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9145B3B-1BE3-493A-843D-B8E01B0D2D57}" xr6:coauthVersionLast="47" xr6:coauthVersionMax="47" xr10:uidLastSave="{00000000-0000-0000-0000-000000000000}"/>
  <bookViews>
    <workbookView xWindow="-120" yWindow="-120" windowWidth="29040" windowHeight="15840" tabRatio="636" activeTab="4" xr2:uid="{00000000-000D-0000-FFFF-FFFF00000000}"/>
  </bookViews>
  <sheets>
    <sheet name="Dashboard" sheetId="1" r:id="rId1"/>
    <sheet name="Cost and Operation" sheetId="2" r:id="rId2"/>
    <sheet name="Partnership" sheetId="10" r:id="rId3"/>
    <sheet name="X.CnS" sheetId="7" r:id="rId4"/>
    <sheet name="X.Hist" sheetId="20" r:id="rId5"/>
    <sheet name="Customer &amp; Sales" sheetId="5" r:id="rId6"/>
    <sheet name="History Pengeluaran" sheetId="18" state="hidden" r:id="rId7"/>
    <sheet name="Sales Calculation (2)" sheetId="8" state="hidden" r:id="rId8"/>
  </sheets>
  <definedNames>
    <definedName name="_xlchart.v1.0" hidden="1">X.Hist!$F$5:$F$11</definedName>
    <definedName name="_xlchart.v1.1" hidden="1">X.Hist!$G$4</definedName>
    <definedName name="_xlchart.v1.2" hidden="1">X.Hist!$G$5:$G$11</definedName>
    <definedName name="_xlchart.v1.3" hidden="1">X.Hist!$F$5:$F$11</definedName>
    <definedName name="_xlchart.v1.4" hidden="1">X.Hist!$G$4</definedName>
    <definedName name="_xlchart.v1.5" hidden="1">X.Hist!$G$5:$G$11</definedName>
    <definedName name="_xlcn.WorksheetConnection_PRJECTSTEAM.xlsxCnS1" hidden="1">CnS[]</definedName>
    <definedName name="_xlcn.WorksheetConnection_PRJECTSTEAM.xlsxTable81" hidden="1">Table8[]</definedName>
    <definedName name="DATA" localSheetId="7">'Sales Calculation (2)'!$C$6:$K$21</definedName>
    <definedName name="DATA">'Cost and Operation'!$C$3:$F$16</definedName>
    <definedName name="EST" localSheetId="7">'Sales Calculation (2)'!$L$6:$M$8</definedName>
    <definedName name="EST">'Cost and Operation'!$G$3:$H$5</definedName>
    <definedName name="Google_Sheet_Link_163428441" localSheetId="7" hidden="1">'Sales Calculation (2)'!DATA</definedName>
    <definedName name="Google_Sheet_Link_163428441" hidden="1">DATA</definedName>
    <definedName name="Google_Sheet_Link_759605772" localSheetId="7" hidden="1">'Sales Calculation (2)'!EST</definedName>
    <definedName name="Google_Sheet_Link_759605772" hidden="1">EST</definedName>
    <definedName name="GROSS_REV">'Cost and Operation'!$M$4</definedName>
    <definedName name="TOTAL_COST">'Cost and Operation'!$M$5</definedName>
  </definedNames>
  <calcPr calcId="191029"/>
  <pivotCaches>
    <pivotCache cacheId="0" r:id="rId9"/>
    <pivotCache cacheId="8" r:id="rId10"/>
    <pivotCache cacheId="11" r:id="rId11"/>
    <pivotCache cacheId="14" r:id="rId12"/>
    <pivotCache cacheId="17" r:id="rId13"/>
    <pivotCache cacheId="20" r:id="rId14"/>
  </pivotCaches>
  <extLst>
    <ext xmlns:x15="http://schemas.microsoft.com/office/spreadsheetml/2010/11/main" uri="{FCE2AD5D-F65C-4FA6-A056-5C36A1767C68}">
      <x15:dataModel>
        <x15:modelTables>
          <x15:modelTable id="Table8" name="Table8" connection="WorksheetConnection_PRJECT - STEAM.xlsx!Table8"/>
          <x15:modelTable id="CnS" name="CnS" connection="WorksheetConnection_PRJECT - STEAM.xlsx!CnS"/>
        </x15:modelTables>
        <x15:extLst>
          <ext xmlns:x16="http://schemas.microsoft.com/office/spreadsheetml/2014/11/main" uri="{9835A34E-60A6-4A7C-AAB8-D5F71C897F49}">
            <x16:modelTimeGroupings>
              <x16:modelTimeGrouping tableName="CnS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F17" i="2"/>
  <c r="G11" i="20"/>
  <c r="G10" i="20"/>
  <c r="G9" i="20"/>
  <c r="G8" i="20"/>
  <c r="G6" i="20"/>
  <c r="K22" i="8"/>
  <c r="I22" i="8"/>
  <c r="H22" i="8"/>
  <c r="G22" i="8"/>
  <c r="E22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E6" i="8"/>
  <c r="K3" i="8"/>
  <c r="J3" i="8"/>
  <c r="C3" i="8"/>
  <c r="P9" i="10"/>
  <c r="M9" i="10"/>
  <c r="J9" i="10"/>
  <c r="G9" i="10"/>
  <c r="D9" i="10"/>
  <c r="E1045" i="18"/>
  <c r="E1044" i="18"/>
  <c r="E1043" i="18"/>
  <c r="E1042" i="18"/>
  <c r="E1041" i="18"/>
  <c r="E1040" i="18"/>
  <c r="E1039" i="18"/>
  <c r="E1038" i="18"/>
  <c r="E1037" i="18"/>
  <c r="E1036" i="18"/>
  <c r="E1035" i="18"/>
  <c r="E1034" i="18"/>
  <c r="E1033" i="18"/>
  <c r="E1032" i="18"/>
  <c r="E1031" i="18"/>
  <c r="E1030" i="18"/>
  <c r="E1029" i="18"/>
  <c r="E1028" i="18"/>
  <c r="E1027" i="18"/>
  <c r="E1026" i="18"/>
  <c r="E1025" i="18"/>
  <c r="E1024" i="18"/>
  <c r="E1023" i="18"/>
  <c r="E1022" i="18"/>
  <c r="E1021" i="18"/>
  <c r="E1020" i="18"/>
  <c r="E1019" i="18"/>
  <c r="E1018" i="18"/>
  <c r="E1017" i="18"/>
  <c r="E1016" i="18"/>
  <c r="E1015" i="18"/>
  <c r="E1014" i="18"/>
  <c r="E1013" i="18"/>
  <c r="E1012" i="18"/>
  <c r="E1011" i="18"/>
  <c r="E1010" i="18"/>
  <c r="E1009" i="18"/>
  <c r="E1008" i="18"/>
  <c r="E1007" i="18"/>
  <c r="E1006" i="18"/>
  <c r="E1005" i="18"/>
  <c r="E1004" i="18"/>
  <c r="E1003" i="18"/>
  <c r="E1002" i="18"/>
  <c r="E1001" i="18"/>
  <c r="E1000" i="18"/>
  <c r="E999" i="18"/>
  <c r="E998" i="18"/>
  <c r="E997" i="18"/>
  <c r="E996" i="18"/>
  <c r="E995" i="18"/>
  <c r="E994" i="18"/>
  <c r="E993" i="18"/>
  <c r="E992" i="18"/>
  <c r="E991" i="18"/>
  <c r="E990" i="18"/>
  <c r="E989" i="18"/>
  <c r="E988" i="18"/>
  <c r="E987" i="18"/>
  <c r="E986" i="18"/>
  <c r="E985" i="18"/>
  <c r="E984" i="18"/>
  <c r="E983" i="18"/>
  <c r="E982" i="18"/>
  <c r="E981" i="18"/>
  <c r="E980" i="18"/>
  <c r="E979" i="18"/>
  <c r="E978" i="18"/>
  <c r="E977" i="18"/>
  <c r="E976" i="18"/>
  <c r="E975" i="18"/>
  <c r="E974" i="18"/>
  <c r="E973" i="18"/>
  <c r="E972" i="18"/>
  <c r="E971" i="18"/>
  <c r="E970" i="18"/>
  <c r="E969" i="18"/>
  <c r="E968" i="18"/>
  <c r="E967" i="18"/>
  <c r="E966" i="18"/>
  <c r="E965" i="18"/>
  <c r="E964" i="18"/>
  <c r="E963" i="18"/>
  <c r="E962" i="18"/>
  <c r="E961" i="18"/>
  <c r="E960" i="18"/>
  <c r="E959" i="18"/>
  <c r="E958" i="18"/>
  <c r="E957" i="18"/>
  <c r="E956" i="18"/>
  <c r="E955" i="18"/>
  <c r="E954" i="18"/>
  <c r="E953" i="18"/>
  <c r="E952" i="18"/>
  <c r="E951" i="18"/>
  <c r="E950" i="18"/>
  <c r="E949" i="18"/>
  <c r="E948" i="18"/>
  <c r="E947" i="18"/>
  <c r="E946" i="18"/>
  <c r="E945" i="18"/>
  <c r="E944" i="18"/>
  <c r="E943" i="18"/>
  <c r="E942" i="18"/>
  <c r="E941" i="18"/>
  <c r="E940" i="18"/>
  <c r="E939" i="18"/>
  <c r="E938" i="18"/>
  <c r="E937" i="18"/>
  <c r="E936" i="18"/>
  <c r="E935" i="18"/>
  <c r="E934" i="18"/>
  <c r="E933" i="18"/>
  <c r="E932" i="18"/>
  <c r="E931" i="18"/>
  <c r="E930" i="18"/>
  <c r="E929" i="18"/>
  <c r="E928" i="18"/>
  <c r="E927" i="18"/>
  <c r="E926" i="18"/>
  <c r="E925" i="18"/>
  <c r="E924" i="18"/>
  <c r="E923" i="18"/>
  <c r="E922" i="18"/>
  <c r="E921" i="18"/>
  <c r="E920" i="18"/>
  <c r="E919" i="18"/>
  <c r="E918" i="18"/>
  <c r="E917" i="18"/>
  <c r="E916" i="18"/>
  <c r="E915" i="18"/>
  <c r="E914" i="18"/>
  <c r="E913" i="18"/>
  <c r="E912" i="18"/>
  <c r="E911" i="18"/>
  <c r="E910" i="18"/>
  <c r="E909" i="18"/>
  <c r="E908" i="18"/>
  <c r="E907" i="18"/>
  <c r="E906" i="18"/>
  <c r="E905" i="18"/>
  <c r="E904" i="18"/>
  <c r="E903" i="18"/>
  <c r="E902" i="18"/>
  <c r="E901" i="18"/>
  <c r="E900" i="18"/>
  <c r="E899" i="18"/>
  <c r="E898" i="18"/>
  <c r="E897" i="18"/>
  <c r="E896" i="18"/>
  <c r="E895" i="18"/>
  <c r="E894" i="18"/>
  <c r="E893" i="18"/>
  <c r="E892" i="18"/>
  <c r="E891" i="18"/>
  <c r="E890" i="18"/>
  <c r="E889" i="18"/>
  <c r="E888" i="18"/>
  <c r="E887" i="18"/>
  <c r="E886" i="18"/>
  <c r="E885" i="18"/>
  <c r="E884" i="18"/>
  <c r="E883" i="18"/>
  <c r="E882" i="18"/>
  <c r="E881" i="18"/>
  <c r="E880" i="18"/>
  <c r="E879" i="18"/>
  <c r="E878" i="18"/>
  <c r="E877" i="18"/>
  <c r="E876" i="18"/>
  <c r="E875" i="18"/>
  <c r="E874" i="18"/>
  <c r="E873" i="18"/>
  <c r="E872" i="18"/>
  <c r="E871" i="18"/>
  <c r="E870" i="18"/>
  <c r="E869" i="18"/>
  <c r="E868" i="18"/>
  <c r="E867" i="18"/>
  <c r="E866" i="18"/>
  <c r="E865" i="18"/>
  <c r="E864" i="18"/>
  <c r="E863" i="18"/>
  <c r="E862" i="18"/>
  <c r="E861" i="18"/>
  <c r="E860" i="18"/>
  <c r="E859" i="18"/>
  <c r="E858" i="18"/>
  <c r="E857" i="18"/>
  <c r="E856" i="18"/>
  <c r="E855" i="18"/>
  <c r="E854" i="18"/>
  <c r="E853" i="18"/>
  <c r="E852" i="18"/>
  <c r="E851" i="18"/>
  <c r="E850" i="18"/>
  <c r="E849" i="18"/>
  <c r="E848" i="18"/>
  <c r="E847" i="18"/>
  <c r="E846" i="18"/>
  <c r="E845" i="18"/>
  <c r="E844" i="18"/>
  <c r="E843" i="18"/>
  <c r="E842" i="18"/>
  <c r="E841" i="18"/>
  <c r="E840" i="18"/>
  <c r="E839" i="18"/>
  <c r="E838" i="18"/>
  <c r="E837" i="18"/>
  <c r="E836" i="18"/>
  <c r="E835" i="18"/>
  <c r="E834" i="18"/>
  <c r="E833" i="18"/>
  <c r="E832" i="18"/>
  <c r="E831" i="18"/>
  <c r="E830" i="18"/>
  <c r="E829" i="18"/>
  <c r="E828" i="18"/>
  <c r="E827" i="18"/>
  <c r="E826" i="18"/>
  <c r="E825" i="18"/>
  <c r="E824" i="18"/>
  <c r="E823" i="18"/>
  <c r="E822" i="18"/>
  <c r="E821" i="18"/>
  <c r="E820" i="18"/>
  <c r="E819" i="18"/>
  <c r="E818" i="18"/>
  <c r="E817" i="18"/>
  <c r="E816" i="18"/>
  <c r="E815" i="18"/>
  <c r="E814" i="18"/>
  <c r="E813" i="18"/>
  <c r="E812" i="18"/>
  <c r="E811" i="18"/>
  <c r="E810" i="18"/>
  <c r="E809" i="18"/>
  <c r="E808" i="18"/>
  <c r="E807" i="18"/>
  <c r="E806" i="18"/>
  <c r="E805" i="18"/>
  <c r="E804" i="18"/>
  <c r="E803" i="18"/>
  <c r="E802" i="18"/>
  <c r="E801" i="18"/>
  <c r="E800" i="18"/>
  <c r="E799" i="18"/>
  <c r="E798" i="18"/>
  <c r="E797" i="18"/>
  <c r="E796" i="18"/>
  <c r="E795" i="18"/>
  <c r="E794" i="18"/>
  <c r="E793" i="18"/>
  <c r="E792" i="18"/>
  <c r="E791" i="18"/>
  <c r="E790" i="18"/>
  <c r="E789" i="18"/>
  <c r="E788" i="18"/>
  <c r="E787" i="18"/>
  <c r="E786" i="18"/>
  <c r="E785" i="18"/>
  <c r="E784" i="18"/>
  <c r="E783" i="18"/>
  <c r="E782" i="18"/>
  <c r="E781" i="18"/>
  <c r="E780" i="18"/>
  <c r="E779" i="18"/>
  <c r="E778" i="18"/>
  <c r="E777" i="18"/>
  <c r="E775" i="18"/>
  <c r="E774" i="18"/>
  <c r="E773" i="18"/>
  <c r="E772" i="18"/>
  <c r="E771" i="18"/>
  <c r="E770" i="18"/>
  <c r="E769" i="18"/>
  <c r="E768" i="18"/>
  <c r="E767" i="18"/>
  <c r="E766" i="18"/>
  <c r="E765" i="18"/>
  <c r="E764" i="18"/>
  <c r="E763" i="18"/>
  <c r="E762" i="18"/>
  <c r="E761" i="18"/>
  <c r="E760" i="18"/>
  <c r="E759" i="18"/>
  <c r="E758" i="18"/>
  <c r="E757" i="18"/>
  <c r="E756" i="18"/>
  <c r="E755" i="18"/>
  <c r="E754" i="18"/>
  <c r="E753" i="18"/>
  <c r="E752" i="18"/>
  <c r="E751" i="18"/>
  <c r="E750" i="18"/>
  <c r="E749" i="18"/>
  <c r="E748" i="18"/>
  <c r="E747" i="18"/>
  <c r="E746" i="18"/>
  <c r="E745" i="18"/>
  <c r="E744" i="18"/>
  <c r="E743" i="18"/>
  <c r="E742" i="18"/>
  <c r="E741" i="18"/>
  <c r="E740" i="18"/>
  <c r="E739" i="18"/>
  <c r="E738" i="18"/>
  <c r="E737" i="18"/>
  <c r="E736" i="18"/>
  <c r="E735" i="18"/>
  <c r="E734" i="18"/>
  <c r="E733" i="18"/>
  <c r="E732" i="18"/>
  <c r="E731" i="18"/>
  <c r="E730" i="18"/>
  <c r="E729" i="18"/>
  <c r="E728" i="18"/>
  <c r="E727" i="18"/>
  <c r="E726" i="18"/>
  <c r="E725" i="18"/>
  <c r="E724" i="18"/>
  <c r="E723" i="18"/>
  <c r="E722" i="18"/>
  <c r="E721" i="18"/>
  <c r="E720" i="18"/>
  <c r="E719" i="18"/>
  <c r="E718" i="18"/>
  <c r="E717" i="18"/>
  <c r="E716" i="18"/>
  <c r="E715" i="18"/>
  <c r="E714" i="18"/>
  <c r="E713" i="18"/>
  <c r="E712" i="18"/>
  <c r="E711" i="18"/>
  <c r="E710" i="18"/>
  <c r="E709" i="18"/>
  <c r="E708" i="18"/>
  <c r="E707" i="18"/>
  <c r="E706" i="18"/>
  <c r="E705" i="18"/>
  <c r="E704" i="18"/>
  <c r="E703" i="18"/>
  <c r="E702" i="18"/>
  <c r="E701" i="18"/>
  <c r="E700" i="18"/>
  <c r="E699" i="18"/>
  <c r="E698" i="18"/>
  <c r="E697" i="18"/>
  <c r="E696" i="18"/>
  <c r="E695" i="18"/>
  <c r="E694" i="18"/>
  <c r="E693" i="18"/>
  <c r="E692" i="18"/>
  <c r="E691" i="18"/>
  <c r="E690" i="18"/>
  <c r="E689" i="18"/>
  <c r="E688" i="18"/>
  <c r="E687" i="18"/>
  <c r="E686" i="18"/>
  <c r="E685" i="18"/>
  <c r="E684" i="18"/>
  <c r="E683" i="18"/>
  <c r="E682" i="18"/>
  <c r="E681" i="18"/>
  <c r="E680" i="18"/>
  <c r="E679" i="18"/>
  <c r="E678" i="18"/>
  <c r="E677" i="18"/>
  <c r="E676" i="18"/>
  <c r="E675" i="18"/>
  <c r="E674" i="18"/>
  <c r="E673" i="18"/>
  <c r="E672" i="18"/>
  <c r="E671" i="18"/>
  <c r="E670" i="18"/>
  <c r="E669" i="18"/>
  <c r="E668" i="18"/>
  <c r="E667" i="18"/>
  <c r="E666" i="18"/>
  <c r="E665" i="18"/>
  <c r="E664" i="18"/>
  <c r="E663" i="18"/>
  <c r="E662" i="18"/>
  <c r="E661" i="18"/>
  <c r="E659" i="18"/>
  <c r="E658" i="18"/>
  <c r="E657" i="18"/>
  <c r="E656" i="18"/>
  <c r="E655" i="18"/>
  <c r="E654" i="18"/>
  <c r="E653" i="18"/>
  <c r="E652" i="18"/>
  <c r="E651" i="18"/>
  <c r="E650" i="18"/>
  <c r="E649" i="18"/>
  <c r="E648" i="18"/>
  <c r="E647" i="18"/>
  <c r="E646" i="18"/>
  <c r="E645" i="18"/>
  <c r="E644" i="18"/>
  <c r="E643" i="18"/>
  <c r="E642" i="18"/>
  <c r="E641" i="18"/>
  <c r="E640" i="18"/>
  <c r="E639" i="18"/>
  <c r="E638" i="18"/>
  <c r="E637" i="18"/>
  <c r="E636" i="18"/>
  <c r="E635" i="18"/>
  <c r="E634" i="18"/>
  <c r="E633" i="18"/>
  <c r="E632" i="18"/>
  <c r="E631" i="18"/>
  <c r="E630" i="18"/>
  <c r="E629" i="18"/>
  <c r="E628" i="18"/>
  <c r="E627" i="18"/>
  <c r="E626" i="18"/>
  <c r="E625" i="18"/>
  <c r="E624" i="18"/>
  <c r="E623" i="18"/>
  <c r="E622" i="18"/>
  <c r="E621" i="18"/>
  <c r="E620" i="18"/>
  <c r="E619" i="18"/>
  <c r="E618" i="18"/>
  <c r="E617" i="18"/>
  <c r="E616" i="18"/>
  <c r="E615" i="18"/>
  <c r="E614" i="18"/>
  <c r="E613" i="18"/>
  <c r="E612" i="18"/>
  <c r="E611" i="18"/>
  <c r="E610" i="18"/>
  <c r="E609" i="18"/>
  <c r="E608" i="18"/>
  <c r="E607" i="18"/>
  <c r="E606" i="18"/>
  <c r="E605" i="18"/>
  <c r="E604" i="18"/>
  <c r="E603" i="18"/>
  <c r="E602" i="18"/>
  <c r="E601" i="18"/>
  <c r="E600" i="18"/>
  <c r="E599" i="18"/>
  <c r="E598" i="18"/>
  <c r="E597" i="18"/>
  <c r="E596" i="18"/>
  <c r="E595" i="18"/>
  <c r="E594" i="18"/>
  <c r="E593" i="18"/>
  <c r="E592" i="18"/>
  <c r="E591" i="18"/>
  <c r="E590" i="18"/>
  <c r="E589" i="18"/>
  <c r="E588" i="18"/>
  <c r="E587" i="18"/>
  <c r="E586" i="18"/>
  <c r="E585" i="18"/>
  <c r="E584" i="18"/>
  <c r="E583" i="18"/>
  <c r="E582" i="18"/>
  <c r="E581" i="18"/>
  <c r="E580" i="18"/>
  <c r="E579" i="18"/>
  <c r="E578" i="18"/>
  <c r="E577" i="18"/>
  <c r="E576" i="18"/>
  <c r="E575" i="18"/>
  <c r="E574" i="18"/>
  <c r="E573" i="18"/>
  <c r="E572" i="18"/>
  <c r="E571" i="18"/>
  <c r="E570" i="18"/>
  <c r="E569" i="18"/>
  <c r="E568" i="18"/>
  <c r="E567" i="18"/>
  <c r="E566" i="18"/>
  <c r="E565" i="18"/>
  <c r="E564" i="18"/>
  <c r="E563" i="18"/>
  <c r="E562" i="18"/>
  <c r="E561" i="18"/>
  <c r="E560" i="18"/>
  <c r="E559" i="18"/>
  <c r="E558" i="18"/>
  <c r="E557" i="18"/>
  <c r="E556" i="18"/>
  <c r="E555" i="18"/>
  <c r="E554" i="18"/>
  <c r="E553" i="18"/>
  <c r="E552" i="18"/>
  <c r="E551" i="18"/>
  <c r="E550" i="18"/>
  <c r="E549" i="18"/>
  <c r="E548" i="18"/>
  <c r="E547" i="18"/>
  <c r="E546" i="18"/>
  <c r="E545" i="18"/>
  <c r="E544" i="18"/>
  <c r="E543" i="18"/>
  <c r="E542" i="18"/>
  <c r="E541" i="18"/>
  <c r="E540" i="18"/>
  <c r="E539" i="18"/>
  <c r="E538" i="18"/>
  <c r="E537" i="18"/>
  <c r="E536" i="18"/>
  <c r="E535" i="18"/>
  <c r="E534" i="18"/>
  <c r="E533" i="18"/>
  <c r="E532" i="18"/>
  <c r="E531" i="18"/>
  <c r="E530" i="18"/>
  <c r="E529" i="18"/>
  <c r="E528" i="18"/>
  <c r="E527" i="18"/>
  <c r="E526" i="18"/>
  <c r="E525" i="18"/>
  <c r="E524" i="18"/>
  <c r="E523" i="18"/>
  <c r="E522" i="18"/>
  <c r="E521" i="18"/>
  <c r="E520" i="18"/>
  <c r="E519" i="18"/>
  <c r="E518" i="18"/>
  <c r="E517" i="18"/>
  <c r="E516" i="18"/>
  <c r="E515" i="18"/>
  <c r="E514" i="18"/>
  <c r="E513" i="18"/>
  <c r="E512" i="18"/>
  <c r="E511" i="18"/>
  <c r="E510" i="18"/>
  <c r="E509" i="18"/>
  <c r="E508" i="18"/>
  <c r="E507" i="18"/>
  <c r="E506" i="18"/>
  <c r="E505" i="18"/>
  <c r="E504" i="18"/>
  <c r="E503" i="18"/>
  <c r="E502" i="18"/>
  <c r="E501" i="18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K320" i="5"/>
  <c r="B320" i="5"/>
  <c r="K319" i="5"/>
  <c r="B319" i="5"/>
  <c r="K318" i="5"/>
  <c r="B318" i="5"/>
  <c r="K317" i="5"/>
  <c r="B317" i="5"/>
  <c r="K316" i="5"/>
  <c r="B316" i="5"/>
  <c r="K315" i="5"/>
  <c r="B315" i="5"/>
  <c r="K314" i="5"/>
  <c r="B314" i="5"/>
  <c r="K313" i="5"/>
  <c r="B313" i="5"/>
  <c r="K312" i="5"/>
  <c r="B312" i="5"/>
  <c r="K311" i="5"/>
  <c r="B311" i="5"/>
  <c r="K310" i="5"/>
  <c r="B310" i="5"/>
  <c r="K309" i="5"/>
  <c r="B309" i="5"/>
  <c r="K308" i="5"/>
  <c r="B308" i="5"/>
  <c r="K307" i="5"/>
  <c r="B307" i="5"/>
  <c r="K306" i="5"/>
  <c r="B306" i="5"/>
  <c r="K305" i="5"/>
  <c r="B305" i="5"/>
  <c r="K304" i="5"/>
  <c r="B304" i="5"/>
  <c r="K303" i="5"/>
  <c r="B303" i="5"/>
  <c r="K302" i="5"/>
  <c r="B302" i="5"/>
  <c r="K301" i="5"/>
  <c r="B301" i="5"/>
  <c r="K300" i="5"/>
  <c r="B300" i="5"/>
  <c r="K299" i="5"/>
  <c r="B299" i="5"/>
  <c r="K298" i="5"/>
  <c r="B298" i="5"/>
  <c r="K297" i="5"/>
  <c r="B297" i="5"/>
  <c r="K296" i="5"/>
  <c r="B296" i="5"/>
  <c r="K295" i="5"/>
  <c r="B295" i="5"/>
  <c r="K294" i="5"/>
  <c r="B294" i="5"/>
  <c r="K293" i="5"/>
  <c r="B293" i="5"/>
  <c r="K292" i="5"/>
  <c r="B292" i="5"/>
  <c r="K291" i="5"/>
  <c r="B291" i="5"/>
  <c r="K290" i="5"/>
  <c r="B290" i="5"/>
  <c r="K289" i="5"/>
  <c r="B289" i="5"/>
  <c r="K288" i="5"/>
  <c r="B288" i="5"/>
  <c r="K287" i="5"/>
  <c r="B287" i="5"/>
  <c r="K286" i="5"/>
  <c r="B286" i="5"/>
  <c r="K285" i="5"/>
  <c r="B285" i="5"/>
  <c r="K284" i="5"/>
  <c r="B284" i="5"/>
  <c r="K283" i="5"/>
  <c r="B283" i="5"/>
  <c r="K282" i="5"/>
  <c r="B282" i="5"/>
  <c r="K281" i="5"/>
  <c r="B281" i="5"/>
  <c r="K280" i="5"/>
  <c r="B280" i="5"/>
  <c r="K279" i="5"/>
  <c r="B279" i="5"/>
  <c r="K278" i="5"/>
  <c r="B278" i="5"/>
  <c r="K277" i="5"/>
  <c r="B277" i="5"/>
  <c r="K276" i="5"/>
  <c r="B276" i="5"/>
  <c r="K275" i="5"/>
  <c r="B275" i="5"/>
  <c r="K274" i="5"/>
  <c r="B274" i="5"/>
  <c r="K273" i="5"/>
  <c r="B273" i="5"/>
  <c r="K272" i="5"/>
  <c r="B272" i="5"/>
  <c r="K271" i="5"/>
  <c r="B271" i="5"/>
  <c r="K270" i="5"/>
  <c r="B270" i="5"/>
  <c r="K269" i="5"/>
  <c r="B269" i="5"/>
  <c r="K268" i="5"/>
  <c r="B268" i="5"/>
  <c r="K267" i="5"/>
  <c r="B267" i="5"/>
  <c r="K266" i="5"/>
  <c r="B266" i="5"/>
  <c r="K265" i="5"/>
  <c r="B265" i="5"/>
  <c r="K264" i="5"/>
  <c r="B264" i="5"/>
  <c r="K263" i="5"/>
  <c r="B263" i="5"/>
  <c r="K262" i="5"/>
  <c r="B262" i="5"/>
  <c r="K261" i="5"/>
  <c r="B261" i="5"/>
  <c r="K260" i="5"/>
  <c r="B260" i="5"/>
  <c r="K259" i="5"/>
  <c r="B259" i="5"/>
  <c r="K258" i="5"/>
  <c r="B258" i="5"/>
  <c r="K257" i="5"/>
  <c r="B257" i="5"/>
  <c r="K256" i="5"/>
  <c r="B256" i="5"/>
  <c r="K255" i="5"/>
  <c r="B255" i="5"/>
  <c r="K254" i="5"/>
  <c r="B254" i="5"/>
  <c r="K253" i="5"/>
  <c r="B253" i="5"/>
  <c r="K252" i="5"/>
  <c r="B252" i="5"/>
  <c r="K251" i="5"/>
  <c r="B251" i="5"/>
  <c r="K250" i="5"/>
  <c r="B250" i="5"/>
  <c r="K249" i="5"/>
  <c r="B249" i="5"/>
  <c r="K248" i="5"/>
  <c r="B248" i="5"/>
  <c r="K247" i="5"/>
  <c r="B247" i="5"/>
  <c r="K246" i="5"/>
  <c r="B246" i="5"/>
  <c r="K245" i="5"/>
  <c r="B245" i="5"/>
  <c r="K244" i="5"/>
  <c r="B244" i="5"/>
  <c r="K243" i="5"/>
  <c r="B243" i="5"/>
  <c r="K242" i="5"/>
  <c r="B242" i="5"/>
  <c r="K241" i="5"/>
  <c r="B241" i="5"/>
  <c r="K240" i="5"/>
  <c r="B240" i="5"/>
  <c r="K239" i="5"/>
  <c r="B239" i="5"/>
  <c r="K238" i="5"/>
  <c r="B238" i="5"/>
  <c r="K237" i="5"/>
  <c r="B237" i="5"/>
  <c r="K236" i="5"/>
  <c r="B236" i="5"/>
  <c r="K235" i="5"/>
  <c r="B235" i="5"/>
  <c r="K234" i="5"/>
  <c r="B234" i="5"/>
  <c r="K233" i="5"/>
  <c r="B233" i="5"/>
  <c r="K232" i="5"/>
  <c r="B232" i="5"/>
  <c r="K231" i="5"/>
  <c r="B231" i="5"/>
  <c r="K230" i="5"/>
  <c r="B230" i="5"/>
  <c r="K229" i="5"/>
  <c r="B229" i="5"/>
  <c r="K228" i="5"/>
  <c r="B228" i="5"/>
  <c r="K227" i="5"/>
  <c r="B227" i="5"/>
  <c r="K226" i="5"/>
  <c r="B226" i="5"/>
  <c r="K225" i="5"/>
  <c r="B225" i="5"/>
  <c r="K224" i="5"/>
  <c r="B224" i="5"/>
  <c r="K223" i="5"/>
  <c r="B223" i="5"/>
  <c r="K222" i="5"/>
  <c r="B222" i="5"/>
  <c r="K221" i="5"/>
  <c r="B221" i="5"/>
  <c r="K220" i="5"/>
  <c r="B220" i="5"/>
  <c r="K219" i="5"/>
  <c r="B219" i="5"/>
  <c r="K218" i="5"/>
  <c r="B218" i="5"/>
  <c r="K217" i="5"/>
  <c r="B217" i="5"/>
  <c r="K216" i="5"/>
  <c r="B216" i="5"/>
  <c r="K215" i="5"/>
  <c r="B215" i="5"/>
  <c r="K214" i="5"/>
  <c r="B214" i="5"/>
  <c r="K213" i="5"/>
  <c r="B213" i="5"/>
  <c r="K212" i="5"/>
  <c r="B212" i="5"/>
  <c r="K211" i="5"/>
  <c r="B211" i="5"/>
  <c r="K210" i="5"/>
  <c r="B210" i="5"/>
  <c r="K209" i="5"/>
  <c r="B209" i="5"/>
  <c r="K208" i="5"/>
  <c r="B208" i="5"/>
  <c r="K207" i="5"/>
  <c r="B207" i="5"/>
  <c r="K206" i="5"/>
  <c r="B206" i="5"/>
  <c r="K205" i="5"/>
  <c r="B205" i="5"/>
  <c r="K204" i="5"/>
  <c r="B204" i="5"/>
  <c r="K203" i="5"/>
  <c r="B203" i="5"/>
  <c r="K202" i="5"/>
  <c r="B202" i="5"/>
  <c r="K201" i="5"/>
  <c r="B201" i="5"/>
  <c r="K200" i="5"/>
  <c r="B200" i="5"/>
  <c r="K199" i="5"/>
  <c r="B199" i="5"/>
  <c r="K198" i="5"/>
  <c r="B198" i="5"/>
  <c r="K197" i="5"/>
  <c r="B197" i="5"/>
  <c r="K196" i="5"/>
  <c r="B196" i="5"/>
  <c r="K195" i="5"/>
  <c r="B195" i="5"/>
  <c r="K194" i="5"/>
  <c r="B194" i="5"/>
  <c r="K193" i="5"/>
  <c r="B193" i="5"/>
  <c r="K192" i="5"/>
  <c r="B192" i="5"/>
  <c r="K191" i="5"/>
  <c r="B191" i="5"/>
  <c r="K190" i="5"/>
  <c r="B190" i="5"/>
  <c r="K189" i="5"/>
  <c r="B189" i="5"/>
  <c r="K188" i="5"/>
  <c r="B188" i="5"/>
  <c r="K187" i="5"/>
  <c r="B187" i="5"/>
  <c r="K186" i="5"/>
  <c r="B186" i="5"/>
  <c r="K185" i="5"/>
  <c r="B185" i="5"/>
  <c r="K184" i="5"/>
  <c r="B184" i="5"/>
  <c r="K183" i="5"/>
  <c r="B183" i="5"/>
  <c r="K182" i="5"/>
  <c r="B182" i="5"/>
  <c r="K181" i="5"/>
  <c r="B181" i="5"/>
  <c r="K180" i="5"/>
  <c r="B180" i="5"/>
  <c r="K179" i="5"/>
  <c r="B179" i="5"/>
  <c r="K178" i="5"/>
  <c r="B178" i="5"/>
  <c r="K177" i="5"/>
  <c r="B177" i="5"/>
  <c r="K176" i="5"/>
  <c r="B176" i="5"/>
  <c r="K175" i="5"/>
  <c r="B175" i="5"/>
  <c r="K174" i="5"/>
  <c r="B174" i="5"/>
  <c r="K173" i="5"/>
  <c r="B173" i="5"/>
  <c r="K172" i="5"/>
  <c r="B172" i="5"/>
  <c r="K171" i="5"/>
  <c r="B171" i="5"/>
  <c r="K170" i="5"/>
  <c r="B170" i="5"/>
  <c r="K169" i="5"/>
  <c r="B169" i="5"/>
  <c r="K168" i="5"/>
  <c r="B168" i="5"/>
  <c r="K167" i="5"/>
  <c r="B167" i="5"/>
  <c r="K166" i="5"/>
  <c r="B166" i="5"/>
  <c r="K165" i="5"/>
  <c r="B165" i="5"/>
  <c r="K164" i="5"/>
  <c r="B164" i="5"/>
  <c r="K163" i="5"/>
  <c r="B163" i="5"/>
  <c r="K162" i="5"/>
  <c r="B162" i="5"/>
  <c r="K161" i="5"/>
  <c r="B161" i="5"/>
  <c r="K160" i="5"/>
  <c r="B160" i="5"/>
  <c r="K159" i="5"/>
  <c r="B159" i="5"/>
  <c r="K158" i="5"/>
  <c r="B158" i="5"/>
  <c r="K157" i="5"/>
  <c r="B157" i="5"/>
  <c r="K156" i="5"/>
  <c r="B156" i="5"/>
  <c r="K155" i="5"/>
  <c r="B155" i="5"/>
  <c r="K154" i="5"/>
  <c r="B154" i="5"/>
  <c r="K153" i="5"/>
  <c r="B153" i="5"/>
  <c r="K152" i="5"/>
  <c r="B152" i="5"/>
  <c r="K151" i="5"/>
  <c r="B151" i="5"/>
  <c r="K150" i="5"/>
  <c r="B150" i="5"/>
  <c r="K149" i="5"/>
  <c r="B149" i="5"/>
  <c r="K148" i="5"/>
  <c r="B148" i="5"/>
  <c r="K147" i="5"/>
  <c r="B147" i="5"/>
  <c r="K146" i="5"/>
  <c r="B146" i="5"/>
  <c r="K145" i="5"/>
  <c r="B145" i="5"/>
  <c r="K144" i="5"/>
  <c r="B144" i="5"/>
  <c r="K143" i="5"/>
  <c r="B143" i="5"/>
  <c r="K142" i="5"/>
  <c r="B142" i="5"/>
  <c r="K141" i="5"/>
  <c r="B141" i="5"/>
  <c r="K140" i="5"/>
  <c r="B140" i="5"/>
  <c r="K139" i="5"/>
  <c r="B139" i="5"/>
  <c r="K138" i="5"/>
  <c r="B138" i="5"/>
  <c r="K137" i="5"/>
  <c r="B137" i="5"/>
  <c r="K136" i="5"/>
  <c r="B136" i="5"/>
  <c r="K135" i="5"/>
  <c r="B135" i="5"/>
  <c r="K134" i="5"/>
  <c r="B134" i="5"/>
  <c r="K133" i="5"/>
  <c r="B133" i="5"/>
  <c r="K132" i="5"/>
  <c r="B132" i="5"/>
  <c r="K131" i="5"/>
  <c r="B131" i="5"/>
  <c r="K130" i="5"/>
  <c r="B130" i="5"/>
  <c r="K129" i="5"/>
  <c r="B129" i="5"/>
  <c r="K128" i="5"/>
  <c r="B128" i="5"/>
  <c r="K127" i="5"/>
  <c r="B127" i="5"/>
  <c r="K126" i="5"/>
  <c r="B126" i="5"/>
  <c r="K125" i="5"/>
  <c r="B125" i="5"/>
  <c r="K124" i="5"/>
  <c r="B124" i="5"/>
  <c r="K123" i="5"/>
  <c r="B123" i="5"/>
  <c r="K122" i="5"/>
  <c r="B122" i="5"/>
  <c r="K121" i="5"/>
  <c r="B121" i="5"/>
  <c r="K120" i="5"/>
  <c r="B120" i="5"/>
  <c r="K119" i="5"/>
  <c r="B119" i="5"/>
  <c r="K118" i="5"/>
  <c r="B118" i="5"/>
  <c r="K117" i="5"/>
  <c r="B117" i="5"/>
  <c r="K116" i="5"/>
  <c r="B116" i="5"/>
  <c r="K115" i="5"/>
  <c r="B115" i="5"/>
  <c r="K114" i="5"/>
  <c r="B114" i="5"/>
  <c r="K113" i="5"/>
  <c r="B113" i="5"/>
  <c r="K112" i="5"/>
  <c r="B112" i="5"/>
  <c r="K111" i="5"/>
  <c r="B111" i="5"/>
  <c r="K110" i="5"/>
  <c r="B110" i="5"/>
  <c r="K109" i="5"/>
  <c r="B109" i="5"/>
  <c r="K108" i="5"/>
  <c r="B108" i="5"/>
  <c r="K107" i="5"/>
  <c r="B107" i="5"/>
  <c r="K106" i="5"/>
  <c r="B106" i="5"/>
  <c r="K105" i="5"/>
  <c r="B105" i="5"/>
  <c r="K104" i="5"/>
  <c r="B104" i="5"/>
  <c r="K103" i="5"/>
  <c r="B103" i="5"/>
  <c r="K102" i="5"/>
  <c r="B102" i="5"/>
  <c r="K101" i="5"/>
  <c r="B101" i="5"/>
  <c r="K100" i="5"/>
  <c r="B100" i="5"/>
  <c r="K99" i="5"/>
  <c r="B99" i="5"/>
  <c r="K98" i="5"/>
  <c r="B98" i="5"/>
  <c r="K97" i="5"/>
  <c r="B97" i="5"/>
  <c r="K96" i="5"/>
  <c r="B96" i="5"/>
  <c r="K95" i="5"/>
  <c r="B95" i="5"/>
  <c r="K94" i="5"/>
  <c r="B94" i="5"/>
  <c r="K93" i="5"/>
  <c r="B93" i="5"/>
  <c r="K92" i="5"/>
  <c r="B92" i="5"/>
  <c r="K91" i="5"/>
  <c r="B91" i="5"/>
  <c r="K90" i="5"/>
  <c r="B90" i="5"/>
  <c r="K89" i="5"/>
  <c r="B89" i="5"/>
  <c r="K88" i="5"/>
  <c r="B88" i="5"/>
  <c r="K87" i="5"/>
  <c r="B87" i="5"/>
  <c r="K86" i="5"/>
  <c r="B86" i="5"/>
  <c r="K85" i="5"/>
  <c r="B85" i="5"/>
  <c r="K84" i="5"/>
  <c r="B84" i="5"/>
  <c r="K83" i="5"/>
  <c r="B83" i="5"/>
  <c r="K82" i="5"/>
  <c r="B82" i="5"/>
  <c r="K81" i="5"/>
  <c r="B81" i="5"/>
  <c r="K80" i="5"/>
  <c r="B80" i="5"/>
  <c r="K79" i="5"/>
  <c r="B79" i="5"/>
  <c r="K78" i="5"/>
  <c r="B78" i="5"/>
  <c r="K77" i="5"/>
  <c r="B77" i="5"/>
  <c r="K76" i="5"/>
  <c r="B76" i="5"/>
  <c r="K75" i="5"/>
  <c r="B75" i="5"/>
  <c r="K74" i="5"/>
  <c r="B74" i="5"/>
  <c r="K73" i="5"/>
  <c r="B73" i="5"/>
  <c r="K72" i="5"/>
  <c r="B72" i="5"/>
  <c r="K71" i="5"/>
  <c r="B71" i="5"/>
  <c r="K70" i="5"/>
  <c r="B70" i="5"/>
  <c r="K69" i="5"/>
  <c r="B69" i="5"/>
  <c r="K68" i="5"/>
  <c r="B68" i="5"/>
  <c r="K67" i="5"/>
  <c r="B67" i="5"/>
  <c r="K66" i="5"/>
  <c r="B66" i="5"/>
  <c r="K65" i="5"/>
  <c r="B65" i="5"/>
  <c r="K64" i="5"/>
  <c r="B64" i="5"/>
  <c r="K63" i="5"/>
  <c r="B63" i="5"/>
  <c r="K62" i="5"/>
  <c r="B62" i="5"/>
  <c r="K61" i="5"/>
  <c r="B61" i="5"/>
  <c r="K60" i="5"/>
  <c r="B60" i="5"/>
  <c r="K59" i="5"/>
  <c r="B59" i="5"/>
  <c r="K58" i="5"/>
  <c r="B58" i="5"/>
  <c r="K57" i="5"/>
  <c r="B57" i="5"/>
  <c r="K56" i="5"/>
  <c r="B56" i="5"/>
  <c r="K55" i="5"/>
  <c r="B55" i="5"/>
  <c r="K54" i="5"/>
  <c r="B54" i="5"/>
  <c r="K53" i="5"/>
  <c r="B53" i="5"/>
  <c r="K52" i="5"/>
  <c r="B52" i="5"/>
  <c r="K51" i="5"/>
  <c r="B51" i="5"/>
  <c r="K50" i="5"/>
  <c r="B50" i="5"/>
  <c r="K49" i="5"/>
  <c r="B49" i="5"/>
  <c r="K48" i="5"/>
  <c r="B48" i="5"/>
  <c r="K47" i="5"/>
  <c r="B47" i="5"/>
  <c r="K46" i="5"/>
  <c r="B46" i="5"/>
  <c r="K45" i="5"/>
  <c r="B45" i="5"/>
  <c r="K44" i="5"/>
  <c r="B44" i="5"/>
  <c r="K43" i="5"/>
  <c r="B43" i="5"/>
  <c r="K42" i="5"/>
  <c r="B42" i="5"/>
  <c r="K41" i="5"/>
  <c r="B41" i="5"/>
  <c r="K40" i="5"/>
  <c r="B40" i="5"/>
  <c r="K39" i="5"/>
  <c r="B39" i="5"/>
  <c r="K38" i="5"/>
  <c r="B38" i="5"/>
  <c r="K37" i="5"/>
  <c r="B37" i="5"/>
  <c r="K36" i="5"/>
  <c r="B36" i="5"/>
  <c r="K35" i="5"/>
  <c r="B35" i="5"/>
  <c r="K34" i="5"/>
  <c r="B34" i="5"/>
  <c r="K33" i="5"/>
  <c r="B33" i="5"/>
  <c r="K32" i="5"/>
  <c r="B32" i="5"/>
  <c r="K31" i="5"/>
  <c r="B31" i="5"/>
  <c r="K30" i="5"/>
  <c r="B30" i="5"/>
  <c r="K29" i="5"/>
  <c r="B29" i="5"/>
  <c r="K28" i="5"/>
  <c r="B28" i="5"/>
  <c r="K27" i="5"/>
  <c r="B27" i="5"/>
  <c r="K26" i="5"/>
  <c r="B26" i="5"/>
  <c r="K25" i="5"/>
  <c r="B25" i="5"/>
  <c r="K24" i="5"/>
  <c r="B24" i="5"/>
  <c r="K23" i="5"/>
  <c r="B23" i="5"/>
  <c r="K22" i="5"/>
  <c r="B22" i="5"/>
  <c r="K21" i="5"/>
  <c r="B21" i="5"/>
  <c r="K20" i="5"/>
  <c r="B20" i="5"/>
  <c r="K19" i="5"/>
  <c r="B19" i="5"/>
  <c r="K18" i="5"/>
  <c r="B18" i="5"/>
  <c r="K17" i="5"/>
  <c r="B17" i="5"/>
  <c r="K16" i="5"/>
  <c r="B16" i="5"/>
  <c r="K15" i="5"/>
  <c r="B15" i="5"/>
  <c r="K14" i="5"/>
  <c r="B14" i="5"/>
  <c r="K13" i="5"/>
  <c r="B13" i="5"/>
  <c r="K12" i="5"/>
  <c r="B12" i="5"/>
  <c r="K11" i="5"/>
  <c r="B11" i="5"/>
  <c r="K10" i="5"/>
  <c r="B10" i="5"/>
  <c r="K9" i="5"/>
  <c r="B9" i="5"/>
  <c r="K8" i="5"/>
  <c r="B8" i="5"/>
  <c r="K7" i="5"/>
  <c r="B7" i="5"/>
  <c r="K6" i="5"/>
  <c r="B6" i="5"/>
  <c r="K5" i="5"/>
  <c r="B5" i="5"/>
  <c r="K4" i="5"/>
  <c r="B4" i="5"/>
  <c r="K3" i="5"/>
  <c r="B3" i="5"/>
  <c r="K2" i="5"/>
  <c r="B2" i="5"/>
  <c r="I17" i="2"/>
  <c r="M10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E3" i="2"/>
  <c r="B40" i="1"/>
  <c r="G5" i="20"/>
  <c r="M5" i="2"/>
  <c r="G7" i="20"/>
  <c r="T7" i="7"/>
  <c r="T11" i="7"/>
  <c r="M4" i="2"/>
  <c r="D3" i="10"/>
  <c r="T3" i="7"/>
  <c r="T15" i="7"/>
  <c r="D7" i="10" l="1"/>
  <c r="P7" i="10" s="1"/>
  <c r="C40" i="1"/>
  <c r="M6" i="2"/>
  <c r="G7" i="10" l="1"/>
  <c r="J7" i="10" s="1"/>
  <c r="M7" i="10" l="1"/>
  <c r="J2" i="10"/>
  <c r="G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797C8-A6CA-49E5-8207-446D9ED7AEC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DF6A61-DF30-474B-BF60-B4D81761736A}" name="WorksheetConnection_PRJECT - STEAM.xlsx!CnS" type="102" refreshedVersion="7" minRefreshableVersion="5">
    <extLst>
      <ext xmlns:x15="http://schemas.microsoft.com/office/spreadsheetml/2010/11/main" uri="{DE250136-89BD-433C-8126-D09CA5730AF9}">
        <x15:connection id="CnS" autoDelete="1">
          <x15:rangePr sourceName="_xlcn.WorksheetConnection_PRJECTSTEAM.xlsxCnS1"/>
        </x15:connection>
      </ext>
    </extLst>
  </connection>
  <connection id="3" xr16:uid="{153787C4-D1B8-4DFD-B97A-07F22DFC72DD}" name="WorksheetConnection_PRJECT - STEAM.xlsx!Table8" type="102" refreshedVersion="7" minRefreshableVersion="5">
    <extLst>
      <ext xmlns:x15="http://schemas.microsoft.com/office/spreadsheetml/2010/11/main" uri="{DE250136-89BD-433C-8126-D09CA5730AF9}">
        <x15:connection id="Table8" autoDelete="1">
          <x15:rangePr sourceName="_xlcn.WorksheetConnection_PRJECTSTEAM.xlsxTable81"/>
        </x15:connection>
      </ext>
    </extLst>
  </connection>
</connections>
</file>

<file path=xl/sharedStrings.xml><?xml version="1.0" encoding="utf-8"?>
<sst xmlns="http://schemas.openxmlformats.org/spreadsheetml/2006/main" count="3566" uniqueCount="2168">
  <si>
    <t>Game</t>
  </si>
  <si>
    <t>Cost Product</t>
  </si>
  <si>
    <t>Margin</t>
  </si>
  <si>
    <t>Re-Price</t>
  </si>
  <si>
    <t>Est. Sales Percentage</t>
  </si>
  <si>
    <t>F1 2021</t>
  </si>
  <si>
    <t>HUMAN KIND</t>
  </si>
  <si>
    <t>TOTAL</t>
  </si>
  <si>
    <t>PES 2021</t>
  </si>
  <si>
    <t>NBA2K22</t>
  </si>
  <si>
    <t>Sales</t>
  </si>
  <si>
    <t>FIFA 22 MASSIVE</t>
  </si>
  <si>
    <t>FIFA 22  STANDARD EDITION</t>
  </si>
  <si>
    <t>FIFA 22 ULTIMATE DITION</t>
  </si>
  <si>
    <t>FIFA 22 EXLUSIVE</t>
  </si>
  <si>
    <t xml:space="preserve">NEED FOR SPEED </t>
  </si>
  <si>
    <t>RESIDENT EVIL 8</t>
  </si>
  <si>
    <t>Total Sales</t>
  </si>
  <si>
    <t>DATE</t>
  </si>
  <si>
    <t>SALDO</t>
  </si>
  <si>
    <t>Ads Cost</t>
  </si>
  <si>
    <t>ADS</t>
  </si>
  <si>
    <t>Add Cost</t>
  </si>
  <si>
    <t>KIOSK ADS</t>
  </si>
  <si>
    <t>ACCOUNT RECEIVABLE</t>
  </si>
  <si>
    <t>Q</t>
  </si>
  <si>
    <t>ACCOUNT PAYABLE</t>
  </si>
  <si>
    <t>Gross Revenue</t>
  </si>
  <si>
    <t>REVENUE</t>
  </si>
  <si>
    <t>113,59,219</t>
  </si>
  <si>
    <t>255,192,0</t>
  </si>
  <si>
    <t>231,21,86</t>
  </si>
  <si>
    <t>Invoice</t>
  </si>
  <si>
    <t>Product ID</t>
  </si>
  <si>
    <t>Product Name</t>
  </si>
  <si>
    <t>Harga Jual (Rp.)</t>
  </si>
  <si>
    <t>Customer Name</t>
  </si>
  <si>
    <t>Customer Phone</t>
  </si>
  <si>
    <t>Total Shipping Fee (Rp.)</t>
  </si>
  <si>
    <t>Bebas Ongkir</t>
  </si>
  <si>
    <t>Star Wars Jedi: Fallen Order Deluxe Edition PC Original Game Steam</t>
  </si>
  <si>
    <t>Game Cyberpunk 2077 PC Game Original Steam</t>
  </si>
  <si>
    <t>Game Planet Zoo Deluxe Edition PC Original Steam Game</t>
  </si>
  <si>
    <t>Game PES 2021 PC Original - acc. steam game</t>
  </si>
  <si>
    <t>Resident Evil 2 Remake PC Original Game Steam + Full DLC</t>
  </si>
  <si>
    <t>Resident Evil 3 Remake PC Original Game Steam + Full DLC</t>
  </si>
  <si>
    <t>Resident Evil Village PC Original Game Steam + Include Resident Evil 7</t>
  </si>
  <si>
    <t>Game F1 2021 Deluxe Edition PC Original Steam Game</t>
  </si>
  <si>
    <t>INV/20210715/MPL/1412084796</t>
  </si>
  <si>
    <t>Bagas Rizky</t>
  </si>
  <si>
    <t>Yes</t>
  </si>
  <si>
    <t>INV/20210715/MPL/1412659144</t>
  </si>
  <si>
    <t>Frederick ryan</t>
  </si>
  <si>
    <t>INV/20210716/MPL/1412787310</t>
  </si>
  <si>
    <t>Oksika Machendrata</t>
  </si>
  <si>
    <t>Final Fantasy XV Windows Edition PC Original Steam + Episode Ardyn</t>
  </si>
  <si>
    <t>Game Forza Horizon 4 Ultimate Edition PC Game Steam + Full DLC</t>
  </si>
  <si>
    <t>Game Nier Replicant PC Original Game Steam + Full DLC</t>
  </si>
  <si>
    <t>Need For Speed Heat Deluxe Edition PC Original Game Steam</t>
  </si>
  <si>
    <t>INV/20210716/MPL/1413688754</t>
  </si>
  <si>
    <t>Nopaldayat</t>
  </si>
  <si>
    <t>INV/20210716/MPL/1414115310</t>
  </si>
  <si>
    <t>Audevian Monda</t>
  </si>
  <si>
    <t>INV/20210716/MPL/1414140457</t>
  </si>
  <si>
    <t>Martin</t>
  </si>
  <si>
    <t>INV/20210717/MPL/1415826639</t>
  </si>
  <si>
    <t>Agus Kusnadi</t>
  </si>
  <si>
    <t>INV/20210717/MPL/1415852763</t>
  </si>
  <si>
    <t>whytoro saharwi</t>
  </si>
  <si>
    <t>INV/20210717/MPL/1417398246</t>
  </si>
  <si>
    <t>Bima Prakasa</t>
  </si>
  <si>
    <t>INV/20210718/MPL/1418142052</t>
  </si>
  <si>
    <t>Kenneth Ray</t>
  </si>
  <si>
    <t>INV/20210718/MPL/1418877343</t>
  </si>
  <si>
    <t>Ariyadi Widiatmoko</t>
  </si>
  <si>
    <t>INV/20210718/MPL/1419292451</t>
  </si>
  <si>
    <t>AC Bender</t>
  </si>
  <si>
    <t>INV/20210719/MPL/1421139140</t>
  </si>
  <si>
    <t>rafif raihan s</t>
  </si>
  <si>
    <t>INV/20210719/MPL/1421887414</t>
  </si>
  <si>
    <t>Ahmad Nino Arifudin</t>
  </si>
  <si>
    <t>INV/20210719/MPL/1423083652</t>
  </si>
  <si>
    <t>Ali Ak</t>
  </si>
  <si>
    <t>INV/20210719/MPL/1423437044</t>
  </si>
  <si>
    <t>Indra Pramana Widya</t>
  </si>
  <si>
    <t>INV/20210719/MPL/1421842821</t>
  </si>
  <si>
    <t>Faris Akbar</t>
  </si>
  <si>
    <t>INV/20210720/MPL/1425291396</t>
  </si>
  <si>
    <t>INV/20210721/MPL/1427695348</t>
  </si>
  <si>
    <t>Indra Kusumawardhana</t>
  </si>
  <si>
    <t>INV/20210722/MPL/1430696373</t>
  </si>
  <si>
    <t>Yeremia Steven</t>
  </si>
  <si>
    <t>INV/20210722/MPL/1431456961</t>
  </si>
  <si>
    <t>Mat Dollarr</t>
  </si>
  <si>
    <t>INV/20210724/MPL/1434432327</t>
  </si>
  <si>
    <t>musyaffa yahya</t>
  </si>
  <si>
    <t>INV/20210725/MPL/1437640488</t>
  </si>
  <si>
    <t>Ryan Triandika</t>
  </si>
  <si>
    <t>INV/20210726/MPL/1440943757</t>
  </si>
  <si>
    <t>William</t>
  </si>
  <si>
    <t>INV/20210727/MPL/1444343937</t>
  </si>
  <si>
    <t>m alif fahreza pasha</t>
  </si>
  <si>
    <t>INV/20210728/MPL/1448309563</t>
  </si>
  <si>
    <t>Alvin Surya Purnama</t>
  </si>
  <si>
    <t>INV/20210729/MPL/1451436464</t>
  </si>
  <si>
    <t>Rahmad Hidayat</t>
  </si>
  <si>
    <t>INV/20210729/MPL/1452403754</t>
  </si>
  <si>
    <t>jejeng</t>
  </si>
  <si>
    <t>INV/20210729/MPL/1452435408</t>
  </si>
  <si>
    <t>Erwin Susanto</t>
  </si>
  <si>
    <t>INV/20210802/MPL/1463769673</t>
  </si>
  <si>
    <t>Game F1 2021 Deluxe Edition PC Original Steam Game - Envelope</t>
  </si>
  <si>
    <t>Agiel Feisal</t>
  </si>
  <si>
    <t>INV/20210803/MPL/1465925958</t>
  </si>
  <si>
    <t>Baihaqi Prida Putra</t>
  </si>
  <si>
    <t>INV/20210804/MPL/1470135180</t>
  </si>
  <si>
    <t>CompartConsign</t>
  </si>
  <si>
    <t>INV/20210805/MPL/1470489804</t>
  </si>
  <si>
    <t>Justin</t>
  </si>
  <si>
    <t>INV/20210805/MPL/1472983051</t>
  </si>
  <si>
    <t>Game PES 2021 Season Update PC Original Game Steam - Envelope</t>
  </si>
  <si>
    <t>HENDRA</t>
  </si>
  <si>
    <t>INV/20210806/MPL/1474016687</t>
  </si>
  <si>
    <t>refansya david</t>
  </si>
  <si>
    <t>INV/20210806/MPL/1475714091</t>
  </si>
  <si>
    <t>Dicky Febrianto</t>
  </si>
  <si>
    <t>INV/20210806/MPL/1476584352</t>
  </si>
  <si>
    <t>Dhany Ferianto</t>
  </si>
  <si>
    <t>INV/20210808/MPL/1479492159</t>
  </si>
  <si>
    <t>Anthony Senjaya</t>
  </si>
  <si>
    <t>Resident Evil Village PC Original Game Steam + Include Resident Evil 7 - Envelope</t>
  </si>
  <si>
    <t>Need For Speed Heat Deluxe Edition PC Original Game Steam - Envelope</t>
  </si>
  <si>
    <t>INV/20210808/MPL/1481376354</t>
  </si>
  <si>
    <t>Victor galih</t>
  </si>
  <si>
    <t>INV/20210809/MPL/1484265579</t>
  </si>
  <si>
    <t>Dimas Vadriawan</t>
  </si>
  <si>
    <t>INV/20210810/MPL/1486457811</t>
  </si>
  <si>
    <t>dwi novrian</t>
  </si>
  <si>
    <t>INV/20210810/MPL/1488031036</t>
  </si>
  <si>
    <t>Rafly Ade W</t>
  </si>
  <si>
    <t>INV/20210813/MPL/1496598844</t>
  </si>
  <si>
    <t>Imanuel Riechie</t>
  </si>
  <si>
    <t>INV/20210814/MPL/1498881776</t>
  </si>
  <si>
    <t>Red Dead Redemption 2 Ultimate Edition PC Original Game Steam - Envelope</t>
  </si>
  <si>
    <t>Hasan Yanuar Ishaq</t>
  </si>
  <si>
    <t>INV/20210814/MPL/1499376842</t>
  </si>
  <si>
    <t>Game F1 2021 Deluxe Edition PC Original Steam Game - Flashdrive</t>
  </si>
  <si>
    <t>Beniardi Martayunata</t>
  </si>
  <si>
    <t>INV/20210815/MPL/1500318871</t>
  </si>
  <si>
    <t>radityo bagaskoro</t>
  </si>
  <si>
    <t>INV/20210822/MPL/1520266425</t>
  </si>
  <si>
    <t>Kamal Akhmad</t>
  </si>
  <si>
    <t>INV/20210828/MPL/1539407125</t>
  </si>
  <si>
    <t>Muhammad Ridwan Habib</t>
  </si>
  <si>
    <t>INV/20210828/MPL/1540123801</t>
  </si>
  <si>
    <t>Irdan Natama</t>
  </si>
  <si>
    <t>INV/20210831/MPL/1547814512</t>
  </si>
  <si>
    <t>Ridho Giri Saputro</t>
  </si>
  <si>
    <t>INV/20210902/MPL/1555124322</t>
  </si>
  <si>
    <t>Wlfrd IvaN</t>
  </si>
  <si>
    <t>INV/20210903/MPL/1558645539</t>
  </si>
  <si>
    <t>Rizki Amelia</t>
  </si>
  <si>
    <t>INV/20210904/MPL/1559560855</t>
  </si>
  <si>
    <t>Horizon Zero Dawn Complete Edition PC Original Game Steam</t>
  </si>
  <si>
    <t>INV/20210906/MPL/1565145356</t>
  </si>
  <si>
    <t>Mahasharda Adytia</t>
  </si>
  <si>
    <t>INV/20210906/MPL/1565799215</t>
  </si>
  <si>
    <t>Game Humankind Deluxe Edition PC/iOs Mac Original Steam Game - Envelope</t>
  </si>
  <si>
    <t>Joshua</t>
  </si>
  <si>
    <t>INV/20210906/MPL/1566615585</t>
  </si>
  <si>
    <t>Susi Windiawati</t>
  </si>
  <si>
    <t>INV/20210907/MPL/1567876253</t>
  </si>
  <si>
    <t>Fransiskus Asisi</t>
  </si>
  <si>
    <t>INV/20210907/MPL/1567885480</t>
  </si>
  <si>
    <t>INV/20210909/MPL/1574869673</t>
  </si>
  <si>
    <t>Gamaliel Rhema</t>
  </si>
  <si>
    <t>INV/20210910/MPL/1577490259</t>
  </si>
  <si>
    <t>Ikhlasul Islam Sabil Isni Gani</t>
  </si>
  <si>
    <t>INV/20210910/MPL/1577519155</t>
  </si>
  <si>
    <t>endhie maniaxs</t>
  </si>
  <si>
    <t>INV/20210912/MPL/1581717331</t>
  </si>
  <si>
    <t>Yos Irwan</t>
  </si>
  <si>
    <t>INV/20210912/MPL/1581800498</t>
  </si>
  <si>
    <t>Sandyyudha</t>
  </si>
  <si>
    <t>INV/20210912/MPL/1582026917</t>
  </si>
  <si>
    <t>Widigdo Dimas Pratama</t>
  </si>
  <si>
    <t>Game NBA 2K22 PC Original Steam Game - Envelope</t>
  </si>
  <si>
    <t>INV/20210914/MPL/1587711221</t>
  </si>
  <si>
    <t>Randhika Ikra</t>
  </si>
  <si>
    <t>INV/20210914/MPL/1588533535</t>
  </si>
  <si>
    <t>Dandi Bagus</t>
  </si>
  <si>
    <t>INV/20210914/MPL/1588706166</t>
  </si>
  <si>
    <t>INV/20210915/MPL/1589153398</t>
  </si>
  <si>
    <t>Nandinar Adritanaya Narendrar</t>
  </si>
  <si>
    <t>INV/20210915/MPL/1590526209</t>
  </si>
  <si>
    <t>Rama Wijayawardhana</t>
  </si>
  <si>
    <t>INV/20210915/MPL/1590598190</t>
  </si>
  <si>
    <t>Arief Riyanto</t>
  </si>
  <si>
    <t>INV/20210919/MPL/1601102922</t>
  </si>
  <si>
    <t>Haekal YP</t>
  </si>
  <si>
    <t>INV/20210921/MPL/1605917353</t>
  </si>
  <si>
    <t>suprapto suprapto</t>
  </si>
  <si>
    <t>INV/20210922/MPL/1610162397</t>
  </si>
  <si>
    <t>Muhammad Rafif</t>
  </si>
  <si>
    <t>INV/20210923/MPL/1612483556</t>
  </si>
  <si>
    <t>FIFA 22 PC ORIGINAL - envelope</t>
  </si>
  <si>
    <t>Ryan Mochammad Dzulkarnain</t>
  </si>
  <si>
    <t>INV/20210924/MPL/1614340132</t>
  </si>
  <si>
    <t>ristantionlineshope</t>
  </si>
  <si>
    <t>INV/20210924/MPL/1614491605</t>
  </si>
  <si>
    <t>INV/20210924/MPL/1614934986</t>
  </si>
  <si>
    <t>Aldi Rachman</t>
  </si>
  <si>
    <t>INV/20210924/MPL/1614978595</t>
  </si>
  <si>
    <t>Tatha</t>
  </si>
  <si>
    <t>INV/20210925/MPL/1616917530</t>
  </si>
  <si>
    <t>Jason Jonathan</t>
  </si>
  <si>
    <t>INV/20210925/MPL/1616936184</t>
  </si>
  <si>
    <t>Indra Reandido</t>
  </si>
  <si>
    <t>INV/20210925/MPL/1616954622</t>
  </si>
  <si>
    <t>Cuilin</t>
  </si>
  <si>
    <t>INV/20210925/MPL/1617766872</t>
  </si>
  <si>
    <t>Nadya Sekar A</t>
  </si>
  <si>
    <t>INV/20210925/MPL/1618117198</t>
  </si>
  <si>
    <t>indra wijaya</t>
  </si>
  <si>
    <t>INV/20210926/MPL/1620064225</t>
  </si>
  <si>
    <t>INV/20210927/MPL/1623347471</t>
  </si>
  <si>
    <t>Gema shares</t>
  </si>
  <si>
    <t>INV/20210928/MPL/1626239622</t>
  </si>
  <si>
    <t>abdi kalam</t>
  </si>
  <si>
    <t>INV/20210928/MPL/1626339392</t>
  </si>
  <si>
    <t>Prapanca hAdi Nugraha</t>
  </si>
  <si>
    <t>INV/20210928/MPL/1626537653</t>
  </si>
  <si>
    <t>FIFA 22 PC ORIGINAL - flashdrive</t>
  </si>
  <si>
    <t>Jadipunyamu</t>
  </si>
  <si>
    <t>INV/20210929/MPL/1629249116</t>
  </si>
  <si>
    <t>Randi Noviandi</t>
  </si>
  <si>
    <t>INV/20210929/MPL/1629259589</t>
  </si>
  <si>
    <t>Rico Anugerah Syam putera</t>
  </si>
  <si>
    <t>INV/20210929/MPL/1629088133</t>
  </si>
  <si>
    <t>erland alessandro</t>
  </si>
  <si>
    <t>INV/20210930/MPL/1630067032</t>
  </si>
  <si>
    <t>naufal athallah</t>
  </si>
  <si>
    <t>INV/20210930/MPL/1630731783</t>
  </si>
  <si>
    <t>Muhammad Wafi Resta Aryyaguna</t>
  </si>
  <si>
    <t>INV/20210930/MPL/1631391569</t>
  </si>
  <si>
    <t>INV/20210930/MPL/1631446192</t>
  </si>
  <si>
    <t>Desti Jayanti</t>
  </si>
  <si>
    <t>INV/20210930/MPL/1631966626</t>
  </si>
  <si>
    <t>Mucha</t>
  </si>
  <si>
    <t>INV/20210930/MPL/1632215874</t>
  </si>
  <si>
    <t>Aditya Nugraha</t>
  </si>
  <si>
    <t>INV/20211001/MPL/1633432062</t>
  </si>
  <si>
    <t>inari thrift</t>
  </si>
  <si>
    <t>INV/20211001/MPL/1633899706</t>
  </si>
  <si>
    <t>JeremyHugo</t>
  </si>
  <si>
    <t>INV/20211001/MPL/1634156784</t>
  </si>
  <si>
    <t>Verdy Santoso</t>
  </si>
  <si>
    <t>INV/20211001/MPL/1634505993</t>
  </si>
  <si>
    <t>Ricky Ade Wijaya</t>
  </si>
  <si>
    <t>INV/20211001/MPL/1635089959</t>
  </si>
  <si>
    <t>Adi Fitrianto</t>
  </si>
  <si>
    <t>INV/20211001/MPL/1635428767</t>
  </si>
  <si>
    <t>arief tegar</t>
  </si>
  <si>
    <t>INV/20211001/MPL/1635462858</t>
  </si>
  <si>
    <t>Indah Budiati</t>
  </si>
  <si>
    <t>INV/20211001/MPL/1635494892</t>
  </si>
  <si>
    <t>Aditya Kusuma Putra</t>
  </si>
  <si>
    <t>INV/20211002/MPL/1635715465</t>
  </si>
  <si>
    <t>Rivano</t>
  </si>
  <si>
    <t>INV/20211002/MPL/1635977160</t>
  </si>
  <si>
    <t>Wilson Yodiputra</t>
  </si>
  <si>
    <t>INV/20211002/MPL/1636435767</t>
  </si>
  <si>
    <t>Daffa Ahmad Zain</t>
  </si>
  <si>
    <t>INV/20211002/MPL/1636706199</t>
  </si>
  <si>
    <t>Aldi Fadlillah</t>
  </si>
  <si>
    <t>INV/20211002/MPL/1636712123</t>
  </si>
  <si>
    <t>muhammad zufar alauddin athallah</t>
  </si>
  <si>
    <t>INV/20211003/MPL/1638694562</t>
  </si>
  <si>
    <t>veren</t>
  </si>
  <si>
    <t>INV/20211003/MPL/1638716212</t>
  </si>
  <si>
    <t>taufia dimas</t>
  </si>
  <si>
    <t>INV/20211003/MPL/1638774275</t>
  </si>
  <si>
    <t>samudra</t>
  </si>
  <si>
    <t>Game Satisfactory PC Original Game Steam - Envelope</t>
  </si>
  <si>
    <t>PROMO SIGMA BUY 2 GET 1 PC GAME STEAM ORIGINAL</t>
  </si>
  <si>
    <t>INV/20211003/MPL/1639142718</t>
  </si>
  <si>
    <t>marco reus</t>
  </si>
  <si>
    <t>INV/20211003/MPL/1639361129</t>
  </si>
  <si>
    <t>AdityaPutera Gaming</t>
  </si>
  <si>
    <t>INV/20211003/MPL/1639390861</t>
  </si>
  <si>
    <t>Yudistira Marcelino Pasha</t>
  </si>
  <si>
    <t>INV/20211003/MPL/1640166987</t>
  </si>
  <si>
    <t>Nabiel Azhari</t>
  </si>
  <si>
    <t>INV/20211003/MPL/1640376048</t>
  </si>
  <si>
    <t>FIFA 22 PC ORIGINAL - exclusive</t>
  </si>
  <si>
    <t>Muhammad Alif Kurniawan</t>
  </si>
  <si>
    <t>INV/20211004/MPL/1640679107</t>
  </si>
  <si>
    <t>Ahmad Zulfikar</t>
  </si>
  <si>
    <t>INV/20211003/MPL/1639766164</t>
  </si>
  <si>
    <t>Akmal</t>
  </si>
  <si>
    <t>INV/20211004/MPL/1641277602</t>
  </si>
  <si>
    <t>Hakim</t>
  </si>
  <si>
    <t>INV/20211004/MPL/1642186957</t>
  </si>
  <si>
    <t>Alfidrian Yedija</t>
  </si>
  <si>
    <t>INV/20211004/MPL/1642307779</t>
  </si>
  <si>
    <t>Muhammad Fadholi Vijay</t>
  </si>
  <si>
    <t>INV/20211004/MPL/1642573644</t>
  </si>
  <si>
    <t>Albert Benedictus</t>
  </si>
  <si>
    <t>INV/20211004/MPL/1643015599</t>
  </si>
  <si>
    <t>FIFA 22 PC ORIGINAL - Original</t>
  </si>
  <si>
    <t>Bonifasius Aryo</t>
  </si>
  <si>
    <t>INV/20211004/MPL/1643390958</t>
  </si>
  <si>
    <t>Yoyon Dwi Cahyono</t>
  </si>
  <si>
    <t>INV/20211005/MPL/1643794942</t>
  </si>
  <si>
    <t>Aldi Reynaldi</t>
  </si>
  <si>
    <t>INV/20211005/MPL/1644021515</t>
  </si>
  <si>
    <t>FIFA 22 PC ORIGINAL - Exclusive</t>
  </si>
  <si>
    <t>Alfan zibran</t>
  </si>
  <si>
    <t>INV/20211005/MPL/1644337330</t>
  </si>
  <si>
    <t>Game No Man's Sky PC Original Game Steam - Envelope</t>
  </si>
  <si>
    <t>Gregorius Teja</t>
  </si>
  <si>
    <t>INV/20211005/MPL/1644114325</t>
  </si>
  <si>
    <t>Muhammad Abid Rizqi</t>
  </si>
  <si>
    <t>INV/20211005/MPL/1645309336</t>
  </si>
  <si>
    <t>Lorentz Pratama Wisandari Putra</t>
  </si>
  <si>
    <t>INV/20211005/MPL/1645086451</t>
  </si>
  <si>
    <t>Rifki ariandi pratama</t>
  </si>
  <si>
    <t>INV/20211005/MPL/1645836171</t>
  </si>
  <si>
    <t>anggapraja</t>
  </si>
  <si>
    <t>INV/20211005/MPL/1646243860</t>
  </si>
  <si>
    <t>Fatkan Muhrozi</t>
  </si>
  <si>
    <t>INV/20211005/MPL/1646309359</t>
  </si>
  <si>
    <t>FIFA 22 PC ORIGINAL - flashdisk</t>
  </si>
  <si>
    <t>Victor Dwi Agustin</t>
  </si>
  <si>
    <t>INV/20211006/MPL/1646508612</t>
  </si>
  <si>
    <t>dickson jovanto</t>
  </si>
  <si>
    <t>INV/20211005/MPL/1646134865</t>
  </si>
  <si>
    <t>Wiwin</t>
  </si>
  <si>
    <t>INV/20211006/MPL/1647249781</t>
  </si>
  <si>
    <t>Andira Harthony</t>
  </si>
  <si>
    <t>INV/20211006/MPL/1647677167</t>
  </si>
  <si>
    <t>Gabriel Abel Kristianto</t>
  </si>
  <si>
    <t>INV/20211006/MPL/1647875653</t>
  </si>
  <si>
    <t>Adji Sntso</t>
  </si>
  <si>
    <t>INV/20211006/MPL/1648080132</t>
  </si>
  <si>
    <t>irfan maulana</t>
  </si>
  <si>
    <t>INV/20211006/MPL/1648482128</t>
  </si>
  <si>
    <t>Ahmad Dafa</t>
  </si>
  <si>
    <t>INV/20211006/MPL/1648882329</t>
  </si>
  <si>
    <t>Coky Hary Saputra</t>
  </si>
  <si>
    <t>INV/20211007/MPL/1649437586</t>
  </si>
  <si>
    <t>Irfan Abiprasasto</t>
  </si>
  <si>
    <t>INV/20211007/MPL/1650131650</t>
  </si>
  <si>
    <t>Bevan</t>
  </si>
  <si>
    <t>INV/20211007/MPL/1650872553</t>
  </si>
  <si>
    <t>kenneth</t>
  </si>
  <si>
    <t>INV/20211007/MPL/1651332843</t>
  </si>
  <si>
    <t>Taufik Ibrahim</t>
  </si>
  <si>
    <t>INV/20211008/MPL/1652026034</t>
  </si>
  <si>
    <t>Nandang Edward sanusi</t>
  </si>
  <si>
    <t>INV/20211008/MPL/1652115242</t>
  </si>
  <si>
    <t>blak dhabs</t>
  </si>
  <si>
    <t>INV/20211008/MPL/1652297595</t>
  </si>
  <si>
    <t>Awang Diaz</t>
  </si>
  <si>
    <t>INV/20211008/MPL/1652703785</t>
  </si>
  <si>
    <t>Ghulam</t>
  </si>
  <si>
    <t>INV/20211008/MPL/1652913291</t>
  </si>
  <si>
    <t>Virgi P</t>
  </si>
  <si>
    <t>INV/20211008/MPL/1653560934</t>
  </si>
  <si>
    <t>Muhammad Ichsan Pratama</t>
  </si>
  <si>
    <t>INV/20211008/MPL/1653808955</t>
  </si>
  <si>
    <t>fiqipz</t>
  </si>
  <si>
    <t>INV/20211008/MPL/1654199899</t>
  </si>
  <si>
    <t>Rizki Suryo</t>
  </si>
  <si>
    <t>INV/20211008/MPL/1654212990</t>
  </si>
  <si>
    <t>ivan janitra</t>
  </si>
  <si>
    <t>INV/20211008/MPL/1654232834</t>
  </si>
  <si>
    <t>NXA Juned</t>
  </si>
  <si>
    <t>INV/20211008/MPL/1654307748</t>
  </si>
  <si>
    <t>Palawa Hidayat</t>
  </si>
  <si>
    <t>INV/20211008/MPL/1654436971</t>
  </si>
  <si>
    <t>Akira Dimas</t>
  </si>
  <si>
    <t>INV/20211008/MPL/1654466670</t>
  </si>
  <si>
    <t>INV/20211009/MPL/1655118205</t>
  </si>
  <si>
    <t>Fx Wikan Aji</t>
  </si>
  <si>
    <t>INV/20211009/MPL/1655554856</t>
  </si>
  <si>
    <t>Jeremia Armi Wijaya</t>
  </si>
  <si>
    <t>INV/20211009/MPL/1655718181</t>
  </si>
  <si>
    <t>Bias Rizki Nugroho</t>
  </si>
  <si>
    <t>INV/20211009/MPL/1656102225</t>
  </si>
  <si>
    <t>Irfan Zuhdy</t>
  </si>
  <si>
    <t>INV/20211010/MPL/1657846730</t>
  </si>
  <si>
    <t>Reynhard Richard</t>
  </si>
  <si>
    <t>INV/20211010/MPL/1657954167</t>
  </si>
  <si>
    <t>Jason Rafly Wijaya</t>
  </si>
  <si>
    <t>INV/20211010/MPL/1658391751</t>
  </si>
  <si>
    <t>Miracle Timothy</t>
  </si>
  <si>
    <t>INV/20211010/MPL/1659006754</t>
  </si>
  <si>
    <t>pangayom</t>
  </si>
  <si>
    <t>INV/20211010/MPL/1659228385</t>
  </si>
  <si>
    <t>Alde Alanda</t>
  </si>
  <si>
    <t>INV/20211010/MPL/1659397204</t>
  </si>
  <si>
    <t>aditya</t>
  </si>
  <si>
    <t>INV/20211011/MPL/1660516410</t>
  </si>
  <si>
    <t>Radian Magician</t>
  </si>
  <si>
    <t>INV/20211011/MPL/1660741637</t>
  </si>
  <si>
    <t>Muhammad Reinanda</t>
  </si>
  <si>
    <t>INV/20211011/MPL/1660894583</t>
  </si>
  <si>
    <t>Fadhil Muhammad Irvan</t>
  </si>
  <si>
    <t>INV/20211011/MPL/1661014207</t>
  </si>
  <si>
    <t>INV/20211011/MPL/1661053677</t>
  </si>
  <si>
    <t>ayub jalaludin</t>
  </si>
  <si>
    <t>INV/20211011/MPL/1661335119</t>
  </si>
  <si>
    <t>Sal</t>
  </si>
  <si>
    <t>INV/20211011/MPL/1661377660</t>
  </si>
  <si>
    <t>INV/20211011/MPL/1661902583</t>
  </si>
  <si>
    <t>Valdy Gutama</t>
  </si>
  <si>
    <t>INV/20211011/MPL/1662365920</t>
  </si>
  <si>
    <t>Raihan Firmansyah</t>
  </si>
  <si>
    <t>INV/20211012/MPL/1663340743</t>
  </si>
  <si>
    <t>Donny W Miaz</t>
  </si>
  <si>
    <t>INV/20211012/MPL/1663605925</t>
  </si>
  <si>
    <t>INV/20211012/MPL/1665139469</t>
  </si>
  <si>
    <t>FIFA 22 PC ORIGINAL - Original Std.</t>
  </si>
  <si>
    <t>Achdian Firdaus</t>
  </si>
  <si>
    <t>INV/20211012/MPL/1663753952</t>
  </si>
  <si>
    <t>Agil K</t>
  </si>
  <si>
    <t>INV/20211013/MPL/1666413384</t>
  </si>
  <si>
    <t>Ryan</t>
  </si>
  <si>
    <t>INV/20211013/MPL/1666429731</t>
  </si>
  <si>
    <t>Inu Yayas</t>
  </si>
  <si>
    <t>INV/20211014/MPL/1669164790</t>
  </si>
  <si>
    <t>Michael Anderson</t>
  </si>
  <si>
    <t>INV/20211014/MPL/1669658861</t>
  </si>
  <si>
    <t>zulfikar abdullah</t>
  </si>
  <si>
    <t>INV/20211014/MPL/1670350792</t>
  </si>
  <si>
    <t>Nadif Rayhan</t>
  </si>
  <si>
    <t>INV/20211015/MPL/1671795411</t>
  </si>
  <si>
    <t>I Gede Agung Yohana Dharma</t>
  </si>
  <si>
    <t>INV/20211015/MPL/1671855428</t>
  </si>
  <si>
    <t>Adya Adhiwijna</t>
  </si>
  <si>
    <t>INV/20211015/MPL/1672727797</t>
  </si>
  <si>
    <t>INV/20211015/MPL/1672836513</t>
  </si>
  <si>
    <t>Rudi Chandra</t>
  </si>
  <si>
    <t>INV/20211016/MPL/1674506601</t>
  </si>
  <si>
    <t>Fian</t>
  </si>
  <si>
    <t>INV/20211017/MPL/1675634407</t>
  </si>
  <si>
    <t>aditya purnama</t>
  </si>
  <si>
    <t>INV/20211017/MPL/1676294952</t>
  </si>
  <si>
    <t>Mufarrij Lukman</t>
  </si>
  <si>
    <t>INV/20211017/MPL/1676419393</t>
  </si>
  <si>
    <t>Mauludany Heradi Prakoso</t>
  </si>
  <si>
    <t>INV/20211017/MPL/1677370264</t>
  </si>
  <si>
    <t>Pika CombatXY</t>
  </si>
  <si>
    <t>INV/20211018/MPL/1680695771</t>
  </si>
  <si>
    <t>Kristoforus Kenzie</t>
  </si>
  <si>
    <t>INV/20211018/MPL/1681051633</t>
  </si>
  <si>
    <t>Andriyanto</t>
  </si>
  <si>
    <t>INV/20211018/MPL/1681449318</t>
  </si>
  <si>
    <t>Raka Risqian</t>
  </si>
  <si>
    <t>INV/20211018/MPL/1682828243</t>
  </si>
  <si>
    <t>Dihan Eraldine</t>
  </si>
  <si>
    <t>INV/20211019/MPL/1684939848</t>
  </si>
  <si>
    <t>JHawx</t>
  </si>
  <si>
    <t>INV/20211022/MPL/1691708683</t>
  </si>
  <si>
    <t>Yudiat Purnama Artin</t>
  </si>
  <si>
    <t>INV/20211022/MPL/1692005221</t>
  </si>
  <si>
    <t>Bhagawanta Atha Adyatma</t>
  </si>
  <si>
    <t>INV/20211022/MPL/1693153418</t>
  </si>
  <si>
    <t>Game Far Cry 6 Ultimate Edition PC Original Steam Game - Envelope</t>
  </si>
  <si>
    <t>INV/20211023/MPL/1694954101</t>
  </si>
  <si>
    <t>Ilham Sukmara</t>
  </si>
  <si>
    <t>INV/20211023/MPL/1694972574</t>
  </si>
  <si>
    <t>Mochammad Aryo Bimo</t>
  </si>
  <si>
    <t>INV/20211023/MPL/1695171109</t>
  </si>
  <si>
    <t>Indra Tandiady</t>
  </si>
  <si>
    <t>INV/20211024/MPL/1696007693</t>
  </si>
  <si>
    <t>Rizky Dwi Kurniawan</t>
  </si>
  <si>
    <t>INV/20211024/MPL/1696461984</t>
  </si>
  <si>
    <t>Rahdantya Dika</t>
  </si>
  <si>
    <t>INV/20211024/MPL/1697151937</t>
  </si>
  <si>
    <t>Hasan Suryana</t>
  </si>
  <si>
    <t>INV/20211024/MPL/1697220869</t>
  </si>
  <si>
    <t>Akmal Setiawan</t>
  </si>
  <si>
    <t>INV/20211024/MPL/1697286277</t>
  </si>
  <si>
    <t>raka dewangga</t>
  </si>
  <si>
    <t>INV/20211025/MPL/1698555764</t>
  </si>
  <si>
    <t>Reky Haryandi</t>
  </si>
  <si>
    <t>INV/20211025/MPL/1699284749</t>
  </si>
  <si>
    <t>Abdi wahyudi</t>
  </si>
  <si>
    <t>INV/20211026/MPL/1702576837</t>
  </si>
  <si>
    <t>ryuharmawan</t>
  </si>
  <si>
    <t>INV/20211026/MPL/1702868427</t>
  </si>
  <si>
    <t>INV/20211026/MPL/1704564666</t>
  </si>
  <si>
    <t>aditya tanujaya</t>
  </si>
  <si>
    <t>Game Football Manager 2022 PC Original Game Steam</t>
  </si>
  <si>
    <t>Game Forza Horizon 5 Premium Edition PC Original Steam Game - Envelope</t>
  </si>
  <si>
    <t>INV/20211027/MPL/1707115736</t>
  </si>
  <si>
    <t>Ardy Tantri</t>
  </si>
  <si>
    <t>INV/20211028/MPL/1710756518</t>
  </si>
  <si>
    <t>Fahmi Afrizal</t>
  </si>
  <si>
    <t>INV/20211028/MPL/1711256632</t>
  </si>
  <si>
    <t>Oddie Bayu Or</t>
  </si>
  <si>
    <t>INV/20211029/MPL/1712211631</t>
  </si>
  <si>
    <t>Rahmat Tantyo</t>
  </si>
  <si>
    <t>INV/20211029/MPL/1713124766</t>
  </si>
  <si>
    <t>Rajasa</t>
  </si>
  <si>
    <t>INV/20211030/MPL/1715147057</t>
  </si>
  <si>
    <t>lala lili</t>
  </si>
  <si>
    <t>INV/20211030/MPL/1715597108</t>
  </si>
  <si>
    <t>Ilham</t>
  </si>
  <si>
    <t>INV/20211030/MPL/1715726025</t>
  </si>
  <si>
    <t>Mustofa Alfatah</t>
  </si>
  <si>
    <t>INV/20211030/MPL/1716510404</t>
  </si>
  <si>
    <t>INV/20211030/MPL/1716790513</t>
  </si>
  <si>
    <t>Game Far Cry 6 Ultimate Edition PC Original Ubisoft Game - Envelope</t>
  </si>
  <si>
    <t>Yusuf Hadi</t>
  </si>
  <si>
    <t>INV/20211031/MPL/1719442261</t>
  </si>
  <si>
    <t>yudi aryadita</t>
  </si>
  <si>
    <t>INV/20211031/MPL/1719962165</t>
  </si>
  <si>
    <t>Fienny Nilawarsanti</t>
  </si>
  <si>
    <t>Order Date</t>
  </si>
  <si>
    <t>Total</t>
  </si>
  <si>
    <t>Grand Total</t>
  </si>
  <si>
    <t>Jul</t>
  </si>
  <si>
    <t>Aug</t>
  </si>
  <si>
    <t>Sep</t>
  </si>
  <si>
    <t>Oct</t>
  </si>
  <si>
    <t>Sum of Total</t>
  </si>
  <si>
    <t>Sum of Q</t>
  </si>
  <si>
    <t>Count of Customer Name</t>
  </si>
  <si>
    <t>GAME</t>
  </si>
  <si>
    <t>Sum of Total Shipping Fee (Rp.)</t>
  </si>
  <si>
    <t>Total Penjualan</t>
  </si>
  <si>
    <t>Q Penjual Perbulan</t>
  </si>
  <si>
    <t>Akuisisi Customer</t>
  </si>
  <si>
    <t>Shipping Cost</t>
  </si>
  <si>
    <t>Forza Horizon 5</t>
  </si>
  <si>
    <t>Football Manager 2022</t>
  </si>
  <si>
    <t>TOP UP</t>
  </si>
  <si>
    <t>15/07/2021</t>
  </si>
  <si>
    <t>19/07/2021</t>
  </si>
  <si>
    <t>24/08/2021</t>
  </si>
  <si>
    <t>28/09/2021</t>
  </si>
  <si>
    <t>09/10/2021</t>
  </si>
  <si>
    <t>04/10/2021</t>
  </si>
  <si>
    <t>30/10/2021</t>
  </si>
  <si>
    <t>17/10/2021</t>
  </si>
  <si>
    <t>07/11/2021</t>
  </si>
  <si>
    <t>Row Labels</t>
  </si>
  <si>
    <t>Date</t>
  </si>
  <si>
    <t>Details</t>
  </si>
  <si>
    <t>Amount</t>
  </si>
  <si>
    <t>03/07/2021</t>
  </si>
  <si>
    <t>Purchase Resident Evil Village</t>
  </si>
  <si>
    <t>14/07/2021</t>
  </si>
  <si>
    <t>Purchase F1 2021</t>
  </si>
  <si>
    <t>First top up Ads</t>
  </si>
  <si>
    <t>16/07/2021</t>
  </si>
  <si>
    <t>Purchase Need For Speed Heat</t>
  </si>
  <si>
    <t>Purchase envelope, print shipment label, and etc</t>
  </si>
  <si>
    <t>Top up Ads 2</t>
  </si>
  <si>
    <t>22/07/2021</t>
  </si>
  <si>
    <t>Purchase Resident Evil VII: Biohazard</t>
  </si>
  <si>
    <t>20/08/2021</t>
  </si>
  <si>
    <t>FIFA 22 STEAM 1</t>
  </si>
  <si>
    <t>25/09/2021</t>
  </si>
  <si>
    <t>NBA2-KK</t>
  </si>
  <si>
    <t>Description</t>
  </si>
  <si>
    <t>Nominal (Rp)</t>
  </si>
  <si>
    <t>Balance (Rp)</t>
  </si>
  <si>
    <t>2021-07-31 23:57:25</t>
  </si>
  <si>
    <t>Pemotongan Biaya Layanan Bebas Ongkir Power Merchant - INV/20210728/MPL/1448309563</t>
  </si>
  <si>
    <t>Pemotongan Biaya Layanan Power Merchant - INV/20210728/MPL/1448309563</t>
  </si>
  <si>
    <t>Pemotongan untuk Asuransi dengan Tokopedia Insurance - INV/20210728/MPL/1448309563</t>
  </si>
  <si>
    <t>Pemotongan Ongkir via Anteraja - INV/20210728/MPL/1448309563</t>
  </si>
  <si>
    <t>2021-07-30 15:12:16</t>
  </si>
  <si>
    <t>Pemotongan Biaya Layanan Bebas Ongkir Power Merchant - INV/20210727/MPL/1444343937</t>
  </si>
  <si>
    <t>Pemotongan Biaya Layanan Power Merchant - INV/20210727/MPL/1444343937</t>
  </si>
  <si>
    <t>Pemotongan untuk Asuransi dengan Tokopedia Insurance - INV/20210727/MPL/1444343937</t>
  </si>
  <si>
    <t>Pemotongan Ongkir via Anteraja - INV/20210727/MPL/1444343937</t>
  </si>
  <si>
    <t>2021-07-28 16:36:33</t>
  </si>
  <si>
    <t>Withdrawal (PT. BCA (BANK CENTRAL ASIA) TBK - 4120164321 - AHMAD HAEKAL)_x000D_
* 2021-07-28 16:36:33 : Processed_x000D_
* 2021/07/28 16:38:06 : Completed</t>
  </si>
  <si>
    <t>2021-07-28 03:23:37</t>
  </si>
  <si>
    <t>Pemotongan Biaya Layanan Bebas Ongkir Power Merchant - INV/20210725/MPL/1437640488</t>
  </si>
  <si>
    <t>Pemotongan Biaya Layanan Power Merchant - INV/20210725/MPL/1437640488</t>
  </si>
  <si>
    <t>Pemotongan untuk Asuransi dengan Tokopedia Insurance - INV/20210725/MPL/1437640488</t>
  </si>
  <si>
    <t>Pemotongan Ongkir via Anteraja - INV/20210725/MPL/1437640488</t>
  </si>
  <si>
    <t>2021-07-27 16:32:16</t>
  </si>
  <si>
    <t>Pemotongan Biaya Layanan Power Merchant - INV/20210722/MPL/1431456961</t>
  </si>
  <si>
    <t>Pemotongan untuk Asuransi dengan Tokopedia Insurance - INV/20210722/MPL/1431456961</t>
  </si>
  <si>
    <t>Pemotongan Ongkir via SiCepat - INV/20210722/MPL/1431456961</t>
  </si>
  <si>
    <t>2021-07-27 16:01:35</t>
  </si>
  <si>
    <t>Pemotongan Biaya Layanan Bebas Ongkir Power Merchant - INV/20210726/MPL/1440943757</t>
  </si>
  <si>
    <t>Pemotongan Biaya Layanan Power Merchant - INV/20210726/MPL/1440943757</t>
  </si>
  <si>
    <t>Pemotongan untuk Asuransi dengan Tokopedia Insurance - INV/20210726/MPL/1440943757</t>
  </si>
  <si>
    <t>Pemotongan Ongkir via SiCepat - INV/20210726/MPL/1440943757</t>
  </si>
  <si>
    <t>2021-07-25 20:53:53</t>
  </si>
  <si>
    <t>Pemotongan Biaya Layanan Bebas Ongkir Power Merchant - INV/20210724/MPL/1434432327</t>
  </si>
  <si>
    <t>Pemotongan Biaya Layanan Power Merchant - INV/20210724/MPL/1434432327</t>
  </si>
  <si>
    <t>Pemotongan untuk Asuransi dengan Tokopedia Insurance - INV/20210724/MPL/1434432327</t>
  </si>
  <si>
    <t>Pemotongan Ongkir via SiCepat - INV/20210724/MPL/1434432327</t>
  </si>
  <si>
    <t>2021-07-25 19:01:11</t>
  </si>
  <si>
    <t>Pemotongan Biaya Layanan Bebas Ongkir Power Merchant - INV/20210722/MPL/1430696373</t>
  </si>
  <si>
    <t>Pemotongan Biaya Layanan Power Merchant - INV/20210722/MPL/1430696373</t>
  </si>
  <si>
    <t>Pemotongan untuk Asuransi dengan Tokopedia Insurance - INV/20210722/MPL/1430696373</t>
  </si>
  <si>
    <t>Pemotongan Ongkir via Anteraja - INV/20210722/MPL/1430696373</t>
  </si>
  <si>
    <t>2021-07-25 11:22:47</t>
  </si>
  <si>
    <t>Pemotongan Biaya Layanan Bebas Ongkir Power Merchant - INV/20210719/MPL/1421139140</t>
  </si>
  <si>
    <t>2021-07-25 11:22:46</t>
  </si>
  <si>
    <t>Pemotongan Biaya Layanan Power Merchant - INV/20210719/MPL/1421139140</t>
  </si>
  <si>
    <t>Pemotongan untuk Asuransi dengan Tokopedia Insurance - INV/20210719/MPL/1421139140</t>
  </si>
  <si>
    <t>Pemotongan Ongkir via SiCepat - INV/20210719/MPL/1421139140</t>
  </si>
  <si>
    <t>2021-07-25 10:39:22</t>
  </si>
  <si>
    <t>Pemotongan Biaya Layanan Power Merchant - INV/20210719/MPL/1421887414</t>
  </si>
  <si>
    <t>Pemotongan Ongkir via SiCepat - INV/20210719/MPL/1421887414</t>
  </si>
  <si>
    <t>2021-07-23 20:08:40</t>
  </si>
  <si>
    <t>Pemotongan Biaya Layanan Bebas Ongkir Power Merchant - INV/20210721/MPL/1427695348</t>
  </si>
  <si>
    <t>Pemotongan Biaya Layanan Power Merchant - INV/20210721/MPL/1427695348</t>
  </si>
  <si>
    <t>Pemotongan untuk Asuransi dengan Tokopedia Insurance - INV/20210721/MPL/1427695348</t>
  </si>
  <si>
    <t>Pemotongan Ongkir via SiCepat - INV/20210721/MPL/1427695348</t>
  </si>
  <si>
    <t>2021-07-22 19:11:40</t>
  </si>
  <si>
    <t>Pemotongan Biaya Layanan Bebas Ongkir Power Merchant - INV/20210719/MPL/1423083652</t>
  </si>
  <si>
    <t>Pemotongan Biaya Layanan Power Merchant - INV/20210719/MPL/1423083652</t>
  </si>
  <si>
    <t>Pemotongan Ongkir via Anteraja - INV/20210719/MPL/1423083652</t>
  </si>
  <si>
    <t>2021-07-22 19:11:33</t>
  </si>
  <si>
    <t>Pemotongan Biaya Layanan Bebas Ongkir Power Merchant - INV/20210720/MPL/1425291396</t>
  </si>
  <si>
    <t>Pemotongan Biaya Layanan Power Merchant - INV/20210720/MPL/1425291396</t>
  </si>
  <si>
    <t>Pemotongan Ongkir via Anteraja - INV/20210720/MPL/1425291396</t>
  </si>
  <si>
    <t>2021-07-22 17:38:14</t>
  </si>
  <si>
    <t>Pemotongan Biaya Layanan Bebas Ongkir Power Merchant - INV/20210718/MPL/1418142052</t>
  </si>
  <si>
    <t>Pemotongan Biaya Layanan Power Merchant - INV/20210718/MPL/1418142052</t>
  </si>
  <si>
    <t>Pemotongan untuk Asuransi dengan Tokopedia Insurance - INV/20210718/MPL/1418142052</t>
  </si>
  <si>
    <t>Pemotongan Ongkir via Anteraja - INV/20210718/MPL/1418142052</t>
  </si>
  <si>
    <t>2021-07-22 17:32:34</t>
  </si>
  <si>
    <t>Pemotongan Biaya Layanan Bebas Ongkir Power Merchant - INV/20210719/MPL/1421842821</t>
  </si>
  <si>
    <t>Pemotongan Biaya Layanan Power Merchant - INV/20210719/MPL/1421842821</t>
  </si>
  <si>
    <t>Pemotongan Ongkir via Anteraja - INV/20210719/MPL/1421842821</t>
  </si>
  <si>
    <t>2021-07-21 15:11:06</t>
  </si>
  <si>
    <t>Pemotongan Biaya Layanan Bebas Ongkir Power Merchant - INV/20210716/MPL/1412787310</t>
  </si>
  <si>
    <t>Pemotongan Biaya Layanan Power Merchant - INV/20210716/MPL/1412787310</t>
  </si>
  <si>
    <t>Pemotongan Ongkir via Anteraja - INV/20210716/MPL/1412787310</t>
  </si>
  <si>
    <t>2021-07-21 15:04:11</t>
  </si>
  <si>
    <t>Pemotongan Biaya Layanan Power Merchant - INV/20210718/MPL/1419292451</t>
  </si>
  <si>
    <t>Pemotongan Ongkir via SiCepat - INV/20210718/MPL/1419292451</t>
  </si>
  <si>
    <t>2021-07-21 12:15:22</t>
  </si>
  <si>
    <t>Pemotongan Biaya Layanan Power Merchant - INV/20210718/MPL/1418877343</t>
  </si>
  <si>
    <t>Pemotongan untuk Asuransi dengan Tokopedia Insurance - INV/20210718/MPL/1418877343</t>
  </si>
  <si>
    <t>Pemotongan Ongkir via SiCepat - INV/20210718/MPL/1418877343</t>
  </si>
  <si>
    <t>2021-07-21 11:52:53</t>
  </si>
  <si>
    <t>Pemotongan Biaya Layanan Bebas Ongkir Power Merchant - INV/20210719/MPL/1423437044</t>
  </si>
  <si>
    <t>Pemotongan Biaya Layanan Power Merchant - INV/20210719/MPL/1423437044</t>
  </si>
  <si>
    <t>Pemotongan Ongkir via Anteraja - INV/20210719/MPL/1423437044</t>
  </si>
  <si>
    <t>2021-07-20 20:12:52</t>
  </si>
  <si>
    <t>Withdrawal (PT. BANK MANDIRI - 1660002804581 - AHMAD HAEKAL)_x000D_
* 2021-07-20 20:12:52 : Processed_x000D_
* 2021/07/20 20:12:55 : Completed</t>
  </si>
  <si>
    <t>2021-07-20 13:42:24</t>
  </si>
  <si>
    <t>Pemotongan Biaya Layanan Bebas Ongkir Power Merchant - INV/20210715/MPL/1412659144</t>
  </si>
  <si>
    <t>Pemotongan Biaya Layanan Power Merchant - INV/20210715/MPL/1412659144</t>
  </si>
  <si>
    <t>Pemotongan Ongkir via SiCepat - INV/20210715/MPL/1412659144</t>
  </si>
  <si>
    <t>2021-07-20 11:10:13</t>
  </si>
  <si>
    <t>Pemotongan Biaya Layanan Bebas Ongkir Power Merchant - INV/20210716/MPL/1412897359</t>
  </si>
  <si>
    <t>Pemotongan Biaya Layanan Power Merchant - INV/20210716/MPL/1412897359</t>
  </si>
  <si>
    <t>Pemotongan untuk Asuransi dengan Tokopedia Insurance - INV/20210716/MPL/1412897359</t>
  </si>
  <si>
    <t>Pemotongan Ongkir via Anteraja - INV/20210716/MPL/1412897359</t>
  </si>
  <si>
    <t>2021-07-20 05:17:47</t>
  </si>
  <si>
    <t>Pemotongan Biaya Layanan Bebas Ongkir Power Merchant - INV/20210716/MPL/1413688754</t>
  </si>
  <si>
    <t>Pemotongan Biaya Layanan Power Merchant - INV/20210716/MPL/1413688754</t>
  </si>
  <si>
    <t>Pemotongan Ongkir via Anteraja - INV/20210716/MPL/1413688754</t>
  </si>
  <si>
    <t>2021-07-19 19:36:33</t>
  </si>
  <si>
    <t>Pemotongan Biaya Layanan Bebas Ongkir Power Merchant - INV/20210717/MPL/1415852763</t>
  </si>
  <si>
    <t>Pemotongan Biaya Layanan Power Merchant - INV/20210717/MPL/1415852763</t>
  </si>
  <si>
    <t>Pemotongan Ongkir via Anteraja - INV/20210717/MPL/1415852763</t>
  </si>
  <si>
    <t>2021-07-19 14:53:29</t>
  </si>
  <si>
    <t>Pemotongan Biaya Layanan Bebas Ongkir Power Merchant - INV/20210716/MPL/1414140457</t>
  </si>
  <si>
    <t>Pemotongan Biaya Layanan Power Merchant - INV/20210716/MPL/1414140457</t>
  </si>
  <si>
    <t>Pemotongan untuk Asuransi dengan Tokopedia Insurance - INV/20210716/MPL/1414140457</t>
  </si>
  <si>
    <t>Pemotongan Ongkir via SiCepat - INV/20210716/MPL/1414140457</t>
  </si>
  <si>
    <t>2021-07-19 13:15:36</t>
  </si>
  <si>
    <t>Pemotongan Biaya Layanan Bebas Ongkir Power Merchant - INV/20210717/MPL/1417398246</t>
  </si>
  <si>
    <t>Pemotongan Biaya Layanan Power Merchant - INV/20210717/MPL/1417398246</t>
  </si>
  <si>
    <t>Pemotongan Ongkir via SiCepat - INV/20210717/MPL/1417398246</t>
  </si>
  <si>
    <t>2021-07-19 05:41:13</t>
  </si>
  <si>
    <t>Pemotongan Biaya Layanan Power Merchant - INV/20210717/MPL/1415826639</t>
  </si>
  <si>
    <t>Pemotongan untuk Asuransi dengan Tokopedia Insurance - INV/20210717/MPL/1415826639</t>
  </si>
  <si>
    <t>Pemotongan Ongkir via Anteraja - INV/20210717/MPL/1415826639</t>
  </si>
  <si>
    <t>2021-07-18 23:17:43</t>
  </si>
  <si>
    <t>Pemotongan Biaya Layanan Bebas Ongkir Power Merchant - INV/20210716/MPL/1414115310</t>
  </si>
  <si>
    <t>Pemotongan Biaya Layanan Power Merchant - INV/20210716/MPL/1414115310</t>
  </si>
  <si>
    <t>2021-07-18 23:17:42</t>
  </si>
  <si>
    <t>Pemotongan untuk Asuransi dengan Tokopedia Insurance - INV/20210716/MPL/1414115310</t>
  </si>
  <si>
    <t>Pemotongan Ongkir via Anteraja - INV/20210716/MPL/1414115310</t>
  </si>
  <si>
    <t>2021-07-18 18:03:21</t>
  </si>
  <si>
    <t>Pemotongan Biaya Layanan Bebas Ongkir Power Merchant - INV/20210715/MPL/1412084796</t>
  </si>
  <si>
    <t>Pemotongan Biaya Layanan Power Merchant - INV/20210715/MPL/1412084796</t>
  </si>
  <si>
    <t>Pemotongan Ongkir via SiCepat - INV/20210715/MPL/1412084796</t>
  </si>
  <si>
    <t>2021-07-15 14:25:04</t>
  </si>
  <si>
    <t>Withdrawal (PT. BANK MANDIRI - 1660002804581 - AHMAD HAEKAL)_x000D_
* 2021-07-15 14:25:04 : Processed_x000D_
* 2021/07/15 14:25:10 : Completed</t>
  </si>
  <si>
    <t>2021-07-15 13:36:58</t>
  </si>
  <si>
    <t>Pemotongan Ongkir via Gojek - INV/20210715/MPL/1410791793</t>
  </si>
  <si>
    <t>2021-08-31 09:14:36</t>
  </si>
  <si>
    <t>Pemotongan Biaya Layanan Bebas Ongkir Power Merchant - INV/20210828/MPL/1540123801</t>
  </si>
  <si>
    <t>Pemotongan Biaya Layanan Power Merchant - INV/20210828/MPL/1540123801</t>
  </si>
  <si>
    <t>Pemotongan Ongkir via Anteraja - INV/20210828/MPL/1540123801</t>
  </si>
  <si>
    <t>2021-08-25 20:37:04</t>
  </si>
  <si>
    <t>Pemotongan Biaya Layanan Power Merchant - INV/20210822/MPL/1520266425</t>
  </si>
  <si>
    <t>Pemotongan untuk Asuransi dengan Tokopedia Insurance - INV/20210822/MPL/1520266425</t>
  </si>
  <si>
    <t>Pemotongan Ongkir via SiCepat - INV/20210822/MPL/1520266425</t>
  </si>
  <si>
    <t>2021-08-24 09:44:28</t>
  </si>
  <si>
    <t>Withdrawal (PT. BCA (BANK CENTRAL ASIA) TBK - 4120164321 - AHMAD HAEKAL)_x000D_
* 2021-08-24 09:44:29 : Processed_x000D_
* 2021/08/24 09:46:08 : Completed</t>
  </si>
  <si>
    <t>2021-08-19 14:14:19</t>
  </si>
  <si>
    <t>Pemotongan Biaya Layanan Bebas Ongkir Power Merchant - INV/20210814/MPL/1499376842</t>
  </si>
  <si>
    <t>Pemotongan Biaya Layanan Power Merchant - INV/20210814/MPL/1499376842</t>
  </si>
  <si>
    <t>Pemotongan untuk Asuransi dengan Tokopedia Insurance - INV/20210814/MPL/1499376842</t>
  </si>
  <si>
    <t>Pemotongan Ongkir via Anteraja - INV/20210814/MPL/1499376842</t>
  </si>
  <si>
    <t>2021-08-18 22:25:19</t>
  </si>
  <si>
    <t>Withdrawal (PT. BANK MANDIRI - 1660002804581 - AHMAD HAEKAL)_x000D_
* 2021-08-19 07:08:21 : Processed_x000D_
* 2021/08/19 07:50:02 : Completed</t>
  </si>
  <si>
    <t>2021-08-17 17:07:58</t>
  </si>
  <si>
    <t>Pemotongan Biaya Layanan Bebas Ongkir Power Merchant - INV/20210815/MPL/1500318871</t>
  </si>
  <si>
    <t>Pemotongan Biaya Layanan Power Merchant - INV/20210815/MPL/1500318871</t>
  </si>
  <si>
    <t>Pemotongan untuk Asuransi dengan Tokopedia Insurance - INV/20210815/MPL/1500318871</t>
  </si>
  <si>
    <t>Pemotongan Ongkir via Anteraja - INV/20210815/MPL/1500318871</t>
  </si>
  <si>
    <t>2021-08-16 08:45:48</t>
  </si>
  <si>
    <t>Pemotongan Biaya Layanan Power Merchant - INV/20210814/MPL/1498881776</t>
  </si>
  <si>
    <t>Pemotongan untuk Asuransi dengan Tokopedia Insurance - INV/20210814/MPL/1498881776</t>
  </si>
  <si>
    <t>Pemotongan Ongkir via Anteraja - INV/20210814/MPL/1498881776</t>
  </si>
  <si>
    <t>2021-08-15 09:52:04</t>
  </si>
  <si>
    <t>Pemotongan Biaya Layanan Bebas Ongkir Power Merchant - INV/20210810/MPL/1486457811</t>
  </si>
  <si>
    <t>Pemotongan Biaya Layanan Power Merchant - INV/20210810/MPL/1486457811</t>
  </si>
  <si>
    <t>Pemotongan Ongkir via SiCepat - INV/20210810/MPL/1486457811</t>
  </si>
  <si>
    <t>2021-08-14 21:26:53</t>
  </si>
  <si>
    <t>Pemotongan Biaya Layanan Bebas Ongkir Power Merchant - INV/20210813/MPL/1496598844</t>
  </si>
  <si>
    <t>Pemotongan Biaya Layanan Power Merchant - INV/20210813/MPL/1496598844</t>
  </si>
  <si>
    <t>Pemotongan Ongkir via SiCepat - INV/20210813/MPL/1496598844</t>
  </si>
  <si>
    <t>2021-08-12 17:12:03</t>
  </si>
  <si>
    <t>Pemotongan Biaya Layanan Bebas Ongkir Power Merchant - INV/20210808/MPL/1479492159</t>
  </si>
  <si>
    <t>Pemotongan Biaya Layanan Power Merchant - INV/20210808/MPL/1479492159</t>
  </si>
  <si>
    <t>Pemotongan Ongkir via Anteraja - INV/20210808/MPL/1479492159</t>
  </si>
  <si>
    <t>2021-08-12 14:22:16</t>
  </si>
  <si>
    <t>Pemotongan Biaya Layanan Bebas Ongkir Power Merchant - INV/20210808/MPL/1480821413</t>
  </si>
  <si>
    <t>Pemotongan Biaya Layanan Power Merchant - INV/20210808/MPL/1480821413</t>
  </si>
  <si>
    <t>Pemotongan untuk Asuransi dengan Tokopedia Insurance - INV/20210808/MPL/1480821413</t>
  </si>
  <si>
    <t>Pemotongan Ongkir via Anteraja - INV/20210808/MPL/1480821413</t>
  </si>
  <si>
    <t>2021-08-11 19:17:03</t>
  </si>
  <si>
    <t>Pemotongan Biaya Layanan Power Merchant - INV/20210808/MPL/1480813674</t>
  </si>
  <si>
    <t>Pemotongan untuk Asuransi dengan Tokopedia Insurance - INV/20210808/MPL/1480813674</t>
  </si>
  <si>
    <t>2021-08-11 19:17:02</t>
  </si>
  <si>
    <t>Pemotongan Ongkir via SiCepat - INV/20210808/MPL/1480813674</t>
  </si>
  <si>
    <t>2021-08-11 14:38:25</t>
  </si>
  <si>
    <t>Pemotongan Biaya Layanan Bebas Ongkir Power Merchant - INV/20210808/MPL/1480839014</t>
  </si>
  <si>
    <t>Pemotongan Biaya Layanan Power Merchant - INV/20210808/MPL/1480839014</t>
  </si>
  <si>
    <t>Pemotongan untuk Asuransi dengan Tokopedia Insurance - INV/20210808/MPL/1480839014</t>
  </si>
  <si>
    <t>Pemotongan Ongkir via SiCepat - INV/20210808/MPL/1480839014</t>
  </si>
  <si>
    <t>2021-08-10 20:53:13</t>
  </si>
  <si>
    <t>Pemotongan Biaya Layanan Bebas Ongkir Power Merchant - INV/20210806/MPL/1476584352</t>
  </si>
  <si>
    <t>Pemotongan Biaya Layanan Power Merchant - INV/20210806/MPL/1476584352</t>
  </si>
  <si>
    <t>Pemotongan Ongkir via SiCepat - INV/20210806/MPL/1476584352</t>
  </si>
  <si>
    <t>2021-08-10 20:14:22</t>
  </si>
  <si>
    <t>Pemotongan Biaya Layanan Power Merchant - INV/20210809/MPL/1484265579</t>
  </si>
  <si>
    <t>Pemotongan untuk Asuransi dengan Tokopedia Insurance - INV/20210809/MPL/1484265579</t>
  </si>
  <si>
    <t>Pemotongan Ongkir via Ninja Express - INV/20210809/MPL/1484265579</t>
  </si>
  <si>
    <t>2021-08-10 18:54:39</t>
  </si>
  <si>
    <t>Pemotongan Biaya Layanan Power Merchant - INV/20210808/MPL/1481376354</t>
  </si>
  <si>
    <t>Pemotongan untuk Asuransi dengan Tokopedia Insurance - INV/20210808/MPL/1481376354</t>
  </si>
  <si>
    <t>Pemotongan Ongkir via SiCepat - INV/20210808/MPL/1481376354</t>
  </si>
  <si>
    <t>2021-08-09 15:12:23</t>
  </si>
  <si>
    <t>Pemotongan Biaya Layanan Power Merchant - INV/20210805/MPL/1472983051</t>
  </si>
  <si>
    <t>Pemotongan untuk Asuransi dengan Tokopedia Insurance - INV/20210805/MPL/1472983051</t>
  </si>
  <si>
    <t>Pemotongan Ongkir via Anteraja - INV/20210805/MPL/1472983051</t>
  </si>
  <si>
    <t>2021-08-09 10:43:05</t>
  </si>
  <si>
    <t>Pemotongan Biaya Layanan Power Merchant - INV/20210806/MPL/1474016687</t>
  </si>
  <si>
    <t>Pemotongan untuk Asuransi dengan Tokopedia Insurance - INV/20210806/MPL/1474016687</t>
  </si>
  <si>
    <t>Pemotongan Ongkir via Anteraja - INV/20210806/MPL/1474016687</t>
  </si>
  <si>
    <t>2021-08-07 21:37:23</t>
  </si>
  <si>
    <t>Pemotongan Biaya Layanan Bebas Ongkir Power Merchant - INV/20210806/MPL/1475714091</t>
  </si>
  <si>
    <t>Pemotongan Biaya Layanan Power Merchant - INV/20210806/MPL/1475714091</t>
  </si>
  <si>
    <t>Pemotongan Ongkir via Anteraja - INV/20210806/MPL/1475714091</t>
  </si>
  <si>
    <t>2021-08-06 17:56:10</t>
  </si>
  <si>
    <t>Pemotongan Biaya Layanan Bebas Ongkir Power Merchant - INV/20210804/MPL/1470135180</t>
  </si>
  <si>
    <t>Pemotongan Biaya Layanan Power Merchant - INV/20210804/MPL/1470135180</t>
  </si>
  <si>
    <t>Pemotongan untuk Asuransi dengan Tokopedia Insurance - INV/20210804/MPL/1470135180</t>
  </si>
  <si>
    <t>Pemotongan Ongkir via Anteraja - INV/20210804/MPL/1470135180</t>
  </si>
  <si>
    <t>2021-08-06 11:15:40</t>
  </si>
  <si>
    <t>Pemotongan Biaya Layanan Bebas Ongkir Power Merchant - INV/20210805/MPL/1470489804</t>
  </si>
  <si>
    <t>Pemotongan Biaya Layanan Power Merchant - INV/20210805/MPL/1470489804</t>
  </si>
  <si>
    <t>Pemotongan Ongkir via Anteraja - INV/20210805/MPL/1470489804</t>
  </si>
  <si>
    <t>2021-08-05 11:10:26</t>
  </si>
  <si>
    <t>Pemotongan Biaya Layanan Bebas Ongkir Power Merchant - INV/20210802/MPL/1463769673</t>
  </si>
  <si>
    <t>Pemotongan Biaya Layanan Power Merchant - INV/20210802/MPL/1463769673</t>
  </si>
  <si>
    <t>Pemotongan Ongkir via Anteraja - INV/20210802/MPL/1463769673</t>
  </si>
  <si>
    <t>2021-08-05 10:25:01</t>
  </si>
  <si>
    <t>Pemotongan Biaya Layanan Bebas Ongkir Power Merchant - INV/20210803/MPL/1465925958</t>
  </si>
  <si>
    <t>Pemotongan Biaya Layanan Power Merchant - INV/20210803/MPL/1465925958</t>
  </si>
  <si>
    <t>Pemotongan untuk Asuransi dengan Tokopedia Insurance - INV/20210803/MPL/1465925958</t>
  </si>
  <si>
    <t>Pemotongan Ongkir via Anteraja - INV/20210803/MPL/1465925958</t>
  </si>
  <si>
    <t>2021-08-04 15:32:13</t>
  </si>
  <si>
    <t>Pemotongan Biaya Layanan Bebas Ongkir Power Merchant - INV/20210729/MPL/1452403754</t>
  </si>
  <si>
    <t>Pemotongan Biaya Layanan Power Merchant - INV/20210729/MPL/1452403754</t>
  </si>
  <si>
    <t>Pemotongan Ongkir via Anteraja - INV/20210729/MPL/1452403754</t>
  </si>
  <si>
    <t>2021-08-04 12:43:43</t>
  </si>
  <si>
    <t>Pemotongan Biaya Layanan Bebas Ongkir Power Merchant - INV/20210729/MPL/1452435408</t>
  </si>
  <si>
    <t>Pemotongan Biaya Layanan Power Merchant - INV/20210729/MPL/1452435408</t>
  </si>
  <si>
    <t>Pemotongan Ongkir via Anteraja - INV/20210729/MPL/1452435408</t>
  </si>
  <si>
    <t>2021-08-01 17:04:18</t>
  </si>
  <si>
    <t>Pemotongan Biaya Layanan Bebas Ongkir Power Merchant - INV/20210729/MPL/1451436464</t>
  </si>
  <si>
    <t>Pemotongan Biaya Layanan Power Merchant - INV/20210729/MPL/1451436464</t>
  </si>
  <si>
    <t>Pemotongan Ongkir via SiCepat - INV/20210729/MPL/1451436464</t>
  </si>
  <si>
    <t>2021-09-30 11:36:23</t>
  </si>
  <si>
    <t>Pemotongan Biaya Layanan Bebas Ongkir Power Merchant Pro - INV/20210928/MPL/1626339392</t>
  </si>
  <si>
    <t>Pemotongan Biaya Layanan Power Merchant Pro - INV/20210928/MPL/1626339392</t>
  </si>
  <si>
    <t>Pemotongan untuk Asuransi dengan Tokopedia Insurance - INV/20210928/MPL/1626339392</t>
  </si>
  <si>
    <t>Pemotongan Ongkir via Anteraja - INV/20210928/MPL/1626339392</t>
  </si>
  <si>
    <t>2021-09-30 10:12:24</t>
  </si>
  <si>
    <t>Withdrawal (PT. BANK MANDIRI - 1660002804581 - AHMAD HAEKAL)_x000D_
* 2021-09-30 10:12:24 : Processed_x000D_
* 2021-09-30 10:12:28 : Completed</t>
  </si>
  <si>
    <t>2021-09-29 14:30:19</t>
  </si>
  <si>
    <t>Pemotongan Biaya Layanan Power Merchant - INV/20210925/MPL/1617766872</t>
  </si>
  <si>
    <t>Pemotongan untuk Asuransi dengan Tokopedia Insurance - INV/20210925/MPL/1617766872</t>
  </si>
  <si>
    <t>Pemotongan Ongkir via Anteraja - INV/20210925/MPL/1617766872</t>
  </si>
  <si>
    <t>2021-09-29 12:28:25</t>
  </si>
  <si>
    <t>Pemotongan Biaya Layanan Bebas Ongkir Power Merchant - INV/20210926/MPL/1620064225</t>
  </si>
  <si>
    <t>Pemotongan Biaya Layanan Power Merchant - INV/20210926/MPL/1620064225</t>
  </si>
  <si>
    <t>Pemotongan Ongkir via Anteraja - INV/20210926/MPL/1620064225</t>
  </si>
  <si>
    <t>2021-09-29 11:25:08</t>
  </si>
  <si>
    <t>Withdrawal (PT. BANK MANDIRI - 1660002804581 - AHMAD HAEKAL)_x000D_
* 2021-09-29 11:25:08 : Processed_x000D_
* 2021-09-29 11:25:12 : Completed</t>
  </si>
  <si>
    <t>2021-09-29 07:53:02</t>
  </si>
  <si>
    <t>Pemotongan Biaya Layanan Bebas Ongkir Power Merchant - INV/20210925/MPL/1616917530</t>
  </si>
  <si>
    <t>Pemotongan Biaya Layanan Power Merchant - INV/20210925/MPL/1616917530</t>
  </si>
  <si>
    <t>Pemotongan untuk Asuransi dengan Tokopedia Insurance - INV/20210925/MPL/1616917530</t>
  </si>
  <si>
    <t>Pemotongan Ongkir via Anteraja - INV/20210925/MPL/1616917530</t>
  </si>
  <si>
    <t>2021-09-28 08:38:58</t>
  </si>
  <si>
    <t>Penggunaan Saldo Tokopedia untuk pembelian dari Tokopedia Ads. [ID Transaksi: 2198029571]</t>
  </si>
  <si>
    <t>2021-09-27 16:07:06</t>
  </si>
  <si>
    <t>Pemotongan Biaya Layanan Power Merchant - INV/20210922/MPL/1610162397</t>
  </si>
  <si>
    <t>Pemotongan untuk Asuransi dengan Tokopedia Insurance - INV/20210922/MPL/1610162397</t>
  </si>
  <si>
    <t>Pemotongan Ongkir via SiCepat - INV/20210922/MPL/1610162397</t>
  </si>
  <si>
    <t>2021-09-27 13:22:06</t>
  </si>
  <si>
    <t>Pemotongan Biaya Layanan Bebas Ongkir Power Merchant - INV/20210924/MPL/1614340132</t>
  </si>
  <si>
    <t>Pemotongan Biaya Layanan Power Merchant - INV/20210924/MPL/1614340132</t>
  </si>
  <si>
    <t>2021-09-27 13:22:05</t>
  </si>
  <si>
    <t>Pemotongan Ongkir via Anteraja - INV/20210924/MPL/1614340132</t>
  </si>
  <si>
    <t>2021-09-27 13:10:30</t>
  </si>
  <si>
    <t>Pemotongan Biaya Layanan Bebas Ongkir Power Merchant - INV/20210923/MPL/1612483556</t>
  </si>
  <si>
    <t>Pemotongan Biaya Layanan Power Merchant - INV/20210923/MPL/1612483556</t>
  </si>
  <si>
    <t>Pemotongan Ongkir via SiCepat - INV/20210923/MPL/1612483556</t>
  </si>
  <si>
    <t>2021-09-27 12:41:24</t>
  </si>
  <si>
    <t>Pemotongan Biaya Layanan Bebas Ongkir Power Merchant - INV/20210925/MPL/1616936184</t>
  </si>
  <si>
    <t>Pemotongan Biaya Layanan Power Merchant - INV/20210925/MPL/1616936184</t>
  </si>
  <si>
    <t>Pemotongan Ongkir via Anteraja - INV/20210925/MPL/1616936184</t>
  </si>
  <si>
    <t>2021-09-27 08:37:12</t>
  </si>
  <si>
    <t>Pemotongan Biaya Layanan Bebas Ongkir Power Merchant - INV/20210925/MPL/1616954622</t>
  </si>
  <si>
    <t>Pemotongan Biaya Layanan Power Merchant - INV/20210925/MPL/1616954622</t>
  </si>
  <si>
    <t>Pemotongan Ongkir via Anteraja - INV/20210925/MPL/1616954622</t>
  </si>
  <si>
    <t>2021-09-26 17:13:30</t>
  </si>
  <si>
    <t>Pemotongan Biaya Layanan Power Merchant - INV/20210924/MPL/1614978595</t>
  </si>
  <si>
    <t>Pemotongan untuk Asuransi dengan Tokopedia Insurance - INV/20210924/MPL/1614978595</t>
  </si>
  <si>
    <t>Pemotongan Ongkir via SiCepat - INV/20210924/MPL/1614978595</t>
  </si>
  <si>
    <t>2021-09-26 10:02:56</t>
  </si>
  <si>
    <t>Pemotongan Biaya Layanan Bebas Ongkir Power Merchant - INV/20210924/MPL/1614491605</t>
  </si>
  <si>
    <t>Pemotongan Biaya Layanan Power Merchant - INV/20210924/MPL/1614491605</t>
  </si>
  <si>
    <t>Pemotongan Ongkir via Anteraja - INV/20210924/MPL/1614491605</t>
  </si>
  <si>
    <t>2021-09-25 19:21:12</t>
  </si>
  <si>
    <t>Pemotongan Biaya Layanan Bebas Ongkir Power Merchant - INV/20210924/MPL/1614934986</t>
  </si>
  <si>
    <t>Pemotongan Biaya Layanan Power Merchant - INV/20210924/MPL/1614934986</t>
  </si>
  <si>
    <t>Pemotongan Ongkir via Anteraja - INV/20210924/MPL/1614934986</t>
  </si>
  <si>
    <t>2021-09-25 14:13:53</t>
  </si>
  <si>
    <t>Withdrawal (PT. BANK MANDIRI - 1660002804581 - AHMAD HAEKAL)_x000D_
* 2021-09-25 14:13:56 : Processed_x000D_
* 2021-09-25 14:14:03 : Completed</t>
  </si>
  <si>
    <t>2021-09-24 19:19:10</t>
  </si>
  <si>
    <t>Withdrawal (PT. BANK MANDIRI - 1660002804581 - AHMAD HAEKAL)_x000D_
* 2021-09-24 19:19:10 : Processed_x000D_
* 2021-09-24 19:19:17 : Completed</t>
  </si>
  <si>
    <t>2021-09-23 15:56:32</t>
  </si>
  <si>
    <t>Pemotongan Biaya Layanan Bebas Ongkir Power Merchant - INV/20210921/MPL/1605917353</t>
  </si>
  <si>
    <t>Pemotongan Biaya Layanan Power Merchant - INV/20210921/MPL/1605917353</t>
  </si>
  <si>
    <t>Pemotongan untuk Asuransi dengan Tokopedia Insurance - INV/20210921/MPL/1605917353</t>
  </si>
  <si>
    <t>Pemotongan Ongkir via Anteraja - INV/20210921/MPL/1605917353</t>
  </si>
  <si>
    <t>2021-09-23 12:26:22</t>
  </si>
  <si>
    <t>Pemotongan Biaya Layanan Bebas Ongkir Power Merchant - INV/20210919/MPL/1601102922</t>
  </si>
  <si>
    <t>Pemotongan Biaya Layanan Power Merchant - INV/20210919/MPL/1601102922</t>
  </si>
  <si>
    <t>Pemotongan untuk Asuransi dengan Tokopedia Insurance - INV/20210919/MPL/1601102922</t>
  </si>
  <si>
    <t>Pemotongan Ongkir via Anteraja - INV/20210919/MPL/1601102922</t>
  </si>
  <si>
    <t>2021-09-20 17:25:04</t>
  </si>
  <si>
    <t>Pemotongan Biaya Layanan Bebas Ongkir Power Merchant - INV/20210914/MPL/1588533535</t>
  </si>
  <si>
    <t>Pemotongan Biaya Layanan Power Merchant - INV/20210914/MPL/1588533535</t>
  </si>
  <si>
    <t>Pemotongan untuk Asuransi dengan Tokopedia Insurance - INV/20210914/MPL/1588533535</t>
  </si>
  <si>
    <t>Pemotongan Ongkir via Anteraja - INV/20210914/MPL/1588533535</t>
  </si>
  <si>
    <t>2021-09-20 10:26:05</t>
  </si>
  <si>
    <t>Pemotongan Biaya Layanan Power Merchant - INV/20210914/MPL/1588706166</t>
  </si>
  <si>
    <t>Pemotongan biaya bayar di tempat - INV/20210914/MPL/1588706166</t>
  </si>
  <si>
    <t>Pemotongan Voucher Merchant - Promo Cashback SIGMX9BIQ9 untuk Invoice INV/20210914/MPL/1588706166</t>
  </si>
  <si>
    <t>Pemotongan untuk Asuransi dengan Tokopedia Insurance - INV/20210914/MPL/1588706166</t>
  </si>
  <si>
    <t>Pemotongan Ongkir via SiCepat - INV/20210914/MPL/1588706166</t>
  </si>
  <si>
    <t>2021-09-18 17:10:04</t>
  </si>
  <si>
    <t>Pemotongan Biaya Layanan Bebas Ongkir Power Merchant - INV/20210915/MPL/1590526209</t>
  </si>
  <si>
    <t>Pemotongan Biaya Layanan Power Merchant - INV/20210915/MPL/1590526209</t>
  </si>
  <si>
    <t>Pemotongan untuk Asuransi dengan Tokopedia Insurance - INV/20210915/MPL/1590526209</t>
  </si>
  <si>
    <t>2021-09-18 17:10:03</t>
  </si>
  <si>
    <t>Pemotongan Ongkir via SiCepat - INV/20210915/MPL/1590526209</t>
  </si>
  <si>
    <t>2021-09-18 10:14:35</t>
  </si>
  <si>
    <t>Pemotongan Biaya Layanan Bebas Ongkir Power Merchant - INV/20210915/MPL/1589153398</t>
  </si>
  <si>
    <t>Pemotongan Biaya Layanan Power Merchant - INV/20210915/MPL/1589153398</t>
  </si>
  <si>
    <t>Pemotongan Ongkir via Anteraja - INV/20210915/MPL/1589153398</t>
  </si>
  <si>
    <t>2021-09-18 09:29:03</t>
  </si>
  <si>
    <t>Pemotongan Biaya Layanan Bebas Ongkir Power Merchant - INV/20210912/MPL/1581717331</t>
  </si>
  <si>
    <t>Pemotongan Biaya Layanan Power Merchant - INV/20210912/MPL/1581717331</t>
  </si>
  <si>
    <t>Pemotongan Ongkir via Anteraja - INV/20210912/MPL/1581717331</t>
  </si>
  <si>
    <t>2021-09-17 12:16:37</t>
  </si>
  <si>
    <t>Pemotongan Biaya Layanan Bebas Ongkir Power Merchant - INV/20210912/MPL/1581800498</t>
  </si>
  <si>
    <t>Pemotongan Biaya Layanan Power Merchant - INV/20210912/MPL/1581800498</t>
  </si>
  <si>
    <t>Pemotongan untuk Asuransi dengan Tokopedia Insurance - INV/20210912/MPL/1581800498</t>
  </si>
  <si>
    <t>Pemotongan Ongkir via Anteraja - INV/20210912/MPL/1581800498</t>
  </si>
  <si>
    <t>2021-09-16 17:11:22</t>
  </si>
  <si>
    <t>Pemotongan Biaya Layanan Power Merchant - INV/20210915/MPL/1590598190</t>
  </si>
  <si>
    <t>Pemotongan untuk Asuransi dengan Tokopedia Insurance - INV/20210915/MPL/1590598190</t>
  </si>
  <si>
    <t>Pemotongan Ongkir via SiCepat - INV/20210915/MPL/1590598190</t>
  </si>
  <si>
    <t>2021-09-15 22:37:42</t>
  </si>
  <si>
    <t>Pemotongan Biaya Layanan Power Merchant - INV/20210914/MPL/1587711221</t>
  </si>
  <si>
    <t>Pemotongan untuk Asuransi dengan Tokopedia Insurance - INV/20210914/MPL/1587711221</t>
  </si>
  <si>
    <t>Pemotongan Ongkir via SiCepat - INV/20210914/MPL/1587711221</t>
  </si>
  <si>
    <t>2021-09-15 10:56:45</t>
  </si>
  <si>
    <t>Withdrawal (PT. BANK MANDIRI - 1660002804581 - AHMAD HAEKAL)_x000D_
* 2021-09-15 10:56:45 : Processed_x000D_
* 2021/09/15 10:56:51 : Completed</t>
  </si>
  <si>
    <t>2021-09-15 09:38:09</t>
  </si>
  <si>
    <t>Pemotongan Biaya Layanan Bebas Ongkir Power Merchant - INV/20210910/MPL/1577490259</t>
  </si>
  <si>
    <t>Pemotongan Biaya Layanan Power Merchant - INV/20210910/MPL/1577490259</t>
  </si>
  <si>
    <t>Pemotongan untuk Asuransi dengan Tokopedia Insurance - INV/20210910/MPL/1577490259</t>
  </si>
  <si>
    <t>Pemotongan Ongkir via Anteraja - INV/20210910/MPL/1577490259</t>
  </si>
  <si>
    <t>2021-09-15 01:15:18</t>
  </si>
  <si>
    <t>Pemotongan Biaya Layanan Power Merchant - INV/20210913/MPL/1583796276</t>
  </si>
  <si>
    <t>Pemotongan Voucher Merchant - Promo Cashback SIGML17WYH untuk Invoice INV/20210913/MPL/1583796276</t>
  </si>
  <si>
    <t>Pemotongan untuk Asuransi dengan Tokopedia Insurance - INV/20210913/MPL/1583796276</t>
  </si>
  <si>
    <t>Pemotongan Ongkir via Anteraja - INV/20210913/MPL/1583796276</t>
  </si>
  <si>
    <t>2021-09-14 12:39:04</t>
  </si>
  <si>
    <t>Withdrawal (PT. BCA (BANK CENTRAL ASIA) TBK - 4120164321 - AHMAD HAEKAL)_x000D_
* 2021-09-14 12:39:05 : Processed_x000D_
* 2021/09/14 12:41:01 : Completed</t>
  </si>
  <si>
    <t>2021-09-14 10:03:50</t>
  </si>
  <si>
    <t>Pemotongan Biaya Layanan Bebas Ongkir Power Merchant - INV/20210912/MPL/1582026917</t>
  </si>
  <si>
    <t>Pemotongan Biaya Layanan Power Merchant - INV/20210912/MPL/1582026917</t>
  </si>
  <si>
    <t>Pemotongan Ongkir via Anteraja - INV/20210912/MPL/1582026917</t>
  </si>
  <si>
    <t>2021-09-13 17:30:25</t>
  </si>
  <si>
    <t>Pemotongan Biaya Layanan Bebas Ongkir Power Merchant - INV/20210910/MPL/1577519155</t>
  </si>
  <si>
    <t>Pemotongan Biaya Layanan Power Merchant - INV/20210910/MPL/1577519155</t>
  </si>
  <si>
    <t>Pemotongan untuk Asuransi dengan Tokopedia Insurance - INV/20210910/MPL/1577519155</t>
  </si>
  <si>
    <t>Pemotongan Ongkir via Anteraja - INV/20210910/MPL/1577519155</t>
  </si>
  <si>
    <t>2021-09-13 12:02:02</t>
  </si>
  <si>
    <t>Withdrawal (PT. BCA (BANK CENTRAL ASIA) TBK - 4120164321 - AHMAD HAEKAL)_x000D_
* 2021-09-13 12:02:03 : Processed_x000D_
* 2021/09/13 12:04:04 : Completed</t>
  </si>
  <si>
    <t>2021-09-12 17:04:53</t>
  </si>
  <si>
    <t>Withdrawal (PT. BCA (BANK CENTRAL ASIA) TBK - 4120164321 - AHMAD HAEKAL)_x000D_
* 2021-09-12 17:04:54 : Processed_x000D_
* 2021/09/12 17:06:09 : Completed</t>
  </si>
  <si>
    <t>2021-09-11 19:14:39</t>
  </si>
  <si>
    <t>Pemotongan Biaya Layanan Power Merchant - INV/20210909/MPL/1574869673</t>
  </si>
  <si>
    <t>Pemotongan Ongkir via SiCepat - INV/20210909/MPL/1574869673</t>
  </si>
  <si>
    <t>2021-09-09 22:02:49</t>
  </si>
  <si>
    <t>Pemotongan Biaya Layanan Bebas Ongkir Power Merchant - INV/20210907/MPL/1567885480</t>
  </si>
  <si>
    <t>Pemotongan Biaya Layanan Power Merchant - INV/20210907/MPL/1567885480</t>
  </si>
  <si>
    <t>Pemotongan Ongkir via SiCepat - INV/20210907/MPL/1567885480</t>
  </si>
  <si>
    <t>2021-09-08 19:27:35</t>
  </si>
  <si>
    <t>Pemotongan Biaya Layanan Bebas Ongkir Power Merchant - INV/20210906/MPL/1566615585</t>
  </si>
  <si>
    <t>Pemotongan Biaya Layanan Power Merchant - INV/20210906/MPL/1566615585</t>
  </si>
  <si>
    <t>2021-09-08 19:27:34</t>
  </si>
  <si>
    <t>Pemotongan Ongkir via Anteraja - INV/20210906/MPL/1566615585</t>
  </si>
  <si>
    <t>2021-09-08 19:26:44</t>
  </si>
  <si>
    <t>Pemotongan Biaya Layanan Bebas Ongkir Power Merchant - INV/20210907/MPL/1567876253</t>
  </si>
  <si>
    <t>Pemotongan Biaya Layanan Power Merchant - INV/20210907/MPL/1567876253</t>
  </si>
  <si>
    <t>Pemotongan untuk Asuransi dengan Tokopedia Insurance - INV/20210907/MPL/1567876253</t>
  </si>
  <si>
    <t>2021-09-08 19:26:43</t>
  </si>
  <si>
    <t>Pemotongan Ongkir via Anteraja - INV/20210907/MPL/1567876253</t>
  </si>
  <si>
    <t>2021-09-08 19:13:38</t>
  </si>
  <si>
    <t>Pemotongan Biaya Layanan Bebas Ongkir Power Merchant - INV/20210906/MPL/1565145356</t>
  </si>
  <si>
    <t>Pemotongan Biaya Layanan Power Merchant - INV/20210906/MPL/1565145356</t>
  </si>
  <si>
    <t>Pemotongan Ongkir via SiCepat - INV/20210906/MPL/1565145356</t>
  </si>
  <si>
    <t>2021-09-08 12:41:08</t>
  </si>
  <si>
    <t>Pemotongan Biaya Layanan Power Merchant - INV/20210904/MPL/1559560855</t>
  </si>
  <si>
    <t>Pemotongan Ongkir via SiCepat - INV/20210904/MPL/1559560855</t>
  </si>
  <si>
    <t>2021-09-08 00:51:55</t>
  </si>
  <si>
    <t>Pemotongan Biaya Layanan Bebas Ongkir Power Merchant - INV/20210906/MPL/1565799215</t>
  </si>
  <si>
    <t>Pemotongan Biaya Layanan Power Merchant - INV/20210906/MPL/1565799215</t>
  </si>
  <si>
    <t>Pemotongan Ongkir via SiCepat - INV/20210906/MPL/1565799215</t>
  </si>
  <si>
    <t>2021-09-07 17:24:16</t>
  </si>
  <si>
    <t>Pemotongan Biaya Layanan Bebas Ongkir Power Merchant - INV/20210903/MPL/1558645539</t>
  </si>
  <si>
    <t>Pemotongan Biaya Layanan Power Merchant - INV/20210903/MPL/1558645539</t>
  </si>
  <si>
    <t>Pemotongan untuk Asuransi dengan Tokopedia Insurance - INV/20210903/MPL/1558645539</t>
  </si>
  <si>
    <t>Pemotongan Ongkir via SiCepat - INV/20210903/MPL/1558645539</t>
  </si>
  <si>
    <t>2021-09-06 12:36:30</t>
  </si>
  <si>
    <t>Withdrawal (PT. BCA (BANK CENTRAL ASIA) TBK - 4120164321 - AHMAD HAEKAL)_x000D_
* 2021-09-06 12:36:31 : Processed_x000D_
* 2021/09/06 12:38:08 : Completed</t>
  </si>
  <si>
    <t>2021-09-06 09:16:03</t>
  </si>
  <si>
    <t>Pemotongan Biaya Layanan Bebas Ongkir Power Merchant - INV/20210902/MPL/1555124322</t>
  </si>
  <si>
    <t>Pemotongan Biaya Layanan Power Merchant - INV/20210902/MPL/1555124322</t>
  </si>
  <si>
    <t>Pemotongan Ongkir via Anteraja - INV/20210902/MPL/1555124322</t>
  </si>
  <si>
    <t>2021-09-01 17:54:32</t>
  </si>
  <si>
    <t>Pemotongan Biaya Layanan Bebas Ongkir Power Merchant - INV/20210831/MPL/1547814512</t>
  </si>
  <si>
    <t>Pemotongan Biaya Layanan Power Merchant - INV/20210831/MPL/1547814512</t>
  </si>
  <si>
    <t>Pemotongan Ongkir via SiCepat - INV/20210831/MPL/1547814512</t>
  </si>
  <si>
    <t>2021-09-01 10:33:55</t>
  </si>
  <si>
    <t>Pemotongan Biaya Layanan Bebas Ongkir Power Merchant - INV/20210828/MPL/1539407125</t>
  </si>
  <si>
    <t>Pemotongan Biaya Layanan Power Merchant - INV/20210828/MPL/1539407125</t>
  </si>
  <si>
    <t>Pemotongan Ongkir via Anteraja - INV/20210828/MPL/1539407125</t>
  </si>
  <si>
    <t>Category</t>
  </si>
  <si>
    <t>Sum of Nominal (Rp)</t>
  </si>
  <si>
    <t>2021-10-31 14:54:09</t>
  </si>
  <si>
    <t>Pemotongan Biaya Layanan Bebas Ongkir Power Merchant Pro - INV/20211027/MPL/1707115736</t>
  </si>
  <si>
    <t>Pemotongan Biaya Layanan Power Merchant Pro - INV/20211027/MPL/1707115736</t>
  </si>
  <si>
    <t>Pemotongan Ongkir via Anteraja - INV/20211027/MPL/1707115736</t>
  </si>
  <si>
    <t>2021-10-31 14:30:52</t>
  </si>
  <si>
    <t>Pemotongan Biaya Layanan Bebas Ongkir Power Merchant Pro - INV/20211028/MPL/1710756518</t>
  </si>
  <si>
    <t>Pemotongan Biaya Layanan Power Merchant Pro - INV/20211028/MPL/1710756518</t>
  </si>
  <si>
    <t>Pemotongan untuk Asuransi dengan Tokopedia Insurance - INV/20211028/MPL/1710756518</t>
  </si>
  <si>
    <t>Pemotongan Ongkir via SiCepat - INV/20211028/MPL/1710756518</t>
  </si>
  <si>
    <t>2021-10-31 10:57:20</t>
  </si>
  <si>
    <t>Pemotongan Biaya Layanan Bebas Ongkir Power Merchant Pro - INV/20211026/MPL/1702868427</t>
  </si>
  <si>
    <t>Pemotongan Biaya Layanan Power Merchant Pro - INV/20211026/MPL/1702868427</t>
  </si>
  <si>
    <t>Pemotongan Ongkir via Anteraja - INV/20211026/MPL/1702868427</t>
  </si>
  <si>
    <t>2021-10-30 22:12:46</t>
  </si>
  <si>
    <t>Pemotongan Biaya Layanan Bebas Ongkir Power Merchant Pro - INV/20211026/MPL/1704564666</t>
  </si>
  <si>
    <t>Pemotongan Biaya Layanan Power Merchant Pro - INV/20211026/MPL/1704564666</t>
  </si>
  <si>
    <t>Pemotongan Ongkir via Anteraja - INV/20211026/MPL/1704564666</t>
  </si>
  <si>
    <t>2021-10-30 15:37:09</t>
  </si>
  <si>
    <t>Pemotongan Biaya Layanan Power Merchant Pro - INV/20211027/MPL/1705255249</t>
  </si>
  <si>
    <t>Pemotongan untuk Asuransi dengan Tokopedia Insurance - INV/20211027/MPL/1705255249</t>
  </si>
  <si>
    <t>Pemotongan Ongkir via Grab - INV/20211027/MPL/1705255249</t>
  </si>
  <si>
    <t>2021-10-30 10:47:27</t>
  </si>
  <si>
    <t>Penggunaan Saldo Tokopedia untuk pembelian dari Tokopedia Ads. [ID Transaksi: 2289311653]</t>
  </si>
  <si>
    <t>2021-10-29 15:45:23</t>
  </si>
  <si>
    <t>Pemotongan Biaya Layanan Power Merchant Pro - INV/20211026/MPL/1702576837</t>
  </si>
  <si>
    <t>Pemotongan untuk Asuransi dengan Tokopedia Insurance - INV/20211026/MPL/1702576837</t>
  </si>
  <si>
    <t>Pemotongan Ongkir via SiCepat - INV/20211026/MPL/1702576837</t>
  </si>
  <si>
    <t>2021-10-28 16:53:24</t>
  </si>
  <si>
    <t>Pemotongan Biaya Layanan Bebas Ongkir Power Merchant Pro - INV/20211025/MPL/1699284749</t>
  </si>
  <si>
    <t>Pemotongan Biaya Layanan Power Merchant Pro - INV/20211025/MPL/1699284749</t>
  </si>
  <si>
    <t>Pemotongan Ongkir via Anteraja - INV/20211025/MPL/1699284749</t>
  </si>
  <si>
    <t>2021-10-28 15:54:25</t>
  </si>
  <si>
    <t>Pemotongan Biaya Layanan Bebas Ongkir Power Merchant Pro - INV/20211024/MPL/1696007693</t>
  </si>
  <si>
    <t>Pemotongan Biaya Layanan Power Merchant Pro - INV/20211024/MPL/1696007693</t>
  </si>
  <si>
    <t>Pemotongan untuk Asuransi dengan Tokopedia Insurance - INV/20211024/MPL/1696007693</t>
  </si>
  <si>
    <t>Pemotongan Ongkir via Anteraja - INV/20211024/MPL/1696007693</t>
  </si>
  <si>
    <t>2021-10-28 14:26:32</t>
  </si>
  <si>
    <t>Pemotongan Biaya Layanan Bebas Ongkir Power Merchant Pro - INV/20211024/MPL/1697151937</t>
  </si>
  <si>
    <t>Pemotongan Biaya Layanan Power Merchant Pro - INV/20211024/MPL/1697151937</t>
  </si>
  <si>
    <t>Pemotongan Ongkir via Anteraja - INV/20211024/MPL/1697151937</t>
  </si>
  <si>
    <t>2021-10-27 15:10:31</t>
  </si>
  <si>
    <t>Pemotongan Biaya Layanan Bebas Ongkir Power Merchant Pro - INV/20211025/MPL/1698555764</t>
  </si>
  <si>
    <t>Pemotongan Biaya Layanan Power Merchant Pro - INV/20211025/MPL/1698555764</t>
  </si>
  <si>
    <t>Pemotongan untuk Asuransi dengan Tokopedia Insurance - INV/20211025/MPL/1698555764</t>
  </si>
  <si>
    <t>Pemotongan Ongkir via SiCepat - INV/20211025/MPL/1698555764</t>
  </si>
  <si>
    <t>2021-10-27 11:28:30</t>
  </si>
  <si>
    <t>Pemotongan Biaya Layanan Bebas Ongkir Power Merchant Pro - INV/20211023/MPL/1694972574</t>
  </si>
  <si>
    <t>Pemotongan Biaya Layanan Power Merchant Pro - INV/20211023/MPL/1694972574</t>
  </si>
  <si>
    <t>Pemotongan Ongkir via SiCepat - INV/20211023/MPL/1694972574</t>
  </si>
  <si>
    <t>2021-10-27 08:39:20</t>
  </si>
  <si>
    <t>Pemotongan Biaya Layanan Bebas Ongkir Power Merchant Pro - INV/20211024/MPL/1696461984</t>
  </si>
  <si>
    <t>Pemotongan Biaya Layanan Power Merchant Pro - INV/20211024/MPL/1696461984</t>
  </si>
  <si>
    <t>Pemotongan untuk Asuransi dengan Tokopedia Insurance - INV/20211024/MPL/1696461984</t>
  </si>
  <si>
    <t>2021-10-27 08:39:19</t>
  </si>
  <si>
    <t>Pemotongan Ongkir via Anteraja - INV/20211024/MPL/1696461984</t>
  </si>
  <si>
    <t>2021-10-27 02:16:23</t>
  </si>
  <si>
    <t>Withdrawal (PT. BANK MANDIRI - 1660002804581 - AHMAD HAEKAL)_x000D_
* 2021-10-27 06:45:28 : Processed_x000D_
* 2021-10-27 06:52:13 : Completed</t>
  </si>
  <si>
    <t>2021-10-27 00:03:38</t>
  </si>
  <si>
    <t>Pemotongan Biaya Layanan Bebas Ongkir Power Merchant Pro - INV/20211024/MPL/1697286277</t>
  </si>
  <si>
    <t>Pemotongan Biaya Layanan Power Merchant Pro - INV/20211024/MPL/1697286277</t>
  </si>
  <si>
    <t>Pemotongan untuk Asuransi dengan Tokopedia Insurance - INV/20211024/MPL/1697286277</t>
  </si>
  <si>
    <t>Pemotongan Ongkir via SiCepat - INV/20211024/MPL/1697286277</t>
  </si>
  <si>
    <t>2021-10-26 21:23:06</t>
  </si>
  <si>
    <t>Withdrawal (PT. BANK MANDIRI - 1660002804581 - AHMAD HAEKAL)_x000D_
* 2021-10-27 06:36:01 : Processed_x000D_
* 2021-10-27 06:51:38 : Completed</t>
  </si>
  <si>
    <t>2021-10-26 18:34:34</t>
  </si>
  <si>
    <t>Pemotongan Biaya Layanan Bebas Ongkir Power Merchant Pro - INV/20211022/MPL/1691708683</t>
  </si>
  <si>
    <t>Pemotongan Biaya Layanan Power Merchant Pro - INV/20211022/MPL/1691708683</t>
  </si>
  <si>
    <t>Pemotongan untuk Asuransi dengan Tokopedia Insurance - INV/20211022/MPL/1691708683</t>
  </si>
  <si>
    <t>Pemotongan Ongkir via Anteraja - INV/20211022/MPL/1691708683</t>
  </si>
  <si>
    <t>2021-10-26 15:12:31</t>
  </si>
  <si>
    <t>Pemotongan Biaya Layanan Bebas Ongkir Power Merchant Pro - INV/20211024/MPL/1697220869</t>
  </si>
  <si>
    <t>Pemotongan Biaya Layanan Power Merchant Pro - INV/20211024/MPL/1697220869</t>
  </si>
  <si>
    <t>Pemotongan untuk Asuransi dengan Tokopedia Insurance - INV/20211024/MPL/1697220869</t>
  </si>
  <si>
    <t>2021-10-26 15:12:30</t>
  </si>
  <si>
    <t>Pemotongan Ongkir via Anteraja - INV/20211024/MPL/1697220869</t>
  </si>
  <si>
    <t>2021-10-26 10:30:09</t>
  </si>
  <si>
    <t>Withdrawal (PT. BANK MANDIRI - 1660002804581 - AHMAD HAEKAL)_x000D_
* 2021-10-26 10:30:09 : Processed_x000D_
* 2021-10-26 10:31:17 : Completed</t>
  </si>
  <si>
    <t>2021-10-26 09:58:14</t>
  </si>
  <si>
    <t>Pemotongan Biaya Layanan Power Merchant Pro - INV/20211022/MPL/1692005221</t>
  </si>
  <si>
    <t>Pemotongan untuk Asuransi dengan Tokopedia Insurance - INV/20211022/MPL/1692005221</t>
  </si>
  <si>
    <t>Pemotongan Ongkir via Anteraja - INV/20211022/MPL/1692005221</t>
  </si>
  <si>
    <t>2021-10-26 09:18:04</t>
  </si>
  <si>
    <t>Pemotongan Biaya Layanan Bebas Ongkir Power Merchant Pro - INV/20211022/MPL/1693153418</t>
  </si>
  <si>
    <t>Pemotongan Biaya Layanan Power Merchant Pro - INV/20211022/MPL/1693153418</t>
  </si>
  <si>
    <t>Pemotongan untuk Asuransi dengan Tokopedia Insurance - INV/20211022/MPL/1693153418</t>
  </si>
  <si>
    <t>Pemotongan Ongkir via Anteraja - INV/20211022/MPL/1693153418</t>
  </si>
  <si>
    <t>2021-10-26 08:40:32</t>
  </si>
  <si>
    <t>Pemotongan Biaya Layanan Bebas Ongkir Power Merchant Pro - INV/20211023/MPL/1695171109</t>
  </si>
  <si>
    <t>Pemotongan Biaya Layanan Power Merchant Pro - INV/20211023/MPL/1695171109</t>
  </si>
  <si>
    <t>Pemotongan Ongkir via Anteraja - INV/20211023/MPL/1695171109</t>
  </si>
  <si>
    <t>2021-10-25 18:44:56</t>
  </si>
  <si>
    <t>Pemotongan Biaya Layanan Bebas Ongkir Power Merchant Pro - INV/20211023/MPL/1694954101</t>
  </si>
  <si>
    <t>Pemotongan Biaya Layanan Power Merchant Pro - INV/20211023/MPL/1694954101</t>
  </si>
  <si>
    <t>Pemotongan untuk Asuransi dengan Tokopedia Insurance - INV/20211023/MPL/1694954101</t>
  </si>
  <si>
    <t>Pemotongan Ongkir via Anteraja - INV/20211023/MPL/1694954101</t>
  </si>
  <si>
    <t>2021-10-24 15:00:26</t>
  </si>
  <si>
    <t>Pemotongan Biaya Layanan Bebas Ongkir Power Merchant Pro - INV/20211018/MPL/1681051633</t>
  </si>
  <si>
    <t>Pemotongan Biaya Layanan Power Merchant Pro - INV/20211018/MPL/1681051633</t>
  </si>
  <si>
    <t>Pemotongan Ongkir via SiCepat - INV/20211018/MPL/1681051633</t>
  </si>
  <si>
    <t>2021-10-23 14:07:43</t>
  </si>
  <si>
    <t>Pemotongan Biaya Layanan Bebas Ongkir Power Merchant Pro - INV/20211019/MPL/1684939848</t>
  </si>
  <si>
    <t>Pemotongan Biaya Layanan Power Merchant Pro - INV/20211019/MPL/1684939848</t>
  </si>
  <si>
    <t>Pemotongan untuk Asuransi dengan Tokopedia Insurance - INV/20211019/MPL/1684939848</t>
  </si>
  <si>
    <t>Pemotongan Ongkir via Anteraja - INV/20211019/MPL/1684939848</t>
  </si>
  <si>
    <t>2021-10-22 17:52:24</t>
  </si>
  <si>
    <t>Withdrawal (PT. BANK MANDIRI - 1660002804581 - AHMAD HAEKAL)_x000D_
* 2021-10-22 17:52:24 : Processed_x000D_
* 2021-10-22 17:53:27 : Completed</t>
  </si>
  <si>
    <t>2021-10-22 14:34:48</t>
  </si>
  <si>
    <t>Pemotongan Biaya Layanan Bebas Ongkir Power Merchant Pro - INV/20211018/MPL/1682828243</t>
  </si>
  <si>
    <t>Pemotongan Biaya Layanan Power Merchant Pro - INV/20211018/MPL/1682828243</t>
  </si>
  <si>
    <t>Pemotongan Ongkir via Anteraja - INV/20211018/MPL/1682828243</t>
  </si>
  <si>
    <t>2021-10-22 00:01:59</t>
  </si>
  <si>
    <t>Pemotongan Biaya Layanan Bebas Ongkir Power Merchant Pro - INV/20211017/MPL/1676294952</t>
  </si>
  <si>
    <t>Pemotongan Biaya Layanan Power Merchant Pro - INV/20211017/MPL/1676294952</t>
  </si>
  <si>
    <t>Pemotongan untuk Asuransi dengan Tokopedia Insurance - INV/20211017/MPL/1676294952</t>
  </si>
  <si>
    <t>Pemotongan Ongkir via Anteraja - INV/20211017/MPL/1676294952</t>
  </si>
  <si>
    <t>2021-10-21 20:08:32</t>
  </si>
  <si>
    <t>Pemotongan Biaya Layanan Bebas Ongkir Power Merchant Pro - INV/20211016/MPL/1674506601</t>
  </si>
  <si>
    <t>Pemotongan Biaya Layanan Power Merchant Pro - INV/20211016/MPL/1674506601</t>
  </si>
  <si>
    <t>Pemotongan Ongkir via Anteraja - INV/20211016/MPL/1674506601</t>
  </si>
  <si>
    <t>2021-10-21 16:17:08</t>
  </si>
  <si>
    <t>Pemotongan Biaya Layanan Bebas Ongkir Power Merchant Pro - INV/20211018/MPL/1680695771</t>
  </si>
  <si>
    <t>Pemotongan Biaya Layanan Power Merchant Pro - INV/20211018/MPL/1680695771</t>
  </si>
  <si>
    <t>Pemotongan untuk Asuransi dengan Tokopedia Insurance - INV/20211018/MPL/1680695771</t>
  </si>
  <si>
    <t>Pemotongan Ongkir via Anteraja - INV/20211018/MPL/1680695771</t>
  </si>
  <si>
    <t>2021-10-20 16:13:36</t>
  </si>
  <si>
    <t>Pemotongan Biaya Layanan Bebas Ongkir Power Merchant Pro - INV/20211015/MPL/1671795411</t>
  </si>
  <si>
    <t>Pemotongan Biaya Layanan Power Merchant Pro - INV/20211015/MPL/1671795411</t>
  </si>
  <si>
    <t>Pemotongan Ongkir via SiCepat - INV/20211015/MPL/1671795411</t>
  </si>
  <si>
    <t>2021-10-20 14:48:13</t>
  </si>
  <si>
    <t>Pemotongan Biaya Layanan Bebas Ongkir Power Merchant Pro - INV/20211017/MPL/1676419393</t>
  </si>
  <si>
    <t>Pemotongan Biaya Layanan Power Merchant Pro - INV/20211017/MPL/1676419393</t>
  </si>
  <si>
    <t>Pemotongan Ongkir via Anteraja - INV/20211017/MPL/1676419393</t>
  </si>
  <si>
    <t>2021-10-20 12:55:42</t>
  </si>
  <si>
    <t>Pemotongan Biaya Layanan Bebas Ongkir Power Merchant Pro - INV/20211017/MPL/1677370264</t>
  </si>
  <si>
    <t>Pemotongan Biaya Layanan Power Merchant Pro - INV/20211017/MPL/1677370264</t>
  </si>
  <si>
    <t>Pemotongan untuk Asuransi dengan Tokopedia Insurance - INV/20211017/MPL/1677370264</t>
  </si>
  <si>
    <t>Pemotongan Ongkir via Anteraja - INV/20211017/MPL/1677370264</t>
  </si>
  <si>
    <t>2021-10-20 10:07:08</t>
  </si>
  <si>
    <t>Pemotongan Biaya Layanan Bebas Ongkir Power Merchant Pro - INV/20211015/MPL/1672836513</t>
  </si>
  <si>
    <t>Pemotongan Biaya Layanan Power Merchant Pro - INV/20211015/MPL/1672836513</t>
  </si>
  <si>
    <t>Pemotongan untuk Asuransi dengan Tokopedia Insurance - INV/20211015/MPL/1672836513</t>
  </si>
  <si>
    <t>Pemotongan Ongkir via SiCepat - INV/20211015/MPL/1672836513</t>
  </si>
  <si>
    <t>2021-10-20 09:39:21</t>
  </si>
  <si>
    <t>Pemotongan Biaya Layanan Bebas Ongkir Power Merchant Pro - INV/20211018/MPL/1681449318</t>
  </si>
  <si>
    <t>Pemotongan Biaya Layanan Power Merchant Pro - INV/20211018/MPL/1681449318</t>
  </si>
  <si>
    <t>Pemotongan Ongkir via Anteraja - INV/20211018/MPL/1681449318</t>
  </si>
  <si>
    <t>2021-10-19 07:58:04</t>
  </si>
  <si>
    <t>Pemotongan Biaya Layanan Bebas Ongkir Power Merchant Pro - INV/20211014/MPL/1670350792</t>
  </si>
  <si>
    <t>Pemotongan Biaya Layanan Power Merchant Pro - INV/20211014/MPL/1670350792</t>
  </si>
  <si>
    <t>Pemotongan Ongkir via Anteraja - INV/20211014/MPL/1670350792</t>
  </si>
  <si>
    <t>2021-10-18 18:27:04</t>
  </si>
  <si>
    <t>Pemotongan Biaya Layanan Bebas Ongkir Power Merchant Pro - INV/20211015/MPL/1672727797</t>
  </si>
  <si>
    <t>Pemotongan Biaya Layanan Power Merchant Pro - INV/20211015/MPL/1672727797</t>
  </si>
  <si>
    <t>Pemotongan untuk Asuransi dengan Tokopedia Insurance - INV/20211015/MPL/1672727797</t>
  </si>
  <si>
    <t>Pemotongan Ongkir via Anteraja - INV/20211015/MPL/1672727797</t>
  </si>
  <si>
    <t>2021-10-18 16:16:11</t>
  </si>
  <si>
    <t>Pemotongan Biaya Layanan Bebas Ongkir Power Merchant Pro - INV/20211015/MPL/1671855428</t>
  </si>
  <si>
    <t>Pemotongan Biaya Layanan Power Merchant Pro - INV/20211015/MPL/1671855428</t>
  </si>
  <si>
    <t>Pemotongan untuk Asuransi dengan Tokopedia Insurance - INV/20211015/MPL/1671855428</t>
  </si>
  <si>
    <t>Pemotongan Ongkir via Anteraja - INV/20211015/MPL/1671855428</t>
  </si>
  <si>
    <t>2021-10-17 18:56:08</t>
  </si>
  <si>
    <t>Pemotongan Biaya Layanan Bebas Ongkir Power Merchant Pro - INV/20211014/MPL/1669658861</t>
  </si>
  <si>
    <t>Pemotongan Biaya Layanan Power Merchant Pro - INV/20211014/MPL/1669658861</t>
  </si>
  <si>
    <t>Pemotongan untuk Asuransi dengan Tokopedia Insurance - INV/20211014/MPL/1669658861</t>
  </si>
  <si>
    <t>Pemotongan Ongkir via SiCepat - INV/20211014/MPL/1669658861</t>
  </si>
  <si>
    <t>2021-10-17 18:21:23</t>
  </si>
  <si>
    <t>Pemotongan Biaya Layanan Bebas Ongkir Power Merchant Pro - INV/20211010/MPL/1659228385</t>
  </si>
  <si>
    <t>Pemotongan Biaya Layanan Power Merchant Pro - INV/20211010/MPL/1659228385</t>
  </si>
  <si>
    <t>Pemotongan untuk Asuransi dengan Tokopedia Insurance - INV/20211010/MPL/1659228385</t>
  </si>
  <si>
    <t>Pemotongan Ongkir via SiCepat - INV/20211010/MPL/1659228385</t>
  </si>
  <si>
    <t>2021-10-17 12:19:34</t>
  </si>
  <si>
    <t>Pemotongan Biaya Layanan Bebas Ongkir Power Merchant Pro - INV/20211014/MPL/1669164790</t>
  </si>
  <si>
    <t>Pemotongan Biaya Layanan Power Merchant Pro - INV/20211014/MPL/1669164790</t>
  </si>
  <si>
    <t>Pemotongan untuk Asuransi dengan Tokopedia Insurance - INV/20211014/MPL/1669164790</t>
  </si>
  <si>
    <t>Pemotongan Ongkir via Anteraja - INV/20211014/MPL/1669164790</t>
  </si>
  <si>
    <t>2021-10-17 05:20:55</t>
  </si>
  <si>
    <t>Penggunaan Saldo Tokopedia untuk pembelian dari Tokopedia Ads. [ID Transaksi: 2249234316]</t>
  </si>
  <si>
    <t>2021-10-16 20:49:07</t>
  </si>
  <si>
    <t>Pemotongan Biaya Layanan Bebas Ongkir Power Merchant Pro - INV/20211012/MPL/1663340743</t>
  </si>
  <si>
    <t>Pemotongan Biaya Layanan Power Merchant Pro - INV/20211012/MPL/1663340743</t>
  </si>
  <si>
    <t>Pemotongan Ongkir via SiCepat - INV/20211012/MPL/1663340743</t>
  </si>
  <si>
    <t>2021-10-16 20:34:24</t>
  </si>
  <si>
    <t>Pemotongan Biaya Layanan Bebas Ongkir Power Merchant Pro - INV/20211012/MPL/1663753952</t>
  </si>
  <si>
    <t>Pemotongan Biaya Layanan Power Merchant Pro - INV/20211012/MPL/1663753952</t>
  </si>
  <si>
    <t>Pemotongan Ongkir via Anteraja - INV/20211012/MPL/1663753952</t>
  </si>
  <si>
    <t>2021-10-15 21:26:03</t>
  </si>
  <si>
    <t>Pemotongan Biaya Layanan Power Merchant Pro - INV/20211011/MPL/1661902583</t>
  </si>
  <si>
    <t>Pemotongan untuk Asuransi dengan Tokopedia Insurance - INV/20211011/MPL/1661902583</t>
  </si>
  <si>
    <t>Pemotongan Ongkir via SiCepat - INV/20211011/MPL/1661902583</t>
  </si>
  <si>
    <t>2021-10-15 13:02:26</t>
  </si>
  <si>
    <t>Pemotongan Biaya Layanan Bebas Ongkir Power Merchant Pro - INV/20211011/MPL/1661335119</t>
  </si>
  <si>
    <t>Pemotongan Biaya Layanan Power Merchant Pro - INV/20211011/MPL/1661335119</t>
  </si>
  <si>
    <t>Pemotongan untuk Asuransi dengan Tokopedia Insurance - INV/20211011/MPL/1661335119</t>
  </si>
  <si>
    <t>Pemotongan Ongkir via Anteraja - INV/20211011/MPL/1661335119</t>
  </si>
  <si>
    <t>2021-10-15 13:02:25</t>
  </si>
  <si>
    <t>Pemotongan Biaya Layanan Bebas Ongkir Power Merchant Pro - INV/20211011/MPL/1661377660</t>
  </si>
  <si>
    <t>Pemotongan Biaya Layanan Power Merchant Pro - INV/20211011/MPL/1661377660</t>
  </si>
  <si>
    <t>Pemotongan untuk Asuransi dengan Tokopedia Insurance - INV/20211011/MPL/1661377660</t>
  </si>
  <si>
    <t>2021-10-15 13:02:24</t>
  </si>
  <si>
    <t>Pemotongan Ongkir via Anteraja - INV/20211011/MPL/1661377660</t>
  </si>
  <si>
    <t>2021-10-15 12:50:54</t>
  </si>
  <si>
    <t>Pemotongan Biaya Layanan Bebas Ongkir Power Merchant Pro - INV/20211013/MPL/1666413384</t>
  </si>
  <si>
    <t>Pemotongan Biaya Layanan Power Merchant Pro - INV/20211013/MPL/1666413384</t>
  </si>
  <si>
    <t>Pemotongan untuk Asuransi dengan Tokopedia Insurance - INV/20211013/MPL/1666413384</t>
  </si>
  <si>
    <t>Pemotongan Ongkir via SiCepat - INV/20211013/MPL/1666413384</t>
  </si>
  <si>
    <t>2021-10-15 10:25:22</t>
  </si>
  <si>
    <t>Pemotongan Biaya Layanan Bebas Ongkir Power Merchant Pro - INV/20211010/MPL/1659397204</t>
  </si>
  <si>
    <t>Pemotongan Biaya Layanan Power Merchant Pro - INV/20211010/MPL/1659397204</t>
  </si>
  <si>
    <t>Pemotongan untuk Asuransi dengan Tokopedia Insurance - INV/20211010/MPL/1659397204</t>
  </si>
  <si>
    <t>Pemotongan Ongkir via Anteraja - INV/20211010/MPL/1659397204</t>
  </si>
  <si>
    <t>2021-10-14 22:03:27</t>
  </si>
  <si>
    <t>Pemotongan Biaya Layanan Bebas Ongkir Power Merchant Pro - INV/20211012/MPL/1663605925</t>
  </si>
  <si>
    <t>Pemotongan Biaya Layanan Power Merchant Pro - INV/20211012/MPL/1663605925</t>
  </si>
  <si>
    <t>Pemotongan Ongkir via Anteraja - INV/20211012/MPL/1663605925</t>
  </si>
  <si>
    <t>2021-10-14 21:38:28</t>
  </si>
  <si>
    <t>Pemotongan Biaya Layanan Bebas Ongkir Power Merchant Pro - INV/20211011/MPL/1662365920</t>
  </si>
  <si>
    <t>Pemotongan Biaya Layanan Power Merchant Pro - INV/20211011/MPL/1662365920</t>
  </si>
  <si>
    <t>Pemotongan untuk Asuransi dengan Tokopedia Insurance - INV/20211011/MPL/1662365920</t>
  </si>
  <si>
    <t>Pemotongan Ongkir via Anteraja - INV/20211011/MPL/1662365920</t>
  </si>
  <si>
    <t>2021-10-14 15:05:31</t>
  </si>
  <si>
    <t>Pemotongan Biaya Layanan Bebas Ongkir Power Merchant Pro - INV/20211011/MPL/1660741637</t>
  </si>
  <si>
    <t>Pemotongan Biaya Layanan Power Merchant Pro - INV/20211011/MPL/1660741637</t>
  </si>
  <si>
    <t>Pemotongan untuk Asuransi dengan Tokopedia Insurance - INV/20211011/MPL/1660741637</t>
  </si>
  <si>
    <t>Pemotongan Ongkir via SiCepat - INV/20211011/MPL/1660741637</t>
  </si>
  <si>
    <t>2021-10-14 12:48:43</t>
  </si>
  <si>
    <t>Withdrawal (PT. BANK MANDIRI - 1660002804581 - AHMAD HAEKAL)_x000D_
* 2021-10-14 12:48:44 : Processed_x000D_
* 2021-10-14 12:49:49 : Completed</t>
  </si>
  <si>
    <t>2021-10-14 09:49:18</t>
  </si>
  <si>
    <t>Pemotongan Biaya Layanan Bebas Ongkir Power Merchant Pro - INV/20211013/MPL/1666429731</t>
  </si>
  <si>
    <t>Pemotongan Biaya Layanan Power Merchant Pro - INV/20211013/MPL/1666429731</t>
  </si>
  <si>
    <t>Pemotongan Ongkir via Anteraja - INV/20211013/MPL/1666429731</t>
  </si>
  <si>
    <t>2021-10-14 07:08:03</t>
  </si>
  <si>
    <t>Pemotongan Biaya Layanan Bebas Ongkir Power Merchant Pro - INV/20211011/MPL/1661014207</t>
  </si>
  <si>
    <t>Pemotongan Biaya Layanan Power Merchant Pro - INV/20211011/MPL/1661014207</t>
  </si>
  <si>
    <t>Pemotongan untuk Asuransi dengan Tokopedia Insurance - INV/20211011/MPL/1661014207</t>
  </si>
  <si>
    <t>Pemotongan Ongkir via Anteraja - INV/20211011/MPL/1661014207</t>
  </si>
  <si>
    <t>2021-10-13 22:19:10</t>
  </si>
  <si>
    <t>Pemotongan Biaya Layanan Power Merchant Pro - INV/20211012/MPL/1665139469</t>
  </si>
  <si>
    <t>Pemotongan untuk Asuransi dengan Tokopedia Insurance - INV/20211012/MPL/1665139469</t>
  </si>
  <si>
    <t>Pemotongan Ongkir via SiCepat - INV/20211012/MPL/1665139469</t>
  </si>
  <si>
    <t>2021-10-13 19:53:03</t>
  </si>
  <si>
    <t>Pemotongan Biaya Layanan Bebas Ongkir Power Merchant Pro - INV/20211010/MPL/1657846730</t>
  </si>
  <si>
    <t>Pemotongan Biaya Layanan Power Merchant Pro - INV/20211010/MPL/1657846730</t>
  </si>
  <si>
    <t>Pemotongan untuk Asuransi dengan Tokopedia Insurance - INV/20211010/MPL/1657846730</t>
  </si>
  <si>
    <t>Pemotongan Ongkir via Anteraja - INV/20211010/MPL/1657846730</t>
  </si>
  <si>
    <t>2021-10-13 17:08:15</t>
  </si>
  <si>
    <t>Pemotongan Biaya Layanan Bebas Ongkir Power Merchant Pro - INV/20211011/MPL/1661053677</t>
  </si>
  <si>
    <t>Pemotongan Biaya Layanan Power Merchant Pro - INV/20211011/MPL/1661053677</t>
  </si>
  <si>
    <t>Pemotongan untuk Asuransi dengan Tokopedia Insurance - INV/20211011/MPL/1661053677</t>
  </si>
  <si>
    <t>Pemotongan Ongkir via Anteraja - INV/20211011/MPL/1661053677</t>
  </si>
  <si>
    <t>2021-10-13 14:38:12</t>
  </si>
  <si>
    <t>Pemotongan Biaya Layanan Bebas Ongkir Power Merchant Pro - INV/20211009/MPL/1655554856</t>
  </si>
  <si>
    <t>Pemotongan Biaya Layanan Power Merchant Pro - INV/20211009/MPL/1655554856</t>
  </si>
  <si>
    <t>Pemotongan Ongkir via Anteraja - INV/20211009/MPL/1655554856</t>
  </si>
  <si>
    <t>2021-10-13 14:20:25</t>
  </si>
  <si>
    <t>Pemotongan Biaya Layanan Bebas Ongkir Power Merchant Pro - INV/20211005/MPL/1645086451</t>
  </si>
  <si>
    <t>Pemotongan Biaya Layanan Power Merchant Pro - INV/20211005/MPL/1645086451</t>
  </si>
  <si>
    <t>Pemotongan Ongkir via Anteraja - INV/20211005/MPL/1645086451</t>
  </si>
  <si>
    <t>2021-10-13 13:06:12</t>
  </si>
  <si>
    <t>Pemotongan Biaya Layanan Bebas Ongkir Power Merchant Pro - INV/20211008/MPL/1653560934</t>
  </si>
  <si>
    <t>Pemotongan Biaya Layanan Power Merchant Pro - INV/20211008/MPL/1653560934</t>
  </si>
  <si>
    <t>Pemotongan Ongkir via Anteraja - INV/20211008/MPL/1653560934</t>
  </si>
  <si>
    <t>2021-10-13 11:30:37</t>
  </si>
  <si>
    <t>Pemotongan Biaya Layanan Power Merchant Pro - INV/20211009/MPL/1656102225</t>
  </si>
  <si>
    <t>Pemotongan Ongkir via SiCepat - INV/20211009/MPL/1656102225</t>
  </si>
  <si>
    <t>2021-10-12 19:50:51</t>
  </si>
  <si>
    <t>Pemotongan Biaya Layanan Power Merchant Pro - INV/20211011/MPL/1660516410</t>
  </si>
  <si>
    <t>Pemotongan untuk Asuransi dengan Tokopedia Insurance - INV/20211011/MPL/1660516410</t>
  </si>
  <si>
    <t>Pemotongan Ongkir via Gojek - INV/20211011/MPL/1660516410</t>
  </si>
  <si>
    <t>2021-10-12 17:56:49</t>
  </si>
  <si>
    <t>Pemotongan Biaya Layanan Bebas Ongkir Power Merchant Pro - INV/20211008/MPL/1654307748</t>
  </si>
  <si>
    <t>Pemotongan Biaya Layanan Power Merchant Pro - INV/20211008/MPL/1654307748</t>
  </si>
  <si>
    <t>Pemotongan Ongkir via Anteraja - INV/20211008/MPL/1654307748</t>
  </si>
  <si>
    <t>2021-10-12 15:22:53</t>
  </si>
  <si>
    <t>Pemotongan Biaya Layanan Bebas Ongkir Power Merchant Pro - INV/20211008/MPL/1652297595</t>
  </si>
  <si>
    <t>Pemotongan Biaya Layanan Power Merchant Pro - INV/20211008/MPL/1652297595</t>
  </si>
  <si>
    <t>Pemotongan untuk Asuransi dengan Tokopedia Insurance - INV/20211008/MPL/1652297595</t>
  </si>
  <si>
    <t>Pemotongan Ongkir via Anteraja - INV/20211008/MPL/1652297595</t>
  </si>
  <si>
    <t>2021-10-12 15:20:59</t>
  </si>
  <si>
    <t>Withdrawal (PT. BANK MANDIRI - 1660002804581 - AHMAD HAEKAL)_x000D_
* 2021-10-12 15:21:00 : Processed_x000D_
* 2021-10-12 15:22:08 : Completed</t>
  </si>
  <si>
    <t>2021-10-12 14:21:25</t>
  </si>
  <si>
    <t>Pemotongan Biaya Layanan Bebas Ongkir Power Merchant Pro - INV/20211011/MPL/1660894583</t>
  </si>
  <si>
    <t>Pemotongan Biaya Layanan Power Merchant Pro - INV/20211011/MPL/1660894583</t>
  </si>
  <si>
    <t>Pemotongan untuk Asuransi dengan Tokopedia Insurance - INV/20211011/MPL/1660894583</t>
  </si>
  <si>
    <t>Pemotongan Ongkir via Anteraja - INV/20211011/MPL/1660894583</t>
  </si>
  <si>
    <t>2021-10-12 13:29:27</t>
  </si>
  <si>
    <t>Pemotongan Biaya Layanan Bebas Ongkir Power Merchant Pro - INV/20211008/MPL/1652913291</t>
  </si>
  <si>
    <t>Pemotongan Biaya Layanan Power Merchant Pro - INV/20211008/MPL/1652913291</t>
  </si>
  <si>
    <t>Pemotongan untuk Asuransi dengan Tokopedia Insurance - INV/20211008/MPL/1652913291</t>
  </si>
  <si>
    <t>Pemotongan Ongkir via Anteraja - INV/20211008/MPL/1652913291</t>
  </si>
  <si>
    <t>2021-10-12 12:42:34</t>
  </si>
  <si>
    <t>Pemotongan Biaya Layanan Bebas Ongkir Power Merchant Pro - INV/20211006/MPL/1648882329</t>
  </si>
  <si>
    <t>Pemotongan Biaya Layanan Power Merchant Pro - INV/20211006/MPL/1648882329</t>
  </si>
  <si>
    <t>Pemotongan Ongkir via Anteraja - INV/20211006/MPL/1648882329</t>
  </si>
  <si>
    <t>2021-10-12 11:13:30</t>
  </si>
  <si>
    <t>Pemotongan Biaya Layanan Bebas Ongkir Power Merchant Pro - INV/20211008/MPL/1654212990</t>
  </si>
  <si>
    <t>Pemotongan Biaya Layanan Power Merchant Pro - INV/20211008/MPL/1654212990</t>
  </si>
  <si>
    <t>Pemotongan Ongkir via Anteraja - INV/20211008/MPL/1654212990</t>
  </si>
  <si>
    <t>2021-10-12 10:48:17</t>
  </si>
  <si>
    <t>Pemotongan Biaya Layanan Bebas Ongkir Power Merchant Pro - INV/20211008/MPL/1654466670</t>
  </si>
  <si>
    <t>Pemotongan Biaya Layanan Power Merchant Pro - INV/20211008/MPL/1654466670</t>
  </si>
  <si>
    <t>Pemotongan Ongkir via Anteraja - INV/20211008/MPL/1654466670</t>
  </si>
  <si>
    <t>2021-10-12 10:40:32</t>
  </si>
  <si>
    <t>Pemotongan Biaya Layanan Bebas Ongkir Power Merchant Pro - INV/20211008/MPL/1652703785</t>
  </si>
  <si>
    <t>Pemotongan Biaya Layanan Power Merchant Pro - INV/20211008/MPL/1652703785</t>
  </si>
  <si>
    <t>Pemotongan Ongkir via Anteraja - INV/20211008/MPL/1652703785</t>
  </si>
  <si>
    <t>2021-10-11 21:37:02</t>
  </si>
  <si>
    <t>Pemotongan Biaya Layanan Bebas Ongkir Power Merchant Pro - INV/20211008/MPL/1654232834</t>
  </si>
  <si>
    <t>Pemotongan Biaya Layanan Power Merchant Pro - INV/20211008/MPL/1654232834</t>
  </si>
  <si>
    <t>Pemotongan Ongkir via SiCepat - INV/20211008/MPL/1654232834</t>
  </si>
  <si>
    <t>2021-10-11 21:27:11</t>
  </si>
  <si>
    <t>Pemotongan Biaya Layanan Bebas Ongkir Power Merchant Pro - INV/20211010/MPL/1657954167</t>
  </si>
  <si>
    <t>Pemotongan Biaya Layanan Power Merchant Pro - INV/20211010/MPL/1657954167</t>
  </si>
  <si>
    <t>Pemotongan Ongkir via Anteraja - INV/20211010/MPL/1657954167</t>
  </si>
  <si>
    <t>2021-10-11 20:59:14</t>
  </si>
  <si>
    <t>Pemotongan Biaya Layanan Bebas Ongkir Power Merchant Pro - INV/20211010/MPL/1658391751</t>
  </si>
  <si>
    <t>Pemotongan Biaya Layanan Power Merchant Pro - INV/20211010/MPL/1658391751</t>
  </si>
  <si>
    <t>Pemotongan untuk Asuransi dengan Tokopedia Insurance - INV/20211010/MPL/1658391751</t>
  </si>
  <si>
    <t>2021-10-11 20:59:13</t>
  </si>
  <si>
    <t>Pemotongan Ongkir via Anteraja - INV/20211010/MPL/1658391751</t>
  </si>
  <si>
    <t>2021-10-11 19:54:09</t>
  </si>
  <si>
    <t>Pemotongan Biaya Layanan Bebas Ongkir Power Merchant Pro - INV/20211009/MPL/1655718181</t>
  </si>
  <si>
    <t>Pemotongan Biaya Layanan Power Merchant Pro - INV/20211009/MPL/1655718181</t>
  </si>
  <si>
    <t>2021-10-11 19:54:08</t>
  </si>
  <si>
    <t>Pemotongan Ongkir via Anteraja - INV/20211009/MPL/1655718181</t>
  </si>
  <si>
    <t>2021-10-11 18:11:49</t>
  </si>
  <si>
    <t>Pemotongan Biaya Layanan Bebas Ongkir Power Merchant Pro - INV/20211009/MPL/1655118205</t>
  </si>
  <si>
    <t>Pemotongan Biaya Layanan Power Merchant Pro - INV/20211009/MPL/1655118205</t>
  </si>
  <si>
    <t>Pemotongan untuk Asuransi dengan Tokopedia Insurance - INV/20211009/MPL/1655118205</t>
  </si>
  <si>
    <t>Pemotongan Ongkir via Anteraja - INV/20211009/MPL/1655118205</t>
  </si>
  <si>
    <t>2021-10-11 17:15:35</t>
  </si>
  <si>
    <t>Pemotongan Biaya Layanan Bebas Ongkir Power Merchant Pro - INV/20211008/MPL/1652026034</t>
  </si>
  <si>
    <t>Pemotongan Biaya Layanan Power Merchant Pro - INV/20211008/MPL/1652026034</t>
  </si>
  <si>
    <t>Pemotongan Ongkir via Anteraja - INV/20211008/MPL/1652026034</t>
  </si>
  <si>
    <t>2021-10-11 15:53:05</t>
  </si>
  <si>
    <t>Pemotongan Biaya Layanan Bebas Ongkir Power Merchant Pro - INV/20211005/MPL/1645836171</t>
  </si>
  <si>
    <t>Pemotongan Biaya Layanan Power Merchant Pro - INV/20211005/MPL/1645836171</t>
  </si>
  <si>
    <t>Pemotongan untuk Asuransi dengan Tokopedia Insurance - INV/20211005/MPL/1645836171</t>
  </si>
  <si>
    <t>Pemotongan Ongkir via Anteraja - INV/20211005/MPL/1645836171</t>
  </si>
  <si>
    <t>2021-10-11 15:52:07</t>
  </si>
  <si>
    <t>Withdrawal (PT. BANK MANDIRI - 1660002804581 - AHMAD HAEKAL)_x000D_
* 2021-10-11 15:52:08 : Processed_x000D_
* 2021-10-11 15:53:13 : Completed</t>
  </si>
  <si>
    <t>2021-10-11 15:41:37</t>
  </si>
  <si>
    <t>Pemotongan Biaya Layanan Bebas Ongkir Power Merchant Pro - INV/20211003/MPL/1638716212</t>
  </si>
  <si>
    <t>Pemotongan Biaya Layanan Power Merchant Pro - INV/20211003/MPL/1638716212</t>
  </si>
  <si>
    <t>Pemotongan Ongkir via Anteraja - INV/20211003/MPL/1638716212</t>
  </si>
  <si>
    <t>2021-10-11 14:54:47</t>
  </si>
  <si>
    <t>Pemotongan Biaya Layanan Bebas Ongkir Power Merchant Pro - INV/20211007/MPL/1650131650</t>
  </si>
  <si>
    <t>Pemotongan Biaya Layanan Power Merchant Pro - INV/20211007/MPL/1650131650</t>
  </si>
  <si>
    <t>Pemotongan untuk Asuransi dengan Tokopedia Insurance - INV/20211007/MPL/1650131650</t>
  </si>
  <si>
    <t>Pemotongan Ongkir via Anteraja - INV/20211007/MPL/1650131650</t>
  </si>
  <si>
    <t>2021-10-11 14:23:36</t>
  </si>
  <si>
    <t>Withdrawal (PT. BANK MANDIRI - 1660002804581 - AHMAD HAEKAL)_x000D_
* 2021-10-11 14:23:39 : Processed_x000D_
* 2021-10-11 14:24:47 : Completed</t>
  </si>
  <si>
    <t>2021-10-11 13:43:21</t>
  </si>
  <si>
    <t>Pemotongan Biaya Layanan Bebas Ongkir Power Merchant Pro - INV/20211004/MPL/1642307779</t>
  </si>
  <si>
    <t>Pemotongan Biaya Layanan Power Merchant Pro - INV/20211004/MPL/1642307779</t>
  </si>
  <si>
    <t>Pemotongan Ongkir via SiCepat - INV/20211004/MPL/1642307779</t>
  </si>
  <si>
    <t>2021-10-10 17:37:10</t>
  </si>
  <si>
    <t>Pemotongan Biaya Layanan Bebas Ongkir Power Merchant Pro - INV/20211005/MPL/1644114325</t>
  </si>
  <si>
    <t>Pemotongan Biaya Layanan Power Merchant Pro - INV/20211005/MPL/1644114325</t>
  </si>
  <si>
    <t>Pemotongan untuk Asuransi dengan Tokopedia Insurance - INV/20211005/MPL/1644114325</t>
  </si>
  <si>
    <t>Pemotongan Ongkir via Anteraja - INV/20211005/MPL/1644114325</t>
  </si>
  <si>
    <t>2021-10-10 15:18:04</t>
  </si>
  <si>
    <t>Pemotongan Biaya Layanan Bebas Ongkir Power Merchant Pro - INV/20211007/MPL/1650872553</t>
  </si>
  <si>
    <t>Pemotongan Biaya Layanan Power Merchant Pro - INV/20211007/MPL/1650872553</t>
  </si>
  <si>
    <t>Pemotongan untuk Asuransi dengan Tokopedia Insurance - INV/20211007/MPL/1650872553</t>
  </si>
  <si>
    <t>Pemotongan Ongkir via Anteraja - INV/20211007/MPL/1650872553</t>
  </si>
  <si>
    <t>2021-10-10 12:22:19</t>
  </si>
  <si>
    <t>Pemotongan Biaya Layanan Power Merchant Pro - INV/20211007/MPL/1649437586</t>
  </si>
  <si>
    <t>Pemotongan untuk Asuransi dengan Tokopedia Insurance - INV/20211007/MPL/1649437586</t>
  </si>
  <si>
    <t>Pemotongan Ongkir via Anteraja - INV/20211007/MPL/1649437586</t>
  </si>
  <si>
    <t>2021-10-10 12:12:10</t>
  </si>
  <si>
    <t>Pemotongan Biaya Layanan Bebas Ongkir Power Merchant Pro - INV/20211007/MPL/1651332843</t>
  </si>
  <si>
    <t>Pemotongan Biaya Layanan Power Merchant Pro - INV/20211007/MPL/1651332843</t>
  </si>
  <si>
    <t>Pemotongan Ongkir via Anteraja - INV/20211007/MPL/1651332843</t>
  </si>
  <si>
    <t>2021-10-10 11:12:49</t>
  </si>
  <si>
    <t>Pemotongan Biaya Layanan Bebas Ongkir Power Merchant Pro - INV/20211005/MPL/1646309359</t>
  </si>
  <si>
    <t>Pemotongan Biaya Layanan Power Merchant Pro - INV/20211005/MPL/1646309359</t>
  </si>
  <si>
    <t>Pemotongan untuk Asuransi dengan Tokopedia Insurance - INV/20211005/MPL/1646309359</t>
  </si>
  <si>
    <t>Pemotongan Ongkir via Anteraja - INV/20211005/MPL/1646309359</t>
  </si>
  <si>
    <t>2021-10-10 10:02:31</t>
  </si>
  <si>
    <t>Pemotongan Biaya Layanan Power Merchant Pro - INV/20211008/MPL/1652115242</t>
  </si>
  <si>
    <t>Pemotongan untuk Asuransi dengan Tokopedia Insurance - INV/20211008/MPL/1652115242</t>
  </si>
  <si>
    <t>2021-10-10 10:02:30</t>
  </si>
  <si>
    <t>Pemotongan Ongkir via SiCepat - INV/20211008/MPL/1652115242</t>
  </si>
  <si>
    <t>2021-10-09 18:46:27</t>
  </si>
  <si>
    <t>Pemotongan Biaya Layanan Bebas Ongkir Power Merchant Pro - INV/20211006/MPL/1646508612</t>
  </si>
  <si>
    <t>Pemotongan Biaya Layanan Power Merchant Pro - INV/20211006/MPL/1646508612</t>
  </si>
  <si>
    <t>Pemotongan untuk Asuransi dengan Tokopedia Insurance - INV/20211006/MPL/1646508612</t>
  </si>
  <si>
    <t>Pemotongan Ongkir via Anteraja - INV/20211006/MPL/1646508612</t>
  </si>
  <si>
    <t>2021-10-09 17:23:37</t>
  </si>
  <si>
    <t>Pemotongan Biaya Layanan Bebas Ongkir Power Merchant Pro - INV/20211005/MPL/1646134865</t>
  </si>
  <si>
    <t>Pemotongan Biaya Layanan Power Merchant Pro - INV/20211005/MPL/1646134865</t>
  </si>
  <si>
    <t>Pemotongan untuk Asuransi dengan Tokopedia Insurance - INV/20211005/MPL/1646134865</t>
  </si>
  <si>
    <t>Pemotongan Ongkir via Anteraja - INV/20211005/MPL/1646134865</t>
  </si>
  <si>
    <t>2021-10-09 16:23:40</t>
  </si>
  <si>
    <t>Pemotongan Biaya Layanan Bebas Ongkir Power Merchant Pro - INV/20211006/MPL/1647875653</t>
  </si>
  <si>
    <t>Pemotongan Biaya Layanan Power Merchant Pro - INV/20211006/MPL/1647875653</t>
  </si>
  <si>
    <t>Pemotongan untuk Asuransi dengan Tokopedia Insurance - INV/20211006/MPL/1647875653</t>
  </si>
  <si>
    <t>Pemotongan Ongkir via Anteraja - INV/20211006/MPL/1647875653</t>
  </si>
  <si>
    <t>2021-10-09 13:14:27</t>
  </si>
  <si>
    <t>Pemotongan Biaya Layanan Bebas Ongkir Power Merchant Pro - INV/20211006/MPL/1648482128</t>
  </si>
  <si>
    <t>Pemotongan Biaya Layanan Power Merchant Pro - INV/20211006/MPL/1648482128</t>
  </si>
  <si>
    <t>Pemotongan untuk Asuransi dengan Tokopedia Insurance - INV/20211006/MPL/1648482128</t>
  </si>
  <si>
    <t>Pemotongan Ongkir via Anteraja - INV/20211006/MPL/1648482128</t>
  </si>
  <si>
    <t>2021-10-09 12:53:17</t>
  </si>
  <si>
    <t>Pemotongan Biaya Layanan Bebas Ongkir Power Merchant Pro - INV/20211003/MPL/1639142718</t>
  </si>
  <si>
    <t>Pemotongan Biaya Layanan Power Merchant Pro - INV/20211003/MPL/1639142718</t>
  </si>
  <si>
    <t>Pemotongan Ongkir via Anteraja - INV/20211003/MPL/1639142718</t>
  </si>
  <si>
    <t>2021-10-09 12:12:06</t>
  </si>
  <si>
    <t>Pemotongan Biaya Layanan Bebas Ongkir Power Merchant Pro - INV/20211003/MPL/1639361129</t>
  </si>
  <si>
    <t>Pemotongan Biaya Layanan Power Merchant Pro - INV/20211003/MPL/1639361129</t>
  </si>
  <si>
    <t>Pemotongan Ongkir via Anteraja - INV/20211003/MPL/1639361129</t>
  </si>
  <si>
    <t>2021-10-09 10:44:19</t>
  </si>
  <si>
    <t>Pemotongan Biaya Layanan Bebas Ongkir Power Merchant Pro - INV/20211006/MPL/1647677167</t>
  </si>
  <si>
    <t>Pemotongan Biaya Layanan Power Merchant Pro - INV/20211006/MPL/1647677167</t>
  </si>
  <si>
    <t>Pemotongan untuk Asuransi dengan Tokopedia Insurance - INV/20211006/MPL/1647677167</t>
  </si>
  <si>
    <t>Pemotongan Ongkir via Anteraja - INV/20211006/MPL/1647677167</t>
  </si>
  <si>
    <t>2021-10-09 10:19:39</t>
  </si>
  <si>
    <t>Penggunaan Saldo Tokopedia untuk pembelian dari Tokopedia Ads. [ID Transaksi: 2227938942]</t>
  </si>
  <si>
    <t>2021-10-09 09:58:46</t>
  </si>
  <si>
    <t>Pemotongan Biaya Layanan Bebas Ongkir Power Merchant Pro - INV/20211003/MPL/1639390861</t>
  </si>
  <si>
    <t>Pemotongan Biaya Layanan Power Merchant Pro - INV/20211003/MPL/1639390861</t>
  </si>
  <si>
    <t>Pemotongan untuk Asuransi dengan Tokopedia Insurance - INV/20211003/MPL/1639390861</t>
  </si>
  <si>
    <t>Pemotongan Ongkir via Anteraja - INV/20211003/MPL/1639390861</t>
  </si>
  <si>
    <t>2021-10-09 09:53:24</t>
  </si>
  <si>
    <t>Pemotongan Biaya Layanan Bebas Ongkir Power Merchant Pro - INV/20211004/MPL/1643390958</t>
  </si>
  <si>
    <t>Pemotongan Biaya Layanan Power Merchant Pro - INV/20211004/MPL/1643390958</t>
  </si>
  <si>
    <t>Pemotongan untuk Asuransi dengan Tokopedia Insurance - INV/20211004/MPL/1643390958</t>
  </si>
  <si>
    <t>Pemotongan Ongkir via SiCepat - INV/20211004/MPL/1643390958</t>
  </si>
  <si>
    <t>2021-10-09 09:46:39</t>
  </si>
  <si>
    <t>Pemotongan Biaya Layanan Bebas Ongkir Power Merchant Pro - INV/20211006/MPL/1648080132</t>
  </si>
  <si>
    <t>Pemotongan Biaya Layanan Power Merchant Pro - INV/20211006/MPL/1648080132</t>
  </si>
  <si>
    <t>Pemotongan Ongkir via Anteraja - INV/20211006/MPL/1648080132</t>
  </si>
  <si>
    <t>2021-10-08 15:46:19</t>
  </si>
  <si>
    <t>Pemotongan Biaya Layanan Power Merchant Pro - INV/20211005/MPL/1644337330</t>
  </si>
  <si>
    <t>Pemotongan untuk Asuransi dengan Tokopedia Insurance - INV/20211005/MPL/1644337330</t>
  </si>
  <si>
    <t>Pemotongan Ongkir via SiCepat - INV/20211005/MPL/1644337330</t>
  </si>
  <si>
    <t>2021-10-08 14:26:03</t>
  </si>
  <si>
    <t>Pemotongan Biaya Layanan Bebas Ongkir Power Merchant Pro - INV/20211004/MPL/1642573644</t>
  </si>
  <si>
    <t>Pemotongan Biaya Layanan Power Merchant Pro - INV/20211004/MPL/1642573644</t>
  </si>
  <si>
    <t>Pemotongan Ongkir via SiCepat - INV/20211004/MPL/1642573644</t>
  </si>
  <si>
    <t>2021-10-08 05:49:59</t>
  </si>
  <si>
    <t>Pemotongan Biaya Layanan Bebas Ongkir Power Merchant Pro - INV/20211004/MPL/1642186957</t>
  </si>
  <si>
    <t>Pemotongan Biaya Layanan Power Merchant Pro - INV/20211004/MPL/1642186957</t>
  </si>
  <si>
    <t>Pemotongan Ongkir via Anteraja - INV/20211004/MPL/1642186957</t>
  </si>
  <si>
    <t>2021-10-08 00:02:44</t>
  </si>
  <si>
    <t>Pemotongan Biaya Layanan Power Merchant Pro - INV/20211001/MPL/1633899706</t>
  </si>
  <si>
    <t>2021-10-07 23:15:03</t>
  </si>
  <si>
    <t>Pemotongan Biaya Layanan Power Merchant Pro - INV/20210930/MPL/1632215874</t>
  </si>
  <si>
    <t>2021-10-07 22:01:13</t>
  </si>
  <si>
    <t>Withdrawal (PT. BANK MANDIRI - 1660002804581 - AHMAD HAEKAL)_x000D_
* 2021-10-08 07:50:49 : Processed_x000D_
* 2021-10-08 08:25:14 : Completed</t>
  </si>
  <si>
    <t>2021-10-07 21:34:36</t>
  </si>
  <si>
    <t>Pemotongan Biaya Layanan Bebas Ongkir Power Merchant Pro - INV/20211006/MPL/1647249781</t>
  </si>
  <si>
    <t>Pemotongan Biaya Layanan Power Merchant Pro - INV/20211006/MPL/1647249781</t>
  </si>
  <si>
    <t>Pemotongan Ongkir via Anteraja - INV/20211006/MPL/1647249781</t>
  </si>
  <si>
    <t>2021-10-07 21:07:31</t>
  </si>
  <si>
    <t>Pemotongan Biaya Layanan Power Merchant Pro - INV/20211005/MPL/1644021515</t>
  </si>
  <si>
    <t>Pemotongan untuk Asuransi dengan Tokopedia Insurance - INV/20211005/MPL/1644021515</t>
  </si>
  <si>
    <t>Pemotongan Ongkir via SiCepat - INV/20211005/MPL/1644021515</t>
  </si>
  <si>
    <t>2021-10-07 19:39:07</t>
  </si>
  <si>
    <t>Withdrawal (PT. BANK MANDIRI - 1660002804581 - AHMAD HAEKAL)_x000D_
* 2021-10-07 19:39:08 : Processed_x000D_
* 2021-10-07 19:40:14 : Completed</t>
  </si>
  <si>
    <t>2021-10-07 18:06:56</t>
  </si>
  <si>
    <t>Withdrawal (PT. BANK MANDIRI - 1660002804581 - AHMAD HAEKAL)_x000D_
* 2021-10-07 18:06:57 : Processed_x000D_
* 2021-10-07 18:08:01 : Completed</t>
  </si>
  <si>
    <t>2021-10-07 17:29:03</t>
  </si>
  <si>
    <t>Pemotongan Biaya Layanan Bebas Ongkir Power Merchant Pro - INV/20211005/MPL/1646243860</t>
  </si>
  <si>
    <t>Pemotongan Biaya Layanan Power Merchant Pro - INV/20211005/MPL/1646243860</t>
  </si>
  <si>
    <t>Pemotongan untuk Asuransi dengan Tokopedia Insurance - INV/20211005/MPL/1646243860</t>
  </si>
  <si>
    <t>Pemotongan Ongkir via Anteraja - INV/20211005/MPL/1646243860</t>
  </si>
  <si>
    <t>2021-10-07 16:35:08</t>
  </si>
  <si>
    <t>Pemotongan Biaya Layanan Bebas Ongkir Power Merchant Pro - INV/20211003/MPL/1639766164</t>
  </si>
  <si>
    <t>Pemotongan Biaya Layanan Power Merchant Pro - INV/20211003/MPL/1639766164</t>
  </si>
  <si>
    <t>Pemotongan Ongkir via Anteraja - INV/20211003/MPL/1639766164</t>
  </si>
  <si>
    <t>2021-10-07 14:34:30</t>
  </si>
  <si>
    <t>Pemotongan Biaya Layanan Bebas Ongkir Power Merchant Pro - INV/20211003/MPL/1640166987</t>
  </si>
  <si>
    <t>Pemotongan Biaya Layanan Power Merchant Pro - INV/20211003/MPL/1640166987</t>
  </si>
  <si>
    <t>2021-10-07 14:34:29</t>
  </si>
  <si>
    <t>Pemotongan Ongkir via SiCepat - INV/20211003/MPL/1640166987</t>
  </si>
  <si>
    <t>2021-10-07 07:38:17</t>
  </si>
  <si>
    <t>Pemotongan Biaya Layanan Bebas Ongkir Power Merchant Pro - INV/20211003/MPL/1640376048</t>
  </si>
  <si>
    <t>Pemotongan Biaya Layanan Power Merchant Pro - INV/20211003/MPL/1640376048</t>
  </si>
  <si>
    <t>Pemotongan Ongkir via Anteraja - INV/20211003/MPL/1640376048</t>
  </si>
  <si>
    <t>2021-10-06 17:47:56</t>
  </si>
  <si>
    <t>Pemotongan Biaya Layanan Bebas Ongkir Power Merchant Pro - INV/20211004/MPL/1643015599</t>
  </si>
  <si>
    <t>Pemotongan Biaya Layanan Power Merchant Pro - INV/20211004/MPL/1643015599</t>
  </si>
  <si>
    <t>Pemotongan untuk Asuransi dengan Tokopedia Insurance - INV/20211004/MPL/1643015599</t>
  </si>
  <si>
    <t>2021-10-06 17:47:55</t>
  </si>
  <si>
    <t>Pemotongan Ongkir via Anteraja - INV/20211004/MPL/1643015599</t>
  </si>
  <si>
    <t>2021-10-06 13:48:03</t>
  </si>
  <si>
    <t>Pemotongan Biaya Layanan Bebas Ongkir Power Merchant Pro - INV/20211005/MPL/1643794942</t>
  </si>
  <si>
    <t>Pemotongan Biaya Layanan Power Merchant Pro - INV/20211005/MPL/1643794942</t>
  </si>
  <si>
    <t>Pemotongan untuk Asuransi dengan Tokopedia Insurance - INV/20211005/MPL/1643794942</t>
  </si>
  <si>
    <t>2021-10-06 13:48:02</t>
  </si>
  <si>
    <t>Pemotongan Ongkir via Anteraja - INV/20211005/MPL/1643794942</t>
  </si>
  <si>
    <t>2021-10-06 13:33:18</t>
  </si>
  <si>
    <t>Pemotongan Biaya Layanan Bebas Ongkir Power Merchant Pro - INV/20211003/MPL/1638694562</t>
  </si>
  <si>
    <t>Pemotongan Biaya Layanan Power Merchant Pro - INV/20211003/MPL/1638694562</t>
  </si>
  <si>
    <t>Pemotongan untuk Asuransi dengan Tokopedia Insurance - INV/20211003/MPL/1638694562</t>
  </si>
  <si>
    <t>Pemotongan Ongkir via Anteraja - INV/20211003/MPL/1638694562</t>
  </si>
  <si>
    <t>2021-10-06 13:10:16</t>
  </si>
  <si>
    <t>Pemotongan Biaya Layanan Bebas Ongkir Power Merchant Pro - INV/20211005/MPL/1645309336</t>
  </si>
  <si>
    <t>Pemotongan Biaya Layanan Power Merchant Pro - INV/20211005/MPL/1645309336</t>
  </si>
  <si>
    <t>Pemotongan Ongkir via Anteraja - INV/20211005/MPL/1645309336</t>
  </si>
  <si>
    <t>2021-10-06 12:00:16</t>
  </si>
  <si>
    <t>Withdrawal (PT. BANK MANDIRI - 1660002804581 - AHMAD HAEKAL)_x000D_
* 2021-10-06 12:00:16 : Processed_x000D_
* 2021-10-06 12:01:21 : Completed</t>
  </si>
  <si>
    <t>2021-10-06 11:38:56</t>
  </si>
  <si>
    <t>Pemotongan Biaya Layanan Bebas Ongkir Power Merchant Pro - INV/20211001/MPL/1635494892</t>
  </si>
  <si>
    <t>Pemotongan Biaya Layanan Power Merchant Pro - INV/20211001/MPL/1635494892</t>
  </si>
  <si>
    <t>Pemotongan Ongkir via Anteraja - INV/20211001/MPL/1635494892</t>
  </si>
  <si>
    <t>2021-10-06 10:00:21</t>
  </si>
  <si>
    <t>Pemotongan Biaya Layanan Bebas Ongkir Power Merchant Pro - INV/20211001/MPL/1634505993</t>
  </si>
  <si>
    <t>Pemotongan Biaya Layanan Power Merchant Pro - INV/20211001/MPL/1634505993</t>
  </si>
  <si>
    <t>Pemotongan untuk Asuransi dengan Tokopedia Insurance - INV/20211001/MPL/1634505993</t>
  </si>
  <si>
    <t>Pemotongan Ongkir via Anteraja - INV/20211001/MPL/1634505993</t>
  </si>
  <si>
    <t>2021-10-05 17:53:55</t>
  </si>
  <si>
    <t>Pemotongan penalti untuk Invoice - INV/20211001/MPL/1635601339</t>
  </si>
  <si>
    <t>Pemotongan Ongkir via Anteraja - INV/20211001/MPL/1635601339</t>
  </si>
  <si>
    <t>2021-10-05 17:53:54</t>
  </si>
  <si>
    <t>Dipotong karena Solusi dari Resolusi - INV/20211001/MPL/1635601339</t>
  </si>
  <si>
    <t>2021-10-05 16:35:11</t>
  </si>
  <si>
    <t>Pemotongan Biaya Layanan Bebas Ongkir Power Merchant Pro - INV/20211002/MPL/1635977160</t>
  </si>
  <si>
    <t>Pemotongan Biaya Layanan Power Merchant Pro - INV/20211002/MPL/1635977160</t>
  </si>
  <si>
    <t>Pemotongan Ongkir via Anteraja - INV/20211002/MPL/1635977160</t>
  </si>
  <si>
    <t>2021-10-05 16:19:05</t>
  </si>
  <si>
    <t>Pemotongan Biaya Layanan Bebas Ongkir Power Merchant Pro - INV/20211002/MPL/1636706199</t>
  </si>
  <si>
    <t>Pemotongan Biaya Layanan Power Merchant Pro - INV/20211002/MPL/1636706199</t>
  </si>
  <si>
    <t>Pemotongan Ongkir via Anteraja - INV/20211002/MPL/1636706199</t>
  </si>
  <si>
    <t>2021-10-05 15:57:25</t>
  </si>
  <si>
    <t>Pemotongan Biaya Layanan Bebas Ongkir Power Merchant Pro - INV/20211004/MPL/1640679107</t>
  </si>
  <si>
    <t>Pemotongan Biaya Layanan Power Merchant Pro - INV/20211004/MPL/1640679107</t>
  </si>
  <si>
    <t>Pemotongan untuk Asuransi dengan Tokopedia Insurance - INV/20211004/MPL/1640679107</t>
  </si>
  <si>
    <t>Pemotongan Ongkir via Anteraja - INV/20211004/MPL/1640679107</t>
  </si>
  <si>
    <t>2021-10-05 14:40:11</t>
  </si>
  <si>
    <t>Pemotongan Biaya Layanan Bebas Ongkir Power Merchant Pro - INV/20211001/MPL/1635462858</t>
  </si>
  <si>
    <t>Pemotongan Biaya Layanan Power Merchant Pro - INV/20211001/MPL/1635462858</t>
  </si>
  <si>
    <t>Pemotongan untuk Asuransi dengan Tokopedia Insurance - INV/20211001/MPL/1635462858</t>
  </si>
  <si>
    <t>Pemotongan Ongkir via Anteraja - INV/20211001/MPL/1635462858</t>
  </si>
  <si>
    <t>2021-10-05 12:39:23</t>
  </si>
  <si>
    <t>Pemotongan Biaya Layanan Bebas Ongkir Power Merchant Pro - INV/20211004/MPL/1641277602</t>
  </si>
  <si>
    <t>Pemotongan Biaya Layanan Power Merchant Pro - INV/20211004/MPL/1641277602</t>
  </si>
  <si>
    <t>Pemotongan untuk Asuransi dengan Tokopedia Insurance - INV/20211004/MPL/1641277602</t>
  </si>
  <si>
    <t>Pemotongan Ongkir via SiCepat - INV/20211004/MPL/1641277602</t>
  </si>
  <si>
    <t>2021-10-04 22:38:35</t>
  </si>
  <si>
    <t>Pemotongan Biaya Layanan Power Merchant Pro - INV/20211003/MPL/1638774275</t>
  </si>
  <si>
    <t>Pemotongan biaya bayar di tempat - INV/20211003/MPL/1638774275</t>
  </si>
  <si>
    <t>Pemotongan untuk Asuransi dengan Tokopedia Insurance - INV/20211003/MPL/1638774275</t>
  </si>
  <si>
    <t>Pemotongan Ongkir via SiCepat - INV/20211003/MPL/1638774275</t>
  </si>
  <si>
    <t>2021-10-04 19:49:00</t>
  </si>
  <si>
    <t>Withdrawal (PT. BANK MANDIRI - 1660002804581 - AHMAD HAEKAL)_x000D_
* 2021-10-04 19:49:01 : Processed_x000D_
* 2021-10-04 20:10:27 : Completed</t>
  </si>
  <si>
    <t>2021-10-04 15:15:21</t>
  </si>
  <si>
    <t>Pemotongan Biaya Layanan Bebas Ongkir Power Merchant Pro - INV/20211001/MPL/1635089959</t>
  </si>
  <si>
    <t>Pemotongan Biaya Layanan Power Merchant Pro - INV/20211001/MPL/1635089959</t>
  </si>
  <si>
    <t>Pemotongan Ongkir via Anteraja - INV/20211001/MPL/1635089959</t>
  </si>
  <si>
    <t>2021-10-04 15:09:14</t>
  </si>
  <si>
    <t>Pemotongan Biaya Layanan Bebas Ongkir Power Merchant Pro - INV/20210929/MPL/1629249116</t>
  </si>
  <si>
    <t>Pemotongan Biaya Layanan Power Merchant Pro - INV/20210929/MPL/1629249116</t>
  </si>
  <si>
    <t>Pemotongan Ongkir via Anteraja - INV/20210929/MPL/1629249116</t>
  </si>
  <si>
    <t>2021-10-04 15:03:41</t>
  </si>
  <si>
    <t>Pemotongan Biaya Layanan Bebas Ongkir Power Merchant Pro - INV/20211002/MPL/1636712123</t>
  </si>
  <si>
    <t>Pemotongan Biaya Layanan Power Merchant Pro - INV/20211002/MPL/1636712123</t>
  </si>
  <si>
    <t>Pemotongan untuk Asuransi dengan Tokopedia Insurance - INV/20211002/MPL/1636712123</t>
  </si>
  <si>
    <t>Pemotongan Ongkir via SiCepat - INV/20211002/MPL/1636712123</t>
  </si>
  <si>
    <t>2021-10-04 14:54:30</t>
  </si>
  <si>
    <t>Pemotongan untuk Asuransi dengan Tokopedia Insurance - INV/20211001/MPL/1633899706</t>
  </si>
  <si>
    <t>Pemotongan Ongkir via SiCepat - INV/20211001/MPL/1633899706</t>
  </si>
  <si>
    <t>2021-10-04 14:34:14</t>
  </si>
  <si>
    <t>Pemotongan Biaya Layanan Bebas Ongkir Power Merchant Pro - INV/20210930/MPL/1631966626</t>
  </si>
  <si>
    <t>Pemotongan Biaya Layanan Power Merchant Pro - INV/20210930/MPL/1631966626</t>
  </si>
  <si>
    <t>Pemotongan untuk Asuransi dengan Tokopedia Insurance - INV/20210930/MPL/1631966626</t>
  </si>
  <si>
    <t>Pemotongan Ongkir via Anteraja - INV/20210930/MPL/1631966626</t>
  </si>
  <si>
    <t>2021-10-04 13:15:04</t>
  </si>
  <si>
    <t>Withdrawal (PT. BANK MANDIRI - 1660002804581 - AHMAD HAEKAL)_x000D_
* 2021-10-04 13:15:04 : Processed_x000D_
* 2021-10-04 13:15:09 : Completed</t>
  </si>
  <si>
    <t>2021-10-04 12:13:14</t>
  </si>
  <si>
    <t>Pemotongan Biaya Layanan Bebas Ongkir Power Merchant Pro - INV/20210928/MPL/1626537653</t>
  </si>
  <si>
    <t>Pemotongan Biaya Layanan Power Merchant Pro - INV/20210928/MPL/1626537653</t>
  </si>
  <si>
    <t>Pemotongan Ongkir via Anteraja - INV/20210928/MPL/1626537653</t>
  </si>
  <si>
    <t>2021-10-04 09:15:41</t>
  </si>
  <si>
    <t>Pemotongan Biaya Layanan Bebas Ongkir Power Merchant Pro - INV/20211002/MPL/1636435767</t>
  </si>
  <si>
    <t>Pemotongan Biaya Layanan Power Merchant Pro - INV/20211002/MPL/1636435767</t>
  </si>
  <si>
    <t>Pemotongan untuk Asuransi dengan Tokopedia Insurance - INV/20211002/MPL/1636435767</t>
  </si>
  <si>
    <t>2021-10-04 09:15:40</t>
  </si>
  <si>
    <t>Pemotongan Ongkir via Anteraja - INV/20211002/MPL/1636435767</t>
  </si>
  <si>
    <t>2021-10-04 09:00:04</t>
  </si>
  <si>
    <t>Penggunaan Saldo Tokopedia untuk pembelian dari Tokopedia Ads. [ID Transaksi: 2214525453]</t>
  </si>
  <si>
    <t>2021-10-03 21:02:05</t>
  </si>
  <si>
    <t>Pemotongan Biaya Layanan Bebas Ongkir Power Merchant Pro - INV/20210930/MPL/1631446192</t>
  </si>
  <si>
    <t>Pemotongan Biaya Layanan Power Merchant Pro - INV/20210930/MPL/1631446192</t>
  </si>
  <si>
    <t>Pemotongan biaya bayar di tempat dengan AnterAja - INV/20210930/MPL/1631446192</t>
  </si>
  <si>
    <t>Pemotongan untuk Asuransi dengan Tokopedia Insurance - INV/20210930/MPL/1631446192</t>
  </si>
  <si>
    <t>Pemotongan Ongkir via Anteraja - INV/20210930/MPL/1631446192</t>
  </si>
  <si>
    <t>2021-10-03 19:05:11</t>
  </si>
  <si>
    <t>Pemotongan Biaya Layanan Bebas Ongkir Power Merchant Pro - INV/20211001/MPL/1635428767</t>
  </si>
  <si>
    <t>Pemotongan Biaya Layanan Power Merchant Pro - INV/20211001/MPL/1635428767</t>
  </si>
  <si>
    <t>Pemotongan Ongkir via Anteraja - INV/20211001/MPL/1635428767</t>
  </si>
  <si>
    <t>2021-10-03 18:44:48</t>
  </si>
  <si>
    <t>Pemotongan Biaya Layanan Bebas Ongkir Power Merchant Pro - INV/20210930/MPL/1632215874</t>
  </si>
  <si>
    <t>Pemotongan untuk Asuransi dengan Tokopedia Insurance - INV/20210930/MPL/1632215874</t>
  </si>
  <si>
    <t>Pemotongan Ongkir via Anteraja - INV/20210930/MPL/1632215874</t>
  </si>
  <si>
    <t>2021-10-03 18:02:37</t>
  </si>
  <si>
    <t>Pemotongan Biaya Layanan Bebas Ongkir Power Merchant Pro - INV/20211002/MPL/1635715465</t>
  </si>
  <si>
    <t>Pemotongan Biaya Layanan Power Merchant Pro - INV/20211002/MPL/1635715465</t>
  </si>
  <si>
    <t>Pemotongan Ongkir via Anteraja - INV/20211002/MPL/1635715465</t>
  </si>
  <si>
    <t>2021-10-03 15:54:34</t>
  </si>
  <si>
    <t>Pemotongan Biaya Layanan Bebas Ongkir Power Merchant Pro - INV/20211001/MPL/1634156784</t>
  </si>
  <si>
    <t>Pemotongan Biaya Layanan Power Merchant Pro - INV/20211001/MPL/1634156784</t>
  </si>
  <si>
    <t>Pemotongan untuk Asuransi dengan Tokopedia Insurance - INV/20211001/MPL/1634156784</t>
  </si>
  <si>
    <t>Pemotongan Ongkir via Anteraja - INV/20211001/MPL/1634156784</t>
  </si>
  <si>
    <t>2021-10-03 10:38:25</t>
  </si>
  <si>
    <t>Pemotongan Biaya Layanan Bebas Ongkir Power Merchant - INV/20210925/MPL/1618117198</t>
  </si>
  <si>
    <t>Pemotongan Biaya Layanan Power Merchant - INV/20210925/MPL/1618117198</t>
  </si>
  <si>
    <t>Pemotongan untuk Asuransi dengan Tokopedia Insurance - INV/20210925/MPL/1618117198</t>
  </si>
  <si>
    <t>Pemotongan Ongkir via Anteraja - INV/20210925/MPL/1618117198</t>
  </si>
  <si>
    <t>2021-10-03 10:32:11</t>
  </si>
  <si>
    <t>Pemotongan Biaya Layanan Bebas Ongkir Power Merchant Pro - INV/20210930/MPL/1630067032</t>
  </si>
  <si>
    <t>Pemotongan Biaya Layanan Power Merchant Pro - INV/20210930/MPL/1630067032</t>
  </si>
  <si>
    <t>Pemotongan Ongkir via Anteraja - INV/20210930/MPL/1630067032</t>
  </si>
  <si>
    <t>2021-10-02 22:17:12</t>
  </si>
  <si>
    <t>Pemotongan Biaya Layanan Bebas Ongkir Power Merchant Pro - INV/20211001/MPL/1633432062</t>
  </si>
  <si>
    <t>Pemotongan Biaya Layanan Power Merchant Pro - INV/20211001/MPL/1633432062</t>
  </si>
  <si>
    <t>Pemotongan untuk Asuransi dengan Tokopedia Insurance - INV/20211001/MPL/1633432062</t>
  </si>
  <si>
    <t>Pemotongan Ongkir via Anteraja - INV/20211001/MPL/1633432062</t>
  </si>
  <si>
    <t>2021-10-02 16:41:27</t>
  </si>
  <si>
    <t>Pemotongan Biaya Layanan Power Merchant Pro - INV/20210929/MPL/1629088133</t>
  </si>
  <si>
    <t>Pemotongan Ongkir via Anteraja - INV/20210929/MPL/1629088133</t>
  </si>
  <si>
    <t>2021-10-02 02:53:06</t>
  </si>
  <si>
    <t>Withdrawal (PT. BANK MANDIRI - 1660002804581 - AHMAD HAEKAL)_x000D_
* 2021-10-02 06:48:53 : Processed_x000D_
* 2021-10-02 08:07:14 : Completed</t>
  </si>
  <si>
    <t>2021-10-01 21:50:27</t>
  </si>
  <si>
    <t>Pemotongan Biaya Layanan Bebas Ongkir Power Merchant Pro - INV/20210928/MPL/1626239622</t>
  </si>
  <si>
    <t>Pemotongan Biaya Layanan Power Merchant Pro - INV/20210928/MPL/1626239622</t>
  </si>
  <si>
    <t>Pemotongan untuk Asuransi dengan Tokopedia Insurance - INV/20210928/MPL/1626239622</t>
  </si>
  <si>
    <t>Pemotongan Ongkir via Anteraja - INV/20210928/MPL/1626239622</t>
  </si>
  <si>
    <t>2021-10-01 18:34:17</t>
  </si>
  <si>
    <t>Pemotongan Biaya Layanan Power Merchant Pro - INV/20210929/MPL/1629259589</t>
  </si>
  <si>
    <t>Pemotongan untuk Asuransi dengan Tokopedia Insurance - INV/20210929/MPL/1629259589</t>
  </si>
  <si>
    <t>Pemotongan Ongkir via Anteraja - INV/20210929/MPL/1629259589</t>
  </si>
  <si>
    <t>2021-10-01 18:34:09</t>
  </si>
  <si>
    <t>Pemotongan Biaya Layanan Power Merchant Pro - INV/20210930/MPL/1631391569</t>
  </si>
  <si>
    <t>Pemotongan biaya proteksi produk - INV/20210930/MPL/1631391569</t>
  </si>
  <si>
    <t>Pemotongan untuk Asuransi dengan Tokopedia Insurance - INV/20210930/MPL/1631391569</t>
  </si>
  <si>
    <t>Pemotongan Ongkir via Anteraja - INV/20210930/MPL/1631391569</t>
  </si>
  <si>
    <t>2021-10-01 16:54:14</t>
  </si>
  <si>
    <t>Pemotongan Biaya Layanan Bebas Ongkir Power Merchant - INV/20210927/MPL/1623347471</t>
  </si>
  <si>
    <t>Pemotongan Biaya Layanan Power Merchant - INV/20210927/MPL/1623347471</t>
  </si>
  <si>
    <t>Pemotongan untuk Asuransi dengan Tokopedia Insurance - INV/20210927/MPL/1623347471</t>
  </si>
  <si>
    <t>Pemotongan Ongkir via Anteraja - INV/20210927/MPL/1623347471</t>
  </si>
  <si>
    <t>2021-10-01 08:25:50</t>
  </si>
  <si>
    <t>Pemotongan Biaya Layanan Bebas Ongkir Power Merchant Pro - INV/20210930/MPL/1630731783</t>
  </si>
  <si>
    <t>Pemotongan Biaya Layanan Power Merchant Pro - INV/20210930/MPL/1630731783</t>
  </si>
  <si>
    <t>Pemotongan untuk Asuransi dengan Tokopedia Insurance - INV/20210930/MPL/1630731783</t>
  </si>
  <si>
    <t>Pemotongan Ongkir via Anteraja - INV/20210930/MPL/1630731783</t>
  </si>
  <si>
    <t>07/15/2021</t>
  </si>
  <si>
    <t>Purchase Patungan F1 2021</t>
  </si>
  <si>
    <t>20/082021</t>
  </si>
  <si>
    <t>Human Kind</t>
  </si>
  <si>
    <t>20/082022</t>
  </si>
  <si>
    <t>NBA2KK</t>
  </si>
  <si>
    <t>FIFA 22</t>
  </si>
  <si>
    <t>07/19/2021</t>
  </si>
  <si>
    <t>06/28/2021</t>
  </si>
  <si>
    <t>No Man Sky</t>
  </si>
  <si>
    <t>Satisfactory</t>
  </si>
  <si>
    <t>07/25/2021</t>
  </si>
  <si>
    <t>Top up Ads2</t>
  </si>
  <si>
    <t>EGA</t>
  </si>
  <si>
    <t>FAJAR</t>
  </si>
  <si>
    <t>IFAN</t>
  </si>
  <si>
    <t>HAIKAL</t>
  </si>
  <si>
    <t>VERDY</t>
  </si>
  <si>
    <t>PELUNASAN</t>
  </si>
  <si>
    <t>TOTAL COST</t>
  </si>
  <si>
    <t>GROSS REV</t>
  </si>
  <si>
    <t>PROFIT</t>
  </si>
  <si>
    <t>Tokopedia Ads</t>
  </si>
  <si>
    <t>Lain-Lain</t>
  </si>
  <si>
    <t>Cost - Promo Cashback</t>
  </si>
  <si>
    <t>Cost - Penalty Refund</t>
  </si>
  <si>
    <t>Cost - Ongkir Sicepat</t>
  </si>
  <si>
    <t>Cost - Ongkir Ninja</t>
  </si>
  <si>
    <t>Cost - Ongkir Grab</t>
  </si>
  <si>
    <t>Cost - Ongkir Gojek</t>
  </si>
  <si>
    <t>Cost - Ongkir Anteraja</t>
  </si>
  <si>
    <t>Cost - Proteksi Product</t>
  </si>
  <si>
    <t xml:space="preserve">Cost - Biaya Power Merchant </t>
  </si>
  <si>
    <t xml:space="preserve">Cost - Biaya Ongkir Power Merchant </t>
  </si>
  <si>
    <t xml:space="preserve">Cost - Biaya Ongkir COD </t>
  </si>
  <si>
    <t>Cost - Refund</t>
  </si>
  <si>
    <t>2021-11-30 19:58:05</t>
  </si>
  <si>
    <t>Pemotongan Biaya Layanan Power Merchant Pro - INV/20211128/MPL/1802757823</t>
  </si>
  <si>
    <t>Pemotongan untuk Asuransi dengan Tokopedia Insurance - INV/20211128/MPL/1802757823</t>
  </si>
  <si>
    <t>2021-11-30 19:58:04</t>
  </si>
  <si>
    <t>Pemotongan Ongkir via Grab - INV/20211128/MPL/1802757823</t>
  </si>
  <si>
    <t>2021-11-30 16:24:51</t>
  </si>
  <si>
    <t>Pemotongan Biaya Layanan Power Merchant Pro - INV/20211128/MPL/1801508526</t>
  </si>
  <si>
    <t>Pemotongan Voucher Merchant - Promo Gratis Ongkir SIGM38B4X5 untuk Invoice INV/20211128/MPL/1801508526</t>
  </si>
  <si>
    <t>Pemotongan untuk Asuransi dengan Tokopedia Insurance - INV/20211128/MPL/1801508526</t>
  </si>
  <si>
    <t>Pemotongan Ongkir via SiCepat - INV/20211128/MPL/1801508526</t>
  </si>
  <si>
    <t>2021-11-29 13:04:20</t>
  </si>
  <si>
    <t>Pemotongan Biaya Layanan Power Merchant Pro - INV/20211123/MPL/1787139491</t>
  </si>
  <si>
    <t>Pemotongan Ongkir via SiCepat - INV/20211123/MPL/1787139491</t>
  </si>
  <si>
    <t>2021-11-26 15:46:05</t>
  </si>
  <si>
    <t>Pemotongan Biaya Layanan Power Merchant Pro - INV/20211121/MPL/1781495427</t>
  </si>
  <si>
    <t>Pemotongan Voucher Merchant - Promo Gratis Ongkir SIGM38B4X5 untuk Invoice INV/20211121/MPL/1781495427</t>
  </si>
  <si>
    <t>Pemotongan untuk Asuransi dengan Tokopedia Insurance - INV/20211121/MPL/1781495427</t>
  </si>
  <si>
    <t>Pemotongan Ongkir via SiCepat - INV/20211121/MPL/1781495427</t>
  </si>
  <si>
    <t>2021-11-26 14:58:14</t>
  </si>
  <si>
    <t>Pemotongan Biaya Layanan Power Merchant Pro - INV/20211123/MPL/1785720403</t>
  </si>
  <si>
    <t>Pemotongan Voucher Merchant - Promo Gratis Ongkir SIGM38B4X5 untuk Invoice INV/20211123/MPL/1785720403</t>
  </si>
  <si>
    <t>Pemotongan untuk Asuransi dengan Tokopedia Insurance - INV/20211123/MPL/1785720403</t>
  </si>
  <si>
    <t>Pemotongan Ongkir via SiCepat - INV/20211123/MPL/1785720403</t>
  </si>
  <si>
    <t>2021-11-25 15:58:04</t>
  </si>
  <si>
    <t>Pemotongan Biaya Layanan Power Merchant Pro - INV/20211121/MPL/1781395009</t>
  </si>
  <si>
    <t>Pemotongan Voucher Merchant - Promo Gratis Ongkir SIGM38B4X5 untuk Invoice INV/20211121/MPL/1781395009</t>
  </si>
  <si>
    <t>Pemotongan Ongkir via SiCepat - INV/20211121/MPL/1781395009</t>
  </si>
  <si>
    <t>2021-11-23 12:25:15</t>
  </si>
  <si>
    <t>Pemotongan Biaya Layanan Power Merchant Pro - INV/20211116/MPL/1768455745</t>
  </si>
  <si>
    <t>Pemotongan Voucher Merchant - Promo Gratis Ongkir SIGM38B4X5 untuk Invoice INV/20211116/MPL/1768455745</t>
  </si>
  <si>
    <t>Pemotongan untuk Asuransi dengan Tokopedia Insurance - INV/20211116/MPL/1768455745</t>
  </si>
  <si>
    <t>Pemotongan Ongkir via SiCepat - INV/20211116/MPL/1768455745</t>
  </si>
  <si>
    <t>2021-11-22 14:52:09</t>
  </si>
  <si>
    <t>Pemotongan Biaya Layanan Power Merchant Pro - INV/20211119/MPL/1776263664</t>
  </si>
  <si>
    <t>Pemotongan untuk Asuransi dengan Tokopedia Insurance - INV/20211119/MPL/1776263664</t>
  </si>
  <si>
    <t>Pemotongan Ongkir via SiCepat - INV/20211119/MPL/1776263664</t>
  </si>
  <si>
    <t>2021-11-20 15:07:38</t>
  </si>
  <si>
    <t>Pemotongan Biaya Layanan Power Merchant Pro - INV/20211119/MPL/1776193249</t>
  </si>
  <si>
    <t>Pemotongan Ongkir via SiCepat - INV/20211119/MPL/1776193249</t>
  </si>
  <si>
    <t>2021-11-20 11:35:26</t>
  </si>
  <si>
    <t>Pemotongan Biaya Layanan Power Merchant Pro - INV/20211117/MPL/1769894946</t>
  </si>
  <si>
    <t>Pemotongan untuk Asuransi dengan Tokopedia Insurance - INV/20211117/MPL/1769894946</t>
  </si>
  <si>
    <t>Pemotongan Ongkir via Anteraja - INV/20211117/MPL/1769894946</t>
  </si>
  <si>
    <t>2021-11-19 15:56:48</t>
  </si>
  <si>
    <t>Withdrawal (PT. BANK MANDIRI - 1660002804581 - AHMAD HAEKAL)_x000D_
* 2021-11-19 15:56:49 : Processed_x000D_
* 2021-11-19 15:57:57 : Completed</t>
  </si>
  <si>
    <t>2021-11-19 14:01:18</t>
  </si>
  <si>
    <t>Pemotongan Biaya Layanan Power Merchant Pro - INV/20211108/MPL/1744753100</t>
  </si>
  <si>
    <t>2021-11-19 14:01:17</t>
  </si>
  <si>
    <t>Pemotongan Ongkir via SiCepat - INV/20211108/MPL/1744753100</t>
  </si>
  <si>
    <t>2021-11-18 20:40:05</t>
  </si>
  <si>
    <t>Pemotongan Biaya Layanan Power Merchant Pro - INV/20211116/MPL/1766533965</t>
  </si>
  <si>
    <t>Pemotongan Ongkir via SiCepat - INV/20211116/MPL/1766533965</t>
  </si>
  <si>
    <t>2021-11-18 20:22:47</t>
  </si>
  <si>
    <t>Penggunaan Saldo Tokopedia untuk pembelian dari Tokopedia Ads. [ID Transaksi: 2348864843]</t>
  </si>
  <si>
    <t>2021-11-18 16:13:54</t>
  </si>
  <si>
    <t>Pemotongan Biaya Layanan Power Merchant Pro - INV/20211117/MPL/1769835675</t>
  </si>
  <si>
    <t>Pemotongan Ongkir via SiCepat - INV/20211117/MPL/1769835675</t>
  </si>
  <si>
    <t>2021-11-18 14:12:10</t>
  </si>
  <si>
    <t>Pemotongan Biaya Layanan Bebas Ongkir Power Merchant Pro - INV/20211111/MPL/1754378134</t>
  </si>
  <si>
    <t>Pemotongan Biaya Layanan Power Merchant Pro - INV/20211111/MPL/1754378134</t>
  </si>
  <si>
    <t>Pemotongan untuk Asuransi dengan Tokopedia Insurance - INV/20211111/MPL/1754378134</t>
  </si>
  <si>
    <t>Pemotongan Ongkir via Anteraja - INV/20211111/MPL/1754378134</t>
  </si>
  <si>
    <t>2021-11-18 10:34:17</t>
  </si>
  <si>
    <t>Pemotongan Biaya Layanan Bebas Ongkir Power Merchant Pro - INV/20211113/MPL/1759913563</t>
  </si>
  <si>
    <t>Pemotongan Biaya Layanan Power Merchant Pro - INV/20211113/MPL/1759913563</t>
  </si>
  <si>
    <t>Pemotongan untuk Asuransi dengan Tokopedia Insurance - INV/20211113/MPL/1759913563</t>
  </si>
  <si>
    <t>Pemotongan Ongkir via SiCepat - INV/20211113/MPL/1759913563</t>
  </si>
  <si>
    <t>2021-11-17 16:50:54</t>
  </si>
  <si>
    <t>Pemotongan Biaya Layanan Bebas Ongkir Power Merchant Pro - INV/20211115/MPL/1765747899</t>
  </si>
  <si>
    <t>Pemotongan Biaya Layanan Power Merchant Pro - INV/20211115/MPL/1765747899</t>
  </si>
  <si>
    <t>Pemotongan untuk Asuransi dengan Tokopedia Insurance - INV/20211115/MPL/1765747899</t>
  </si>
  <si>
    <t>Pemotongan Ongkir via Anteraja - INV/20211115/MPL/1765747899</t>
  </si>
  <si>
    <t>2021-11-17 10:06:05</t>
  </si>
  <si>
    <t>Pemotongan Biaya Layanan Bebas Ongkir Power Merchant Pro - INV/20211113/MPL/1759760387</t>
  </si>
  <si>
    <t>Pemotongan Biaya Layanan Power Merchant Pro - INV/20211113/MPL/1759760387</t>
  </si>
  <si>
    <t>Pemotongan untuk Asuransi dengan Tokopedia Insurance - INV/20211113/MPL/1759760387</t>
  </si>
  <si>
    <t>Pemotongan Ongkir via Anteraja - INV/20211113/MPL/1759760387</t>
  </si>
  <si>
    <t>2021-11-16 14:21:32</t>
  </si>
  <si>
    <t>Pemotongan Biaya Layanan Bebas Ongkir Power Merchant Pro - INV/20211115/MPL/1764588136</t>
  </si>
  <si>
    <t>Pemotongan Biaya Layanan Power Merchant Pro - INV/20211115/MPL/1764588136</t>
  </si>
  <si>
    <t>Pemotongan untuk Asuransi dengan Tokopedia Insurance - INV/20211115/MPL/1764588136</t>
  </si>
  <si>
    <t>Pemotongan Ongkir via SiCepat - INV/20211115/MPL/1764588136</t>
  </si>
  <si>
    <t>2021-11-16 11:59:03</t>
  </si>
  <si>
    <t>Pemotongan Biaya Layanan Bebas Ongkir Power Merchant Pro - INV/20211111/MPL/1755143561</t>
  </si>
  <si>
    <t>Pemotongan Biaya Layanan Power Merchant Pro - INV/20211111/MPL/1755143561</t>
  </si>
  <si>
    <t>Pemotongan Ongkir via Anteraja - INV/20211111/MPL/1755143561</t>
  </si>
  <si>
    <t>2021-11-16 02:08:17</t>
  </si>
  <si>
    <t>Pemotongan Biaya Layanan Bebas Ongkir Power Merchant Pro - INV/20211110/MPL/1751089316</t>
  </si>
  <si>
    <t>Pemotongan Biaya Layanan Power Merchant Pro - INV/20211110/MPL/1751089316</t>
  </si>
  <si>
    <t>Pemotongan untuk Asuransi dengan Tokopedia Insurance - INV/20211110/MPL/1751089316</t>
  </si>
  <si>
    <t>Pemotongan Ongkir via Anteraja - INV/20211110/MPL/1751089316</t>
  </si>
  <si>
    <t>2021-11-15 15:19:18</t>
  </si>
  <si>
    <t>Pemotongan Biaya Layanan Bebas Ongkir Power Merchant Pro - INV/20211111/MPL/1754719688</t>
  </si>
  <si>
    <t>Pemotongan Biaya Layanan Power Merchant Pro - INV/20211111/MPL/1754719688</t>
  </si>
  <si>
    <t>Pemotongan Ongkir via Anteraja - INV/20211111/MPL/1754719688</t>
  </si>
  <si>
    <t>2021-11-15 10:48:31</t>
  </si>
  <si>
    <t>Pemotongan Biaya Layanan Power Merchant Pro - INV/20211111/MPL/1752892628</t>
  </si>
  <si>
    <t>Pemotongan untuk Asuransi dengan Tokopedia Insurance - INV/20211111/MPL/1752892628</t>
  </si>
  <si>
    <t>Pemotongan Ongkir via SiCepat - INV/20211111/MPL/1752892628</t>
  </si>
  <si>
    <t>2021-11-15 08:32:03</t>
  </si>
  <si>
    <t>Pemotongan Biaya Layanan Power Merchant Pro - INV/20211110/MPL/1750559562</t>
  </si>
  <si>
    <t>Pemotongan untuk Asuransi dengan Tokopedia Insurance - INV/20211110/MPL/1750559562</t>
  </si>
  <si>
    <t>Pemotongan Ongkir via SiCepat - INV/20211110/MPL/1750559562</t>
  </si>
  <si>
    <t>2021-11-15 05:45:05</t>
  </si>
  <si>
    <t>Pemotongan Biaya Layanan Bebas Ongkir Power Merchant Pro - INV/20211112/MPL/1756887350</t>
  </si>
  <si>
    <t>Pemotongan Biaya Layanan Power Merchant Pro - INV/20211112/MPL/1756887350</t>
  </si>
  <si>
    <t>Pemotongan untuk Asuransi dengan Tokopedia Insurance - INV/20211112/MPL/1756887350</t>
  </si>
  <si>
    <t>Pemotongan Ongkir via SiCepat - INV/20211112/MPL/1756887350</t>
  </si>
  <si>
    <t>2021-11-15 04:07:04</t>
  </si>
  <si>
    <t>Pemotongan Biaya Layanan Bebas Ongkir Power Merchant Pro - INV/20211108/MPL/1743944641</t>
  </si>
  <si>
    <t>Pemotongan Biaya Layanan Power Merchant Pro - INV/20211108/MPL/1743944641</t>
  </si>
  <si>
    <t>Pemotongan Ongkir via Anteraja - INV/20211108/MPL/1743944641</t>
  </si>
  <si>
    <t>2021-11-14 19:32:53</t>
  </si>
  <si>
    <t>Pemotongan Biaya Layanan Bebas Ongkir Power Merchant Pro - INV/20211112/MPL/1757685358</t>
  </si>
  <si>
    <t>Pemotongan Biaya Layanan Power Merchant Pro - INV/20211112/MPL/1757685358</t>
  </si>
  <si>
    <t>Pemotongan Voucher Merchant - Promo Cashback SIGMN65VNV untuk Invoice INV/20211112/MPL/1757685358</t>
  </si>
  <si>
    <t>Pemotongan untuk Asuransi dengan Tokopedia Insurance - INV/20211112/MPL/1757685358</t>
  </si>
  <si>
    <t>Pemotongan Ongkir via SiCepat - INV/20211112/MPL/1757685358</t>
  </si>
  <si>
    <t>2021-11-14 18:46:31</t>
  </si>
  <si>
    <t>Pemotongan Biaya Layanan Bebas Ongkir Power Merchant Pro - INV/20211112/MPL/1756235871</t>
  </si>
  <si>
    <t>Pemotongan Biaya Layanan Power Merchant Pro - INV/20211112/MPL/1756235871</t>
  </si>
  <si>
    <t>Pemotongan Ongkir via Anteraja - INV/20211112/MPL/1756235871</t>
  </si>
  <si>
    <t>2021-11-14 12:21:57</t>
  </si>
  <si>
    <t>Pemotongan Biaya Layanan Bebas Ongkir Power Merchant Pro - INV/20211112/MPL/1756570901</t>
  </si>
  <si>
    <t>Pemotongan Biaya Layanan Power Merchant Pro - INV/20211112/MPL/1756570901</t>
  </si>
  <si>
    <t>Pemotongan Ongkir via SiCepat - INV/20211112/MPL/1756570901</t>
  </si>
  <si>
    <t>2021-11-14 10:51:38</t>
  </si>
  <si>
    <t>Pemotongan Biaya Layanan Bebas Ongkir Power Merchant Pro - INV/20211109/MPL/1746563136</t>
  </si>
  <si>
    <t>Pemotongan Biaya Layanan Power Merchant Pro - INV/20211109/MPL/1746563136</t>
  </si>
  <si>
    <t>2021-11-14 10:51:37</t>
  </si>
  <si>
    <t>Pemotongan Ongkir via Anteraja - INV/20211109/MPL/1746563136</t>
  </si>
  <si>
    <t>2021-11-13 23:32:24</t>
  </si>
  <si>
    <t>Pemotongan Biaya Layanan Bebas Ongkir Power Merchant Pro - INV/20211111/MPL/1753365119</t>
  </si>
  <si>
    <t>Pemotongan Biaya Layanan Power Merchant Pro - INV/20211111/MPL/1753365119</t>
  </si>
  <si>
    <t>Pemotongan untuk Asuransi dengan Tokopedia Insurance - INV/20211111/MPL/1753365119</t>
  </si>
  <si>
    <t>Pemotongan Ongkir via Anteraja - INV/20211111/MPL/1753365119</t>
  </si>
  <si>
    <t>2021-11-13 18:10:08</t>
  </si>
  <si>
    <t>Pemotongan Biaya Layanan Bebas Ongkir Power Merchant Pro - INV/20211109/MPL/1746689840</t>
  </si>
  <si>
    <t>Pemotongan Biaya Layanan Power Merchant Pro - INV/20211109/MPL/1746689840</t>
  </si>
  <si>
    <t>Pemotongan untuk Asuransi dengan Tokopedia Insurance - INV/20211109/MPL/1746689840</t>
  </si>
  <si>
    <t>Pemotongan Ongkir via Anteraja - INV/20211109/MPL/1746689840</t>
  </si>
  <si>
    <t>2021-11-13 13:43:33</t>
  </si>
  <si>
    <t>Pemotongan Biaya Layanan Bebas Ongkir Power Merchant Pro - INV/20211110/MPL/1750471144</t>
  </si>
  <si>
    <t>Pemotongan Biaya Layanan Power Merchant Pro - INV/20211110/MPL/1750471144</t>
  </si>
  <si>
    <t>Pemotongan Ongkir via SiCepat - INV/20211110/MPL/1750471144</t>
  </si>
  <si>
    <t>2021-11-13 10:09:26</t>
  </si>
  <si>
    <t>Pemotongan Biaya Layanan Bebas Ongkir Power Merchant Pro - INV/20211110/MPL/1748049987</t>
  </si>
  <si>
    <t>Pemotongan Biaya Layanan Power Merchant Pro - INV/20211110/MPL/1748049987</t>
  </si>
  <si>
    <t>Pemotongan untuk Asuransi dengan Tokopedia Insurance - INV/20211110/MPL/1748049987</t>
  </si>
  <si>
    <t>Pemotongan Ongkir via Anteraja - INV/20211110/MPL/1748049987</t>
  </si>
  <si>
    <t>2021-11-13 07:00:47</t>
  </si>
  <si>
    <t>Pemotongan Biaya Layanan Bebas Ongkir Power Merchant Pro - INV/20211110/MPL/1751097716</t>
  </si>
  <si>
    <t>Pemotongan Biaya Layanan Power Merchant Pro - INV/20211110/MPL/1751097716</t>
  </si>
  <si>
    <t>Pemotongan Ongkir via Anteraja - INV/20211110/MPL/1751097716</t>
  </si>
  <si>
    <t>2021-11-12 19:59:22</t>
  </si>
  <si>
    <t>Pemotongan Biaya Layanan Bebas Ongkir Power Merchant Pro - INV/20211109/MPL/1747688501</t>
  </si>
  <si>
    <t>Pemotongan Biaya Layanan Power Merchant Pro - INV/20211109/MPL/1747688501</t>
  </si>
  <si>
    <t>Pemotongan Ongkir via Anteraja - INV/20211109/MPL/1747688501</t>
  </si>
  <si>
    <t>2021-11-12 19:59:18</t>
  </si>
  <si>
    <t>Pemotongan Biaya Layanan Bebas Ongkir Power Merchant Pro - INV/20211109/MPL/1747849443</t>
  </si>
  <si>
    <t>Pemotongan Biaya Layanan Power Merchant Pro - INV/20211109/MPL/1747849443</t>
  </si>
  <si>
    <t>Pemotongan untuk Asuransi dengan Tokopedia Insurance - INV/20211109/MPL/1747849443</t>
  </si>
  <si>
    <t>Pemotongan Ongkir via Anteraja - INV/20211109/MPL/1747849443</t>
  </si>
  <si>
    <t>2021-11-12 17:18:08</t>
  </si>
  <si>
    <t>Pemotongan Biaya Layanan Bebas Ongkir Power Merchant Pro - INV/20211106/MPL/1739193469</t>
  </si>
  <si>
    <t>Pemotongan Biaya Layanan Power Merchant Pro - INV/20211106/MPL/1739193469</t>
  </si>
  <si>
    <t>Pemotongan untuk Asuransi dengan Tokopedia Insurance - INV/20211106/MPL/1739193469</t>
  </si>
  <si>
    <t>Pemotongan Ongkir via SiCepat - INV/20211106/MPL/1739193469</t>
  </si>
  <si>
    <t>2021-11-12 17:17:54</t>
  </si>
  <si>
    <t>Pemotongan Biaya Layanan Bebas Ongkir Power Merchant Pro - INV/20211109/MPL/1745688127</t>
  </si>
  <si>
    <t>Pemotongan Biaya Layanan Power Merchant Pro - INV/20211109/MPL/1745688127</t>
  </si>
  <si>
    <t>Pemotongan Ongkir via Anteraja - INV/20211109/MPL/1745688127</t>
  </si>
  <si>
    <t>2021-11-12 12:03:09</t>
  </si>
  <si>
    <t>Pemotongan Biaya Layanan Bebas Ongkir Power Merchant Pro - INV/20211109/MPL/1746512275</t>
  </si>
  <si>
    <t>Pemotongan Biaya Layanan Power Merchant Pro - INV/20211109/MPL/1746512275</t>
  </si>
  <si>
    <t>Pemotongan untuk Asuransi dengan Tokopedia Insurance - INV/20211109/MPL/1746512275</t>
  </si>
  <si>
    <t>Pemotongan Ongkir via SiCepat - INV/20211109/MPL/1746512275</t>
  </si>
  <si>
    <t>2021-11-12 10:19:20</t>
  </si>
  <si>
    <t>Withdrawal (PT. BANK MANDIRI - 1660002804581 - AHMAD HAEKAL)_x000D_
* 2021-11-12 10:19:21 : Processed_x000D_
* 2021-11-12 10:20:29 : Completed</t>
  </si>
  <si>
    <t>2021-11-12 10:14:53</t>
  </si>
  <si>
    <t>Pemotongan Biaya Layanan Bebas Ongkir Power Merchant Pro - INV/20211108/MPL/1743917749</t>
  </si>
  <si>
    <t>Pemotongan Biaya Layanan Power Merchant Pro - INV/20211108/MPL/1743917749</t>
  </si>
  <si>
    <t>Pemotongan Ongkir via SiCepat - INV/20211108/MPL/1743917749</t>
  </si>
  <si>
    <t>2021-11-11 21:35:18</t>
  </si>
  <si>
    <t>Pemotongan Biaya Layanan Bebas Ongkir Power Merchant Pro - INV/20211108/MPL/1744534601</t>
  </si>
  <si>
    <t>Pemotongan Biaya Layanan Power Merchant Pro - INV/20211108/MPL/1744534601</t>
  </si>
  <si>
    <t>Pemotongan untuk Asuransi dengan Tokopedia Insurance - INV/20211108/MPL/1744534601</t>
  </si>
  <si>
    <t>Pemotongan Ongkir via Anteraja - INV/20211108/MPL/1744534601</t>
  </si>
  <si>
    <t>2021-11-11 20:57:04</t>
  </si>
  <si>
    <t>Pemotongan Biaya Layanan Bebas Ongkir Power Merchant Pro - INV/20211107/MPL/1739978547</t>
  </si>
  <si>
    <t>Pemotongan Biaya Layanan Power Merchant Pro - INV/20211107/MPL/1739978547</t>
  </si>
  <si>
    <t>Pemotongan untuk Asuransi dengan Tokopedia Insurance - INV/20211107/MPL/1739978547</t>
  </si>
  <si>
    <t>Pemotongan Ongkir via Anteraja - INV/20211107/MPL/1739978547</t>
  </si>
  <si>
    <t>2021-11-11 20:44:41</t>
  </si>
  <si>
    <t>Pemotongan Biaya Layanan Bebas Ongkir Power Merchant Pro - INV/20211108/MPL/1744184850</t>
  </si>
  <si>
    <t>Pemotongan Biaya Layanan Power Merchant Pro - INV/20211108/MPL/1744184850</t>
  </si>
  <si>
    <t>Pemotongan Ongkir via SiCepat - INV/20211108/MPL/1744184850</t>
  </si>
  <si>
    <t>2021-11-11 14:03:31</t>
  </si>
  <si>
    <t>Pemotongan Biaya Layanan Power Merchant Pro - INV/20211110/MPL/1749960966</t>
  </si>
  <si>
    <t>Pemotongan untuk Asuransi dengan Tokopedia Insurance - INV/20211110/MPL/1749960966</t>
  </si>
  <si>
    <t>Pemotongan Ongkir via Anteraja - INV/20211110/MPL/1749960966</t>
  </si>
  <si>
    <t>2021-11-10 17:56:16</t>
  </si>
  <si>
    <t>Pemotongan Biaya Layanan Bebas Ongkir Power Merchant Pro - INV/20211107/MPL/1741547802</t>
  </si>
  <si>
    <t>Pemotongan Biaya Layanan Power Merchant Pro - INV/20211107/MPL/1741547802</t>
  </si>
  <si>
    <t>Pemotongan Ongkir via SiCepat - INV/20211107/MPL/1741547802</t>
  </si>
  <si>
    <t>2021-11-10 17:32:49</t>
  </si>
  <si>
    <t>Pemotongan Biaya Layanan Power Merchant Pro - INV/20211106/MPL/1738893763</t>
  </si>
  <si>
    <t>Pemotongan untuk Asuransi dengan Tokopedia Insurance - INV/20211106/MPL/1738893763</t>
  </si>
  <si>
    <t>Pemotongan Ongkir via Anteraja - INV/20211106/MPL/1738893763</t>
  </si>
  <si>
    <t>2021-11-10 16:18:58</t>
  </si>
  <si>
    <t>Pemotongan Biaya Layanan Bebas Ongkir Power Merchant Pro - INV/20211109/MPL/1745195849</t>
  </si>
  <si>
    <t>Pemotongan Biaya Layanan Power Merchant Pro - INV/20211109/MPL/1745195849</t>
  </si>
  <si>
    <t>Pemotongan untuk Asuransi dengan Tokopedia Insurance - INV/20211109/MPL/1745195849</t>
  </si>
  <si>
    <t>Pemotongan Ongkir via Anteraja - INV/20211109/MPL/1745195849</t>
  </si>
  <si>
    <t>2021-11-10 13:20:53</t>
  </si>
  <si>
    <t>Pemotongan Biaya Layanan Bebas Ongkir Power Merchant Pro - INV/20211109/MPL/1745532293</t>
  </si>
  <si>
    <t>Pemotongan Biaya Layanan Power Merchant Pro - INV/20211109/MPL/1745532293</t>
  </si>
  <si>
    <t>Pemotongan untuk Asuransi dengan Tokopedia Insurance - INV/20211109/MPL/1745532293</t>
  </si>
  <si>
    <t>Pemotongan Ongkir via Anteraja - INV/20211109/MPL/1745532293</t>
  </si>
  <si>
    <t>2021-11-10 11:43:41</t>
  </si>
  <si>
    <t>Pemotongan Biaya Layanan Power Merchant Pro - INV/20211107/MPL/1741482992</t>
  </si>
  <si>
    <t>Pemotongan Ongkir via SiCepat - INV/20211107/MPL/1741482992</t>
  </si>
  <si>
    <t>2021-11-10 11:07:04</t>
  </si>
  <si>
    <t>Pemotongan Biaya Layanan Bebas Ongkir Power Merchant Pro - INV/20211103/MPL/1731468123</t>
  </si>
  <si>
    <t>Pemotongan Biaya Layanan Power Merchant Pro - INV/20211103/MPL/1731468123</t>
  </si>
  <si>
    <t>Pemotongan Ongkir via Anteraja - INV/20211103/MPL/1731468123</t>
  </si>
  <si>
    <t>2021-11-10 10:43:09</t>
  </si>
  <si>
    <t>Pemotongan Biaya Layanan Bebas Ongkir Power Merchant Pro - INV/20211103/MPL/1731551792</t>
  </si>
  <si>
    <t>Pemotongan Biaya Layanan Power Merchant Pro - INV/20211103/MPL/1731551792</t>
  </si>
  <si>
    <t>Pemotongan Ongkir via Anteraja - INV/20211103/MPL/1731551792</t>
  </si>
  <si>
    <t>2021-11-09 17:14:08</t>
  </si>
  <si>
    <t>Pemotongan Biaya Layanan Power Merchant Pro - INV/20211105/MPL/1736540356</t>
  </si>
  <si>
    <t>Pemotongan untuk Asuransi dengan Tokopedia Insurance - INV/20211105/MPL/1736540356</t>
  </si>
  <si>
    <t>2021-11-09 17:14:07</t>
  </si>
  <si>
    <t>Pemotongan Ongkir via SiCepat - INV/20211105/MPL/1736540356</t>
  </si>
  <si>
    <t>2021-11-09 11:16:14</t>
  </si>
  <si>
    <t>Pemotongan Biaya Layanan Power Merchant Pro - INV/20211105/MPL/1737043297</t>
  </si>
  <si>
    <t>Pemotongan untuk Asuransi dengan Tokopedia Insurance - INV/20211105/MPL/1737043297</t>
  </si>
  <si>
    <t>Pemotongan Ongkir via Anteraja - INV/20211105/MPL/1737043297</t>
  </si>
  <si>
    <t>2021-11-08 17:26:35</t>
  </si>
  <si>
    <t>Withdrawal (PT. BANK MANDIRI - 1660002804581 - AHMAD HAEKAL)_x000D_
* 2021-11-08 17:26:35 : Processed_x000D_
* 2021-11-08 17:27:40 : Completed</t>
  </si>
  <si>
    <t>2021-11-08 16:24:08</t>
  </si>
  <si>
    <t>Pemotongan Biaya Layanan Bebas Ongkir Power Merchant Pro - INV/20211104/MPL/1733664903</t>
  </si>
  <si>
    <t>Pemotongan Biaya Layanan Power Merchant Pro - INV/20211104/MPL/1733664903</t>
  </si>
  <si>
    <t>Pemotongan untuk Asuransi dengan Tokopedia Insurance - INV/20211104/MPL/1733664903</t>
  </si>
  <si>
    <t>Pemotongan Ongkir via SiCepat - INV/20211104/MPL/1733664903</t>
  </si>
  <si>
    <t>2021-11-08 12:44:11</t>
  </si>
  <si>
    <t>Pemotongan Biaya Layanan Power Merchant Pro - INV/20211104/MPL/1734509731</t>
  </si>
  <si>
    <t>Pemotongan untuk Asuransi dengan Tokopedia Insurance - INV/20211104/MPL/1734509731</t>
  </si>
  <si>
    <t>Pemotongan Ongkir via SiCepat - INV/20211104/MPL/1734509731</t>
  </si>
  <si>
    <t>2021-11-08 10:54:44</t>
  </si>
  <si>
    <t>Withdrawal (PT. BANK MANDIRI - 1660002804581 - AHMAD HAEKAL)_x000D_
* 2021-11-08 10:54:44 : Processed_x000D_
* 2021-11-08 10:55:51 : Completed</t>
  </si>
  <si>
    <t>2021-11-07 21:24:46</t>
  </si>
  <si>
    <t>Pemotongan Biaya Layanan Power Merchant Pro - INV/20211103/MPL/1731582054</t>
  </si>
  <si>
    <t>Pemotongan untuk Asuransi dengan Tokopedia Insurance - INV/20211103/MPL/1731582054</t>
  </si>
  <si>
    <t>Pemotongan Ongkir via Anteraja - INV/20211103/MPL/1731582054</t>
  </si>
  <si>
    <t>2021-11-07 19:03:39</t>
  </si>
  <si>
    <t>Penggunaan Saldo Tokopedia untuk pembelian dari Tokopedia Ads. [ID Transaksi: 2315086446]</t>
  </si>
  <si>
    <t>2021-11-07 18:13:20</t>
  </si>
  <si>
    <t>Pemotongan Biaya Layanan Power Merchant Pro - INV/20211105/MPL/1736391556</t>
  </si>
  <si>
    <t>Pemotongan untuk Asuransi dengan Tokopedia Insurance - INV/20211105/MPL/1736391556</t>
  </si>
  <si>
    <t>2021-11-07 18:13:19</t>
  </si>
  <si>
    <t>Pemotongan Ongkir via SiCepat - INV/20211105/MPL/1736391556</t>
  </si>
  <si>
    <t>2021-11-07 17:21:16</t>
  </si>
  <si>
    <t>Pemotongan Biaya Layanan Bebas Ongkir Power Merchant Pro - INV/20211105/MPL/1734915833</t>
  </si>
  <si>
    <t>Pemotongan Biaya Layanan Power Merchant Pro - INV/20211105/MPL/1734915833</t>
  </si>
  <si>
    <t>Pemotongan Ongkir via Anteraja - INV/20211105/MPL/1734915833</t>
  </si>
  <si>
    <t>2021-11-05 08:38:13</t>
  </si>
  <si>
    <t>Withdrawal (PT. BANK MANDIRI - 1660002804581 - AHMAD HAEKAL)_x000D_
* 2021-11-05 08:38:14 : Processed_x000D_
* 2021-11-05 08:39:18 : Completed</t>
  </si>
  <si>
    <t>2021-11-05 08:38:02</t>
  </si>
  <si>
    <t>Pemotongan Biaya Layanan Bebas Ongkir Power Merchant Pro - INV/20211101/MPL/1724698131</t>
  </si>
  <si>
    <t>Pemotongan Biaya Layanan Power Merchant Pro - INV/20211101/MPL/1724698131</t>
  </si>
  <si>
    <t>Pemotongan untuk Asuransi dengan Tokopedia Insurance - INV/20211101/MPL/1724698131</t>
  </si>
  <si>
    <t>Pemotongan Ongkir via Anteraja - INV/20211101/MPL/1724698131</t>
  </si>
  <si>
    <t>2021-11-04 18:23:28</t>
  </si>
  <si>
    <t>Pemotongan Biaya Layanan Bebas Ongkir Power Merchant Pro - INV/20211030/MPL/1715147057</t>
  </si>
  <si>
    <t>Pemotongan Biaya Layanan Power Merchant Pro - INV/20211030/MPL/1715147057</t>
  </si>
  <si>
    <t>Pemotongan untuk Asuransi dengan Tokopedia Insurance - INV/20211030/MPL/1715147057</t>
  </si>
  <si>
    <t>Pemotongan Ongkir via Anteraja - INV/20211030/MPL/1715147057</t>
  </si>
  <si>
    <t>2021-11-04 17:32:06</t>
  </si>
  <si>
    <t>Pemotongan Biaya Layanan Bebas Ongkir Power Merchant Pro - INV/20211030/MPL/1715726025</t>
  </si>
  <si>
    <t>Pemotongan Biaya Layanan Power Merchant Pro - INV/20211030/MPL/1715726025</t>
  </si>
  <si>
    <t>Pemotongan Ongkir via Anteraja - INV/20211030/MPL/1715726025</t>
  </si>
  <si>
    <t>2021-11-04 17:25:31</t>
  </si>
  <si>
    <t>Pemotongan Biaya Layanan Bebas Ongkir Power Merchant Pro - INV/20211102/MPL/1726258535</t>
  </si>
  <si>
    <t>Pemotongan Biaya Layanan Power Merchant Pro - INV/20211102/MPL/1726258535</t>
  </si>
  <si>
    <t>Pemotongan untuk Asuransi dengan Tokopedia Insurance - INV/20211102/MPL/1726258535</t>
  </si>
  <si>
    <t>2021-11-04 17:25:30</t>
  </si>
  <si>
    <t>Pemotongan Ongkir via Anteraja - INV/20211102/MPL/1726258535</t>
  </si>
  <si>
    <t>2021-11-04 16:19:36</t>
  </si>
  <si>
    <t>Withdrawal (PT. BANK MANDIRI - 1660002804581 - AHMAD HAEKAL)_x000D_
* 2021-11-04 16:19:36 : Processed_x000D_
* 2021-11-04 16:20:44 : Completed</t>
  </si>
  <si>
    <t>2021-11-04 14:45:09</t>
  </si>
  <si>
    <t>Pemotongan Biaya Layanan Bebas Ongkir Power Merchant Pro - INV/20211029/MPL/1712211631</t>
  </si>
  <si>
    <t>Pemotongan Biaya Layanan Power Merchant Pro - INV/20211029/MPL/1712211631</t>
  </si>
  <si>
    <t>Pemotongan untuk Asuransi dengan Tokopedia Insurance - INV/20211029/MPL/1712211631</t>
  </si>
  <si>
    <t>Pemotongan Ongkir via SiCepat - INV/20211029/MPL/1712211631</t>
  </si>
  <si>
    <t>2021-11-04 10:40:24</t>
  </si>
  <si>
    <t>Pemotongan Biaya Layanan Bebas Ongkir Power Merchant Pro - INV/20211030/MPL/1716510404</t>
  </si>
  <si>
    <t>Pemotongan Biaya Layanan Power Merchant Pro - INV/20211030/MPL/1716510404</t>
  </si>
  <si>
    <t>Pemotongan untuk Asuransi dengan Tokopedia Insurance - INV/20211030/MPL/1716510404</t>
  </si>
  <si>
    <t>Pemotongan Ongkir via Anteraja - INV/20211030/MPL/1716510404</t>
  </si>
  <si>
    <t>2021-11-04 08:58:24</t>
  </si>
  <si>
    <t>Pemotongan Biaya Layanan Power Merchant Pro - INV/20211030/MPL/1716790513</t>
  </si>
  <si>
    <t>Pemotongan untuk Asuransi dengan Tokopedia Insurance - INV/20211030/MPL/1716790513</t>
  </si>
  <si>
    <t>Pemotongan Ongkir via SiCepat - INV/20211030/MPL/1716790513</t>
  </si>
  <si>
    <t>2021-11-03 18:33:14</t>
  </si>
  <si>
    <t>Pemotongan Biaya Layanan Bebas Ongkir Power Merchant Pro - INV/20211031/MPL/1719442261</t>
  </si>
  <si>
    <t>Pemotongan Biaya Layanan Power Merchant Pro - INV/20211031/MPL/1719442261</t>
  </si>
  <si>
    <t>Pemotongan untuk Asuransi dengan Tokopedia Insurance - INV/20211031/MPL/1719442261</t>
  </si>
  <si>
    <t>Pemotongan Ongkir via Anteraja - INV/20211031/MPL/1719442261</t>
  </si>
  <si>
    <t>2021-11-03 12:48:21</t>
  </si>
  <si>
    <t>Pemotongan Biaya Layanan Bebas Ongkir Power Merchant Pro - INV/20211102/MPL/1726165097</t>
  </si>
  <si>
    <t>Pemotongan Biaya Layanan Power Merchant Pro - INV/20211102/MPL/1726165097</t>
  </si>
  <si>
    <t>Pemotongan untuk Asuransi dengan Tokopedia Insurance - INV/20211102/MPL/1726165097</t>
  </si>
  <si>
    <t>Pemotongan Ongkir via SiCepat - INV/20211102/MPL/1726165097</t>
  </si>
  <si>
    <t>2021-11-03 05:31:04</t>
  </si>
  <si>
    <t>Pemotongan Biaya Layanan Power Merchant Pro - INV/20211031/MPL/1719962165</t>
  </si>
  <si>
    <t>Pemotongan Ongkir via SiCepat - INV/20211031/MPL/1719962165</t>
  </si>
  <si>
    <t>2021-11-02 12:24:10</t>
  </si>
  <si>
    <t>Pemotongan Biaya Layanan Bebas Ongkir Power Merchant Pro - INV/20211028/MPL/1711256632</t>
  </si>
  <si>
    <t>Pemotongan Biaya Layanan Power Merchant Pro - INV/20211028/MPL/1711256632</t>
  </si>
  <si>
    <t>Pemotongan untuk Asuransi dengan Tokopedia Insurance - INV/20211028/MPL/1711256632</t>
  </si>
  <si>
    <t>Pemotongan Ongkir via SiCepat - INV/20211028/MPL/1711256632</t>
  </si>
  <si>
    <t>2021-11-01 21:16:48</t>
  </si>
  <si>
    <t>Pemotongan Biaya Layanan Bebas Ongkir Power Merchant Pro - INV/20211029/MPL/1713124766</t>
  </si>
  <si>
    <t>Pemotongan Biaya Layanan Power Merchant Pro - INV/20211029/MPL/1713124766</t>
  </si>
  <si>
    <t>Pemotongan Ongkir via SiCepat - INV/20211029/MPL/1713124766</t>
  </si>
  <si>
    <t>INV/20211101/MPL/1724698131</t>
  </si>
  <si>
    <t>INV/20211102/MPL/1726165097</t>
  </si>
  <si>
    <t>INV/20211102/MPL/1726258535</t>
  </si>
  <si>
    <t>INV/20211103/MPL/1731468123</t>
  </si>
  <si>
    <t>INV/20211103/MPL/1731582054</t>
  </si>
  <si>
    <t>INV/20211103/MPL/1731551792</t>
  </si>
  <si>
    <t>INV/20211104/MPL/1733664903</t>
  </si>
  <si>
    <t>INV/20211104/MPL/1734491174</t>
  </si>
  <si>
    <t>INV/20211104/MPL/1734509731</t>
  </si>
  <si>
    <t>INV/20211105/MPL/1734915833</t>
  </si>
  <si>
    <t>INV/20211105/MPL/1736391556</t>
  </si>
  <si>
    <t>INV/20211105/MPL/1736540356</t>
  </si>
  <si>
    <t>INV/20211105/MPL/1737043297</t>
  </si>
  <si>
    <t>INV/20211106/MPL/1738893763</t>
  </si>
  <si>
    <t>INV/20211106/MPL/1739193469</t>
  </si>
  <si>
    <t>INV/20211107/MPL/1739978547</t>
  </si>
  <si>
    <t>INV/20211107/MPL/1741482992</t>
  </si>
  <si>
    <t>INV/20211107/MPL/1741547802</t>
  </si>
  <si>
    <t>INV/20211108/MPL/1743917749</t>
  </si>
  <si>
    <t>INV/20211108/MPL/1743944641</t>
  </si>
  <si>
    <t>INV/20211108/MPL/1744184850</t>
  </si>
  <si>
    <t>INV/20211108/MPL/1744534601</t>
  </si>
  <si>
    <t>INV/20211108/MPL/1744753100</t>
  </si>
  <si>
    <t>INV/20211109/MPL/1745195849</t>
  </si>
  <si>
    <t>INV/20211109/MPL/1745532293</t>
  </si>
  <si>
    <t>INV/20211109/MPL/1745688127</t>
  </si>
  <si>
    <t>INV/20211109/MPL/1746512275</t>
  </si>
  <si>
    <t>INV/20211109/MPL/1746563136</t>
  </si>
  <si>
    <t>INV/20211109/MPL/1746689840</t>
  </si>
  <si>
    <t>INV/20211109/MPL/1746932159</t>
  </si>
  <si>
    <t>INV/20211109/MPL/1747688501</t>
  </si>
  <si>
    <t>INV/20211109/MPL/1747849443</t>
  </si>
  <si>
    <t>INV/20211110/MPL/1748049987</t>
  </si>
  <si>
    <t>INV/20211110/MPL/1749960966</t>
  </si>
  <si>
    <t>INV/20211110/MPL/1750471144</t>
  </si>
  <si>
    <t>INV/20211110/MPL/1750559562</t>
  </si>
  <si>
    <t>INV/20211110/MPL/1751089316</t>
  </si>
  <si>
    <t>INV/20211110/MPL/1751097716</t>
  </si>
  <si>
    <t>INV/20211111/MPL/1752892628</t>
  </si>
  <si>
    <t>INV/20211111/MPL/1753365119</t>
  </si>
  <si>
    <t>INV/20211111/MPL/1754378134</t>
  </si>
  <si>
    <t>INV/20211111/MPL/1754719688</t>
  </si>
  <si>
    <t>INV/20211111/MPL/1754844874</t>
  </si>
  <si>
    <t>INV/20211111/MPL/1755143561</t>
  </si>
  <si>
    <t>INV/20211112/MPL/1756235871</t>
  </si>
  <si>
    <t>INV/20211112/MPL/1756570901</t>
  </si>
  <si>
    <t>INV/20211112/MPL/1756887350</t>
  </si>
  <si>
    <t>INV/20211112/MPL/1757685358</t>
  </si>
  <si>
    <t>INV/20211113/MPL/1759760387</t>
  </si>
  <si>
    <t>INV/20211113/MPL/1759913563</t>
  </si>
  <si>
    <t>INV/20211115/MPL/1764588136</t>
  </si>
  <si>
    <t>INV/20211115/MPL/1765747899</t>
  </si>
  <si>
    <t>INV/20211116/MPL/1766533965</t>
  </si>
  <si>
    <t>INV/20211116/MPL/1768455745</t>
  </si>
  <si>
    <t>INV/20211117/MPL/1769835675</t>
  </si>
  <si>
    <t>INV/20211117/MPL/1769894946</t>
  </si>
  <si>
    <t>INV/20211119/MPL/1776263664</t>
  </si>
  <si>
    <t>INV/20211119/MPL/1776193249</t>
  </si>
  <si>
    <t>INV/20211121/MPL/1781359335</t>
  </si>
  <si>
    <t>INV/20211121/MPL/1781395009</t>
  </si>
  <si>
    <t>INV/20211121/MPL/1781495427</t>
  </si>
  <si>
    <t>INV/20211123/MPL/1785720403</t>
  </si>
  <si>
    <t>INV/20211123/MPL/1787139491</t>
  </si>
  <si>
    <t>INV/20211128/MPL/1801508526</t>
  </si>
  <si>
    <t>INV/20211128/MPL/1801715096</t>
  </si>
  <si>
    <t>INV/20211128/MPL/1802537397</t>
  </si>
  <si>
    <t>INV/20211128/MPL/1802757823</t>
  </si>
  <si>
    <t>INV/20211130/MPL/1809713613</t>
  </si>
  <si>
    <t>Farhan Karim</t>
  </si>
  <si>
    <t>Rafly Januar</t>
  </si>
  <si>
    <t>Refa Defanda</t>
  </si>
  <si>
    <t>Girindro Utomo</t>
  </si>
  <si>
    <t>Yudha Pratama Alfarizhi</t>
  </si>
  <si>
    <t>Yuli Safri</t>
  </si>
  <si>
    <t>wibisono soegiharto</t>
  </si>
  <si>
    <t>Haidar Abdurrahman</t>
  </si>
  <si>
    <t>Ray Pradana</t>
  </si>
  <si>
    <t>Andri Septian</t>
  </si>
  <si>
    <t>Wugu Soehargo</t>
  </si>
  <si>
    <t>Fabian Pasya</t>
  </si>
  <si>
    <t>Game Forza Horizon 5 Premium Edition PC Original Steam Game - Flashdrive</t>
  </si>
  <si>
    <t>Yulian Widiatmoko</t>
  </si>
  <si>
    <t>adekagus yanda</t>
  </si>
  <si>
    <t>Red Dead Redemption 2 Ultimate Edition PC Original Game Steam - Flashdrive</t>
  </si>
  <si>
    <t>Abin Akbar</t>
  </si>
  <si>
    <t>Garry Lim</t>
  </si>
  <si>
    <t>Agung Tri Prabowo</t>
  </si>
  <si>
    <t>Microsoft Flight Simulator PC Original Game Steam</t>
  </si>
  <si>
    <t>Elbertcung</t>
  </si>
  <si>
    <t>Irfan Fadhali</t>
  </si>
  <si>
    <t>Koer Batam</t>
  </si>
  <si>
    <t>jojoharshah</t>
  </si>
  <si>
    <t>Muchlisin Widianto</t>
  </si>
  <si>
    <t>Agung Meiawan</t>
  </si>
  <si>
    <t>Steven Setiawan</t>
  </si>
  <si>
    <t>Nukke Putra</t>
  </si>
  <si>
    <t>Andrew Toshiro</t>
  </si>
  <si>
    <t>Anggit Adiyat</t>
  </si>
  <si>
    <t>Rifa Aruusyd Nawa Angka</t>
  </si>
  <si>
    <t>Eko Widodo</t>
  </si>
  <si>
    <t>bennodhi Raditya</t>
  </si>
  <si>
    <t>pusatkarpetid</t>
  </si>
  <si>
    <t>Nauval Muhammad Ar Ridho</t>
  </si>
  <si>
    <t>SkyDriveDX</t>
  </si>
  <si>
    <t>Hendra Muliawan</t>
  </si>
  <si>
    <t>Anggie Satria</t>
  </si>
  <si>
    <t>Davin</t>
  </si>
  <si>
    <t>Stanley David</t>
  </si>
  <si>
    <t>Ahmad Zaky</t>
  </si>
  <si>
    <t>Ignatius dolly</t>
  </si>
  <si>
    <t>Singgya</t>
  </si>
  <si>
    <t>teresa veline</t>
  </si>
  <si>
    <t>Rizal Fauzan</t>
  </si>
  <si>
    <t>Zozukai</t>
  </si>
  <si>
    <t>Dippo Romario</t>
  </si>
  <si>
    <t>Fabian Andritama</t>
  </si>
  <si>
    <t>William Gunawan</t>
  </si>
  <si>
    <t>Aldous Schuyler Jesse</t>
  </si>
  <si>
    <t>Rizqan Febrian</t>
  </si>
  <si>
    <t>kemal ghafur</t>
  </si>
  <si>
    <t>Rifqi Ghifari II</t>
  </si>
  <si>
    <t>rayan</t>
  </si>
  <si>
    <t>Yadi Sudjana Putra</t>
  </si>
  <si>
    <t>Christopher Chao</t>
  </si>
  <si>
    <t>HONEY BEE</t>
  </si>
  <si>
    <t>Daiva Nugraha</t>
  </si>
  <si>
    <t>Kevin ch</t>
  </si>
  <si>
    <t>Agung Leosmono</t>
  </si>
  <si>
    <t>najo</t>
  </si>
  <si>
    <t>Enzo Warid</t>
  </si>
  <si>
    <t>Rayhan Aditya Khusaini</t>
  </si>
  <si>
    <t>2021-12-01 15:01:28</t>
  </si>
  <si>
    <t>2021-12-01 14:51:16</t>
  </si>
  <si>
    <t>2021-12-01 13:14:23</t>
  </si>
  <si>
    <t>2021-12-01 12:34:12</t>
  </si>
  <si>
    <t>Withdrawal (PT. BANK MANDIRI - 1660002804581 - AHMAD HAEKAL)_x000D_
* 2021-12-01 15:01:28 : Processed_x000D_
* 2021-12-01 15:02:35 : Completed</t>
  </si>
  <si>
    <t>Withdrawal (PT. BANK MANDIRI - 1660002804581 - AHMAD HAEKAL)_x000D_
* 2021-12-01 14:51:17 : Processed_x000D_
* 2021-12-01 14:52:21 : Completed</t>
  </si>
  <si>
    <t>Pemotongan Biaya Layanan Power Merchant Pro - INV/20211128/MPL/1802537397</t>
  </si>
  <si>
    <t>Pemotongan Voucher Merchant - Promo Gratis Ongkir SIGM38B4X5 untuk Invoice INV/20211128/MPL/1802537397</t>
  </si>
  <si>
    <t>Pemotongan untuk Asuransi dengan Tokopedia Insurance - INV/20211128/MPL/1802537397</t>
  </si>
  <si>
    <t>Pemotongan Ongkir via SiCepat - INV/20211128/MPL/1802537397</t>
  </si>
  <si>
    <t>Pemotongan Biaya Layanan Power Merchant Pro - INV/20211128/MPL/1801715096</t>
  </si>
  <si>
    <t>Pemotongan Voucher Merchant - Promo Gratis Ongkir SIGM38B4X5 untuk Invoice INV/20211128/MPL/1801715096</t>
  </si>
  <si>
    <t>Pemotongan untuk Asuransi dengan Tokopedia Insurance - INV/20211128/MPL/1801715096</t>
  </si>
  <si>
    <t>Pemotongan Ongkir via SiCepat - INV/20211128/MPL/1801715096</t>
  </si>
  <si>
    <t>INV/20211201/MPL/1810937311</t>
  </si>
  <si>
    <t>Vada Muzakki</t>
  </si>
  <si>
    <t>Nov</t>
  </si>
  <si>
    <t>Dec</t>
  </si>
  <si>
    <t>Pemotongan Voucher Merchant - Promo Grat</t>
  </si>
  <si>
    <t>Operational</t>
  </si>
  <si>
    <t>Cost Ongkir</t>
  </si>
  <si>
    <t>Asuransi</t>
  </si>
  <si>
    <t>Cost - Asuransi</t>
  </si>
  <si>
    <t>Penalty</t>
  </si>
  <si>
    <t>Promo Vocher</t>
  </si>
  <si>
    <t>Cost Power Merchat</t>
  </si>
  <si>
    <t>COST</t>
  </si>
  <si>
    <t>IDR</t>
  </si>
  <si>
    <t>Total Aset Game</t>
  </si>
  <si>
    <t>RETURN</t>
  </si>
  <si>
    <t>INVESTMENT</t>
  </si>
  <si>
    <t>LAST UPDATE</t>
  </si>
  <si>
    <t>SISA SALDO SETELAH PEMBAGIAN</t>
  </si>
  <si>
    <t>TOTAL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</si>
</sst>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164" formatCode="[$-409]d/mmm/yy"/>
    <numFmt numFmtId="165" formatCode="_-[$Rp-421]* #,##0.00_-;\-[$Rp-421]* #,##0.00_-;_-[$Rp-421]* &quot;-&quot;??_-;_-@"/>
    <numFmt numFmtId="166" formatCode="0.0%"/>
    <numFmt numFmtId="167" formatCode="_-[$Rp-421]* #,##0.00_-;\-[$Rp-421]* #,##0.00_-;_-[$Rp-421]* &quot;-&quot;??_-;_-@_-"/>
    <numFmt numFmtId="168" formatCode="_-[$Rp-421]* #,##0_-;\-[$Rp-421]* #,##0_-;_-[$Rp-421]* &quot;-&quot;??_-;_-@_-"/>
    <numFmt numFmtId="169" formatCode="[$-409]mmmmm;@"/>
    <numFmt numFmtId="170" formatCode="[$-F800]dddd\,\ mmmm\ dd\,\ yyyy"/>
    <numFmt numFmtId="171" formatCode="[$-409]dd/mmm/yy;@"/>
  </numFmts>
  <fonts count="28" x14ac:knownFonts="1">
    <font>
      <sz val="11"/>
      <color theme="1"/>
      <name val="Arial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</font>
    <font>
      <b/>
      <sz val="14"/>
      <color theme="1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Open Sans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8"/>
      <color theme="1"/>
      <name val="Calibri"/>
      <family val="2"/>
    </font>
    <font>
      <b/>
      <sz val="11"/>
      <color theme="9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9EFEB4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1E90D6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2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9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right"/>
    </xf>
    <xf numFmtId="165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165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165" fontId="1" fillId="0" borderId="6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/>
    <xf numFmtId="1" fontId="0" fillId="0" borderId="0" xfId="0" applyNumberFormat="1" applyFont="1" applyAlignment="1"/>
    <xf numFmtId="166" fontId="5" fillId="3" borderId="9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0" fontId="5" fillId="0" borderId="20" xfId="0" applyFont="1" applyBorder="1" applyAlignment="1">
      <alignment horizontal="right"/>
    </xf>
    <xf numFmtId="165" fontId="1" fillId="0" borderId="2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7" fontId="5" fillId="3" borderId="9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8" fontId="1" fillId="0" borderId="23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168" fontId="1" fillId="0" borderId="19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5" fillId="3" borderId="13" xfId="0" applyNumberFormat="1" applyFont="1" applyFill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7" fontId="6" fillId="0" borderId="15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5" fillId="0" borderId="32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 vertical="center"/>
    </xf>
    <xf numFmtId="167" fontId="6" fillId="0" borderId="15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14" fontId="6" fillId="0" borderId="15" xfId="0" applyNumberFormat="1" applyFont="1" applyBorder="1" applyAlignment="1">
      <alignment horizontal="center" vertical="center"/>
    </xf>
    <xf numFmtId="167" fontId="6" fillId="0" borderId="15" xfId="0" applyNumberFormat="1" applyFont="1" applyBorder="1" applyAlignment="1">
      <alignment horizontal="center" vertical="center" wrapText="1"/>
    </xf>
    <xf numFmtId="1" fontId="7" fillId="0" borderId="0" xfId="0" applyNumberFormat="1" applyFont="1"/>
    <xf numFmtId="9" fontId="10" fillId="0" borderId="13" xfId="0" applyNumberFormat="1" applyFont="1" applyBorder="1" applyAlignment="1">
      <alignment horizontal="center"/>
    </xf>
    <xf numFmtId="168" fontId="6" fillId="0" borderId="15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7" fontId="10" fillId="0" borderId="15" xfId="0" applyNumberFormat="1" applyFont="1" applyBorder="1" applyAlignment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165" fontId="11" fillId="2" borderId="25" xfId="0" applyNumberFormat="1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1" fontId="11" fillId="2" borderId="25" xfId="0" applyNumberFormat="1" applyFont="1" applyFill="1" applyBorder="1" applyAlignment="1">
      <alignment horizontal="center" vertical="center" wrapText="1"/>
    </xf>
    <xf numFmtId="9" fontId="11" fillId="2" borderId="25" xfId="0" applyNumberFormat="1" applyFont="1" applyFill="1" applyBorder="1" applyAlignment="1">
      <alignment horizontal="center" vertical="center" wrapText="1"/>
    </xf>
    <xf numFmtId="166" fontId="11" fillId="2" borderId="27" xfId="0" applyNumberFormat="1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14" fontId="7" fillId="0" borderId="17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4" fontId="12" fillId="0" borderId="38" xfId="0" applyNumberFormat="1" applyFont="1" applyBorder="1" applyAlignment="1">
      <alignment horizontal="center" vertical="center"/>
    </xf>
    <xf numFmtId="0" fontId="12" fillId="0" borderId="38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1" fontId="12" fillId="0" borderId="38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NumberFormat="1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1" fontId="0" fillId="0" borderId="41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2" borderId="43" xfId="0" applyFont="1" applyFill="1" applyBorder="1" applyAlignment="1">
      <alignment horizontal="center" vertical="center"/>
    </xf>
    <xf numFmtId="165" fontId="11" fillId="2" borderId="44" xfId="0" applyNumberFormat="1" applyFont="1" applyFill="1" applyBorder="1" applyAlignment="1">
      <alignment horizontal="center" vertical="center" wrapText="1"/>
    </xf>
    <xf numFmtId="166" fontId="11" fillId="2" borderId="45" xfId="0" applyNumberFormat="1" applyFont="1" applyFill="1" applyBorder="1" applyAlignment="1">
      <alignment horizontal="center" vertical="center" wrapText="1"/>
    </xf>
    <xf numFmtId="168" fontId="1" fillId="0" borderId="46" xfId="0" applyNumberFormat="1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14" fillId="0" borderId="49" xfId="0" applyFont="1" applyBorder="1" applyAlignment="1">
      <alignment vertical="center"/>
    </xf>
    <xf numFmtId="167" fontId="6" fillId="0" borderId="51" xfId="0" applyNumberFormat="1" applyFont="1" applyBorder="1" applyAlignment="1">
      <alignment vertical="center"/>
    </xf>
    <xf numFmtId="167" fontId="6" fillId="0" borderId="49" xfId="0" applyNumberFormat="1" applyFont="1" applyBorder="1" applyAlignment="1">
      <alignment vertical="center"/>
    </xf>
    <xf numFmtId="9" fontId="6" fillId="4" borderId="52" xfId="0" applyNumberFormat="1" applyFont="1" applyFill="1" applyBorder="1" applyAlignment="1">
      <alignment horizontal="center" vertical="center"/>
    </xf>
    <xf numFmtId="1" fontId="6" fillId="4" borderId="53" xfId="0" applyNumberFormat="1" applyFont="1" applyFill="1" applyBorder="1" applyAlignment="1">
      <alignment horizontal="center" vertical="center"/>
    </xf>
    <xf numFmtId="168" fontId="0" fillId="0" borderId="0" xfId="0" applyNumberFormat="1" applyFont="1" applyAlignment="1"/>
    <xf numFmtId="169" fontId="15" fillId="0" borderId="50" xfId="0" applyNumberFormat="1" applyFont="1" applyBorder="1" applyAlignment="1">
      <alignment horizontal="center"/>
    </xf>
    <xf numFmtId="169" fontId="15" fillId="0" borderId="48" xfId="0" applyNumberFormat="1" applyFont="1" applyBorder="1" applyAlignment="1">
      <alignment horizontal="center"/>
    </xf>
    <xf numFmtId="169" fontId="14" fillId="0" borderId="48" xfId="0" applyNumberFormat="1" applyFont="1" applyBorder="1" applyAlignment="1">
      <alignment horizontal="center" vertical="center"/>
    </xf>
    <xf numFmtId="169" fontId="14" fillId="0" borderId="54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vertical="center"/>
    </xf>
    <xf numFmtId="169" fontId="14" fillId="4" borderId="52" xfId="0" applyNumberFormat="1" applyFont="1" applyFill="1" applyBorder="1" applyAlignment="1">
      <alignment horizontal="center" vertical="center"/>
    </xf>
    <xf numFmtId="168" fontId="14" fillId="4" borderId="53" xfId="0" applyNumberFormat="1" applyFont="1" applyFill="1" applyBorder="1" applyAlignment="1">
      <alignment vertical="center"/>
    </xf>
    <xf numFmtId="0" fontId="10" fillId="0" borderId="56" xfId="0" pivotButton="1" applyFont="1" applyBorder="1" applyAlignment="1"/>
    <xf numFmtId="0" fontId="10" fillId="0" borderId="57" xfId="0" applyFont="1" applyBorder="1" applyAlignment="1"/>
    <xf numFmtId="0" fontId="10" fillId="0" borderId="56" xfId="0" applyFont="1" applyBorder="1" applyAlignment="1">
      <alignment horizontal="center"/>
    </xf>
    <xf numFmtId="0" fontId="10" fillId="0" borderId="62" xfId="0" applyFont="1" applyBorder="1" applyAlignment="1"/>
    <xf numFmtId="0" fontId="10" fillId="0" borderId="56" xfId="0" pivotButton="1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34" xfId="0" applyFont="1" applyBorder="1" applyAlignment="1">
      <alignment horizontal="center"/>
    </xf>
    <xf numFmtId="168" fontId="7" fillId="0" borderId="36" xfId="0" applyNumberFormat="1" applyFont="1" applyBorder="1" applyAlignment="1">
      <alignment horizontal="center"/>
    </xf>
    <xf numFmtId="168" fontId="0" fillId="0" borderId="36" xfId="0" applyNumberFormat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left"/>
    </xf>
    <xf numFmtId="168" fontId="0" fillId="0" borderId="42" xfId="0" applyNumberFormat="1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left"/>
    </xf>
    <xf numFmtId="168" fontId="7" fillId="0" borderId="42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168" fontId="7" fillId="0" borderId="35" xfId="0" applyNumberFormat="1" applyFont="1" applyBorder="1" applyAlignment="1">
      <alignment horizontal="center"/>
    </xf>
    <xf numFmtId="168" fontId="14" fillId="0" borderId="13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0" borderId="66" xfId="0" applyFont="1" applyBorder="1" applyAlignment="1">
      <alignment horizontal="center"/>
    </xf>
    <xf numFmtId="0" fontId="7" fillId="0" borderId="69" xfId="0" applyFont="1" applyBorder="1" applyAlignment="1">
      <alignment horizontal="left"/>
    </xf>
    <xf numFmtId="168" fontId="7" fillId="0" borderId="65" xfId="0" applyNumberFormat="1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68" fontId="7" fillId="0" borderId="49" xfId="0" applyNumberFormat="1" applyFont="1" applyBorder="1" applyAlignment="1">
      <alignment horizontal="center"/>
    </xf>
    <xf numFmtId="168" fontId="0" fillId="0" borderId="49" xfId="0" applyNumberFormat="1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168" fontId="0" fillId="0" borderId="55" xfId="0" applyNumberFormat="1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168" fontId="7" fillId="0" borderId="55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71" xfId="0" applyFont="1" applyBorder="1" applyAlignment="1">
      <alignment horizontal="left"/>
    </xf>
    <xf numFmtId="168" fontId="7" fillId="0" borderId="72" xfId="0" applyNumberFormat="1" applyFont="1" applyBorder="1" applyAlignment="1">
      <alignment horizontal="center"/>
    </xf>
    <xf numFmtId="0" fontId="10" fillId="0" borderId="73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10" fillId="0" borderId="74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left"/>
    </xf>
    <xf numFmtId="168" fontId="7" fillId="0" borderId="77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7" fillId="0" borderId="41" xfId="0" applyNumberFormat="1" applyFont="1" applyBorder="1" applyAlignment="1">
      <alignment horizontal="center" vertical="center"/>
    </xf>
    <xf numFmtId="0" fontId="10" fillId="12" borderId="67" xfId="0" applyFont="1" applyFill="1" applyBorder="1" applyAlignment="1"/>
    <xf numFmtId="0" fontId="0" fillId="0" borderId="0" xfId="0" applyFont="1" applyAlignment="1">
      <alignment horizontal="left"/>
    </xf>
    <xf numFmtId="0" fontId="10" fillId="0" borderId="0" xfId="0" pivotButton="1" applyFont="1" applyAlignment="1"/>
    <xf numFmtId="168" fontId="10" fillId="0" borderId="0" xfId="0" applyNumberFormat="1" applyFont="1" applyAlignment="1"/>
    <xf numFmtId="0" fontId="17" fillId="15" borderId="17" xfId="0" applyFont="1" applyFill="1" applyBorder="1"/>
    <xf numFmtId="3" fontId="18" fillId="15" borderId="17" xfId="0" applyNumberFormat="1" applyFont="1" applyFill="1" applyBorder="1"/>
    <xf numFmtId="3" fontId="17" fillId="15" borderId="17" xfId="0" applyNumberFormat="1" applyFont="1" applyFill="1" applyBorder="1"/>
    <xf numFmtId="0" fontId="17" fillId="16" borderId="17" xfId="0" applyFont="1" applyFill="1" applyBorder="1"/>
    <xf numFmtId="3" fontId="18" fillId="15" borderId="17" xfId="0" applyNumberFormat="1" applyFont="1" applyFill="1" applyBorder="1" applyAlignment="1"/>
    <xf numFmtId="3" fontId="17" fillId="16" borderId="17" xfId="0" applyNumberFormat="1" applyFont="1" applyFill="1" applyBorder="1"/>
    <xf numFmtId="3" fontId="18" fillId="16" borderId="17" xfId="0" applyNumberFormat="1" applyFont="1" applyFill="1" applyBorder="1"/>
    <xf numFmtId="0" fontId="17" fillId="15" borderId="17" xfId="0" applyFont="1" applyFill="1" applyBorder="1" applyAlignment="1"/>
    <xf numFmtId="3" fontId="17" fillId="15" borderId="17" xfId="0" applyNumberFormat="1" applyFont="1" applyFill="1" applyBorder="1" applyAlignment="1"/>
    <xf numFmtId="0" fontId="19" fillId="6" borderId="66" xfId="0" applyFont="1" applyFill="1" applyBorder="1" applyAlignment="1">
      <alignment horizontal="center"/>
    </xf>
    <xf numFmtId="0" fontId="19" fillId="6" borderId="69" xfId="0" applyFont="1" applyFill="1" applyBorder="1" applyAlignment="1">
      <alignment horizontal="center"/>
    </xf>
    <xf numFmtId="0" fontId="19" fillId="6" borderId="65" xfId="0" applyFont="1" applyFill="1" applyBorder="1" applyAlignment="1">
      <alignment horizontal="center"/>
    </xf>
    <xf numFmtId="0" fontId="17" fillId="15" borderId="75" xfId="0" applyFont="1" applyFill="1" applyBorder="1"/>
    <xf numFmtId="0" fontId="17" fillId="15" borderId="76" xfId="0" applyFont="1" applyFill="1" applyBorder="1"/>
    <xf numFmtId="3" fontId="18" fillId="15" borderId="76" xfId="0" applyNumberFormat="1" applyFont="1" applyFill="1" applyBorder="1"/>
    <xf numFmtId="3" fontId="17" fillId="15" borderId="76" xfId="0" applyNumberFormat="1" applyFont="1" applyFill="1" applyBorder="1"/>
    <xf numFmtId="0" fontId="0" fillId="16" borderId="77" xfId="0" applyFont="1" applyFill="1" applyBorder="1" applyAlignment="1"/>
    <xf numFmtId="0" fontId="17" fillId="16" borderId="48" xfId="0" applyFont="1" applyFill="1" applyBorder="1"/>
    <xf numFmtId="3" fontId="18" fillId="16" borderId="49" xfId="0" applyNumberFormat="1" applyFont="1" applyFill="1" applyBorder="1"/>
    <xf numFmtId="0" fontId="17" fillId="15" borderId="48" xfId="0" applyFont="1" applyFill="1" applyBorder="1"/>
    <xf numFmtId="0" fontId="0" fillId="16" borderId="49" xfId="0" applyFont="1" applyFill="1" applyBorder="1" applyAlignment="1"/>
    <xf numFmtId="3" fontId="18" fillId="15" borderId="49" xfId="0" applyNumberFormat="1" applyFont="1" applyFill="1" applyBorder="1"/>
    <xf numFmtId="0" fontId="17" fillId="15" borderId="48" xfId="0" applyFont="1" applyFill="1" applyBorder="1" applyAlignment="1"/>
    <xf numFmtId="0" fontId="17" fillId="15" borderId="54" xfId="0" applyFont="1" applyFill="1" applyBorder="1" applyAlignment="1"/>
    <xf numFmtId="0" fontId="17" fillId="15" borderId="41" xfId="0" applyFont="1" applyFill="1" applyBorder="1" applyAlignment="1"/>
    <xf numFmtId="3" fontId="18" fillId="15" borderId="41" xfId="0" applyNumberFormat="1" applyFont="1" applyFill="1" applyBorder="1" applyAlignment="1"/>
    <xf numFmtId="3" fontId="17" fillId="15" borderId="41" xfId="0" applyNumberFormat="1" applyFont="1" applyFill="1" applyBorder="1" applyAlignment="1"/>
    <xf numFmtId="0" fontId="0" fillId="16" borderId="55" xfId="0" applyFont="1" applyFill="1" applyBorder="1" applyAlignment="1"/>
    <xf numFmtId="0" fontId="17" fillId="15" borderId="50" xfId="0" applyFont="1" applyFill="1" applyBorder="1" applyAlignment="1"/>
    <xf numFmtId="0" fontId="17" fillId="15" borderId="22" xfId="0" applyFont="1" applyFill="1" applyBorder="1" applyAlignment="1"/>
    <xf numFmtId="3" fontId="18" fillId="15" borderId="22" xfId="0" applyNumberFormat="1" applyFont="1" applyFill="1" applyBorder="1" applyAlignment="1"/>
    <xf numFmtId="3" fontId="17" fillId="15" borderId="22" xfId="0" applyNumberFormat="1" applyFont="1" applyFill="1" applyBorder="1" applyAlignment="1"/>
    <xf numFmtId="0" fontId="0" fillId="16" borderId="51" xfId="0" applyFont="1" applyFill="1" applyBorder="1" applyAlignment="1"/>
    <xf numFmtId="0" fontId="7" fillId="0" borderId="34" xfId="0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0" fontId="25" fillId="0" borderId="17" xfId="0" applyNumberFormat="1" applyFont="1" applyBorder="1" applyAlignment="1">
      <alignment horizontal="center" vertical="center" wrapText="1"/>
    </xf>
    <xf numFmtId="0" fontId="10" fillId="0" borderId="0" xfId="0" applyFont="1" applyBorder="1" applyAlignment="1"/>
    <xf numFmtId="168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10" fillId="0" borderId="66" xfId="0" applyFont="1" applyBorder="1" applyAlignment="1">
      <alignment horizontal="left"/>
    </xf>
    <xf numFmtId="0" fontId="10" fillId="0" borderId="0" xfId="0" applyNumberFormat="1" applyFont="1" applyAlignment="1"/>
    <xf numFmtId="0" fontId="10" fillId="0" borderId="0" xfId="0" applyFont="1" applyAlignment="1"/>
    <xf numFmtId="0" fontId="10" fillId="0" borderId="56" xfId="0" applyFont="1" applyBorder="1" applyAlignment="1">
      <alignment horizontal="left"/>
    </xf>
    <xf numFmtId="0" fontId="10" fillId="0" borderId="56" xfId="0" applyNumberFormat="1" applyFont="1" applyBorder="1" applyAlignment="1">
      <alignment horizontal="center"/>
    </xf>
    <xf numFmtId="168" fontId="10" fillId="0" borderId="62" xfId="0" applyNumberFormat="1" applyFont="1" applyBorder="1" applyAlignment="1"/>
    <xf numFmtId="168" fontId="10" fillId="0" borderId="57" xfId="0" applyNumberFormat="1" applyFont="1" applyBorder="1" applyAlignment="1"/>
    <xf numFmtId="168" fontId="10" fillId="0" borderId="0" xfId="0" applyNumberFormat="1" applyFont="1" applyBorder="1" applyAlignment="1"/>
    <xf numFmtId="0" fontId="10" fillId="0" borderId="57" xfId="0" applyNumberFormat="1" applyFont="1" applyBorder="1" applyAlignment="1"/>
    <xf numFmtId="0" fontId="10" fillId="0" borderId="0" xfId="0" applyNumberFormat="1" applyFont="1" applyBorder="1" applyAlignment="1"/>
    <xf numFmtId="0" fontId="10" fillId="0" borderId="58" xfId="0" applyFont="1" applyBorder="1" applyAlignment="1">
      <alignment horizontal="left"/>
    </xf>
    <xf numFmtId="0" fontId="10" fillId="0" borderId="58" xfId="0" applyNumberFormat="1" applyFont="1" applyBorder="1" applyAlignment="1">
      <alignment horizontal="center"/>
    </xf>
    <xf numFmtId="168" fontId="10" fillId="0" borderId="63" xfId="0" applyNumberFormat="1" applyFont="1" applyBorder="1" applyAlignment="1"/>
    <xf numFmtId="168" fontId="10" fillId="0" borderId="59" xfId="0" applyNumberFormat="1" applyFont="1" applyBorder="1" applyAlignment="1"/>
    <xf numFmtId="0" fontId="10" fillId="0" borderId="59" xfId="0" applyNumberFormat="1" applyFont="1" applyBorder="1" applyAlignment="1"/>
    <xf numFmtId="0" fontId="10" fillId="0" borderId="0" xfId="0" applyFont="1" applyAlignment="1">
      <alignment horizontal="left"/>
    </xf>
    <xf numFmtId="0" fontId="10" fillId="0" borderId="60" xfId="0" applyFont="1" applyBorder="1" applyAlignment="1">
      <alignment horizontal="left"/>
    </xf>
    <xf numFmtId="168" fontId="10" fillId="0" borderId="61" xfId="0" applyNumberFormat="1" applyFont="1" applyBorder="1" applyAlignment="1"/>
    <xf numFmtId="0" fontId="10" fillId="0" borderId="61" xfId="0" applyNumberFormat="1" applyFont="1" applyBorder="1" applyAlignment="1"/>
    <xf numFmtId="0" fontId="7" fillId="0" borderId="0" xfId="0" applyFont="1" applyAlignment="1"/>
    <xf numFmtId="167" fontId="0" fillId="0" borderId="0" xfId="0" applyNumberFormat="1" applyFont="1" applyAlignment="1"/>
    <xf numFmtId="0" fontId="10" fillId="0" borderId="17" xfId="0" applyFont="1" applyBorder="1" applyAlignment="1"/>
    <xf numFmtId="0" fontId="0" fillId="0" borderId="17" xfId="0" applyFont="1" applyBorder="1" applyAlignment="1"/>
    <xf numFmtId="168" fontId="0" fillId="0" borderId="17" xfId="0" applyNumberFormat="1" applyFont="1" applyBorder="1" applyAlignment="1"/>
    <xf numFmtId="167" fontId="0" fillId="0" borderId="17" xfId="0" applyNumberFormat="1" applyFont="1" applyBorder="1" applyAlignment="1"/>
    <xf numFmtId="3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0" fillId="0" borderId="60" xfId="0" applyNumberFormat="1" applyFont="1" applyBorder="1" applyAlignment="1">
      <alignment horizontal="center"/>
    </xf>
    <xf numFmtId="168" fontId="10" fillId="0" borderId="64" xfId="0" applyNumberFormat="1" applyFont="1" applyBorder="1" applyAlignment="1"/>
    <xf numFmtId="167" fontId="7" fillId="0" borderId="0" xfId="0" applyNumberFormat="1" applyFont="1" applyAlignment="1"/>
    <xf numFmtId="0" fontId="5" fillId="16" borderId="81" xfId="0" applyFont="1" applyFill="1" applyBorder="1" applyAlignment="1">
      <alignment horizontal="right"/>
    </xf>
    <xf numFmtId="165" fontId="1" fillId="16" borderId="16" xfId="0" applyNumberFormat="1" applyFont="1" applyFill="1" applyBorder="1" applyAlignment="1">
      <alignment horizontal="center"/>
    </xf>
    <xf numFmtId="168" fontId="1" fillId="16" borderId="80" xfId="0" applyNumberFormat="1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17" borderId="17" xfId="0" applyFont="1" applyFill="1" applyBorder="1" applyAlignment="1">
      <alignment horizontal="center"/>
    </xf>
    <xf numFmtId="165" fontId="5" fillId="17" borderId="17" xfId="0" applyNumberFormat="1" applyFont="1" applyFill="1" applyBorder="1" applyAlignment="1">
      <alignment horizontal="center"/>
    </xf>
    <xf numFmtId="0" fontId="5" fillId="0" borderId="82" xfId="0" applyFont="1" applyBorder="1" applyAlignment="1">
      <alignment horizontal="right"/>
    </xf>
    <xf numFmtId="0" fontId="5" fillId="16" borderId="82" xfId="0" applyFont="1" applyFill="1" applyBorder="1" applyAlignment="1">
      <alignment horizontal="right"/>
    </xf>
    <xf numFmtId="0" fontId="5" fillId="16" borderId="83" xfId="0" applyFont="1" applyFill="1" applyBorder="1" applyAlignment="1">
      <alignment horizontal="right"/>
    </xf>
    <xf numFmtId="165" fontId="1" fillId="16" borderId="84" xfId="0" applyNumberFormat="1" applyFont="1" applyFill="1" applyBorder="1" applyAlignment="1">
      <alignment horizontal="center"/>
    </xf>
    <xf numFmtId="168" fontId="1" fillId="16" borderId="85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right"/>
    </xf>
    <xf numFmtId="165" fontId="1" fillId="0" borderId="17" xfId="0" applyNumberFormat="1" applyFont="1" applyBorder="1" applyAlignment="1">
      <alignment horizontal="center"/>
    </xf>
    <xf numFmtId="168" fontId="1" fillId="0" borderId="17" xfId="0" applyNumberFormat="1" applyFont="1" applyBorder="1" applyAlignment="1">
      <alignment horizontal="center"/>
    </xf>
    <xf numFmtId="168" fontId="22" fillId="13" borderId="78" xfId="0" applyNumberFormat="1" applyFont="1" applyFill="1" applyBorder="1" applyAlignment="1">
      <alignment horizontal="left"/>
    </xf>
    <xf numFmtId="168" fontId="22" fillId="14" borderId="13" xfId="0" applyNumberFormat="1" applyFont="1" applyFill="1" applyBorder="1" applyAlignment="1">
      <alignment horizontal="left"/>
    </xf>
    <xf numFmtId="0" fontId="10" fillId="12" borderId="47" xfId="0" applyFont="1" applyFill="1" applyBorder="1" applyAlignment="1"/>
    <xf numFmtId="168" fontId="14" fillId="0" borderId="68" xfId="0" applyNumberFormat="1" applyFont="1" applyBorder="1" applyAlignment="1">
      <alignment horizontal="center" vertical="center"/>
    </xf>
    <xf numFmtId="0" fontId="10" fillId="0" borderId="68" xfId="0" applyFont="1" applyBorder="1" applyAlignment="1">
      <alignment horizontal="center"/>
    </xf>
    <xf numFmtId="0" fontId="10" fillId="0" borderId="79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171" fontId="10" fillId="0" borderId="92" xfId="0" applyNumberFormat="1" applyFont="1" applyBorder="1" applyAlignment="1">
      <alignment horizontal="center" vertical="center"/>
    </xf>
    <xf numFmtId="168" fontId="10" fillId="0" borderId="93" xfId="0" applyNumberFormat="1" applyFont="1" applyBorder="1" applyAlignment="1"/>
    <xf numFmtId="167" fontId="10" fillId="0" borderId="68" xfId="0" applyNumberFormat="1" applyFont="1" applyBorder="1" applyAlignment="1"/>
    <xf numFmtId="167" fontId="10" fillId="0" borderId="13" xfId="0" applyNumberFormat="1" applyFont="1" applyBorder="1" applyAlignment="1"/>
    <xf numFmtId="167" fontId="10" fillId="0" borderId="14" xfId="0" applyNumberFormat="1" applyFont="1" applyBorder="1" applyAlignment="1"/>
    <xf numFmtId="167" fontId="27" fillId="16" borderId="68" xfId="0" applyNumberFormat="1" applyFont="1" applyFill="1" applyBorder="1" applyAlignment="1"/>
    <xf numFmtId="0" fontId="0" fillId="19" borderId="0" xfId="0" applyFont="1" applyFill="1" applyAlignment="1"/>
    <xf numFmtId="170" fontId="16" fillId="19" borderId="0" xfId="0" applyNumberFormat="1" applyFont="1" applyFill="1" applyAlignment="1"/>
    <xf numFmtId="168" fontId="23" fillId="4" borderId="78" xfId="0" applyNumberFormat="1" applyFont="1" applyFill="1" applyBorder="1" applyAlignment="1">
      <alignment horizontal="left" vertical="center"/>
    </xf>
    <xf numFmtId="168" fontId="23" fillId="4" borderId="15" xfId="0" applyNumberFormat="1" applyFont="1" applyFill="1" applyBorder="1" applyAlignment="1">
      <alignment horizontal="left" vertical="center"/>
    </xf>
    <xf numFmtId="0" fontId="24" fillId="12" borderId="78" xfId="0" applyFont="1" applyFill="1" applyBorder="1" applyAlignment="1">
      <alignment horizontal="center"/>
    </xf>
    <xf numFmtId="0" fontId="24" fillId="12" borderId="15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68" fontId="26" fillId="5" borderId="79" xfId="0" applyNumberFormat="1" applyFont="1" applyFill="1" applyBorder="1" applyAlignment="1">
      <alignment horizontal="center" vertical="center"/>
    </xf>
    <xf numFmtId="168" fontId="26" fillId="5" borderId="0" xfId="0" applyNumberFormat="1" applyFont="1" applyFill="1" applyBorder="1" applyAlignment="1">
      <alignment horizontal="center" vertical="center"/>
    </xf>
    <xf numFmtId="0" fontId="22" fillId="18" borderId="78" xfId="0" applyFont="1" applyFill="1" applyBorder="1" applyAlignment="1">
      <alignment horizontal="center" vertical="center"/>
    </xf>
    <xf numFmtId="0" fontId="22" fillId="18" borderId="15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86" xfId="0" applyFont="1" applyFill="1" applyBorder="1" applyAlignment="1">
      <alignment horizontal="center" vertical="center"/>
    </xf>
    <xf numFmtId="0" fontId="14" fillId="10" borderId="87" xfId="0" applyFont="1" applyFill="1" applyBorder="1" applyAlignment="1">
      <alignment horizontal="center" vertical="center"/>
    </xf>
    <xf numFmtId="0" fontId="14" fillId="10" borderId="88" xfId="0" applyFont="1" applyFill="1" applyBorder="1" applyAlignment="1">
      <alignment horizontal="center" vertical="center"/>
    </xf>
    <xf numFmtId="0" fontId="14" fillId="10" borderId="89" xfId="0" applyFont="1" applyFill="1" applyBorder="1" applyAlignment="1">
      <alignment horizontal="center" vertical="center"/>
    </xf>
    <xf numFmtId="0" fontId="14" fillId="10" borderId="91" xfId="0" applyFont="1" applyFill="1" applyBorder="1" applyAlignment="1">
      <alignment horizontal="center" vertical="center"/>
    </xf>
    <xf numFmtId="0" fontId="21" fillId="11" borderId="79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9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75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14" fillId="7" borderId="86" xfId="0" applyFont="1" applyFill="1" applyBorder="1" applyAlignment="1">
      <alignment horizontal="center" vertical="center"/>
    </xf>
    <xf numFmtId="0" fontId="14" fillId="7" borderId="87" xfId="0" applyFont="1" applyFill="1" applyBorder="1" applyAlignment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91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86" xfId="0" applyFont="1" applyFill="1" applyBorder="1" applyAlignment="1">
      <alignment horizontal="center" vertical="center"/>
    </xf>
    <xf numFmtId="0" fontId="14" fillId="8" borderId="87" xfId="0" applyFont="1" applyFill="1" applyBorder="1" applyAlignment="1">
      <alignment horizontal="center" vertical="center"/>
    </xf>
    <xf numFmtId="0" fontId="14" fillId="8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0" fontId="14" fillId="8" borderId="91" xfId="0" applyFont="1" applyFill="1" applyBorder="1" applyAlignment="1">
      <alignment horizontal="center" vertical="center"/>
    </xf>
    <xf numFmtId="0" fontId="14" fillId="9" borderId="47" xfId="0" applyFont="1" applyFill="1" applyBorder="1" applyAlignment="1">
      <alignment horizontal="center" vertical="center"/>
    </xf>
    <xf numFmtId="0" fontId="14" fillId="9" borderId="86" xfId="0" applyFont="1" applyFill="1" applyBorder="1" applyAlignment="1">
      <alignment horizontal="center" vertical="center"/>
    </xf>
    <xf numFmtId="0" fontId="14" fillId="9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9" borderId="89" xfId="0" applyFont="1" applyFill="1" applyBorder="1" applyAlignment="1">
      <alignment horizontal="center" vertical="center"/>
    </xf>
    <xf numFmtId="0" fontId="14" fillId="9" borderId="91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167" fontId="10" fillId="0" borderId="78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168" fontId="1" fillId="0" borderId="29" xfId="0" applyNumberFormat="1" applyFont="1" applyBorder="1" applyAlignment="1">
      <alignment horizontal="center" vertical="center"/>
    </xf>
    <xf numFmtId="168" fontId="1" fillId="0" borderId="30" xfId="0" applyNumberFormat="1" applyFont="1" applyBorder="1" applyAlignment="1">
      <alignment horizontal="center" vertical="center"/>
    </xf>
    <xf numFmtId="168" fontId="1" fillId="0" borderId="3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" formatCode="#,##0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" formatCode="#,##0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theme="4" tint="0.39997558519241921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9EFEB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_-[$Rp-421]* #,##0.00_-;\-[$Rp-421]* #,##0.00_-;_-[$Rp-421]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/>
        <family val="2"/>
      </font>
    </dxf>
    <dxf>
      <numFmt numFmtId="168" formatCode="_-[$Rp-421]* #,##0_-;\-[$Rp-421]* #,##0_-;_-[$Rp-421]* &quot;-&quot;??_-;_-@_-"/>
    </dxf>
    <dxf>
      <numFmt numFmtId="168" formatCode="_-[$Rp-421]* #,##0_-;\-[$Rp-421]* #,##0_-;_-[$Rp-421]* &quot;-&quot;??_-;_-@_-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  <family val="2"/>
      </font>
    </dxf>
    <dxf>
      <alignment horizontal="center"/>
    </dxf>
    <dxf>
      <alignment horizontal="center"/>
    </dxf>
    <dxf>
      <numFmt numFmtId="168" formatCode="_-[$Rp-421]* #,##0_-;\-[$Rp-421]* #,##0_-;_-[$Rp-421]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8" formatCode="_-[$Rp-421]* #,##0_-;\-[$Rp-421]* #,##0_-;_-[$Rp-421]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8" formatCode="_-[$Rp-421]* #,##0_-;\-[$Rp-421]* #,##0_-;_-[$Rp-421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_-[$Rp-421]* #,##0_-;\-[$Rp-421]* #,##0_-;_-[$Rp-421]* &quot;-&quot;??_-;_-@_-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[$Rp-421]* #,##0.00_-;\-[$Rp-421]* #,##0.00_-;_-[$Rp-421]* &quot;-&quot;??_-;_-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</dxfs>
  <tableStyles count="4" defaultTableStyle="TableStyleMedium2" defaultPivotStyle="PivotStyleLight16">
    <tableStyle name="Product List-style" pivot="0" count="2" xr9:uid="{00000000-0011-0000-FFFF-FFFF00000000}">
      <tableStyleElement type="firstRowStripe" dxfId="120"/>
      <tableStyleElement type="secondRowStripe" dxfId="119"/>
    </tableStyle>
    <tableStyle name="Product List-style 2" pivot="0" count="2" xr9:uid="{00000000-0011-0000-FFFF-FFFF01000000}">
      <tableStyleElement type="firstRowStripe" dxfId="118"/>
      <tableStyleElement type="secondRowStripe" dxfId="117"/>
    </tableStyle>
    <tableStyle name="Product List-style 3" pivot="0" count="3" xr9:uid="{00000000-0011-0000-FFFF-FFFF02000000}">
      <tableStyleElement type="headerRow" dxfId="116"/>
      <tableStyleElement type="firstRowStripe" dxfId="115"/>
      <tableStyleElement type="secondRowStripe" dxfId="114"/>
    </tableStyle>
    <tableStyle name="Product List-style 4" pivot="0" count="2" xr9:uid="{00000000-0011-0000-FFFF-FFFF03000000}">
      <tableStyleElement type="firstRowStripe" dxfId="113"/>
      <tableStyleElement type="secondRowStripe" dxfId="112"/>
    </tableStyle>
  </tableStyles>
  <colors>
    <mruColors>
      <color rgb="FF33CC33"/>
      <color rgb="FF1E90D6"/>
      <color rgb="FFF77819"/>
      <color rgb="FFF20E90"/>
      <color rgb="FFFF6600"/>
      <color rgb="FFFF4343"/>
      <color rgb="FF1DD771"/>
      <color rgb="FF141432"/>
      <color rgb="FF1D1D42"/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Main.xlsx]X.CnS!M_Sales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B05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rgbClr val="00B05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00B05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rgbClr val="00B050"/>
              </a:solidFill>
              <a:round/>
            </a:ln>
            <a:effectLst/>
          </c:spPr>
        </c:marker>
        <c:dLbl>
          <c:idx val="0"/>
          <c:layout>
            <c:manualLayout>
              <c:x val="-0.10456777561665657"/>
              <c:y val="-0.156578208607709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216392505392276E-2"/>
          <c:y val="0.12503486420420626"/>
          <c:w val="0.89255580676177859"/>
          <c:h val="0.76061189776170679"/>
        </c:manualLayout>
      </c:layout>
      <c:lineChart>
        <c:grouping val="standard"/>
        <c:varyColors val="0"/>
        <c:ser>
          <c:idx val="0"/>
          <c:order val="0"/>
          <c:tx>
            <c:strRef>
              <c:f>X.CnS!$K$3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22225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65-4C99-8F2A-78D8CD0D3CDA}"/>
              </c:ext>
            </c:extLst>
          </c:dPt>
          <c:dLbls>
            <c:dLbl>
              <c:idx val="0"/>
              <c:layout>
                <c:manualLayout>
                  <c:x val="-0.10456777561665657"/>
                  <c:y val="-0.15657820860770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65-4C99-8F2A-78D8CD0D3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X.CnS!$J$4:$J$10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X.CnS!$K$4:$K$10</c:f>
              <c:numCache>
                <c:formatCode>_-[$Rp-421]* #,##0_-;\-[$Rp-421]* #,##0_-;_-[$Rp-421]* "-"??_-;_-@_-</c:formatCode>
                <c:ptCount val="6"/>
                <c:pt idx="0">
                  <c:v>1817800</c:v>
                </c:pt>
                <c:pt idx="1">
                  <c:v>1460400</c:v>
                </c:pt>
                <c:pt idx="2">
                  <c:v>3797685</c:v>
                </c:pt>
                <c:pt idx="3">
                  <c:v>16377080</c:v>
                </c:pt>
                <c:pt idx="4">
                  <c:v>6420892</c:v>
                </c:pt>
                <c:pt idx="5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6-4196-9DBE-96CCB81022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436435360"/>
        <c:axId val="1436441600"/>
      </c:lineChart>
      <c:catAx>
        <c:axId val="14364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6441600"/>
        <c:crosses val="autoZero"/>
        <c:auto val="1"/>
        <c:lblAlgn val="ctr"/>
        <c:lblOffset val="100"/>
        <c:noMultiLvlLbl val="0"/>
      </c:catAx>
      <c:valAx>
        <c:axId val="1436441600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chemeClr val="lt1">
                  <a:alpha val="26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??_-;_-@_-" sourceLinked="1"/>
        <c:majorTickMark val="out"/>
        <c:minorTickMark val="none"/>
        <c:tickLblPos val="nextTo"/>
        <c:crossAx val="14364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Main.xlsx]X.CnS!Cust_AQ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X.CnS!$N$3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X.CnS!$M$4:$M$10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X.CnS!$N$4:$N$10</c:f>
              <c:numCache>
                <c:formatCode>General</c:formatCode>
                <c:ptCount val="6"/>
                <c:pt idx="0">
                  <c:v>32</c:v>
                </c:pt>
                <c:pt idx="1">
                  <c:v>22</c:v>
                </c:pt>
                <c:pt idx="2">
                  <c:v>49</c:v>
                </c:pt>
                <c:pt idx="3">
                  <c:v>140</c:v>
                </c:pt>
                <c:pt idx="4">
                  <c:v>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2-437D-8464-B7948C6E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2769856"/>
        <c:axId val="1502770688"/>
      </c:barChart>
      <c:catAx>
        <c:axId val="1502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02770688"/>
        <c:crosses val="autoZero"/>
        <c:auto val="1"/>
        <c:lblAlgn val="ctr"/>
        <c:lblOffset val="100"/>
        <c:noMultiLvlLbl val="0"/>
      </c:catAx>
      <c:valAx>
        <c:axId val="15027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02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33868096453831E-2"/>
          <c:y val="0.17171296296296298"/>
          <c:w val="0.8825672602679562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'Cost and Operation'!$L$4</c:f>
              <c:strCache>
                <c:ptCount val="1"/>
                <c:pt idx="0">
                  <c:v>GROSS REV</c:v>
                </c:pt>
              </c:strCache>
            </c:strRef>
          </c:tx>
          <c:spPr>
            <a:solidFill>
              <a:srgbClr val="1E90D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'Cost and Operation'!$M$4</c:f>
              <c:numCache>
                <c:formatCode>_-[$Rp-421]* #,##0_-;\-[$Rp-421]* #,##0_-;_-[$Rp-421]* "-"??_-;_-@_-</c:formatCode>
                <c:ptCount val="1"/>
                <c:pt idx="0">
                  <c:v>29908857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038-ABCA-CDE69E6D3630}"/>
            </c:ext>
          </c:extLst>
        </c:ser>
        <c:ser>
          <c:idx val="1"/>
          <c:order val="1"/>
          <c:tx>
            <c:strRef>
              <c:f>'Cost and Operation'!$L$5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FF434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'Cost and Operation'!$M$5</c:f>
              <c:numCache>
                <c:formatCode>_-[$Rp-421]* #,##0_-;\-[$Rp-421]* #,##0_-;_-[$Rp-421]* "-"??_-;_-@_-</c:formatCode>
                <c:ptCount val="1"/>
                <c:pt idx="0">
                  <c:v>16626993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7-4038-ABCA-CDE69E6D3630}"/>
            </c:ext>
          </c:extLst>
        </c:ser>
        <c:ser>
          <c:idx val="2"/>
          <c:order val="2"/>
          <c:tx>
            <c:strRef>
              <c:f>'Cost and Operation'!$L$6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1DD77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'Cost and Operation'!$M$6</c:f>
              <c:numCache>
                <c:formatCode>_-[$Rp-421]* #,##0_-;\-[$Rp-421]* #,##0_-;_-[$Rp-421]* "-"??_-;_-@_-</c:formatCode>
                <c:ptCount val="1"/>
                <c:pt idx="0">
                  <c:v>13281864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7-4038-ABCA-CDE69E6D3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3731279"/>
        <c:axId val="1683725871"/>
      </c:barChart>
      <c:catAx>
        <c:axId val="1683731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3725871"/>
        <c:crosses val="autoZero"/>
        <c:auto val="1"/>
        <c:lblAlgn val="ctr"/>
        <c:lblOffset val="100"/>
        <c:noMultiLvlLbl val="0"/>
      </c:catAx>
      <c:valAx>
        <c:axId val="1683725871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accent1">
                  <a:alpha val="60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??_-;_-@_-" sourceLinked="1"/>
        <c:majorTickMark val="none"/>
        <c:minorTickMark val="none"/>
        <c:tickLblPos val="nextTo"/>
        <c:crossAx val="1683731279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21138671726719538"/>
          <c:y val="0.8495625"/>
          <c:w val="0.69404985921261064"/>
          <c:h val="0.1244214189945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Main.xlsx]X.CnS!Pivot_Q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0E9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X.CnS!$H$3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0E90"/>
            </a:solidFill>
            <a:ln>
              <a:noFill/>
            </a:ln>
            <a:effectLst/>
          </c:spPr>
          <c:invertIfNegative val="0"/>
          <c:cat>
            <c:strRef>
              <c:f>X.CnS!$G$4:$G$10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X.CnS!$H$4:$H$10</c:f>
              <c:numCache>
                <c:formatCode>General</c:formatCode>
                <c:ptCount val="6"/>
                <c:pt idx="0">
                  <c:v>32</c:v>
                </c:pt>
                <c:pt idx="1">
                  <c:v>22</c:v>
                </c:pt>
                <c:pt idx="2">
                  <c:v>49</c:v>
                </c:pt>
                <c:pt idx="3">
                  <c:v>141</c:v>
                </c:pt>
                <c:pt idx="4">
                  <c:v>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ABC-A965-16B03FB3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320927"/>
        <c:axId val="593321759"/>
      </c:barChart>
      <c:catAx>
        <c:axId val="59332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321759"/>
        <c:crosses val="autoZero"/>
        <c:auto val="1"/>
        <c:lblAlgn val="ctr"/>
        <c:lblOffset val="100"/>
        <c:noMultiLvlLbl val="0"/>
      </c:catAx>
      <c:valAx>
        <c:axId val="593321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33868096453831E-2"/>
          <c:y val="0.17171296296296298"/>
          <c:w val="0.8825672602679562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'Cost and Operation'!$L$4</c:f>
              <c:strCache>
                <c:ptCount val="1"/>
                <c:pt idx="0">
                  <c:v>GROSS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and Operation'!$M$4</c:f>
              <c:numCache>
                <c:formatCode>_-[$Rp-421]* #,##0_-;\-[$Rp-421]* #,##0_-;_-[$Rp-421]* "-"??_-;_-@_-</c:formatCode>
                <c:ptCount val="1"/>
                <c:pt idx="0">
                  <c:v>29908857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8-4269-AB44-4C852B279D9A}"/>
            </c:ext>
          </c:extLst>
        </c:ser>
        <c:ser>
          <c:idx val="1"/>
          <c:order val="1"/>
          <c:tx>
            <c:strRef>
              <c:f>'Cost and Operation'!$L$5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and Operation'!$M$5</c:f>
              <c:numCache>
                <c:formatCode>_-[$Rp-421]* #,##0_-;\-[$Rp-421]* #,##0_-;_-[$Rp-421]* "-"??_-;_-@_-</c:formatCode>
                <c:ptCount val="1"/>
                <c:pt idx="0">
                  <c:v>16626993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8-4269-AB44-4C852B279D9A}"/>
            </c:ext>
          </c:extLst>
        </c:ser>
        <c:ser>
          <c:idx val="2"/>
          <c:order val="2"/>
          <c:tx>
            <c:strRef>
              <c:f>'Cost and Operation'!$L$6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and Operation'!$M$6</c:f>
              <c:numCache>
                <c:formatCode>_-[$Rp-421]* #,##0_-;\-[$Rp-421]* #,##0_-;_-[$Rp-421]* "-"??_-;_-@_-</c:formatCode>
                <c:ptCount val="1"/>
                <c:pt idx="0">
                  <c:v>13281864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8-4269-AB44-4C852B279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3731279"/>
        <c:axId val="1683725871"/>
      </c:barChart>
      <c:catAx>
        <c:axId val="1683731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3725871"/>
        <c:crosses val="autoZero"/>
        <c:auto val="1"/>
        <c:lblAlgn val="ctr"/>
        <c:lblOffset val="100"/>
        <c:noMultiLvlLbl val="0"/>
      </c:catAx>
      <c:valAx>
        <c:axId val="1683725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Rp-421]* #,##0_-;\-[$Rp-421]* #,##0_-;_-[$Rp-421]* &quot;-&quot;??_-;_-@_-" sourceLinked="1"/>
        <c:majorTickMark val="none"/>
        <c:minorTickMark val="none"/>
        <c:tickLblPos val="nextTo"/>
        <c:crossAx val="16837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5666461762509"/>
          <c:y val="0.87557815689705432"/>
          <c:w val="0.37843351828141791"/>
          <c:h val="0.1244214189945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Main.xlsx]X.CnS!Cust_AQ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X.CnS!$N$3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X.CnS!$M$4:$M$10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X.CnS!$N$4:$N$10</c:f>
              <c:numCache>
                <c:formatCode>General</c:formatCode>
                <c:ptCount val="6"/>
                <c:pt idx="0">
                  <c:v>32</c:v>
                </c:pt>
                <c:pt idx="1">
                  <c:v>22</c:v>
                </c:pt>
                <c:pt idx="2">
                  <c:v>49</c:v>
                </c:pt>
                <c:pt idx="3">
                  <c:v>140</c:v>
                </c:pt>
                <c:pt idx="4">
                  <c:v>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2B5-A0BC-861391C0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2769856"/>
        <c:axId val="1502770688"/>
      </c:barChart>
      <c:catAx>
        <c:axId val="1502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02770688"/>
        <c:crosses val="autoZero"/>
        <c:auto val="1"/>
        <c:lblAlgn val="ctr"/>
        <c:lblOffset val="100"/>
        <c:noMultiLvlLbl val="0"/>
      </c:catAx>
      <c:valAx>
        <c:axId val="15027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027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Main.xlsx]X.CnS!M_Sales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X.CnS!$K$3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X.CnS!$J$4:$J$10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X.CnS!$K$4:$K$10</c:f>
              <c:numCache>
                <c:formatCode>_-[$Rp-421]* #,##0_-;\-[$Rp-421]* #,##0_-;_-[$Rp-421]* "-"??_-;_-@_-</c:formatCode>
                <c:ptCount val="6"/>
                <c:pt idx="0">
                  <c:v>1817800</c:v>
                </c:pt>
                <c:pt idx="1">
                  <c:v>1460400</c:v>
                </c:pt>
                <c:pt idx="2">
                  <c:v>3797685</c:v>
                </c:pt>
                <c:pt idx="3">
                  <c:v>16377080</c:v>
                </c:pt>
                <c:pt idx="4">
                  <c:v>6420892</c:v>
                </c:pt>
                <c:pt idx="5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3-4BC7-AC0C-133AB458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35360"/>
        <c:axId val="1436441600"/>
      </c:lineChart>
      <c:catAx>
        <c:axId val="14364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6441600"/>
        <c:crosses val="autoZero"/>
        <c:auto val="1"/>
        <c:lblAlgn val="ctr"/>
        <c:lblOffset val="100"/>
        <c:noMultiLvlLbl val="0"/>
      </c:catAx>
      <c:valAx>
        <c:axId val="14364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64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_-[$Rp-421]* #,##0_-;\-[$Rp-421]* #,##0_-;_-[$Rp-421]* &quot;-&quot;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"/>
              <c:y val="-9.7222222222222224E-2"/>
            </c:manualLayout>
          </c:layout>
          <c:numFmt formatCode="_-[$Rp-421]* #,##0_-;\-[$Rp-421]* #,##0_-;_-[$Rp-421]* &quot;-&quot;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722222222222223"/>
              <c:y val="6.4814814814814645E-2"/>
            </c:manualLayout>
          </c:layout>
          <c:numFmt formatCode="_-[$Rp-421]* #,##0_-;\-[$Rp-421]* #,##0_-;_-[$Rp-421]* &quot;-&quot;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Sigma - Main.xlsx]X.CnS!Pivot_Q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X.CnS!$H$3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X.CnS!$G$4:$G$10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X.CnS!$H$4:$H$10</c:f>
              <c:numCache>
                <c:formatCode>General</c:formatCode>
                <c:ptCount val="6"/>
                <c:pt idx="0">
                  <c:v>32</c:v>
                </c:pt>
                <c:pt idx="1">
                  <c:v>22</c:v>
                </c:pt>
                <c:pt idx="2">
                  <c:v>49</c:v>
                </c:pt>
                <c:pt idx="3">
                  <c:v>141</c:v>
                </c:pt>
                <c:pt idx="4">
                  <c:v>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FD4-8E23-DA236992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320927"/>
        <c:axId val="593321759"/>
      </c:barChart>
      <c:catAx>
        <c:axId val="59332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321759"/>
        <c:crosses val="autoZero"/>
        <c:auto val="1"/>
        <c:lblAlgn val="ctr"/>
        <c:lblOffset val="100"/>
        <c:noMultiLvlLbl val="0"/>
      </c:catAx>
      <c:valAx>
        <c:axId val="593321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3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2383F3FC-E11B-4ABB-B757-0590BF6249E5}">
          <cx:tx>
            <cx:txData>
              <cx:f>_xlchart.v1.1</cx:f>
              <cx:v> IDR </cx:v>
            </cx:txData>
          </cx:tx>
          <cx:spPr>
            <a:ln>
              <a:noFill/>
            </a:ln>
          </cx:spPr>
          <cx:dataPt idx="0">
            <cx:spPr>
              <a:solidFill>
                <a:srgbClr val="FF4343"/>
              </a:solidFill>
            </cx:spPr>
          </cx:dataPt>
          <cx:dataPt idx="1">
            <cx:spPr>
              <a:solidFill>
                <a:srgbClr val="FF6600"/>
              </a:solidFill>
            </cx:spPr>
          </cx:dataPt>
          <cx:dataPt idx="2">
            <cx:spPr>
              <a:solidFill>
                <a:srgbClr val="1E90D6"/>
              </a:solidFill>
            </cx:spPr>
          </cx:dataPt>
          <cx:dataPt idx="3">
            <cx:spPr>
              <a:solidFill>
                <a:srgbClr val="F77819"/>
              </a:solidFill>
            </cx:spPr>
          </cx:dataPt>
          <cx:dataPt idx="4">
            <cx:spPr>
              <a:solidFill>
                <a:srgbClr val="F20E90"/>
              </a:solidFill>
            </cx:spPr>
          </cx:dataPt>
          <cx:dataPt idx="5">
            <cx:spPr>
              <a:solidFill>
                <a:srgbClr val="FFFF00"/>
              </a:solidFill>
            </cx:spPr>
          </cx:dataPt>
          <cx:dataPt idx="6">
            <cx:spPr>
              <a:solidFill>
                <a:srgbClr val="33CC33"/>
              </a:solidFill>
            </cx:spPr>
          </cx:dataPt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2383F3FC-E11B-4ABB-B757-0590BF6249E5}">
          <cx:tx>
            <cx:txData>
              <cx:f>_xlchart.v1.4</cx:f>
              <cx:v> IDR 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chart" Target="../charts/chart2.xml"/><Relationship Id="rId21" Type="http://schemas.openxmlformats.org/officeDocument/2006/relationships/image" Target="../media/image15.svg"/><Relationship Id="rId7" Type="http://schemas.openxmlformats.org/officeDocument/2006/relationships/image" Target="../media/image4.svg"/><Relationship Id="rId12" Type="http://schemas.openxmlformats.org/officeDocument/2006/relationships/chart" Target="../charts/chart3.xml"/><Relationship Id="rId17" Type="http://schemas.openxmlformats.org/officeDocument/2006/relationships/chart" Target="../charts/chart4.xml"/><Relationship Id="rId2" Type="http://schemas.openxmlformats.org/officeDocument/2006/relationships/chart" Target="../charts/chart1.xml"/><Relationship Id="rId16" Type="http://schemas.openxmlformats.org/officeDocument/2006/relationships/image" Target="../media/image12.sv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microsoft.com/office/2007/relationships/hdphoto" Target="../media/hdphoto1.wdp"/><Relationship Id="rId15" Type="http://schemas.openxmlformats.org/officeDocument/2006/relationships/image" Target="../media/image11.png"/><Relationship Id="rId23" Type="http://schemas.openxmlformats.org/officeDocument/2006/relationships/image" Target="../media/image17.svg"/><Relationship Id="rId10" Type="http://schemas.openxmlformats.org/officeDocument/2006/relationships/image" Target="../media/image7.png"/><Relationship Id="rId19" Type="http://schemas.openxmlformats.org/officeDocument/2006/relationships/image" Target="../media/image13.png"/><Relationship Id="rId4" Type="http://schemas.openxmlformats.org/officeDocument/2006/relationships/image" Target="../media/image2.png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161924</xdr:colOff>
      <xdr:row>0</xdr:row>
      <xdr:rowOff>95249</xdr:rowOff>
    </xdr:from>
    <xdr:to>
      <xdr:col>28</xdr:col>
      <xdr:colOff>723899</xdr:colOff>
      <xdr:row>36</xdr:row>
      <xdr:rowOff>200024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4ADA11E-65C5-492D-ADC9-64427AA98A0E}"/>
            </a:ext>
          </a:extLst>
        </xdr:cNvPr>
        <xdr:cNvGrpSpPr>
          <a:grpSpLocks noChangeAspect="1"/>
        </xdr:cNvGrpSpPr>
      </xdr:nvGrpSpPr>
      <xdr:grpSpPr>
        <a:xfrm>
          <a:off x="161924" y="95249"/>
          <a:ext cx="17622308" cy="7132108"/>
          <a:chOff x="161924" y="95249"/>
          <a:chExt cx="17592675" cy="711517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414BF55-8EA5-4C08-B896-2F819A5CEECA}"/>
              </a:ext>
            </a:extLst>
          </xdr:cNvPr>
          <xdr:cNvSpPr/>
        </xdr:nvSpPr>
        <xdr:spPr>
          <a:xfrm>
            <a:off x="161924" y="95249"/>
            <a:ext cx="17592675" cy="7115175"/>
          </a:xfrm>
          <a:prstGeom prst="roundRect">
            <a:avLst>
              <a:gd name="adj" fmla="val 1281"/>
            </a:avLst>
          </a:prstGeom>
          <a:solidFill>
            <a:srgbClr val="1D1D42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CF766852-E546-483D-8042-693F2FF75A7F}"/>
              </a:ext>
            </a:extLst>
          </xdr:cNvPr>
          <xdr:cNvSpPr/>
        </xdr:nvSpPr>
        <xdr:spPr>
          <a:xfrm>
            <a:off x="6593168" y="248683"/>
            <a:ext cx="1362953" cy="838200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6CC72F8-6621-41F0-9CC4-580D72168C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520" t="35785" r="10049" b="27083"/>
          <a:stretch/>
        </xdr:blipFill>
        <xdr:spPr>
          <a:xfrm>
            <a:off x="371475" y="266701"/>
            <a:ext cx="2066925" cy="978560"/>
          </a:xfrm>
          <a:prstGeom prst="rect">
            <a:avLst/>
          </a:prstGeom>
        </xdr:spPr>
      </xdr:pic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544DBFBF-7604-41C3-B6A3-6D66F82A4467}"/>
              </a:ext>
            </a:extLst>
          </xdr:cNvPr>
          <xdr:cNvSpPr/>
        </xdr:nvSpPr>
        <xdr:spPr>
          <a:xfrm>
            <a:off x="6629400" y="6076950"/>
            <a:ext cx="1790700" cy="885825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B281C7F6-9438-49E6-BA7A-F9D24D009EC6}"/>
              </a:ext>
            </a:extLst>
          </xdr:cNvPr>
          <xdr:cNvSpPr/>
        </xdr:nvSpPr>
        <xdr:spPr>
          <a:xfrm>
            <a:off x="8572500" y="6076950"/>
            <a:ext cx="1790700" cy="885825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E233A71B-D545-4BA1-998E-48BD1B54BC1E}"/>
              </a:ext>
            </a:extLst>
          </xdr:cNvPr>
          <xdr:cNvSpPr/>
        </xdr:nvSpPr>
        <xdr:spPr>
          <a:xfrm>
            <a:off x="10506075" y="6076950"/>
            <a:ext cx="1790700" cy="885825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2375FAC-8260-4851-85E7-30639939EE88}"/>
              </a:ext>
            </a:extLst>
          </xdr:cNvPr>
          <xdr:cNvSpPr/>
        </xdr:nvSpPr>
        <xdr:spPr>
          <a:xfrm>
            <a:off x="12449174" y="6076950"/>
            <a:ext cx="1867400" cy="885825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F804A78-5C30-4F8A-93DC-6D6F33858249}"/>
              </a:ext>
            </a:extLst>
          </xdr:cNvPr>
          <xdr:cNvSpPr/>
        </xdr:nvSpPr>
        <xdr:spPr>
          <a:xfrm>
            <a:off x="2724150" y="1190626"/>
            <a:ext cx="3752850" cy="2324100"/>
          </a:xfrm>
          <a:prstGeom prst="roundRect">
            <a:avLst>
              <a:gd name="adj" fmla="val 0"/>
            </a:avLst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FAAE6282-DBD6-4A22-AC3B-C7F55CA20E6B}"/>
              </a:ext>
            </a:extLst>
          </xdr:cNvPr>
          <xdr:cNvSpPr/>
        </xdr:nvSpPr>
        <xdr:spPr>
          <a:xfrm>
            <a:off x="2724150" y="3648076"/>
            <a:ext cx="3752850" cy="2324100"/>
          </a:xfrm>
          <a:prstGeom prst="roundRect">
            <a:avLst>
              <a:gd name="adj" fmla="val 0"/>
            </a:avLst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4E1C01EA-0794-48E3-8EC8-348345ED0FE5}"/>
              </a:ext>
            </a:extLst>
          </xdr:cNvPr>
          <xdr:cNvSpPr/>
        </xdr:nvSpPr>
        <xdr:spPr>
          <a:xfrm>
            <a:off x="6610350" y="1200150"/>
            <a:ext cx="7706225" cy="4752975"/>
          </a:xfrm>
          <a:prstGeom prst="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>
              <a:ln>
                <a:noFill/>
              </a:ln>
            </a:endParaRP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8CFD441B-78E4-49C8-9E2F-7F217612376E}"/>
              </a:ext>
            </a:extLst>
          </xdr:cNvPr>
          <xdr:cNvSpPr/>
        </xdr:nvSpPr>
        <xdr:spPr>
          <a:xfrm>
            <a:off x="14468476" y="261505"/>
            <a:ext cx="2943801" cy="1981199"/>
          </a:xfrm>
          <a:prstGeom prst="roundRect">
            <a:avLst>
              <a:gd name="adj" fmla="val 0"/>
            </a:avLst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D1F3032-9E8B-4BB5-BA79-47E45506C87D}"/>
              </a:ext>
            </a:extLst>
          </xdr:cNvPr>
          <xdr:cNvSpPr/>
        </xdr:nvSpPr>
        <xdr:spPr>
          <a:xfrm>
            <a:off x="14467435" y="2329462"/>
            <a:ext cx="2943225" cy="2707030"/>
          </a:xfrm>
          <a:prstGeom prst="roundRect">
            <a:avLst>
              <a:gd name="adj" fmla="val 0"/>
            </a:avLst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F40395FC-BC26-4D1F-B236-DF75A028686D}"/>
              </a:ext>
            </a:extLst>
          </xdr:cNvPr>
          <xdr:cNvSpPr/>
        </xdr:nvSpPr>
        <xdr:spPr>
          <a:xfrm>
            <a:off x="2705100" y="6076950"/>
            <a:ext cx="3781425" cy="885825"/>
          </a:xfrm>
          <a:prstGeom prst="roundRect">
            <a:avLst/>
          </a:prstGeom>
          <a:solidFill>
            <a:srgbClr val="1414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4</xdr:col>
      <xdr:colOff>485775</xdr:colOff>
      <xdr:row>19</xdr:row>
      <xdr:rowOff>95250</xdr:rowOff>
    </xdr:from>
    <xdr:to>
      <xdr:col>11</xdr:col>
      <xdr:colOff>266700</xdr:colOff>
      <xdr:row>30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F972235-2D02-4A77-A8B4-7B1D68440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6</xdr:row>
      <xdr:rowOff>161925</xdr:rowOff>
    </xdr:from>
    <xdr:to>
      <xdr:col>11</xdr:col>
      <xdr:colOff>219075</xdr:colOff>
      <xdr:row>9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757A20A-32E0-4595-8A6A-626DA3C7E4E5}"/>
            </a:ext>
          </a:extLst>
        </xdr:cNvPr>
        <xdr:cNvSpPr txBox="1"/>
      </xdr:nvSpPr>
      <xdr:spPr>
        <a:xfrm>
          <a:off x="5133975" y="1304925"/>
          <a:ext cx="14763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Sales</a:t>
          </a:r>
          <a:r>
            <a:rPr lang="en-US" sz="14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Chart</a:t>
          </a:r>
          <a:endParaRPr lang="id-ID" sz="14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8</xdr:col>
      <xdr:colOff>523876</xdr:colOff>
      <xdr:row>19</xdr:row>
      <xdr:rowOff>104775</xdr:rowOff>
    </xdr:from>
    <xdr:to>
      <xdr:col>11</xdr:col>
      <xdr:colOff>95251</xdr:colOff>
      <xdr:row>21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C4215AE-3FDF-4EF0-BF92-0EFA893652D9}"/>
            </a:ext>
          </a:extLst>
        </xdr:cNvPr>
        <xdr:cNvSpPr txBox="1"/>
      </xdr:nvSpPr>
      <xdr:spPr>
        <a:xfrm>
          <a:off x="5172076" y="3724275"/>
          <a:ext cx="131445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Profit Chart</a:t>
          </a:r>
          <a:endParaRPr lang="id-ID" sz="14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25</xdr:col>
      <xdr:colOff>17991</xdr:colOff>
      <xdr:row>2</xdr:row>
      <xdr:rowOff>144992</xdr:rowOff>
    </xdr:from>
    <xdr:to>
      <xdr:col>28</xdr:col>
      <xdr:colOff>313266</xdr:colOff>
      <xdr:row>11</xdr:row>
      <xdr:rowOff>110702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E07514-2D34-4AF4-AFA8-2AC78E85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253999</xdr:colOff>
      <xdr:row>1</xdr:row>
      <xdr:rowOff>124883</xdr:rowOff>
    </xdr:from>
    <xdr:to>
      <xdr:col>28</xdr:col>
      <xdr:colOff>796924</xdr:colOff>
      <xdr:row>3</xdr:row>
      <xdr:rowOff>162983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1F0952-B241-4D28-A5A4-A571591C5AE6}"/>
            </a:ext>
          </a:extLst>
        </xdr:cNvPr>
        <xdr:cNvSpPr txBox="1"/>
      </xdr:nvSpPr>
      <xdr:spPr>
        <a:xfrm>
          <a:off x="15388166" y="315383"/>
          <a:ext cx="2469091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Customer</a:t>
          </a:r>
          <a:r>
            <a:rPr lang="en-US" sz="14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en-US" sz="14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Acquisition</a:t>
          </a:r>
          <a:endParaRPr lang="id-ID" sz="14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11</xdr:col>
      <xdr:colOff>390527</xdr:colOff>
      <xdr:row>31</xdr:row>
      <xdr:rowOff>161925</xdr:rowOff>
    </xdr:from>
    <xdr:to>
      <xdr:col>11</xdr:col>
      <xdr:colOff>536951</xdr:colOff>
      <xdr:row>33</xdr:row>
      <xdr:rowOff>13875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7D561-EAAA-4CB6-BF18-0E738F9B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2" y="6172200"/>
          <a:ext cx="146424" cy="252000"/>
        </a:xfrm>
        <a:prstGeom prst="rect">
          <a:avLst/>
        </a:prstGeom>
      </xdr:spPr>
    </xdr:pic>
    <xdr:clientData/>
  </xdr:twoCellAnchor>
  <xdr:twoCellAnchor>
    <xdr:from>
      <xdr:col>18</xdr:col>
      <xdr:colOff>114300</xdr:colOff>
      <xdr:row>33</xdr:row>
      <xdr:rowOff>142876</xdr:rowOff>
    </xdr:from>
    <xdr:to>
      <xdr:col>20</xdr:col>
      <xdr:colOff>561975</xdr:colOff>
      <xdr:row>35</xdr:row>
      <xdr:rowOff>47626</xdr:rowOff>
    </xdr:to>
    <xdr:sp macro="" textlink="X.CnS!T11">
      <xdr:nvSpPr>
        <xdr:cNvPr id="33" name="Rectangle 32">
          <a:extLst>
            <a:ext uri="{FF2B5EF4-FFF2-40B4-BE49-F238E27FC236}">
              <a16:creationId xmlns:a16="http://schemas.microsoft.com/office/drawing/2014/main" id="{1A50ECF4-A036-4250-9C31-7F4562D732CD}"/>
            </a:ext>
          </a:extLst>
        </xdr:cNvPr>
        <xdr:cNvSpPr/>
      </xdr:nvSpPr>
      <xdr:spPr>
        <a:xfrm>
          <a:off x="10572750" y="6553201"/>
          <a:ext cx="16097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FDEA128-230B-48B8-8FFB-C64FB6F246A5}" type="TxLink">
            <a:rPr lang="en-US" sz="1800" b="1" i="0" u="none" strike="noStrike">
              <a:solidFill>
                <a:schemeClr val="bg1"/>
              </a:solidFill>
              <a:latin typeface="Caviar Dreams" panose="020B0402020204020504" pitchFamily="34" charset="0"/>
              <a:ea typeface="+mn-ea"/>
              <a:cs typeface="Arial"/>
            </a:rPr>
            <a:pPr marL="0" indent="0" algn="ctr"/>
            <a:t>319</a:t>
          </a:fld>
          <a:endParaRPr lang="id-ID" sz="1800" b="1" i="0" u="none" strike="noStrike">
            <a:solidFill>
              <a:schemeClr val="bg1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552450</xdr:colOff>
      <xdr:row>33</xdr:row>
      <xdr:rowOff>142876</xdr:rowOff>
    </xdr:from>
    <xdr:to>
      <xdr:col>17</xdr:col>
      <xdr:colOff>419100</xdr:colOff>
      <xdr:row>35</xdr:row>
      <xdr:rowOff>47626</xdr:rowOff>
    </xdr:to>
    <xdr:sp macro="" textlink="X.CnS!T3">
      <xdr:nvSpPr>
        <xdr:cNvPr id="32" name="Rectangle 31">
          <a:extLst>
            <a:ext uri="{FF2B5EF4-FFF2-40B4-BE49-F238E27FC236}">
              <a16:creationId xmlns:a16="http://schemas.microsoft.com/office/drawing/2014/main" id="{D28FD64A-1CB1-48AC-8C9D-8DD24F74F3DC}"/>
            </a:ext>
          </a:extLst>
        </xdr:cNvPr>
        <xdr:cNvSpPr/>
      </xdr:nvSpPr>
      <xdr:spPr>
        <a:xfrm>
          <a:off x="8686800" y="6553201"/>
          <a:ext cx="16097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05C9760-E586-4D97-B40B-8E45EC0D2F75}" type="TxLink">
            <a:rPr lang="en-US" sz="1800" b="1" i="0" u="none" strike="noStrike">
              <a:solidFill>
                <a:schemeClr val="bg1"/>
              </a:solidFill>
              <a:latin typeface="Caviar Dreams" panose="020B0402020204020504" pitchFamily="34" charset="0"/>
              <a:cs typeface="Arial"/>
            </a:rPr>
            <a:pPr algn="ctr"/>
            <a:t>321</a:t>
          </a:fld>
          <a:endParaRPr lang="id-ID" sz="1800" b="1">
            <a:solidFill>
              <a:schemeClr val="bg1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11</xdr:col>
      <xdr:colOff>304800</xdr:colOff>
      <xdr:row>33</xdr:row>
      <xdr:rowOff>142876</xdr:rowOff>
    </xdr:from>
    <xdr:to>
      <xdr:col>14</xdr:col>
      <xdr:colOff>171450</xdr:colOff>
      <xdr:row>35</xdr:row>
      <xdr:rowOff>47626</xdr:rowOff>
    </xdr:to>
    <xdr:sp macro="" textlink="X.CnS!T7">
      <xdr:nvSpPr>
        <xdr:cNvPr id="34" name="Rectangle 33">
          <a:extLst>
            <a:ext uri="{FF2B5EF4-FFF2-40B4-BE49-F238E27FC236}">
              <a16:creationId xmlns:a16="http://schemas.microsoft.com/office/drawing/2014/main" id="{7FD41702-8DDC-46EA-A9B5-6EAB44B6DE9D}"/>
            </a:ext>
          </a:extLst>
        </xdr:cNvPr>
        <xdr:cNvSpPr/>
      </xdr:nvSpPr>
      <xdr:spPr>
        <a:xfrm>
          <a:off x="6696075" y="6553201"/>
          <a:ext cx="16097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F5E78-336B-4324-BAC2-2EC99F62328C}" type="TxLink">
            <a:rPr lang="en-US" sz="1600" b="1" i="0" u="none" strike="noStrike">
              <a:solidFill>
                <a:schemeClr val="bg2"/>
              </a:solidFill>
              <a:latin typeface="Caviar Dreams" panose="020B0402020204020504" pitchFamily="34" charset="0"/>
              <a:cs typeface="Arial"/>
            </a:rPr>
            <a:pPr algn="ctr"/>
            <a:t> Rp29,908,857 </a:t>
          </a:fld>
          <a:endParaRPr lang="id-ID" sz="2800" b="1">
            <a:solidFill>
              <a:schemeClr val="bg2"/>
            </a:solidFill>
            <a:latin typeface="Caviar Dreams" panose="020B0402020204020504" pitchFamily="34" charset="0"/>
          </a:endParaRPr>
        </a:p>
      </xdr:txBody>
    </xdr:sp>
    <xdr:clientData/>
  </xdr:twoCellAnchor>
  <xdr:twoCellAnchor editAs="oneCell">
    <xdr:from>
      <xdr:col>15</xdr:col>
      <xdr:colOff>1</xdr:colOff>
      <xdr:row>31</xdr:row>
      <xdr:rowOff>171451</xdr:rowOff>
    </xdr:from>
    <xdr:to>
      <xdr:col>15</xdr:col>
      <xdr:colOff>304801</xdr:colOff>
      <xdr:row>33</xdr:row>
      <xdr:rowOff>76201</xdr:rowOff>
    </xdr:to>
    <xdr:pic>
      <xdr:nvPicPr>
        <xdr:cNvPr id="36" name="Graphic 35" descr="Packing Box Open with solid fill">
          <a:extLst>
            <a:ext uri="{FF2B5EF4-FFF2-40B4-BE49-F238E27FC236}">
              <a16:creationId xmlns:a16="http://schemas.microsoft.com/office/drawing/2014/main" id="{6BA0FD8A-7BA7-4DF9-AA61-6C16DF6E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715376" y="618172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21</xdr:col>
      <xdr:colOff>371475</xdr:colOff>
      <xdr:row>31</xdr:row>
      <xdr:rowOff>142875</xdr:rowOff>
    </xdr:from>
    <xdr:to>
      <xdr:col>22</xdr:col>
      <xdr:colOff>142875</xdr:colOff>
      <xdr:row>33</xdr:row>
      <xdr:rowOff>95250</xdr:rowOff>
    </xdr:to>
    <xdr:pic>
      <xdr:nvPicPr>
        <xdr:cNvPr id="5" name="Graphic 4" descr="Coins outline">
          <a:extLst>
            <a:ext uri="{FF2B5EF4-FFF2-40B4-BE49-F238E27FC236}">
              <a16:creationId xmlns:a16="http://schemas.microsoft.com/office/drawing/2014/main" id="{D88C341B-C261-4B7D-9EF8-72CF9938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573000" y="6153150"/>
          <a:ext cx="352425" cy="352425"/>
        </a:xfrm>
        <a:prstGeom prst="rect">
          <a:avLst/>
        </a:prstGeom>
      </xdr:spPr>
    </xdr:pic>
    <xdr:clientData/>
  </xdr:twoCellAnchor>
  <xdr:twoCellAnchor>
    <xdr:from>
      <xdr:col>21</xdr:col>
      <xdr:colOff>314325</xdr:colOff>
      <xdr:row>33</xdr:row>
      <xdr:rowOff>142876</xdr:rowOff>
    </xdr:from>
    <xdr:to>
      <xdr:col>24</xdr:col>
      <xdr:colOff>180975</xdr:colOff>
      <xdr:row>35</xdr:row>
      <xdr:rowOff>47626</xdr:rowOff>
    </xdr:to>
    <xdr:sp macro="" textlink="'Cost and Operation'!M10">
      <xdr:nvSpPr>
        <xdr:cNvPr id="35" name="Rectangle 34">
          <a:extLst>
            <a:ext uri="{FF2B5EF4-FFF2-40B4-BE49-F238E27FC236}">
              <a16:creationId xmlns:a16="http://schemas.microsoft.com/office/drawing/2014/main" id="{569DEF67-67BE-4522-BE34-0FFCFE314555}"/>
            </a:ext>
          </a:extLst>
        </xdr:cNvPr>
        <xdr:cNvSpPr/>
      </xdr:nvSpPr>
      <xdr:spPr>
        <a:xfrm>
          <a:off x="12515850" y="6553201"/>
          <a:ext cx="160972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8EF15D3-36C9-4753-8BE5-6A4EF7695FBD}" type="TxLink">
            <a:rPr lang="en-US" sz="1600" b="1" i="0" u="none" strike="noStrike">
              <a:solidFill>
                <a:schemeClr val="bg1"/>
              </a:solidFill>
              <a:latin typeface="Caviar Dreams" panose="020B0402020204020504" pitchFamily="34" charset="0"/>
              <a:ea typeface="+mn-ea"/>
              <a:cs typeface="Calibri"/>
            </a:rPr>
            <a:pPr marL="0" indent="0" algn="ctr"/>
            <a:t> Rp8,716,997 </a:t>
          </a:fld>
          <a:endParaRPr lang="id-ID" sz="2800" b="1" i="0" u="none" strike="noStrike">
            <a:solidFill>
              <a:schemeClr val="bg1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76200</xdr:colOff>
      <xdr:row>33</xdr:row>
      <xdr:rowOff>142876</xdr:rowOff>
    </xdr:from>
    <xdr:to>
      <xdr:col>14</xdr:col>
      <xdr:colOff>352424</xdr:colOff>
      <xdr:row>35</xdr:row>
      <xdr:rowOff>47626</xdr:rowOff>
    </xdr:to>
    <xdr:sp macro="" textlink="X.CnS!T7">
      <xdr:nvSpPr>
        <xdr:cNvPr id="38" name="Rectangle 37">
          <a:extLst>
            <a:ext uri="{FF2B5EF4-FFF2-40B4-BE49-F238E27FC236}">
              <a16:creationId xmlns:a16="http://schemas.microsoft.com/office/drawing/2014/main" id="{11698286-860D-47A7-9526-D4AE4BA73A1F}"/>
            </a:ext>
          </a:extLst>
        </xdr:cNvPr>
        <xdr:cNvSpPr/>
      </xdr:nvSpPr>
      <xdr:spPr>
        <a:xfrm>
          <a:off x="6467475" y="6553201"/>
          <a:ext cx="2019299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66B290-A4E4-4D2A-9572-E0B6F9578BB5}" type="TxLink">
            <a:rPr lang="en-US" sz="1600" b="1" i="0" u="none" strike="noStrike">
              <a:solidFill>
                <a:schemeClr val="bg1"/>
              </a:solidFill>
              <a:latin typeface="Caviar Dreams" panose="020B0402020204020504" pitchFamily="34" charset="0"/>
              <a:cs typeface="Arial"/>
            </a:rPr>
            <a:pPr algn="ctr"/>
            <a:t> Rp29,908,857 </a:t>
          </a:fld>
          <a:endParaRPr lang="id-ID" sz="2800" b="1">
            <a:solidFill>
              <a:schemeClr val="bg1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11</xdr:col>
      <xdr:colOff>476251</xdr:colOff>
      <xdr:row>31</xdr:row>
      <xdr:rowOff>152400</xdr:rowOff>
    </xdr:from>
    <xdr:to>
      <xdr:col>14</xdr:col>
      <xdr:colOff>222250</xdr:colOff>
      <xdr:row>33</xdr:row>
      <xdr:rowOff>114300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E27F2A0-5534-49CC-8D69-D3E9B2DDD818}"/>
            </a:ext>
          </a:extLst>
        </xdr:cNvPr>
        <xdr:cNvSpPr txBox="1"/>
      </xdr:nvSpPr>
      <xdr:spPr>
        <a:xfrm>
          <a:off x="6879168" y="6174317"/>
          <a:ext cx="1492249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>
                  <a:lumMod val="75000"/>
                </a:schemeClr>
              </a:solidFill>
              <a:latin typeface="Caviar Dreams" panose="020B0402020204020504" pitchFamily="34" charset="0"/>
            </a:rPr>
            <a:t>Gross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  <a:latin typeface="Caviar Dreams" panose="020B0402020204020504" pitchFamily="34" charset="0"/>
            </a:rPr>
            <a:t> </a:t>
          </a:r>
          <a:r>
            <a:rPr lang="id-ID" sz="1400" b="1">
              <a:solidFill>
                <a:schemeClr val="accent6">
                  <a:lumMod val="75000"/>
                </a:schemeClr>
              </a:solidFill>
              <a:latin typeface="Caviar Dreams" panose="020B0402020204020504" pitchFamily="34" charset="0"/>
            </a:rPr>
            <a:t>Revenue </a:t>
          </a:r>
          <a:endParaRPr lang="id-ID" sz="1400">
            <a:solidFill>
              <a:schemeClr val="accent6">
                <a:lumMod val="75000"/>
              </a:schemeClr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15</xdr:col>
      <xdr:colOff>238126</xdr:colOff>
      <xdr:row>31</xdr:row>
      <xdr:rowOff>171450</xdr:rowOff>
    </xdr:from>
    <xdr:to>
      <xdr:col>17</xdr:col>
      <xdr:colOff>504826</xdr:colOff>
      <xdr:row>33</xdr:row>
      <xdr:rowOff>133350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0098A3C-6090-4A82-A6B5-D357C7037DB5}"/>
            </a:ext>
          </a:extLst>
        </xdr:cNvPr>
        <xdr:cNvSpPr txBox="1"/>
      </xdr:nvSpPr>
      <xdr:spPr>
        <a:xfrm>
          <a:off x="8953501" y="6181725"/>
          <a:ext cx="14287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400" b="1">
              <a:solidFill>
                <a:srgbClr val="FFC000"/>
              </a:solidFill>
              <a:latin typeface="Caviar Dreams" panose="020B0402020204020504" pitchFamily="34" charset="0"/>
            </a:rPr>
            <a:t>Total </a:t>
          </a:r>
          <a:r>
            <a:rPr lang="en-US" sz="1400" b="1">
              <a:solidFill>
                <a:srgbClr val="FFC000"/>
              </a:solidFill>
              <a:latin typeface="Caviar Dreams" panose="020B0402020204020504" pitchFamily="34" charset="0"/>
            </a:rPr>
            <a:t>Sales</a:t>
          </a:r>
          <a:r>
            <a:rPr lang="id-ID" sz="1400" b="1">
              <a:solidFill>
                <a:srgbClr val="FFC000"/>
              </a:solidFill>
              <a:latin typeface="Caviar Dreams" panose="020B0402020204020504" pitchFamily="34" charset="0"/>
            </a:rPr>
            <a:t> </a:t>
          </a:r>
          <a:endParaRPr lang="id-ID" sz="1400">
            <a:solidFill>
              <a:srgbClr val="FFC000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18</xdr:col>
      <xdr:colOff>523876</xdr:colOff>
      <xdr:row>31</xdr:row>
      <xdr:rowOff>180975</xdr:rowOff>
    </xdr:from>
    <xdr:to>
      <xdr:col>21</xdr:col>
      <xdr:colOff>209551</xdr:colOff>
      <xdr:row>33</xdr:row>
      <xdr:rowOff>142875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65AACAF-3561-4B61-87B1-D81FC8F79323}"/>
            </a:ext>
          </a:extLst>
        </xdr:cNvPr>
        <xdr:cNvSpPr txBox="1"/>
      </xdr:nvSpPr>
      <xdr:spPr>
        <a:xfrm>
          <a:off x="10982326" y="6191250"/>
          <a:ext cx="14287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20E90"/>
              </a:solidFill>
              <a:latin typeface="Caviar Dreams" panose="020B0402020204020504" pitchFamily="34" charset="0"/>
            </a:rPr>
            <a:t>Customer</a:t>
          </a:r>
          <a:endParaRPr lang="id-ID" sz="1400">
            <a:solidFill>
              <a:srgbClr val="F20E90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22</xdr:col>
      <xdr:colOff>114301</xdr:colOff>
      <xdr:row>31</xdr:row>
      <xdr:rowOff>161925</xdr:rowOff>
    </xdr:from>
    <xdr:to>
      <xdr:col>24</xdr:col>
      <xdr:colOff>381001</xdr:colOff>
      <xdr:row>33</xdr:row>
      <xdr:rowOff>123825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DB3AD4D-3D3F-4937-8F6D-DE74BF57065B}"/>
            </a:ext>
          </a:extLst>
        </xdr:cNvPr>
        <xdr:cNvSpPr txBox="1"/>
      </xdr:nvSpPr>
      <xdr:spPr>
        <a:xfrm>
          <a:off x="12896851" y="6172200"/>
          <a:ext cx="14287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00B0F0"/>
              </a:solidFill>
              <a:latin typeface="Caviar Dreams" panose="020B0402020204020504" pitchFamily="34" charset="0"/>
            </a:rPr>
            <a:t>Total</a:t>
          </a:r>
          <a:r>
            <a:rPr lang="en-US" sz="1400" b="1" baseline="0">
              <a:solidFill>
                <a:srgbClr val="00B0F0"/>
              </a:solidFill>
              <a:latin typeface="Caviar Dreams" panose="020B0402020204020504" pitchFamily="34" charset="0"/>
            </a:rPr>
            <a:t> Assets</a:t>
          </a:r>
          <a:endParaRPr lang="id-ID" sz="1400">
            <a:solidFill>
              <a:srgbClr val="00B0F0"/>
            </a:solidFill>
            <a:latin typeface="Caviar Dreams" panose="020B0402020204020504" pitchFamily="34" charset="0"/>
          </a:endParaRPr>
        </a:p>
      </xdr:txBody>
    </xdr:sp>
    <xdr:clientData/>
  </xdr:twoCellAnchor>
  <xdr:twoCellAnchor editAs="oneCell">
    <xdr:from>
      <xdr:col>18</xdr:col>
      <xdr:colOff>190500</xdr:colOff>
      <xdr:row>31</xdr:row>
      <xdr:rowOff>190499</xdr:rowOff>
    </xdr:from>
    <xdr:to>
      <xdr:col>18</xdr:col>
      <xdr:colOff>523875</xdr:colOff>
      <xdr:row>33</xdr:row>
      <xdr:rowOff>123824</xdr:rowOff>
    </xdr:to>
    <xdr:pic>
      <xdr:nvPicPr>
        <xdr:cNvPr id="23" name="Graphic 22" descr="Connections with solid fill">
          <a:extLst>
            <a:ext uri="{FF2B5EF4-FFF2-40B4-BE49-F238E27FC236}">
              <a16:creationId xmlns:a16="http://schemas.microsoft.com/office/drawing/2014/main" id="{DA2DA758-DE84-43EE-9DDD-43FB24AC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648950" y="6200774"/>
          <a:ext cx="333375" cy="333375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3</xdr:row>
      <xdr:rowOff>142875</xdr:rowOff>
    </xdr:from>
    <xdr:to>
      <xdr:col>11</xdr:col>
      <xdr:colOff>85725</xdr:colOff>
      <xdr:row>5</xdr:row>
      <xdr:rowOff>85725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C384C07-83A1-41DC-A32D-0E844736FB4D}"/>
            </a:ext>
          </a:extLst>
        </xdr:cNvPr>
        <xdr:cNvSpPr/>
      </xdr:nvSpPr>
      <xdr:spPr>
        <a:xfrm>
          <a:off x="2752725" y="714375"/>
          <a:ext cx="3724275" cy="323850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latin typeface="Caviar Dreams" panose="020B0402020204020504" pitchFamily="34" charset="0"/>
            </a:rPr>
            <a:t>Last update</a:t>
          </a:r>
          <a:r>
            <a:rPr lang="en-US" sz="1400" b="1" baseline="0">
              <a:latin typeface="Caviar Dreams" panose="020B0402020204020504" pitchFamily="34" charset="0"/>
            </a:rPr>
            <a:t>: </a:t>
          </a:r>
          <a:endParaRPr lang="id-ID" sz="1400" b="1"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4</xdr:col>
      <xdr:colOff>428625</xdr:colOff>
      <xdr:row>1</xdr:row>
      <xdr:rowOff>95250</xdr:rowOff>
    </xdr:from>
    <xdr:to>
      <xdr:col>11</xdr:col>
      <xdr:colOff>85725</xdr:colOff>
      <xdr:row>3</xdr:row>
      <xdr:rowOff>38100</xdr:rowOff>
    </xdr:to>
    <xdr:sp macro="" textlink="B40">
      <xdr:nvSpPr>
        <xdr:cNvPr id="42" name="Rectangle: Rounded Corners 41">
          <a:extLst>
            <a:ext uri="{FF2B5EF4-FFF2-40B4-BE49-F238E27FC236}">
              <a16:creationId xmlns:a16="http://schemas.microsoft.com/office/drawing/2014/main" id="{DB54B218-6996-41DC-B8F5-E62BF49B5FD8}"/>
            </a:ext>
          </a:extLst>
        </xdr:cNvPr>
        <xdr:cNvSpPr/>
      </xdr:nvSpPr>
      <xdr:spPr>
        <a:xfrm>
          <a:off x="2752725" y="285750"/>
          <a:ext cx="3724275" cy="323850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F90C3E8-6E9F-4773-8402-B1EF26E47C4F}" type="TxLink">
            <a:rPr lang="en-US" sz="1200" b="1" i="0" u="none" strike="noStrike">
              <a:solidFill>
                <a:srgbClr val="FFFFFF"/>
              </a:solidFill>
              <a:latin typeface="Caviar Dreams" panose="020B0402020204020504" pitchFamily="34" charset="0"/>
              <a:cs typeface="Arial"/>
            </a:rPr>
            <a:pPr algn="ctr"/>
            <a:t>Friday, March 25, 2022</a:t>
          </a:fld>
          <a:endParaRPr lang="id-ID" sz="1200" b="1"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6</xdr:col>
      <xdr:colOff>466724</xdr:colOff>
      <xdr:row>3</xdr:row>
      <xdr:rowOff>171450</xdr:rowOff>
    </xdr:from>
    <xdr:to>
      <xdr:col>11</xdr:col>
      <xdr:colOff>296332</xdr:colOff>
      <xdr:row>5</xdr:row>
      <xdr:rowOff>133350</xdr:rowOff>
    </xdr:to>
    <xdr:sp macro="" textlink="C40">
      <xdr:nvSpPr>
        <xdr:cNvPr id="22" name="TextBox 21">
          <a:extLst>
            <a:ext uri="{FF2B5EF4-FFF2-40B4-BE49-F238E27FC236}">
              <a16:creationId xmlns:a16="http://schemas.microsoft.com/office/drawing/2014/main" id="{8649E063-D286-4064-9C6D-04DBD85C28AE}"/>
            </a:ext>
          </a:extLst>
        </xdr:cNvPr>
        <xdr:cNvSpPr txBox="1"/>
      </xdr:nvSpPr>
      <xdr:spPr>
        <a:xfrm>
          <a:off x="3959224" y="742950"/>
          <a:ext cx="27400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29AF55-AD16-46D3-89FC-D7E9C9E5967B}" type="TxLink">
            <a:rPr lang="en-US" sz="1200" b="1" i="0" u="none" strike="noStrike">
              <a:solidFill>
                <a:schemeClr val="bg1"/>
              </a:solidFill>
              <a:latin typeface="Caviar Dreams" panose="020B0402020204020504" pitchFamily="34" charset="0"/>
              <a:cs typeface="Arial"/>
            </a:rPr>
            <a:pPr/>
            <a:t>Wednesday, December 1, 2021</a:t>
          </a:fld>
          <a:endParaRPr lang="id-ID" sz="1200" b="1">
            <a:solidFill>
              <a:schemeClr val="bg1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4</xdr:col>
      <xdr:colOff>211666</xdr:colOff>
      <xdr:row>31</xdr:row>
      <xdr:rowOff>169334</xdr:rowOff>
    </xdr:from>
    <xdr:to>
      <xdr:col>11</xdr:col>
      <xdr:colOff>391583</xdr:colOff>
      <xdr:row>35</xdr:row>
      <xdr:rowOff>85001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17961BF-8CAC-4EE7-90E8-1A25BF1087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511174</xdr:colOff>
      <xdr:row>31</xdr:row>
      <xdr:rowOff>63498</xdr:rowOff>
    </xdr:from>
    <xdr:to>
      <xdr:col>26</xdr:col>
      <xdr:colOff>740833</xdr:colOff>
      <xdr:row>35</xdr:row>
      <xdr:rowOff>147098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907024F0-2A27-4AC7-9292-79A340494213}"/>
            </a:ext>
          </a:extLst>
        </xdr:cNvPr>
        <xdr:cNvSpPr/>
      </xdr:nvSpPr>
      <xdr:spPr>
        <a:xfrm>
          <a:off x="14481174" y="6085415"/>
          <a:ext cx="1393826" cy="887933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26</xdr:col>
      <xdr:colOff>928157</xdr:colOff>
      <xdr:row>31</xdr:row>
      <xdr:rowOff>78314</xdr:rowOff>
    </xdr:from>
    <xdr:to>
      <xdr:col>28</xdr:col>
      <xdr:colOff>395817</xdr:colOff>
      <xdr:row>35</xdr:row>
      <xdr:rowOff>161914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01261A9-8999-4B85-A5BF-19E283C2FB74}"/>
            </a:ext>
          </a:extLst>
        </xdr:cNvPr>
        <xdr:cNvSpPr/>
      </xdr:nvSpPr>
      <xdr:spPr>
        <a:xfrm>
          <a:off x="16062324" y="6100231"/>
          <a:ext cx="1393826" cy="887933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25</xdr:col>
      <xdr:colOff>105834</xdr:colOff>
      <xdr:row>31</xdr:row>
      <xdr:rowOff>116415</xdr:rowOff>
    </xdr:from>
    <xdr:to>
      <xdr:col>25</xdr:col>
      <xdr:colOff>465667</xdr:colOff>
      <xdr:row>33</xdr:row>
      <xdr:rowOff>74082</xdr:rowOff>
    </xdr:to>
    <xdr:pic>
      <xdr:nvPicPr>
        <xdr:cNvPr id="31" name="Graphic 30" descr="Money with solid fill">
          <a:extLst>
            <a:ext uri="{FF2B5EF4-FFF2-40B4-BE49-F238E27FC236}">
              <a16:creationId xmlns:a16="http://schemas.microsoft.com/office/drawing/2014/main" id="{977FF2D0-294B-476D-8A3F-8109D6FA1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4657917" y="6138332"/>
          <a:ext cx="359833" cy="359833"/>
        </a:xfrm>
        <a:prstGeom prst="rect">
          <a:avLst/>
        </a:prstGeom>
      </xdr:spPr>
    </xdr:pic>
    <xdr:clientData/>
  </xdr:twoCellAnchor>
  <xdr:twoCellAnchor editAs="oneCell">
    <xdr:from>
      <xdr:col>27</xdr:col>
      <xdr:colOff>63500</xdr:colOff>
      <xdr:row>31</xdr:row>
      <xdr:rowOff>95248</xdr:rowOff>
    </xdr:from>
    <xdr:to>
      <xdr:col>27</xdr:col>
      <xdr:colOff>518584</xdr:colOff>
      <xdr:row>33</xdr:row>
      <xdr:rowOff>148166</xdr:rowOff>
    </xdr:to>
    <xdr:pic>
      <xdr:nvPicPr>
        <xdr:cNvPr id="40" name="Graphic 39" descr="Transfer1 with solid fill">
          <a:extLst>
            <a:ext uri="{FF2B5EF4-FFF2-40B4-BE49-F238E27FC236}">
              <a16:creationId xmlns:a16="http://schemas.microsoft.com/office/drawing/2014/main" id="{25587734-A2FE-4BB2-BF85-884B76F76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160750" y="6117165"/>
          <a:ext cx="455084" cy="455084"/>
        </a:xfrm>
        <a:prstGeom prst="rect">
          <a:avLst/>
        </a:prstGeom>
      </xdr:spPr>
    </xdr:pic>
    <xdr:clientData/>
  </xdr:twoCellAnchor>
  <xdr:twoCellAnchor>
    <xdr:from>
      <xdr:col>26</xdr:col>
      <xdr:colOff>772583</xdr:colOff>
      <xdr:row>33</xdr:row>
      <xdr:rowOff>165101</xdr:rowOff>
    </xdr:from>
    <xdr:to>
      <xdr:col>28</xdr:col>
      <xdr:colOff>459317</xdr:colOff>
      <xdr:row>35</xdr:row>
      <xdr:rowOff>69851</xdr:rowOff>
    </xdr:to>
    <xdr:sp macro="" textlink="TOTAL_COST">
      <xdr:nvSpPr>
        <xdr:cNvPr id="48" name="Rectangle 47">
          <a:extLst>
            <a:ext uri="{FF2B5EF4-FFF2-40B4-BE49-F238E27FC236}">
              <a16:creationId xmlns:a16="http://schemas.microsoft.com/office/drawing/2014/main" id="{EDA5828E-C097-4601-85DC-36EC7AA70949}"/>
            </a:ext>
          </a:extLst>
        </xdr:cNvPr>
        <xdr:cNvSpPr/>
      </xdr:nvSpPr>
      <xdr:spPr>
        <a:xfrm>
          <a:off x="15906750" y="6589184"/>
          <a:ext cx="1612900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179CB81-9FD9-48D7-A1E6-3FED0141CED9}" type="TxLink">
            <a:rPr lang="en-US" sz="1200" b="1" i="0" u="none" strike="noStrike">
              <a:solidFill>
                <a:schemeClr val="bg2"/>
              </a:solidFill>
              <a:latin typeface="Caviar Dreams" panose="020B0402020204020504" pitchFamily="34" charset="0"/>
              <a:ea typeface="+mn-ea"/>
              <a:cs typeface="Arial"/>
            </a:rPr>
            <a:pPr marL="0" indent="0" algn="ctr"/>
            <a:t> Rp16,626,993 </a:t>
          </a:fld>
          <a:endParaRPr lang="id-ID" sz="2400" b="1" i="0" u="none" strike="noStrike">
            <a:solidFill>
              <a:schemeClr val="bg2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24</xdr:col>
      <xdr:colOff>497415</xdr:colOff>
      <xdr:row>33</xdr:row>
      <xdr:rowOff>52918</xdr:rowOff>
    </xdr:from>
    <xdr:to>
      <xdr:col>26</xdr:col>
      <xdr:colOff>719665</xdr:colOff>
      <xdr:row>35</xdr:row>
      <xdr:rowOff>179917</xdr:rowOff>
    </xdr:to>
    <xdr:sp macro="" textlink="'Cost and Operation'!M6:M7">
      <xdr:nvSpPr>
        <xdr:cNvPr id="47" name="Rectangle 46">
          <a:extLst>
            <a:ext uri="{FF2B5EF4-FFF2-40B4-BE49-F238E27FC236}">
              <a16:creationId xmlns:a16="http://schemas.microsoft.com/office/drawing/2014/main" id="{8027BC2B-6F40-483C-B6BD-512D0B5BB3F4}"/>
            </a:ext>
          </a:extLst>
        </xdr:cNvPr>
        <xdr:cNvSpPr/>
      </xdr:nvSpPr>
      <xdr:spPr>
        <a:xfrm>
          <a:off x="14467415" y="6477001"/>
          <a:ext cx="1386417" cy="5291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FFCFA34-9601-483F-A61F-473DCE8915B4}" type="TxLink">
            <a:rPr lang="en-US" sz="1200" b="1" i="0" u="none" strike="noStrike">
              <a:solidFill>
                <a:schemeClr val="bg1"/>
              </a:solidFill>
              <a:latin typeface="Caviar Dreams" panose="020B0402020204020504" pitchFamily="34" charset="0"/>
              <a:ea typeface="+mn-ea"/>
              <a:cs typeface="Arial"/>
            </a:rPr>
            <a:pPr marL="0" indent="0" algn="ctr"/>
            <a:t> Rp13,281,864 </a:t>
          </a:fld>
          <a:endParaRPr lang="id-ID" sz="1400" b="1" i="0" u="none" strike="noStrike">
            <a:solidFill>
              <a:schemeClr val="bg1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25</xdr:col>
      <xdr:colOff>493184</xdr:colOff>
      <xdr:row>31</xdr:row>
      <xdr:rowOff>192616</xdr:rowOff>
    </xdr:from>
    <xdr:to>
      <xdr:col>27</xdr:col>
      <xdr:colOff>378884</xdr:colOff>
      <xdr:row>33</xdr:row>
      <xdr:rowOff>154516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62580F7-D891-48F3-ACBE-AF02E7E793D7}"/>
            </a:ext>
          </a:extLst>
        </xdr:cNvPr>
        <xdr:cNvSpPr txBox="1"/>
      </xdr:nvSpPr>
      <xdr:spPr>
        <a:xfrm>
          <a:off x="15045267" y="6214533"/>
          <a:ext cx="1430867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1DD771"/>
              </a:solidFill>
              <a:latin typeface="Caviar Dreams" panose="020B0402020204020504" pitchFamily="34" charset="0"/>
            </a:rPr>
            <a:t>Profit</a:t>
          </a:r>
          <a:endParaRPr lang="id-ID" sz="1400">
            <a:solidFill>
              <a:srgbClr val="1DD771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27</xdr:col>
      <xdr:colOff>550334</xdr:colOff>
      <xdr:row>32</xdr:row>
      <xdr:rowOff>6350</xdr:rowOff>
    </xdr:from>
    <xdr:to>
      <xdr:col>28</xdr:col>
      <xdr:colOff>264584</xdr:colOff>
      <xdr:row>33</xdr:row>
      <xdr:rowOff>169333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008BEC4-720F-44FF-9DDD-1F40EF5F612D}"/>
            </a:ext>
          </a:extLst>
        </xdr:cNvPr>
        <xdr:cNvSpPr txBox="1"/>
      </xdr:nvSpPr>
      <xdr:spPr>
        <a:xfrm>
          <a:off x="16647584" y="6229350"/>
          <a:ext cx="677333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  <a:latin typeface="Caviar Dreams" panose="020B0402020204020504" pitchFamily="34" charset="0"/>
            </a:rPr>
            <a:t>Cost</a:t>
          </a:r>
          <a:endParaRPr lang="id-ID" sz="1400">
            <a:solidFill>
              <a:srgbClr val="FF0000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4</xdr:col>
      <xdr:colOff>465667</xdr:colOff>
      <xdr:row>7</xdr:row>
      <xdr:rowOff>10583</xdr:rowOff>
    </xdr:from>
    <xdr:to>
      <xdr:col>11</xdr:col>
      <xdr:colOff>77612</xdr:colOff>
      <xdr:row>18</xdr:row>
      <xdr:rowOff>127000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81A614B-F968-4766-B97B-1B65A18FD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21167</xdr:colOff>
      <xdr:row>14</xdr:row>
      <xdr:rowOff>42333</xdr:rowOff>
    </xdr:from>
    <xdr:to>
      <xdr:col>28</xdr:col>
      <xdr:colOff>308505</xdr:colOff>
      <xdr:row>25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A045E5D0-EE1A-4256-9A35-7994799E6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6792" y="2709333"/>
              <a:ext cx="2792413" cy="227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586316</xdr:colOff>
      <xdr:row>12</xdr:row>
      <xdr:rowOff>124883</xdr:rowOff>
    </xdr:from>
    <xdr:to>
      <xdr:col>28</xdr:col>
      <xdr:colOff>296333</xdr:colOff>
      <xdr:row>14</xdr:row>
      <xdr:rowOff>162983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88DD36C0-749E-45C8-B8D8-C7C03D027E15}"/>
            </a:ext>
          </a:extLst>
        </xdr:cNvPr>
        <xdr:cNvSpPr txBox="1"/>
      </xdr:nvSpPr>
      <xdr:spPr>
        <a:xfrm>
          <a:off x="15720483" y="2410883"/>
          <a:ext cx="163618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Operational Cost</a:t>
          </a:r>
          <a:endParaRPr lang="id-ID" sz="14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0</xdr:col>
      <xdr:colOff>412749</xdr:colOff>
      <xdr:row>7</xdr:row>
      <xdr:rowOff>37305</xdr:rowOff>
    </xdr:from>
    <xdr:to>
      <xdr:col>4</xdr:col>
      <xdr:colOff>232833</xdr:colOff>
      <xdr:row>35</xdr:row>
      <xdr:rowOff>30692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5BAFC44-181C-4AC0-89F3-B0E25F1D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9" y="1370805"/>
          <a:ext cx="2148417" cy="5486137"/>
        </a:xfrm>
        <a:prstGeom prst="rect">
          <a:avLst/>
        </a:prstGeom>
      </xdr:spPr>
    </xdr:pic>
    <xdr:clientData/>
  </xdr:twoCellAnchor>
  <xdr:twoCellAnchor>
    <xdr:from>
      <xdr:col>24</xdr:col>
      <xdr:colOff>511174</xdr:colOff>
      <xdr:row>28</xdr:row>
      <xdr:rowOff>137584</xdr:rowOff>
    </xdr:from>
    <xdr:to>
      <xdr:col>28</xdr:col>
      <xdr:colOff>402167</xdr:colOff>
      <xdr:row>30</xdr:row>
      <xdr:rowOff>137584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6D8AA15D-E3D1-4748-945F-26305E3C8A60}"/>
            </a:ext>
          </a:extLst>
        </xdr:cNvPr>
        <xdr:cNvSpPr/>
      </xdr:nvSpPr>
      <xdr:spPr>
        <a:xfrm>
          <a:off x="14481174" y="5556251"/>
          <a:ext cx="2981326" cy="402166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24</xdr:col>
      <xdr:colOff>504824</xdr:colOff>
      <xdr:row>26</xdr:row>
      <xdr:rowOff>95251</xdr:rowOff>
    </xdr:from>
    <xdr:to>
      <xdr:col>28</xdr:col>
      <xdr:colOff>381001</xdr:colOff>
      <xdr:row>28</xdr:row>
      <xdr:rowOff>99485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1373C732-1626-4967-AD25-95DE43043673}"/>
            </a:ext>
          </a:extLst>
        </xdr:cNvPr>
        <xdr:cNvSpPr/>
      </xdr:nvSpPr>
      <xdr:spPr>
        <a:xfrm>
          <a:off x="14474824" y="5111751"/>
          <a:ext cx="2966510" cy="406401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26</xdr:col>
      <xdr:colOff>433917</xdr:colOff>
      <xdr:row>29</xdr:row>
      <xdr:rowOff>0</xdr:rowOff>
    </xdr:from>
    <xdr:to>
      <xdr:col>28</xdr:col>
      <xdr:colOff>814917</xdr:colOff>
      <xdr:row>31</xdr:row>
      <xdr:rowOff>31750</xdr:rowOff>
    </xdr:to>
    <xdr:sp macro="" textlink="Partnership!J2">
      <xdr:nvSpPr>
        <xdr:cNvPr id="2" name="TextBox 1">
          <a:extLst>
            <a:ext uri="{FF2B5EF4-FFF2-40B4-BE49-F238E27FC236}">
              <a16:creationId xmlns:a16="http://schemas.microsoft.com/office/drawing/2014/main" id="{DEBA105C-A1B5-4E65-8FC9-F20506DB6931}"/>
            </a:ext>
          </a:extLst>
        </xdr:cNvPr>
        <xdr:cNvSpPr txBox="1"/>
      </xdr:nvSpPr>
      <xdr:spPr>
        <a:xfrm>
          <a:off x="15568084" y="5619750"/>
          <a:ext cx="2307166" cy="43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1840760-7402-48EB-B04D-43421CE77FD6}" type="TxLink">
            <a:rPr lang="en-US" sz="1400" b="1" i="0" u="none" strike="noStrike">
              <a:solidFill>
                <a:schemeClr val="bg1"/>
              </a:solidFill>
              <a:latin typeface="Caviar Dreams" panose="020B0402020204020504" pitchFamily="34" charset="0"/>
              <a:ea typeface="+mn-ea"/>
              <a:cs typeface="Arial"/>
            </a:rPr>
            <a:pPr marL="0" indent="0"/>
            <a:t> Rp7,969,118.40 </a:t>
          </a:fld>
          <a:endParaRPr lang="id-ID" sz="1400" b="1" i="0" u="none" strike="noStrike">
            <a:solidFill>
              <a:schemeClr val="bg1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26</xdr:col>
      <xdr:colOff>423333</xdr:colOff>
      <xdr:row>26</xdr:row>
      <xdr:rowOff>148166</xdr:rowOff>
    </xdr:from>
    <xdr:to>
      <xdr:col>28</xdr:col>
      <xdr:colOff>518584</xdr:colOff>
      <xdr:row>28</xdr:row>
      <xdr:rowOff>194732</xdr:rowOff>
    </xdr:to>
    <xdr:sp macro="" textlink="Partnership!G2">
      <xdr:nvSpPr>
        <xdr:cNvPr id="59" name="TextBox 58">
          <a:extLst>
            <a:ext uri="{FF2B5EF4-FFF2-40B4-BE49-F238E27FC236}">
              <a16:creationId xmlns:a16="http://schemas.microsoft.com/office/drawing/2014/main" id="{F08D3781-9428-49DA-A928-1A4BC8E1063E}"/>
            </a:ext>
          </a:extLst>
        </xdr:cNvPr>
        <xdr:cNvSpPr txBox="1"/>
      </xdr:nvSpPr>
      <xdr:spPr>
        <a:xfrm>
          <a:off x="15557500" y="5164666"/>
          <a:ext cx="2021417" cy="448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1F1ABD6-8C85-4743-8C09-73558D2CEB84}" type="TxLink">
            <a:rPr lang="en-US" sz="1400" b="1" i="0" u="none" strike="noStrike">
              <a:solidFill>
                <a:schemeClr val="bg1"/>
              </a:solidFill>
              <a:latin typeface="Caviar Dreams" panose="020B0402020204020504" pitchFamily="34" charset="0"/>
              <a:cs typeface="Arial"/>
            </a:rPr>
            <a:pPr/>
            <a:t> Rp5,312,745.60 </a:t>
          </a:fld>
          <a:endParaRPr lang="id-ID" sz="1400">
            <a:solidFill>
              <a:schemeClr val="bg1"/>
            </a:solidFill>
            <a:latin typeface="Caviar Dreams" panose="020B0402020204020504" pitchFamily="34" charset="0"/>
          </a:endParaRPr>
        </a:p>
      </xdr:txBody>
    </xdr:sp>
    <xdr:clientData/>
  </xdr:twoCellAnchor>
  <xdr:twoCellAnchor>
    <xdr:from>
      <xdr:col>25</xdr:col>
      <xdr:colOff>4235</xdr:colOff>
      <xdr:row>28</xdr:row>
      <xdr:rowOff>131234</xdr:rowOff>
    </xdr:from>
    <xdr:to>
      <xdr:col>26</xdr:col>
      <xdr:colOff>592667</xdr:colOff>
      <xdr:row>30</xdr:row>
      <xdr:rowOff>162985</xdr:rowOff>
    </xdr:to>
    <xdr:sp macro="" textlink="Partnership!J2">
      <xdr:nvSpPr>
        <xdr:cNvPr id="60" name="TextBox 59">
          <a:extLst>
            <a:ext uri="{FF2B5EF4-FFF2-40B4-BE49-F238E27FC236}">
              <a16:creationId xmlns:a16="http://schemas.microsoft.com/office/drawing/2014/main" id="{D26271B6-395E-4D88-A7EA-AC2A6B6FE35A}"/>
            </a:ext>
          </a:extLst>
        </xdr:cNvPr>
        <xdr:cNvSpPr txBox="1"/>
      </xdr:nvSpPr>
      <xdr:spPr>
        <a:xfrm>
          <a:off x="14556318" y="5549901"/>
          <a:ext cx="1170516" cy="433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i="0" u="none" strike="noStrike">
              <a:solidFill>
                <a:srgbClr val="FFFF00"/>
              </a:solidFill>
              <a:latin typeface="Caviar Dreams" panose="020B0402020204020504" pitchFamily="34" charset="0"/>
              <a:ea typeface="+mn-ea"/>
              <a:cs typeface="Arial"/>
            </a:rPr>
            <a:t>ROI</a:t>
          </a:r>
          <a:endParaRPr lang="id-ID" sz="1400" b="1" i="0" u="none" strike="noStrike">
            <a:solidFill>
              <a:srgbClr val="FFFF00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25</xdr:col>
      <xdr:colOff>336549</xdr:colOff>
      <xdr:row>26</xdr:row>
      <xdr:rowOff>10583</xdr:rowOff>
    </xdr:from>
    <xdr:to>
      <xdr:col>26</xdr:col>
      <xdr:colOff>924981</xdr:colOff>
      <xdr:row>28</xdr:row>
      <xdr:rowOff>188383</xdr:rowOff>
    </xdr:to>
    <xdr:sp macro="" textlink="Partnership!J2">
      <xdr:nvSpPr>
        <xdr:cNvPr id="61" name="TextBox 60">
          <a:extLst>
            <a:ext uri="{FF2B5EF4-FFF2-40B4-BE49-F238E27FC236}">
              <a16:creationId xmlns:a16="http://schemas.microsoft.com/office/drawing/2014/main" id="{92F686CC-F49B-4948-B428-E31868142E06}"/>
            </a:ext>
          </a:extLst>
        </xdr:cNvPr>
        <xdr:cNvSpPr txBox="1"/>
      </xdr:nvSpPr>
      <xdr:spPr>
        <a:xfrm>
          <a:off x="14888632" y="5027083"/>
          <a:ext cx="1170516" cy="579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 i="0" u="none" strike="noStrike">
              <a:solidFill>
                <a:srgbClr val="FFFF00"/>
              </a:solidFill>
              <a:latin typeface="Caviar Dreams" panose="020B0402020204020504" pitchFamily="34" charset="0"/>
              <a:ea typeface="+mn-ea"/>
              <a:cs typeface="Arial"/>
            </a:rPr>
            <a:t>SIGMA</a:t>
          </a:r>
          <a:r>
            <a:rPr lang="en-US" sz="1100" b="1" i="0" u="none" strike="noStrike" baseline="0">
              <a:solidFill>
                <a:srgbClr val="FFFF00"/>
              </a:solidFill>
              <a:latin typeface="Caviar Dreams" panose="020B0402020204020504" pitchFamily="34" charset="0"/>
              <a:ea typeface="+mn-ea"/>
              <a:cs typeface="Arial"/>
            </a:rPr>
            <a:t> SAVING</a:t>
          </a:r>
          <a:endParaRPr lang="id-ID" sz="1100" b="1" i="0" u="none" strike="noStrike">
            <a:solidFill>
              <a:srgbClr val="FFFF00"/>
            </a:solidFill>
            <a:latin typeface="Caviar Dreams" panose="020B04020202040205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433916</xdr:colOff>
      <xdr:row>7</xdr:row>
      <xdr:rowOff>74083</xdr:rowOff>
    </xdr:from>
    <xdr:to>
      <xdr:col>24</xdr:col>
      <xdr:colOff>158750</xdr:colOff>
      <xdr:row>29</xdr:row>
      <xdr:rowOff>169333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3363C7C-DF67-4C73-90C4-6D6BC80F7E9C}"/>
            </a:ext>
          </a:extLst>
        </xdr:cNvPr>
        <xdr:cNvSpPr/>
      </xdr:nvSpPr>
      <xdr:spPr>
        <a:xfrm>
          <a:off x="6836833" y="1407583"/>
          <a:ext cx="7291917" cy="4381500"/>
        </a:xfrm>
        <a:prstGeom prst="rect">
          <a:avLst/>
        </a:prstGeom>
        <a:solidFill>
          <a:schemeClr val="bg1"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latin typeface="Caviar Dreams" panose="020B0402020204020504" pitchFamily="34" charset="0"/>
            </a:rPr>
            <a:t>Changelog</a:t>
          </a:r>
          <a:r>
            <a:rPr lang="en-US" sz="2000" b="1" baseline="0">
              <a:latin typeface="Caviar Dreams" panose="020B0402020204020504" pitchFamily="34" charset="0"/>
            </a:rPr>
            <a:t> &amp; Notes Sigma:</a:t>
          </a:r>
        </a:p>
        <a:p>
          <a:pPr algn="l"/>
          <a:endParaRPr lang="en-US" sz="1600" baseline="0">
            <a:latin typeface="Caviar Dreams" panose="020B0402020204020504" pitchFamily="34" charset="0"/>
          </a:endParaRP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>
              <a:latin typeface="Caviar Dreams" panose="020B0402020204020504" pitchFamily="34" charset="0"/>
            </a:rPr>
            <a:t>Perubahan Setting Auto Tokpedia Ads : 500.000 (November) jadi 300.000 (December).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>
              <a:latin typeface="Caviar Dreams" panose="020B0402020204020504" pitchFamily="34" charset="0"/>
            </a:rPr>
            <a:t>Pendapatan</a:t>
          </a:r>
          <a:r>
            <a:rPr lang="en-US" sz="1800" kern="100" spc="100" baseline="0">
              <a:latin typeface="Caviar Dreams" panose="020B0402020204020504" pitchFamily="34" charset="0"/>
            </a:rPr>
            <a:t> bersih Rp13.281.864 (July-November).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 baseline="0">
              <a:latin typeface="Caviar Dreams" panose="020B0402020204020504" pitchFamily="34" charset="0"/>
            </a:rPr>
            <a:t>Pembagian pendapatan 60:40 antara Investor dan Sigma.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 baseline="0">
              <a:latin typeface="Caviar Dreams" panose="020B0402020204020504" pitchFamily="34" charset="0"/>
            </a:rPr>
            <a:t>Sigma mendapat bagian keuntungan senilai Rp5.312.745,60. </a:t>
          </a:r>
          <a:endParaRPr lang="en-US" sz="1800" kern="100" spc="100">
            <a:latin typeface="Caviar Dreams" panose="020B0402020204020504" pitchFamily="34" charset="0"/>
          </a:endParaRP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>
              <a:latin typeface="Caviar Dreams" panose="020B0402020204020504" pitchFamily="34" charset="0"/>
            </a:rPr>
            <a:t>ROI untuk investor</a:t>
          </a:r>
          <a:r>
            <a:rPr lang="en-US" sz="1800" kern="100" spc="100" baseline="0">
              <a:latin typeface="Caviar Dreams" panose="020B0402020204020504" pitchFamily="34" charset="0"/>
            </a:rPr>
            <a:t> total Rp7.969.118,40 dihitung dari bulai July - November (5 Bulan).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 baseline="0">
              <a:latin typeface="Caviar Dreams" panose="020B0402020204020504" pitchFamily="34" charset="0"/>
            </a:rPr>
            <a:t>Pembagian ROI akan dibagi rata (5 orang).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1800" kern="100" spc="100" baseline="0">
              <a:latin typeface="Caviar Dreams" panose="020B0402020204020504" pitchFamily="34" charset="0"/>
            </a:rPr>
            <a:t>Bulan ini akan ada 1x RUPS untuk pembagian ROI.</a:t>
          </a:r>
        </a:p>
        <a:p>
          <a:pPr marL="285750" indent="-285750" algn="l">
            <a:buFont typeface="Wingdings" panose="05000000000000000000" pitchFamily="2" charset="2"/>
            <a:buChar char="v"/>
          </a:pPr>
          <a:endParaRPr lang="en-US" sz="1600" baseline="0">
            <a:latin typeface="Caviar Dreams" panose="020B0402020204020504" pitchFamily="34" charset="0"/>
          </a:endParaRPr>
        </a:p>
        <a:p>
          <a:pPr marL="285750" indent="-285750" algn="l">
            <a:buFont typeface="Wingdings" panose="05000000000000000000" pitchFamily="2" charset="2"/>
            <a:buChar char="v"/>
          </a:pPr>
          <a:endParaRPr lang="id-ID" sz="1600">
            <a:latin typeface="Caviar Dreams" panose="020B0402020204020504" pitchFamily="34" charset="0"/>
          </a:endParaRPr>
        </a:p>
      </xdr:txBody>
    </xdr:sp>
    <xdr:clientData/>
  </xdr:twoCellAnchor>
  <xdr:twoCellAnchor editAs="oneCell">
    <xdr:from>
      <xdr:col>25</xdr:col>
      <xdr:colOff>42334</xdr:colOff>
      <xdr:row>26</xdr:row>
      <xdr:rowOff>105833</xdr:rowOff>
    </xdr:from>
    <xdr:to>
      <xdr:col>25</xdr:col>
      <xdr:colOff>381001</xdr:colOff>
      <xdr:row>28</xdr:row>
      <xdr:rowOff>42333</xdr:rowOff>
    </xdr:to>
    <xdr:pic>
      <xdr:nvPicPr>
        <xdr:cNvPr id="37" name="Graphic 36" descr="Piggy Bank with solid fill">
          <a:extLst>
            <a:ext uri="{FF2B5EF4-FFF2-40B4-BE49-F238E27FC236}">
              <a16:creationId xmlns:a16="http://schemas.microsoft.com/office/drawing/2014/main" id="{761FB923-98DA-4D4D-80B1-5F45F416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4594417" y="5122333"/>
          <a:ext cx="338667" cy="338667"/>
        </a:xfrm>
        <a:prstGeom prst="rect">
          <a:avLst/>
        </a:prstGeom>
      </xdr:spPr>
    </xdr:pic>
    <xdr:clientData/>
  </xdr:twoCellAnchor>
  <xdr:twoCellAnchor editAs="oneCell">
    <xdr:from>
      <xdr:col>25</xdr:col>
      <xdr:colOff>57149</xdr:colOff>
      <xdr:row>28</xdr:row>
      <xdr:rowOff>173565</xdr:rowOff>
    </xdr:from>
    <xdr:to>
      <xdr:col>25</xdr:col>
      <xdr:colOff>359834</xdr:colOff>
      <xdr:row>30</xdr:row>
      <xdr:rowOff>74084</xdr:rowOff>
    </xdr:to>
    <xdr:pic>
      <xdr:nvPicPr>
        <xdr:cNvPr id="46" name="Graphic 45" descr="Flying Money with solid fill">
          <a:extLst>
            <a:ext uri="{FF2B5EF4-FFF2-40B4-BE49-F238E27FC236}">
              <a16:creationId xmlns:a16="http://schemas.microsoft.com/office/drawing/2014/main" id="{A43FF97A-876F-4C32-9A10-CFDDB34FC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4609232" y="5592232"/>
          <a:ext cx="302685" cy="302685"/>
        </a:xfrm>
        <a:prstGeom prst="rect">
          <a:avLst/>
        </a:prstGeom>
      </xdr:spPr>
    </xdr:pic>
    <xdr:clientData/>
  </xdr:twoCellAnchor>
  <xdr:twoCellAnchor>
    <xdr:from>
      <xdr:col>14</xdr:col>
      <xdr:colOff>45507</xdr:colOff>
      <xdr:row>1</xdr:row>
      <xdr:rowOff>63499</xdr:rowOff>
    </xdr:from>
    <xdr:to>
      <xdr:col>16</xdr:col>
      <xdr:colOff>246590</xdr:colOff>
      <xdr:row>5</xdr:row>
      <xdr:rowOff>141694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0BF0E93E-3EBB-469F-BA66-5414D5C987A7}"/>
            </a:ext>
          </a:extLst>
        </xdr:cNvPr>
        <xdr:cNvSpPr/>
      </xdr:nvSpPr>
      <xdr:spPr>
        <a:xfrm>
          <a:off x="8194674" y="253999"/>
          <a:ext cx="1365249" cy="840195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473074</xdr:colOff>
      <xdr:row>1</xdr:row>
      <xdr:rowOff>57150</xdr:rowOff>
    </xdr:from>
    <xdr:to>
      <xdr:col>19</xdr:col>
      <xdr:colOff>92073</xdr:colOff>
      <xdr:row>5</xdr:row>
      <xdr:rowOff>135345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4AC2376E-6ACB-46EF-879E-CBA3065D6B4F}"/>
            </a:ext>
          </a:extLst>
        </xdr:cNvPr>
        <xdr:cNvSpPr/>
      </xdr:nvSpPr>
      <xdr:spPr>
        <a:xfrm>
          <a:off x="9786407" y="247650"/>
          <a:ext cx="1365249" cy="840195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19</xdr:col>
      <xdr:colOff>335491</xdr:colOff>
      <xdr:row>1</xdr:row>
      <xdr:rowOff>46566</xdr:rowOff>
    </xdr:from>
    <xdr:to>
      <xdr:col>21</xdr:col>
      <xdr:colOff>536573</xdr:colOff>
      <xdr:row>5</xdr:row>
      <xdr:rowOff>124761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18829540-CD04-4D38-A93A-187F14468411}"/>
            </a:ext>
          </a:extLst>
        </xdr:cNvPr>
        <xdr:cNvSpPr/>
      </xdr:nvSpPr>
      <xdr:spPr>
        <a:xfrm>
          <a:off x="11395074" y="237066"/>
          <a:ext cx="1365249" cy="840195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170391</xdr:colOff>
      <xdr:row>1</xdr:row>
      <xdr:rowOff>40216</xdr:rowOff>
    </xdr:from>
    <xdr:to>
      <xdr:col>24</xdr:col>
      <xdr:colOff>371473</xdr:colOff>
      <xdr:row>5</xdr:row>
      <xdr:rowOff>118411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B2B8285B-CF5F-45A4-B508-70DAA03207A8}"/>
            </a:ext>
          </a:extLst>
        </xdr:cNvPr>
        <xdr:cNvSpPr/>
      </xdr:nvSpPr>
      <xdr:spPr>
        <a:xfrm>
          <a:off x="12976224" y="230716"/>
          <a:ext cx="1365249" cy="840195"/>
        </a:xfrm>
        <a:prstGeom prst="roundRect">
          <a:avLst/>
        </a:prstGeom>
        <a:solidFill>
          <a:srgbClr val="14143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2</xdr:row>
      <xdr:rowOff>38100</xdr:rowOff>
    </xdr:from>
    <xdr:to>
      <xdr:col>18</xdr:col>
      <xdr:colOff>9525</xdr:colOff>
      <xdr:row>6</xdr:row>
      <xdr:rowOff>185736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ADDB8-9F7F-42F7-90F2-AF44A6263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</xdr:colOff>
      <xdr:row>17</xdr:row>
      <xdr:rowOff>92529</xdr:rowOff>
    </xdr:from>
    <xdr:to>
      <xdr:col>22</xdr:col>
      <xdr:colOff>476930</xdr:colOff>
      <xdr:row>32</xdr:row>
      <xdr:rowOff>107497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534BB-D423-4EA6-8068-C903799C8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78241</xdr:colOff>
      <xdr:row>57</xdr:row>
      <xdr:rowOff>161924</xdr:rowOff>
    </xdr:from>
    <xdr:to>
      <xdr:col>23</xdr:col>
      <xdr:colOff>540884</xdr:colOff>
      <xdr:row>73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AF53A-4F38-4F08-B5F1-57A3EAC9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166687</xdr:colOff>
      <xdr:row>48</xdr:row>
      <xdr:rowOff>0</xdr:rowOff>
    </xdr:from>
    <xdr:to>
      <xdr:col>9</xdr:col>
      <xdr:colOff>1023937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9B13C-C9DA-481F-B14B-414FA562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60402</xdr:colOff>
      <xdr:row>34</xdr:row>
      <xdr:rowOff>103613</xdr:rowOff>
    </xdr:from>
    <xdr:to>
      <xdr:col>21</xdr:col>
      <xdr:colOff>55756</xdr:colOff>
      <xdr:row>49</xdr:row>
      <xdr:rowOff>59008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88ABA-325C-401D-B7C8-63419F40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2</xdr:row>
      <xdr:rowOff>128587</xdr:rowOff>
    </xdr:from>
    <xdr:to>
      <xdr:col>11</xdr:col>
      <xdr:colOff>495300</xdr:colOff>
      <xdr:row>11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54358B-7F47-4F77-9F94-E27D5618C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4512" y="490537"/>
              <a:ext cx="2795588" cy="167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GCap" refreshedDate="44535.685058680552" backgroundQuery="1" createdVersion="7" refreshedVersion="7" minRefreshableVersion="3" recordCount="0" supportSubquery="1" supportAdvancedDrill="1" xr:uid="{09A7A6D7-21A0-4839-B142-65B78638EE4D}">
  <cacheSource type="external" connectionId="1"/>
  <cacheFields count="3">
    <cacheField name="[Table8].[Category].[Category]" caption="Category" numFmtId="0" hierarchy="16" level="1">
      <sharedItems count="16">
        <s v="0"/>
        <s v="Dipotong karena Solusi dari Reso"/>
        <s v="Pemotongan biaya bayar di tempat"/>
        <s v="Pemotongan Biaya Layanan Bebas O"/>
        <s v="Pemotongan Biaya Layanan Power M"/>
        <s v="Pemotongan biaya proteksi produk"/>
        <s v="Pemotongan Ongkir via Anteraja -"/>
        <s v="Pemotongan Ongkir via Gojek - IN"/>
        <s v="Pemotongan Ongkir via Grab - INV"/>
        <s v="Pemotongan Ongkir via Ninja Expr"/>
        <s v="Pemotongan Ongkir via SiCepat -"/>
        <s v="Pemotongan penalti untuk Invoice - INV/202"/>
        <s v="Pemotongan untuk Asuransi dengan"/>
        <s v="Pemotongan Voucher Merchant - Promo Cash"/>
        <s v="Pemotongan Voucher Merchant - Promo Grat"/>
        <s v="Tokopedia Ads"/>
      </sharedItems>
    </cacheField>
    <cacheField name="[Measures].[Sum of Nominal (Rp)]" caption="Sum of Nominal (Rp)" numFmtId="0" hierarchy="28" level="32767"/>
    <cacheField name="[Table8].[Description].[Description]" caption="Description" numFmtId="0" hierarchy="13" level="1">
      <sharedItems containsNonDate="0" count="39">
        <s v="Penggunaan Saldo Tokopedia untuk pembelian dari Tokopedia Ads. [ID Transaksi: 2315086446]"/>
        <s v="Penggunaan Saldo Tokopedia untuk pembelian dari Tokopedia Ads. [ID Transaksi: 2348864843]"/>
        <s v="Withdrawal (PT. BANK MANDIRI - 1660002804581 - AHMAD HAEKAL)_x000a_* 2021-07-15 14:25:04 : Processed_x000a_* 2021/07/15 14:25:10 : Completed"/>
        <s v="Withdrawal (PT. BANK MANDIRI - 1660002804581 - AHMAD HAEKAL)_x000a_* 2021-07-20 20:12:52 : Processed_x000a_* 2021/07/20 20:12:55 : Completed"/>
        <s v="Withdrawal (PT. BANK MANDIRI - 1660002804581 - AHMAD HAEKAL)_x000a_* 2021-08-19 07:08:21 : Processed_x000a_* 2021/08/19 07:50:02 : Completed"/>
        <s v="Withdrawal (PT. BANK MANDIRI - 1660002804581 - AHMAD HAEKAL)_x000a_* 2021-09-15 10:56:45 : Processed_x000a_* 2021/09/15 10:56:51 : Completed"/>
        <s v="Withdrawal (PT. BANK MANDIRI - 1660002804581 - AHMAD HAEKAL)_x000a_* 2021-09-24 19:19:10 : Processed_x000a_* 2021-09-24 19:19:17 : Completed"/>
        <s v="Withdrawal (PT. BANK MANDIRI - 1660002804581 - AHMAD HAEKAL)_x000a_* 2021-09-25 14:13:56 : Processed_x000a_* 2021-09-25 14:14:03 : Completed"/>
        <s v="Withdrawal (PT. BANK MANDIRI - 1660002804581 - AHMAD HAEKAL)_x000a_* 2021-09-29 11:25:08 : Processed_x000a_* 2021-09-29 11:25:12 : Completed"/>
        <s v="Withdrawal (PT. BANK MANDIRI - 1660002804581 - AHMAD HAEKAL)_x000a_* 2021-09-30 10:12:24 : Processed_x000a_* 2021-09-30 10:12:28 : Completed"/>
        <s v="Withdrawal (PT. BANK MANDIRI - 1660002804581 - AHMAD HAEKAL)_x000a_* 2021-10-02 06:48:53 : Processed_x000a_* 2021-10-02 08:07:14 : Completed"/>
        <s v="Withdrawal (PT. BANK MANDIRI - 1660002804581 - AHMAD HAEKAL)_x000a_* 2021-10-04 13:15:04 : Processed_x000a_* 2021-10-04 13:15:09 : Completed"/>
        <s v="Withdrawal (PT. BANK MANDIRI - 1660002804581 - AHMAD HAEKAL)_x000a_* 2021-10-04 19:49:01 : Processed_x000a_* 2021-10-04 20:10:27 : Completed"/>
        <s v="Withdrawal (PT. BANK MANDIRI - 1660002804581 - AHMAD HAEKAL)_x000a_* 2021-10-06 12:00:16 : Processed_x000a_* 2021-10-06 12:01:21 : Completed"/>
        <s v="Withdrawal (PT. BANK MANDIRI - 1660002804581 - AHMAD HAEKAL)_x000a_* 2021-10-07 18:06:57 : Processed_x000a_* 2021-10-07 18:08:01 : Completed"/>
        <s v="Withdrawal (PT. BANK MANDIRI - 1660002804581 - AHMAD HAEKAL)_x000a_* 2021-10-07 19:39:08 : Processed_x000a_* 2021-10-07 19:40:14 : Completed"/>
        <s v="Withdrawal (PT. BANK MANDIRI - 1660002804581 - AHMAD HAEKAL)_x000a_* 2021-10-08 07:50:49 : Processed_x000a_* 2021-10-08 08:25:14 : Completed"/>
        <s v="Withdrawal (PT. BANK MANDIRI - 1660002804581 - AHMAD HAEKAL)_x000a_* 2021-10-11 14:23:39 : Processed_x000a_* 2021-10-11 14:24:47 : Completed"/>
        <s v="Withdrawal (PT. BANK MANDIRI - 1660002804581 - AHMAD HAEKAL)_x000a_* 2021-10-11 15:52:08 : Processed_x000a_* 2021-10-11 15:53:13 : Completed"/>
        <s v="Withdrawal (PT. BANK MANDIRI - 1660002804581 - AHMAD HAEKAL)_x000a_* 2021-10-12 15:21:00 : Processed_x000a_* 2021-10-12 15:22:08 : Completed"/>
        <s v="Withdrawal (PT. BANK MANDIRI - 1660002804581 - AHMAD HAEKAL)_x000a_* 2021-10-14 12:48:44 : Processed_x000a_* 2021-10-14 12:49:49 : Completed"/>
        <s v="Withdrawal (PT. BANK MANDIRI - 1660002804581 - AHMAD HAEKAL)_x000a_* 2021-10-22 17:52:24 : Processed_x000a_* 2021-10-22 17:53:27 : Completed"/>
        <s v="Withdrawal (PT. BANK MANDIRI - 1660002804581 - AHMAD HAEKAL)_x000a_* 2021-10-26 10:30:09 : Processed_x000a_* 2021-10-26 10:31:17 : Completed"/>
        <s v="Withdrawal (PT. BANK MANDIRI - 1660002804581 - AHMAD HAEKAL)_x000a_* 2021-10-27 06:36:01 : Processed_x000a_* 2021-10-27 06:51:38 : Completed"/>
        <s v="Withdrawal (PT. BANK MANDIRI - 1660002804581 - AHMAD HAEKAL)_x000a_* 2021-10-27 06:45:28 : Processed_x000a_* 2021-10-27 06:52:13 : Completed"/>
        <s v="Withdrawal (PT. BANK MANDIRI - 1660002804581 - AHMAD HAEKAL)_x000a_* 2021-11-04 16:19:36 : Processed_x000a_* 2021-11-04 16:20:44 : Completed"/>
        <s v="Withdrawal (PT. BANK MANDIRI - 1660002804581 - AHMAD HAEKAL)_x000a_* 2021-11-05 08:38:14 : Processed_x000a_* 2021-11-05 08:39:18 : Completed"/>
        <s v="Withdrawal (PT. BANK MANDIRI - 1660002804581 - AHMAD HAEKAL)_x000a_* 2021-11-08 10:54:44 : Processed_x000a_* 2021-11-08 10:55:51 : Completed"/>
        <s v="Withdrawal (PT. BANK MANDIRI - 1660002804581 - AHMAD HAEKAL)_x000a_* 2021-11-08 17:26:35 : Processed_x000a_* 2021-11-08 17:27:40 : Completed"/>
        <s v="Withdrawal (PT. BANK MANDIRI - 1660002804581 - AHMAD HAEKAL)_x000a_* 2021-11-12 10:19:21 : Processed_x000a_* 2021-11-12 10:20:29 : Completed"/>
        <s v="Withdrawal (PT. BANK MANDIRI - 1660002804581 - AHMAD HAEKAL)_x000a_* 2021-11-19 15:56:49 : Processed_x000a_* 2021-11-19 15:57:57 : Completed"/>
        <s v="Withdrawal (PT. BANK MANDIRI - 1660002804581 - AHMAD HAEKAL)_x000a_* 2021-12-01 14:51:17 : Processed_x000a_* 2021-12-01 14:52:21 : Completed"/>
        <s v="Withdrawal (PT. BANK MANDIRI - 1660002804581 - AHMAD HAEKAL)_x000a_* 2021-12-01 15:01:28 : Processed_x000a_* 2021-12-01 15:02:35 : Completed"/>
        <s v="Withdrawal (PT. BCA (BANK CENTRAL ASIA) TBK - 4120164321 - AHMAD HAEKAL)_x000a_* 2021-07-28 16:36:33 : Processed_x000a_* 2021/07/28 16:38:06 : Completed"/>
        <s v="Withdrawal (PT. BCA (BANK CENTRAL ASIA) TBK - 4120164321 - AHMAD HAEKAL)_x000a_* 2021-08-24 09:44:29 : Processed_x000a_* 2021/08/24 09:46:08 : Completed"/>
        <s v="Withdrawal (PT. BCA (BANK CENTRAL ASIA) TBK - 4120164321 - AHMAD HAEKAL)_x000a_* 2021-09-06 12:36:31 : Processed_x000a_* 2021/09/06 12:38:08 : Completed"/>
        <s v="Withdrawal (PT. BCA (BANK CENTRAL ASIA) TBK - 4120164321 - AHMAD HAEKAL)_x000a_* 2021-09-12 17:04:54 : Processed_x000a_* 2021/09/12 17:06:09 : Completed"/>
        <s v="Withdrawal (PT. BCA (BANK CENTRAL ASIA) TBK - 4120164321 - AHMAD HAEKAL)_x000a_* 2021-09-13 12:02:03 : Processed_x000a_* 2021/09/13 12:04:04 : Completed"/>
        <s v="Withdrawal (PT. BCA (BANK CENTRAL ASIA) TBK - 4120164321 - AHMAD HAEKAL)_x000a_* 2021-09-14 12:39:05 : Processed_x000a_* 2021/09/14 12:41:01 : Completed"/>
      </sharedItems>
    </cacheField>
  </cacheFields>
  <cacheHierarchies count="31">
    <cacheHierarchy uniqueName="[CnS].[Invoice]" caption="Invoice" attribute="1" defaultMemberUniqueName="[CnS].[Invoice].[All]" allUniqueName="[CnS].[Invoice].[All]" dimensionUniqueName="[CnS]" displayFolder="" count="0" memberValueDatatype="130" unbalanced="0"/>
    <cacheHierarchy uniqueName="[CnS].[Order Date]" caption="Order Date" attribute="1" time="1" defaultMemberUniqueName="[CnS].[Order Date].[All]" allUniqueName="[CnS].[Order Date].[All]" dimensionUniqueName="[CnS]" displayFolder="" count="0" memberValueDatatype="7" unbalanced="0"/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0" memberValueDatatype="130" unbalanced="0"/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0" memberValueDatatype="130" unbalanced="0"/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2" memberValueDatatype="130" unbalanced="0">
      <fieldsUsage count="2">
        <fieldUsage x="-1"/>
        <fieldUsage x="2"/>
      </fieldsUsage>
    </cacheHierarchy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2" memberValueDatatype="130" unbalanced="0">
      <fieldsUsage count="2">
        <fieldUsage x="-1"/>
        <fieldUsage x="0"/>
      </fieldsUsage>
    </cacheHierarchy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GCap" refreshedDate="44645.296098611114" backgroundQuery="1" createdVersion="7" refreshedVersion="7" minRefreshableVersion="3" recordCount="0" supportSubquery="1" supportAdvancedDrill="1" xr:uid="{B472E151-3701-48B8-8B14-E7930D514073}">
  <cacheSource type="external" connectionId="1"/>
  <cacheFields count="4">
    <cacheField name="[CnS].[Product Name].[Product Name]" caption="Product Name" numFmtId="0" hierarchy="3" level="1">
      <sharedItems count="37">
        <s v="FIFA 22 PC ORIGINAL - envelope"/>
        <s v="FIFA 22 PC ORIGINAL - exclusive"/>
        <s v="FIFA 22 PC ORIGINAL - flashdisk"/>
        <s v="FIFA 22 PC ORIGINAL - flashdrive"/>
        <s v="FIFA 22 PC ORIGINAL - Original"/>
        <s v="FIFA 22 PC ORIGINAL - Original Std."/>
        <s v="Final Fantasy XV Windows Edition PC Original Steam + Episode Ardyn"/>
        <s v="Game Cyberpunk 2077 PC Game Original Steam"/>
        <s v="Game F1 2021 Deluxe Edition PC Original Steam Game"/>
        <s v="Game F1 2021 Deluxe Edition PC Original Steam Game - Envelope"/>
        <s v="Game F1 2021 Deluxe Edition PC Original Steam Game - Flashdrive"/>
        <s v="Game Far Cry 6 Ultimate Edition PC Original Steam Game - Envelope"/>
        <s v="Game Far Cry 6 Ultimate Edition PC Original Ubisoft Game - Envelope"/>
        <s v="Game Football Manager 2022 PC Original Game Steam"/>
        <s v="Game Forza Horizon 4 Ultimate Edition PC Game Steam + Full DLC"/>
        <s v="Game Forza Horizon 5 Premium Edition PC Original Steam Game - Envelope"/>
        <s v="Game Forza Horizon 5 Premium Edition PC Original Steam Game - Flashdrive"/>
        <s v="Game Humankind Deluxe Edition PC/iOs Mac Original Steam Game - Envelope"/>
        <s v="Game NBA 2K22 PC Original Steam Game - Envelope"/>
        <s v="Game Nier Replicant PC Original Game Steam + Full DLC"/>
        <s v="Game No Man's Sky PC Original Game Steam - Envelope"/>
        <s v="Game PES 2021 PC Original - acc. steam game"/>
        <s v="Game PES 2021 Season Update PC Original Game Steam - Envelope"/>
        <s v="Game Planet Zoo Deluxe Edition PC Original Steam Game"/>
        <s v="Game Satisfactory PC Original Game Steam - Envelope"/>
        <s v="Horizon Zero Dawn Complete Edition PC Original Game Steam"/>
        <s v="Microsoft Flight Simulator PC Original Game Steam"/>
        <s v="Need For Speed Heat Deluxe Edition PC Original Game Steam"/>
        <s v="Need For Speed Heat Deluxe Edition PC Original Game Steam - Envelope"/>
        <s v="PROMO SIGMA BUY 2 GET 1 PC GAME STEAM ORIGINAL"/>
        <s v="Red Dead Redemption 2 Ultimate Edition PC Original Game Steam - Envelope"/>
        <s v="Red Dead Redemption 2 Ultimate Edition PC Original Game Steam - Flashdrive"/>
        <s v="Resident Evil 2 Remake PC Original Game Steam + Full DLC"/>
        <s v="Resident Evil 3 Remake PC Original Game Steam + Full DLC"/>
        <s v="Resident Evil Village PC Original Game Steam + Include Resident Evil 7"/>
        <s v="Resident Evil Village PC Original Game Steam + Include Resident Evil 7 - Envelope"/>
        <s v="Star Wars Jedi: Fallen Order Deluxe Edition PC Original Game Steam"/>
      </sharedItems>
    </cacheField>
    <cacheField name="[Measures].[Sum of Q]" caption="Sum of Q" numFmtId="0" hierarchy="22" level="32767"/>
    <cacheField name="[Measures].[Sum of Total]" caption="Sum of Total" numFmtId="0" hierarchy="23" level="32767"/>
    <cacheField name="[CnS].[Invoice].[Invoice]" caption="Invoice" numFmtId="0" level="1">
      <sharedItems containsNonDate="0" count="2">
        <s v="INV/20211011/MPL/1661377660"/>
        <s v="INV/20211106/MPL/1739193469"/>
      </sharedItems>
    </cacheField>
  </cacheFields>
  <cacheHierarchies count="31">
    <cacheHierarchy uniqueName="[CnS].[Invoice]" caption="Invoice" attribute="1" defaultMemberUniqueName="[CnS].[Invoice].[All]" allUniqueName="[CnS].[Invoice].[All]" dimensionUniqueName="[CnS]" displayFolder="" count="2" memberValueDatatype="130" unbalanced="0">
      <fieldsUsage count="2">
        <fieldUsage x="-1"/>
        <fieldUsage x="3"/>
      </fieldsUsage>
    </cacheHierarchy>
    <cacheHierarchy uniqueName="[CnS].[Order Date]" caption="Order Date" attribute="1" time="1" defaultMemberUniqueName="[CnS].[Order Date].[All]" allUniqueName="[CnS].[Order Date].[All]" dimensionUniqueName="[CnS]" displayFolder="" count="0" memberValueDatatype="7" unbalanced="0"/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2" memberValueDatatype="130" unbalanced="0">
      <fieldsUsage count="2">
        <fieldUsage x="-1"/>
        <fieldUsage x="0"/>
      </fieldsUsage>
    </cacheHierarchy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0" memberValueDatatype="130" unbalanced="0"/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0" memberValueDatatype="130" unbalanced="0"/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0" memberValueDatatype="130" unbalanced="0"/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GCap" refreshedDate="44645.2961" backgroundQuery="1" createdVersion="7" refreshedVersion="7" minRefreshableVersion="3" recordCount="0" supportSubquery="1" supportAdvancedDrill="1" xr:uid="{240B1DC0-3D78-4494-AFBD-95400C54D60D}">
  <cacheSource type="external" connectionId="1"/>
  <cacheFields count="3">
    <cacheField name="[Measures].[Sum of Q]" caption="Sum of Q" numFmtId="0" hierarchy="22" level="32767"/>
    <cacheField name="[CnS].[Order Date].[Order Date]" caption="Order Date" numFmtId="0" hierarchy="1" level="1">
      <sharedItems containsSemiMixedTypes="0" containsNonDate="0" containsDate="1" containsString="0" minDate="2021-12-01T00:00:00" maxDate="2021-12-02T00:00:00" count="1">
        <d v="2021-12-01T00:00:00"/>
      </sharedItems>
    </cacheField>
    <cacheField name="[CnS].[Order Date (Month)].[Order Date (Month)]" caption="Order Date (Month)" numFmtId="0" hierarchy="11" level="1">
      <sharedItems count="6">
        <s v="Jul"/>
        <s v="Aug"/>
        <s v="Sep"/>
        <s v="Oct"/>
        <s v="Nov"/>
        <s v="Dec"/>
      </sharedItems>
    </cacheField>
  </cacheFields>
  <cacheHierarchies count="31">
    <cacheHierarchy uniqueName="[CnS].[Invoice]" caption="Invoice" attribute="1" defaultMemberUniqueName="[CnS].[Invoice].[All]" allUniqueName="[CnS].[Invoice].[All]" dimensionUniqueName="[CnS]" displayFolder="" count="0" memberValueDatatype="130" unbalanced="0"/>
    <cacheHierarchy uniqueName="[CnS].[Order Date]" caption="Order Date" attribute="1" time="1" defaultMemberUniqueName="[CnS].[Order Date].[All]" allUniqueName="[CnS].[Order Date].[All]" dimensionUniqueName="[CnS]" displayFolder="" count="2" memberValueDatatype="7" unbalanced="0">
      <fieldsUsage count="2">
        <fieldUsage x="-1"/>
        <fieldUsage x="1"/>
      </fieldsUsage>
    </cacheHierarchy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0" memberValueDatatype="130" unbalanced="0"/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2" memberValueDatatype="130" unbalanced="0">
      <fieldsUsage count="2">
        <fieldUsage x="-1"/>
        <fieldUsage x="2"/>
      </fieldsUsage>
    </cacheHierarchy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0" memberValueDatatype="130" unbalanced="0"/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0" memberValueDatatype="130" unbalanced="0"/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GCap" refreshedDate="44645.296101273147" backgroundQuery="1" createdVersion="7" refreshedVersion="7" minRefreshableVersion="3" recordCount="0" supportSubquery="1" supportAdvancedDrill="1" xr:uid="{E22E53CD-2C7E-4B9D-9145-5072FF19726C}">
  <cacheSource type="external" connectionId="1"/>
  <cacheFields count="3">
    <cacheField name="[CnS].[Order Date].[Order Date]" caption="Order Date" numFmtId="0" hierarchy="1" level="1">
      <sharedItems containsNonDate="0" containsDate="1" containsString="0" containsBlank="1" minDate="2021-07-15T00:00:00" maxDate="2021-11-01T00:00:00" count="80">
        <m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4T00:00:00"/>
        <d v="2021-07-25T00:00:00"/>
        <d v="2021-07-26T00:00:00"/>
        <d v="2021-07-27T00:00:00"/>
        <d v="2021-07-28T00:00:00"/>
        <d v="2021-07-29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0T00:00:00"/>
        <d v="2021-08-13T00:00:00"/>
        <d v="2021-08-14T00:00:00"/>
        <d v="2021-08-15T00:00:00"/>
        <d v="2021-08-22T00:00:00"/>
        <d v="2021-08-28T00:00:00"/>
        <d v="2021-08-31T00:00:00"/>
        <d v="2021-09-02T00:00:00"/>
        <d v="2021-09-03T00:00:00"/>
        <d v="2021-09-04T00:00:00"/>
        <d v="2021-09-06T00:00:00"/>
        <d v="2021-09-07T00:00:00"/>
        <d v="2021-09-09T00:00:00"/>
        <d v="2021-09-10T00:00:00"/>
        <d v="2021-09-12T00:00:00"/>
        <d v="2021-09-13T00:00:00"/>
        <d v="2021-09-14T00:00:00"/>
        <d v="2021-09-15T00:00:00"/>
        <d v="2021-09-19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</cacheField>
    <cacheField name="[CnS].[Order Date (Month)].[Order Date (Month)]" caption="Order Date (Month)" numFmtId="0" hierarchy="11" level="1">
      <sharedItems count="6">
        <s v="Jul"/>
        <s v="Aug"/>
        <s v="Sep"/>
        <s v="Oct"/>
        <s v="Nov"/>
        <s v="Dec"/>
      </sharedItems>
    </cacheField>
    <cacheField name="[Measures].[Count of Customer Name]" caption="Count of Customer Name" numFmtId="0" hierarchy="26" level="32767"/>
  </cacheFields>
  <cacheHierarchies count="31">
    <cacheHierarchy uniqueName="[CnS].[Invoice]" caption="Invoice" attribute="1" defaultMemberUniqueName="[CnS].[Invoice].[All]" allUniqueName="[CnS].[Invoice].[All]" dimensionUniqueName="[CnS]" displayFolder="" count="0" memberValueDatatype="130" unbalanced="0"/>
    <cacheHierarchy uniqueName="[CnS].[Order Date]" caption="Order Date" attribute="1" time="1" defaultMemberUniqueName="[CnS].[Order Date].[All]" allUniqueName="[CnS].[Order Date].[All]" dimensionUniqueName="[CnS]" displayFolder="" count="2" memberValueDatatype="7" unbalanced="0">
      <fieldsUsage count="2">
        <fieldUsage x="-1"/>
        <fieldUsage x="0"/>
      </fieldsUsage>
    </cacheHierarchy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0" memberValueDatatype="130" unbalanced="0"/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2" memberValueDatatype="130" unbalanced="0">
      <fieldsUsage count="2">
        <fieldUsage x="-1"/>
        <fieldUsage x="1"/>
      </fieldsUsage>
    </cacheHierarchy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0" memberValueDatatype="130" unbalanced="0"/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0" memberValueDatatype="130" unbalanced="0"/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GCap" refreshedDate="44645.296102546294" backgroundQuery="1" createdVersion="7" refreshedVersion="7" minRefreshableVersion="3" recordCount="0" supportSubquery="1" supportAdvancedDrill="1" xr:uid="{7AD296C4-532D-4B98-8F23-5607B46BCE48}">
  <cacheSource type="external" connectionId="1"/>
  <cacheFields count="3">
    <cacheField name="[CnS].[Order Date].[Order Date]" caption="Order Date" numFmtId="0" hierarchy="1" level="1">
      <sharedItems containsSemiMixedTypes="0" containsNonDate="0" containsDate="1" containsString="0" minDate="2021-10-01T00:00:00" maxDate="2021-11-01T00:00:00" count="29"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</cacheField>
    <cacheField name="[CnS].[Order Date (Month)].[Order Date (Month)]" caption="Order Date (Month)" numFmtId="0" hierarchy="11" level="1">
      <sharedItems count="6">
        <s v="Jul"/>
        <s v="Aug"/>
        <s v="Sep"/>
        <s v="Oct"/>
        <s v="Nov"/>
        <s v="Dec"/>
      </sharedItems>
    </cacheField>
    <cacheField name="[Measures].[Sum of Total]" caption="Sum of Total" numFmtId="0" hierarchy="23" level="32767"/>
  </cacheFields>
  <cacheHierarchies count="31">
    <cacheHierarchy uniqueName="[CnS].[Invoice]" caption="Invoice" attribute="1" defaultMemberUniqueName="[CnS].[Invoice].[All]" allUniqueName="[CnS].[Invoice].[All]" dimensionUniqueName="[CnS]" displayFolder="" count="0" memberValueDatatype="130" unbalanced="0"/>
    <cacheHierarchy uniqueName="[CnS].[Order Date]" caption="Order Date" attribute="1" time="1" defaultMemberUniqueName="[CnS].[Order Date].[All]" allUniqueName="[CnS].[Order Date].[All]" dimensionUniqueName="[CnS]" displayFolder="" count="2" memberValueDatatype="7" unbalanced="0">
      <fieldsUsage count="2">
        <fieldUsage x="-1"/>
        <fieldUsage x="0"/>
      </fieldsUsage>
    </cacheHierarchy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0" memberValueDatatype="130" unbalanced="0"/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2" memberValueDatatype="130" unbalanced="0">
      <fieldsUsage count="2">
        <fieldUsage x="-1"/>
        <fieldUsage x="1"/>
      </fieldsUsage>
    </cacheHierarchy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0" memberValueDatatype="130" unbalanced="0"/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0" memberValueDatatype="130" unbalanced="0"/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XGCap" refreshedDate="44645.296103819448" backgroundQuery="1" createdVersion="7" refreshedVersion="7" minRefreshableVersion="3" recordCount="0" supportSubquery="1" supportAdvancedDrill="1" xr:uid="{8227FFF7-1194-4576-95B8-48C59CF6EF70}">
  <cacheSource type="external" connectionId="1"/>
  <cacheFields count="3">
    <cacheField name="[CnS].[Order Date].[Order Date]" caption="Order Date" numFmtId="0" hierarchy="1" level="1">
      <sharedItems containsSemiMixedTypes="0" containsNonDate="0" containsDate="1" containsString="0" minDate="2021-07-15T00:00:00" maxDate="2021-07-30T00:00:00" count="14"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4T00:00:00"/>
        <d v="2021-07-25T00:00:00"/>
        <d v="2021-07-26T00:00:00"/>
        <d v="2021-07-27T00:00:00"/>
        <d v="2021-07-28T00:00:00"/>
        <d v="2021-07-29T00:00:00"/>
      </sharedItems>
    </cacheField>
    <cacheField name="[CnS].[Order Date (Month)].[Order Date (Month)]" caption="Order Date (Month)" numFmtId="0" hierarchy="11" level="1">
      <sharedItems count="6">
        <s v="Jul"/>
        <s v="Aug"/>
        <s v="Sep"/>
        <s v="Oct"/>
        <s v="Nov"/>
        <s v="Dec"/>
      </sharedItems>
    </cacheField>
    <cacheField name="[Measures].[Sum of Total Shipping Fee (Rp.)]" caption="Sum of Total Shipping Fee (Rp.)" numFmtId="0" hierarchy="25" level="32767"/>
  </cacheFields>
  <cacheHierarchies count="31">
    <cacheHierarchy uniqueName="[CnS].[Invoice]" caption="Invoice" attribute="1" defaultMemberUniqueName="[CnS].[Invoice].[All]" allUniqueName="[CnS].[Invoice].[All]" dimensionUniqueName="[CnS]" displayFolder="" count="0" memberValueDatatype="130" unbalanced="0"/>
    <cacheHierarchy uniqueName="[CnS].[Order Date]" caption="Order Date" attribute="1" time="1" defaultMemberUniqueName="[CnS].[Order Date].[All]" allUniqueName="[CnS].[Order Date].[All]" dimensionUniqueName="[CnS]" displayFolder="" count="2" memberValueDatatype="7" unbalanced="0">
      <fieldsUsage count="2">
        <fieldUsage x="-1"/>
        <fieldUsage x="0"/>
      </fieldsUsage>
    </cacheHierarchy>
    <cacheHierarchy uniqueName="[CnS].[Product ID]" caption="Product ID" attribute="1" defaultMemberUniqueName="[CnS].[Product ID].[All]" allUniqueName="[CnS].[Product ID].[All]" dimensionUniqueName="[CnS]" displayFolder="" count="0" memberValueDatatype="5" unbalanced="0"/>
    <cacheHierarchy uniqueName="[CnS].[Product Name]" caption="Product Name" attribute="1" defaultMemberUniqueName="[CnS].[Product Name].[All]" allUniqueName="[CnS].[Product Name].[All]" dimensionUniqueName="[CnS]" displayFolder="" count="0" memberValueDatatype="130" unbalanced="0"/>
    <cacheHierarchy uniqueName="[CnS].[Q]" caption="Q" attribute="1" defaultMemberUniqueName="[CnS].[Q].[All]" allUniqueName="[CnS].[Q].[All]" dimensionUniqueName="[CnS]" displayFolder="" count="0" memberValueDatatype="20" unbalanced="0"/>
    <cacheHierarchy uniqueName="[CnS].[Harga Jual (Rp.)]" caption="Harga Jual (Rp.)" attribute="1" defaultMemberUniqueName="[CnS].[Harga Jual (Rp.)].[All]" allUniqueName="[CnS].[Harga Jual (Rp.)].[All]" dimensionUniqueName="[CnS]" displayFolder="" count="0" memberValueDatatype="20" unbalanced="0"/>
    <cacheHierarchy uniqueName="[CnS].[Customer Name]" caption="Customer Name" attribute="1" defaultMemberUniqueName="[CnS].[Customer Name].[All]" allUniqueName="[CnS].[Customer Name].[All]" dimensionUniqueName="[CnS]" displayFolder="" count="0" memberValueDatatype="130" unbalanced="0"/>
    <cacheHierarchy uniqueName="[CnS].[Customer Phone]" caption="Customer Phone" attribute="1" defaultMemberUniqueName="[CnS].[Customer Phone].[All]" allUniqueName="[CnS].[Customer Phone].[All]" dimensionUniqueName="[CnS]" displayFolder="" count="0" memberValueDatatype="5" unbalanced="0"/>
    <cacheHierarchy uniqueName="[CnS].[Total Shipping Fee (Rp.)]" caption="Total Shipping Fee (Rp.)" attribute="1" defaultMemberUniqueName="[CnS].[Total Shipping Fee (Rp.)].[All]" allUniqueName="[CnS].[Total Shipping Fee (Rp.)].[All]" dimensionUniqueName="[CnS]" displayFolder="" count="0" memberValueDatatype="20" unbalanced="0"/>
    <cacheHierarchy uniqueName="[CnS].[Bebas Ongkir]" caption="Bebas Ongkir" attribute="1" defaultMemberUniqueName="[CnS].[Bebas Ongkir].[All]" allUniqueName="[CnS].[Bebas Ongkir].[All]" dimensionUniqueName="[CnS]" displayFolder="" count="0" memberValueDatatype="130" unbalanced="0"/>
    <cacheHierarchy uniqueName="[CnS].[Total]" caption="Total" attribute="1" defaultMemberUniqueName="[CnS].[Total].[All]" allUniqueName="[CnS].[Total].[All]" dimensionUniqueName="[CnS]" displayFolder="" count="0" memberValueDatatype="20" unbalanced="0"/>
    <cacheHierarchy uniqueName="[CnS].[Order Date (Month)]" caption="Order Date (Month)" attribute="1" defaultMemberUniqueName="[CnS].[Order Date (Month)].[All]" allUniqueName="[CnS].[Order Date (Month)].[All]" dimensionUniqueName="[CnS]" displayFolder="" count="2" memberValueDatatype="130" unbalanced="0">
      <fieldsUsage count="2">
        <fieldUsage x="-1"/>
        <fieldUsage x="1"/>
      </fieldsUsage>
    </cacheHierarchy>
    <cacheHierarchy uniqueName="[Table8].[Date]" caption="Date" attribute="1" defaultMemberUniqueName="[Table8].[Date].[All]" allUniqueName="[Table8].[Date].[All]" dimensionUniqueName="[Table8]" displayFolder="" count="0" memberValueDatatype="130" unbalanced="0"/>
    <cacheHierarchy uniqueName="[Table8].[Description]" caption="Description" attribute="1" defaultMemberUniqueName="[Table8].[Description].[All]" allUniqueName="[Table8].[Description].[All]" dimensionUniqueName="[Table8]" displayFolder="" count="0" memberValueDatatype="130" unbalanced="0"/>
    <cacheHierarchy uniqueName="[Table8].[Nominal (Rp)]" caption="Nominal (Rp)" attribute="1" defaultMemberUniqueName="[Table8].[Nominal (Rp)].[All]" allUniqueName="[Table8].[Nominal (Rp)].[All]" dimensionUniqueName="[Table8]" displayFolder="" count="0" memberValueDatatype="20" unbalanced="0"/>
    <cacheHierarchy uniqueName="[Table8].[Balance (Rp)]" caption="Balance (Rp)" attribute="1" defaultMemberUniqueName="[Table8].[Balance (Rp)].[All]" allUniqueName="[Table8].[Balance (Rp)].[All]" dimensionUniqueName="[Table8]" displayFolder="" count="0" memberValueDatatype="20" unbalanced="0"/>
    <cacheHierarchy uniqueName="[Table8].[Category]" caption="Category" attribute="1" defaultMemberUniqueName="[Table8].[Category].[All]" allUniqueName="[Table8].[Category].[All]" dimensionUniqueName="[Table8]" displayFolder="" count="0" memberValueDatatype="130" unbalanced="0"/>
    <cacheHierarchy uniqueName="[Table8].[PELUNASAN]" caption="PELUNASAN" attribute="1" defaultMemberUniqueName="[Table8].[PELUNASAN].[All]" allUniqueName="[Table8].[PELUNASAN].[All]" dimensionUniqueName="[Table8]" displayFolder="" count="0" memberValueDatatype="20" unbalanced="0"/>
    <cacheHierarchy uniqueName="[CnS].[Order Date (Month Index)]" caption="Order Date (Month Index)" attribute="1" defaultMemberUniqueName="[CnS].[Order Date (Month Index)].[All]" allUniqueName="[CnS].[Order Date (Month Index)].[All]" dimensionUniqueName="[CnS]" displayFolder="" count="0" memberValueDatatype="20" unbalanced="0" hidden="1"/>
    <cacheHierarchy uniqueName="[Measures].[__XL_Count CnS]" caption="__XL_Count CnS" measure="1" displayFolder="" measureGroup="CnS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Sum of Q]" caption="Sum of Q" measure="1" displayFolder="" measureGroup="C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Cn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 ID]" caption="Sum of Product ID" measure="1" displayFolder="" measureGroup="C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Shipping Fee (Rp.)]" caption="Sum of Total Shipping Fee (Rp.)" measure="1" displayFolder="" measureGroup="C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C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ominal (Rp)]" caption="Sum of Nominal (Rp)" measure="1" displayFolder="" measureGroup="Table8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Harga Jual (Rp.)]" caption="Sum of Harga Jual (Rp.)" measure="1" displayFolder="" measureGroup="C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Date]" caption="Count of Order Date" measure="1" displayFolder="" measureGroup="Cn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CnS" uniqueName="[CnS]" caption="CnS"/>
    <dimension measure="1" name="Measures" uniqueName="[Measures]" caption="Measures"/>
    <dimension name="Table8" uniqueName="[Table8]" caption="Table8"/>
  </dimensions>
  <measureGroups count="2">
    <measureGroup name="CnS" caption="CnS"/>
    <measureGroup name="Table8" caption="Table8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11D3-DB29-4B2F-971F-12BC52DD32E8}" name="Games_Sales" cacheId="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 rowHeaderCaption="GAME">
  <location ref="A3:C41" firstHeaderRow="0" firstDataRow="1" firstDataCol="1"/>
  <pivotFields count="4">
    <pivotField axis="axisRow" allDrilled="1" subtotalTop="0" showAll="0" sortType="ascending" defaultSubtotal="0" defaultAttributeDrillState="1">
      <items count="3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" fld="1" baseField="0" baseItem="0"/>
    <dataField name="Sum of Total" fld="2" baseField="0" baseItem="0" numFmtId="168"/>
  </dataFields>
  <formats count="11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field="0" type="button" dataOnly="0" labelOnly="1" outline="0" axis="axisRow" fieldPosition="0"/>
    </format>
    <format dxfId="39">
      <pivotArea field="0" type="button" dataOnly="0" labelOnly="1" outline="0" axis="axisRow" fieldPosition="0"/>
    </format>
    <format dxfId="38">
      <pivotArea collapsedLevelsAreSubtotals="1" fieldPosition="0">
        <references count="1">
          <reference field="0" count="0"/>
        </references>
      </pivotArea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JECT - STEAM.xlsx!CnS">
        <x15:activeTabTopLevelEntity name="[C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710B4-E1D5-4C1A-8350-F96FDC836F90}" name="M_Sales" cacheId="17" applyNumberFormats="0" applyBorderFormats="0" applyFontFormats="0" applyPatternFormats="0" applyAlignmentFormats="0" applyWidthHeightFormats="1" dataCaption="Values" updatedVersion="7" minRefreshableVersion="3" showDrill="0" useAutoFormatting="1" subtotalHiddenItems="1" itemPrintTitles="1" createdVersion="7" indent="0" outline="1" outlineData="1" multipleFieldFilters="0" chartFormat="6" rowHeaderCaption="Total Penjualan">
  <location ref="J3:K10" firstHeaderRow="1" firstDataRow="1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2" baseField="0" baseItem="0" numFmtId="168"/>
  </dataFields>
  <formats count="7"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5AE44-EB96-4DF2-8B95-C7FD38782BDF}" name="Cust_AQ" cacheId="1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rowHeaderCaption="Akuisisi Customer">
  <location ref="M3:N10" firstHeaderRow="1" firstDataRow="1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Name" fld="2" subtotal="count" baseField="0" baseItem="0"/>
  </dataFields>
  <formats count="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3D58F-EB80-414D-A13F-80717A628092}" name="Pivot_Q" cacheId="1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G3:H1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" fld="0" baseField="0" baseItem="0"/>
  </dataFields>
  <formats count="7">
    <format dxfId="63">
      <pivotArea dataOnly="0" labelOnly="1" fieldPosition="0">
        <references count="1">
          <reference field="2" count="0"/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2" type="button" dataOnly="0" labelOnly="1" outline="0" axis="axisRow" fieldPosition="0"/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7C58A-2E43-443F-9EF1-A309961D3435}" name="Ship_Cost" cacheId="2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Shipping Cost">
  <location ref="P3:Q10" firstHeaderRow="1" firstDataRow="1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hipping Fee (Rp.)" fld="2" baseField="0" baseItem="0" numFmtId="168"/>
  </dataFields>
  <formats count="7"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2">
    <rowHierarchyUsage hierarchyUsage="11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83D9C-4516-420E-B1E4-0C1FBCA158E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0" firstHeaderRow="1" firstDataRow="1" firstDataCol="1"/>
  <pivotFields count="3">
    <pivotField axis="axisRow" allDrilled="1" subtotalTop="0" showAll="0" sortType="descending" dataSourceSort="1" defaultSubtotal="0">
      <items count="16">
        <item n="Lain-Lain" x="0" e="0"/>
        <item n="Cost - Refund" x="1" e="0"/>
        <item n="Cost - Biaya Ongkir COD " x="2" e="0"/>
        <item n="Cost - Biaya Ongkir Power Merchant " x="3" e="0"/>
        <item n="Cost - Biaya Power Merchant " x="4" e="0"/>
        <item n="Cost - Proteksi Product" x="5" e="0"/>
        <item n="Cost - Ongkir Anteraja" x="6" e="0"/>
        <item n="Cost - Ongkir Gojek" x="7" e="0"/>
        <item n="Cost - Ongkir Grab" x="8" e="0"/>
        <item n="Cost - Ongkir Ninja" x="9" e="0"/>
        <item n="Cost - Ongkir Sicepat" x="10" e="0"/>
        <item n="Cost - Penalty Refund" x="11" e="0"/>
        <item n="Cost - Asuransi" x="12" e="0"/>
        <item n="Cost - Promo Cashback" x="13" e="0"/>
        <item x="14" e="0"/>
        <item x="15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</pivotFields>
  <rowFields count="2">
    <field x="0"/>
    <field x="2"/>
  </rowFields>
  <rowItems count="17">
    <i>
      <x/>
    </i>
    <i>
      <x v="6"/>
    </i>
    <i>
      <x v="10"/>
    </i>
    <i>
      <x v="15"/>
    </i>
    <i>
      <x v="4"/>
    </i>
    <i>
      <x v="3"/>
    </i>
    <i>
      <x v="1"/>
    </i>
    <i>
      <x v="12"/>
    </i>
    <i>
      <x v="13"/>
    </i>
    <i>
      <x v="8"/>
    </i>
    <i>
      <x v="14"/>
    </i>
    <i>
      <x v="7"/>
    </i>
    <i>
      <x v="11"/>
    </i>
    <i>
      <x v="2"/>
    </i>
    <i>
      <x v="9"/>
    </i>
    <i>
      <x v="5"/>
    </i>
    <i t="grand">
      <x/>
    </i>
  </rowItems>
  <colItems count="1">
    <i/>
  </colItems>
  <dataFields count="1">
    <dataField name="Sum of Nominal (Rp)" fld="1" baseField="0" baseItem="0" numFmtId="168"/>
  </dataFields>
  <formats count="4"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field="0" type="button" dataOnly="0" labelOnly="1" outline="0" axis="axisRow" fieldPosition="0"/>
    </format>
    <format dxfId="29">
      <pivotArea dataOnly="0" labelOnly="1" outline="0" axis="axisValues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3" showRowHeaders="1" showColHeaders="1" showRowStripes="0" showColStripes="0" showLastColumn="1"/>
  <rowHierarchiesUsage count="2">
    <rowHierarchyUsage hierarchyUsage="16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JECT - STEAM.xlsx!Table8">
        <x15:activeTabTopLevelEntity name="[Table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F9D4A-26ED-4B30-BAA8-23132CB43A07}" name="List_Game" displayName="List_Game" ref="C2:F25" totalsRowShown="0" headerRowBorderDxfId="111" tableBorderDxfId="110">
  <autoFilter ref="C2:F25" xr:uid="{3F0F9D4A-26ED-4B30-BAA8-23132CB43A07}"/>
  <tableColumns count="4">
    <tableColumn id="1" xr3:uid="{58E4736E-CA9B-4281-A08A-B6801E961515}" name="Game" dataDxfId="109"/>
    <tableColumn id="2" xr3:uid="{472CF4D5-C528-4D95-AE47-36822B01A348}" name="Q" dataDxfId="108"/>
    <tableColumn id="3" xr3:uid="{A192E193-3FAC-41D7-9B97-21407DA8CFAA}" name="Cost Product" dataDxfId="107"/>
    <tableColumn id="4" xr3:uid="{40CE3C05-D2C1-4491-B29F-2B7A8379D6BC}" name="Total" dataDxfId="10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40F9-E2BA-4FEB-9D64-A6DF83EE4FEC}" name="Haikal" displayName="Haikal" ref="B10:D36" totalsRowShown="0" headerRowDxfId="105" headerRowBorderDxfId="104" tableBorderDxfId="103" totalsRowBorderDxfId="102">
  <autoFilter ref="B10:D36" xr:uid="{D58440F9-E2BA-4FEB-9D64-A6DF83EE4FEC}"/>
  <tableColumns count="3">
    <tableColumn id="1" xr3:uid="{E0E1DB1F-2D2E-498F-A0BE-523D21F8210C}" name="Date" dataDxfId="101"/>
    <tableColumn id="2" xr3:uid="{7A180A70-9EAE-4069-B052-47C546A8E422}" name="Details" dataDxfId="100"/>
    <tableColumn id="3" xr3:uid="{D84F33CC-F11D-42A1-AA44-8F44D47DFE9E}" name="Amount" dataDxfId="9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9186F5-3BA9-4E32-A660-2BD0C58CFD51}" name="EGA" displayName="EGA" ref="E10:G36" totalsRowShown="0" headerRowDxfId="98" headerRowBorderDxfId="97" tableBorderDxfId="96" totalsRowBorderDxfId="95">
  <autoFilter ref="E10:G36" xr:uid="{D58440F9-E2BA-4FEB-9D64-A6DF83EE4FEC}"/>
  <tableColumns count="3">
    <tableColumn id="1" xr3:uid="{6D2D7B92-E809-4F57-AD1A-E3440FA7F9C3}" name="Date" dataDxfId="94"/>
    <tableColumn id="2" xr3:uid="{2A76A9E8-9365-48E0-8F95-B9C2431F9475}" name="Details" dataDxfId="93"/>
    <tableColumn id="3" xr3:uid="{6D64DE8E-71CF-4180-B6E5-6C70B5F40CCB}" name="Amount" dataDxfId="9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A68677-0FDA-451B-9595-48F8BCDC3DFF}" name="fajar" displayName="fajar" ref="H10:J36" totalsRowShown="0" headerRowDxfId="91" headerRowBorderDxfId="90" tableBorderDxfId="89" totalsRowBorderDxfId="88">
  <autoFilter ref="H10:J36" xr:uid="{D58440F9-E2BA-4FEB-9D64-A6DF83EE4FEC}"/>
  <tableColumns count="3">
    <tableColumn id="1" xr3:uid="{96165DCE-FD11-480F-A217-9CF78B0716D8}" name="Date" dataDxfId="87"/>
    <tableColumn id="2" xr3:uid="{898D710E-69FB-41D3-92E8-CB52F0441961}" name="Details" dataDxfId="86"/>
    <tableColumn id="3" xr3:uid="{C6705D62-8ABC-4915-B5F1-E79193E3BBE6}" name="Amount" dataDxfId="8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5F50EE-88BA-4239-BB5E-6D0591A309E4}" name="ifan" displayName="ifan" ref="K10:M36" totalsRowShown="0" headerRowDxfId="84" headerRowBorderDxfId="83" tableBorderDxfId="82" totalsRowBorderDxfId="81">
  <autoFilter ref="K10:M36" xr:uid="{D58440F9-E2BA-4FEB-9D64-A6DF83EE4FEC}"/>
  <tableColumns count="3">
    <tableColumn id="1" xr3:uid="{2857E87B-A056-4A93-A9B0-D5A6F7D3B7C5}" name="Date" dataDxfId="80"/>
    <tableColumn id="2" xr3:uid="{7D5A1329-EA69-4641-868E-44885AD23FE7}" name="Details" dataDxfId="79"/>
    <tableColumn id="3" xr3:uid="{014E678A-9E30-46E9-BA74-8230DFF02A59}" name="Amount" dataDxfId="78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BFFA6E-DCBF-40DB-9786-7EFB54390B92}" name="verdy" displayName="verdy" ref="N10:P36" totalsRowShown="0" headerRowDxfId="77" headerRowBorderDxfId="76" tableBorderDxfId="75" totalsRowBorderDxfId="74">
  <autoFilter ref="N10:P36" xr:uid="{D58440F9-E2BA-4FEB-9D64-A6DF83EE4FEC}"/>
  <tableColumns count="3">
    <tableColumn id="1" xr3:uid="{946E50BE-8A2B-4ACE-B215-3633F3F9EC4C}" name="Date" dataDxfId="73"/>
    <tableColumn id="2" xr3:uid="{7D0F799F-B51E-49CD-975E-C730B4D48095}" name="Details" dataDxfId="72"/>
    <tableColumn id="3" xr3:uid="{41128CA5-D005-442F-A5B8-703C0F586F05}" name="Amount" dataDxfId="7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C37C58-4017-4C7F-8E1B-944F76E041D2}" name="Table9" displayName="Table9" ref="F4:G11" totalsRowShown="0">
  <autoFilter ref="F4:G11" xr:uid="{2CC37C58-4017-4C7F-8E1B-944F76E041D2}"/>
  <tableColumns count="2">
    <tableColumn id="1" xr3:uid="{2CE3F863-6BF3-4850-A432-CA4AF405D1A0}" name="COST" dataDxfId="28"/>
    <tableColumn id="2" xr3:uid="{36799B27-50C5-4312-83DD-5359756BBD5F}" name="IDR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D3D08-1892-4CC1-93B6-577ACB2298C5}" name="CnS" displayName="CnS" ref="A1:K331" totalsRowShown="0" headerRowDxfId="26" dataDxfId="24" headerRowBorderDxfId="25" tableBorderDxfId="23">
  <autoFilter ref="A1:K331" xr:uid="{87FD3D08-1892-4CC1-93B6-577ACB2298C5}"/>
  <tableColumns count="11">
    <tableColumn id="1" xr3:uid="{14C6DFEA-9BDF-4BB8-BDF2-A695E07A26E0}" name="Invoice" dataDxfId="22"/>
    <tableColumn id="2" xr3:uid="{2B119D39-FB2B-4FB1-A14C-5B86017581E4}" name="Order Date" dataDxfId="21"/>
    <tableColumn id="3" xr3:uid="{4DE411AF-EE3D-403A-92A3-78D85DDEFAFA}" name="Product ID" dataDxfId="20"/>
    <tableColumn id="4" xr3:uid="{31D0B122-CA29-49DB-B6FC-E5E96BE1CB96}" name="Product Name" dataDxfId="19"/>
    <tableColumn id="5" xr3:uid="{8EDE7DE4-9A3B-4799-BCE7-3977C3E5CF14}" name="Q" dataDxfId="18"/>
    <tableColumn id="6" xr3:uid="{73710404-3F4C-4EB7-A87B-6F2B832DFEA0}" name="Harga Jual (Rp.)" dataDxfId="17"/>
    <tableColumn id="7" xr3:uid="{FE94DCA6-BD0E-4273-B238-5C6E9780F54D}" name="Customer Name" dataDxfId="16"/>
    <tableColumn id="8" xr3:uid="{B053735D-F84D-4188-BA8F-01E9B4ACB1E2}" name="Customer Phone" dataDxfId="15"/>
    <tableColumn id="9" xr3:uid="{FD1C28E4-573D-4227-B7F6-67744F579314}" name="Total Shipping Fee (Rp.)" dataDxfId="14"/>
    <tableColumn id="10" xr3:uid="{78AEA883-9407-4F57-A85E-4B17A8572305}" name="Bebas Ongkir" dataDxfId="13"/>
    <tableColumn id="11" xr3:uid="{BDF403A8-B9C7-49F0-9E00-AED128ABF6AB}" name="Total" dataDxfId="1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A539E4-3452-427F-A504-808005BE5550}" name="Table8" displayName="Table8" ref="A1:F1045" totalsRowShown="0" headerRowDxfId="11" dataDxfId="9" headerRowBorderDxfId="10" tableBorderDxfId="8" totalsRowBorderDxfId="7">
  <autoFilter ref="A1:F1045" xr:uid="{1DA539E4-3452-427F-A504-808005BE5550}">
    <filterColumn colId="4">
      <filters>
        <filter val="0"/>
      </filters>
    </filterColumn>
  </autoFilter>
  <sortState xmlns:xlrd2="http://schemas.microsoft.com/office/spreadsheetml/2017/richdata2" ref="A2:F1045">
    <sortCondition ref="A1:A1045"/>
  </sortState>
  <tableColumns count="6">
    <tableColumn id="1" xr3:uid="{46DEC5E5-876D-4C99-8578-EBC09CE7283E}" name="Date" dataDxfId="6"/>
    <tableColumn id="2" xr3:uid="{21C30433-3DEA-4A58-938C-BB561F9F4133}" name="Description" dataDxfId="5"/>
    <tableColumn id="3" xr3:uid="{815D4248-4955-4EC1-A3D6-B3A7F7EA98DA}" name="Nominal (Rp)" dataDxfId="4"/>
    <tableColumn id="4" xr3:uid="{68F3F87C-950D-42FA-ADB5-117CCB9CC5FB}" name="Balance (Rp)" dataDxfId="3"/>
    <tableColumn id="5" xr3:uid="{236B72C4-1607-4288-8B83-C6CB9FC65644}" name="Category" dataDxfId="2">
      <calculatedColumnFormula>IFERROR(LEFT(B2,LEN(B2)-SEARCH("INV",B2)+6),0)</calculatedColumnFormula>
    </tableColumn>
    <tableColumn id="6" xr3:uid="{A7182416-3D02-469B-9E28-FB968BC7232A}" name="PELUNASAN" dataDxfId="1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1:C1000"/>
  <sheetViews>
    <sheetView showGridLines="0" zoomScale="90" zoomScaleNormal="90" workbookViewId="0">
      <selection activeCell="AF13" sqref="AF13"/>
    </sheetView>
  </sheetViews>
  <sheetFormatPr defaultColWidth="12.625" defaultRowHeight="15" customHeight="1" x14ac:dyDescent="0.2"/>
  <cols>
    <col min="1" max="26" width="7.625" style="271" customWidth="1"/>
    <col min="27" max="16384" width="12.625" style="271"/>
  </cols>
  <sheetData>
    <row r="21" s="271" customFormat="1" ht="15.75" customHeight="1" x14ac:dyDescent="0.2"/>
    <row r="22" s="271" customFormat="1" ht="15.75" customHeight="1" x14ac:dyDescent="0.2"/>
    <row r="23" s="271" customFormat="1" ht="15.75" customHeight="1" x14ac:dyDescent="0.2"/>
    <row r="24" s="271" customFormat="1" ht="15.75" customHeight="1" x14ac:dyDescent="0.2"/>
    <row r="25" s="271" customFormat="1" ht="15.75" customHeight="1" x14ac:dyDescent="0.2"/>
    <row r="26" s="271" customFormat="1" ht="15.75" customHeight="1" x14ac:dyDescent="0.2"/>
    <row r="27" s="271" customFormat="1" ht="15.75" customHeight="1" x14ac:dyDescent="0.2"/>
    <row r="28" s="271" customFormat="1" ht="15.75" customHeight="1" x14ac:dyDescent="0.2"/>
    <row r="29" s="271" customFormat="1" ht="15.75" customHeight="1" x14ac:dyDescent="0.2"/>
    <row r="30" s="271" customFormat="1" ht="15.75" customHeight="1" x14ac:dyDescent="0.2"/>
    <row r="31" s="271" customFormat="1" ht="15.75" customHeight="1" x14ac:dyDescent="0.2"/>
    <row r="32" s="271" customFormat="1" ht="15.75" customHeight="1" x14ac:dyDescent="0.2"/>
    <row r="33" spans="2:3" ht="15.75" customHeight="1" x14ac:dyDescent="0.2"/>
    <row r="34" spans="2:3" ht="15.75" customHeight="1" x14ac:dyDescent="0.2"/>
    <row r="35" spans="2:3" ht="15.75" customHeight="1" x14ac:dyDescent="0.2"/>
    <row r="36" spans="2:3" ht="15.75" customHeight="1" x14ac:dyDescent="0.2"/>
    <row r="37" spans="2:3" ht="15.75" customHeight="1" x14ac:dyDescent="0.2"/>
    <row r="38" spans="2:3" ht="15.75" customHeight="1" x14ac:dyDescent="0.2"/>
    <row r="39" spans="2:3" ht="15.75" customHeight="1" x14ac:dyDescent="0.2"/>
    <row r="40" spans="2:3" ht="15.75" customHeight="1" x14ac:dyDescent="0.2">
      <c r="B40" s="272">
        <f ca="1">TODAY()</f>
        <v>44645</v>
      </c>
      <c r="C40" s="272">
        <f>MAX(CnS[Order Date])</f>
        <v>44531</v>
      </c>
    </row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s="271" customFormat="1" ht="15.75" customHeight="1" x14ac:dyDescent="0.2"/>
    <row r="50" s="271" customFormat="1" ht="15.75" customHeight="1" x14ac:dyDescent="0.2"/>
    <row r="51" s="271" customFormat="1" ht="15.75" customHeight="1" x14ac:dyDescent="0.2"/>
    <row r="52" s="271" customFormat="1" ht="15.75" customHeight="1" x14ac:dyDescent="0.2"/>
    <row r="53" s="271" customFormat="1" ht="15.75" customHeight="1" x14ac:dyDescent="0.2"/>
    <row r="54" s="271" customFormat="1" ht="15.75" customHeight="1" x14ac:dyDescent="0.2"/>
    <row r="55" s="271" customFormat="1" ht="15.75" customHeight="1" x14ac:dyDescent="0.2"/>
    <row r="56" s="271" customFormat="1" ht="15.75" customHeight="1" x14ac:dyDescent="0.2"/>
    <row r="57" s="271" customFormat="1" ht="15.75" customHeight="1" x14ac:dyDescent="0.2"/>
    <row r="58" s="271" customFormat="1" ht="15.75" customHeight="1" x14ac:dyDescent="0.2"/>
    <row r="59" s="271" customFormat="1" ht="15.75" customHeight="1" x14ac:dyDescent="0.2"/>
    <row r="60" s="271" customFormat="1" ht="15.75" customHeight="1" x14ac:dyDescent="0.2"/>
    <row r="61" s="271" customFormat="1" ht="15.75" customHeight="1" x14ac:dyDescent="0.2"/>
    <row r="62" s="271" customFormat="1" ht="15.75" customHeight="1" x14ac:dyDescent="0.2"/>
    <row r="63" s="271" customFormat="1" ht="15.75" customHeight="1" x14ac:dyDescent="0.2"/>
    <row r="64" s="271" customFormat="1" ht="15.75" customHeight="1" x14ac:dyDescent="0.2"/>
    <row r="65" s="271" customFormat="1" ht="15.75" customHeight="1" x14ac:dyDescent="0.2"/>
    <row r="66" s="271" customFormat="1" ht="15.75" customHeight="1" x14ac:dyDescent="0.2"/>
    <row r="67" s="271" customFormat="1" ht="15.75" customHeight="1" x14ac:dyDescent="0.2"/>
    <row r="68" s="271" customFormat="1" ht="15.75" customHeight="1" x14ac:dyDescent="0.2"/>
    <row r="69" s="271" customFormat="1" ht="15.75" customHeight="1" x14ac:dyDescent="0.2"/>
    <row r="70" s="271" customFormat="1" ht="15.75" customHeight="1" x14ac:dyDescent="0.2"/>
    <row r="71" s="271" customFormat="1" ht="15.75" customHeight="1" x14ac:dyDescent="0.2"/>
    <row r="72" s="271" customFormat="1" ht="15.75" customHeight="1" x14ac:dyDescent="0.2"/>
    <row r="73" s="271" customFormat="1" ht="15.75" customHeight="1" x14ac:dyDescent="0.2"/>
    <row r="74" s="271" customFormat="1" ht="15.75" customHeight="1" x14ac:dyDescent="0.2"/>
    <row r="75" s="271" customFormat="1" ht="15.75" customHeight="1" x14ac:dyDescent="0.2"/>
    <row r="76" s="271" customFormat="1" ht="15.75" customHeight="1" x14ac:dyDescent="0.2"/>
    <row r="77" s="271" customFormat="1" ht="15.75" customHeight="1" x14ac:dyDescent="0.2"/>
    <row r="78" s="271" customFormat="1" ht="15.75" customHeight="1" x14ac:dyDescent="0.2"/>
    <row r="79" s="271" customFormat="1" ht="15.75" customHeight="1" x14ac:dyDescent="0.2"/>
    <row r="80" s="271" customFormat="1" ht="15.75" customHeight="1" x14ac:dyDescent="0.2"/>
    <row r="81" s="271" customFormat="1" ht="15.75" customHeight="1" x14ac:dyDescent="0.2"/>
    <row r="82" s="271" customFormat="1" ht="15.75" customHeight="1" x14ac:dyDescent="0.2"/>
    <row r="83" s="271" customFormat="1" ht="15.75" customHeight="1" x14ac:dyDescent="0.2"/>
    <row r="84" s="271" customFormat="1" ht="15.75" customHeight="1" x14ac:dyDescent="0.2"/>
    <row r="85" s="271" customFormat="1" ht="15.75" customHeight="1" x14ac:dyDescent="0.2"/>
    <row r="86" s="271" customFormat="1" ht="15.75" customHeight="1" x14ac:dyDescent="0.2"/>
    <row r="87" s="271" customFormat="1" ht="15.75" customHeight="1" x14ac:dyDescent="0.2"/>
    <row r="88" s="271" customFormat="1" ht="15.75" customHeight="1" x14ac:dyDescent="0.2"/>
    <row r="89" s="271" customFormat="1" ht="15.75" customHeight="1" x14ac:dyDescent="0.2"/>
    <row r="90" s="271" customFormat="1" ht="15.75" customHeight="1" x14ac:dyDescent="0.2"/>
    <row r="91" s="271" customFormat="1" ht="15.75" customHeight="1" x14ac:dyDescent="0.2"/>
    <row r="92" s="271" customFormat="1" ht="15.75" customHeight="1" x14ac:dyDescent="0.2"/>
    <row r="93" s="271" customFormat="1" ht="15.75" customHeight="1" x14ac:dyDescent="0.2"/>
    <row r="94" s="271" customFormat="1" ht="15.75" customHeight="1" x14ac:dyDescent="0.2"/>
    <row r="95" s="271" customFormat="1" ht="15.75" customHeight="1" x14ac:dyDescent="0.2"/>
    <row r="96" s="271" customFormat="1" ht="15.75" customHeight="1" x14ac:dyDescent="0.2"/>
    <row r="97" s="271" customFormat="1" ht="15.75" customHeight="1" x14ac:dyDescent="0.2"/>
    <row r="98" s="271" customFormat="1" ht="15.75" customHeight="1" x14ac:dyDescent="0.2"/>
    <row r="99" s="271" customFormat="1" ht="15.75" customHeight="1" x14ac:dyDescent="0.2"/>
    <row r="100" s="271" customFormat="1" ht="15.75" customHeight="1" x14ac:dyDescent="0.2"/>
    <row r="101" s="271" customFormat="1" ht="15.75" customHeight="1" x14ac:dyDescent="0.2"/>
    <row r="102" s="271" customFormat="1" ht="15.75" customHeight="1" x14ac:dyDescent="0.2"/>
    <row r="103" s="271" customFormat="1" ht="15.75" customHeight="1" x14ac:dyDescent="0.2"/>
    <row r="104" s="271" customFormat="1" ht="15.75" customHeight="1" x14ac:dyDescent="0.2"/>
    <row r="105" s="271" customFormat="1" ht="15.75" customHeight="1" x14ac:dyDescent="0.2"/>
    <row r="106" s="271" customFormat="1" ht="15.75" customHeight="1" x14ac:dyDescent="0.2"/>
    <row r="107" s="271" customFormat="1" ht="15.75" customHeight="1" x14ac:dyDescent="0.2"/>
    <row r="108" s="271" customFormat="1" ht="15.75" customHeight="1" x14ac:dyDescent="0.2"/>
    <row r="109" s="271" customFormat="1" ht="15.75" customHeight="1" x14ac:dyDescent="0.2"/>
    <row r="110" s="271" customFormat="1" ht="15.75" customHeight="1" x14ac:dyDescent="0.2"/>
    <row r="111" s="271" customFormat="1" ht="15.75" customHeight="1" x14ac:dyDescent="0.2"/>
    <row r="112" s="271" customFormat="1" ht="15.75" customHeight="1" x14ac:dyDescent="0.2"/>
    <row r="113" s="271" customFormat="1" ht="15.75" customHeight="1" x14ac:dyDescent="0.2"/>
    <row r="114" s="271" customFormat="1" ht="15.75" customHeight="1" x14ac:dyDescent="0.2"/>
    <row r="115" s="271" customFormat="1" ht="15.75" customHeight="1" x14ac:dyDescent="0.2"/>
    <row r="116" s="271" customFormat="1" ht="15.75" customHeight="1" x14ac:dyDescent="0.2"/>
    <row r="117" s="271" customFormat="1" ht="15.75" customHeight="1" x14ac:dyDescent="0.2"/>
    <row r="118" s="271" customFormat="1" ht="15.75" customHeight="1" x14ac:dyDescent="0.2"/>
    <row r="119" s="271" customFormat="1" ht="15.75" customHeight="1" x14ac:dyDescent="0.2"/>
    <row r="120" s="271" customFormat="1" ht="15.75" customHeight="1" x14ac:dyDescent="0.2"/>
    <row r="121" s="271" customFormat="1" ht="15.75" customHeight="1" x14ac:dyDescent="0.2"/>
    <row r="122" s="271" customFormat="1" ht="15.75" customHeight="1" x14ac:dyDescent="0.2"/>
    <row r="123" s="271" customFormat="1" ht="15.75" customHeight="1" x14ac:dyDescent="0.2"/>
    <row r="124" s="271" customFormat="1" ht="15.75" customHeight="1" x14ac:dyDescent="0.2"/>
    <row r="125" s="271" customFormat="1" ht="15.75" customHeight="1" x14ac:dyDescent="0.2"/>
    <row r="126" s="271" customFormat="1" ht="15.75" customHeight="1" x14ac:dyDescent="0.2"/>
    <row r="127" s="271" customFormat="1" ht="15.75" customHeight="1" x14ac:dyDescent="0.2"/>
    <row r="128" s="271" customFormat="1" ht="15.75" customHeight="1" x14ac:dyDescent="0.2"/>
    <row r="129" s="271" customFormat="1" ht="15.75" customHeight="1" x14ac:dyDescent="0.2"/>
    <row r="130" s="271" customFormat="1" ht="15.75" customHeight="1" x14ac:dyDescent="0.2"/>
    <row r="131" s="271" customFormat="1" ht="15.75" customHeight="1" x14ac:dyDescent="0.2"/>
    <row r="132" s="271" customFormat="1" ht="15.75" customHeight="1" x14ac:dyDescent="0.2"/>
    <row r="133" s="271" customFormat="1" ht="15.75" customHeight="1" x14ac:dyDescent="0.2"/>
    <row r="134" s="271" customFormat="1" ht="15.75" customHeight="1" x14ac:dyDescent="0.2"/>
    <row r="135" s="271" customFormat="1" ht="15.75" customHeight="1" x14ac:dyDescent="0.2"/>
    <row r="136" s="271" customFormat="1" ht="15.75" customHeight="1" x14ac:dyDescent="0.2"/>
    <row r="137" s="271" customFormat="1" ht="15.75" customHeight="1" x14ac:dyDescent="0.2"/>
    <row r="138" s="271" customFormat="1" ht="15.75" customHeight="1" x14ac:dyDescent="0.2"/>
    <row r="139" s="271" customFormat="1" ht="15.75" customHeight="1" x14ac:dyDescent="0.2"/>
    <row r="140" s="271" customFormat="1" ht="15.75" customHeight="1" x14ac:dyDescent="0.2"/>
    <row r="141" s="271" customFormat="1" ht="15.75" customHeight="1" x14ac:dyDescent="0.2"/>
    <row r="142" s="271" customFormat="1" ht="15.75" customHeight="1" x14ac:dyDescent="0.2"/>
    <row r="143" s="271" customFormat="1" ht="15.75" customHeight="1" x14ac:dyDescent="0.2"/>
    <row r="144" s="271" customFormat="1" ht="15.75" customHeight="1" x14ac:dyDescent="0.2"/>
    <row r="145" s="271" customFormat="1" ht="15.75" customHeight="1" x14ac:dyDescent="0.2"/>
    <row r="146" s="271" customFormat="1" ht="15.75" customHeight="1" x14ac:dyDescent="0.2"/>
    <row r="147" s="271" customFormat="1" ht="15.75" customHeight="1" x14ac:dyDescent="0.2"/>
    <row r="148" s="271" customFormat="1" ht="15.75" customHeight="1" x14ac:dyDescent="0.2"/>
    <row r="149" s="271" customFormat="1" ht="15.75" customHeight="1" x14ac:dyDescent="0.2"/>
    <row r="150" s="271" customFormat="1" ht="15.75" customHeight="1" x14ac:dyDescent="0.2"/>
    <row r="151" s="271" customFormat="1" ht="15.75" customHeight="1" x14ac:dyDescent="0.2"/>
    <row r="152" s="271" customFormat="1" ht="15.75" customHeight="1" x14ac:dyDescent="0.2"/>
    <row r="153" s="271" customFormat="1" ht="15.75" customHeight="1" x14ac:dyDescent="0.2"/>
    <row r="154" s="271" customFormat="1" ht="15.75" customHeight="1" x14ac:dyDescent="0.2"/>
    <row r="155" s="271" customFormat="1" ht="15.75" customHeight="1" x14ac:dyDescent="0.2"/>
    <row r="156" s="271" customFormat="1" ht="15.75" customHeight="1" x14ac:dyDescent="0.2"/>
    <row r="157" s="271" customFormat="1" ht="15.75" customHeight="1" x14ac:dyDescent="0.2"/>
    <row r="158" s="271" customFormat="1" ht="15.75" customHeight="1" x14ac:dyDescent="0.2"/>
    <row r="159" s="271" customFormat="1" ht="15.75" customHeight="1" x14ac:dyDescent="0.2"/>
    <row r="160" s="271" customFormat="1" ht="15.75" customHeight="1" x14ac:dyDescent="0.2"/>
    <row r="161" s="271" customFormat="1" ht="15.75" customHeight="1" x14ac:dyDescent="0.2"/>
    <row r="162" s="271" customFormat="1" ht="15.75" customHeight="1" x14ac:dyDescent="0.2"/>
    <row r="163" s="271" customFormat="1" ht="15.75" customHeight="1" x14ac:dyDescent="0.2"/>
    <row r="164" s="271" customFormat="1" ht="15.75" customHeight="1" x14ac:dyDescent="0.2"/>
    <row r="165" s="271" customFormat="1" ht="15.75" customHeight="1" x14ac:dyDescent="0.2"/>
    <row r="166" s="271" customFormat="1" ht="15.75" customHeight="1" x14ac:dyDescent="0.2"/>
    <row r="167" s="271" customFormat="1" ht="15.75" customHeight="1" x14ac:dyDescent="0.2"/>
    <row r="168" s="271" customFormat="1" ht="15.75" customHeight="1" x14ac:dyDescent="0.2"/>
    <row r="169" s="271" customFormat="1" ht="15.75" customHeight="1" x14ac:dyDescent="0.2"/>
    <row r="170" s="271" customFormat="1" ht="15.75" customHeight="1" x14ac:dyDescent="0.2"/>
    <row r="171" s="271" customFormat="1" ht="15.75" customHeight="1" x14ac:dyDescent="0.2"/>
    <row r="172" s="271" customFormat="1" ht="15.75" customHeight="1" x14ac:dyDescent="0.2"/>
    <row r="173" s="271" customFormat="1" ht="15.75" customHeight="1" x14ac:dyDescent="0.2"/>
    <row r="174" s="271" customFormat="1" ht="15.75" customHeight="1" x14ac:dyDescent="0.2"/>
    <row r="175" s="271" customFormat="1" ht="15.75" customHeight="1" x14ac:dyDescent="0.2"/>
    <row r="176" s="271" customFormat="1" ht="15.75" customHeight="1" x14ac:dyDescent="0.2"/>
    <row r="177" s="271" customFormat="1" ht="15.75" customHeight="1" x14ac:dyDescent="0.2"/>
    <row r="178" s="271" customFormat="1" ht="15.75" customHeight="1" x14ac:dyDescent="0.2"/>
    <row r="179" s="271" customFormat="1" ht="15.75" customHeight="1" x14ac:dyDescent="0.2"/>
    <row r="180" s="271" customFormat="1" ht="15.75" customHeight="1" x14ac:dyDescent="0.2"/>
    <row r="181" s="271" customFormat="1" ht="15.75" customHeight="1" x14ac:dyDescent="0.2"/>
    <row r="182" s="271" customFormat="1" ht="15.75" customHeight="1" x14ac:dyDescent="0.2"/>
    <row r="183" s="271" customFormat="1" ht="15.75" customHeight="1" x14ac:dyDescent="0.2"/>
    <row r="184" s="271" customFormat="1" ht="15.75" customHeight="1" x14ac:dyDescent="0.2"/>
    <row r="185" s="271" customFormat="1" ht="15.75" customHeight="1" x14ac:dyDescent="0.2"/>
    <row r="186" s="271" customFormat="1" ht="15.75" customHeight="1" x14ac:dyDescent="0.2"/>
    <row r="187" s="271" customFormat="1" ht="15.75" customHeight="1" x14ac:dyDescent="0.2"/>
    <row r="188" s="271" customFormat="1" ht="15.75" customHeight="1" x14ac:dyDescent="0.2"/>
    <row r="189" s="271" customFormat="1" ht="15.75" customHeight="1" x14ac:dyDescent="0.2"/>
    <row r="190" s="271" customFormat="1" ht="15.75" customHeight="1" x14ac:dyDescent="0.2"/>
    <row r="191" s="271" customFormat="1" ht="15.75" customHeight="1" x14ac:dyDescent="0.2"/>
    <row r="192" s="271" customFormat="1" ht="15.75" customHeight="1" x14ac:dyDescent="0.2"/>
    <row r="193" s="271" customFormat="1" ht="15.75" customHeight="1" x14ac:dyDescent="0.2"/>
    <row r="194" s="271" customFormat="1" ht="15.75" customHeight="1" x14ac:dyDescent="0.2"/>
    <row r="195" s="271" customFormat="1" ht="15.75" customHeight="1" x14ac:dyDescent="0.2"/>
    <row r="196" s="271" customFormat="1" ht="15.75" customHeight="1" x14ac:dyDescent="0.2"/>
    <row r="197" s="271" customFormat="1" ht="15.75" customHeight="1" x14ac:dyDescent="0.2"/>
    <row r="198" s="271" customFormat="1" ht="15.75" customHeight="1" x14ac:dyDescent="0.2"/>
    <row r="199" s="271" customFormat="1" ht="15.75" customHeight="1" x14ac:dyDescent="0.2"/>
    <row r="200" s="271" customFormat="1" ht="15.75" customHeight="1" x14ac:dyDescent="0.2"/>
    <row r="201" s="271" customFormat="1" ht="15.75" customHeight="1" x14ac:dyDescent="0.2"/>
    <row r="202" s="271" customFormat="1" ht="15.75" customHeight="1" x14ac:dyDescent="0.2"/>
    <row r="203" s="271" customFormat="1" ht="15.75" customHeight="1" x14ac:dyDescent="0.2"/>
    <row r="204" s="271" customFormat="1" ht="15.75" customHeight="1" x14ac:dyDescent="0.2"/>
    <row r="205" s="271" customFormat="1" ht="15.75" customHeight="1" x14ac:dyDescent="0.2"/>
    <row r="206" s="271" customFormat="1" ht="15.75" customHeight="1" x14ac:dyDescent="0.2"/>
    <row r="207" s="271" customFormat="1" ht="15.75" customHeight="1" x14ac:dyDescent="0.2"/>
    <row r="208" s="271" customFormat="1" ht="15.75" customHeight="1" x14ac:dyDescent="0.2"/>
    <row r="209" s="271" customFormat="1" ht="15.75" customHeight="1" x14ac:dyDescent="0.2"/>
    <row r="210" s="271" customFormat="1" ht="15.75" customHeight="1" x14ac:dyDescent="0.2"/>
    <row r="211" s="271" customFormat="1" ht="15.75" customHeight="1" x14ac:dyDescent="0.2"/>
    <row r="212" s="271" customFormat="1" ht="15.75" customHeight="1" x14ac:dyDescent="0.2"/>
    <row r="213" s="271" customFormat="1" ht="15.75" customHeight="1" x14ac:dyDescent="0.2"/>
    <row r="214" s="271" customFormat="1" ht="15.75" customHeight="1" x14ac:dyDescent="0.2"/>
    <row r="215" s="271" customFormat="1" ht="15.75" customHeight="1" x14ac:dyDescent="0.2"/>
    <row r="216" s="271" customFormat="1" ht="15.75" customHeight="1" x14ac:dyDescent="0.2"/>
    <row r="217" s="271" customFormat="1" ht="15.75" customHeight="1" x14ac:dyDescent="0.2"/>
    <row r="218" s="271" customFormat="1" ht="15.75" customHeight="1" x14ac:dyDescent="0.2"/>
    <row r="219" s="271" customFormat="1" ht="15.75" customHeight="1" x14ac:dyDescent="0.2"/>
    <row r="220" s="271" customFormat="1" ht="15.75" customHeight="1" x14ac:dyDescent="0.2"/>
    <row r="221" s="271" customFormat="1" ht="15.75" customHeight="1" x14ac:dyDescent="0.2"/>
    <row r="222" s="271" customFormat="1" ht="15.75" customHeight="1" x14ac:dyDescent="0.2"/>
    <row r="223" s="271" customFormat="1" ht="15.75" customHeight="1" x14ac:dyDescent="0.2"/>
    <row r="224" s="271" customFormat="1" ht="15.75" customHeight="1" x14ac:dyDescent="0.2"/>
    <row r="225" s="271" customFormat="1" ht="15.75" customHeight="1" x14ac:dyDescent="0.2"/>
    <row r="226" s="271" customFormat="1" ht="15.75" customHeight="1" x14ac:dyDescent="0.2"/>
    <row r="227" s="271" customFormat="1" ht="15.75" customHeight="1" x14ac:dyDescent="0.2"/>
    <row r="228" s="271" customFormat="1" ht="15.75" customHeight="1" x14ac:dyDescent="0.2"/>
    <row r="229" s="271" customFormat="1" ht="15.75" customHeight="1" x14ac:dyDescent="0.2"/>
    <row r="230" s="271" customFormat="1" ht="15.75" customHeight="1" x14ac:dyDescent="0.2"/>
    <row r="231" s="271" customFormat="1" ht="15.75" customHeight="1" x14ac:dyDescent="0.2"/>
    <row r="232" s="271" customFormat="1" ht="15.75" customHeight="1" x14ac:dyDescent="0.2"/>
    <row r="233" s="271" customFormat="1" ht="15.75" customHeight="1" x14ac:dyDescent="0.2"/>
    <row r="234" s="271" customFormat="1" ht="15.75" customHeight="1" x14ac:dyDescent="0.2"/>
    <row r="235" s="271" customFormat="1" ht="15.75" customHeight="1" x14ac:dyDescent="0.2"/>
    <row r="236" s="271" customFormat="1" ht="15.75" customHeight="1" x14ac:dyDescent="0.2"/>
    <row r="237" s="271" customFormat="1" ht="15.75" customHeight="1" x14ac:dyDescent="0.2"/>
    <row r="238" s="271" customFormat="1" ht="15.75" customHeight="1" x14ac:dyDescent="0.2"/>
    <row r="239" s="271" customFormat="1" ht="15.75" customHeight="1" x14ac:dyDescent="0.2"/>
    <row r="240" s="271" customFormat="1" ht="15.75" customHeight="1" x14ac:dyDescent="0.2"/>
    <row r="241" s="271" customFormat="1" ht="15.75" customHeight="1" x14ac:dyDescent="0.2"/>
    <row r="242" s="271" customFormat="1" ht="15.75" customHeight="1" x14ac:dyDescent="0.2"/>
    <row r="243" s="271" customFormat="1" ht="15.75" customHeight="1" x14ac:dyDescent="0.2"/>
    <row r="244" s="271" customFormat="1" ht="15.75" customHeight="1" x14ac:dyDescent="0.2"/>
    <row r="245" s="271" customFormat="1" ht="15.75" customHeight="1" x14ac:dyDescent="0.2"/>
    <row r="246" s="271" customFormat="1" ht="15.75" customHeight="1" x14ac:dyDescent="0.2"/>
    <row r="247" s="271" customFormat="1" ht="15.75" customHeight="1" x14ac:dyDescent="0.2"/>
    <row r="248" s="271" customFormat="1" ht="15.75" customHeight="1" x14ac:dyDescent="0.2"/>
    <row r="249" s="271" customFormat="1" ht="15.75" customHeight="1" x14ac:dyDescent="0.2"/>
    <row r="250" s="271" customFormat="1" ht="15.75" customHeight="1" x14ac:dyDescent="0.2"/>
    <row r="251" s="271" customFormat="1" ht="15.75" customHeight="1" x14ac:dyDescent="0.2"/>
    <row r="252" s="271" customFormat="1" ht="15.75" customHeight="1" x14ac:dyDescent="0.2"/>
    <row r="253" s="271" customFormat="1" ht="15.75" customHeight="1" x14ac:dyDescent="0.2"/>
    <row r="254" s="271" customFormat="1" ht="15.75" customHeight="1" x14ac:dyDescent="0.2"/>
    <row r="255" s="271" customFormat="1" ht="15.75" customHeight="1" x14ac:dyDescent="0.2"/>
    <row r="256" s="271" customFormat="1" ht="15.75" customHeight="1" x14ac:dyDescent="0.2"/>
    <row r="257" s="271" customFormat="1" ht="15.75" customHeight="1" x14ac:dyDescent="0.2"/>
    <row r="258" s="271" customFormat="1" ht="15.75" customHeight="1" x14ac:dyDescent="0.2"/>
    <row r="259" s="271" customFormat="1" ht="15.75" customHeight="1" x14ac:dyDescent="0.2"/>
    <row r="260" s="271" customFormat="1" ht="15.75" customHeight="1" x14ac:dyDescent="0.2"/>
    <row r="261" s="271" customFormat="1" ht="15.75" customHeight="1" x14ac:dyDescent="0.2"/>
    <row r="262" s="271" customFormat="1" ht="15.75" customHeight="1" x14ac:dyDescent="0.2"/>
    <row r="263" s="271" customFormat="1" ht="15.75" customHeight="1" x14ac:dyDescent="0.2"/>
    <row r="264" s="271" customFormat="1" ht="15.75" customHeight="1" x14ac:dyDescent="0.2"/>
    <row r="265" s="271" customFormat="1" ht="15.75" customHeight="1" x14ac:dyDescent="0.2"/>
    <row r="266" s="271" customFormat="1" ht="15.75" customHeight="1" x14ac:dyDescent="0.2"/>
    <row r="267" s="271" customFormat="1" ht="15.75" customHeight="1" x14ac:dyDescent="0.2"/>
    <row r="268" s="271" customFormat="1" ht="15.75" customHeight="1" x14ac:dyDescent="0.2"/>
    <row r="269" s="271" customFormat="1" ht="15.75" customHeight="1" x14ac:dyDescent="0.2"/>
    <row r="270" s="271" customFormat="1" ht="15.75" customHeight="1" x14ac:dyDescent="0.2"/>
    <row r="271" s="271" customFormat="1" ht="15.75" customHeight="1" x14ac:dyDescent="0.2"/>
    <row r="272" s="271" customFormat="1" ht="15.75" customHeight="1" x14ac:dyDescent="0.2"/>
    <row r="273" s="271" customFormat="1" ht="15.75" customHeight="1" x14ac:dyDescent="0.2"/>
    <row r="274" s="271" customFormat="1" ht="15.75" customHeight="1" x14ac:dyDescent="0.2"/>
    <row r="275" s="271" customFormat="1" ht="15.75" customHeight="1" x14ac:dyDescent="0.2"/>
    <row r="276" s="271" customFormat="1" ht="15.75" customHeight="1" x14ac:dyDescent="0.2"/>
    <row r="277" s="271" customFormat="1" ht="15.75" customHeight="1" x14ac:dyDescent="0.2"/>
    <row r="278" s="271" customFormat="1" ht="15.75" customHeight="1" x14ac:dyDescent="0.2"/>
    <row r="279" s="271" customFormat="1" ht="15.75" customHeight="1" x14ac:dyDescent="0.2"/>
    <row r="280" s="271" customFormat="1" ht="15.75" customHeight="1" x14ac:dyDescent="0.2"/>
    <row r="281" s="271" customFormat="1" ht="15.75" customHeight="1" x14ac:dyDescent="0.2"/>
    <row r="282" s="271" customFormat="1" ht="15.75" customHeight="1" x14ac:dyDescent="0.2"/>
    <row r="283" s="271" customFormat="1" ht="15.75" customHeight="1" x14ac:dyDescent="0.2"/>
    <row r="284" s="271" customFormat="1" ht="15.75" customHeight="1" x14ac:dyDescent="0.2"/>
    <row r="285" s="271" customFormat="1" ht="15.75" customHeight="1" x14ac:dyDescent="0.2"/>
    <row r="286" s="271" customFormat="1" ht="15.75" customHeight="1" x14ac:dyDescent="0.2"/>
    <row r="287" s="271" customFormat="1" ht="15.75" customHeight="1" x14ac:dyDescent="0.2"/>
    <row r="288" s="271" customFormat="1" ht="15.75" customHeight="1" x14ac:dyDescent="0.2"/>
    <row r="289" s="271" customFormat="1" ht="15.75" customHeight="1" x14ac:dyDescent="0.2"/>
    <row r="290" s="271" customFormat="1" ht="15.75" customHeight="1" x14ac:dyDescent="0.2"/>
    <row r="291" s="271" customFormat="1" ht="15.75" customHeight="1" x14ac:dyDescent="0.2"/>
    <row r="292" s="271" customFormat="1" ht="15.75" customHeight="1" x14ac:dyDescent="0.2"/>
    <row r="293" s="271" customFormat="1" ht="15.75" customHeight="1" x14ac:dyDescent="0.2"/>
    <row r="294" s="271" customFormat="1" ht="15.75" customHeight="1" x14ac:dyDescent="0.2"/>
    <row r="295" s="271" customFormat="1" ht="15.75" customHeight="1" x14ac:dyDescent="0.2"/>
    <row r="296" s="271" customFormat="1" ht="15.75" customHeight="1" x14ac:dyDescent="0.2"/>
    <row r="297" s="271" customFormat="1" ht="15.75" customHeight="1" x14ac:dyDescent="0.2"/>
    <row r="298" s="271" customFormat="1" ht="15.75" customHeight="1" x14ac:dyDescent="0.2"/>
    <row r="299" s="271" customFormat="1" ht="15.75" customHeight="1" x14ac:dyDescent="0.2"/>
    <row r="300" s="271" customFormat="1" ht="15.75" customHeight="1" x14ac:dyDescent="0.2"/>
    <row r="301" s="271" customFormat="1" ht="15.75" customHeight="1" x14ac:dyDescent="0.2"/>
    <row r="302" s="271" customFormat="1" ht="15.75" customHeight="1" x14ac:dyDescent="0.2"/>
    <row r="303" s="271" customFormat="1" ht="15.75" customHeight="1" x14ac:dyDescent="0.2"/>
    <row r="304" s="271" customFormat="1" ht="15.75" customHeight="1" x14ac:dyDescent="0.2"/>
    <row r="305" s="271" customFormat="1" ht="15.75" customHeight="1" x14ac:dyDescent="0.2"/>
    <row r="306" s="271" customFormat="1" ht="15.75" customHeight="1" x14ac:dyDescent="0.2"/>
    <row r="307" s="271" customFormat="1" ht="15.75" customHeight="1" x14ac:dyDescent="0.2"/>
    <row r="308" s="271" customFormat="1" ht="15.75" customHeight="1" x14ac:dyDescent="0.2"/>
    <row r="309" s="271" customFormat="1" ht="15.75" customHeight="1" x14ac:dyDescent="0.2"/>
    <row r="310" s="271" customFormat="1" ht="15.75" customHeight="1" x14ac:dyDescent="0.2"/>
    <row r="311" s="271" customFormat="1" ht="15.75" customHeight="1" x14ac:dyDescent="0.2"/>
    <row r="312" s="271" customFormat="1" ht="15.75" customHeight="1" x14ac:dyDescent="0.2"/>
    <row r="313" s="271" customFormat="1" ht="15.75" customHeight="1" x14ac:dyDescent="0.2"/>
    <row r="314" s="271" customFormat="1" ht="15.75" customHeight="1" x14ac:dyDescent="0.2"/>
    <row r="315" s="271" customFormat="1" ht="15.75" customHeight="1" x14ac:dyDescent="0.2"/>
    <row r="316" s="271" customFormat="1" ht="15.75" customHeight="1" x14ac:dyDescent="0.2"/>
    <row r="317" s="271" customFormat="1" ht="15.75" customHeight="1" x14ac:dyDescent="0.2"/>
    <row r="318" s="271" customFormat="1" ht="15.75" customHeight="1" x14ac:dyDescent="0.2"/>
    <row r="319" s="271" customFormat="1" ht="15.75" customHeight="1" x14ac:dyDescent="0.2"/>
    <row r="320" s="271" customFormat="1" ht="15.75" customHeight="1" x14ac:dyDescent="0.2"/>
    <row r="321" s="271" customFormat="1" ht="15.75" customHeight="1" x14ac:dyDescent="0.2"/>
    <row r="322" s="271" customFormat="1" ht="15.75" customHeight="1" x14ac:dyDescent="0.2"/>
    <row r="323" s="271" customFormat="1" ht="15.75" customHeight="1" x14ac:dyDescent="0.2"/>
    <row r="324" s="271" customFormat="1" ht="15.75" customHeight="1" x14ac:dyDescent="0.2"/>
    <row r="325" s="271" customFormat="1" ht="15.75" customHeight="1" x14ac:dyDescent="0.2"/>
    <row r="326" s="271" customFormat="1" ht="15.75" customHeight="1" x14ac:dyDescent="0.2"/>
    <row r="327" s="271" customFormat="1" ht="15.75" customHeight="1" x14ac:dyDescent="0.2"/>
    <row r="328" s="271" customFormat="1" ht="15.75" customHeight="1" x14ac:dyDescent="0.2"/>
    <row r="329" s="271" customFormat="1" ht="15.75" customHeight="1" x14ac:dyDescent="0.2"/>
    <row r="330" s="271" customFormat="1" ht="15.75" customHeight="1" x14ac:dyDescent="0.2"/>
    <row r="331" s="271" customFormat="1" ht="15.75" customHeight="1" x14ac:dyDescent="0.2"/>
    <row r="332" s="271" customFormat="1" ht="15.75" customHeight="1" x14ac:dyDescent="0.2"/>
    <row r="333" s="271" customFormat="1" ht="15.75" customHeight="1" x14ac:dyDescent="0.2"/>
    <row r="334" s="271" customFormat="1" ht="15.75" customHeight="1" x14ac:dyDescent="0.2"/>
    <row r="335" s="271" customFormat="1" ht="15.75" customHeight="1" x14ac:dyDescent="0.2"/>
    <row r="336" s="271" customFormat="1" ht="15.75" customHeight="1" x14ac:dyDescent="0.2"/>
    <row r="337" s="271" customFormat="1" ht="15.75" customHeight="1" x14ac:dyDescent="0.2"/>
    <row r="338" s="271" customFormat="1" ht="15.75" customHeight="1" x14ac:dyDescent="0.2"/>
    <row r="339" s="271" customFormat="1" ht="15.75" customHeight="1" x14ac:dyDescent="0.2"/>
    <row r="340" s="271" customFormat="1" ht="15.75" customHeight="1" x14ac:dyDescent="0.2"/>
    <row r="341" s="271" customFormat="1" ht="15.75" customHeight="1" x14ac:dyDescent="0.2"/>
    <row r="342" s="271" customFormat="1" ht="15.75" customHeight="1" x14ac:dyDescent="0.2"/>
    <row r="343" s="271" customFormat="1" ht="15.75" customHeight="1" x14ac:dyDescent="0.2"/>
    <row r="344" s="271" customFormat="1" ht="15.75" customHeight="1" x14ac:dyDescent="0.2"/>
    <row r="345" s="271" customFormat="1" ht="15.75" customHeight="1" x14ac:dyDescent="0.2"/>
    <row r="346" s="271" customFormat="1" ht="15.75" customHeight="1" x14ac:dyDescent="0.2"/>
    <row r="347" s="271" customFormat="1" ht="15.75" customHeight="1" x14ac:dyDescent="0.2"/>
    <row r="348" s="271" customFormat="1" ht="15.75" customHeight="1" x14ac:dyDescent="0.2"/>
    <row r="349" s="271" customFormat="1" ht="15.75" customHeight="1" x14ac:dyDescent="0.2"/>
    <row r="350" s="271" customFormat="1" ht="15.75" customHeight="1" x14ac:dyDescent="0.2"/>
    <row r="351" s="271" customFormat="1" ht="15.75" customHeight="1" x14ac:dyDescent="0.2"/>
    <row r="352" s="271" customFormat="1" ht="15.75" customHeight="1" x14ac:dyDescent="0.2"/>
    <row r="353" s="271" customFormat="1" ht="15.75" customHeight="1" x14ac:dyDescent="0.2"/>
    <row r="354" s="271" customFormat="1" ht="15.75" customHeight="1" x14ac:dyDescent="0.2"/>
    <row r="355" s="271" customFormat="1" ht="15.75" customHeight="1" x14ac:dyDescent="0.2"/>
    <row r="356" s="271" customFormat="1" ht="15.75" customHeight="1" x14ac:dyDescent="0.2"/>
    <row r="357" s="271" customFormat="1" ht="15.75" customHeight="1" x14ac:dyDescent="0.2"/>
    <row r="358" s="271" customFormat="1" ht="15.75" customHeight="1" x14ac:dyDescent="0.2"/>
    <row r="359" s="271" customFormat="1" ht="15.75" customHeight="1" x14ac:dyDescent="0.2"/>
    <row r="360" s="271" customFormat="1" ht="15.75" customHeight="1" x14ac:dyDescent="0.2"/>
    <row r="361" s="271" customFormat="1" ht="15.75" customHeight="1" x14ac:dyDescent="0.2"/>
    <row r="362" s="271" customFormat="1" ht="15.75" customHeight="1" x14ac:dyDescent="0.2"/>
    <row r="363" s="271" customFormat="1" ht="15.75" customHeight="1" x14ac:dyDescent="0.2"/>
    <row r="364" s="271" customFormat="1" ht="15.75" customHeight="1" x14ac:dyDescent="0.2"/>
    <row r="365" s="271" customFormat="1" ht="15.75" customHeight="1" x14ac:dyDescent="0.2"/>
    <row r="366" s="271" customFormat="1" ht="15.75" customHeight="1" x14ac:dyDescent="0.2"/>
    <row r="367" s="271" customFormat="1" ht="15.75" customHeight="1" x14ac:dyDescent="0.2"/>
    <row r="368" s="271" customFormat="1" ht="15.75" customHeight="1" x14ac:dyDescent="0.2"/>
    <row r="369" s="271" customFormat="1" ht="15.75" customHeight="1" x14ac:dyDescent="0.2"/>
    <row r="370" s="271" customFormat="1" ht="15.75" customHeight="1" x14ac:dyDescent="0.2"/>
    <row r="371" s="271" customFormat="1" ht="15.75" customHeight="1" x14ac:dyDescent="0.2"/>
    <row r="372" s="271" customFormat="1" ht="15.75" customHeight="1" x14ac:dyDescent="0.2"/>
    <row r="373" s="271" customFormat="1" ht="15.75" customHeight="1" x14ac:dyDescent="0.2"/>
    <row r="374" s="271" customFormat="1" ht="15.75" customHeight="1" x14ac:dyDescent="0.2"/>
    <row r="375" s="271" customFormat="1" ht="15.75" customHeight="1" x14ac:dyDescent="0.2"/>
    <row r="376" s="271" customFormat="1" ht="15.75" customHeight="1" x14ac:dyDescent="0.2"/>
    <row r="377" s="271" customFormat="1" ht="15.75" customHeight="1" x14ac:dyDescent="0.2"/>
    <row r="378" s="271" customFormat="1" ht="15.75" customHeight="1" x14ac:dyDescent="0.2"/>
    <row r="379" s="271" customFormat="1" ht="15.75" customHeight="1" x14ac:dyDescent="0.2"/>
    <row r="380" s="271" customFormat="1" ht="15.75" customHeight="1" x14ac:dyDescent="0.2"/>
    <row r="381" s="271" customFormat="1" ht="15.75" customHeight="1" x14ac:dyDescent="0.2"/>
    <row r="382" s="271" customFormat="1" ht="15.75" customHeight="1" x14ac:dyDescent="0.2"/>
    <row r="383" s="271" customFormat="1" ht="15.75" customHeight="1" x14ac:dyDescent="0.2"/>
    <row r="384" s="271" customFormat="1" ht="15.75" customHeight="1" x14ac:dyDescent="0.2"/>
    <row r="385" s="271" customFormat="1" ht="15.75" customHeight="1" x14ac:dyDescent="0.2"/>
    <row r="386" s="271" customFormat="1" ht="15.75" customHeight="1" x14ac:dyDescent="0.2"/>
    <row r="387" s="271" customFormat="1" ht="15.75" customHeight="1" x14ac:dyDescent="0.2"/>
    <row r="388" s="271" customFormat="1" ht="15.75" customHeight="1" x14ac:dyDescent="0.2"/>
    <row r="389" s="271" customFormat="1" ht="15.75" customHeight="1" x14ac:dyDescent="0.2"/>
    <row r="390" s="271" customFormat="1" ht="15.75" customHeight="1" x14ac:dyDescent="0.2"/>
    <row r="391" s="271" customFormat="1" ht="15.75" customHeight="1" x14ac:dyDescent="0.2"/>
    <row r="392" s="271" customFormat="1" ht="15.75" customHeight="1" x14ac:dyDescent="0.2"/>
    <row r="393" s="271" customFormat="1" ht="15.75" customHeight="1" x14ac:dyDescent="0.2"/>
    <row r="394" s="271" customFormat="1" ht="15.75" customHeight="1" x14ac:dyDescent="0.2"/>
    <row r="395" s="271" customFormat="1" ht="15.75" customHeight="1" x14ac:dyDescent="0.2"/>
    <row r="396" s="271" customFormat="1" ht="15.75" customHeight="1" x14ac:dyDescent="0.2"/>
    <row r="397" s="271" customFormat="1" ht="15.75" customHeight="1" x14ac:dyDescent="0.2"/>
    <row r="398" s="271" customFormat="1" ht="15.75" customHeight="1" x14ac:dyDescent="0.2"/>
    <row r="399" s="271" customFormat="1" ht="15.75" customHeight="1" x14ac:dyDescent="0.2"/>
    <row r="400" s="271" customFormat="1" ht="15.75" customHeight="1" x14ac:dyDescent="0.2"/>
    <row r="401" s="271" customFormat="1" ht="15.75" customHeight="1" x14ac:dyDescent="0.2"/>
    <row r="402" s="271" customFormat="1" ht="15.75" customHeight="1" x14ac:dyDescent="0.2"/>
    <row r="403" s="271" customFormat="1" ht="15.75" customHeight="1" x14ac:dyDescent="0.2"/>
    <row r="404" s="271" customFormat="1" ht="15.75" customHeight="1" x14ac:dyDescent="0.2"/>
    <row r="405" s="271" customFormat="1" ht="15.75" customHeight="1" x14ac:dyDescent="0.2"/>
    <row r="406" s="271" customFormat="1" ht="15.75" customHeight="1" x14ac:dyDescent="0.2"/>
    <row r="407" s="271" customFormat="1" ht="15.75" customHeight="1" x14ac:dyDescent="0.2"/>
    <row r="408" s="271" customFormat="1" ht="15.75" customHeight="1" x14ac:dyDescent="0.2"/>
    <row r="409" s="271" customFormat="1" ht="15.75" customHeight="1" x14ac:dyDescent="0.2"/>
    <row r="410" s="271" customFormat="1" ht="15.75" customHeight="1" x14ac:dyDescent="0.2"/>
    <row r="411" s="271" customFormat="1" ht="15.75" customHeight="1" x14ac:dyDescent="0.2"/>
    <row r="412" s="271" customFormat="1" ht="15.75" customHeight="1" x14ac:dyDescent="0.2"/>
    <row r="413" s="271" customFormat="1" ht="15.75" customHeight="1" x14ac:dyDescent="0.2"/>
    <row r="414" s="271" customFormat="1" ht="15.75" customHeight="1" x14ac:dyDescent="0.2"/>
    <row r="415" s="271" customFormat="1" ht="15.75" customHeight="1" x14ac:dyDescent="0.2"/>
    <row r="416" s="271" customFormat="1" ht="15.75" customHeight="1" x14ac:dyDescent="0.2"/>
    <row r="417" s="271" customFormat="1" ht="15.75" customHeight="1" x14ac:dyDescent="0.2"/>
    <row r="418" s="271" customFormat="1" ht="15.75" customHeight="1" x14ac:dyDescent="0.2"/>
    <row r="419" s="271" customFormat="1" ht="15.75" customHeight="1" x14ac:dyDescent="0.2"/>
    <row r="420" s="271" customFormat="1" ht="15.75" customHeight="1" x14ac:dyDescent="0.2"/>
    <row r="421" s="271" customFormat="1" ht="15.75" customHeight="1" x14ac:dyDescent="0.2"/>
    <row r="422" s="271" customFormat="1" ht="15.75" customHeight="1" x14ac:dyDescent="0.2"/>
    <row r="423" s="271" customFormat="1" ht="15.75" customHeight="1" x14ac:dyDescent="0.2"/>
    <row r="424" s="271" customFormat="1" ht="15.75" customHeight="1" x14ac:dyDescent="0.2"/>
    <row r="425" s="271" customFormat="1" ht="15.75" customHeight="1" x14ac:dyDescent="0.2"/>
    <row r="426" s="271" customFormat="1" ht="15.75" customHeight="1" x14ac:dyDescent="0.2"/>
    <row r="427" s="271" customFormat="1" ht="15.75" customHeight="1" x14ac:dyDescent="0.2"/>
    <row r="428" s="271" customFormat="1" ht="15.75" customHeight="1" x14ac:dyDescent="0.2"/>
    <row r="429" s="271" customFormat="1" ht="15.75" customHeight="1" x14ac:dyDescent="0.2"/>
    <row r="430" s="271" customFormat="1" ht="15.75" customHeight="1" x14ac:dyDescent="0.2"/>
    <row r="431" s="271" customFormat="1" ht="15.75" customHeight="1" x14ac:dyDescent="0.2"/>
    <row r="432" s="271" customFormat="1" ht="15.75" customHeight="1" x14ac:dyDescent="0.2"/>
    <row r="433" s="271" customFormat="1" ht="15.75" customHeight="1" x14ac:dyDescent="0.2"/>
    <row r="434" s="271" customFormat="1" ht="15.75" customHeight="1" x14ac:dyDescent="0.2"/>
    <row r="435" s="271" customFormat="1" ht="15.75" customHeight="1" x14ac:dyDescent="0.2"/>
    <row r="436" s="271" customFormat="1" ht="15.75" customHeight="1" x14ac:dyDescent="0.2"/>
    <row r="437" s="271" customFormat="1" ht="15.75" customHeight="1" x14ac:dyDescent="0.2"/>
    <row r="438" s="271" customFormat="1" ht="15.75" customHeight="1" x14ac:dyDescent="0.2"/>
    <row r="439" s="271" customFormat="1" ht="15.75" customHeight="1" x14ac:dyDescent="0.2"/>
    <row r="440" s="271" customFormat="1" ht="15.75" customHeight="1" x14ac:dyDescent="0.2"/>
    <row r="441" s="271" customFormat="1" ht="15.75" customHeight="1" x14ac:dyDescent="0.2"/>
    <row r="442" s="271" customFormat="1" ht="15.75" customHeight="1" x14ac:dyDescent="0.2"/>
    <row r="443" s="271" customFormat="1" ht="15.75" customHeight="1" x14ac:dyDescent="0.2"/>
    <row r="444" s="271" customFormat="1" ht="15.75" customHeight="1" x14ac:dyDescent="0.2"/>
    <row r="445" s="271" customFormat="1" ht="15.75" customHeight="1" x14ac:dyDescent="0.2"/>
    <row r="446" s="271" customFormat="1" ht="15.75" customHeight="1" x14ac:dyDescent="0.2"/>
    <row r="447" s="271" customFormat="1" ht="15.75" customHeight="1" x14ac:dyDescent="0.2"/>
    <row r="448" s="271" customFormat="1" ht="15.75" customHeight="1" x14ac:dyDescent="0.2"/>
    <row r="449" s="271" customFormat="1" ht="15.75" customHeight="1" x14ac:dyDescent="0.2"/>
    <row r="450" s="271" customFormat="1" ht="15.75" customHeight="1" x14ac:dyDescent="0.2"/>
    <row r="451" s="271" customFormat="1" ht="15.75" customHeight="1" x14ac:dyDescent="0.2"/>
    <row r="452" s="271" customFormat="1" ht="15.75" customHeight="1" x14ac:dyDescent="0.2"/>
    <row r="453" s="271" customFormat="1" ht="15.75" customHeight="1" x14ac:dyDescent="0.2"/>
    <row r="454" s="271" customFormat="1" ht="15.75" customHeight="1" x14ac:dyDescent="0.2"/>
    <row r="455" s="271" customFormat="1" ht="15.75" customHeight="1" x14ac:dyDescent="0.2"/>
    <row r="456" s="271" customFormat="1" ht="15.75" customHeight="1" x14ac:dyDescent="0.2"/>
    <row r="457" s="271" customFormat="1" ht="15.75" customHeight="1" x14ac:dyDescent="0.2"/>
    <row r="458" s="271" customFormat="1" ht="15.75" customHeight="1" x14ac:dyDescent="0.2"/>
    <row r="459" s="271" customFormat="1" ht="15.75" customHeight="1" x14ac:dyDescent="0.2"/>
    <row r="460" s="271" customFormat="1" ht="15.75" customHeight="1" x14ac:dyDescent="0.2"/>
    <row r="461" s="271" customFormat="1" ht="15.75" customHeight="1" x14ac:dyDescent="0.2"/>
    <row r="462" s="271" customFormat="1" ht="15.75" customHeight="1" x14ac:dyDescent="0.2"/>
    <row r="463" s="271" customFormat="1" ht="15.75" customHeight="1" x14ac:dyDescent="0.2"/>
    <row r="464" s="271" customFormat="1" ht="15.75" customHeight="1" x14ac:dyDescent="0.2"/>
    <row r="465" s="271" customFormat="1" ht="15.75" customHeight="1" x14ac:dyDescent="0.2"/>
    <row r="466" s="271" customFormat="1" ht="15.75" customHeight="1" x14ac:dyDescent="0.2"/>
    <row r="467" s="271" customFormat="1" ht="15.75" customHeight="1" x14ac:dyDescent="0.2"/>
    <row r="468" s="271" customFormat="1" ht="15.75" customHeight="1" x14ac:dyDescent="0.2"/>
    <row r="469" s="271" customFormat="1" ht="15.75" customHeight="1" x14ac:dyDescent="0.2"/>
    <row r="470" s="271" customFormat="1" ht="15.75" customHeight="1" x14ac:dyDescent="0.2"/>
    <row r="471" s="271" customFormat="1" ht="15.75" customHeight="1" x14ac:dyDescent="0.2"/>
    <row r="472" s="271" customFormat="1" ht="15.75" customHeight="1" x14ac:dyDescent="0.2"/>
    <row r="473" s="271" customFormat="1" ht="15.75" customHeight="1" x14ac:dyDescent="0.2"/>
    <row r="474" s="271" customFormat="1" ht="15.75" customHeight="1" x14ac:dyDescent="0.2"/>
    <row r="475" s="271" customFormat="1" ht="15.75" customHeight="1" x14ac:dyDescent="0.2"/>
    <row r="476" s="271" customFormat="1" ht="15.75" customHeight="1" x14ac:dyDescent="0.2"/>
    <row r="477" s="271" customFormat="1" ht="15.75" customHeight="1" x14ac:dyDescent="0.2"/>
    <row r="478" s="271" customFormat="1" ht="15.75" customHeight="1" x14ac:dyDescent="0.2"/>
    <row r="479" s="271" customFormat="1" ht="15.75" customHeight="1" x14ac:dyDescent="0.2"/>
    <row r="480" s="271" customFormat="1" ht="15.75" customHeight="1" x14ac:dyDescent="0.2"/>
    <row r="481" s="271" customFormat="1" ht="15.75" customHeight="1" x14ac:dyDescent="0.2"/>
    <row r="482" s="271" customFormat="1" ht="15.75" customHeight="1" x14ac:dyDescent="0.2"/>
    <row r="483" s="271" customFormat="1" ht="15.75" customHeight="1" x14ac:dyDescent="0.2"/>
    <row r="484" s="271" customFormat="1" ht="15.75" customHeight="1" x14ac:dyDescent="0.2"/>
    <row r="485" s="271" customFormat="1" ht="15.75" customHeight="1" x14ac:dyDescent="0.2"/>
    <row r="486" s="271" customFormat="1" ht="15.75" customHeight="1" x14ac:dyDescent="0.2"/>
    <row r="487" s="271" customFormat="1" ht="15.75" customHeight="1" x14ac:dyDescent="0.2"/>
    <row r="488" s="271" customFormat="1" ht="15.75" customHeight="1" x14ac:dyDescent="0.2"/>
    <row r="489" s="271" customFormat="1" ht="15.75" customHeight="1" x14ac:dyDescent="0.2"/>
    <row r="490" s="271" customFormat="1" ht="15.75" customHeight="1" x14ac:dyDescent="0.2"/>
    <row r="491" s="271" customFormat="1" ht="15.75" customHeight="1" x14ac:dyDescent="0.2"/>
    <row r="492" s="271" customFormat="1" ht="15.75" customHeight="1" x14ac:dyDescent="0.2"/>
    <row r="493" s="271" customFormat="1" ht="15.75" customHeight="1" x14ac:dyDescent="0.2"/>
    <row r="494" s="271" customFormat="1" ht="15.75" customHeight="1" x14ac:dyDescent="0.2"/>
    <row r="495" s="271" customFormat="1" ht="15.75" customHeight="1" x14ac:dyDescent="0.2"/>
    <row r="496" s="271" customFormat="1" ht="15.75" customHeight="1" x14ac:dyDescent="0.2"/>
    <row r="497" s="271" customFormat="1" ht="15.75" customHeight="1" x14ac:dyDescent="0.2"/>
    <row r="498" s="271" customFormat="1" ht="15.75" customHeight="1" x14ac:dyDescent="0.2"/>
    <row r="499" s="271" customFormat="1" ht="15.75" customHeight="1" x14ac:dyDescent="0.2"/>
    <row r="500" s="271" customFormat="1" ht="15.75" customHeight="1" x14ac:dyDescent="0.2"/>
    <row r="501" s="271" customFormat="1" ht="15.75" customHeight="1" x14ac:dyDescent="0.2"/>
    <row r="502" s="271" customFormat="1" ht="15.75" customHeight="1" x14ac:dyDescent="0.2"/>
    <row r="503" s="271" customFormat="1" ht="15.75" customHeight="1" x14ac:dyDescent="0.2"/>
    <row r="504" s="271" customFormat="1" ht="15.75" customHeight="1" x14ac:dyDescent="0.2"/>
    <row r="505" s="271" customFormat="1" ht="15.75" customHeight="1" x14ac:dyDescent="0.2"/>
    <row r="506" s="271" customFormat="1" ht="15.75" customHeight="1" x14ac:dyDescent="0.2"/>
    <row r="507" s="271" customFormat="1" ht="15.75" customHeight="1" x14ac:dyDescent="0.2"/>
    <row r="508" s="271" customFormat="1" ht="15.75" customHeight="1" x14ac:dyDescent="0.2"/>
    <row r="509" s="271" customFormat="1" ht="15.75" customHeight="1" x14ac:dyDescent="0.2"/>
    <row r="510" s="271" customFormat="1" ht="15.75" customHeight="1" x14ac:dyDescent="0.2"/>
    <row r="511" s="271" customFormat="1" ht="15.75" customHeight="1" x14ac:dyDescent="0.2"/>
    <row r="512" s="271" customFormat="1" ht="15.75" customHeight="1" x14ac:dyDescent="0.2"/>
    <row r="513" s="271" customFormat="1" ht="15.75" customHeight="1" x14ac:dyDescent="0.2"/>
    <row r="514" s="271" customFormat="1" ht="15.75" customHeight="1" x14ac:dyDescent="0.2"/>
    <row r="515" s="271" customFormat="1" ht="15.75" customHeight="1" x14ac:dyDescent="0.2"/>
    <row r="516" s="271" customFormat="1" ht="15.75" customHeight="1" x14ac:dyDescent="0.2"/>
    <row r="517" s="271" customFormat="1" ht="15.75" customHeight="1" x14ac:dyDescent="0.2"/>
    <row r="518" s="271" customFormat="1" ht="15.75" customHeight="1" x14ac:dyDescent="0.2"/>
    <row r="519" s="271" customFormat="1" ht="15.75" customHeight="1" x14ac:dyDescent="0.2"/>
    <row r="520" s="271" customFormat="1" ht="15.75" customHeight="1" x14ac:dyDescent="0.2"/>
    <row r="521" s="271" customFormat="1" ht="15.75" customHeight="1" x14ac:dyDescent="0.2"/>
    <row r="522" s="271" customFormat="1" ht="15.75" customHeight="1" x14ac:dyDescent="0.2"/>
    <row r="523" s="271" customFormat="1" ht="15.75" customHeight="1" x14ac:dyDescent="0.2"/>
    <row r="524" s="271" customFormat="1" ht="15.75" customHeight="1" x14ac:dyDescent="0.2"/>
    <row r="525" s="271" customFormat="1" ht="15.75" customHeight="1" x14ac:dyDescent="0.2"/>
    <row r="526" s="271" customFormat="1" ht="15.75" customHeight="1" x14ac:dyDescent="0.2"/>
    <row r="527" s="271" customFormat="1" ht="15.75" customHeight="1" x14ac:dyDescent="0.2"/>
    <row r="528" s="271" customFormat="1" ht="15.75" customHeight="1" x14ac:dyDescent="0.2"/>
    <row r="529" s="271" customFormat="1" ht="15.75" customHeight="1" x14ac:dyDescent="0.2"/>
    <row r="530" s="271" customFormat="1" ht="15.75" customHeight="1" x14ac:dyDescent="0.2"/>
    <row r="531" s="271" customFormat="1" ht="15.75" customHeight="1" x14ac:dyDescent="0.2"/>
    <row r="532" s="271" customFormat="1" ht="15.75" customHeight="1" x14ac:dyDescent="0.2"/>
    <row r="533" s="271" customFormat="1" ht="15.75" customHeight="1" x14ac:dyDescent="0.2"/>
    <row r="534" s="271" customFormat="1" ht="15.75" customHeight="1" x14ac:dyDescent="0.2"/>
    <row r="535" s="271" customFormat="1" ht="15.75" customHeight="1" x14ac:dyDescent="0.2"/>
    <row r="536" s="271" customFormat="1" ht="15.75" customHeight="1" x14ac:dyDescent="0.2"/>
    <row r="537" s="271" customFormat="1" ht="15.75" customHeight="1" x14ac:dyDescent="0.2"/>
    <row r="538" s="271" customFormat="1" ht="15.75" customHeight="1" x14ac:dyDescent="0.2"/>
    <row r="539" s="271" customFormat="1" ht="15.75" customHeight="1" x14ac:dyDescent="0.2"/>
    <row r="540" s="271" customFormat="1" ht="15.75" customHeight="1" x14ac:dyDescent="0.2"/>
    <row r="541" s="271" customFormat="1" ht="15.75" customHeight="1" x14ac:dyDescent="0.2"/>
    <row r="542" s="271" customFormat="1" ht="15.75" customHeight="1" x14ac:dyDescent="0.2"/>
    <row r="543" s="271" customFormat="1" ht="15.75" customHeight="1" x14ac:dyDescent="0.2"/>
    <row r="544" s="271" customFormat="1" ht="15.75" customHeight="1" x14ac:dyDescent="0.2"/>
    <row r="545" s="271" customFormat="1" ht="15.75" customHeight="1" x14ac:dyDescent="0.2"/>
    <row r="546" s="271" customFormat="1" ht="15.75" customHeight="1" x14ac:dyDescent="0.2"/>
    <row r="547" s="271" customFormat="1" ht="15.75" customHeight="1" x14ac:dyDescent="0.2"/>
    <row r="548" s="271" customFormat="1" ht="15.75" customHeight="1" x14ac:dyDescent="0.2"/>
    <row r="549" s="271" customFormat="1" ht="15.75" customHeight="1" x14ac:dyDescent="0.2"/>
    <row r="550" s="271" customFormat="1" ht="15.75" customHeight="1" x14ac:dyDescent="0.2"/>
    <row r="551" s="271" customFormat="1" ht="15.75" customHeight="1" x14ac:dyDescent="0.2"/>
    <row r="552" s="271" customFormat="1" ht="15.75" customHeight="1" x14ac:dyDescent="0.2"/>
    <row r="553" s="271" customFormat="1" ht="15.75" customHeight="1" x14ac:dyDescent="0.2"/>
    <row r="554" s="271" customFormat="1" ht="15.75" customHeight="1" x14ac:dyDescent="0.2"/>
    <row r="555" s="271" customFormat="1" ht="15.75" customHeight="1" x14ac:dyDescent="0.2"/>
    <row r="556" s="271" customFormat="1" ht="15.75" customHeight="1" x14ac:dyDescent="0.2"/>
    <row r="557" s="271" customFormat="1" ht="15.75" customHeight="1" x14ac:dyDescent="0.2"/>
    <row r="558" s="271" customFormat="1" ht="15.75" customHeight="1" x14ac:dyDescent="0.2"/>
    <row r="559" s="271" customFormat="1" ht="15.75" customHeight="1" x14ac:dyDescent="0.2"/>
    <row r="560" s="271" customFormat="1" ht="15.75" customHeight="1" x14ac:dyDescent="0.2"/>
    <row r="561" s="271" customFormat="1" ht="15.75" customHeight="1" x14ac:dyDescent="0.2"/>
    <row r="562" s="271" customFormat="1" ht="15.75" customHeight="1" x14ac:dyDescent="0.2"/>
    <row r="563" s="271" customFormat="1" ht="15.75" customHeight="1" x14ac:dyDescent="0.2"/>
    <row r="564" s="271" customFormat="1" ht="15.75" customHeight="1" x14ac:dyDescent="0.2"/>
    <row r="565" s="271" customFormat="1" ht="15.75" customHeight="1" x14ac:dyDescent="0.2"/>
    <row r="566" s="271" customFormat="1" ht="15.75" customHeight="1" x14ac:dyDescent="0.2"/>
    <row r="567" s="271" customFormat="1" ht="15.75" customHeight="1" x14ac:dyDescent="0.2"/>
    <row r="568" s="271" customFormat="1" ht="15.75" customHeight="1" x14ac:dyDescent="0.2"/>
    <row r="569" s="271" customFormat="1" ht="15.75" customHeight="1" x14ac:dyDescent="0.2"/>
    <row r="570" s="271" customFormat="1" ht="15.75" customHeight="1" x14ac:dyDescent="0.2"/>
    <row r="571" s="271" customFormat="1" ht="15.75" customHeight="1" x14ac:dyDescent="0.2"/>
    <row r="572" s="271" customFormat="1" ht="15.75" customHeight="1" x14ac:dyDescent="0.2"/>
    <row r="573" s="271" customFormat="1" ht="15.75" customHeight="1" x14ac:dyDescent="0.2"/>
    <row r="574" s="271" customFormat="1" ht="15.75" customHeight="1" x14ac:dyDescent="0.2"/>
    <row r="575" s="271" customFormat="1" ht="15.75" customHeight="1" x14ac:dyDescent="0.2"/>
    <row r="576" s="271" customFormat="1" ht="15.75" customHeight="1" x14ac:dyDescent="0.2"/>
    <row r="577" s="271" customFormat="1" ht="15.75" customHeight="1" x14ac:dyDescent="0.2"/>
    <row r="578" s="271" customFormat="1" ht="15.75" customHeight="1" x14ac:dyDescent="0.2"/>
    <row r="579" s="271" customFormat="1" ht="15.75" customHeight="1" x14ac:dyDescent="0.2"/>
    <row r="580" s="271" customFormat="1" ht="15.75" customHeight="1" x14ac:dyDescent="0.2"/>
    <row r="581" s="271" customFormat="1" ht="15.75" customHeight="1" x14ac:dyDescent="0.2"/>
    <row r="582" s="271" customFormat="1" ht="15.75" customHeight="1" x14ac:dyDescent="0.2"/>
    <row r="583" s="271" customFormat="1" ht="15.75" customHeight="1" x14ac:dyDescent="0.2"/>
    <row r="584" s="271" customFormat="1" ht="15.75" customHeight="1" x14ac:dyDescent="0.2"/>
    <row r="585" s="271" customFormat="1" ht="15.75" customHeight="1" x14ac:dyDescent="0.2"/>
    <row r="586" s="271" customFormat="1" ht="15.75" customHeight="1" x14ac:dyDescent="0.2"/>
    <row r="587" s="271" customFormat="1" ht="15.75" customHeight="1" x14ac:dyDescent="0.2"/>
    <row r="588" s="271" customFormat="1" ht="15.75" customHeight="1" x14ac:dyDescent="0.2"/>
    <row r="589" s="271" customFormat="1" ht="15.75" customHeight="1" x14ac:dyDescent="0.2"/>
    <row r="590" s="271" customFormat="1" ht="15.75" customHeight="1" x14ac:dyDescent="0.2"/>
    <row r="591" s="271" customFormat="1" ht="15.75" customHeight="1" x14ac:dyDescent="0.2"/>
    <row r="592" s="271" customFormat="1" ht="15.75" customHeight="1" x14ac:dyDescent="0.2"/>
    <row r="593" s="271" customFormat="1" ht="15.75" customHeight="1" x14ac:dyDescent="0.2"/>
    <row r="594" s="271" customFormat="1" ht="15.75" customHeight="1" x14ac:dyDescent="0.2"/>
    <row r="595" s="271" customFormat="1" ht="15.75" customHeight="1" x14ac:dyDescent="0.2"/>
    <row r="596" s="271" customFormat="1" ht="15.75" customHeight="1" x14ac:dyDescent="0.2"/>
    <row r="597" s="271" customFormat="1" ht="15.75" customHeight="1" x14ac:dyDescent="0.2"/>
    <row r="598" s="271" customFormat="1" ht="15.75" customHeight="1" x14ac:dyDescent="0.2"/>
    <row r="599" s="271" customFormat="1" ht="15.75" customHeight="1" x14ac:dyDescent="0.2"/>
    <row r="600" s="271" customFormat="1" ht="15.75" customHeight="1" x14ac:dyDescent="0.2"/>
    <row r="601" s="271" customFormat="1" ht="15.75" customHeight="1" x14ac:dyDescent="0.2"/>
    <row r="602" s="271" customFormat="1" ht="15.75" customHeight="1" x14ac:dyDescent="0.2"/>
    <row r="603" s="271" customFormat="1" ht="15.75" customHeight="1" x14ac:dyDescent="0.2"/>
    <row r="604" s="271" customFormat="1" ht="15.75" customHeight="1" x14ac:dyDescent="0.2"/>
    <row r="605" s="271" customFormat="1" ht="15.75" customHeight="1" x14ac:dyDescent="0.2"/>
    <row r="606" s="271" customFormat="1" ht="15.75" customHeight="1" x14ac:dyDescent="0.2"/>
    <row r="607" s="271" customFormat="1" ht="15.75" customHeight="1" x14ac:dyDescent="0.2"/>
    <row r="608" s="271" customFormat="1" ht="15.75" customHeight="1" x14ac:dyDescent="0.2"/>
    <row r="609" s="271" customFormat="1" ht="15.75" customHeight="1" x14ac:dyDescent="0.2"/>
    <row r="610" s="271" customFormat="1" ht="15.75" customHeight="1" x14ac:dyDescent="0.2"/>
    <row r="611" s="271" customFormat="1" ht="15.75" customHeight="1" x14ac:dyDescent="0.2"/>
    <row r="612" s="271" customFormat="1" ht="15.75" customHeight="1" x14ac:dyDescent="0.2"/>
    <row r="613" s="271" customFormat="1" ht="15.75" customHeight="1" x14ac:dyDescent="0.2"/>
    <row r="614" s="271" customFormat="1" ht="15.75" customHeight="1" x14ac:dyDescent="0.2"/>
    <row r="615" s="271" customFormat="1" ht="15.75" customHeight="1" x14ac:dyDescent="0.2"/>
    <row r="616" s="271" customFormat="1" ht="15.75" customHeight="1" x14ac:dyDescent="0.2"/>
    <row r="617" s="271" customFormat="1" ht="15.75" customHeight="1" x14ac:dyDescent="0.2"/>
    <row r="618" s="271" customFormat="1" ht="15.75" customHeight="1" x14ac:dyDescent="0.2"/>
    <row r="619" s="271" customFormat="1" ht="15.75" customHeight="1" x14ac:dyDescent="0.2"/>
    <row r="620" s="271" customFormat="1" ht="15.75" customHeight="1" x14ac:dyDescent="0.2"/>
    <row r="621" s="271" customFormat="1" ht="15.75" customHeight="1" x14ac:dyDescent="0.2"/>
    <row r="622" s="271" customFormat="1" ht="15.75" customHeight="1" x14ac:dyDescent="0.2"/>
    <row r="623" s="271" customFormat="1" ht="15.75" customHeight="1" x14ac:dyDescent="0.2"/>
    <row r="624" s="271" customFormat="1" ht="15.75" customHeight="1" x14ac:dyDescent="0.2"/>
    <row r="625" s="271" customFormat="1" ht="15.75" customHeight="1" x14ac:dyDescent="0.2"/>
    <row r="626" s="271" customFormat="1" ht="15.75" customHeight="1" x14ac:dyDescent="0.2"/>
    <row r="627" s="271" customFormat="1" ht="15.75" customHeight="1" x14ac:dyDescent="0.2"/>
    <row r="628" s="271" customFormat="1" ht="15.75" customHeight="1" x14ac:dyDescent="0.2"/>
    <row r="629" s="271" customFormat="1" ht="15.75" customHeight="1" x14ac:dyDescent="0.2"/>
    <row r="630" s="271" customFormat="1" ht="15.75" customHeight="1" x14ac:dyDescent="0.2"/>
    <row r="631" s="271" customFormat="1" ht="15.75" customHeight="1" x14ac:dyDescent="0.2"/>
    <row r="632" s="271" customFormat="1" ht="15.75" customHeight="1" x14ac:dyDescent="0.2"/>
    <row r="633" s="271" customFormat="1" ht="15.75" customHeight="1" x14ac:dyDescent="0.2"/>
    <row r="634" s="271" customFormat="1" ht="15.75" customHeight="1" x14ac:dyDescent="0.2"/>
    <row r="635" s="271" customFormat="1" ht="15.75" customHeight="1" x14ac:dyDescent="0.2"/>
    <row r="636" s="271" customFormat="1" ht="15.75" customHeight="1" x14ac:dyDescent="0.2"/>
    <row r="637" s="271" customFormat="1" ht="15.75" customHeight="1" x14ac:dyDescent="0.2"/>
    <row r="638" s="271" customFormat="1" ht="15.75" customHeight="1" x14ac:dyDescent="0.2"/>
    <row r="639" s="271" customFormat="1" ht="15.75" customHeight="1" x14ac:dyDescent="0.2"/>
    <row r="640" s="271" customFormat="1" ht="15.75" customHeight="1" x14ac:dyDescent="0.2"/>
    <row r="641" s="271" customFormat="1" ht="15.75" customHeight="1" x14ac:dyDescent="0.2"/>
    <row r="642" s="271" customFormat="1" ht="15.75" customHeight="1" x14ac:dyDescent="0.2"/>
    <row r="643" s="271" customFormat="1" ht="15.75" customHeight="1" x14ac:dyDescent="0.2"/>
    <row r="644" s="271" customFormat="1" ht="15.75" customHeight="1" x14ac:dyDescent="0.2"/>
    <row r="645" s="271" customFormat="1" ht="15.75" customHeight="1" x14ac:dyDescent="0.2"/>
    <row r="646" s="271" customFormat="1" ht="15.75" customHeight="1" x14ac:dyDescent="0.2"/>
    <row r="647" s="271" customFormat="1" ht="15.75" customHeight="1" x14ac:dyDescent="0.2"/>
    <row r="648" s="271" customFormat="1" ht="15.75" customHeight="1" x14ac:dyDescent="0.2"/>
    <row r="649" s="271" customFormat="1" ht="15.75" customHeight="1" x14ac:dyDescent="0.2"/>
    <row r="650" s="271" customFormat="1" ht="15.75" customHeight="1" x14ac:dyDescent="0.2"/>
    <row r="651" s="271" customFormat="1" ht="15.75" customHeight="1" x14ac:dyDescent="0.2"/>
    <row r="652" s="271" customFormat="1" ht="15.75" customHeight="1" x14ac:dyDescent="0.2"/>
    <row r="653" s="271" customFormat="1" ht="15.75" customHeight="1" x14ac:dyDescent="0.2"/>
    <row r="654" s="271" customFormat="1" ht="15.75" customHeight="1" x14ac:dyDescent="0.2"/>
    <row r="655" s="271" customFormat="1" ht="15.75" customHeight="1" x14ac:dyDescent="0.2"/>
    <row r="656" s="271" customFormat="1" ht="15.75" customHeight="1" x14ac:dyDescent="0.2"/>
    <row r="657" s="271" customFormat="1" ht="15.75" customHeight="1" x14ac:dyDescent="0.2"/>
    <row r="658" s="271" customFormat="1" ht="15.75" customHeight="1" x14ac:dyDescent="0.2"/>
    <row r="659" s="271" customFormat="1" ht="15.75" customHeight="1" x14ac:dyDescent="0.2"/>
    <row r="660" s="271" customFormat="1" ht="15.75" customHeight="1" x14ac:dyDescent="0.2"/>
    <row r="661" s="271" customFormat="1" ht="15.75" customHeight="1" x14ac:dyDescent="0.2"/>
    <row r="662" s="271" customFormat="1" ht="15.75" customHeight="1" x14ac:dyDescent="0.2"/>
    <row r="663" s="271" customFormat="1" ht="15.75" customHeight="1" x14ac:dyDescent="0.2"/>
    <row r="664" s="271" customFormat="1" ht="15.75" customHeight="1" x14ac:dyDescent="0.2"/>
    <row r="665" s="271" customFormat="1" ht="15.75" customHeight="1" x14ac:dyDescent="0.2"/>
    <row r="666" s="271" customFormat="1" ht="15.75" customHeight="1" x14ac:dyDescent="0.2"/>
    <row r="667" s="271" customFormat="1" ht="15.75" customHeight="1" x14ac:dyDescent="0.2"/>
    <row r="668" s="271" customFormat="1" ht="15.75" customHeight="1" x14ac:dyDescent="0.2"/>
    <row r="669" s="271" customFormat="1" ht="15.75" customHeight="1" x14ac:dyDescent="0.2"/>
    <row r="670" s="271" customFormat="1" ht="15.75" customHeight="1" x14ac:dyDescent="0.2"/>
    <row r="671" s="271" customFormat="1" ht="15.75" customHeight="1" x14ac:dyDescent="0.2"/>
    <row r="672" s="271" customFormat="1" ht="15.75" customHeight="1" x14ac:dyDescent="0.2"/>
    <row r="673" s="271" customFormat="1" ht="15.75" customHeight="1" x14ac:dyDescent="0.2"/>
    <row r="674" s="271" customFormat="1" ht="15.75" customHeight="1" x14ac:dyDescent="0.2"/>
    <row r="675" s="271" customFormat="1" ht="15.75" customHeight="1" x14ac:dyDescent="0.2"/>
    <row r="676" s="271" customFormat="1" ht="15.75" customHeight="1" x14ac:dyDescent="0.2"/>
    <row r="677" s="271" customFormat="1" ht="15.75" customHeight="1" x14ac:dyDescent="0.2"/>
    <row r="678" s="271" customFormat="1" ht="15.75" customHeight="1" x14ac:dyDescent="0.2"/>
    <row r="679" s="271" customFormat="1" ht="15.75" customHeight="1" x14ac:dyDescent="0.2"/>
    <row r="680" s="271" customFormat="1" ht="15.75" customHeight="1" x14ac:dyDescent="0.2"/>
    <row r="681" s="271" customFormat="1" ht="15.75" customHeight="1" x14ac:dyDescent="0.2"/>
    <row r="682" s="271" customFormat="1" ht="15.75" customHeight="1" x14ac:dyDescent="0.2"/>
    <row r="683" s="271" customFormat="1" ht="15.75" customHeight="1" x14ac:dyDescent="0.2"/>
    <row r="684" s="271" customFormat="1" ht="15.75" customHeight="1" x14ac:dyDescent="0.2"/>
    <row r="685" s="271" customFormat="1" ht="15.75" customHeight="1" x14ac:dyDescent="0.2"/>
    <row r="686" s="271" customFormat="1" ht="15.75" customHeight="1" x14ac:dyDescent="0.2"/>
    <row r="687" s="271" customFormat="1" ht="15.75" customHeight="1" x14ac:dyDescent="0.2"/>
    <row r="688" s="271" customFormat="1" ht="15.75" customHeight="1" x14ac:dyDescent="0.2"/>
    <row r="689" s="271" customFormat="1" ht="15.75" customHeight="1" x14ac:dyDescent="0.2"/>
    <row r="690" s="271" customFormat="1" ht="15.75" customHeight="1" x14ac:dyDescent="0.2"/>
    <row r="691" s="271" customFormat="1" ht="15.75" customHeight="1" x14ac:dyDescent="0.2"/>
    <row r="692" s="271" customFormat="1" ht="15.75" customHeight="1" x14ac:dyDescent="0.2"/>
    <row r="693" s="271" customFormat="1" ht="15.75" customHeight="1" x14ac:dyDescent="0.2"/>
    <row r="694" s="271" customFormat="1" ht="15.75" customHeight="1" x14ac:dyDescent="0.2"/>
    <row r="695" s="271" customFormat="1" ht="15.75" customHeight="1" x14ac:dyDescent="0.2"/>
    <row r="696" s="271" customFormat="1" ht="15.75" customHeight="1" x14ac:dyDescent="0.2"/>
    <row r="697" s="271" customFormat="1" ht="15.75" customHeight="1" x14ac:dyDescent="0.2"/>
    <row r="698" s="271" customFormat="1" ht="15.75" customHeight="1" x14ac:dyDescent="0.2"/>
    <row r="699" s="271" customFormat="1" ht="15.75" customHeight="1" x14ac:dyDescent="0.2"/>
    <row r="700" s="271" customFormat="1" ht="15.75" customHeight="1" x14ac:dyDescent="0.2"/>
    <row r="701" s="271" customFormat="1" ht="15.75" customHeight="1" x14ac:dyDescent="0.2"/>
    <row r="702" s="271" customFormat="1" ht="15.75" customHeight="1" x14ac:dyDescent="0.2"/>
    <row r="703" s="271" customFormat="1" ht="15.75" customHeight="1" x14ac:dyDescent="0.2"/>
    <row r="704" s="271" customFormat="1" ht="15.75" customHeight="1" x14ac:dyDescent="0.2"/>
    <row r="705" s="271" customFormat="1" ht="15.75" customHeight="1" x14ac:dyDescent="0.2"/>
    <row r="706" s="271" customFormat="1" ht="15.75" customHeight="1" x14ac:dyDescent="0.2"/>
    <row r="707" s="271" customFormat="1" ht="15.75" customHeight="1" x14ac:dyDescent="0.2"/>
    <row r="708" s="271" customFormat="1" ht="15.75" customHeight="1" x14ac:dyDescent="0.2"/>
    <row r="709" s="271" customFormat="1" ht="15.75" customHeight="1" x14ac:dyDescent="0.2"/>
    <row r="710" s="271" customFormat="1" ht="15.75" customHeight="1" x14ac:dyDescent="0.2"/>
    <row r="711" s="271" customFormat="1" ht="15.75" customHeight="1" x14ac:dyDescent="0.2"/>
    <row r="712" s="271" customFormat="1" ht="15.75" customHeight="1" x14ac:dyDescent="0.2"/>
    <row r="713" s="271" customFormat="1" ht="15.75" customHeight="1" x14ac:dyDescent="0.2"/>
    <row r="714" s="271" customFormat="1" ht="15.75" customHeight="1" x14ac:dyDescent="0.2"/>
    <row r="715" s="271" customFormat="1" ht="15.75" customHeight="1" x14ac:dyDescent="0.2"/>
    <row r="716" s="271" customFormat="1" ht="15.75" customHeight="1" x14ac:dyDescent="0.2"/>
    <row r="717" s="271" customFormat="1" ht="15.75" customHeight="1" x14ac:dyDescent="0.2"/>
    <row r="718" s="271" customFormat="1" ht="15.75" customHeight="1" x14ac:dyDescent="0.2"/>
    <row r="719" s="271" customFormat="1" ht="15.75" customHeight="1" x14ac:dyDescent="0.2"/>
    <row r="720" s="271" customFormat="1" ht="15.75" customHeight="1" x14ac:dyDescent="0.2"/>
    <row r="721" s="271" customFormat="1" ht="15.75" customHeight="1" x14ac:dyDescent="0.2"/>
    <row r="722" s="271" customFormat="1" ht="15.75" customHeight="1" x14ac:dyDescent="0.2"/>
    <row r="723" s="271" customFormat="1" ht="15.75" customHeight="1" x14ac:dyDescent="0.2"/>
    <row r="724" s="271" customFormat="1" ht="15.75" customHeight="1" x14ac:dyDescent="0.2"/>
    <row r="725" s="271" customFormat="1" ht="15.75" customHeight="1" x14ac:dyDescent="0.2"/>
    <row r="726" s="271" customFormat="1" ht="15.75" customHeight="1" x14ac:dyDescent="0.2"/>
    <row r="727" s="271" customFormat="1" ht="15.75" customHeight="1" x14ac:dyDescent="0.2"/>
    <row r="728" s="271" customFormat="1" ht="15.75" customHeight="1" x14ac:dyDescent="0.2"/>
    <row r="729" s="271" customFormat="1" ht="15.75" customHeight="1" x14ac:dyDescent="0.2"/>
    <row r="730" s="271" customFormat="1" ht="15.75" customHeight="1" x14ac:dyDescent="0.2"/>
    <row r="731" s="271" customFormat="1" ht="15.75" customHeight="1" x14ac:dyDescent="0.2"/>
    <row r="732" s="271" customFormat="1" ht="15.75" customHeight="1" x14ac:dyDescent="0.2"/>
    <row r="733" s="271" customFormat="1" ht="15.75" customHeight="1" x14ac:dyDescent="0.2"/>
    <row r="734" s="271" customFormat="1" ht="15.75" customHeight="1" x14ac:dyDescent="0.2"/>
    <row r="735" s="271" customFormat="1" ht="15.75" customHeight="1" x14ac:dyDescent="0.2"/>
    <row r="736" s="271" customFormat="1" ht="15.75" customHeight="1" x14ac:dyDescent="0.2"/>
    <row r="737" s="271" customFormat="1" ht="15.75" customHeight="1" x14ac:dyDescent="0.2"/>
    <row r="738" s="271" customFormat="1" ht="15.75" customHeight="1" x14ac:dyDescent="0.2"/>
    <row r="739" s="271" customFormat="1" ht="15.75" customHeight="1" x14ac:dyDescent="0.2"/>
    <row r="740" s="271" customFormat="1" ht="15.75" customHeight="1" x14ac:dyDescent="0.2"/>
    <row r="741" s="271" customFormat="1" ht="15.75" customHeight="1" x14ac:dyDescent="0.2"/>
    <row r="742" s="271" customFormat="1" ht="15.75" customHeight="1" x14ac:dyDescent="0.2"/>
    <row r="743" s="271" customFormat="1" ht="15.75" customHeight="1" x14ac:dyDescent="0.2"/>
    <row r="744" s="271" customFormat="1" ht="15.75" customHeight="1" x14ac:dyDescent="0.2"/>
    <row r="745" s="271" customFormat="1" ht="15.75" customHeight="1" x14ac:dyDescent="0.2"/>
    <row r="746" s="271" customFormat="1" ht="15.75" customHeight="1" x14ac:dyDescent="0.2"/>
    <row r="747" s="271" customFormat="1" ht="15.75" customHeight="1" x14ac:dyDescent="0.2"/>
    <row r="748" s="271" customFormat="1" ht="15.75" customHeight="1" x14ac:dyDescent="0.2"/>
    <row r="749" s="271" customFormat="1" ht="15.75" customHeight="1" x14ac:dyDescent="0.2"/>
    <row r="750" s="271" customFormat="1" ht="15.75" customHeight="1" x14ac:dyDescent="0.2"/>
    <row r="751" s="271" customFormat="1" ht="15.75" customHeight="1" x14ac:dyDescent="0.2"/>
    <row r="752" s="271" customFormat="1" ht="15.75" customHeight="1" x14ac:dyDescent="0.2"/>
    <row r="753" s="271" customFormat="1" ht="15.75" customHeight="1" x14ac:dyDescent="0.2"/>
    <row r="754" s="271" customFormat="1" ht="15.75" customHeight="1" x14ac:dyDescent="0.2"/>
    <row r="755" s="271" customFormat="1" ht="15.75" customHeight="1" x14ac:dyDescent="0.2"/>
    <row r="756" s="271" customFormat="1" ht="15.75" customHeight="1" x14ac:dyDescent="0.2"/>
    <row r="757" s="271" customFormat="1" ht="15.75" customHeight="1" x14ac:dyDescent="0.2"/>
    <row r="758" s="271" customFormat="1" ht="15.75" customHeight="1" x14ac:dyDescent="0.2"/>
    <row r="759" s="271" customFormat="1" ht="15.75" customHeight="1" x14ac:dyDescent="0.2"/>
    <row r="760" s="271" customFormat="1" ht="15.75" customHeight="1" x14ac:dyDescent="0.2"/>
    <row r="761" s="271" customFormat="1" ht="15.75" customHeight="1" x14ac:dyDescent="0.2"/>
    <row r="762" s="271" customFormat="1" ht="15.75" customHeight="1" x14ac:dyDescent="0.2"/>
    <row r="763" s="271" customFormat="1" ht="15.75" customHeight="1" x14ac:dyDescent="0.2"/>
    <row r="764" s="271" customFormat="1" ht="15.75" customHeight="1" x14ac:dyDescent="0.2"/>
    <row r="765" s="271" customFormat="1" ht="15.75" customHeight="1" x14ac:dyDescent="0.2"/>
    <row r="766" s="271" customFormat="1" ht="15.75" customHeight="1" x14ac:dyDescent="0.2"/>
    <row r="767" s="271" customFormat="1" ht="15.75" customHeight="1" x14ac:dyDescent="0.2"/>
    <row r="768" s="271" customFormat="1" ht="15.75" customHeight="1" x14ac:dyDescent="0.2"/>
    <row r="769" s="271" customFormat="1" ht="15.75" customHeight="1" x14ac:dyDescent="0.2"/>
    <row r="770" s="271" customFormat="1" ht="15.75" customHeight="1" x14ac:dyDescent="0.2"/>
    <row r="771" s="271" customFormat="1" ht="15.75" customHeight="1" x14ac:dyDescent="0.2"/>
    <row r="772" s="271" customFormat="1" ht="15.75" customHeight="1" x14ac:dyDescent="0.2"/>
    <row r="773" s="271" customFormat="1" ht="15.75" customHeight="1" x14ac:dyDescent="0.2"/>
    <row r="774" s="271" customFormat="1" ht="15.75" customHeight="1" x14ac:dyDescent="0.2"/>
    <row r="775" s="271" customFormat="1" ht="15.75" customHeight="1" x14ac:dyDescent="0.2"/>
    <row r="776" s="271" customFormat="1" ht="15.75" customHeight="1" x14ac:dyDescent="0.2"/>
    <row r="777" s="271" customFormat="1" ht="15.75" customHeight="1" x14ac:dyDescent="0.2"/>
    <row r="778" s="271" customFormat="1" ht="15.75" customHeight="1" x14ac:dyDescent="0.2"/>
    <row r="779" s="271" customFormat="1" ht="15.75" customHeight="1" x14ac:dyDescent="0.2"/>
    <row r="780" s="271" customFormat="1" ht="15.75" customHeight="1" x14ac:dyDescent="0.2"/>
    <row r="781" s="271" customFormat="1" ht="15.75" customHeight="1" x14ac:dyDescent="0.2"/>
    <row r="782" s="271" customFormat="1" ht="15.75" customHeight="1" x14ac:dyDescent="0.2"/>
    <row r="783" s="271" customFormat="1" ht="15.75" customHeight="1" x14ac:dyDescent="0.2"/>
    <row r="784" s="271" customFormat="1" ht="15.75" customHeight="1" x14ac:dyDescent="0.2"/>
    <row r="785" s="271" customFormat="1" ht="15.75" customHeight="1" x14ac:dyDescent="0.2"/>
    <row r="786" s="271" customFormat="1" ht="15.75" customHeight="1" x14ac:dyDescent="0.2"/>
    <row r="787" s="271" customFormat="1" ht="15.75" customHeight="1" x14ac:dyDescent="0.2"/>
    <row r="788" s="271" customFormat="1" ht="15.75" customHeight="1" x14ac:dyDescent="0.2"/>
    <row r="789" s="271" customFormat="1" ht="15.75" customHeight="1" x14ac:dyDescent="0.2"/>
    <row r="790" s="271" customFormat="1" ht="15.75" customHeight="1" x14ac:dyDescent="0.2"/>
    <row r="791" s="271" customFormat="1" ht="15.75" customHeight="1" x14ac:dyDescent="0.2"/>
    <row r="792" s="271" customFormat="1" ht="15.75" customHeight="1" x14ac:dyDescent="0.2"/>
    <row r="793" s="271" customFormat="1" ht="15.75" customHeight="1" x14ac:dyDescent="0.2"/>
    <row r="794" s="271" customFormat="1" ht="15.75" customHeight="1" x14ac:dyDescent="0.2"/>
    <row r="795" s="271" customFormat="1" ht="15.75" customHeight="1" x14ac:dyDescent="0.2"/>
    <row r="796" s="271" customFormat="1" ht="15.75" customHeight="1" x14ac:dyDescent="0.2"/>
    <row r="797" s="271" customFormat="1" ht="15.75" customHeight="1" x14ac:dyDescent="0.2"/>
    <row r="798" s="271" customFormat="1" ht="15.75" customHeight="1" x14ac:dyDescent="0.2"/>
    <row r="799" s="271" customFormat="1" ht="15.75" customHeight="1" x14ac:dyDescent="0.2"/>
    <row r="800" s="271" customFormat="1" ht="15.75" customHeight="1" x14ac:dyDescent="0.2"/>
    <row r="801" s="271" customFormat="1" ht="15.75" customHeight="1" x14ac:dyDescent="0.2"/>
    <row r="802" s="271" customFormat="1" ht="15.75" customHeight="1" x14ac:dyDescent="0.2"/>
    <row r="803" s="271" customFormat="1" ht="15.75" customHeight="1" x14ac:dyDescent="0.2"/>
    <row r="804" s="271" customFormat="1" ht="15.75" customHeight="1" x14ac:dyDescent="0.2"/>
    <row r="805" s="271" customFormat="1" ht="15.75" customHeight="1" x14ac:dyDescent="0.2"/>
    <row r="806" s="271" customFormat="1" ht="15.75" customHeight="1" x14ac:dyDescent="0.2"/>
    <row r="807" s="271" customFormat="1" ht="15.75" customHeight="1" x14ac:dyDescent="0.2"/>
    <row r="808" s="271" customFormat="1" ht="15.75" customHeight="1" x14ac:dyDescent="0.2"/>
    <row r="809" s="271" customFormat="1" ht="15.75" customHeight="1" x14ac:dyDescent="0.2"/>
    <row r="810" s="271" customFormat="1" ht="15.75" customHeight="1" x14ac:dyDescent="0.2"/>
    <row r="811" s="271" customFormat="1" ht="15.75" customHeight="1" x14ac:dyDescent="0.2"/>
    <row r="812" s="271" customFormat="1" ht="15.75" customHeight="1" x14ac:dyDescent="0.2"/>
    <row r="813" s="271" customFormat="1" ht="15.75" customHeight="1" x14ac:dyDescent="0.2"/>
    <row r="814" s="271" customFormat="1" ht="15.75" customHeight="1" x14ac:dyDescent="0.2"/>
    <row r="815" s="271" customFormat="1" ht="15.75" customHeight="1" x14ac:dyDescent="0.2"/>
    <row r="816" s="271" customFormat="1" ht="15.75" customHeight="1" x14ac:dyDescent="0.2"/>
    <row r="817" s="271" customFormat="1" ht="15.75" customHeight="1" x14ac:dyDescent="0.2"/>
    <row r="818" s="271" customFormat="1" ht="15.75" customHeight="1" x14ac:dyDescent="0.2"/>
    <row r="819" s="271" customFormat="1" ht="15.75" customHeight="1" x14ac:dyDescent="0.2"/>
    <row r="820" s="271" customFormat="1" ht="15.75" customHeight="1" x14ac:dyDescent="0.2"/>
    <row r="821" s="271" customFormat="1" ht="15.75" customHeight="1" x14ac:dyDescent="0.2"/>
    <row r="822" s="271" customFormat="1" ht="15.75" customHeight="1" x14ac:dyDescent="0.2"/>
    <row r="823" s="271" customFormat="1" ht="15.75" customHeight="1" x14ac:dyDescent="0.2"/>
    <row r="824" s="271" customFormat="1" ht="15.75" customHeight="1" x14ac:dyDescent="0.2"/>
    <row r="825" s="271" customFormat="1" ht="15.75" customHeight="1" x14ac:dyDescent="0.2"/>
    <row r="826" s="271" customFormat="1" ht="15.75" customHeight="1" x14ac:dyDescent="0.2"/>
    <row r="827" s="271" customFormat="1" ht="15.75" customHeight="1" x14ac:dyDescent="0.2"/>
    <row r="828" s="271" customFormat="1" ht="15.75" customHeight="1" x14ac:dyDescent="0.2"/>
    <row r="829" s="271" customFormat="1" ht="15.75" customHeight="1" x14ac:dyDescent="0.2"/>
    <row r="830" s="271" customFormat="1" ht="15.75" customHeight="1" x14ac:dyDescent="0.2"/>
    <row r="831" s="271" customFormat="1" ht="15.75" customHeight="1" x14ac:dyDescent="0.2"/>
    <row r="832" s="271" customFormat="1" ht="15.75" customHeight="1" x14ac:dyDescent="0.2"/>
    <row r="833" s="271" customFormat="1" ht="15.75" customHeight="1" x14ac:dyDescent="0.2"/>
    <row r="834" s="271" customFormat="1" ht="15.75" customHeight="1" x14ac:dyDescent="0.2"/>
    <row r="835" s="271" customFormat="1" ht="15.75" customHeight="1" x14ac:dyDescent="0.2"/>
    <row r="836" s="271" customFormat="1" ht="15.75" customHeight="1" x14ac:dyDescent="0.2"/>
    <row r="837" s="271" customFormat="1" ht="15.75" customHeight="1" x14ac:dyDescent="0.2"/>
    <row r="838" s="271" customFormat="1" ht="15.75" customHeight="1" x14ac:dyDescent="0.2"/>
    <row r="839" s="271" customFormat="1" ht="15.75" customHeight="1" x14ac:dyDescent="0.2"/>
    <row r="840" s="271" customFormat="1" ht="15.75" customHeight="1" x14ac:dyDescent="0.2"/>
    <row r="841" s="271" customFormat="1" ht="15.75" customHeight="1" x14ac:dyDescent="0.2"/>
    <row r="842" s="271" customFormat="1" ht="15.75" customHeight="1" x14ac:dyDescent="0.2"/>
    <row r="843" s="271" customFormat="1" ht="15.75" customHeight="1" x14ac:dyDescent="0.2"/>
    <row r="844" s="271" customFormat="1" ht="15.75" customHeight="1" x14ac:dyDescent="0.2"/>
    <row r="845" s="271" customFormat="1" ht="15.75" customHeight="1" x14ac:dyDescent="0.2"/>
    <row r="846" s="271" customFormat="1" ht="15.75" customHeight="1" x14ac:dyDescent="0.2"/>
    <row r="847" s="271" customFormat="1" ht="15.75" customHeight="1" x14ac:dyDescent="0.2"/>
    <row r="848" s="271" customFormat="1" ht="15.75" customHeight="1" x14ac:dyDescent="0.2"/>
    <row r="849" s="271" customFormat="1" ht="15.75" customHeight="1" x14ac:dyDescent="0.2"/>
    <row r="850" s="271" customFormat="1" ht="15.75" customHeight="1" x14ac:dyDescent="0.2"/>
    <row r="851" s="271" customFormat="1" ht="15.75" customHeight="1" x14ac:dyDescent="0.2"/>
    <row r="852" s="271" customFormat="1" ht="15.75" customHeight="1" x14ac:dyDescent="0.2"/>
    <row r="853" s="271" customFormat="1" ht="15.75" customHeight="1" x14ac:dyDescent="0.2"/>
    <row r="854" s="271" customFormat="1" ht="15.75" customHeight="1" x14ac:dyDescent="0.2"/>
    <row r="855" s="271" customFormat="1" ht="15.75" customHeight="1" x14ac:dyDescent="0.2"/>
    <row r="856" s="271" customFormat="1" ht="15.75" customHeight="1" x14ac:dyDescent="0.2"/>
    <row r="857" s="271" customFormat="1" ht="15.75" customHeight="1" x14ac:dyDescent="0.2"/>
    <row r="858" s="271" customFormat="1" ht="15.75" customHeight="1" x14ac:dyDescent="0.2"/>
    <row r="859" s="271" customFormat="1" ht="15.75" customHeight="1" x14ac:dyDescent="0.2"/>
    <row r="860" s="271" customFormat="1" ht="15.75" customHeight="1" x14ac:dyDescent="0.2"/>
    <row r="861" s="271" customFormat="1" ht="15.75" customHeight="1" x14ac:dyDescent="0.2"/>
    <row r="862" s="271" customFormat="1" ht="15.75" customHeight="1" x14ac:dyDescent="0.2"/>
    <row r="863" s="271" customFormat="1" ht="15.75" customHeight="1" x14ac:dyDescent="0.2"/>
    <row r="864" s="271" customFormat="1" ht="15.75" customHeight="1" x14ac:dyDescent="0.2"/>
    <row r="865" s="271" customFormat="1" ht="15.75" customHeight="1" x14ac:dyDescent="0.2"/>
    <row r="866" s="271" customFormat="1" ht="15.75" customHeight="1" x14ac:dyDescent="0.2"/>
    <row r="867" s="271" customFormat="1" ht="15.75" customHeight="1" x14ac:dyDescent="0.2"/>
    <row r="868" s="271" customFormat="1" ht="15.75" customHeight="1" x14ac:dyDescent="0.2"/>
    <row r="869" s="271" customFormat="1" ht="15.75" customHeight="1" x14ac:dyDescent="0.2"/>
    <row r="870" s="271" customFormat="1" ht="15.75" customHeight="1" x14ac:dyDescent="0.2"/>
    <row r="871" s="271" customFormat="1" ht="15.75" customHeight="1" x14ac:dyDescent="0.2"/>
    <row r="872" s="271" customFormat="1" ht="15.75" customHeight="1" x14ac:dyDescent="0.2"/>
    <row r="873" s="271" customFormat="1" ht="15.75" customHeight="1" x14ac:dyDescent="0.2"/>
    <row r="874" s="271" customFormat="1" ht="15.75" customHeight="1" x14ac:dyDescent="0.2"/>
    <row r="875" s="271" customFormat="1" ht="15.75" customHeight="1" x14ac:dyDescent="0.2"/>
    <row r="876" s="271" customFormat="1" ht="15.75" customHeight="1" x14ac:dyDescent="0.2"/>
    <row r="877" s="271" customFormat="1" ht="15.75" customHeight="1" x14ac:dyDescent="0.2"/>
    <row r="878" s="271" customFormat="1" ht="15.75" customHeight="1" x14ac:dyDescent="0.2"/>
    <row r="879" s="271" customFormat="1" ht="15.75" customHeight="1" x14ac:dyDescent="0.2"/>
    <row r="880" s="271" customFormat="1" ht="15.75" customHeight="1" x14ac:dyDescent="0.2"/>
    <row r="881" s="271" customFormat="1" ht="15.75" customHeight="1" x14ac:dyDescent="0.2"/>
    <row r="882" s="271" customFormat="1" ht="15.75" customHeight="1" x14ac:dyDescent="0.2"/>
    <row r="883" s="271" customFormat="1" ht="15.75" customHeight="1" x14ac:dyDescent="0.2"/>
    <row r="884" s="271" customFormat="1" ht="15.75" customHeight="1" x14ac:dyDescent="0.2"/>
    <row r="885" s="271" customFormat="1" ht="15.75" customHeight="1" x14ac:dyDescent="0.2"/>
    <row r="886" s="271" customFormat="1" ht="15.75" customHeight="1" x14ac:dyDescent="0.2"/>
    <row r="887" s="271" customFormat="1" ht="15.75" customHeight="1" x14ac:dyDescent="0.2"/>
    <row r="888" s="271" customFormat="1" ht="15.75" customHeight="1" x14ac:dyDescent="0.2"/>
    <row r="889" s="271" customFormat="1" ht="15.75" customHeight="1" x14ac:dyDescent="0.2"/>
    <row r="890" s="271" customFormat="1" ht="15.75" customHeight="1" x14ac:dyDescent="0.2"/>
    <row r="891" s="271" customFormat="1" ht="15.75" customHeight="1" x14ac:dyDescent="0.2"/>
    <row r="892" s="271" customFormat="1" ht="15.75" customHeight="1" x14ac:dyDescent="0.2"/>
    <row r="893" s="271" customFormat="1" ht="15.75" customHeight="1" x14ac:dyDescent="0.2"/>
    <row r="894" s="271" customFormat="1" ht="15.75" customHeight="1" x14ac:dyDescent="0.2"/>
    <row r="895" s="271" customFormat="1" ht="15.75" customHeight="1" x14ac:dyDescent="0.2"/>
    <row r="896" s="271" customFormat="1" ht="15.75" customHeight="1" x14ac:dyDescent="0.2"/>
    <row r="897" s="271" customFormat="1" ht="15.75" customHeight="1" x14ac:dyDescent="0.2"/>
    <row r="898" s="271" customFormat="1" ht="15.75" customHeight="1" x14ac:dyDescent="0.2"/>
    <row r="899" s="271" customFormat="1" ht="15.75" customHeight="1" x14ac:dyDescent="0.2"/>
    <row r="900" s="271" customFormat="1" ht="15.75" customHeight="1" x14ac:dyDescent="0.2"/>
    <row r="901" s="271" customFormat="1" ht="15.75" customHeight="1" x14ac:dyDescent="0.2"/>
    <row r="902" s="271" customFormat="1" ht="15.75" customHeight="1" x14ac:dyDescent="0.2"/>
    <row r="903" s="271" customFormat="1" ht="15.75" customHeight="1" x14ac:dyDescent="0.2"/>
    <row r="904" s="271" customFormat="1" ht="15.75" customHeight="1" x14ac:dyDescent="0.2"/>
    <row r="905" s="271" customFormat="1" ht="15.75" customHeight="1" x14ac:dyDescent="0.2"/>
    <row r="906" s="271" customFormat="1" ht="15.75" customHeight="1" x14ac:dyDescent="0.2"/>
    <row r="907" s="271" customFormat="1" ht="15.75" customHeight="1" x14ac:dyDescent="0.2"/>
    <row r="908" s="271" customFormat="1" ht="15.75" customHeight="1" x14ac:dyDescent="0.2"/>
    <row r="909" s="271" customFormat="1" ht="15.75" customHeight="1" x14ac:dyDescent="0.2"/>
    <row r="910" s="271" customFormat="1" ht="15.75" customHeight="1" x14ac:dyDescent="0.2"/>
    <row r="911" s="271" customFormat="1" ht="15.75" customHeight="1" x14ac:dyDescent="0.2"/>
    <row r="912" s="271" customFormat="1" ht="15.75" customHeight="1" x14ac:dyDescent="0.2"/>
    <row r="913" s="271" customFormat="1" ht="15.75" customHeight="1" x14ac:dyDescent="0.2"/>
    <row r="914" s="271" customFormat="1" ht="15.75" customHeight="1" x14ac:dyDescent="0.2"/>
    <row r="915" s="271" customFormat="1" ht="15.75" customHeight="1" x14ac:dyDescent="0.2"/>
    <row r="916" s="271" customFormat="1" ht="15.75" customHeight="1" x14ac:dyDescent="0.2"/>
    <row r="917" s="271" customFormat="1" ht="15.75" customHeight="1" x14ac:dyDescent="0.2"/>
    <row r="918" s="271" customFormat="1" ht="15.75" customHeight="1" x14ac:dyDescent="0.2"/>
    <row r="919" s="271" customFormat="1" ht="15.75" customHeight="1" x14ac:dyDescent="0.2"/>
    <row r="920" s="271" customFormat="1" ht="15.75" customHeight="1" x14ac:dyDescent="0.2"/>
    <row r="921" s="271" customFormat="1" ht="15.75" customHeight="1" x14ac:dyDescent="0.2"/>
    <row r="922" s="271" customFormat="1" ht="15.75" customHeight="1" x14ac:dyDescent="0.2"/>
    <row r="923" s="271" customFormat="1" ht="15.75" customHeight="1" x14ac:dyDescent="0.2"/>
    <row r="924" s="271" customFormat="1" ht="15.75" customHeight="1" x14ac:dyDescent="0.2"/>
    <row r="925" s="271" customFormat="1" ht="15.75" customHeight="1" x14ac:dyDescent="0.2"/>
    <row r="926" s="271" customFormat="1" ht="15.75" customHeight="1" x14ac:dyDescent="0.2"/>
    <row r="927" s="271" customFormat="1" ht="15.75" customHeight="1" x14ac:dyDescent="0.2"/>
    <row r="928" s="271" customFormat="1" ht="15.75" customHeight="1" x14ac:dyDescent="0.2"/>
    <row r="929" s="271" customFormat="1" ht="15.75" customHeight="1" x14ac:dyDescent="0.2"/>
    <row r="930" s="271" customFormat="1" ht="15.75" customHeight="1" x14ac:dyDescent="0.2"/>
    <row r="931" s="271" customFormat="1" ht="15.75" customHeight="1" x14ac:dyDescent="0.2"/>
    <row r="932" s="271" customFormat="1" ht="15.75" customHeight="1" x14ac:dyDescent="0.2"/>
    <row r="933" s="271" customFormat="1" ht="15.75" customHeight="1" x14ac:dyDescent="0.2"/>
    <row r="934" s="271" customFormat="1" ht="15.75" customHeight="1" x14ac:dyDescent="0.2"/>
    <row r="935" s="271" customFormat="1" ht="15.75" customHeight="1" x14ac:dyDescent="0.2"/>
    <row r="936" s="271" customFormat="1" ht="15.75" customHeight="1" x14ac:dyDescent="0.2"/>
    <row r="937" s="271" customFormat="1" ht="15.75" customHeight="1" x14ac:dyDescent="0.2"/>
    <row r="938" s="271" customFormat="1" ht="15.75" customHeight="1" x14ac:dyDescent="0.2"/>
    <row r="939" s="271" customFormat="1" ht="15.75" customHeight="1" x14ac:dyDescent="0.2"/>
    <row r="940" s="271" customFormat="1" ht="15.75" customHeight="1" x14ac:dyDescent="0.2"/>
    <row r="941" s="271" customFormat="1" ht="15.75" customHeight="1" x14ac:dyDescent="0.2"/>
    <row r="942" s="271" customFormat="1" ht="15.75" customHeight="1" x14ac:dyDescent="0.2"/>
    <row r="943" s="271" customFormat="1" ht="15.75" customHeight="1" x14ac:dyDescent="0.2"/>
    <row r="944" s="271" customFormat="1" ht="15.75" customHeight="1" x14ac:dyDescent="0.2"/>
    <row r="945" s="271" customFormat="1" ht="15.75" customHeight="1" x14ac:dyDescent="0.2"/>
    <row r="946" s="271" customFormat="1" ht="15.75" customHeight="1" x14ac:dyDescent="0.2"/>
    <row r="947" s="271" customFormat="1" ht="15.75" customHeight="1" x14ac:dyDescent="0.2"/>
    <row r="948" s="271" customFormat="1" ht="15.75" customHeight="1" x14ac:dyDescent="0.2"/>
    <row r="949" s="271" customFormat="1" ht="15.75" customHeight="1" x14ac:dyDescent="0.2"/>
    <row r="950" s="271" customFormat="1" ht="15.75" customHeight="1" x14ac:dyDescent="0.2"/>
    <row r="951" s="271" customFormat="1" ht="15.75" customHeight="1" x14ac:dyDescent="0.2"/>
    <row r="952" s="271" customFormat="1" ht="15.75" customHeight="1" x14ac:dyDescent="0.2"/>
    <row r="953" s="271" customFormat="1" ht="15.75" customHeight="1" x14ac:dyDescent="0.2"/>
    <row r="954" s="271" customFormat="1" ht="15.75" customHeight="1" x14ac:dyDescent="0.2"/>
    <row r="955" s="271" customFormat="1" ht="15.75" customHeight="1" x14ac:dyDescent="0.2"/>
    <row r="956" s="271" customFormat="1" ht="15.75" customHeight="1" x14ac:dyDescent="0.2"/>
    <row r="957" s="271" customFormat="1" ht="15.75" customHeight="1" x14ac:dyDescent="0.2"/>
    <row r="958" s="271" customFormat="1" ht="15.75" customHeight="1" x14ac:dyDescent="0.2"/>
    <row r="959" s="271" customFormat="1" ht="15.75" customHeight="1" x14ac:dyDescent="0.2"/>
    <row r="960" s="271" customFormat="1" ht="15.75" customHeight="1" x14ac:dyDescent="0.2"/>
    <row r="961" s="271" customFormat="1" ht="15.75" customHeight="1" x14ac:dyDescent="0.2"/>
    <row r="962" s="271" customFormat="1" ht="15.75" customHeight="1" x14ac:dyDescent="0.2"/>
    <row r="963" s="271" customFormat="1" ht="15.75" customHeight="1" x14ac:dyDescent="0.2"/>
    <row r="964" s="271" customFormat="1" ht="15.75" customHeight="1" x14ac:dyDescent="0.2"/>
    <row r="965" s="271" customFormat="1" ht="15.75" customHeight="1" x14ac:dyDescent="0.2"/>
    <row r="966" s="271" customFormat="1" ht="15.75" customHeight="1" x14ac:dyDescent="0.2"/>
    <row r="967" s="271" customFormat="1" ht="15.75" customHeight="1" x14ac:dyDescent="0.2"/>
    <row r="968" s="271" customFormat="1" ht="15.75" customHeight="1" x14ac:dyDescent="0.2"/>
    <row r="969" s="271" customFormat="1" ht="15.75" customHeight="1" x14ac:dyDescent="0.2"/>
    <row r="970" s="271" customFormat="1" ht="15.75" customHeight="1" x14ac:dyDescent="0.2"/>
    <row r="971" s="271" customFormat="1" ht="15.75" customHeight="1" x14ac:dyDescent="0.2"/>
    <row r="972" s="271" customFormat="1" ht="15.75" customHeight="1" x14ac:dyDescent="0.2"/>
    <row r="973" s="271" customFormat="1" ht="15.75" customHeight="1" x14ac:dyDescent="0.2"/>
    <row r="974" s="271" customFormat="1" ht="15.75" customHeight="1" x14ac:dyDescent="0.2"/>
    <row r="975" s="271" customFormat="1" ht="15.75" customHeight="1" x14ac:dyDescent="0.2"/>
    <row r="976" s="271" customFormat="1" ht="15.75" customHeight="1" x14ac:dyDescent="0.2"/>
    <row r="977" s="271" customFormat="1" ht="15.75" customHeight="1" x14ac:dyDescent="0.2"/>
    <row r="978" s="271" customFormat="1" ht="15.75" customHeight="1" x14ac:dyDescent="0.2"/>
    <row r="979" s="271" customFormat="1" ht="15.75" customHeight="1" x14ac:dyDescent="0.2"/>
    <row r="980" s="271" customFormat="1" ht="15.75" customHeight="1" x14ac:dyDescent="0.2"/>
    <row r="981" s="271" customFormat="1" ht="15.75" customHeight="1" x14ac:dyDescent="0.2"/>
    <row r="982" s="271" customFormat="1" ht="15.75" customHeight="1" x14ac:dyDescent="0.2"/>
    <row r="983" s="271" customFormat="1" ht="15.75" customHeight="1" x14ac:dyDescent="0.2"/>
    <row r="984" s="271" customFormat="1" ht="15.75" customHeight="1" x14ac:dyDescent="0.2"/>
    <row r="985" s="271" customFormat="1" ht="15.75" customHeight="1" x14ac:dyDescent="0.2"/>
    <row r="986" s="271" customFormat="1" ht="15.75" customHeight="1" x14ac:dyDescent="0.2"/>
    <row r="987" s="271" customFormat="1" ht="15.75" customHeight="1" x14ac:dyDescent="0.2"/>
    <row r="988" s="271" customFormat="1" ht="15.75" customHeight="1" x14ac:dyDescent="0.2"/>
    <row r="989" s="271" customFormat="1" ht="15.75" customHeight="1" x14ac:dyDescent="0.2"/>
    <row r="990" s="271" customFormat="1" ht="15.75" customHeight="1" x14ac:dyDescent="0.2"/>
    <row r="991" s="271" customFormat="1" ht="15.75" customHeight="1" x14ac:dyDescent="0.2"/>
    <row r="992" s="271" customFormat="1" ht="15.75" customHeight="1" x14ac:dyDescent="0.2"/>
    <row r="993" s="271" customFormat="1" ht="15.75" customHeight="1" x14ac:dyDescent="0.2"/>
    <row r="994" s="271" customFormat="1" ht="15.75" customHeight="1" x14ac:dyDescent="0.2"/>
    <row r="995" s="271" customFormat="1" ht="15.75" customHeight="1" x14ac:dyDescent="0.2"/>
    <row r="996" s="271" customFormat="1" ht="15.75" customHeight="1" x14ac:dyDescent="0.2"/>
    <row r="997" s="271" customFormat="1" ht="15.75" customHeight="1" x14ac:dyDescent="0.2"/>
    <row r="998" s="271" customFormat="1" ht="15.75" customHeight="1" x14ac:dyDescent="0.2"/>
    <row r="999" s="271" customFormat="1" ht="15.75" customHeight="1" x14ac:dyDescent="0.2"/>
    <row r="1000" s="271" customFormat="1" ht="15.75" customHeight="1" x14ac:dyDescent="0.2"/>
  </sheetData>
  <sheetProtection algorithmName="SHA-512" hashValue="I09R58Iv9caZ/91i+tvKLO3fWH5nqruZTtudetIK9If/XBMPuJednznO8LnoWXFRal9sC5Act/XNE+qaXvhhHQ==" saltValue="3Atq2CrLsViAu/7q3mgOFg==" spinCount="100000" sheet="1" objects="1" scenarios="1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showGridLines="0" workbookViewId="0">
      <selection activeCell="F10" sqref="F10"/>
    </sheetView>
  </sheetViews>
  <sheetFormatPr defaultColWidth="12.625" defaultRowHeight="15" customHeight="1" x14ac:dyDescent="0.2"/>
  <cols>
    <col min="1" max="1" width="1.375" customWidth="1"/>
    <col min="2" max="2" width="1.25" customWidth="1"/>
    <col min="3" max="3" width="26.625" customWidth="1"/>
    <col min="4" max="4" width="5" customWidth="1"/>
    <col min="5" max="5" width="17" customWidth="1"/>
    <col min="6" max="6" width="12.125" bestFit="1" customWidth="1"/>
    <col min="7" max="7" width="21.375" customWidth="1"/>
    <col min="8" max="8" width="9.125" bestFit="1" customWidth="1"/>
    <col min="9" max="9" width="14.625" customWidth="1"/>
    <col min="10" max="11" width="7.625" customWidth="1"/>
    <col min="12" max="12" width="16.875" customWidth="1"/>
    <col min="13" max="13" width="22.625" customWidth="1"/>
  </cols>
  <sheetData>
    <row r="1" spans="1:13" ht="15.75" thickBot="1" x14ac:dyDescent="0.3">
      <c r="C1" s="5"/>
      <c r="D1" s="5"/>
      <c r="E1" s="6"/>
      <c r="F1" s="8"/>
    </row>
    <row r="2" spans="1:13" ht="42" customHeight="1" thickBot="1" x14ac:dyDescent="0.35">
      <c r="A2" s="10"/>
      <c r="B2" s="10"/>
      <c r="C2" s="92" t="s">
        <v>0</v>
      </c>
      <c r="D2" s="92" t="s">
        <v>25</v>
      </c>
      <c r="E2" s="93" t="s">
        <v>1</v>
      </c>
      <c r="F2" s="94" t="s">
        <v>522</v>
      </c>
      <c r="G2" s="7" t="s">
        <v>2</v>
      </c>
      <c r="H2" s="100" t="s">
        <v>18</v>
      </c>
      <c r="I2" s="101" t="s">
        <v>539</v>
      </c>
      <c r="J2" s="10"/>
      <c r="K2" s="10"/>
    </row>
    <row r="3" spans="1:13" ht="16.5" thickBot="1" x14ac:dyDescent="0.35">
      <c r="C3" s="50" t="s">
        <v>5</v>
      </c>
      <c r="D3" s="50">
        <v>1</v>
      </c>
      <c r="E3" s="35">
        <f>659000</f>
        <v>659000</v>
      </c>
      <c r="F3" s="95">
        <f>D3*E3</f>
        <v>659000</v>
      </c>
      <c r="G3" s="7">
        <v>0.06</v>
      </c>
      <c r="H3" s="103" t="s">
        <v>540</v>
      </c>
      <c r="I3" s="98">
        <v>100000</v>
      </c>
      <c r="L3" s="277"/>
      <c r="M3" s="277"/>
    </row>
    <row r="4" spans="1:13" ht="16.5" thickBot="1" x14ac:dyDescent="0.35">
      <c r="C4" s="96" t="s">
        <v>6</v>
      </c>
      <c r="D4" s="50">
        <v>1</v>
      </c>
      <c r="E4" s="13">
        <v>600000</v>
      </c>
      <c r="F4" s="95">
        <f t="shared" ref="F4:F17" si="0">D4*E4</f>
        <v>600000</v>
      </c>
      <c r="G4" s="7">
        <v>0.05</v>
      </c>
      <c r="H4" s="104" t="s">
        <v>541</v>
      </c>
      <c r="I4" s="99">
        <v>500000</v>
      </c>
      <c r="L4" s="260" t="s">
        <v>1660</v>
      </c>
      <c r="M4" s="258">
        <f>GETPIVOTDATA("[Measures].[Sum of Total]",X.CnS!$A$3)</f>
        <v>29908857</v>
      </c>
    </row>
    <row r="5" spans="1:13" ht="16.5" thickBot="1" x14ac:dyDescent="0.35">
      <c r="C5" s="96" t="s">
        <v>9</v>
      </c>
      <c r="D5" s="50">
        <v>1</v>
      </c>
      <c r="E5" s="13">
        <v>659000</v>
      </c>
      <c r="F5" s="95">
        <f t="shared" si="0"/>
        <v>659000</v>
      </c>
      <c r="G5" s="7">
        <v>4.4999999999999998E-2</v>
      </c>
      <c r="H5" s="104" t="s">
        <v>542</v>
      </c>
      <c r="I5" s="99">
        <v>500000</v>
      </c>
      <c r="L5" s="160" t="s">
        <v>1659</v>
      </c>
      <c r="M5" s="259">
        <f>GETPIVOTDATA("[Measures].[Sum of Nominal (Rp)]",X.Hist!$A$3)</f>
        <v>16626993</v>
      </c>
    </row>
    <row r="6" spans="1:13" ht="15.75" x14ac:dyDescent="0.3">
      <c r="C6" s="96" t="s">
        <v>11</v>
      </c>
      <c r="D6" s="50">
        <v>3</v>
      </c>
      <c r="E6" s="13">
        <v>659000</v>
      </c>
      <c r="F6" s="95">
        <f t="shared" si="0"/>
        <v>1977000</v>
      </c>
      <c r="H6" s="104" t="s">
        <v>543</v>
      </c>
      <c r="I6" s="99">
        <v>300000</v>
      </c>
      <c r="L6" s="275" t="s">
        <v>1661</v>
      </c>
      <c r="M6" s="273">
        <f>M4-M5</f>
        <v>13281864</v>
      </c>
    </row>
    <row r="7" spans="1:13" ht="16.5" thickBot="1" x14ac:dyDescent="0.35">
      <c r="C7" s="96" t="s">
        <v>14</v>
      </c>
      <c r="D7" s="50">
        <v>2</v>
      </c>
      <c r="E7" s="13">
        <v>659000</v>
      </c>
      <c r="F7" s="95">
        <f t="shared" si="0"/>
        <v>1318000</v>
      </c>
      <c r="H7" s="104" t="s">
        <v>545</v>
      </c>
      <c r="I7" s="99">
        <v>300000</v>
      </c>
      <c r="L7" s="276"/>
      <c r="M7" s="274"/>
    </row>
    <row r="8" spans="1:13" ht="15.75" x14ac:dyDescent="0.3">
      <c r="C8" s="96" t="s">
        <v>15</v>
      </c>
      <c r="D8" s="50">
        <v>1</v>
      </c>
      <c r="E8" s="13">
        <v>1009000</v>
      </c>
      <c r="F8" s="95">
        <f t="shared" si="0"/>
        <v>1009000</v>
      </c>
      <c r="H8" s="104" t="s">
        <v>544</v>
      </c>
      <c r="I8" s="99">
        <v>300000</v>
      </c>
    </row>
    <row r="9" spans="1:13" ht="16.5" thickBot="1" x14ac:dyDescent="0.35">
      <c r="C9" s="96" t="s">
        <v>16</v>
      </c>
      <c r="D9" s="50">
        <v>1</v>
      </c>
      <c r="E9" s="13">
        <v>934999</v>
      </c>
      <c r="F9" s="95">
        <f t="shared" si="0"/>
        <v>934999</v>
      </c>
      <c r="H9" s="104" t="s">
        <v>547</v>
      </c>
      <c r="I9" s="99">
        <v>300000</v>
      </c>
    </row>
    <row r="10" spans="1:13" ht="15.75" x14ac:dyDescent="0.3">
      <c r="C10" s="96" t="s">
        <v>8</v>
      </c>
      <c r="D10" s="50">
        <v>1</v>
      </c>
      <c r="E10" s="13">
        <v>60000</v>
      </c>
      <c r="F10" s="95">
        <f t="shared" si="0"/>
        <v>60000</v>
      </c>
      <c r="H10" s="104" t="s">
        <v>546</v>
      </c>
      <c r="I10" s="99">
        <v>300000</v>
      </c>
      <c r="L10" s="280" t="s">
        <v>2162</v>
      </c>
      <c r="M10" s="278">
        <f>SUM(F3:F16)</f>
        <v>8716997</v>
      </c>
    </row>
    <row r="11" spans="1:13" ht="16.5" thickBot="1" x14ac:dyDescent="0.35">
      <c r="C11" s="51" t="s">
        <v>537</v>
      </c>
      <c r="D11" s="51">
        <v>1</v>
      </c>
      <c r="E11" s="17">
        <v>999999</v>
      </c>
      <c r="F11" s="95">
        <f t="shared" si="0"/>
        <v>999999</v>
      </c>
      <c r="H11" s="104" t="s">
        <v>548</v>
      </c>
      <c r="I11" s="99">
        <v>500000</v>
      </c>
      <c r="L11" s="281"/>
      <c r="M11" s="279"/>
    </row>
    <row r="12" spans="1:13" ht="15.75" x14ac:dyDescent="0.25">
      <c r="C12" s="51" t="s">
        <v>538</v>
      </c>
      <c r="D12" s="51">
        <v>1</v>
      </c>
      <c r="E12" s="17">
        <v>499999</v>
      </c>
      <c r="F12" s="95">
        <f t="shared" si="0"/>
        <v>499999</v>
      </c>
      <c r="H12" s="105"/>
      <c r="I12" s="97"/>
    </row>
    <row r="13" spans="1:13" ht="15.75" x14ac:dyDescent="0.25">
      <c r="C13" s="51"/>
      <c r="D13" s="51"/>
      <c r="E13" s="17"/>
      <c r="F13" s="95">
        <f t="shared" si="0"/>
        <v>0</v>
      </c>
      <c r="H13" s="105"/>
      <c r="I13" s="97"/>
    </row>
    <row r="14" spans="1:13" ht="15.75" x14ac:dyDescent="0.25">
      <c r="C14" s="51"/>
      <c r="D14" s="51"/>
      <c r="E14" s="17"/>
      <c r="F14" s="95">
        <f t="shared" si="0"/>
        <v>0</v>
      </c>
      <c r="H14" s="105"/>
      <c r="I14" s="97"/>
    </row>
    <row r="15" spans="1:13" ht="15.75" x14ac:dyDescent="0.25">
      <c r="C15" s="51"/>
      <c r="D15" s="51"/>
      <c r="E15" s="17"/>
      <c r="F15" s="95">
        <v>0</v>
      </c>
      <c r="H15" s="105"/>
      <c r="I15" s="97"/>
    </row>
    <row r="16" spans="1:13" ht="16.5" thickBot="1" x14ac:dyDescent="0.3">
      <c r="C16" s="250"/>
      <c r="D16" s="51"/>
      <c r="E16" s="17"/>
      <c r="F16" s="95">
        <f t="shared" si="0"/>
        <v>0</v>
      </c>
      <c r="H16" s="106"/>
      <c r="I16" s="107"/>
    </row>
    <row r="17" spans="3:9" ht="16.5" thickBot="1" x14ac:dyDescent="0.3">
      <c r="C17" s="247"/>
      <c r="D17" s="248"/>
      <c r="E17" s="249"/>
      <c r="F17" s="95">
        <f t="shared" si="0"/>
        <v>0</v>
      </c>
      <c r="H17" s="108"/>
      <c r="I17" s="109">
        <f>SUM(I3:I16)</f>
        <v>3100000</v>
      </c>
    </row>
    <row r="18" spans="3:9" x14ac:dyDescent="0.25">
      <c r="C18" s="251"/>
      <c r="D18" s="252"/>
      <c r="E18" s="253"/>
      <c r="F18" s="254"/>
    </row>
    <row r="19" spans="3:9" x14ac:dyDescent="0.25">
      <c r="C19" s="244"/>
      <c r="D19" s="244"/>
      <c r="E19" s="245"/>
      <c r="F19" s="246"/>
    </row>
    <row r="20" spans="3:9" x14ac:dyDescent="0.25">
      <c r="C20" s="255"/>
      <c r="D20" s="255"/>
      <c r="E20" s="256"/>
      <c r="F20" s="257"/>
    </row>
    <row r="21" spans="3:9" x14ac:dyDescent="0.25">
      <c r="C21" s="255"/>
      <c r="D21" s="255"/>
      <c r="E21" s="256"/>
      <c r="F21" s="257"/>
    </row>
    <row r="22" spans="3:9" x14ac:dyDescent="0.25">
      <c r="C22" s="255"/>
      <c r="D22" s="255"/>
      <c r="E22" s="256"/>
      <c r="F22" s="257"/>
    </row>
    <row r="23" spans="3:9" ht="15.75" customHeight="1" x14ac:dyDescent="0.25">
      <c r="C23" s="255"/>
      <c r="D23" s="255"/>
      <c r="E23" s="256"/>
      <c r="F23" s="257"/>
    </row>
    <row r="24" spans="3:9" ht="15.75" customHeight="1" x14ac:dyDescent="0.25">
      <c r="C24" s="255"/>
      <c r="D24" s="255"/>
      <c r="E24" s="256"/>
      <c r="F24" s="257"/>
    </row>
    <row r="25" spans="3:9" ht="15.75" customHeight="1" x14ac:dyDescent="0.25">
      <c r="C25" s="255"/>
      <c r="D25" s="255"/>
      <c r="E25" s="256"/>
      <c r="F25" s="257"/>
    </row>
    <row r="26" spans="3:9" ht="15.75" customHeight="1" x14ac:dyDescent="0.2"/>
    <row r="27" spans="3:9" ht="15.75" customHeight="1" x14ac:dyDescent="0.2"/>
    <row r="28" spans="3:9" ht="15.75" customHeight="1" x14ac:dyDescent="0.2"/>
    <row r="29" spans="3:9" ht="15.75" customHeight="1" x14ac:dyDescent="0.2"/>
    <row r="30" spans="3:9" ht="15.75" customHeight="1" x14ac:dyDescent="0.2"/>
    <row r="31" spans="3:9" ht="15.75" customHeight="1" x14ac:dyDescent="0.2"/>
    <row r="32" spans="3:9" ht="15.75" customHeight="1" x14ac:dyDescent="0.2"/>
    <row r="33" spans="5:6" ht="15.75" customHeight="1" x14ac:dyDescent="0.2"/>
    <row r="34" spans="5:6" ht="15.75" customHeight="1" x14ac:dyDescent="0.2"/>
    <row r="35" spans="5:6" ht="15.75" customHeight="1" x14ac:dyDescent="0.2"/>
    <row r="36" spans="5:6" ht="15.75" customHeight="1" x14ac:dyDescent="0.2"/>
    <row r="37" spans="5:6" ht="15.75" customHeight="1" x14ac:dyDescent="0.2"/>
    <row r="38" spans="5:6" ht="15.75" customHeight="1" x14ac:dyDescent="0.25">
      <c r="E38" s="1"/>
      <c r="F38" s="2"/>
    </row>
    <row r="39" spans="5:6" ht="15.75" customHeight="1" x14ac:dyDescent="0.25">
      <c r="E39" s="1"/>
      <c r="F39" s="2"/>
    </row>
    <row r="40" spans="5:6" ht="15.75" customHeight="1" x14ac:dyDescent="0.25">
      <c r="E40" s="1"/>
      <c r="F40" s="2"/>
    </row>
    <row r="41" spans="5:6" ht="15.75" customHeight="1" x14ac:dyDescent="0.25">
      <c r="E41" s="1"/>
      <c r="F41" s="2"/>
    </row>
    <row r="42" spans="5:6" ht="15.75" customHeight="1" x14ac:dyDescent="0.25">
      <c r="E42" s="1"/>
      <c r="F42" s="2"/>
    </row>
    <row r="43" spans="5:6" ht="15.75" customHeight="1" x14ac:dyDescent="0.25">
      <c r="E43" s="1"/>
      <c r="F43" s="2"/>
    </row>
    <row r="44" spans="5:6" ht="15.75" customHeight="1" x14ac:dyDescent="0.25">
      <c r="E44" s="1"/>
      <c r="F44" s="2"/>
    </row>
    <row r="45" spans="5:6" ht="15.75" customHeight="1" x14ac:dyDescent="0.25">
      <c r="E45" s="1"/>
      <c r="F45" s="2"/>
    </row>
    <row r="46" spans="5:6" ht="15.75" customHeight="1" x14ac:dyDescent="0.25">
      <c r="E46" s="1"/>
      <c r="F46" s="2"/>
    </row>
    <row r="47" spans="5:6" ht="15.75" customHeight="1" x14ac:dyDescent="0.25">
      <c r="E47" s="1"/>
      <c r="F47" s="2"/>
    </row>
    <row r="48" spans="5:6" ht="15.75" customHeight="1" x14ac:dyDescent="0.25">
      <c r="E48" s="1"/>
      <c r="F48" s="2"/>
    </row>
    <row r="49" spans="5:6" ht="15.75" customHeight="1" x14ac:dyDescent="0.25">
      <c r="E49" s="1"/>
      <c r="F49" s="2"/>
    </row>
    <row r="50" spans="5:6" ht="15.75" customHeight="1" x14ac:dyDescent="0.25">
      <c r="E50" s="1"/>
      <c r="F50" s="2"/>
    </row>
    <row r="51" spans="5:6" ht="15.75" customHeight="1" x14ac:dyDescent="0.25">
      <c r="E51" s="1"/>
      <c r="F51" s="2"/>
    </row>
    <row r="52" spans="5:6" ht="15.75" customHeight="1" x14ac:dyDescent="0.25">
      <c r="E52" s="1"/>
      <c r="F52" s="2"/>
    </row>
    <row r="53" spans="5:6" ht="15.75" customHeight="1" x14ac:dyDescent="0.25">
      <c r="E53" s="1"/>
      <c r="F53" s="2"/>
    </row>
    <row r="54" spans="5:6" ht="15.75" customHeight="1" x14ac:dyDescent="0.25">
      <c r="E54" s="1"/>
      <c r="F54" s="2"/>
    </row>
    <row r="55" spans="5:6" ht="15.75" customHeight="1" x14ac:dyDescent="0.25">
      <c r="E55" s="1"/>
      <c r="F55" s="2"/>
    </row>
    <row r="56" spans="5:6" ht="15.75" customHeight="1" x14ac:dyDescent="0.25">
      <c r="E56" s="1"/>
      <c r="F56" s="2"/>
    </row>
    <row r="57" spans="5:6" ht="15.75" customHeight="1" x14ac:dyDescent="0.25">
      <c r="E57" s="1"/>
      <c r="F57" s="2"/>
    </row>
    <row r="58" spans="5:6" ht="15.75" customHeight="1" x14ac:dyDescent="0.25">
      <c r="E58" s="1"/>
      <c r="F58" s="2"/>
    </row>
    <row r="59" spans="5:6" ht="15.75" customHeight="1" x14ac:dyDescent="0.25">
      <c r="E59" s="1"/>
      <c r="F59" s="2"/>
    </row>
    <row r="60" spans="5:6" ht="15.75" customHeight="1" x14ac:dyDescent="0.25">
      <c r="E60" s="1"/>
      <c r="F60" s="2"/>
    </row>
    <row r="61" spans="5:6" ht="15.75" customHeight="1" x14ac:dyDescent="0.25">
      <c r="E61" s="1"/>
      <c r="F61" s="2"/>
    </row>
    <row r="62" spans="5:6" ht="15.75" customHeight="1" x14ac:dyDescent="0.25">
      <c r="E62" s="1"/>
      <c r="F62" s="2"/>
    </row>
    <row r="63" spans="5:6" ht="15.75" customHeight="1" x14ac:dyDescent="0.25">
      <c r="E63" s="1"/>
      <c r="F63" s="2"/>
    </row>
    <row r="64" spans="5:6" ht="15.75" customHeight="1" x14ac:dyDescent="0.25">
      <c r="E64" s="1"/>
      <c r="F64" s="2"/>
    </row>
    <row r="65" spans="5:6" ht="15.75" customHeight="1" x14ac:dyDescent="0.25">
      <c r="E65" s="1"/>
      <c r="F65" s="2"/>
    </row>
    <row r="66" spans="5:6" ht="15.75" customHeight="1" x14ac:dyDescent="0.25">
      <c r="E66" s="1"/>
      <c r="F66" s="2"/>
    </row>
    <row r="67" spans="5:6" ht="15.75" customHeight="1" x14ac:dyDescent="0.25">
      <c r="E67" s="1"/>
      <c r="F67" s="2"/>
    </row>
    <row r="68" spans="5:6" ht="15.75" customHeight="1" x14ac:dyDescent="0.25">
      <c r="E68" s="1"/>
      <c r="F68" s="2"/>
    </row>
    <row r="69" spans="5:6" ht="15.75" customHeight="1" x14ac:dyDescent="0.25">
      <c r="E69" s="1"/>
      <c r="F69" s="2"/>
    </row>
    <row r="70" spans="5:6" ht="15.75" customHeight="1" x14ac:dyDescent="0.25">
      <c r="E70" s="1"/>
      <c r="F70" s="2"/>
    </row>
    <row r="71" spans="5:6" ht="15.75" customHeight="1" x14ac:dyDescent="0.25">
      <c r="E71" s="1"/>
      <c r="F71" s="2"/>
    </row>
    <row r="72" spans="5:6" ht="15.75" customHeight="1" x14ac:dyDescent="0.25">
      <c r="E72" s="1"/>
      <c r="F72" s="2"/>
    </row>
    <row r="73" spans="5:6" ht="15.75" customHeight="1" x14ac:dyDescent="0.25">
      <c r="E73" s="1"/>
      <c r="F73" s="2"/>
    </row>
    <row r="74" spans="5:6" ht="15.75" customHeight="1" x14ac:dyDescent="0.25">
      <c r="E74" s="1"/>
      <c r="F74" s="2"/>
    </row>
    <row r="75" spans="5:6" ht="15.75" customHeight="1" x14ac:dyDescent="0.25">
      <c r="E75" s="1"/>
      <c r="F75" s="2"/>
    </row>
    <row r="76" spans="5:6" ht="15.75" customHeight="1" x14ac:dyDescent="0.25">
      <c r="E76" s="1"/>
      <c r="F76" s="2"/>
    </row>
    <row r="77" spans="5:6" ht="15.75" customHeight="1" x14ac:dyDescent="0.25">
      <c r="E77" s="1"/>
      <c r="F77" s="2"/>
    </row>
    <row r="78" spans="5:6" ht="15.75" customHeight="1" x14ac:dyDescent="0.25">
      <c r="E78" s="1"/>
      <c r="F78" s="2"/>
    </row>
    <row r="79" spans="5:6" ht="15.75" customHeight="1" x14ac:dyDescent="0.25">
      <c r="E79" s="1"/>
      <c r="F79" s="2"/>
    </row>
    <row r="80" spans="5:6" ht="15.75" customHeight="1" x14ac:dyDescent="0.25">
      <c r="E80" s="1"/>
      <c r="F80" s="2"/>
    </row>
    <row r="81" spans="5:6" ht="15.75" customHeight="1" x14ac:dyDescent="0.25">
      <c r="E81" s="1"/>
      <c r="F81" s="2"/>
    </row>
    <row r="82" spans="5:6" ht="15.75" customHeight="1" x14ac:dyDescent="0.25">
      <c r="E82" s="1"/>
      <c r="F82" s="2"/>
    </row>
    <row r="83" spans="5:6" ht="15.75" customHeight="1" x14ac:dyDescent="0.25">
      <c r="E83" s="1"/>
      <c r="F83" s="2"/>
    </row>
    <row r="84" spans="5:6" ht="15.75" customHeight="1" x14ac:dyDescent="0.25">
      <c r="E84" s="1"/>
      <c r="F84" s="2"/>
    </row>
    <row r="85" spans="5:6" ht="15.75" customHeight="1" x14ac:dyDescent="0.25">
      <c r="E85" s="1"/>
      <c r="F85" s="2"/>
    </row>
    <row r="86" spans="5:6" ht="15.75" customHeight="1" x14ac:dyDescent="0.25">
      <c r="E86" s="1"/>
      <c r="F86" s="2"/>
    </row>
    <row r="87" spans="5:6" ht="15.75" customHeight="1" x14ac:dyDescent="0.25">
      <c r="E87" s="1"/>
      <c r="F87" s="2"/>
    </row>
    <row r="88" spans="5:6" ht="15.75" customHeight="1" x14ac:dyDescent="0.25">
      <c r="E88" s="1"/>
      <c r="F88" s="2"/>
    </row>
    <row r="89" spans="5:6" ht="15.75" customHeight="1" x14ac:dyDescent="0.25">
      <c r="E89" s="1"/>
      <c r="F89" s="2"/>
    </row>
    <row r="90" spans="5:6" ht="15.75" customHeight="1" x14ac:dyDescent="0.25">
      <c r="E90" s="1"/>
      <c r="F90" s="2"/>
    </row>
    <row r="91" spans="5:6" ht="15.75" customHeight="1" x14ac:dyDescent="0.25">
      <c r="E91" s="1"/>
      <c r="F91" s="2"/>
    </row>
    <row r="92" spans="5:6" ht="15.75" customHeight="1" x14ac:dyDescent="0.25">
      <c r="E92" s="1"/>
      <c r="F92" s="2"/>
    </row>
    <row r="93" spans="5:6" ht="15.75" customHeight="1" x14ac:dyDescent="0.25">
      <c r="E93" s="1"/>
      <c r="F93" s="2"/>
    </row>
    <row r="94" spans="5:6" ht="15.75" customHeight="1" x14ac:dyDescent="0.25">
      <c r="E94" s="1"/>
      <c r="F94" s="2"/>
    </row>
    <row r="95" spans="5:6" ht="15.75" customHeight="1" x14ac:dyDescent="0.25">
      <c r="E95" s="1"/>
      <c r="F95" s="2"/>
    </row>
    <row r="96" spans="5:6" ht="15.75" customHeight="1" x14ac:dyDescent="0.25">
      <c r="E96" s="1"/>
      <c r="F96" s="2"/>
    </row>
    <row r="97" spans="5:6" ht="15.75" customHeight="1" x14ac:dyDescent="0.25">
      <c r="E97" s="1"/>
      <c r="F97" s="2"/>
    </row>
    <row r="98" spans="5:6" ht="15.75" customHeight="1" x14ac:dyDescent="0.25">
      <c r="E98" s="1"/>
      <c r="F98" s="2"/>
    </row>
    <row r="99" spans="5:6" ht="15.75" customHeight="1" x14ac:dyDescent="0.25">
      <c r="E99" s="1"/>
      <c r="F99" s="2"/>
    </row>
    <row r="100" spans="5:6" ht="15.75" customHeight="1" x14ac:dyDescent="0.25">
      <c r="E100" s="1"/>
      <c r="F100" s="2"/>
    </row>
    <row r="101" spans="5:6" ht="15.75" customHeight="1" x14ac:dyDescent="0.25">
      <c r="E101" s="1"/>
      <c r="F101" s="2"/>
    </row>
    <row r="102" spans="5:6" ht="15.75" customHeight="1" x14ac:dyDescent="0.25">
      <c r="E102" s="1"/>
      <c r="F102" s="2"/>
    </row>
    <row r="103" spans="5:6" ht="15.75" customHeight="1" x14ac:dyDescent="0.25">
      <c r="E103" s="1"/>
      <c r="F103" s="2"/>
    </row>
    <row r="104" spans="5:6" ht="15.75" customHeight="1" x14ac:dyDescent="0.25">
      <c r="E104" s="1"/>
      <c r="F104" s="2"/>
    </row>
    <row r="105" spans="5:6" ht="15.75" customHeight="1" x14ac:dyDescent="0.25">
      <c r="E105" s="1"/>
      <c r="F105" s="2"/>
    </row>
    <row r="106" spans="5:6" ht="15.75" customHeight="1" x14ac:dyDescent="0.25">
      <c r="E106" s="1"/>
      <c r="F106" s="2"/>
    </row>
    <row r="107" spans="5:6" ht="15.75" customHeight="1" x14ac:dyDescent="0.25">
      <c r="E107" s="1"/>
      <c r="F107" s="2"/>
    </row>
    <row r="108" spans="5:6" ht="15.75" customHeight="1" x14ac:dyDescent="0.25">
      <c r="E108" s="1"/>
      <c r="F108" s="2"/>
    </row>
    <row r="109" spans="5:6" ht="15.75" customHeight="1" x14ac:dyDescent="0.25">
      <c r="E109" s="1"/>
      <c r="F109" s="2"/>
    </row>
    <row r="110" spans="5:6" ht="15.75" customHeight="1" x14ac:dyDescent="0.25">
      <c r="E110" s="1"/>
      <c r="F110" s="2"/>
    </row>
    <row r="111" spans="5:6" ht="15.75" customHeight="1" x14ac:dyDescent="0.25">
      <c r="E111" s="1"/>
      <c r="F111" s="2"/>
    </row>
    <row r="112" spans="5:6" ht="15.75" customHeight="1" x14ac:dyDescent="0.25">
      <c r="E112" s="1"/>
      <c r="F112" s="2"/>
    </row>
    <row r="113" spans="5:6" ht="15.75" customHeight="1" x14ac:dyDescent="0.25">
      <c r="E113" s="1"/>
      <c r="F113" s="2"/>
    </row>
    <row r="114" spans="5:6" ht="15.75" customHeight="1" x14ac:dyDescent="0.25">
      <c r="E114" s="1"/>
      <c r="F114" s="2"/>
    </row>
    <row r="115" spans="5:6" ht="15.75" customHeight="1" x14ac:dyDescent="0.25">
      <c r="E115" s="1"/>
      <c r="F115" s="2"/>
    </row>
    <row r="116" spans="5:6" ht="15.75" customHeight="1" x14ac:dyDescent="0.25">
      <c r="E116" s="1"/>
      <c r="F116" s="2"/>
    </row>
    <row r="117" spans="5:6" ht="15.75" customHeight="1" x14ac:dyDescent="0.25">
      <c r="E117" s="1"/>
      <c r="F117" s="2"/>
    </row>
    <row r="118" spans="5:6" ht="15.75" customHeight="1" x14ac:dyDescent="0.25">
      <c r="E118" s="1"/>
      <c r="F118" s="2"/>
    </row>
    <row r="119" spans="5:6" ht="15.75" customHeight="1" x14ac:dyDescent="0.25">
      <c r="E119" s="1"/>
      <c r="F119" s="2"/>
    </row>
    <row r="120" spans="5:6" ht="15.75" customHeight="1" x14ac:dyDescent="0.25">
      <c r="E120" s="1"/>
      <c r="F120" s="2"/>
    </row>
    <row r="121" spans="5:6" ht="15.75" customHeight="1" x14ac:dyDescent="0.25">
      <c r="E121" s="1"/>
      <c r="F121" s="2"/>
    </row>
    <row r="122" spans="5:6" ht="15.75" customHeight="1" x14ac:dyDescent="0.25">
      <c r="E122" s="1"/>
      <c r="F122" s="2"/>
    </row>
    <row r="123" spans="5:6" ht="15.75" customHeight="1" x14ac:dyDescent="0.25">
      <c r="E123" s="1"/>
      <c r="F123" s="2"/>
    </row>
    <row r="124" spans="5:6" ht="15.75" customHeight="1" x14ac:dyDescent="0.25">
      <c r="E124" s="1"/>
      <c r="F124" s="2"/>
    </row>
    <row r="125" spans="5:6" ht="15.75" customHeight="1" x14ac:dyDescent="0.25">
      <c r="E125" s="1"/>
      <c r="F125" s="2"/>
    </row>
    <row r="126" spans="5:6" ht="15.75" customHeight="1" x14ac:dyDescent="0.25">
      <c r="E126" s="1"/>
      <c r="F126" s="2"/>
    </row>
    <row r="127" spans="5:6" ht="15.75" customHeight="1" x14ac:dyDescent="0.25">
      <c r="E127" s="1"/>
      <c r="F127" s="2"/>
    </row>
    <row r="128" spans="5:6" ht="15.75" customHeight="1" x14ac:dyDescent="0.25">
      <c r="E128" s="1"/>
      <c r="F128" s="2"/>
    </row>
    <row r="129" spans="5:6" ht="15.75" customHeight="1" x14ac:dyDescent="0.25">
      <c r="E129" s="1"/>
      <c r="F129" s="2"/>
    </row>
    <row r="130" spans="5:6" ht="15.75" customHeight="1" x14ac:dyDescent="0.25">
      <c r="E130" s="1"/>
      <c r="F130" s="2"/>
    </row>
    <row r="131" spans="5:6" ht="15.75" customHeight="1" x14ac:dyDescent="0.25">
      <c r="E131" s="1"/>
      <c r="F131" s="2"/>
    </row>
    <row r="132" spans="5:6" ht="15.75" customHeight="1" x14ac:dyDescent="0.25">
      <c r="E132" s="1"/>
      <c r="F132" s="2"/>
    </row>
    <row r="133" spans="5:6" ht="15.75" customHeight="1" x14ac:dyDescent="0.25">
      <c r="E133" s="1"/>
      <c r="F133" s="2"/>
    </row>
    <row r="134" spans="5:6" ht="15.75" customHeight="1" x14ac:dyDescent="0.25">
      <c r="E134" s="1"/>
      <c r="F134" s="2"/>
    </row>
    <row r="135" spans="5:6" ht="15.75" customHeight="1" x14ac:dyDescent="0.25">
      <c r="E135" s="1"/>
      <c r="F135" s="2"/>
    </row>
    <row r="136" spans="5:6" ht="15.75" customHeight="1" x14ac:dyDescent="0.25">
      <c r="E136" s="1"/>
      <c r="F136" s="2"/>
    </row>
    <row r="137" spans="5:6" ht="15.75" customHeight="1" x14ac:dyDescent="0.25">
      <c r="E137" s="1"/>
      <c r="F137" s="2"/>
    </row>
    <row r="138" spans="5:6" ht="15.75" customHeight="1" x14ac:dyDescent="0.25">
      <c r="E138" s="1"/>
      <c r="F138" s="2"/>
    </row>
    <row r="139" spans="5:6" ht="15.75" customHeight="1" x14ac:dyDescent="0.25">
      <c r="E139" s="1"/>
      <c r="F139" s="2"/>
    </row>
    <row r="140" spans="5:6" ht="15.75" customHeight="1" x14ac:dyDescent="0.25">
      <c r="E140" s="1"/>
      <c r="F140" s="2"/>
    </row>
    <row r="141" spans="5:6" ht="15.75" customHeight="1" x14ac:dyDescent="0.25">
      <c r="E141" s="1"/>
      <c r="F141" s="2"/>
    </row>
    <row r="142" spans="5:6" ht="15.75" customHeight="1" x14ac:dyDescent="0.25">
      <c r="E142" s="1"/>
      <c r="F142" s="2"/>
    </row>
    <row r="143" spans="5:6" ht="15.75" customHeight="1" x14ac:dyDescent="0.25">
      <c r="E143" s="1"/>
      <c r="F143" s="2"/>
    </row>
    <row r="144" spans="5:6" ht="15.75" customHeight="1" x14ac:dyDescent="0.25">
      <c r="E144" s="1"/>
      <c r="F144" s="2"/>
    </row>
    <row r="145" spans="5:6" ht="15.75" customHeight="1" x14ac:dyDescent="0.25">
      <c r="E145" s="1"/>
      <c r="F145" s="2"/>
    </row>
    <row r="146" spans="5:6" ht="15.75" customHeight="1" x14ac:dyDescent="0.25">
      <c r="E146" s="1"/>
      <c r="F146" s="2"/>
    </row>
    <row r="147" spans="5:6" ht="15.75" customHeight="1" x14ac:dyDescent="0.25">
      <c r="E147" s="1"/>
      <c r="F147" s="2"/>
    </row>
    <row r="148" spans="5:6" ht="15.75" customHeight="1" x14ac:dyDescent="0.25">
      <c r="E148" s="1"/>
      <c r="F148" s="2"/>
    </row>
    <row r="149" spans="5:6" ht="15.75" customHeight="1" x14ac:dyDescent="0.25">
      <c r="E149" s="1"/>
      <c r="F149" s="2"/>
    </row>
    <row r="150" spans="5:6" ht="15.75" customHeight="1" x14ac:dyDescent="0.25">
      <c r="E150" s="1"/>
      <c r="F150" s="2"/>
    </row>
    <row r="151" spans="5:6" ht="15.75" customHeight="1" x14ac:dyDescent="0.25">
      <c r="E151" s="1"/>
      <c r="F151" s="2"/>
    </row>
    <row r="152" spans="5:6" ht="15.75" customHeight="1" x14ac:dyDescent="0.25">
      <c r="E152" s="1"/>
      <c r="F152" s="2"/>
    </row>
    <row r="153" spans="5:6" ht="15.75" customHeight="1" x14ac:dyDescent="0.25">
      <c r="E153" s="1"/>
      <c r="F153" s="2"/>
    </row>
    <row r="154" spans="5:6" ht="15.75" customHeight="1" x14ac:dyDescent="0.25">
      <c r="E154" s="1"/>
      <c r="F154" s="2"/>
    </row>
    <row r="155" spans="5:6" ht="15.75" customHeight="1" x14ac:dyDescent="0.25">
      <c r="E155" s="1"/>
      <c r="F155" s="2"/>
    </row>
    <row r="156" spans="5:6" ht="15.75" customHeight="1" x14ac:dyDescent="0.25">
      <c r="E156" s="1"/>
      <c r="F156" s="2"/>
    </row>
    <row r="157" spans="5:6" ht="15.75" customHeight="1" x14ac:dyDescent="0.25">
      <c r="E157" s="1"/>
      <c r="F157" s="2"/>
    </row>
    <row r="158" spans="5:6" ht="15.75" customHeight="1" x14ac:dyDescent="0.25">
      <c r="E158" s="1"/>
      <c r="F158" s="2"/>
    </row>
    <row r="159" spans="5:6" ht="15.75" customHeight="1" x14ac:dyDescent="0.25">
      <c r="E159" s="1"/>
      <c r="F159" s="2"/>
    </row>
    <row r="160" spans="5:6" ht="15.75" customHeight="1" x14ac:dyDescent="0.25">
      <c r="E160" s="1"/>
      <c r="F160" s="2"/>
    </row>
    <row r="161" spans="5:6" ht="15.75" customHeight="1" x14ac:dyDescent="0.25">
      <c r="E161" s="1"/>
      <c r="F161" s="2"/>
    </row>
    <row r="162" spans="5:6" ht="15.75" customHeight="1" x14ac:dyDescent="0.25">
      <c r="E162" s="1"/>
      <c r="F162" s="2"/>
    </row>
    <row r="163" spans="5:6" ht="15.75" customHeight="1" x14ac:dyDescent="0.25">
      <c r="E163" s="1"/>
      <c r="F163" s="2"/>
    </row>
    <row r="164" spans="5:6" ht="15.75" customHeight="1" x14ac:dyDescent="0.25">
      <c r="E164" s="1"/>
      <c r="F164" s="2"/>
    </row>
    <row r="165" spans="5:6" ht="15.75" customHeight="1" x14ac:dyDescent="0.25">
      <c r="E165" s="1"/>
      <c r="F165" s="2"/>
    </row>
    <row r="166" spans="5:6" ht="15.75" customHeight="1" x14ac:dyDescent="0.25">
      <c r="E166" s="1"/>
      <c r="F166" s="2"/>
    </row>
    <row r="167" spans="5:6" ht="15.75" customHeight="1" x14ac:dyDescent="0.25">
      <c r="E167" s="1"/>
      <c r="F167" s="2"/>
    </row>
    <row r="168" spans="5:6" ht="15.75" customHeight="1" x14ac:dyDescent="0.25">
      <c r="E168" s="1"/>
      <c r="F168" s="2"/>
    </row>
    <row r="169" spans="5:6" ht="15.75" customHeight="1" x14ac:dyDescent="0.25">
      <c r="E169" s="1"/>
      <c r="F169" s="2"/>
    </row>
    <row r="170" spans="5:6" ht="15.75" customHeight="1" x14ac:dyDescent="0.25">
      <c r="E170" s="1"/>
      <c r="F170" s="2"/>
    </row>
    <row r="171" spans="5:6" ht="15.75" customHeight="1" x14ac:dyDescent="0.25">
      <c r="E171" s="1"/>
      <c r="F171" s="2"/>
    </row>
    <row r="172" spans="5:6" ht="15.75" customHeight="1" x14ac:dyDescent="0.25">
      <c r="E172" s="1"/>
      <c r="F172" s="2"/>
    </row>
    <row r="173" spans="5:6" ht="15.75" customHeight="1" x14ac:dyDescent="0.25">
      <c r="E173" s="1"/>
      <c r="F173" s="2"/>
    </row>
    <row r="174" spans="5:6" ht="15.75" customHeight="1" x14ac:dyDescent="0.25">
      <c r="E174" s="1"/>
      <c r="F174" s="2"/>
    </row>
    <row r="175" spans="5:6" ht="15.75" customHeight="1" x14ac:dyDescent="0.25">
      <c r="E175" s="1"/>
      <c r="F175" s="2"/>
    </row>
    <row r="176" spans="5:6" ht="15.75" customHeight="1" x14ac:dyDescent="0.25">
      <c r="E176" s="1"/>
      <c r="F176" s="2"/>
    </row>
    <row r="177" spans="5:6" ht="15.75" customHeight="1" x14ac:dyDescent="0.25">
      <c r="E177" s="1"/>
      <c r="F177" s="2"/>
    </row>
    <row r="178" spans="5:6" ht="15.75" customHeight="1" x14ac:dyDescent="0.25">
      <c r="E178" s="1"/>
      <c r="F178" s="2"/>
    </row>
    <row r="179" spans="5:6" ht="15.75" customHeight="1" x14ac:dyDescent="0.25">
      <c r="E179" s="1"/>
      <c r="F179" s="2"/>
    </row>
    <row r="180" spans="5:6" ht="15.75" customHeight="1" x14ac:dyDescent="0.25">
      <c r="E180" s="1"/>
      <c r="F180" s="2"/>
    </row>
    <row r="181" spans="5:6" ht="15.75" customHeight="1" x14ac:dyDescent="0.25">
      <c r="E181" s="1"/>
      <c r="F181" s="2"/>
    </row>
    <row r="182" spans="5:6" ht="15.75" customHeight="1" x14ac:dyDescent="0.25">
      <c r="E182" s="1"/>
      <c r="F182" s="2"/>
    </row>
    <row r="183" spans="5:6" ht="15.75" customHeight="1" x14ac:dyDescent="0.25">
      <c r="E183" s="1"/>
      <c r="F183" s="2"/>
    </row>
    <row r="184" spans="5:6" ht="15.75" customHeight="1" x14ac:dyDescent="0.25">
      <c r="E184" s="1"/>
      <c r="F184" s="2"/>
    </row>
    <row r="185" spans="5:6" ht="15.75" customHeight="1" x14ac:dyDescent="0.25">
      <c r="E185" s="1"/>
      <c r="F185" s="2"/>
    </row>
    <row r="186" spans="5:6" ht="15.75" customHeight="1" x14ac:dyDescent="0.25">
      <c r="E186" s="1"/>
      <c r="F186" s="2"/>
    </row>
    <row r="187" spans="5:6" ht="15.75" customHeight="1" x14ac:dyDescent="0.25">
      <c r="E187" s="1"/>
      <c r="F187" s="2"/>
    </row>
    <row r="188" spans="5:6" ht="15.75" customHeight="1" x14ac:dyDescent="0.25">
      <c r="E188" s="1"/>
      <c r="F188" s="2"/>
    </row>
    <row r="189" spans="5:6" ht="15.75" customHeight="1" x14ac:dyDescent="0.25">
      <c r="E189" s="1"/>
      <c r="F189" s="2"/>
    </row>
    <row r="190" spans="5:6" ht="15.75" customHeight="1" x14ac:dyDescent="0.25">
      <c r="E190" s="1"/>
      <c r="F190" s="2"/>
    </row>
    <row r="191" spans="5:6" ht="15.75" customHeight="1" x14ac:dyDescent="0.25">
      <c r="E191" s="1"/>
      <c r="F191" s="2"/>
    </row>
    <row r="192" spans="5:6" ht="15.75" customHeight="1" x14ac:dyDescent="0.25">
      <c r="E192" s="1"/>
      <c r="F192" s="2"/>
    </row>
    <row r="193" spans="5:6" ht="15.75" customHeight="1" x14ac:dyDescent="0.25">
      <c r="E193" s="1"/>
      <c r="F193" s="2"/>
    </row>
    <row r="194" spans="5:6" ht="15.75" customHeight="1" x14ac:dyDescent="0.25">
      <c r="E194" s="1"/>
      <c r="F194" s="2"/>
    </row>
    <row r="195" spans="5:6" ht="15.75" customHeight="1" x14ac:dyDescent="0.25">
      <c r="E195" s="1"/>
      <c r="F195" s="2"/>
    </row>
    <row r="196" spans="5:6" ht="15.75" customHeight="1" x14ac:dyDescent="0.25">
      <c r="E196" s="1"/>
      <c r="F196" s="2"/>
    </row>
    <row r="197" spans="5:6" ht="15.75" customHeight="1" x14ac:dyDescent="0.25">
      <c r="E197" s="1"/>
      <c r="F197" s="2"/>
    </row>
    <row r="198" spans="5:6" ht="15.75" customHeight="1" x14ac:dyDescent="0.25">
      <c r="E198" s="1"/>
      <c r="F198" s="2"/>
    </row>
    <row r="199" spans="5:6" ht="15.75" customHeight="1" x14ac:dyDescent="0.25">
      <c r="E199" s="1"/>
      <c r="F199" s="2"/>
    </row>
    <row r="200" spans="5:6" ht="15.75" customHeight="1" x14ac:dyDescent="0.25">
      <c r="E200" s="1"/>
      <c r="F200" s="2"/>
    </row>
    <row r="201" spans="5:6" ht="15.75" customHeight="1" x14ac:dyDescent="0.25">
      <c r="E201" s="1"/>
      <c r="F201" s="2"/>
    </row>
    <row r="202" spans="5:6" ht="15.75" customHeight="1" x14ac:dyDescent="0.25">
      <c r="E202" s="1"/>
      <c r="F202" s="2"/>
    </row>
    <row r="203" spans="5:6" ht="15.75" customHeight="1" x14ac:dyDescent="0.25">
      <c r="E203" s="1"/>
      <c r="F203" s="2"/>
    </row>
    <row r="204" spans="5:6" ht="15.75" customHeight="1" x14ac:dyDescent="0.25">
      <c r="E204" s="1"/>
      <c r="F204" s="2"/>
    </row>
    <row r="205" spans="5:6" ht="15.75" customHeight="1" x14ac:dyDescent="0.25">
      <c r="E205" s="1"/>
      <c r="F205" s="2"/>
    </row>
    <row r="206" spans="5:6" ht="15.75" customHeight="1" x14ac:dyDescent="0.25">
      <c r="E206" s="1"/>
      <c r="F206" s="2"/>
    </row>
    <row r="207" spans="5:6" ht="15.75" customHeight="1" x14ac:dyDescent="0.25">
      <c r="E207" s="1"/>
      <c r="F207" s="2"/>
    </row>
    <row r="208" spans="5:6" ht="15.75" customHeight="1" x14ac:dyDescent="0.25">
      <c r="E208" s="1"/>
      <c r="F208" s="2"/>
    </row>
    <row r="209" spans="5:6" ht="15.75" customHeight="1" x14ac:dyDescent="0.25">
      <c r="E209" s="1"/>
      <c r="F209" s="2"/>
    </row>
    <row r="210" spans="5:6" ht="15.75" customHeight="1" x14ac:dyDescent="0.25">
      <c r="E210" s="1"/>
      <c r="F210" s="2"/>
    </row>
    <row r="211" spans="5:6" ht="15.75" customHeight="1" x14ac:dyDescent="0.25">
      <c r="E211" s="1"/>
      <c r="F211" s="2"/>
    </row>
    <row r="212" spans="5:6" ht="15.75" customHeight="1" x14ac:dyDescent="0.25">
      <c r="E212" s="1"/>
      <c r="F212" s="2"/>
    </row>
    <row r="213" spans="5:6" ht="15.75" customHeight="1" x14ac:dyDescent="0.25">
      <c r="E213" s="1"/>
      <c r="F213" s="2"/>
    </row>
    <row r="214" spans="5:6" ht="15.75" customHeight="1" x14ac:dyDescent="0.25">
      <c r="E214" s="1"/>
      <c r="F214" s="2"/>
    </row>
    <row r="215" spans="5:6" ht="15.75" customHeight="1" x14ac:dyDescent="0.25">
      <c r="E215" s="1"/>
      <c r="F215" s="2"/>
    </row>
    <row r="216" spans="5:6" ht="15.75" customHeight="1" x14ac:dyDescent="0.25">
      <c r="E216" s="1"/>
      <c r="F216" s="2"/>
    </row>
    <row r="217" spans="5:6" ht="15.75" customHeight="1" x14ac:dyDescent="0.25">
      <c r="E217" s="1"/>
      <c r="F217" s="2"/>
    </row>
    <row r="218" spans="5:6" ht="15.75" customHeight="1" x14ac:dyDescent="0.25">
      <c r="E218" s="1"/>
      <c r="F218" s="2"/>
    </row>
    <row r="219" spans="5:6" ht="15.75" customHeight="1" x14ac:dyDescent="0.25">
      <c r="E219" s="1"/>
      <c r="F219" s="2"/>
    </row>
    <row r="220" spans="5:6" ht="15.75" customHeight="1" x14ac:dyDescent="0.25">
      <c r="E220" s="1"/>
      <c r="F220" s="2"/>
    </row>
    <row r="221" spans="5:6" ht="15.75" customHeight="1" x14ac:dyDescent="0.25">
      <c r="E221" s="1"/>
      <c r="F221" s="2"/>
    </row>
    <row r="222" spans="5:6" ht="15.75" customHeight="1" x14ac:dyDescent="0.25">
      <c r="E222" s="1"/>
      <c r="F222" s="2"/>
    </row>
    <row r="223" spans="5:6" ht="15.75" customHeight="1" x14ac:dyDescent="0.25">
      <c r="E223" s="1"/>
      <c r="F223" s="2"/>
    </row>
    <row r="224" spans="5:6" ht="15.75" customHeight="1" x14ac:dyDescent="0.25">
      <c r="E224" s="1"/>
      <c r="F224" s="2"/>
    </row>
    <row r="225" spans="5:6" ht="15.75" customHeight="1" x14ac:dyDescent="0.25">
      <c r="E225" s="1"/>
      <c r="F225" s="2"/>
    </row>
    <row r="226" spans="5:6" ht="15.75" customHeight="1" x14ac:dyDescent="0.25">
      <c r="E226" s="1"/>
      <c r="F226" s="2"/>
    </row>
    <row r="227" spans="5:6" ht="15.75" customHeight="1" x14ac:dyDescent="0.25">
      <c r="E227" s="1"/>
      <c r="F227" s="2"/>
    </row>
    <row r="228" spans="5:6" ht="15.75" customHeight="1" x14ac:dyDescent="0.25">
      <c r="E228" s="1"/>
      <c r="F228" s="2"/>
    </row>
    <row r="229" spans="5:6" ht="15.75" customHeight="1" x14ac:dyDescent="0.25">
      <c r="E229" s="1"/>
      <c r="F229" s="2"/>
    </row>
    <row r="230" spans="5:6" ht="15.75" customHeight="1" x14ac:dyDescent="0.25">
      <c r="E230" s="1"/>
      <c r="F230" s="2"/>
    </row>
    <row r="231" spans="5:6" ht="15.75" customHeight="1" x14ac:dyDescent="0.25">
      <c r="E231" s="1"/>
      <c r="F231" s="2"/>
    </row>
    <row r="232" spans="5:6" ht="15.75" customHeight="1" x14ac:dyDescent="0.25">
      <c r="E232" s="1"/>
      <c r="F232" s="2"/>
    </row>
    <row r="233" spans="5:6" ht="15.75" customHeight="1" x14ac:dyDescent="0.25">
      <c r="E233" s="1"/>
      <c r="F233" s="2"/>
    </row>
    <row r="234" spans="5:6" ht="15.75" customHeight="1" x14ac:dyDescent="0.25">
      <c r="E234" s="1"/>
      <c r="F234" s="2"/>
    </row>
    <row r="235" spans="5:6" ht="15.75" customHeight="1" x14ac:dyDescent="0.25">
      <c r="E235" s="1"/>
      <c r="F235" s="2"/>
    </row>
    <row r="236" spans="5:6" ht="15.75" customHeight="1" x14ac:dyDescent="0.25">
      <c r="E236" s="1"/>
      <c r="F236" s="2"/>
    </row>
    <row r="237" spans="5:6" ht="15.75" customHeight="1" x14ac:dyDescent="0.25">
      <c r="E237" s="1"/>
      <c r="F237" s="2"/>
    </row>
    <row r="238" spans="5:6" ht="15.75" customHeight="1" x14ac:dyDescent="0.25">
      <c r="E238" s="1"/>
      <c r="F238" s="2"/>
    </row>
    <row r="239" spans="5:6" ht="15.75" customHeight="1" x14ac:dyDescent="0.25">
      <c r="E239" s="1"/>
      <c r="F239" s="2"/>
    </row>
    <row r="240" spans="5:6" ht="15.75" customHeight="1" x14ac:dyDescent="0.25">
      <c r="E240" s="1"/>
      <c r="F240" s="2"/>
    </row>
    <row r="241" spans="5:6" ht="15.75" customHeight="1" x14ac:dyDescent="0.25">
      <c r="E241" s="1"/>
      <c r="F241" s="2"/>
    </row>
    <row r="242" spans="5:6" ht="15.75" customHeight="1" x14ac:dyDescent="0.25">
      <c r="E242" s="1"/>
      <c r="F242" s="2"/>
    </row>
    <row r="243" spans="5:6" ht="15.75" customHeight="1" x14ac:dyDescent="0.25">
      <c r="E243" s="1"/>
      <c r="F243" s="2"/>
    </row>
    <row r="244" spans="5:6" ht="15.75" customHeight="1" x14ac:dyDescent="0.25">
      <c r="E244" s="1"/>
      <c r="F244" s="2"/>
    </row>
    <row r="245" spans="5:6" ht="15.75" customHeight="1" x14ac:dyDescent="0.25">
      <c r="E245" s="1"/>
      <c r="F245" s="2"/>
    </row>
    <row r="246" spans="5:6" ht="15.75" customHeight="1" x14ac:dyDescent="0.25">
      <c r="E246" s="1"/>
      <c r="F246" s="2"/>
    </row>
    <row r="247" spans="5:6" ht="15.75" customHeight="1" x14ac:dyDescent="0.25">
      <c r="E247" s="1"/>
      <c r="F247" s="2"/>
    </row>
    <row r="248" spans="5:6" ht="15.75" customHeight="1" x14ac:dyDescent="0.25">
      <c r="E248" s="1"/>
      <c r="F248" s="2"/>
    </row>
    <row r="249" spans="5:6" ht="15.75" customHeight="1" x14ac:dyDescent="0.25">
      <c r="E249" s="1"/>
      <c r="F249" s="2"/>
    </row>
    <row r="250" spans="5:6" ht="15.75" customHeight="1" x14ac:dyDescent="0.25">
      <c r="E250" s="1"/>
      <c r="F250" s="2"/>
    </row>
    <row r="251" spans="5:6" ht="15.75" customHeight="1" x14ac:dyDescent="0.25">
      <c r="E251" s="1"/>
      <c r="F251" s="2"/>
    </row>
    <row r="252" spans="5:6" ht="15.75" customHeight="1" x14ac:dyDescent="0.25">
      <c r="E252" s="1"/>
      <c r="F252" s="2"/>
    </row>
    <row r="253" spans="5:6" ht="15.75" customHeight="1" x14ac:dyDescent="0.25">
      <c r="E253" s="1"/>
      <c r="F253" s="2"/>
    </row>
    <row r="254" spans="5:6" ht="15.75" customHeight="1" x14ac:dyDescent="0.25">
      <c r="E254" s="1"/>
      <c r="F254" s="2"/>
    </row>
    <row r="255" spans="5:6" ht="15.75" customHeight="1" x14ac:dyDescent="0.25">
      <c r="E255" s="1"/>
      <c r="F255" s="2"/>
    </row>
    <row r="256" spans="5:6" ht="15.75" customHeight="1" x14ac:dyDescent="0.25">
      <c r="E256" s="1"/>
      <c r="F256" s="2"/>
    </row>
    <row r="257" spans="5:6" ht="15.75" customHeight="1" x14ac:dyDescent="0.25">
      <c r="E257" s="1"/>
      <c r="F257" s="2"/>
    </row>
    <row r="258" spans="5:6" ht="15.75" customHeight="1" x14ac:dyDescent="0.25">
      <c r="E258" s="1"/>
      <c r="F258" s="2"/>
    </row>
    <row r="259" spans="5:6" ht="15.75" customHeight="1" x14ac:dyDescent="0.25">
      <c r="E259" s="1"/>
      <c r="F259" s="2"/>
    </row>
    <row r="260" spans="5:6" ht="15.75" customHeight="1" x14ac:dyDescent="0.25">
      <c r="E260" s="1"/>
      <c r="F260" s="2"/>
    </row>
    <row r="261" spans="5:6" ht="15.75" customHeight="1" x14ac:dyDescent="0.25">
      <c r="E261" s="1"/>
      <c r="F261" s="2"/>
    </row>
    <row r="262" spans="5:6" ht="15.75" customHeight="1" x14ac:dyDescent="0.25">
      <c r="E262" s="1"/>
      <c r="F262" s="2"/>
    </row>
    <row r="263" spans="5:6" ht="15.75" customHeight="1" x14ac:dyDescent="0.25">
      <c r="E263" s="1"/>
      <c r="F263" s="2"/>
    </row>
    <row r="264" spans="5:6" ht="15.75" customHeight="1" x14ac:dyDescent="0.25">
      <c r="E264" s="1"/>
      <c r="F264" s="2"/>
    </row>
    <row r="265" spans="5:6" ht="15.75" customHeight="1" x14ac:dyDescent="0.25">
      <c r="E265" s="1"/>
      <c r="F265" s="2"/>
    </row>
    <row r="266" spans="5:6" ht="15.75" customHeight="1" x14ac:dyDescent="0.25">
      <c r="E266" s="1"/>
      <c r="F266" s="2"/>
    </row>
    <row r="267" spans="5:6" ht="15.75" customHeight="1" x14ac:dyDescent="0.25">
      <c r="E267" s="1"/>
      <c r="F267" s="2"/>
    </row>
    <row r="268" spans="5:6" ht="15.75" customHeight="1" x14ac:dyDescent="0.25">
      <c r="E268" s="1"/>
      <c r="F268" s="2"/>
    </row>
    <row r="269" spans="5:6" ht="15.75" customHeight="1" x14ac:dyDescent="0.25">
      <c r="E269" s="1"/>
      <c r="F269" s="2"/>
    </row>
    <row r="270" spans="5:6" ht="15.75" customHeight="1" x14ac:dyDescent="0.25">
      <c r="E270" s="1"/>
      <c r="F270" s="2"/>
    </row>
    <row r="271" spans="5:6" ht="15.75" customHeight="1" x14ac:dyDescent="0.25">
      <c r="E271" s="1"/>
      <c r="F271" s="2"/>
    </row>
    <row r="272" spans="5:6" ht="15.75" customHeight="1" x14ac:dyDescent="0.25">
      <c r="E272" s="1"/>
      <c r="F272" s="2"/>
    </row>
    <row r="273" spans="5:6" ht="15.75" customHeight="1" x14ac:dyDescent="0.25">
      <c r="E273" s="1"/>
      <c r="F273" s="2"/>
    </row>
    <row r="274" spans="5:6" ht="15.75" customHeight="1" x14ac:dyDescent="0.25">
      <c r="E274" s="1"/>
      <c r="F274" s="2"/>
    </row>
    <row r="275" spans="5:6" ht="15.75" customHeight="1" x14ac:dyDescent="0.25">
      <c r="E275" s="1"/>
      <c r="F275" s="2"/>
    </row>
    <row r="276" spans="5:6" ht="15.75" customHeight="1" x14ac:dyDescent="0.25">
      <c r="E276" s="1"/>
      <c r="F276" s="2"/>
    </row>
    <row r="277" spans="5:6" ht="15.75" customHeight="1" x14ac:dyDescent="0.25">
      <c r="E277" s="1"/>
      <c r="F277" s="2"/>
    </row>
    <row r="278" spans="5:6" ht="15.75" customHeight="1" x14ac:dyDescent="0.25">
      <c r="E278" s="1"/>
      <c r="F278" s="2"/>
    </row>
    <row r="279" spans="5:6" ht="15.75" customHeight="1" x14ac:dyDescent="0.25">
      <c r="E279" s="1"/>
      <c r="F279" s="2"/>
    </row>
    <row r="280" spans="5:6" ht="15.75" customHeight="1" x14ac:dyDescent="0.25">
      <c r="E280" s="1"/>
      <c r="F280" s="2"/>
    </row>
    <row r="281" spans="5:6" ht="15.75" customHeight="1" x14ac:dyDescent="0.25">
      <c r="E281" s="1"/>
      <c r="F281" s="2"/>
    </row>
    <row r="282" spans="5:6" ht="15.75" customHeight="1" x14ac:dyDescent="0.25">
      <c r="E282" s="1"/>
      <c r="F282" s="2"/>
    </row>
    <row r="283" spans="5:6" ht="15.75" customHeight="1" x14ac:dyDescent="0.25">
      <c r="E283" s="1"/>
      <c r="F283" s="2"/>
    </row>
    <row r="284" spans="5:6" ht="15.75" customHeight="1" x14ac:dyDescent="0.25">
      <c r="E284" s="1"/>
      <c r="F284" s="2"/>
    </row>
    <row r="285" spans="5:6" ht="15.75" customHeight="1" x14ac:dyDescent="0.25">
      <c r="E285" s="1"/>
      <c r="F285" s="2"/>
    </row>
    <row r="286" spans="5:6" ht="15.75" customHeight="1" x14ac:dyDescent="0.25">
      <c r="E286" s="1"/>
      <c r="F286" s="2"/>
    </row>
    <row r="287" spans="5:6" ht="15.75" customHeight="1" x14ac:dyDescent="0.25">
      <c r="E287" s="1"/>
      <c r="F287" s="2"/>
    </row>
    <row r="288" spans="5:6" ht="15.75" customHeight="1" x14ac:dyDescent="0.25">
      <c r="E288" s="1"/>
      <c r="F288" s="2"/>
    </row>
    <row r="289" spans="5:6" ht="15.75" customHeight="1" x14ac:dyDescent="0.25">
      <c r="E289" s="1"/>
      <c r="F289" s="2"/>
    </row>
    <row r="290" spans="5:6" ht="15.75" customHeight="1" x14ac:dyDescent="0.25">
      <c r="E290" s="1"/>
      <c r="F290" s="2"/>
    </row>
    <row r="291" spans="5:6" ht="15.75" customHeight="1" x14ac:dyDescent="0.25">
      <c r="E291" s="1"/>
      <c r="F291" s="2"/>
    </row>
    <row r="292" spans="5:6" ht="15.75" customHeight="1" x14ac:dyDescent="0.25">
      <c r="E292" s="1"/>
      <c r="F292" s="2"/>
    </row>
    <row r="293" spans="5:6" ht="15.75" customHeight="1" x14ac:dyDescent="0.25">
      <c r="E293" s="1"/>
      <c r="F293" s="2"/>
    </row>
    <row r="294" spans="5:6" ht="15.75" customHeight="1" x14ac:dyDescent="0.25">
      <c r="E294" s="1"/>
      <c r="F294" s="2"/>
    </row>
    <row r="295" spans="5:6" ht="15.75" customHeight="1" x14ac:dyDescent="0.25">
      <c r="E295" s="1"/>
      <c r="F295" s="2"/>
    </row>
    <row r="296" spans="5:6" ht="15.75" customHeight="1" x14ac:dyDescent="0.25">
      <c r="E296" s="1"/>
      <c r="F296" s="2"/>
    </row>
    <row r="297" spans="5:6" ht="15.75" customHeight="1" x14ac:dyDescent="0.25">
      <c r="E297" s="1"/>
      <c r="F297" s="2"/>
    </row>
    <row r="298" spans="5:6" ht="15.75" customHeight="1" x14ac:dyDescent="0.25">
      <c r="E298" s="1"/>
      <c r="F298" s="2"/>
    </row>
    <row r="299" spans="5:6" ht="15.75" customHeight="1" x14ac:dyDescent="0.25">
      <c r="E299" s="1"/>
      <c r="F299" s="2"/>
    </row>
    <row r="300" spans="5:6" ht="15.75" customHeight="1" x14ac:dyDescent="0.25">
      <c r="E300" s="1"/>
      <c r="F300" s="2"/>
    </row>
    <row r="301" spans="5:6" ht="15.75" customHeight="1" x14ac:dyDescent="0.25">
      <c r="E301" s="1"/>
      <c r="F301" s="2"/>
    </row>
    <row r="302" spans="5:6" ht="15.75" customHeight="1" x14ac:dyDescent="0.25">
      <c r="E302" s="1"/>
      <c r="F302" s="2"/>
    </row>
    <row r="303" spans="5:6" ht="15.75" customHeight="1" x14ac:dyDescent="0.25">
      <c r="E303" s="1"/>
      <c r="F303" s="2"/>
    </row>
    <row r="304" spans="5:6" ht="15.75" customHeight="1" x14ac:dyDescent="0.25">
      <c r="E304" s="1"/>
      <c r="F304" s="2"/>
    </row>
    <row r="305" spans="5:6" ht="15.75" customHeight="1" x14ac:dyDescent="0.25">
      <c r="E305" s="1"/>
      <c r="F305" s="2"/>
    </row>
    <row r="306" spans="5:6" ht="15.75" customHeight="1" x14ac:dyDescent="0.25">
      <c r="E306" s="1"/>
      <c r="F306" s="2"/>
    </row>
    <row r="307" spans="5:6" ht="15.75" customHeight="1" x14ac:dyDescent="0.25">
      <c r="E307" s="1"/>
      <c r="F307" s="2"/>
    </row>
    <row r="308" spans="5:6" ht="15.75" customHeight="1" x14ac:dyDescent="0.25">
      <c r="E308" s="1"/>
      <c r="F308" s="2"/>
    </row>
    <row r="309" spans="5:6" ht="15.75" customHeight="1" x14ac:dyDescent="0.25">
      <c r="E309" s="1"/>
      <c r="F309" s="2"/>
    </row>
    <row r="310" spans="5:6" ht="15.75" customHeight="1" x14ac:dyDescent="0.25">
      <c r="E310" s="1"/>
      <c r="F310" s="2"/>
    </row>
    <row r="311" spans="5:6" ht="15.75" customHeight="1" x14ac:dyDescent="0.25">
      <c r="E311" s="1"/>
      <c r="F311" s="2"/>
    </row>
    <row r="312" spans="5:6" ht="15.75" customHeight="1" x14ac:dyDescent="0.25">
      <c r="E312" s="1"/>
      <c r="F312" s="2"/>
    </row>
    <row r="313" spans="5:6" ht="15.75" customHeight="1" x14ac:dyDescent="0.25">
      <c r="E313" s="1"/>
      <c r="F313" s="2"/>
    </row>
    <row r="314" spans="5:6" ht="15.75" customHeight="1" x14ac:dyDescent="0.25">
      <c r="E314" s="1"/>
      <c r="F314" s="2"/>
    </row>
    <row r="315" spans="5:6" ht="15.75" customHeight="1" x14ac:dyDescent="0.25">
      <c r="E315" s="1"/>
      <c r="F315" s="2"/>
    </row>
    <row r="316" spans="5:6" ht="15.75" customHeight="1" x14ac:dyDescent="0.25">
      <c r="E316" s="1"/>
      <c r="F316" s="2"/>
    </row>
    <row r="317" spans="5:6" ht="15.75" customHeight="1" x14ac:dyDescent="0.25">
      <c r="E317" s="1"/>
      <c r="F317" s="2"/>
    </row>
    <row r="318" spans="5:6" ht="15.75" customHeight="1" x14ac:dyDescent="0.25">
      <c r="E318" s="1"/>
      <c r="F318" s="2"/>
    </row>
    <row r="319" spans="5:6" ht="15.75" customHeight="1" x14ac:dyDescent="0.25">
      <c r="E319" s="1"/>
      <c r="F319" s="2"/>
    </row>
    <row r="320" spans="5:6" ht="15.75" customHeight="1" x14ac:dyDescent="0.25">
      <c r="E320" s="1"/>
      <c r="F320" s="2"/>
    </row>
    <row r="321" spans="5:6" ht="15.75" customHeight="1" x14ac:dyDescent="0.25">
      <c r="E321" s="1"/>
      <c r="F321" s="2"/>
    </row>
    <row r="322" spans="5:6" ht="15.75" customHeight="1" x14ac:dyDescent="0.25">
      <c r="E322" s="1"/>
      <c r="F322" s="2"/>
    </row>
    <row r="323" spans="5:6" ht="15.75" customHeight="1" x14ac:dyDescent="0.25">
      <c r="E323" s="1"/>
      <c r="F323" s="2"/>
    </row>
    <row r="324" spans="5:6" ht="15.75" customHeight="1" x14ac:dyDescent="0.25">
      <c r="E324" s="1"/>
      <c r="F324" s="2"/>
    </row>
    <row r="325" spans="5:6" ht="15.75" customHeight="1" x14ac:dyDescent="0.25">
      <c r="E325" s="1"/>
      <c r="F325" s="2"/>
    </row>
    <row r="326" spans="5:6" ht="15.75" customHeight="1" x14ac:dyDescent="0.25">
      <c r="E326" s="1"/>
      <c r="F326" s="2"/>
    </row>
    <row r="327" spans="5:6" ht="15.75" customHeight="1" x14ac:dyDescent="0.25">
      <c r="E327" s="1"/>
      <c r="F327" s="2"/>
    </row>
    <row r="328" spans="5:6" ht="15.75" customHeight="1" x14ac:dyDescent="0.25">
      <c r="E328" s="1"/>
      <c r="F328" s="2"/>
    </row>
    <row r="329" spans="5:6" ht="15.75" customHeight="1" x14ac:dyDescent="0.25">
      <c r="E329" s="1"/>
      <c r="F329" s="2"/>
    </row>
    <row r="330" spans="5:6" ht="15.75" customHeight="1" x14ac:dyDescent="0.25">
      <c r="E330" s="1"/>
      <c r="F330" s="2"/>
    </row>
    <row r="331" spans="5:6" ht="15.75" customHeight="1" x14ac:dyDescent="0.25">
      <c r="E331" s="1"/>
      <c r="F331" s="2"/>
    </row>
    <row r="332" spans="5:6" ht="15.75" customHeight="1" x14ac:dyDescent="0.25">
      <c r="E332" s="1"/>
      <c r="F332" s="2"/>
    </row>
    <row r="333" spans="5:6" ht="15.75" customHeight="1" x14ac:dyDescent="0.25">
      <c r="E333" s="1"/>
      <c r="F333" s="2"/>
    </row>
    <row r="334" spans="5:6" ht="15.75" customHeight="1" x14ac:dyDescent="0.25">
      <c r="E334" s="1"/>
      <c r="F334" s="2"/>
    </row>
    <row r="335" spans="5:6" ht="15.75" customHeight="1" x14ac:dyDescent="0.25">
      <c r="E335" s="1"/>
      <c r="F335" s="2"/>
    </row>
    <row r="336" spans="5:6" ht="15.75" customHeight="1" x14ac:dyDescent="0.25">
      <c r="E336" s="1"/>
      <c r="F336" s="2"/>
    </row>
    <row r="337" spans="5:6" ht="15.75" customHeight="1" x14ac:dyDescent="0.25">
      <c r="E337" s="1"/>
      <c r="F337" s="2"/>
    </row>
    <row r="338" spans="5:6" ht="15.75" customHeight="1" x14ac:dyDescent="0.25">
      <c r="E338" s="1"/>
      <c r="F338" s="2"/>
    </row>
    <row r="339" spans="5:6" ht="15.75" customHeight="1" x14ac:dyDescent="0.25">
      <c r="E339" s="1"/>
      <c r="F339" s="2"/>
    </row>
    <row r="340" spans="5:6" ht="15.75" customHeight="1" x14ac:dyDescent="0.25">
      <c r="E340" s="1"/>
      <c r="F340" s="2"/>
    </row>
    <row r="341" spans="5:6" ht="15.75" customHeight="1" x14ac:dyDescent="0.25">
      <c r="E341" s="1"/>
      <c r="F341" s="2"/>
    </row>
    <row r="342" spans="5:6" ht="15.75" customHeight="1" x14ac:dyDescent="0.25">
      <c r="E342" s="1"/>
      <c r="F342" s="2"/>
    </row>
    <row r="343" spans="5:6" ht="15.75" customHeight="1" x14ac:dyDescent="0.25">
      <c r="E343" s="1"/>
      <c r="F343" s="2"/>
    </row>
    <row r="344" spans="5:6" ht="15.75" customHeight="1" x14ac:dyDescent="0.25">
      <c r="E344" s="1"/>
      <c r="F344" s="2"/>
    </row>
    <row r="345" spans="5:6" ht="15.75" customHeight="1" x14ac:dyDescent="0.25">
      <c r="E345" s="1"/>
      <c r="F345" s="2"/>
    </row>
    <row r="346" spans="5:6" ht="15.75" customHeight="1" x14ac:dyDescent="0.25">
      <c r="E346" s="1"/>
      <c r="F346" s="2"/>
    </row>
    <row r="347" spans="5:6" ht="15.75" customHeight="1" x14ac:dyDescent="0.25">
      <c r="E347" s="1"/>
      <c r="F347" s="2"/>
    </row>
    <row r="348" spans="5:6" ht="15.75" customHeight="1" x14ac:dyDescent="0.25">
      <c r="E348" s="1"/>
      <c r="F348" s="2"/>
    </row>
    <row r="349" spans="5:6" ht="15.75" customHeight="1" x14ac:dyDescent="0.25">
      <c r="E349" s="1"/>
      <c r="F349" s="2"/>
    </row>
    <row r="350" spans="5:6" ht="15.75" customHeight="1" x14ac:dyDescent="0.25">
      <c r="E350" s="1"/>
      <c r="F350" s="2"/>
    </row>
    <row r="351" spans="5:6" ht="15.75" customHeight="1" x14ac:dyDescent="0.25">
      <c r="E351" s="1"/>
      <c r="F351" s="2"/>
    </row>
    <row r="352" spans="5:6" ht="15.75" customHeight="1" x14ac:dyDescent="0.25">
      <c r="E352" s="1"/>
      <c r="F352" s="2"/>
    </row>
    <row r="353" spans="5:6" ht="15.75" customHeight="1" x14ac:dyDescent="0.25">
      <c r="E353" s="1"/>
      <c r="F353" s="2"/>
    </row>
    <row r="354" spans="5:6" ht="15.75" customHeight="1" x14ac:dyDescent="0.25">
      <c r="E354" s="1"/>
      <c r="F354" s="2"/>
    </row>
    <row r="355" spans="5:6" ht="15.75" customHeight="1" x14ac:dyDescent="0.25">
      <c r="E355" s="1"/>
      <c r="F355" s="2"/>
    </row>
    <row r="356" spans="5:6" ht="15.75" customHeight="1" x14ac:dyDescent="0.25">
      <c r="E356" s="1"/>
      <c r="F356" s="2"/>
    </row>
    <row r="357" spans="5:6" ht="15.75" customHeight="1" x14ac:dyDescent="0.25">
      <c r="E357" s="1"/>
      <c r="F357" s="2"/>
    </row>
    <row r="358" spans="5:6" ht="15.75" customHeight="1" x14ac:dyDescent="0.25">
      <c r="E358" s="1"/>
      <c r="F358" s="2"/>
    </row>
    <row r="359" spans="5:6" ht="15.75" customHeight="1" x14ac:dyDescent="0.25">
      <c r="E359" s="1"/>
      <c r="F359" s="2"/>
    </row>
    <row r="360" spans="5:6" ht="15.75" customHeight="1" x14ac:dyDescent="0.25">
      <c r="E360" s="1"/>
      <c r="F360" s="2"/>
    </row>
    <row r="361" spans="5:6" ht="15.75" customHeight="1" x14ac:dyDescent="0.25">
      <c r="E361" s="1"/>
      <c r="F361" s="2"/>
    </row>
    <row r="362" spans="5:6" ht="15.75" customHeight="1" x14ac:dyDescent="0.25">
      <c r="E362" s="1"/>
      <c r="F362" s="2"/>
    </row>
    <row r="363" spans="5:6" ht="15.75" customHeight="1" x14ac:dyDescent="0.25">
      <c r="E363" s="1"/>
      <c r="F363" s="2"/>
    </row>
    <row r="364" spans="5:6" ht="15.75" customHeight="1" x14ac:dyDescent="0.25">
      <c r="E364" s="1"/>
      <c r="F364" s="2"/>
    </row>
    <row r="365" spans="5:6" ht="15.75" customHeight="1" x14ac:dyDescent="0.25">
      <c r="E365" s="1"/>
      <c r="F365" s="2"/>
    </row>
    <row r="366" spans="5:6" ht="15.75" customHeight="1" x14ac:dyDescent="0.25">
      <c r="E366" s="1"/>
      <c r="F366" s="2"/>
    </row>
    <row r="367" spans="5:6" ht="15.75" customHeight="1" x14ac:dyDescent="0.25">
      <c r="E367" s="1"/>
      <c r="F367" s="2"/>
    </row>
    <row r="368" spans="5:6" ht="15.75" customHeight="1" x14ac:dyDescent="0.25">
      <c r="E368" s="1"/>
      <c r="F368" s="2"/>
    </row>
    <row r="369" spans="5:6" ht="15.75" customHeight="1" x14ac:dyDescent="0.25">
      <c r="E369" s="1"/>
      <c r="F369" s="2"/>
    </row>
    <row r="370" spans="5:6" ht="15.75" customHeight="1" x14ac:dyDescent="0.25">
      <c r="E370" s="1"/>
      <c r="F370" s="2"/>
    </row>
    <row r="371" spans="5:6" ht="15.75" customHeight="1" x14ac:dyDescent="0.25">
      <c r="E371" s="1"/>
      <c r="F371" s="2"/>
    </row>
    <row r="372" spans="5:6" ht="15.75" customHeight="1" x14ac:dyDescent="0.25">
      <c r="E372" s="1"/>
      <c r="F372" s="2"/>
    </row>
    <row r="373" spans="5:6" ht="15.75" customHeight="1" x14ac:dyDescent="0.25">
      <c r="E373" s="1"/>
      <c r="F373" s="2"/>
    </row>
    <row r="374" spans="5:6" ht="15.75" customHeight="1" x14ac:dyDescent="0.25">
      <c r="E374" s="1"/>
      <c r="F374" s="2"/>
    </row>
    <row r="375" spans="5:6" ht="15.75" customHeight="1" x14ac:dyDescent="0.25">
      <c r="E375" s="1"/>
      <c r="F375" s="2"/>
    </row>
    <row r="376" spans="5:6" ht="15.75" customHeight="1" x14ac:dyDescent="0.25">
      <c r="E376" s="1"/>
      <c r="F376" s="2"/>
    </row>
    <row r="377" spans="5:6" ht="15.75" customHeight="1" x14ac:dyDescent="0.25">
      <c r="E377" s="1"/>
      <c r="F377" s="2"/>
    </row>
    <row r="378" spans="5:6" ht="15.75" customHeight="1" x14ac:dyDescent="0.25">
      <c r="E378" s="1"/>
      <c r="F378" s="2"/>
    </row>
    <row r="379" spans="5:6" ht="15.75" customHeight="1" x14ac:dyDescent="0.25">
      <c r="E379" s="1"/>
      <c r="F379" s="2"/>
    </row>
    <row r="380" spans="5:6" ht="15.75" customHeight="1" x14ac:dyDescent="0.25">
      <c r="E380" s="1"/>
      <c r="F380" s="2"/>
    </row>
    <row r="381" spans="5:6" ht="15.75" customHeight="1" x14ac:dyDescent="0.25">
      <c r="E381" s="1"/>
      <c r="F381" s="2"/>
    </row>
    <row r="382" spans="5:6" ht="15.75" customHeight="1" x14ac:dyDescent="0.25">
      <c r="E382" s="1"/>
      <c r="F382" s="2"/>
    </row>
    <row r="383" spans="5:6" ht="15.75" customHeight="1" x14ac:dyDescent="0.25">
      <c r="E383" s="1"/>
      <c r="F383" s="2"/>
    </row>
    <row r="384" spans="5:6" ht="15.75" customHeight="1" x14ac:dyDescent="0.25">
      <c r="E384" s="1"/>
      <c r="F384" s="2"/>
    </row>
    <row r="385" spans="5:6" ht="15.75" customHeight="1" x14ac:dyDescent="0.25">
      <c r="E385" s="1"/>
      <c r="F385" s="2"/>
    </row>
    <row r="386" spans="5:6" ht="15.75" customHeight="1" x14ac:dyDescent="0.25">
      <c r="E386" s="1"/>
      <c r="F386" s="2"/>
    </row>
    <row r="387" spans="5:6" ht="15.75" customHeight="1" x14ac:dyDescent="0.25">
      <c r="E387" s="1"/>
      <c r="F387" s="2"/>
    </row>
    <row r="388" spans="5:6" ht="15.75" customHeight="1" x14ac:dyDescent="0.25">
      <c r="E388" s="1"/>
      <c r="F388" s="2"/>
    </row>
    <row r="389" spans="5:6" ht="15.75" customHeight="1" x14ac:dyDescent="0.25">
      <c r="E389" s="1"/>
      <c r="F389" s="2"/>
    </row>
    <row r="390" spans="5:6" ht="15.75" customHeight="1" x14ac:dyDescent="0.25">
      <c r="E390" s="1"/>
      <c r="F390" s="2"/>
    </row>
    <row r="391" spans="5:6" ht="15.75" customHeight="1" x14ac:dyDescent="0.25">
      <c r="E391" s="1"/>
      <c r="F391" s="2"/>
    </row>
    <row r="392" spans="5:6" ht="15.75" customHeight="1" x14ac:dyDescent="0.25">
      <c r="E392" s="1"/>
      <c r="F392" s="2"/>
    </row>
    <row r="393" spans="5:6" ht="15.75" customHeight="1" x14ac:dyDescent="0.25">
      <c r="E393" s="1"/>
      <c r="F393" s="2"/>
    </row>
    <row r="394" spans="5:6" ht="15.75" customHeight="1" x14ac:dyDescent="0.25">
      <c r="E394" s="1"/>
      <c r="F394" s="2"/>
    </row>
    <row r="395" spans="5:6" ht="15.75" customHeight="1" x14ac:dyDescent="0.25">
      <c r="E395" s="1"/>
      <c r="F395" s="2"/>
    </row>
    <row r="396" spans="5:6" ht="15.75" customHeight="1" x14ac:dyDescent="0.25">
      <c r="E396" s="1"/>
      <c r="F396" s="2"/>
    </row>
    <row r="397" spans="5:6" ht="15.75" customHeight="1" x14ac:dyDescent="0.25">
      <c r="E397" s="1"/>
      <c r="F397" s="2"/>
    </row>
    <row r="398" spans="5:6" ht="15.75" customHeight="1" x14ac:dyDescent="0.25">
      <c r="E398" s="1"/>
      <c r="F398" s="2"/>
    </row>
    <row r="399" spans="5:6" ht="15.75" customHeight="1" x14ac:dyDescent="0.25">
      <c r="E399" s="1"/>
      <c r="F399" s="2"/>
    </row>
    <row r="400" spans="5:6" ht="15.75" customHeight="1" x14ac:dyDescent="0.25">
      <c r="E400" s="1"/>
      <c r="F400" s="2"/>
    </row>
    <row r="401" spans="5:6" ht="15.75" customHeight="1" x14ac:dyDescent="0.25">
      <c r="E401" s="1"/>
      <c r="F401" s="2"/>
    </row>
    <row r="402" spans="5:6" ht="15.75" customHeight="1" x14ac:dyDescent="0.25">
      <c r="E402" s="1"/>
      <c r="F402" s="2"/>
    </row>
    <row r="403" spans="5:6" ht="15.75" customHeight="1" x14ac:dyDescent="0.25">
      <c r="E403" s="1"/>
      <c r="F403" s="2"/>
    </row>
    <row r="404" spans="5:6" ht="15.75" customHeight="1" x14ac:dyDescent="0.25">
      <c r="E404" s="1"/>
      <c r="F404" s="2"/>
    </row>
    <row r="405" spans="5:6" ht="15.75" customHeight="1" x14ac:dyDescent="0.25">
      <c r="E405" s="1"/>
      <c r="F405" s="2"/>
    </row>
    <row r="406" spans="5:6" ht="15.75" customHeight="1" x14ac:dyDescent="0.25">
      <c r="E406" s="1"/>
      <c r="F406" s="2"/>
    </row>
    <row r="407" spans="5:6" ht="15.75" customHeight="1" x14ac:dyDescent="0.25">
      <c r="E407" s="1"/>
      <c r="F407" s="2"/>
    </row>
    <row r="408" spans="5:6" ht="15.75" customHeight="1" x14ac:dyDescent="0.25">
      <c r="E408" s="1"/>
      <c r="F408" s="2"/>
    </row>
    <row r="409" spans="5:6" ht="15.75" customHeight="1" x14ac:dyDescent="0.25">
      <c r="E409" s="1"/>
      <c r="F409" s="2"/>
    </row>
    <row r="410" spans="5:6" ht="15.75" customHeight="1" x14ac:dyDescent="0.25">
      <c r="E410" s="1"/>
      <c r="F410" s="2"/>
    </row>
    <row r="411" spans="5:6" ht="15.75" customHeight="1" x14ac:dyDescent="0.25">
      <c r="E411" s="1"/>
      <c r="F411" s="2"/>
    </row>
    <row r="412" spans="5:6" ht="15.75" customHeight="1" x14ac:dyDescent="0.25">
      <c r="E412" s="1"/>
      <c r="F412" s="2"/>
    </row>
    <row r="413" spans="5:6" ht="15.75" customHeight="1" x14ac:dyDescent="0.25">
      <c r="E413" s="1"/>
      <c r="F413" s="2"/>
    </row>
    <row r="414" spans="5:6" ht="15.75" customHeight="1" x14ac:dyDescent="0.25">
      <c r="E414" s="1"/>
      <c r="F414" s="2"/>
    </row>
    <row r="415" spans="5:6" ht="15.75" customHeight="1" x14ac:dyDescent="0.25">
      <c r="E415" s="1"/>
      <c r="F415" s="2"/>
    </row>
    <row r="416" spans="5:6" ht="15.75" customHeight="1" x14ac:dyDescent="0.25">
      <c r="E416" s="1"/>
      <c r="F416" s="2"/>
    </row>
    <row r="417" spans="5:6" ht="15.75" customHeight="1" x14ac:dyDescent="0.25">
      <c r="E417" s="1"/>
      <c r="F417" s="2"/>
    </row>
    <row r="418" spans="5:6" ht="15.75" customHeight="1" x14ac:dyDescent="0.25">
      <c r="E418" s="1"/>
      <c r="F418" s="2"/>
    </row>
    <row r="419" spans="5:6" ht="15.75" customHeight="1" x14ac:dyDescent="0.25">
      <c r="E419" s="1"/>
      <c r="F419" s="2"/>
    </row>
    <row r="420" spans="5:6" ht="15.75" customHeight="1" x14ac:dyDescent="0.25">
      <c r="E420" s="1"/>
      <c r="F420" s="2"/>
    </row>
    <row r="421" spans="5:6" ht="15.75" customHeight="1" x14ac:dyDescent="0.25">
      <c r="E421" s="1"/>
      <c r="F421" s="2"/>
    </row>
    <row r="422" spans="5:6" ht="15.75" customHeight="1" x14ac:dyDescent="0.25">
      <c r="E422" s="1"/>
      <c r="F422" s="2"/>
    </row>
    <row r="423" spans="5:6" ht="15.75" customHeight="1" x14ac:dyDescent="0.25">
      <c r="E423" s="1"/>
      <c r="F423" s="2"/>
    </row>
    <row r="424" spans="5:6" ht="15.75" customHeight="1" x14ac:dyDescent="0.25">
      <c r="E424" s="1"/>
      <c r="F424" s="2"/>
    </row>
    <row r="425" spans="5:6" ht="15.75" customHeight="1" x14ac:dyDescent="0.25">
      <c r="E425" s="1"/>
      <c r="F425" s="2"/>
    </row>
    <row r="426" spans="5:6" ht="15.75" customHeight="1" x14ac:dyDescent="0.25">
      <c r="E426" s="1"/>
      <c r="F426" s="2"/>
    </row>
    <row r="427" spans="5:6" ht="15.75" customHeight="1" x14ac:dyDescent="0.25">
      <c r="E427" s="1"/>
      <c r="F427" s="2"/>
    </row>
    <row r="428" spans="5:6" ht="15.75" customHeight="1" x14ac:dyDescent="0.25">
      <c r="E428" s="1"/>
      <c r="F428" s="2"/>
    </row>
    <row r="429" spans="5:6" ht="15.75" customHeight="1" x14ac:dyDescent="0.25">
      <c r="E429" s="1"/>
      <c r="F429" s="2"/>
    </row>
    <row r="430" spans="5:6" ht="15.75" customHeight="1" x14ac:dyDescent="0.25">
      <c r="E430" s="1"/>
      <c r="F430" s="2"/>
    </row>
    <row r="431" spans="5:6" ht="15.75" customHeight="1" x14ac:dyDescent="0.25">
      <c r="E431" s="1"/>
      <c r="F431" s="2"/>
    </row>
    <row r="432" spans="5:6" ht="15.75" customHeight="1" x14ac:dyDescent="0.25">
      <c r="E432" s="1"/>
      <c r="F432" s="2"/>
    </row>
    <row r="433" spans="5:6" ht="15.75" customHeight="1" x14ac:dyDescent="0.25">
      <c r="E433" s="1"/>
      <c r="F433" s="2"/>
    </row>
    <row r="434" spans="5:6" ht="15.75" customHeight="1" x14ac:dyDescent="0.25">
      <c r="E434" s="1"/>
      <c r="F434" s="2"/>
    </row>
    <row r="435" spans="5:6" ht="15.75" customHeight="1" x14ac:dyDescent="0.25">
      <c r="E435" s="1"/>
      <c r="F435" s="2"/>
    </row>
    <row r="436" spans="5:6" ht="15.75" customHeight="1" x14ac:dyDescent="0.25">
      <c r="E436" s="1"/>
      <c r="F436" s="2"/>
    </row>
    <row r="437" spans="5:6" ht="15.75" customHeight="1" x14ac:dyDescent="0.25">
      <c r="E437" s="1"/>
      <c r="F437" s="2"/>
    </row>
    <row r="438" spans="5:6" ht="15.75" customHeight="1" x14ac:dyDescent="0.25">
      <c r="E438" s="1"/>
      <c r="F438" s="2"/>
    </row>
    <row r="439" spans="5:6" ht="15.75" customHeight="1" x14ac:dyDescent="0.25">
      <c r="E439" s="1"/>
      <c r="F439" s="2"/>
    </row>
    <row r="440" spans="5:6" ht="15.75" customHeight="1" x14ac:dyDescent="0.25">
      <c r="E440" s="1"/>
      <c r="F440" s="2"/>
    </row>
    <row r="441" spans="5:6" ht="15.75" customHeight="1" x14ac:dyDescent="0.25">
      <c r="E441" s="1"/>
      <c r="F441" s="2"/>
    </row>
    <row r="442" spans="5:6" ht="15.75" customHeight="1" x14ac:dyDescent="0.25">
      <c r="E442" s="1"/>
      <c r="F442" s="2"/>
    </row>
    <row r="443" spans="5:6" ht="15.75" customHeight="1" x14ac:dyDescent="0.25">
      <c r="E443" s="1"/>
      <c r="F443" s="2"/>
    </row>
    <row r="444" spans="5:6" ht="15.75" customHeight="1" x14ac:dyDescent="0.25">
      <c r="E444" s="1"/>
      <c r="F444" s="2"/>
    </row>
    <row r="445" spans="5:6" ht="15.75" customHeight="1" x14ac:dyDescent="0.25">
      <c r="E445" s="1"/>
      <c r="F445" s="2"/>
    </row>
    <row r="446" spans="5:6" ht="15.75" customHeight="1" x14ac:dyDescent="0.25">
      <c r="E446" s="1"/>
      <c r="F446" s="2"/>
    </row>
    <row r="447" spans="5:6" ht="15.75" customHeight="1" x14ac:dyDescent="0.25">
      <c r="E447" s="1"/>
      <c r="F447" s="2"/>
    </row>
    <row r="448" spans="5:6" ht="15.75" customHeight="1" x14ac:dyDescent="0.25">
      <c r="E448" s="1"/>
      <c r="F448" s="2"/>
    </row>
    <row r="449" spans="5:6" ht="15.75" customHeight="1" x14ac:dyDescent="0.25">
      <c r="E449" s="1"/>
      <c r="F449" s="2"/>
    </row>
    <row r="450" spans="5:6" ht="15.75" customHeight="1" x14ac:dyDescent="0.25">
      <c r="E450" s="1"/>
      <c r="F450" s="2"/>
    </row>
    <row r="451" spans="5:6" ht="15.75" customHeight="1" x14ac:dyDescent="0.25">
      <c r="E451" s="1"/>
      <c r="F451" s="2"/>
    </row>
    <row r="452" spans="5:6" ht="15.75" customHeight="1" x14ac:dyDescent="0.25">
      <c r="E452" s="1"/>
      <c r="F452" s="2"/>
    </row>
    <row r="453" spans="5:6" ht="15.75" customHeight="1" x14ac:dyDescent="0.25">
      <c r="E453" s="1"/>
      <c r="F453" s="2"/>
    </row>
    <row r="454" spans="5:6" ht="15.75" customHeight="1" x14ac:dyDescent="0.25">
      <c r="E454" s="1"/>
      <c r="F454" s="2"/>
    </row>
    <row r="455" spans="5:6" ht="15.75" customHeight="1" x14ac:dyDescent="0.25">
      <c r="E455" s="1"/>
      <c r="F455" s="2"/>
    </row>
    <row r="456" spans="5:6" ht="15.75" customHeight="1" x14ac:dyDescent="0.25">
      <c r="E456" s="1"/>
      <c r="F456" s="2"/>
    </row>
    <row r="457" spans="5:6" ht="15.75" customHeight="1" x14ac:dyDescent="0.25">
      <c r="E457" s="1"/>
      <c r="F457" s="2"/>
    </row>
    <row r="458" spans="5:6" ht="15.75" customHeight="1" x14ac:dyDescent="0.25">
      <c r="E458" s="1"/>
      <c r="F458" s="2"/>
    </row>
    <row r="459" spans="5:6" ht="15.75" customHeight="1" x14ac:dyDescent="0.25">
      <c r="E459" s="1"/>
      <c r="F459" s="2"/>
    </row>
    <row r="460" spans="5:6" ht="15.75" customHeight="1" x14ac:dyDescent="0.25">
      <c r="E460" s="1"/>
      <c r="F460" s="2"/>
    </row>
    <row r="461" spans="5:6" ht="15.75" customHeight="1" x14ac:dyDescent="0.25">
      <c r="E461" s="1"/>
      <c r="F461" s="2"/>
    </row>
    <row r="462" spans="5:6" ht="15.75" customHeight="1" x14ac:dyDescent="0.25">
      <c r="E462" s="1"/>
      <c r="F462" s="2"/>
    </row>
    <row r="463" spans="5:6" ht="15.75" customHeight="1" x14ac:dyDescent="0.25">
      <c r="E463" s="1"/>
      <c r="F463" s="2"/>
    </row>
    <row r="464" spans="5:6" ht="15.75" customHeight="1" x14ac:dyDescent="0.25">
      <c r="E464" s="1"/>
      <c r="F464" s="2"/>
    </row>
    <row r="465" spans="5:6" ht="15.75" customHeight="1" x14ac:dyDescent="0.25">
      <c r="E465" s="1"/>
      <c r="F465" s="2"/>
    </row>
    <row r="466" spans="5:6" ht="15.75" customHeight="1" x14ac:dyDescent="0.25">
      <c r="E466" s="1"/>
      <c r="F466" s="2"/>
    </row>
    <row r="467" spans="5:6" ht="15.75" customHeight="1" x14ac:dyDescent="0.25">
      <c r="E467" s="1"/>
      <c r="F467" s="2"/>
    </row>
    <row r="468" spans="5:6" ht="15.75" customHeight="1" x14ac:dyDescent="0.25">
      <c r="E468" s="1"/>
      <c r="F468" s="2"/>
    </row>
    <row r="469" spans="5:6" ht="15.75" customHeight="1" x14ac:dyDescent="0.25">
      <c r="E469" s="1"/>
      <c r="F469" s="2"/>
    </row>
    <row r="470" spans="5:6" ht="15.75" customHeight="1" x14ac:dyDescent="0.25">
      <c r="E470" s="1"/>
      <c r="F470" s="2"/>
    </row>
    <row r="471" spans="5:6" ht="15.75" customHeight="1" x14ac:dyDescent="0.25">
      <c r="E471" s="1"/>
      <c r="F471" s="2"/>
    </row>
    <row r="472" spans="5:6" ht="15.75" customHeight="1" x14ac:dyDescent="0.25">
      <c r="E472" s="1"/>
      <c r="F472" s="2"/>
    </row>
    <row r="473" spans="5:6" ht="15.75" customHeight="1" x14ac:dyDescent="0.25">
      <c r="E473" s="1"/>
      <c r="F473" s="2"/>
    </row>
    <row r="474" spans="5:6" ht="15.75" customHeight="1" x14ac:dyDescent="0.25">
      <c r="E474" s="1"/>
      <c r="F474" s="2"/>
    </row>
    <row r="475" spans="5:6" ht="15.75" customHeight="1" x14ac:dyDescent="0.25">
      <c r="E475" s="1"/>
      <c r="F475" s="2"/>
    </row>
    <row r="476" spans="5:6" ht="15.75" customHeight="1" x14ac:dyDescent="0.25">
      <c r="E476" s="1"/>
      <c r="F476" s="2"/>
    </row>
    <row r="477" spans="5:6" ht="15.75" customHeight="1" x14ac:dyDescent="0.25">
      <c r="E477" s="1"/>
      <c r="F477" s="2"/>
    </row>
    <row r="478" spans="5:6" ht="15.75" customHeight="1" x14ac:dyDescent="0.25">
      <c r="E478" s="1"/>
      <c r="F478" s="2"/>
    </row>
    <row r="479" spans="5:6" ht="15.75" customHeight="1" x14ac:dyDescent="0.25">
      <c r="E479" s="1"/>
      <c r="F479" s="2"/>
    </row>
    <row r="480" spans="5:6" ht="15.75" customHeight="1" x14ac:dyDescent="0.25">
      <c r="E480" s="1"/>
      <c r="F480" s="2"/>
    </row>
    <row r="481" spans="5:6" ht="15.75" customHeight="1" x14ac:dyDescent="0.25">
      <c r="E481" s="1"/>
      <c r="F481" s="2"/>
    </row>
    <row r="482" spans="5:6" ht="15.75" customHeight="1" x14ac:dyDescent="0.25">
      <c r="E482" s="1"/>
      <c r="F482" s="2"/>
    </row>
    <row r="483" spans="5:6" ht="15.75" customHeight="1" x14ac:dyDescent="0.25">
      <c r="E483" s="1"/>
      <c r="F483" s="2"/>
    </row>
    <row r="484" spans="5:6" ht="15.75" customHeight="1" x14ac:dyDescent="0.25">
      <c r="E484" s="1"/>
      <c r="F484" s="2"/>
    </row>
    <row r="485" spans="5:6" ht="15.75" customHeight="1" x14ac:dyDescent="0.25">
      <c r="E485" s="1"/>
      <c r="F485" s="2"/>
    </row>
    <row r="486" spans="5:6" ht="15.75" customHeight="1" x14ac:dyDescent="0.25">
      <c r="E486" s="1"/>
      <c r="F486" s="2"/>
    </row>
    <row r="487" spans="5:6" ht="15.75" customHeight="1" x14ac:dyDescent="0.25">
      <c r="E487" s="1"/>
      <c r="F487" s="2"/>
    </row>
    <row r="488" spans="5:6" ht="15.75" customHeight="1" x14ac:dyDescent="0.25">
      <c r="E488" s="1"/>
      <c r="F488" s="2"/>
    </row>
    <row r="489" spans="5:6" ht="15.75" customHeight="1" x14ac:dyDescent="0.25">
      <c r="E489" s="1"/>
      <c r="F489" s="2"/>
    </row>
    <row r="490" spans="5:6" ht="15.75" customHeight="1" x14ac:dyDescent="0.25">
      <c r="E490" s="1"/>
      <c r="F490" s="2"/>
    </row>
    <row r="491" spans="5:6" ht="15.75" customHeight="1" x14ac:dyDescent="0.25">
      <c r="E491" s="1"/>
      <c r="F491" s="2"/>
    </row>
    <row r="492" spans="5:6" ht="15.75" customHeight="1" x14ac:dyDescent="0.25">
      <c r="E492" s="1"/>
      <c r="F492" s="2"/>
    </row>
    <row r="493" spans="5:6" ht="15.75" customHeight="1" x14ac:dyDescent="0.25">
      <c r="E493" s="1"/>
      <c r="F493" s="2"/>
    </row>
    <row r="494" spans="5:6" ht="15.75" customHeight="1" x14ac:dyDescent="0.25">
      <c r="E494" s="1"/>
      <c r="F494" s="2"/>
    </row>
    <row r="495" spans="5:6" ht="15.75" customHeight="1" x14ac:dyDescent="0.25">
      <c r="E495" s="1"/>
      <c r="F495" s="2"/>
    </row>
    <row r="496" spans="5:6" ht="15.75" customHeight="1" x14ac:dyDescent="0.25">
      <c r="E496" s="1"/>
      <c r="F496" s="2"/>
    </row>
    <row r="497" spans="5:6" ht="15.75" customHeight="1" x14ac:dyDescent="0.25">
      <c r="E497" s="1"/>
      <c r="F497" s="2"/>
    </row>
    <row r="498" spans="5:6" ht="15.75" customHeight="1" x14ac:dyDescent="0.25">
      <c r="E498" s="1"/>
      <c r="F498" s="2"/>
    </row>
    <row r="499" spans="5:6" ht="15.75" customHeight="1" x14ac:dyDescent="0.25">
      <c r="E499" s="1"/>
      <c r="F499" s="2"/>
    </row>
    <row r="500" spans="5:6" ht="15.75" customHeight="1" x14ac:dyDescent="0.25">
      <c r="E500" s="1"/>
      <c r="F500" s="2"/>
    </row>
    <row r="501" spans="5:6" ht="15.75" customHeight="1" x14ac:dyDescent="0.25">
      <c r="E501" s="1"/>
      <c r="F501" s="2"/>
    </row>
    <row r="502" spans="5:6" ht="15.75" customHeight="1" x14ac:dyDescent="0.25">
      <c r="E502" s="1"/>
      <c r="F502" s="2"/>
    </row>
    <row r="503" spans="5:6" ht="15.75" customHeight="1" x14ac:dyDescent="0.25">
      <c r="E503" s="1"/>
      <c r="F503" s="2"/>
    </row>
    <row r="504" spans="5:6" ht="15.75" customHeight="1" x14ac:dyDescent="0.25">
      <c r="E504" s="1"/>
      <c r="F504" s="2"/>
    </row>
    <row r="505" spans="5:6" ht="15.75" customHeight="1" x14ac:dyDescent="0.25">
      <c r="E505" s="1"/>
      <c r="F505" s="2"/>
    </row>
    <row r="506" spans="5:6" ht="15.75" customHeight="1" x14ac:dyDescent="0.25">
      <c r="E506" s="1"/>
      <c r="F506" s="2"/>
    </row>
    <row r="507" spans="5:6" ht="15.75" customHeight="1" x14ac:dyDescent="0.25">
      <c r="E507" s="1"/>
      <c r="F507" s="2"/>
    </row>
    <row r="508" spans="5:6" ht="15.75" customHeight="1" x14ac:dyDescent="0.25">
      <c r="E508" s="1"/>
      <c r="F508" s="2"/>
    </row>
    <row r="509" spans="5:6" ht="15.75" customHeight="1" x14ac:dyDescent="0.25">
      <c r="E509" s="1"/>
      <c r="F509" s="2"/>
    </row>
    <row r="510" spans="5:6" ht="15.75" customHeight="1" x14ac:dyDescent="0.25">
      <c r="E510" s="1"/>
      <c r="F510" s="2"/>
    </row>
    <row r="511" spans="5:6" ht="15.75" customHeight="1" x14ac:dyDescent="0.25">
      <c r="E511" s="1"/>
      <c r="F511" s="2"/>
    </row>
    <row r="512" spans="5:6" ht="15.75" customHeight="1" x14ac:dyDescent="0.25">
      <c r="E512" s="1"/>
      <c r="F512" s="2"/>
    </row>
    <row r="513" spans="5:6" ht="15.75" customHeight="1" x14ac:dyDescent="0.25">
      <c r="E513" s="1"/>
      <c r="F513" s="2"/>
    </row>
    <row r="514" spans="5:6" ht="15.75" customHeight="1" x14ac:dyDescent="0.25">
      <c r="E514" s="1"/>
      <c r="F514" s="2"/>
    </row>
    <row r="515" spans="5:6" ht="15.75" customHeight="1" x14ac:dyDescent="0.25">
      <c r="E515" s="1"/>
      <c r="F515" s="2"/>
    </row>
    <row r="516" spans="5:6" ht="15.75" customHeight="1" x14ac:dyDescent="0.25">
      <c r="E516" s="1"/>
      <c r="F516" s="2"/>
    </row>
    <row r="517" spans="5:6" ht="15.75" customHeight="1" x14ac:dyDescent="0.25">
      <c r="E517" s="1"/>
      <c r="F517" s="2"/>
    </row>
    <row r="518" spans="5:6" ht="15.75" customHeight="1" x14ac:dyDescent="0.25">
      <c r="E518" s="1"/>
      <c r="F518" s="2"/>
    </row>
    <row r="519" spans="5:6" ht="15.75" customHeight="1" x14ac:dyDescent="0.25">
      <c r="E519" s="1"/>
      <c r="F519" s="2"/>
    </row>
    <row r="520" spans="5:6" ht="15.75" customHeight="1" x14ac:dyDescent="0.25">
      <c r="E520" s="1"/>
      <c r="F520" s="2"/>
    </row>
    <row r="521" spans="5:6" ht="15.75" customHeight="1" x14ac:dyDescent="0.25">
      <c r="E521" s="1"/>
      <c r="F521" s="2"/>
    </row>
    <row r="522" spans="5:6" ht="15.75" customHeight="1" x14ac:dyDescent="0.25">
      <c r="E522" s="1"/>
      <c r="F522" s="2"/>
    </row>
    <row r="523" spans="5:6" ht="15.75" customHeight="1" x14ac:dyDescent="0.25">
      <c r="E523" s="1"/>
      <c r="F523" s="2"/>
    </row>
    <row r="524" spans="5:6" ht="15.75" customHeight="1" x14ac:dyDescent="0.25">
      <c r="E524" s="1"/>
      <c r="F524" s="2"/>
    </row>
    <row r="525" spans="5:6" ht="15.75" customHeight="1" x14ac:dyDescent="0.25">
      <c r="E525" s="1"/>
      <c r="F525" s="2"/>
    </row>
    <row r="526" spans="5:6" ht="15.75" customHeight="1" x14ac:dyDescent="0.25">
      <c r="E526" s="1"/>
      <c r="F526" s="2"/>
    </row>
    <row r="527" spans="5:6" ht="15.75" customHeight="1" x14ac:dyDescent="0.25">
      <c r="E527" s="1"/>
      <c r="F527" s="2"/>
    </row>
    <row r="528" spans="5:6" ht="15.75" customHeight="1" x14ac:dyDescent="0.25">
      <c r="E528" s="1"/>
      <c r="F528" s="2"/>
    </row>
    <row r="529" spans="5:6" ht="15.75" customHeight="1" x14ac:dyDescent="0.25">
      <c r="E529" s="1"/>
      <c r="F529" s="2"/>
    </row>
    <row r="530" spans="5:6" ht="15.75" customHeight="1" x14ac:dyDescent="0.25">
      <c r="E530" s="1"/>
      <c r="F530" s="2"/>
    </row>
    <row r="531" spans="5:6" ht="15.75" customHeight="1" x14ac:dyDescent="0.25">
      <c r="E531" s="1"/>
      <c r="F531" s="2"/>
    </row>
    <row r="532" spans="5:6" ht="15.75" customHeight="1" x14ac:dyDescent="0.25">
      <c r="E532" s="1"/>
      <c r="F532" s="2"/>
    </row>
    <row r="533" spans="5:6" ht="15.75" customHeight="1" x14ac:dyDescent="0.25">
      <c r="E533" s="1"/>
      <c r="F533" s="2"/>
    </row>
    <row r="534" spans="5:6" ht="15.75" customHeight="1" x14ac:dyDescent="0.25">
      <c r="E534" s="1"/>
      <c r="F534" s="2"/>
    </row>
    <row r="535" spans="5:6" ht="15.75" customHeight="1" x14ac:dyDescent="0.25">
      <c r="E535" s="1"/>
      <c r="F535" s="2"/>
    </row>
    <row r="536" spans="5:6" ht="15.75" customHeight="1" x14ac:dyDescent="0.25">
      <c r="E536" s="1"/>
      <c r="F536" s="2"/>
    </row>
    <row r="537" spans="5:6" ht="15.75" customHeight="1" x14ac:dyDescent="0.25">
      <c r="E537" s="1"/>
      <c r="F537" s="2"/>
    </row>
    <row r="538" spans="5:6" ht="15.75" customHeight="1" x14ac:dyDescent="0.25">
      <c r="E538" s="1"/>
      <c r="F538" s="2"/>
    </row>
    <row r="539" spans="5:6" ht="15.75" customHeight="1" x14ac:dyDescent="0.25">
      <c r="E539" s="1"/>
      <c r="F539" s="2"/>
    </row>
    <row r="540" spans="5:6" ht="15.75" customHeight="1" x14ac:dyDescent="0.25">
      <c r="E540" s="1"/>
      <c r="F540" s="2"/>
    </row>
    <row r="541" spans="5:6" ht="15.75" customHeight="1" x14ac:dyDescent="0.25">
      <c r="E541" s="1"/>
      <c r="F541" s="2"/>
    </row>
    <row r="542" spans="5:6" ht="15.75" customHeight="1" x14ac:dyDescent="0.25">
      <c r="E542" s="1"/>
      <c r="F542" s="2"/>
    </row>
    <row r="543" spans="5:6" ht="15.75" customHeight="1" x14ac:dyDescent="0.25">
      <c r="E543" s="1"/>
      <c r="F543" s="2"/>
    </row>
    <row r="544" spans="5:6" ht="15.75" customHeight="1" x14ac:dyDescent="0.25">
      <c r="E544" s="1"/>
      <c r="F544" s="2"/>
    </row>
    <row r="545" spans="5:6" ht="15.75" customHeight="1" x14ac:dyDescent="0.25">
      <c r="E545" s="1"/>
      <c r="F545" s="2"/>
    </row>
    <row r="546" spans="5:6" ht="15.75" customHeight="1" x14ac:dyDescent="0.25">
      <c r="E546" s="1"/>
      <c r="F546" s="2"/>
    </row>
    <row r="547" spans="5:6" ht="15.75" customHeight="1" x14ac:dyDescent="0.25">
      <c r="E547" s="1"/>
      <c r="F547" s="2"/>
    </row>
    <row r="548" spans="5:6" ht="15.75" customHeight="1" x14ac:dyDescent="0.25">
      <c r="E548" s="1"/>
      <c r="F548" s="2"/>
    </row>
    <row r="549" spans="5:6" ht="15.75" customHeight="1" x14ac:dyDescent="0.25">
      <c r="E549" s="1"/>
      <c r="F549" s="2"/>
    </row>
    <row r="550" spans="5:6" ht="15.75" customHeight="1" x14ac:dyDescent="0.25">
      <c r="E550" s="1"/>
      <c r="F550" s="2"/>
    </row>
    <row r="551" spans="5:6" ht="15.75" customHeight="1" x14ac:dyDescent="0.25">
      <c r="E551" s="1"/>
      <c r="F551" s="2"/>
    </row>
    <row r="552" spans="5:6" ht="15.75" customHeight="1" x14ac:dyDescent="0.25">
      <c r="E552" s="1"/>
      <c r="F552" s="2"/>
    </row>
    <row r="553" spans="5:6" ht="15.75" customHeight="1" x14ac:dyDescent="0.25">
      <c r="E553" s="1"/>
      <c r="F553" s="2"/>
    </row>
    <row r="554" spans="5:6" ht="15.75" customHeight="1" x14ac:dyDescent="0.25">
      <c r="E554" s="1"/>
      <c r="F554" s="2"/>
    </row>
    <row r="555" spans="5:6" ht="15.75" customHeight="1" x14ac:dyDescent="0.25">
      <c r="E555" s="1"/>
      <c r="F555" s="2"/>
    </row>
    <row r="556" spans="5:6" ht="15.75" customHeight="1" x14ac:dyDescent="0.25">
      <c r="E556" s="1"/>
      <c r="F556" s="2"/>
    </row>
    <row r="557" spans="5:6" ht="15.75" customHeight="1" x14ac:dyDescent="0.25">
      <c r="E557" s="1"/>
      <c r="F557" s="2"/>
    </row>
    <row r="558" spans="5:6" ht="15.75" customHeight="1" x14ac:dyDescent="0.25">
      <c r="E558" s="1"/>
      <c r="F558" s="2"/>
    </row>
    <row r="559" spans="5:6" ht="15.75" customHeight="1" x14ac:dyDescent="0.25">
      <c r="E559" s="1"/>
      <c r="F559" s="2"/>
    </row>
    <row r="560" spans="5:6" ht="15.75" customHeight="1" x14ac:dyDescent="0.25">
      <c r="E560" s="1"/>
      <c r="F560" s="2"/>
    </row>
    <row r="561" spans="5:6" ht="15.75" customHeight="1" x14ac:dyDescent="0.25">
      <c r="E561" s="1"/>
      <c r="F561" s="2"/>
    </row>
    <row r="562" spans="5:6" ht="15.75" customHeight="1" x14ac:dyDescent="0.25">
      <c r="E562" s="1"/>
      <c r="F562" s="2"/>
    </row>
    <row r="563" spans="5:6" ht="15.75" customHeight="1" x14ac:dyDescent="0.25">
      <c r="E563" s="1"/>
      <c r="F563" s="2"/>
    </row>
    <row r="564" spans="5:6" ht="15.75" customHeight="1" x14ac:dyDescent="0.25">
      <c r="E564" s="1"/>
      <c r="F564" s="2"/>
    </row>
    <row r="565" spans="5:6" ht="15.75" customHeight="1" x14ac:dyDescent="0.25">
      <c r="E565" s="1"/>
      <c r="F565" s="2"/>
    </row>
    <row r="566" spans="5:6" ht="15.75" customHeight="1" x14ac:dyDescent="0.25">
      <c r="E566" s="1"/>
      <c r="F566" s="2"/>
    </row>
    <row r="567" spans="5:6" ht="15.75" customHeight="1" x14ac:dyDescent="0.25">
      <c r="E567" s="1"/>
      <c r="F567" s="2"/>
    </row>
    <row r="568" spans="5:6" ht="15.75" customHeight="1" x14ac:dyDescent="0.25">
      <c r="E568" s="1"/>
      <c r="F568" s="2"/>
    </row>
    <row r="569" spans="5:6" ht="15.75" customHeight="1" x14ac:dyDescent="0.25">
      <c r="E569" s="1"/>
      <c r="F569" s="2"/>
    </row>
    <row r="570" spans="5:6" ht="15.75" customHeight="1" x14ac:dyDescent="0.25">
      <c r="E570" s="1"/>
      <c r="F570" s="2"/>
    </row>
    <row r="571" spans="5:6" ht="15.75" customHeight="1" x14ac:dyDescent="0.25">
      <c r="E571" s="1"/>
      <c r="F571" s="2"/>
    </row>
    <row r="572" spans="5:6" ht="15.75" customHeight="1" x14ac:dyDescent="0.25">
      <c r="E572" s="1"/>
      <c r="F572" s="2"/>
    </row>
    <row r="573" spans="5:6" ht="15.75" customHeight="1" x14ac:dyDescent="0.25">
      <c r="E573" s="1"/>
      <c r="F573" s="2"/>
    </row>
    <row r="574" spans="5:6" ht="15.75" customHeight="1" x14ac:dyDescent="0.25">
      <c r="E574" s="1"/>
      <c r="F574" s="2"/>
    </row>
    <row r="575" spans="5:6" ht="15.75" customHeight="1" x14ac:dyDescent="0.25">
      <c r="E575" s="1"/>
      <c r="F575" s="2"/>
    </row>
    <row r="576" spans="5:6" ht="15.75" customHeight="1" x14ac:dyDescent="0.25">
      <c r="E576" s="1"/>
      <c r="F576" s="2"/>
    </row>
    <row r="577" spans="5:6" ht="15.75" customHeight="1" x14ac:dyDescent="0.25">
      <c r="E577" s="1"/>
      <c r="F577" s="2"/>
    </row>
    <row r="578" spans="5:6" ht="15.75" customHeight="1" x14ac:dyDescent="0.25">
      <c r="E578" s="1"/>
      <c r="F578" s="2"/>
    </row>
    <row r="579" spans="5:6" ht="15.75" customHeight="1" x14ac:dyDescent="0.25">
      <c r="E579" s="1"/>
      <c r="F579" s="2"/>
    </row>
    <row r="580" spans="5:6" ht="15.75" customHeight="1" x14ac:dyDescent="0.25">
      <c r="E580" s="1"/>
      <c r="F580" s="2"/>
    </row>
    <row r="581" spans="5:6" ht="15.75" customHeight="1" x14ac:dyDescent="0.25">
      <c r="E581" s="1"/>
      <c r="F581" s="2"/>
    </row>
    <row r="582" spans="5:6" ht="15.75" customHeight="1" x14ac:dyDescent="0.25">
      <c r="E582" s="1"/>
      <c r="F582" s="2"/>
    </row>
    <row r="583" spans="5:6" ht="15.75" customHeight="1" x14ac:dyDescent="0.25">
      <c r="E583" s="1"/>
      <c r="F583" s="2"/>
    </row>
    <row r="584" spans="5:6" ht="15.75" customHeight="1" x14ac:dyDescent="0.25">
      <c r="E584" s="1"/>
      <c r="F584" s="2"/>
    </row>
    <row r="585" spans="5:6" ht="15.75" customHeight="1" x14ac:dyDescent="0.25">
      <c r="E585" s="1"/>
      <c r="F585" s="2"/>
    </row>
    <row r="586" spans="5:6" ht="15.75" customHeight="1" x14ac:dyDescent="0.25">
      <c r="E586" s="1"/>
      <c r="F586" s="2"/>
    </row>
    <row r="587" spans="5:6" ht="15.75" customHeight="1" x14ac:dyDescent="0.25">
      <c r="E587" s="1"/>
      <c r="F587" s="2"/>
    </row>
    <row r="588" spans="5:6" ht="15.75" customHeight="1" x14ac:dyDescent="0.25">
      <c r="E588" s="1"/>
      <c r="F588" s="2"/>
    </row>
    <row r="589" spans="5:6" ht="15.75" customHeight="1" x14ac:dyDescent="0.25">
      <c r="E589" s="1"/>
      <c r="F589" s="2"/>
    </row>
    <row r="590" spans="5:6" ht="15.75" customHeight="1" x14ac:dyDescent="0.25">
      <c r="E590" s="1"/>
      <c r="F590" s="2"/>
    </row>
    <row r="591" spans="5:6" ht="15.75" customHeight="1" x14ac:dyDescent="0.25">
      <c r="E591" s="1"/>
      <c r="F591" s="2"/>
    </row>
    <row r="592" spans="5:6" ht="15.75" customHeight="1" x14ac:dyDescent="0.25">
      <c r="E592" s="1"/>
      <c r="F592" s="2"/>
    </row>
    <row r="593" spans="5:6" ht="15.75" customHeight="1" x14ac:dyDescent="0.25">
      <c r="E593" s="1"/>
      <c r="F593" s="2"/>
    </row>
    <row r="594" spans="5:6" ht="15.75" customHeight="1" x14ac:dyDescent="0.25">
      <c r="E594" s="1"/>
      <c r="F594" s="2"/>
    </row>
    <row r="595" spans="5:6" ht="15.75" customHeight="1" x14ac:dyDescent="0.25">
      <c r="E595" s="1"/>
      <c r="F595" s="2"/>
    </row>
    <row r="596" spans="5:6" ht="15.75" customHeight="1" x14ac:dyDescent="0.25">
      <c r="E596" s="1"/>
      <c r="F596" s="2"/>
    </row>
    <row r="597" spans="5:6" ht="15.75" customHeight="1" x14ac:dyDescent="0.25">
      <c r="E597" s="1"/>
      <c r="F597" s="2"/>
    </row>
    <row r="598" spans="5:6" ht="15.75" customHeight="1" x14ac:dyDescent="0.25">
      <c r="E598" s="1"/>
      <c r="F598" s="2"/>
    </row>
    <row r="599" spans="5:6" ht="15.75" customHeight="1" x14ac:dyDescent="0.25">
      <c r="E599" s="1"/>
      <c r="F599" s="2"/>
    </row>
    <row r="600" spans="5:6" ht="15.75" customHeight="1" x14ac:dyDescent="0.25">
      <c r="E600" s="1"/>
      <c r="F600" s="2"/>
    </row>
    <row r="601" spans="5:6" ht="15.75" customHeight="1" x14ac:dyDescent="0.25">
      <c r="E601" s="1"/>
      <c r="F601" s="2"/>
    </row>
    <row r="602" spans="5:6" ht="15.75" customHeight="1" x14ac:dyDescent="0.25">
      <c r="E602" s="1"/>
      <c r="F602" s="2"/>
    </row>
    <row r="603" spans="5:6" ht="15.75" customHeight="1" x14ac:dyDescent="0.25">
      <c r="E603" s="1"/>
      <c r="F603" s="2"/>
    </row>
    <row r="604" spans="5:6" ht="15.75" customHeight="1" x14ac:dyDescent="0.25">
      <c r="E604" s="1"/>
      <c r="F604" s="2"/>
    </row>
    <row r="605" spans="5:6" ht="15.75" customHeight="1" x14ac:dyDescent="0.25">
      <c r="E605" s="1"/>
      <c r="F605" s="2"/>
    </row>
    <row r="606" spans="5:6" ht="15.75" customHeight="1" x14ac:dyDescent="0.25">
      <c r="E606" s="1"/>
      <c r="F606" s="2"/>
    </row>
    <row r="607" spans="5:6" ht="15.75" customHeight="1" x14ac:dyDescent="0.25">
      <c r="E607" s="1"/>
      <c r="F607" s="2"/>
    </row>
    <row r="608" spans="5:6" ht="15.75" customHeight="1" x14ac:dyDescent="0.25">
      <c r="E608" s="1"/>
      <c r="F608" s="2"/>
    </row>
    <row r="609" spans="5:6" ht="15.75" customHeight="1" x14ac:dyDescent="0.25">
      <c r="E609" s="1"/>
      <c r="F609" s="2"/>
    </row>
    <row r="610" spans="5:6" ht="15.75" customHeight="1" x14ac:dyDescent="0.25">
      <c r="E610" s="1"/>
      <c r="F610" s="2"/>
    </row>
    <row r="611" spans="5:6" ht="15.75" customHeight="1" x14ac:dyDescent="0.25">
      <c r="E611" s="1"/>
      <c r="F611" s="2"/>
    </row>
    <row r="612" spans="5:6" ht="15.75" customHeight="1" x14ac:dyDescent="0.25">
      <c r="E612" s="1"/>
      <c r="F612" s="2"/>
    </row>
    <row r="613" spans="5:6" ht="15.75" customHeight="1" x14ac:dyDescent="0.25">
      <c r="E613" s="1"/>
      <c r="F613" s="2"/>
    </row>
    <row r="614" spans="5:6" ht="15.75" customHeight="1" x14ac:dyDescent="0.25">
      <c r="E614" s="1"/>
      <c r="F614" s="2"/>
    </row>
    <row r="615" spans="5:6" ht="15.75" customHeight="1" x14ac:dyDescent="0.25">
      <c r="E615" s="1"/>
      <c r="F615" s="2"/>
    </row>
    <row r="616" spans="5:6" ht="15.75" customHeight="1" x14ac:dyDescent="0.25">
      <c r="E616" s="1"/>
      <c r="F616" s="2"/>
    </row>
    <row r="617" spans="5:6" ht="15.75" customHeight="1" x14ac:dyDescent="0.25">
      <c r="E617" s="1"/>
      <c r="F617" s="2"/>
    </row>
    <row r="618" spans="5:6" ht="15.75" customHeight="1" x14ac:dyDescent="0.25">
      <c r="E618" s="1"/>
      <c r="F618" s="2"/>
    </row>
    <row r="619" spans="5:6" ht="15.75" customHeight="1" x14ac:dyDescent="0.25">
      <c r="E619" s="1"/>
      <c r="F619" s="2"/>
    </row>
    <row r="620" spans="5:6" ht="15.75" customHeight="1" x14ac:dyDescent="0.25">
      <c r="E620" s="1"/>
      <c r="F620" s="2"/>
    </row>
    <row r="621" spans="5:6" ht="15.75" customHeight="1" x14ac:dyDescent="0.25">
      <c r="E621" s="1"/>
      <c r="F621" s="2"/>
    </row>
    <row r="622" spans="5:6" ht="15.75" customHeight="1" x14ac:dyDescent="0.25">
      <c r="E622" s="1"/>
      <c r="F622" s="2"/>
    </row>
    <row r="623" spans="5:6" ht="15.75" customHeight="1" x14ac:dyDescent="0.25">
      <c r="E623" s="1"/>
      <c r="F623" s="2"/>
    </row>
    <row r="624" spans="5:6" ht="15.75" customHeight="1" x14ac:dyDescent="0.25">
      <c r="E624" s="1"/>
      <c r="F624" s="2"/>
    </row>
    <row r="625" spans="5:6" ht="15.75" customHeight="1" x14ac:dyDescent="0.25">
      <c r="E625" s="1"/>
      <c r="F625" s="2"/>
    </row>
    <row r="626" spans="5:6" ht="15.75" customHeight="1" x14ac:dyDescent="0.25">
      <c r="E626" s="1"/>
      <c r="F626" s="2"/>
    </row>
    <row r="627" spans="5:6" ht="15.75" customHeight="1" x14ac:dyDescent="0.25">
      <c r="E627" s="1"/>
      <c r="F627" s="2"/>
    </row>
    <row r="628" spans="5:6" ht="15.75" customHeight="1" x14ac:dyDescent="0.25">
      <c r="E628" s="1"/>
      <c r="F628" s="2"/>
    </row>
    <row r="629" spans="5:6" ht="15.75" customHeight="1" x14ac:dyDescent="0.25">
      <c r="E629" s="1"/>
      <c r="F629" s="2"/>
    </row>
    <row r="630" spans="5:6" ht="15.75" customHeight="1" x14ac:dyDescent="0.25">
      <c r="E630" s="1"/>
      <c r="F630" s="2"/>
    </row>
    <row r="631" spans="5:6" ht="15.75" customHeight="1" x14ac:dyDescent="0.25">
      <c r="E631" s="1"/>
      <c r="F631" s="2"/>
    </row>
    <row r="632" spans="5:6" ht="15.75" customHeight="1" x14ac:dyDescent="0.25">
      <c r="E632" s="1"/>
      <c r="F632" s="2"/>
    </row>
    <row r="633" spans="5:6" ht="15.75" customHeight="1" x14ac:dyDescent="0.25">
      <c r="E633" s="1"/>
      <c r="F633" s="2"/>
    </row>
    <row r="634" spans="5:6" ht="15.75" customHeight="1" x14ac:dyDescent="0.25">
      <c r="E634" s="1"/>
      <c r="F634" s="2"/>
    </row>
    <row r="635" spans="5:6" ht="15.75" customHeight="1" x14ac:dyDescent="0.25">
      <c r="E635" s="1"/>
      <c r="F635" s="2"/>
    </row>
    <row r="636" spans="5:6" ht="15.75" customHeight="1" x14ac:dyDescent="0.25">
      <c r="E636" s="1"/>
      <c r="F636" s="2"/>
    </row>
    <row r="637" spans="5:6" ht="15.75" customHeight="1" x14ac:dyDescent="0.25">
      <c r="E637" s="1"/>
      <c r="F637" s="2"/>
    </row>
    <row r="638" spans="5:6" ht="15.75" customHeight="1" x14ac:dyDescent="0.25">
      <c r="E638" s="1"/>
      <c r="F638" s="2"/>
    </row>
    <row r="639" spans="5:6" ht="15.75" customHeight="1" x14ac:dyDescent="0.25">
      <c r="E639" s="1"/>
      <c r="F639" s="2"/>
    </row>
    <row r="640" spans="5:6" ht="15.75" customHeight="1" x14ac:dyDescent="0.25">
      <c r="E640" s="1"/>
      <c r="F640" s="2"/>
    </row>
    <row r="641" spans="5:6" ht="15.75" customHeight="1" x14ac:dyDescent="0.25">
      <c r="E641" s="1"/>
      <c r="F641" s="2"/>
    </row>
    <row r="642" spans="5:6" ht="15.75" customHeight="1" x14ac:dyDescent="0.25">
      <c r="E642" s="1"/>
      <c r="F642" s="2"/>
    </row>
    <row r="643" spans="5:6" ht="15.75" customHeight="1" x14ac:dyDescent="0.25">
      <c r="E643" s="1"/>
      <c r="F643" s="2"/>
    </row>
    <row r="644" spans="5:6" ht="15.75" customHeight="1" x14ac:dyDescent="0.25">
      <c r="E644" s="1"/>
      <c r="F644" s="2"/>
    </row>
    <row r="645" spans="5:6" ht="15.75" customHeight="1" x14ac:dyDescent="0.25">
      <c r="E645" s="1"/>
      <c r="F645" s="2"/>
    </row>
    <row r="646" spans="5:6" ht="15.75" customHeight="1" x14ac:dyDescent="0.25">
      <c r="E646" s="1"/>
      <c r="F646" s="2"/>
    </row>
    <row r="647" spans="5:6" ht="15.75" customHeight="1" x14ac:dyDescent="0.25">
      <c r="E647" s="1"/>
      <c r="F647" s="2"/>
    </row>
    <row r="648" spans="5:6" ht="15.75" customHeight="1" x14ac:dyDescent="0.25">
      <c r="E648" s="1"/>
      <c r="F648" s="2"/>
    </row>
    <row r="649" spans="5:6" ht="15.75" customHeight="1" x14ac:dyDescent="0.25">
      <c r="E649" s="1"/>
      <c r="F649" s="2"/>
    </row>
    <row r="650" spans="5:6" ht="15.75" customHeight="1" x14ac:dyDescent="0.25">
      <c r="E650" s="1"/>
      <c r="F650" s="2"/>
    </row>
    <row r="651" spans="5:6" ht="15.75" customHeight="1" x14ac:dyDescent="0.25">
      <c r="E651" s="1"/>
      <c r="F651" s="2"/>
    </row>
    <row r="652" spans="5:6" ht="15.75" customHeight="1" x14ac:dyDescent="0.25">
      <c r="E652" s="1"/>
      <c r="F652" s="2"/>
    </row>
    <row r="653" spans="5:6" ht="15.75" customHeight="1" x14ac:dyDescent="0.25">
      <c r="E653" s="1"/>
      <c r="F653" s="2"/>
    </row>
    <row r="654" spans="5:6" ht="15.75" customHeight="1" x14ac:dyDescent="0.25">
      <c r="E654" s="1"/>
      <c r="F654" s="2"/>
    </row>
    <row r="655" spans="5:6" ht="15.75" customHeight="1" x14ac:dyDescent="0.25">
      <c r="E655" s="1"/>
      <c r="F655" s="2"/>
    </row>
    <row r="656" spans="5:6" ht="15.75" customHeight="1" x14ac:dyDescent="0.25">
      <c r="E656" s="1"/>
      <c r="F656" s="2"/>
    </row>
    <row r="657" spans="5:6" ht="15.75" customHeight="1" x14ac:dyDescent="0.25">
      <c r="E657" s="1"/>
      <c r="F657" s="2"/>
    </row>
    <row r="658" spans="5:6" ht="15.75" customHeight="1" x14ac:dyDescent="0.25">
      <c r="E658" s="1"/>
      <c r="F658" s="2"/>
    </row>
    <row r="659" spans="5:6" ht="15.75" customHeight="1" x14ac:dyDescent="0.25">
      <c r="E659" s="1"/>
      <c r="F659" s="2"/>
    </row>
    <row r="660" spans="5:6" ht="15.75" customHeight="1" x14ac:dyDescent="0.25">
      <c r="E660" s="1"/>
      <c r="F660" s="2"/>
    </row>
    <row r="661" spans="5:6" ht="15.75" customHeight="1" x14ac:dyDescent="0.25">
      <c r="E661" s="1"/>
      <c r="F661" s="2"/>
    </row>
    <row r="662" spans="5:6" ht="15.75" customHeight="1" x14ac:dyDescent="0.25">
      <c r="E662" s="1"/>
      <c r="F662" s="2"/>
    </row>
    <row r="663" spans="5:6" ht="15.75" customHeight="1" x14ac:dyDescent="0.25">
      <c r="E663" s="1"/>
      <c r="F663" s="2"/>
    </row>
    <row r="664" spans="5:6" ht="15.75" customHeight="1" x14ac:dyDescent="0.25">
      <c r="E664" s="1"/>
      <c r="F664" s="2"/>
    </row>
    <row r="665" spans="5:6" ht="15.75" customHeight="1" x14ac:dyDescent="0.25">
      <c r="E665" s="1"/>
      <c r="F665" s="2"/>
    </row>
    <row r="666" spans="5:6" ht="15.75" customHeight="1" x14ac:dyDescent="0.25">
      <c r="E666" s="1"/>
      <c r="F666" s="2"/>
    </row>
    <row r="667" spans="5:6" ht="15.75" customHeight="1" x14ac:dyDescent="0.25">
      <c r="E667" s="1"/>
      <c r="F667" s="2"/>
    </row>
    <row r="668" spans="5:6" ht="15.75" customHeight="1" x14ac:dyDescent="0.25">
      <c r="E668" s="1"/>
      <c r="F668" s="2"/>
    </row>
    <row r="669" spans="5:6" ht="15.75" customHeight="1" x14ac:dyDescent="0.25">
      <c r="E669" s="1"/>
      <c r="F669" s="2"/>
    </row>
    <row r="670" spans="5:6" ht="15.75" customHeight="1" x14ac:dyDescent="0.25">
      <c r="E670" s="1"/>
      <c r="F670" s="2"/>
    </row>
    <row r="671" spans="5:6" ht="15.75" customHeight="1" x14ac:dyDescent="0.25">
      <c r="E671" s="1"/>
      <c r="F671" s="2"/>
    </row>
    <row r="672" spans="5:6" ht="15.75" customHeight="1" x14ac:dyDescent="0.25">
      <c r="E672" s="1"/>
      <c r="F672" s="2"/>
    </row>
    <row r="673" spans="5:6" ht="15.75" customHeight="1" x14ac:dyDescent="0.25">
      <c r="E673" s="1"/>
      <c r="F673" s="2"/>
    </row>
    <row r="674" spans="5:6" ht="15.75" customHeight="1" x14ac:dyDescent="0.25">
      <c r="E674" s="1"/>
      <c r="F674" s="2"/>
    </row>
    <row r="675" spans="5:6" ht="15.75" customHeight="1" x14ac:dyDescent="0.25">
      <c r="E675" s="1"/>
      <c r="F675" s="2"/>
    </row>
    <row r="676" spans="5:6" ht="15.75" customHeight="1" x14ac:dyDescent="0.25">
      <c r="E676" s="1"/>
      <c r="F676" s="2"/>
    </row>
    <row r="677" spans="5:6" ht="15.75" customHeight="1" x14ac:dyDescent="0.25">
      <c r="E677" s="1"/>
      <c r="F677" s="2"/>
    </row>
    <row r="678" spans="5:6" ht="15.75" customHeight="1" x14ac:dyDescent="0.25">
      <c r="E678" s="1"/>
      <c r="F678" s="2"/>
    </row>
    <row r="679" spans="5:6" ht="15.75" customHeight="1" x14ac:dyDescent="0.25">
      <c r="E679" s="1"/>
      <c r="F679" s="2"/>
    </row>
    <row r="680" spans="5:6" ht="15.75" customHeight="1" x14ac:dyDescent="0.25">
      <c r="E680" s="1"/>
      <c r="F680" s="2"/>
    </row>
    <row r="681" spans="5:6" ht="15.75" customHeight="1" x14ac:dyDescent="0.25">
      <c r="E681" s="1"/>
      <c r="F681" s="2"/>
    </row>
    <row r="682" spans="5:6" ht="15.75" customHeight="1" x14ac:dyDescent="0.25">
      <c r="E682" s="1"/>
      <c r="F682" s="2"/>
    </row>
    <row r="683" spans="5:6" ht="15.75" customHeight="1" x14ac:dyDescent="0.25">
      <c r="E683" s="1"/>
      <c r="F683" s="2"/>
    </row>
    <row r="684" spans="5:6" ht="15.75" customHeight="1" x14ac:dyDescent="0.25">
      <c r="E684" s="1"/>
      <c r="F684" s="2"/>
    </row>
    <row r="685" spans="5:6" ht="15.75" customHeight="1" x14ac:dyDescent="0.25">
      <c r="E685" s="1"/>
      <c r="F685" s="2"/>
    </row>
    <row r="686" spans="5:6" ht="15.75" customHeight="1" x14ac:dyDescent="0.25">
      <c r="E686" s="1"/>
      <c r="F686" s="2"/>
    </row>
    <row r="687" spans="5:6" ht="15.75" customHeight="1" x14ac:dyDescent="0.25">
      <c r="E687" s="1"/>
      <c r="F687" s="2"/>
    </row>
    <row r="688" spans="5:6" ht="15.75" customHeight="1" x14ac:dyDescent="0.25">
      <c r="E688" s="1"/>
      <c r="F688" s="2"/>
    </row>
    <row r="689" spans="5:6" ht="15.75" customHeight="1" x14ac:dyDescent="0.25">
      <c r="E689" s="1"/>
      <c r="F689" s="2"/>
    </row>
    <row r="690" spans="5:6" ht="15.75" customHeight="1" x14ac:dyDescent="0.25">
      <c r="E690" s="1"/>
      <c r="F690" s="2"/>
    </row>
    <row r="691" spans="5:6" ht="15.75" customHeight="1" x14ac:dyDescent="0.25">
      <c r="E691" s="1"/>
      <c r="F691" s="2"/>
    </row>
    <row r="692" spans="5:6" ht="15.75" customHeight="1" x14ac:dyDescent="0.25">
      <c r="E692" s="1"/>
      <c r="F692" s="2"/>
    </row>
    <row r="693" spans="5:6" ht="15.75" customHeight="1" x14ac:dyDescent="0.25">
      <c r="E693" s="1"/>
      <c r="F693" s="2"/>
    </row>
    <row r="694" spans="5:6" ht="15.75" customHeight="1" x14ac:dyDescent="0.25">
      <c r="E694" s="1"/>
      <c r="F694" s="2"/>
    </row>
    <row r="695" spans="5:6" ht="15.75" customHeight="1" x14ac:dyDescent="0.25">
      <c r="E695" s="1"/>
      <c r="F695" s="2"/>
    </row>
    <row r="696" spans="5:6" ht="15.75" customHeight="1" x14ac:dyDescent="0.25">
      <c r="E696" s="1"/>
      <c r="F696" s="2"/>
    </row>
    <row r="697" spans="5:6" ht="15.75" customHeight="1" x14ac:dyDescent="0.25">
      <c r="E697" s="1"/>
      <c r="F697" s="2"/>
    </row>
    <row r="698" spans="5:6" ht="15.75" customHeight="1" x14ac:dyDescent="0.25">
      <c r="E698" s="1"/>
      <c r="F698" s="2"/>
    </row>
    <row r="699" spans="5:6" ht="15.75" customHeight="1" x14ac:dyDescent="0.25">
      <c r="E699" s="1"/>
      <c r="F699" s="2"/>
    </row>
    <row r="700" spans="5:6" ht="15.75" customHeight="1" x14ac:dyDescent="0.25">
      <c r="E700" s="1"/>
      <c r="F700" s="2"/>
    </row>
    <row r="701" spans="5:6" ht="15.75" customHeight="1" x14ac:dyDescent="0.25">
      <c r="E701" s="1"/>
      <c r="F701" s="2"/>
    </row>
    <row r="702" spans="5:6" ht="15.75" customHeight="1" x14ac:dyDescent="0.25">
      <c r="E702" s="1"/>
      <c r="F702" s="2"/>
    </row>
    <row r="703" spans="5:6" ht="15.75" customHeight="1" x14ac:dyDescent="0.25">
      <c r="E703" s="1"/>
      <c r="F703" s="2"/>
    </row>
    <row r="704" spans="5:6" ht="15.75" customHeight="1" x14ac:dyDescent="0.25">
      <c r="E704" s="1"/>
      <c r="F704" s="2"/>
    </row>
    <row r="705" spans="5:6" ht="15.75" customHeight="1" x14ac:dyDescent="0.25">
      <c r="E705" s="1"/>
      <c r="F705" s="2"/>
    </row>
    <row r="706" spans="5:6" ht="15.75" customHeight="1" x14ac:dyDescent="0.25">
      <c r="E706" s="1"/>
      <c r="F706" s="2"/>
    </row>
    <row r="707" spans="5:6" ht="15.75" customHeight="1" x14ac:dyDescent="0.25">
      <c r="E707" s="1"/>
      <c r="F707" s="2"/>
    </row>
    <row r="708" spans="5:6" ht="15.75" customHeight="1" x14ac:dyDescent="0.25">
      <c r="E708" s="1"/>
      <c r="F708" s="2"/>
    </row>
    <row r="709" spans="5:6" ht="15.75" customHeight="1" x14ac:dyDescent="0.25">
      <c r="E709" s="1"/>
      <c r="F709" s="2"/>
    </row>
    <row r="710" spans="5:6" ht="15.75" customHeight="1" x14ac:dyDescent="0.25">
      <c r="E710" s="1"/>
      <c r="F710" s="2"/>
    </row>
    <row r="711" spans="5:6" ht="15.75" customHeight="1" x14ac:dyDescent="0.25">
      <c r="E711" s="1"/>
      <c r="F711" s="2"/>
    </row>
    <row r="712" spans="5:6" ht="15.75" customHeight="1" x14ac:dyDescent="0.25">
      <c r="E712" s="1"/>
      <c r="F712" s="2"/>
    </row>
    <row r="713" spans="5:6" ht="15.75" customHeight="1" x14ac:dyDescent="0.25">
      <c r="E713" s="1"/>
      <c r="F713" s="2"/>
    </row>
    <row r="714" spans="5:6" ht="15.75" customHeight="1" x14ac:dyDescent="0.25">
      <c r="E714" s="1"/>
      <c r="F714" s="2"/>
    </row>
    <row r="715" spans="5:6" ht="15.75" customHeight="1" x14ac:dyDescent="0.25">
      <c r="E715" s="1"/>
      <c r="F715" s="2"/>
    </row>
    <row r="716" spans="5:6" ht="15.75" customHeight="1" x14ac:dyDescent="0.25">
      <c r="E716" s="1"/>
      <c r="F716" s="2"/>
    </row>
    <row r="717" spans="5:6" ht="15.75" customHeight="1" x14ac:dyDescent="0.25">
      <c r="E717" s="1"/>
      <c r="F717" s="2"/>
    </row>
    <row r="718" spans="5:6" ht="15.75" customHeight="1" x14ac:dyDescent="0.25">
      <c r="E718" s="1"/>
      <c r="F718" s="2"/>
    </row>
    <row r="719" spans="5:6" ht="15.75" customHeight="1" x14ac:dyDescent="0.25">
      <c r="E719" s="1"/>
      <c r="F719" s="2"/>
    </row>
    <row r="720" spans="5:6" ht="15.75" customHeight="1" x14ac:dyDescent="0.25">
      <c r="E720" s="1"/>
      <c r="F720" s="2"/>
    </row>
    <row r="721" spans="5:6" ht="15.75" customHeight="1" x14ac:dyDescent="0.25">
      <c r="E721" s="1"/>
      <c r="F721" s="2"/>
    </row>
    <row r="722" spans="5:6" ht="15.75" customHeight="1" x14ac:dyDescent="0.25">
      <c r="E722" s="1"/>
      <c r="F722" s="2"/>
    </row>
    <row r="723" spans="5:6" ht="15.75" customHeight="1" x14ac:dyDescent="0.25">
      <c r="E723" s="1"/>
      <c r="F723" s="2"/>
    </row>
    <row r="724" spans="5:6" ht="15.75" customHeight="1" x14ac:dyDescent="0.25">
      <c r="E724" s="1"/>
      <c r="F724" s="2"/>
    </row>
    <row r="725" spans="5:6" ht="15.75" customHeight="1" x14ac:dyDescent="0.25">
      <c r="E725" s="1"/>
      <c r="F725" s="2"/>
    </row>
    <row r="726" spans="5:6" ht="15.75" customHeight="1" x14ac:dyDescent="0.25">
      <c r="E726" s="1"/>
      <c r="F726" s="2"/>
    </row>
    <row r="727" spans="5:6" ht="15.75" customHeight="1" x14ac:dyDescent="0.25">
      <c r="E727" s="1"/>
      <c r="F727" s="2"/>
    </row>
    <row r="728" spans="5:6" ht="15.75" customHeight="1" x14ac:dyDescent="0.25">
      <c r="E728" s="1"/>
      <c r="F728" s="2"/>
    </row>
    <row r="729" spans="5:6" ht="15.75" customHeight="1" x14ac:dyDescent="0.25">
      <c r="E729" s="1"/>
      <c r="F729" s="2"/>
    </row>
    <row r="730" spans="5:6" ht="15.75" customHeight="1" x14ac:dyDescent="0.25">
      <c r="E730" s="1"/>
      <c r="F730" s="2"/>
    </row>
    <row r="731" spans="5:6" ht="15.75" customHeight="1" x14ac:dyDescent="0.25">
      <c r="E731" s="1"/>
      <c r="F731" s="2"/>
    </row>
    <row r="732" spans="5:6" ht="15.75" customHeight="1" x14ac:dyDescent="0.25">
      <c r="E732" s="1"/>
      <c r="F732" s="2"/>
    </row>
    <row r="733" spans="5:6" ht="15.75" customHeight="1" x14ac:dyDescent="0.25">
      <c r="E733" s="1"/>
      <c r="F733" s="2"/>
    </row>
    <row r="734" spans="5:6" ht="15.75" customHeight="1" x14ac:dyDescent="0.25">
      <c r="E734" s="1"/>
      <c r="F734" s="2"/>
    </row>
    <row r="735" spans="5:6" ht="15.75" customHeight="1" x14ac:dyDescent="0.25">
      <c r="E735" s="1"/>
      <c r="F735" s="2"/>
    </row>
    <row r="736" spans="5:6" ht="15.75" customHeight="1" x14ac:dyDescent="0.25">
      <c r="E736" s="1"/>
      <c r="F736" s="2"/>
    </row>
    <row r="737" spans="5:6" ht="15.75" customHeight="1" x14ac:dyDescent="0.25">
      <c r="E737" s="1"/>
      <c r="F737" s="2"/>
    </row>
    <row r="738" spans="5:6" ht="15.75" customHeight="1" x14ac:dyDescent="0.25">
      <c r="E738" s="1"/>
      <c r="F738" s="2"/>
    </row>
    <row r="739" spans="5:6" ht="15.75" customHeight="1" x14ac:dyDescent="0.25">
      <c r="E739" s="1"/>
      <c r="F739" s="2"/>
    </row>
    <row r="740" spans="5:6" ht="15.75" customHeight="1" x14ac:dyDescent="0.25">
      <c r="E740" s="1"/>
      <c r="F740" s="2"/>
    </row>
    <row r="741" spans="5:6" ht="15.75" customHeight="1" x14ac:dyDescent="0.25">
      <c r="E741" s="1"/>
      <c r="F741" s="2"/>
    </row>
    <row r="742" spans="5:6" ht="15.75" customHeight="1" x14ac:dyDescent="0.25">
      <c r="E742" s="1"/>
      <c r="F742" s="2"/>
    </row>
    <row r="743" spans="5:6" ht="15.75" customHeight="1" x14ac:dyDescent="0.25">
      <c r="E743" s="1"/>
      <c r="F743" s="2"/>
    </row>
    <row r="744" spans="5:6" ht="15.75" customHeight="1" x14ac:dyDescent="0.25">
      <c r="E744" s="1"/>
      <c r="F744" s="2"/>
    </row>
    <row r="745" spans="5:6" ht="15.75" customHeight="1" x14ac:dyDescent="0.25">
      <c r="E745" s="1"/>
      <c r="F745" s="2"/>
    </row>
    <row r="746" spans="5:6" ht="15.75" customHeight="1" x14ac:dyDescent="0.25">
      <c r="E746" s="1"/>
      <c r="F746" s="2"/>
    </row>
    <row r="747" spans="5:6" ht="15.75" customHeight="1" x14ac:dyDescent="0.25">
      <c r="E747" s="1"/>
      <c r="F747" s="2"/>
    </row>
    <row r="748" spans="5:6" ht="15.75" customHeight="1" x14ac:dyDescent="0.25">
      <c r="E748" s="1"/>
      <c r="F748" s="2"/>
    </row>
    <row r="749" spans="5:6" ht="15.75" customHeight="1" x14ac:dyDescent="0.25">
      <c r="E749" s="1"/>
      <c r="F749" s="2"/>
    </row>
    <row r="750" spans="5:6" ht="15.75" customHeight="1" x14ac:dyDescent="0.25">
      <c r="E750" s="1"/>
      <c r="F750" s="2"/>
    </row>
    <row r="751" spans="5:6" ht="15.75" customHeight="1" x14ac:dyDescent="0.25">
      <c r="E751" s="1"/>
      <c r="F751" s="2"/>
    </row>
    <row r="752" spans="5:6" ht="15.75" customHeight="1" x14ac:dyDescent="0.25">
      <c r="E752" s="1"/>
      <c r="F752" s="2"/>
    </row>
    <row r="753" spans="5:6" ht="15.75" customHeight="1" x14ac:dyDescent="0.25">
      <c r="E753" s="1"/>
      <c r="F753" s="2"/>
    </row>
    <row r="754" spans="5:6" ht="15.75" customHeight="1" x14ac:dyDescent="0.25">
      <c r="E754" s="1"/>
      <c r="F754" s="2"/>
    </row>
    <row r="755" spans="5:6" ht="15.75" customHeight="1" x14ac:dyDescent="0.25">
      <c r="E755" s="1"/>
      <c r="F755" s="2"/>
    </row>
    <row r="756" spans="5:6" ht="15.75" customHeight="1" x14ac:dyDescent="0.25">
      <c r="E756" s="1"/>
      <c r="F756" s="2"/>
    </row>
    <row r="757" spans="5:6" ht="15.75" customHeight="1" x14ac:dyDescent="0.25">
      <c r="E757" s="1"/>
      <c r="F757" s="2"/>
    </row>
    <row r="758" spans="5:6" ht="15.75" customHeight="1" x14ac:dyDescent="0.25">
      <c r="E758" s="1"/>
      <c r="F758" s="2"/>
    </row>
    <row r="759" spans="5:6" ht="15.75" customHeight="1" x14ac:dyDescent="0.25">
      <c r="E759" s="1"/>
      <c r="F759" s="2"/>
    </row>
    <row r="760" spans="5:6" ht="15.75" customHeight="1" x14ac:dyDescent="0.25">
      <c r="E760" s="1"/>
      <c r="F760" s="2"/>
    </row>
    <row r="761" spans="5:6" ht="15.75" customHeight="1" x14ac:dyDescent="0.25">
      <c r="E761" s="1"/>
      <c r="F761" s="2"/>
    </row>
    <row r="762" spans="5:6" ht="15.75" customHeight="1" x14ac:dyDescent="0.25">
      <c r="E762" s="1"/>
      <c r="F762" s="2"/>
    </row>
    <row r="763" spans="5:6" ht="15.75" customHeight="1" x14ac:dyDescent="0.25">
      <c r="E763" s="1"/>
      <c r="F763" s="2"/>
    </row>
    <row r="764" spans="5:6" ht="15.75" customHeight="1" x14ac:dyDescent="0.25">
      <c r="E764" s="1"/>
      <c r="F764" s="2"/>
    </row>
    <row r="765" spans="5:6" ht="15.75" customHeight="1" x14ac:dyDescent="0.25">
      <c r="E765" s="1"/>
      <c r="F765" s="2"/>
    </row>
    <row r="766" spans="5:6" ht="15.75" customHeight="1" x14ac:dyDescent="0.25">
      <c r="E766" s="1"/>
      <c r="F766" s="2"/>
    </row>
    <row r="767" spans="5:6" ht="15.75" customHeight="1" x14ac:dyDescent="0.25">
      <c r="E767" s="1"/>
      <c r="F767" s="2"/>
    </row>
    <row r="768" spans="5:6" ht="15.75" customHeight="1" x14ac:dyDescent="0.25">
      <c r="E768" s="1"/>
      <c r="F768" s="2"/>
    </row>
    <row r="769" spans="5:6" ht="15.75" customHeight="1" x14ac:dyDescent="0.25">
      <c r="E769" s="1"/>
      <c r="F769" s="2"/>
    </row>
    <row r="770" spans="5:6" ht="15.75" customHeight="1" x14ac:dyDescent="0.25">
      <c r="E770" s="1"/>
      <c r="F770" s="2"/>
    </row>
    <row r="771" spans="5:6" ht="15.75" customHeight="1" x14ac:dyDescent="0.25">
      <c r="E771" s="1"/>
      <c r="F771" s="2"/>
    </row>
    <row r="772" spans="5:6" ht="15.75" customHeight="1" x14ac:dyDescent="0.25">
      <c r="E772" s="1"/>
      <c r="F772" s="2"/>
    </row>
    <row r="773" spans="5:6" ht="15.75" customHeight="1" x14ac:dyDescent="0.25">
      <c r="E773" s="1"/>
      <c r="F773" s="2"/>
    </row>
    <row r="774" spans="5:6" ht="15.75" customHeight="1" x14ac:dyDescent="0.25">
      <c r="E774" s="1"/>
      <c r="F774" s="2"/>
    </row>
    <row r="775" spans="5:6" ht="15.75" customHeight="1" x14ac:dyDescent="0.25">
      <c r="E775" s="1"/>
      <c r="F775" s="2"/>
    </row>
    <row r="776" spans="5:6" ht="15.75" customHeight="1" x14ac:dyDescent="0.25">
      <c r="E776" s="1"/>
      <c r="F776" s="2"/>
    </row>
    <row r="777" spans="5:6" ht="15.75" customHeight="1" x14ac:dyDescent="0.25">
      <c r="E777" s="1"/>
      <c r="F777" s="2"/>
    </row>
    <row r="778" spans="5:6" ht="15.75" customHeight="1" x14ac:dyDescent="0.25">
      <c r="E778" s="1"/>
      <c r="F778" s="2"/>
    </row>
    <row r="779" spans="5:6" ht="15.75" customHeight="1" x14ac:dyDescent="0.25">
      <c r="E779" s="1"/>
      <c r="F779" s="2"/>
    </row>
    <row r="780" spans="5:6" ht="15.75" customHeight="1" x14ac:dyDescent="0.25">
      <c r="E780" s="1"/>
      <c r="F780" s="2"/>
    </row>
    <row r="781" spans="5:6" ht="15.75" customHeight="1" x14ac:dyDescent="0.25">
      <c r="E781" s="1"/>
      <c r="F781" s="2"/>
    </row>
    <row r="782" spans="5:6" ht="15.75" customHeight="1" x14ac:dyDescent="0.25">
      <c r="E782" s="1"/>
      <c r="F782" s="2"/>
    </row>
    <row r="783" spans="5:6" ht="15.75" customHeight="1" x14ac:dyDescent="0.25">
      <c r="E783" s="1"/>
      <c r="F783" s="2"/>
    </row>
    <row r="784" spans="5:6" ht="15.75" customHeight="1" x14ac:dyDescent="0.25">
      <c r="E784" s="1"/>
      <c r="F784" s="2"/>
    </row>
    <row r="785" spans="5:6" ht="15.75" customHeight="1" x14ac:dyDescent="0.25">
      <c r="E785" s="1"/>
      <c r="F785" s="2"/>
    </row>
    <row r="786" spans="5:6" ht="15.75" customHeight="1" x14ac:dyDescent="0.25">
      <c r="E786" s="1"/>
      <c r="F786" s="2"/>
    </row>
    <row r="787" spans="5:6" ht="15.75" customHeight="1" x14ac:dyDescent="0.25">
      <c r="E787" s="1"/>
      <c r="F787" s="2"/>
    </row>
    <row r="788" spans="5:6" ht="15.75" customHeight="1" x14ac:dyDescent="0.25">
      <c r="E788" s="1"/>
      <c r="F788" s="2"/>
    </row>
    <row r="789" spans="5:6" ht="15.75" customHeight="1" x14ac:dyDescent="0.25">
      <c r="E789" s="1"/>
      <c r="F789" s="2"/>
    </row>
    <row r="790" spans="5:6" ht="15.75" customHeight="1" x14ac:dyDescent="0.25">
      <c r="E790" s="1"/>
      <c r="F790" s="2"/>
    </row>
    <row r="791" spans="5:6" ht="15.75" customHeight="1" x14ac:dyDescent="0.25">
      <c r="E791" s="1"/>
      <c r="F791" s="2"/>
    </row>
    <row r="792" spans="5:6" ht="15.75" customHeight="1" x14ac:dyDescent="0.25">
      <c r="E792" s="1"/>
      <c r="F792" s="2"/>
    </row>
    <row r="793" spans="5:6" ht="15.75" customHeight="1" x14ac:dyDescent="0.25">
      <c r="E793" s="1"/>
      <c r="F793" s="2"/>
    </row>
    <row r="794" spans="5:6" ht="15.75" customHeight="1" x14ac:dyDescent="0.25">
      <c r="E794" s="1"/>
      <c r="F794" s="2"/>
    </row>
    <row r="795" spans="5:6" ht="15.75" customHeight="1" x14ac:dyDescent="0.25">
      <c r="E795" s="1"/>
      <c r="F795" s="2"/>
    </row>
    <row r="796" spans="5:6" ht="15.75" customHeight="1" x14ac:dyDescent="0.25">
      <c r="E796" s="1"/>
      <c r="F796" s="2"/>
    </row>
    <row r="797" spans="5:6" ht="15.75" customHeight="1" x14ac:dyDescent="0.25">
      <c r="E797" s="1"/>
      <c r="F797" s="2"/>
    </row>
    <row r="798" spans="5:6" ht="15.75" customHeight="1" x14ac:dyDescent="0.25">
      <c r="E798" s="1"/>
      <c r="F798" s="2"/>
    </row>
    <row r="799" spans="5:6" ht="15.75" customHeight="1" x14ac:dyDescent="0.25">
      <c r="E799" s="1"/>
      <c r="F799" s="2"/>
    </row>
    <row r="800" spans="5:6" ht="15.75" customHeight="1" x14ac:dyDescent="0.25">
      <c r="E800" s="1"/>
      <c r="F800" s="2"/>
    </row>
    <row r="801" spans="5:6" ht="15.75" customHeight="1" x14ac:dyDescent="0.25">
      <c r="E801" s="1"/>
      <c r="F801" s="2"/>
    </row>
    <row r="802" spans="5:6" ht="15.75" customHeight="1" x14ac:dyDescent="0.25">
      <c r="E802" s="1"/>
      <c r="F802" s="2"/>
    </row>
    <row r="803" spans="5:6" ht="15.75" customHeight="1" x14ac:dyDescent="0.25">
      <c r="E803" s="1"/>
      <c r="F803" s="2"/>
    </row>
    <row r="804" spans="5:6" ht="15.75" customHeight="1" x14ac:dyDescent="0.25">
      <c r="E804" s="1"/>
      <c r="F804" s="2"/>
    </row>
    <row r="805" spans="5:6" ht="15.75" customHeight="1" x14ac:dyDescent="0.25">
      <c r="E805" s="1"/>
      <c r="F805" s="2"/>
    </row>
    <row r="806" spans="5:6" ht="15.75" customHeight="1" x14ac:dyDescent="0.25">
      <c r="E806" s="1"/>
      <c r="F806" s="2"/>
    </row>
    <row r="807" spans="5:6" ht="15.75" customHeight="1" x14ac:dyDescent="0.25">
      <c r="E807" s="1"/>
      <c r="F807" s="2"/>
    </row>
    <row r="808" spans="5:6" ht="15.75" customHeight="1" x14ac:dyDescent="0.25">
      <c r="E808" s="1"/>
      <c r="F808" s="2"/>
    </row>
    <row r="809" spans="5:6" ht="15.75" customHeight="1" x14ac:dyDescent="0.25">
      <c r="E809" s="1"/>
      <c r="F809" s="2"/>
    </row>
    <row r="810" spans="5:6" ht="15.75" customHeight="1" x14ac:dyDescent="0.25">
      <c r="E810" s="1"/>
      <c r="F810" s="2"/>
    </row>
    <row r="811" spans="5:6" ht="15.75" customHeight="1" x14ac:dyDescent="0.25">
      <c r="E811" s="1"/>
      <c r="F811" s="2"/>
    </row>
    <row r="812" spans="5:6" ht="15.75" customHeight="1" x14ac:dyDescent="0.25">
      <c r="E812" s="1"/>
      <c r="F812" s="2"/>
    </row>
    <row r="813" spans="5:6" ht="15.75" customHeight="1" x14ac:dyDescent="0.25">
      <c r="E813" s="1"/>
      <c r="F813" s="2"/>
    </row>
    <row r="814" spans="5:6" ht="15.75" customHeight="1" x14ac:dyDescent="0.25">
      <c r="E814" s="1"/>
      <c r="F814" s="2"/>
    </row>
    <row r="815" spans="5:6" ht="15.75" customHeight="1" x14ac:dyDescent="0.25">
      <c r="E815" s="1"/>
      <c r="F815" s="2"/>
    </row>
    <row r="816" spans="5:6" ht="15.75" customHeight="1" x14ac:dyDescent="0.25">
      <c r="E816" s="1"/>
      <c r="F816" s="2"/>
    </row>
    <row r="817" spans="5:6" ht="15.75" customHeight="1" x14ac:dyDescent="0.25">
      <c r="E817" s="1"/>
      <c r="F817" s="2"/>
    </row>
    <row r="818" spans="5:6" ht="15.75" customHeight="1" x14ac:dyDescent="0.25">
      <c r="E818" s="1"/>
      <c r="F818" s="2"/>
    </row>
    <row r="819" spans="5:6" ht="15.75" customHeight="1" x14ac:dyDescent="0.25">
      <c r="E819" s="1"/>
      <c r="F819" s="2"/>
    </row>
    <row r="820" spans="5:6" ht="15.75" customHeight="1" x14ac:dyDescent="0.25">
      <c r="E820" s="1"/>
      <c r="F820" s="2"/>
    </row>
    <row r="821" spans="5:6" ht="15.75" customHeight="1" x14ac:dyDescent="0.25">
      <c r="E821" s="1"/>
      <c r="F821" s="2"/>
    </row>
    <row r="822" spans="5:6" ht="15.75" customHeight="1" x14ac:dyDescent="0.25">
      <c r="E822" s="1"/>
      <c r="F822" s="2"/>
    </row>
    <row r="823" spans="5:6" ht="15.75" customHeight="1" x14ac:dyDescent="0.25">
      <c r="E823" s="1"/>
      <c r="F823" s="2"/>
    </row>
    <row r="824" spans="5:6" ht="15.75" customHeight="1" x14ac:dyDescent="0.25">
      <c r="E824" s="1"/>
      <c r="F824" s="2"/>
    </row>
    <row r="825" spans="5:6" ht="15.75" customHeight="1" x14ac:dyDescent="0.25">
      <c r="E825" s="1"/>
      <c r="F825" s="2"/>
    </row>
    <row r="826" spans="5:6" ht="15.75" customHeight="1" x14ac:dyDescent="0.25">
      <c r="E826" s="1"/>
      <c r="F826" s="2"/>
    </row>
    <row r="827" spans="5:6" ht="15.75" customHeight="1" x14ac:dyDescent="0.25">
      <c r="E827" s="1"/>
      <c r="F827" s="2"/>
    </row>
    <row r="828" spans="5:6" ht="15.75" customHeight="1" x14ac:dyDescent="0.25">
      <c r="E828" s="1"/>
      <c r="F828" s="2"/>
    </row>
    <row r="829" spans="5:6" ht="15.75" customHeight="1" x14ac:dyDescent="0.25">
      <c r="E829" s="1"/>
      <c r="F829" s="2"/>
    </row>
    <row r="830" spans="5:6" ht="15.75" customHeight="1" x14ac:dyDescent="0.25">
      <c r="E830" s="1"/>
      <c r="F830" s="2"/>
    </row>
    <row r="831" spans="5:6" ht="15.75" customHeight="1" x14ac:dyDescent="0.25">
      <c r="E831" s="1"/>
      <c r="F831" s="2"/>
    </row>
    <row r="832" spans="5:6" ht="15.75" customHeight="1" x14ac:dyDescent="0.25">
      <c r="E832" s="1"/>
      <c r="F832" s="2"/>
    </row>
    <row r="833" spans="5:6" ht="15.75" customHeight="1" x14ac:dyDescent="0.25">
      <c r="E833" s="1"/>
      <c r="F833" s="2"/>
    </row>
    <row r="834" spans="5:6" ht="15.75" customHeight="1" x14ac:dyDescent="0.25">
      <c r="E834" s="1"/>
      <c r="F834" s="2"/>
    </row>
    <row r="835" spans="5:6" ht="15.75" customHeight="1" x14ac:dyDescent="0.25">
      <c r="E835" s="1"/>
      <c r="F835" s="2"/>
    </row>
    <row r="836" spans="5:6" ht="15.75" customHeight="1" x14ac:dyDescent="0.25">
      <c r="E836" s="1"/>
      <c r="F836" s="2"/>
    </row>
    <row r="837" spans="5:6" ht="15.75" customHeight="1" x14ac:dyDescent="0.25">
      <c r="E837" s="1"/>
      <c r="F837" s="2"/>
    </row>
    <row r="838" spans="5:6" ht="15.75" customHeight="1" x14ac:dyDescent="0.25">
      <c r="E838" s="1"/>
      <c r="F838" s="2"/>
    </row>
    <row r="839" spans="5:6" ht="15.75" customHeight="1" x14ac:dyDescent="0.25">
      <c r="E839" s="1"/>
      <c r="F839" s="2"/>
    </row>
    <row r="840" spans="5:6" ht="15.75" customHeight="1" x14ac:dyDescent="0.25">
      <c r="E840" s="1"/>
      <c r="F840" s="2"/>
    </row>
    <row r="841" spans="5:6" ht="15.75" customHeight="1" x14ac:dyDescent="0.25">
      <c r="E841" s="1"/>
      <c r="F841" s="2"/>
    </row>
    <row r="842" spans="5:6" ht="15.75" customHeight="1" x14ac:dyDescent="0.25">
      <c r="E842" s="1"/>
      <c r="F842" s="2"/>
    </row>
    <row r="843" spans="5:6" ht="15.75" customHeight="1" x14ac:dyDescent="0.25">
      <c r="E843" s="1"/>
      <c r="F843" s="2"/>
    </row>
    <row r="844" spans="5:6" ht="15.75" customHeight="1" x14ac:dyDescent="0.25">
      <c r="E844" s="1"/>
      <c r="F844" s="2"/>
    </row>
    <row r="845" spans="5:6" ht="15.75" customHeight="1" x14ac:dyDescent="0.25">
      <c r="E845" s="1"/>
      <c r="F845" s="2"/>
    </row>
    <row r="846" spans="5:6" ht="15.75" customHeight="1" x14ac:dyDescent="0.25">
      <c r="E846" s="1"/>
      <c r="F846" s="2"/>
    </row>
    <row r="847" spans="5:6" ht="15.75" customHeight="1" x14ac:dyDescent="0.25">
      <c r="E847" s="1"/>
      <c r="F847" s="2"/>
    </row>
    <row r="848" spans="5:6" ht="15.75" customHeight="1" x14ac:dyDescent="0.25">
      <c r="E848" s="1"/>
      <c r="F848" s="2"/>
    </row>
    <row r="849" spans="5:6" ht="15.75" customHeight="1" x14ac:dyDescent="0.25">
      <c r="E849" s="1"/>
      <c r="F849" s="2"/>
    </row>
    <row r="850" spans="5:6" ht="15.75" customHeight="1" x14ac:dyDescent="0.25">
      <c r="E850" s="1"/>
      <c r="F850" s="2"/>
    </row>
    <row r="851" spans="5:6" ht="15.75" customHeight="1" x14ac:dyDescent="0.25">
      <c r="E851" s="1"/>
      <c r="F851" s="2"/>
    </row>
    <row r="852" spans="5:6" ht="15.75" customHeight="1" x14ac:dyDescent="0.25">
      <c r="E852" s="1"/>
      <c r="F852" s="2"/>
    </row>
    <row r="853" spans="5:6" ht="15.75" customHeight="1" x14ac:dyDescent="0.25">
      <c r="E853" s="1"/>
      <c r="F853" s="2"/>
    </row>
    <row r="854" spans="5:6" ht="15.75" customHeight="1" x14ac:dyDescent="0.25">
      <c r="E854" s="1"/>
      <c r="F854" s="2"/>
    </row>
    <row r="855" spans="5:6" ht="15.75" customHeight="1" x14ac:dyDescent="0.25">
      <c r="E855" s="1"/>
      <c r="F855" s="2"/>
    </row>
    <row r="856" spans="5:6" ht="15.75" customHeight="1" x14ac:dyDescent="0.25">
      <c r="E856" s="1"/>
      <c r="F856" s="2"/>
    </row>
    <row r="857" spans="5:6" ht="15.75" customHeight="1" x14ac:dyDescent="0.25">
      <c r="E857" s="1"/>
      <c r="F857" s="2"/>
    </row>
    <row r="858" spans="5:6" ht="15.75" customHeight="1" x14ac:dyDescent="0.25">
      <c r="E858" s="1"/>
      <c r="F858" s="2"/>
    </row>
    <row r="859" spans="5:6" ht="15.75" customHeight="1" x14ac:dyDescent="0.25">
      <c r="E859" s="1"/>
      <c r="F859" s="2"/>
    </row>
    <row r="860" spans="5:6" ht="15.75" customHeight="1" x14ac:dyDescent="0.25">
      <c r="E860" s="1"/>
      <c r="F860" s="2"/>
    </row>
    <row r="861" spans="5:6" ht="15.75" customHeight="1" x14ac:dyDescent="0.25">
      <c r="E861" s="1"/>
      <c r="F861" s="2"/>
    </row>
    <row r="862" spans="5:6" ht="15.75" customHeight="1" x14ac:dyDescent="0.25">
      <c r="E862" s="1"/>
      <c r="F862" s="2"/>
    </row>
    <row r="863" spans="5:6" ht="15.75" customHeight="1" x14ac:dyDescent="0.25">
      <c r="E863" s="1"/>
      <c r="F863" s="2"/>
    </row>
    <row r="864" spans="5:6" ht="15.75" customHeight="1" x14ac:dyDescent="0.25">
      <c r="E864" s="1"/>
      <c r="F864" s="2"/>
    </row>
    <row r="865" spans="5:6" ht="15.75" customHeight="1" x14ac:dyDescent="0.25">
      <c r="E865" s="1"/>
      <c r="F865" s="2"/>
    </row>
    <row r="866" spans="5:6" ht="15.75" customHeight="1" x14ac:dyDescent="0.25">
      <c r="E866" s="1"/>
      <c r="F866" s="2"/>
    </row>
    <row r="867" spans="5:6" ht="15.75" customHeight="1" x14ac:dyDescent="0.25">
      <c r="E867" s="1"/>
      <c r="F867" s="2"/>
    </row>
    <row r="868" spans="5:6" ht="15.75" customHeight="1" x14ac:dyDescent="0.25">
      <c r="E868" s="1"/>
      <c r="F868" s="2"/>
    </row>
    <row r="869" spans="5:6" ht="15.75" customHeight="1" x14ac:dyDescent="0.25">
      <c r="E869" s="1"/>
      <c r="F869" s="2"/>
    </row>
    <row r="870" spans="5:6" ht="15.75" customHeight="1" x14ac:dyDescent="0.25">
      <c r="E870" s="1"/>
      <c r="F870" s="2"/>
    </row>
    <row r="871" spans="5:6" ht="15.75" customHeight="1" x14ac:dyDescent="0.25">
      <c r="E871" s="1"/>
      <c r="F871" s="2"/>
    </row>
    <row r="872" spans="5:6" ht="15.75" customHeight="1" x14ac:dyDescent="0.25">
      <c r="E872" s="1"/>
      <c r="F872" s="2"/>
    </row>
    <row r="873" spans="5:6" ht="15.75" customHeight="1" x14ac:dyDescent="0.25">
      <c r="E873" s="1"/>
      <c r="F873" s="2"/>
    </row>
    <row r="874" spans="5:6" ht="15.75" customHeight="1" x14ac:dyDescent="0.25">
      <c r="E874" s="1"/>
      <c r="F874" s="2"/>
    </row>
    <row r="875" spans="5:6" ht="15.75" customHeight="1" x14ac:dyDescent="0.25">
      <c r="E875" s="1"/>
      <c r="F875" s="2"/>
    </row>
    <row r="876" spans="5:6" ht="15.75" customHeight="1" x14ac:dyDescent="0.25">
      <c r="E876" s="1"/>
      <c r="F876" s="2"/>
    </row>
    <row r="877" spans="5:6" ht="15.75" customHeight="1" x14ac:dyDescent="0.25">
      <c r="E877" s="1"/>
      <c r="F877" s="2"/>
    </row>
    <row r="878" spans="5:6" ht="15.75" customHeight="1" x14ac:dyDescent="0.25">
      <c r="E878" s="1"/>
      <c r="F878" s="2"/>
    </row>
    <row r="879" spans="5:6" ht="15.75" customHeight="1" x14ac:dyDescent="0.25">
      <c r="E879" s="1"/>
      <c r="F879" s="2"/>
    </row>
    <row r="880" spans="5:6" ht="15.75" customHeight="1" x14ac:dyDescent="0.25">
      <c r="E880" s="1"/>
      <c r="F880" s="2"/>
    </row>
    <row r="881" spans="5:6" ht="15.75" customHeight="1" x14ac:dyDescent="0.25">
      <c r="E881" s="1"/>
      <c r="F881" s="2"/>
    </row>
    <row r="882" spans="5:6" ht="15.75" customHeight="1" x14ac:dyDescent="0.25">
      <c r="E882" s="1"/>
      <c r="F882" s="2"/>
    </row>
    <row r="883" spans="5:6" ht="15.75" customHeight="1" x14ac:dyDescent="0.25">
      <c r="E883" s="1"/>
      <c r="F883" s="2"/>
    </row>
    <row r="884" spans="5:6" ht="15.75" customHeight="1" x14ac:dyDescent="0.25">
      <c r="E884" s="1"/>
      <c r="F884" s="2"/>
    </row>
    <row r="885" spans="5:6" ht="15.75" customHeight="1" x14ac:dyDescent="0.25">
      <c r="E885" s="1"/>
      <c r="F885" s="2"/>
    </row>
    <row r="886" spans="5:6" ht="15.75" customHeight="1" x14ac:dyDescent="0.25">
      <c r="E886" s="1"/>
      <c r="F886" s="2"/>
    </row>
    <row r="887" spans="5:6" ht="15.75" customHeight="1" x14ac:dyDescent="0.25">
      <c r="E887" s="1"/>
      <c r="F887" s="2"/>
    </row>
    <row r="888" spans="5:6" ht="15.75" customHeight="1" x14ac:dyDescent="0.25">
      <c r="E888" s="1"/>
      <c r="F888" s="2"/>
    </row>
    <row r="889" spans="5:6" ht="15.75" customHeight="1" x14ac:dyDescent="0.25">
      <c r="E889" s="1"/>
      <c r="F889" s="2"/>
    </row>
    <row r="890" spans="5:6" ht="15.75" customHeight="1" x14ac:dyDescent="0.25">
      <c r="E890" s="1"/>
      <c r="F890" s="2"/>
    </row>
    <row r="891" spans="5:6" ht="15.75" customHeight="1" x14ac:dyDescent="0.25">
      <c r="E891" s="1"/>
      <c r="F891" s="2"/>
    </row>
    <row r="892" spans="5:6" ht="15.75" customHeight="1" x14ac:dyDescent="0.25">
      <c r="E892" s="1"/>
      <c r="F892" s="2"/>
    </row>
    <row r="893" spans="5:6" ht="15.75" customHeight="1" x14ac:dyDescent="0.25">
      <c r="E893" s="1"/>
      <c r="F893" s="2"/>
    </row>
    <row r="894" spans="5:6" ht="15.75" customHeight="1" x14ac:dyDescent="0.25">
      <c r="E894" s="1"/>
      <c r="F894" s="2"/>
    </row>
    <row r="895" spans="5:6" ht="15.75" customHeight="1" x14ac:dyDescent="0.25">
      <c r="E895" s="1"/>
      <c r="F895" s="2"/>
    </row>
    <row r="896" spans="5:6" ht="15.75" customHeight="1" x14ac:dyDescent="0.25">
      <c r="E896" s="1"/>
      <c r="F896" s="2"/>
    </row>
    <row r="897" spans="5:6" ht="15.75" customHeight="1" x14ac:dyDescent="0.25">
      <c r="E897" s="1"/>
      <c r="F897" s="2"/>
    </row>
    <row r="898" spans="5:6" ht="15.75" customHeight="1" x14ac:dyDescent="0.25">
      <c r="E898" s="1"/>
      <c r="F898" s="2"/>
    </row>
    <row r="899" spans="5:6" ht="15.75" customHeight="1" x14ac:dyDescent="0.25">
      <c r="E899" s="1"/>
      <c r="F899" s="2"/>
    </row>
    <row r="900" spans="5:6" ht="15.75" customHeight="1" x14ac:dyDescent="0.25">
      <c r="E900" s="1"/>
      <c r="F900" s="2"/>
    </row>
    <row r="901" spans="5:6" ht="15.75" customHeight="1" x14ac:dyDescent="0.25">
      <c r="E901" s="1"/>
      <c r="F901" s="2"/>
    </row>
    <row r="902" spans="5:6" ht="15.75" customHeight="1" x14ac:dyDescent="0.25">
      <c r="E902" s="1"/>
      <c r="F902" s="2"/>
    </row>
    <row r="903" spans="5:6" ht="15.75" customHeight="1" x14ac:dyDescent="0.25">
      <c r="E903" s="1"/>
      <c r="F903" s="2"/>
    </row>
    <row r="904" spans="5:6" ht="15.75" customHeight="1" x14ac:dyDescent="0.25">
      <c r="E904" s="1"/>
      <c r="F904" s="2"/>
    </row>
    <row r="905" spans="5:6" ht="15.75" customHeight="1" x14ac:dyDescent="0.25">
      <c r="E905" s="1"/>
      <c r="F905" s="2"/>
    </row>
    <row r="906" spans="5:6" ht="15.75" customHeight="1" x14ac:dyDescent="0.25">
      <c r="E906" s="1"/>
      <c r="F906" s="2"/>
    </row>
    <row r="907" spans="5:6" ht="15.75" customHeight="1" x14ac:dyDescent="0.25">
      <c r="E907" s="1"/>
      <c r="F907" s="2"/>
    </row>
    <row r="908" spans="5:6" ht="15.75" customHeight="1" x14ac:dyDescent="0.25">
      <c r="E908" s="1"/>
      <c r="F908" s="2"/>
    </row>
    <row r="909" spans="5:6" ht="15.75" customHeight="1" x14ac:dyDescent="0.25">
      <c r="E909" s="1"/>
      <c r="F909" s="2"/>
    </row>
    <row r="910" spans="5:6" ht="15.75" customHeight="1" x14ac:dyDescent="0.25">
      <c r="E910" s="1"/>
      <c r="F910" s="2"/>
    </row>
    <row r="911" spans="5:6" ht="15.75" customHeight="1" x14ac:dyDescent="0.25">
      <c r="E911" s="1"/>
      <c r="F911" s="2"/>
    </row>
    <row r="912" spans="5:6" ht="15.75" customHeight="1" x14ac:dyDescent="0.25">
      <c r="E912" s="1"/>
      <c r="F912" s="2"/>
    </row>
    <row r="913" spans="5:6" ht="15.75" customHeight="1" x14ac:dyDescent="0.25">
      <c r="E913" s="1"/>
      <c r="F913" s="2"/>
    </row>
    <row r="914" spans="5:6" ht="15.75" customHeight="1" x14ac:dyDescent="0.25">
      <c r="E914" s="1"/>
      <c r="F914" s="2"/>
    </row>
    <row r="915" spans="5:6" ht="15.75" customHeight="1" x14ac:dyDescent="0.25">
      <c r="E915" s="1"/>
      <c r="F915" s="2"/>
    </row>
    <row r="916" spans="5:6" ht="15.75" customHeight="1" x14ac:dyDescent="0.25">
      <c r="E916" s="1"/>
      <c r="F916" s="2"/>
    </row>
    <row r="917" spans="5:6" ht="15.75" customHeight="1" x14ac:dyDescent="0.25">
      <c r="E917" s="1"/>
      <c r="F917" s="2"/>
    </row>
    <row r="918" spans="5:6" ht="15.75" customHeight="1" x14ac:dyDescent="0.25">
      <c r="E918" s="1"/>
      <c r="F918" s="2"/>
    </row>
    <row r="919" spans="5:6" ht="15.75" customHeight="1" x14ac:dyDescent="0.25">
      <c r="E919" s="1"/>
      <c r="F919" s="2"/>
    </row>
    <row r="920" spans="5:6" ht="15.75" customHeight="1" x14ac:dyDescent="0.25">
      <c r="E920" s="1"/>
      <c r="F920" s="2"/>
    </row>
    <row r="921" spans="5:6" ht="15.75" customHeight="1" x14ac:dyDescent="0.25">
      <c r="E921" s="1"/>
      <c r="F921" s="2"/>
    </row>
    <row r="922" spans="5:6" ht="15.75" customHeight="1" x14ac:dyDescent="0.25">
      <c r="E922" s="1"/>
      <c r="F922" s="2"/>
    </row>
    <row r="923" spans="5:6" ht="15.75" customHeight="1" x14ac:dyDescent="0.25">
      <c r="E923" s="1"/>
      <c r="F923" s="2"/>
    </row>
    <row r="924" spans="5:6" ht="15.75" customHeight="1" x14ac:dyDescent="0.25">
      <c r="E924" s="1"/>
      <c r="F924" s="2"/>
    </row>
    <row r="925" spans="5:6" ht="15.75" customHeight="1" x14ac:dyDescent="0.25">
      <c r="E925" s="1"/>
      <c r="F925" s="2"/>
    </row>
    <row r="926" spans="5:6" ht="15.75" customHeight="1" x14ac:dyDescent="0.25">
      <c r="E926" s="1"/>
      <c r="F926" s="2"/>
    </row>
    <row r="927" spans="5:6" ht="15.75" customHeight="1" x14ac:dyDescent="0.25">
      <c r="E927" s="1"/>
      <c r="F927" s="2"/>
    </row>
    <row r="928" spans="5:6" ht="15.75" customHeight="1" x14ac:dyDescent="0.25">
      <c r="E928" s="1"/>
      <c r="F928" s="2"/>
    </row>
    <row r="929" spans="5:6" ht="15.75" customHeight="1" x14ac:dyDescent="0.25">
      <c r="E929" s="1"/>
      <c r="F929" s="2"/>
    </row>
    <row r="930" spans="5:6" ht="15.75" customHeight="1" x14ac:dyDescent="0.25">
      <c r="E930" s="1"/>
      <c r="F930" s="2"/>
    </row>
    <row r="931" spans="5:6" ht="15.75" customHeight="1" x14ac:dyDescent="0.25">
      <c r="E931" s="1"/>
      <c r="F931" s="2"/>
    </row>
    <row r="932" spans="5:6" ht="15.75" customHeight="1" x14ac:dyDescent="0.25">
      <c r="E932" s="1"/>
      <c r="F932" s="2"/>
    </row>
    <row r="933" spans="5:6" ht="15.75" customHeight="1" x14ac:dyDescent="0.25">
      <c r="E933" s="1"/>
      <c r="F933" s="2"/>
    </row>
    <row r="934" spans="5:6" ht="15.75" customHeight="1" x14ac:dyDescent="0.25">
      <c r="E934" s="1"/>
      <c r="F934" s="2"/>
    </row>
    <row r="935" spans="5:6" ht="15.75" customHeight="1" x14ac:dyDescent="0.25">
      <c r="E935" s="1"/>
      <c r="F935" s="2"/>
    </row>
    <row r="936" spans="5:6" ht="15.75" customHeight="1" x14ac:dyDescent="0.25">
      <c r="E936" s="1"/>
      <c r="F936" s="2"/>
    </row>
    <row r="937" spans="5:6" ht="15.75" customHeight="1" x14ac:dyDescent="0.25">
      <c r="E937" s="1"/>
      <c r="F937" s="2"/>
    </row>
    <row r="938" spans="5:6" ht="15.75" customHeight="1" x14ac:dyDescent="0.25">
      <c r="E938" s="1"/>
      <c r="F938" s="2"/>
    </row>
    <row r="939" spans="5:6" ht="15.75" customHeight="1" x14ac:dyDescent="0.25">
      <c r="E939" s="1"/>
      <c r="F939" s="2"/>
    </row>
    <row r="940" spans="5:6" ht="15.75" customHeight="1" x14ac:dyDescent="0.25">
      <c r="E940" s="1"/>
      <c r="F940" s="2"/>
    </row>
    <row r="941" spans="5:6" ht="15.75" customHeight="1" x14ac:dyDescent="0.25">
      <c r="E941" s="1"/>
      <c r="F941" s="2"/>
    </row>
    <row r="942" spans="5:6" ht="15.75" customHeight="1" x14ac:dyDescent="0.25">
      <c r="E942" s="1"/>
      <c r="F942" s="2"/>
    </row>
    <row r="943" spans="5:6" ht="15.75" customHeight="1" x14ac:dyDescent="0.25">
      <c r="E943" s="1"/>
      <c r="F943" s="2"/>
    </row>
    <row r="944" spans="5:6" ht="15.75" customHeight="1" x14ac:dyDescent="0.25">
      <c r="E944" s="1"/>
      <c r="F944" s="2"/>
    </row>
    <row r="945" spans="5:6" ht="15.75" customHeight="1" x14ac:dyDescent="0.25">
      <c r="E945" s="1"/>
      <c r="F945" s="2"/>
    </row>
    <row r="946" spans="5:6" ht="15.75" customHeight="1" x14ac:dyDescent="0.25">
      <c r="E946" s="1"/>
      <c r="F946" s="2"/>
    </row>
    <row r="947" spans="5:6" ht="15.75" customHeight="1" x14ac:dyDescent="0.25">
      <c r="E947" s="1"/>
      <c r="F947" s="2"/>
    </row>
    <row r="948" spans="5:6" ht="15.75" customHeight="1" x14ac:dyDescent="0.25">
      <c r="E948" s="1"/>
      <c r="F948" s="2"/>
    </row>
    <row r="949" spans="5:6" ht="15.75" customHeight="1" x14ac:dyDescent="0.25">
      <c r="E949" s="1"/>
      <c r="F949" s="2"/>
    </row>
    <row r="950" spans="5:6" ht="15.75" customHeight="1" x14ac:dyDescent="0.25">
      <c r="E950" s="1"/>
      <c r="F950" s="2"/>
    </row>
    <row r="951" spans="5:6" ht="15.75" customHeight="1" x14ac:dyDescent="0.25">
      <c r="E951" s="1"/>
      <c r="F951" s="2"/>
    </row>
    <row r="952" spans="5:6" ht="15.75" customHeight="1" x14ac:dyDescent="0.25">
      <c r="E952" s="1"/>
      <c r="F952" s="2"/>
    </row>
    <row r="953" spans="5:6" ht="15.75" customHeight="1" x14ac:dyDescent="0.25">
      <c r="E953" s="1"/>
      <c r="F953" s="2"/>
    </row>
    <row r="954" spans="5:6" ht="15.75" customHeight="1" x14ac:dyDescent="0.25">
      <c r="E954" s="1"/>
      <c r="F954" s="2"/>
    </row>
    <row r="955" spans="5:6" ht="15.75" customHeight="1" x14ac:dyDescent="0.25">
      <c r="E955" s="1"/>
      <c r="F955" s="2"/>
    </row>
    <row r="956" spans="5:6" ht="15.75" customHeight="1" x14ac:dyDescent="0.25">
      <c r="E956" s="1"/>
      <c r="F956" s="2"/>
    </row>
    <row r="957" spans="5:6" ht="15.75" customHeight="1" x14ac:dyDescent="0.25">
      <c r="E957" s="1"/>
      <c r="F957" s="2"/>
    </row>
    <row r="958" spans="5:6" ht="15.75" customHeight="1" x14ac:dyDescent="0.25">
      <c r="E958" s="1"/>
      <c r="F958" s="2"/>
    </row>
    <row r="959" spans="5:6" ht="15.75" customHeight="1" x14ac:dyDescent="0.25">
      <c r="E959" s="1"/>
      <c r="F959" s="2"/>
    </row>
    <row r="960" spans="5:6" ht="15.75" customHeight="1" x14ac:dyDescent="0.25">
      <c r="E960" s="1"/>
      <c r="F960" s="2"/>
    </row>
    <row r="961" spans="5:6" ht="15.75" customHeight="1" x14ac:dyDescent="0.25">
      <c r="E961" s="1"/>
      <c r="F961" s="2"/>
    </row>
    <row r="962" spans="5:6" ht="15.75" customHeight="1" x14ac:dyDescent="0.25">
      <c r="E962" s="1"/>
      <c r="F962" s="2"/>
    </row>
    <row r="963" spans="5:6" ht="15.75" customHeight="1" x14ac:dyDescent="0.25">
      <c r="E963" s="1"/>
      <c r="F963" s="2"/>
    </row>
    <row r="964" spans="5:6" ht="15.75" customHeight="1" x14ac:dyDescent="0.25">
      <c r="E964" s="1"/>
      <c r="F964" s="2"/>
    </row>
    <row r="965" spans="5:6" ht="15.75" customHeight="1" x14ac:dyDescent="0.25">
      <c r="E965" s="1"/>
      <c r="F965" s="2"/>
    </row>
    <row r="966" spans="5:6" ht="15.75" customHeight="1" x14ac:dyDescent="0.25">
      <c r="E966" s="1"/>
      <c r="F966" s="2"/>
    </row>
    <row r="967" spans="5:6" ht="15.75" customHeight="1" x14ac:dyDescent="0.25">
      <c r="E967" s="1"/>
      <c r="F967" s="2"/>
    </row>
    <row r="968" spans="5:6" ht="15.75" customHeight="1" x14ac:dyDescent="0.25">
      <c r="E968" s="1"/>
      <c r="F968" s="2"/>
    </row>
    <row r="969" spans="5:6" ht="15.75" customHeight="1" x14ac:dyDescent="0.25">
      <c r="E969" s="1"/>
      <c r="F969" s="2"/>
    </row>
    <row r="970" spans="5:6" ht="15.75" customHeight="1" x14ac:dyDescent="0.25">
      <c r="E970" s="1"/>
      <c r="F970" s="2"/>
    </row>
    <row r="971" spans="5:6" ht="15.75" customHeight="1" x14ac:dyDescent="0.25">
      <c r="E971" s="1"/>
      <c r="F971" s="2"/>
    </row>
    <row r="972" spans="5:6" ht="15.75" customHeight="1" x14ac:dyDescent="0.25">
      <c r="E972" s="1"/>
      <c r="F972" s="2"/>
    </row>
    <row r="973" spans="5:6" ht="15.75" customHeight="1" x14ac:dyDescent="0.25">
      <c r="E973" s="1"/>
      <c r="F973" s="2"/>
    </row>
    <row r="974" spans="5:6" ht="15.75" customHeight="1" x14ac:dyDescent="0.25">
      <c r="E974" s="1"/>
      <c r="F974" s="2"/>
    </row>
    <row r="975" spans="5:6" ht="15.75" customHeight="1" x14ac:dyDescent="0.25">
      <c r="E975" s="1"/>
      <c r="F975" s="2"/>
    </row>
    <row r="976" spans="5:6" ht="15.75" customHeight="1" x14ac:dyDescent="0.25">
      <c r="E976" s="1"/>
      <c r="F976" s="2"/>
    </row>
    <row r="977" spans="5:6" ht="15.75" customHeight="1" x14ac:dyDescent="0.25">
      <c r="E977" s="1"/>
      <c r="F977" s="2"/>
    </row>
    <row r="978" spans="5:6" ht="15.75" customHeight="1" x14ac:dyDescent="0.25">
      <c r="E978" s="1"/>
      <c r="F978" s="2"/>
    </row>
    <row r="979" spans="5:6" ht="15.75" customHeight="1" x14ac:dyDescent="0.25">
      <c r="E979" s="1"/>
      <c r="F979" s="2"/>
    </row>
    <row r="980" spans="5:6" ht="15.75" customHeight="1" x14ac:dyDescent="0.25">
      <c r="E980" s="1"/>
      <c r="F980" s="2"/>
    </row>
    <row r="981" spans="5:6" ht="15.75" customHeight="1" x14ac:dyDescent="0.25">
      <c r="E981" s="1"/>
      <c r="F981" s="2"/>
    </row>
    <row r="982" spans="5:6" ht="15.75" customHeight="1" x14ac:dyDescent="0.25">
      <c r="E982" s="1"/>
      <c r="F982" s="2"/>
    </row>
    <row r="983" spans="5:6" ht="15.75" customHeight="1" x14ac:dyDescent="0.25">
      <c r="E983" s="1"/>
      <c r="F983" s="2"/>
    </row>
    <row r="984" spans="5:6" ht="15.75" customHeight="1" x14ac:dyDescent="0.25">
      <c r="E984" s="1"/>
      <c r="F984" s="2"/>
    </row>
    <row r="985" spans="5:6" ht="15.75" customHeight="1" x14ac:dyDescent="0.25">
      <c r="E985" s="1"/>
      <c r="F985" s="2"/>
    </row>
    <row r="986" spans="5:6" ht="15.75" customHeight="1" x14ac:dyDescent="0.25">
      <c r="E986" s="1"/>
      <c r="F986" s="2"/>
    </row>
    <row r="987" spans="5:6" ht="15.75" customHeight="1" x14ac:dyDescent="0.25">
      <c r="E987" s="1"/>
      <c r="F987" s="2"/>
    </row>
    <row r="988" spans="5:6" ht="15.75" customHeight="1" x14ac:dyDescent="0.25">
      <c r="E988" s="1"/>
      <c r="F988" s="2"/>
    </row>
    <row r="989" spans="5:6" ht="15.75" customHeight="1" x14ac:dyDescent="0.25">
      <c r="E989" s="1"/>
      <c r="F989" s="2"/>
    </row>
    <row r="990" spans="5:6" ht="15.75" customHeight="1" x14ac:dyDescent="0.25">
      <c r="E990" s="1"/>
      <c r="F990" s="2"/>
    </row>
    <row r="991" spans="5:6" ht="15.75" customHeight="1" x14ac:dyDescent="0.25">
      <c r="E991" s="1"/>
      <c r="F991" s="2"/>
    </row>
    <row r="992" spans="5:6" ht="15.75" customHeight="1" x14ac:dyDescent="0.25">
      <c r="E992" s="1"/>
      <c r="F992" s="2"/>
    </row>
    <row r="993" spans="5:6" ht="15.75" customHeight="1" x14ac:dyDescent="0.25">
      <c r="E993" s="1"/>
      <c r="F993" s="2"/>
    </row>
    <row r="994" spans="5:6" ht="15.75" customHeight="1" x14ac:dyDescent="0.25">
      <c r="E994" s="1"/>
      <c r="F994" s="2"/>
    </row>
    <row r="995" spans="5:6" ht="15.75" customHeight="1" x14ac:dyDescent="0.25">
      <c r="E995" s="1"/>
      <c r="F995" s="2"/>
    </row>
    <row r="996" spans="5:6" ht="15.75" customHeight="1" x14ac:dyDescent="0.25">
      <c r="E996" s="1"/>
      <c r="F996" s="2"/>
    </row>
    <row r="997" spans="5:6" ht="15.75" customHeight="1" x14ac:dyDescent="0.25">
      <c r="E997" s="1"/>
      <c r="F997" s="2"/>
    </row>
    <row r="998" spans="5:6" ht="15.75" customHeight="1" x14ac:dyDescent="0.25">
      <c r="E998" s="1"/>
      <c r="F998" s="2"/>
    </row>
    <row r="999" spans="5:6" ht="15.75" customHeight="1" x14ac:dyDescent="0.25">
      <c r="E999" s="1"/>
      <c r="F999" s="2"/>
    </row>
    <row r="1000" spans="5:6" ht="15.75" customHeight="1" x14ac:dyDescent="0.25">
      <c r="E1000" s="1"/>
      <c r="F1000" s="2"/>
    </row>
    <row r="1001" spans="5:6" ht="15.75" customHeight="1" x14ac:dyDescent="0.25">
      <c r="E1001" s="1"/>
      <c r="F1001" s="2"/>
    </row>
    <row r="1002" spans="5:6" ht="15.75" customHeight="1" x14ac:dyDescent="0.25">
      <c r="E1002" s="1"/>
      <c r="F1002" s="2"/>
    </row>
  </sheetData>
  <sheetProtection algorithmName="SHA-512" hashValue="B0Z3WcV/oLITKD5T+lvzeis7GsIiL+1YmbgkSNdK/yfl4GX494lRRqrndsr/S3Ebiw7uhKRAg1MEHIIThWX6/w==" saltValue="7rxDTZnmE5T68Vhpz6vBJA==" spinCount="100000" sheet="1" objects="1" scenarios="1"/>
  <mergeCells count="5">
    <mergeCell ref="M6:M7"/>
    <mergeCell ref="L6:L7"/>
    <mergeCell ref="L3:M3"/>
    <mergeCell ref="M10:M11"/>
    <mergeCell ref="L10:L11"/>
  </mergeCells>
  <phoneticPr fontId="13" type="noConversion"/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5B12-9B2A-433E-994A-9EB70AAE9330}">
  <dimension ref="B1:P37"/>
  <sheetViews>
    <sheetView zoomScale="70" zoomScaleNormal="70" workbookViewId="0">
      <selection activeCell="F25" sqref="F25"/>
    </sheetView>
  </sheetViews>
  <sheetFormatPr defaultRowHeight="14.25" x14ac:dyDescent="0.2"/>
  <cols>
    <col min="2" max="2" width="12.625" customWidth="1"/>
    <col min="3" max="3" width="41.125" bestFit="1" customWidth="1"/>
    <col min="4" max="4" width="19.375" bestFit="1" customWidth="1"/>
    <col min="5" max="5" width="12.625" customWidth="1"/>
    <col min="6" max="6" width="41.125" customWidth="1"/>
    <col min="7" max="7" width="19.75" bestFit="1" customWidth="1"/>
    <col min="8" max="8" width="12.625" customWidth="1"/>
    <col min="9" max="9" width="41.125" customWidth="1"/>
    <col min="10" max="10" width="19.75" bestFit="1" customWidth="1"/>
    <col min="11" max="11" width="13.125" customWidth="1"/>
    <col min="12" max="12" width="41.125" customWidth="1"/>
    <col min="13" max="13" width="19.375" bestFit="1" customWidth="1"/>
    <col min="14" max="14" width="13.125" customWidth="1"/>
    <col min="15" max="15" width="41.125" customWidth="1"/>
    <col min="16" max="16" width="19.375" bestFit="1" customWidth="1"/>
  </cols>
  <sheetData>
    <row r="1" spans="2:16" ht="15" thickBot="1" x14ac:dyDescent="0.25"/>
    <row r="2" spans="2:16" ht="14.25" customHeight="1" x14ac:dyDescent="0.2">
      <c r="B2" s="292" t="s">
        <v>2165</v>
      </c>
      <c r="C2" s="293"/>
      <c r="D2" s="265">
        <f>Dashboard!C40</f>
        <v>44531</v>
      </c>
      <c r="F2" s="312" t="s">
        <v>2166</v>
      </c>
      <c r="G2" s="314">
        <f>D3-(SUM(D7,G7,J7,M7,P7))</f>
        <v>5312745.5999999996</v>
      </c>
      <c r="I2" s="316" t="s">
        <v>2167</v>
      </c>
      <c r="J2" s="314">
        <f>SUM(D7,G7,J7,M7,P7)</f>
        <v>7969118.4000000004</v>
      </c>
    </row>
    <row r="3" spans="2:16" ht="15.75" thickBot="1" x14ac:dyDescent="0.3">
      <c r="B3" s="317" t="s">
        <v>19</v>
      </c>
      <c r="C3" s="318"/>
      <c r="D3" s="266">
        <f>GETPIVOTDATA("[Measures].[Sum of Total]",X.CnS!$J$3)-GETPIVOTDATA("[Measures].[Sum of Nominal (Rp)]",X.Hist!$A$3)</f>
        <v>13281864</v>
      </c>
      <c r="F3" s="313"/>
      <c r="G3" s="315"/>
      <c r="I3" s="315"/>
      <c r="J3" s="315"/>
    </row>
    <row r="4" spans="2:16" ht="15" x14ac:dyDescent="0.25">
      <c r="B4" s="291"/>
      <c r="C4" s="291"/>
    </row>
    <row r="5" spans="2:16" ht="15" thickBot="1" x14ac:dyDescent="0.25"/>
    <row r="6" spans="2:16" ht="18" customHeight="1" thickBot="1" x14ac:dyDescent="0.3">
      <c r="B6" s="294" t="s">
        <v>1656</v>
      </c>
      <c r="C6" s="295"/>
      <c r="D6" s="263" t="s">
        <v>2163</v>
      </c>
      <c r="E6" s="300" t="s">
        <v>1653</v>
      </c>
      <c r="F6" s="301"/>
      <c r="G6" s="264" t="s">
        <v>2163</v>
      </c>
      <c r="H6" s="306" t="s">
        <v>1654</v>
      </c>
      <c r="I6" s="307"/>
      <c r="J6" s="62" t="s">
        <v>2163</v>
      </c>
      <c r="K6" s="282" t="s">
        <v>1655</v>
      </c>
      <c r="L6" s="283"/>
      <c r="M6" s="264" t="s">
        <v>2163</v>
      </c>
      <c r="N6" s="288" t="s">
        <v>1657</v>
      </c>
      <c r="O6" s="288"/>
      <c r="P6" s="264" t="s">
        <v>2163</v>
      </c>
    </row>
    <row r="7" spans="2:16" ht="18" customHeight="1" thickBot="1" x14ac:dyDescent="0.3">
      <c r="B7" s="296"/>
      <c r="C7" s="297"/>
      <c r="D7" s="270">
        <f>(D3*60/100)/5</f>
        <v>1593823.6800000002</v>
      </c>
      <c r="E7" s="302"/>
      <c r="F7" s="303"/>
      <c r="G7" s="267">
        <f>D7</f>
        <v>1593823.6800000002</v>
      </c>
      <c r="H7" s="308"/>
      <c r="I7" s="309"/>
      <c r="J7" s="267">
        <f>G7</f>
        <v>1593823.6800000002</v>
      </c>
      <c r="K7" s="284"/>
      <c r="L7" s="285"/>
      <c r="M7" s="269">
        <f>G7</f>
        <v>1593823.6800000002</v>
      </c>
      <c r="N7" s="289"/>
      <c r="O7" s="289"/>
      <c r="P7" s="268">
        <f>D7</f>
        <v>1593823.6800000002</v>
      </c>
    </row>
    <row r="8" spans="2:16" ht="18" customHeight="1" thickBot="1" x14ac:dyDescent="0.3">
      <c r="B8" s="296"/>
      <c r="C8" s="297"/>
      <c r="D8" s="262" t="s">
        <v>2164</v>
      </c>
      <c r="E8" s="302"/>
      <c r="F8" s="303"/>
      <c r="G8" s="262" t="s">
        <v>2164</v>
      </c>
      <c r="H8" s="308"/>
      <c r="I8" s="309"/>
      <c r="J8" s="262" t="s">
        <v>2164</v>
      </c>
      <c r="K8" s="284"/>
      <c r="L8" s="285"/>
      <c r="M8" s="262" t="s">
        <v>2164</v>
      </c>
      <c r="N8" s="289"/>
      <c r="O8" s="289"/>
      <c r="P8" s="62" t="s">
        <v>2164</v>
      </c>
    </row>
    <row r="9" spans="2:16" s="134" customFormat="1" ht="22.5" customHeight="1" thickBot="1" x14ac:dyDescent="0.25">
      <c r="B9" s="298"/>
      <c r="C9" s="299"/>
      <c r="D9" s="261">
        <f>SUM(Haikal[Amount])</f>
        <v>3041999</v>
      </c>
      <c r="E9" s="304"/>
      <c r="F9" s="305"/>
      <c r="G9" s="261">
        <f>SUM(EGA[Amount])</f>
        <v>830000</v>
      </c>
      <c r="H9" s="310"/>
      <c r="I9" s="311"/>
      <c r="J9" s="261">
        <f>SUM(fajar[Amount])</f>
        <v>1019900</v>
      </c>
      <c r="K9" s="286"/>
      <c r="L9" s="287"/>
      <c r="M9" s="261">
        <f>SUM(ifan[Amount])</f>
        <v>0</v>
      </c>
      <c r="N9" s="290"/>
      <c r="O9" s="290"/>
      <c r="P9" s="133">
        <f>SUM(verdy[Amount])</f>
        <v>1025000</v>
      </c>
    </row>
    <row r="10" spans="2:16" ht="15.75" thickBot="1" x14ac:dyDescent="0.3">
      <c r="B10" s="120" t="s">
        <v>550</v>
      </c>
      <c r="C10" s="120" t="s">
        <v>551</v>
      </c>
      <c r="D10" s="120" t="s">
        <v>552</v>
      </c>
      <c r="E10" s="119" t="s">
        <v>550</v>
      </c>
      <c r="F10" s="120" t="s">
        <v>551</v>
      </c>
      <c r="G10" s="121" t="s">
        <v>552</v>
      </c>
      <c r="H10" s="119" t="s">
        <v>550</v>
      </c>
      <c r="I10" s="120" t="s">
        <v>551</v>
      </c>
      <c r="J10" s="121" t="s">
        <v>552</v>
      </c>
      <c r="K10" s="119" t="s">
        <v>550</v>
      </c>
      <c r="L10" s="120" t="s">
        <v>551</v>
      </c>
      <c r="M10" s="121" t="s">
        <v>552</v>
      </c>
      <c r="N10" s="149" t="s">
        <v>550</v>
      </c>
      <c r="O10" s="150" t="s">
        <v>551</v>
      </c>
      <c r="P10" s="151" t="s">
        <v>552</v>
      </c>
    </row>
    <row r="11" spans="2:16" x14ac:dyDescent="0.2">
      <c r="B11" s="130" t="s">
        <v>553</v>
      </c>
      <c r="C11" s="131" t="s">
        <v>554</v>
      </c>
      <c r="D11" s="132">
        <v>934900</v>
      </c>
      <c r="E11" s="116" t="s">
        <v>1640</v>
      </c>
      <c r="F11" s="115" t="s">
        <v>1641</v>
      </c>
      <c r="G11" s="117">
        <v>300000</v>
      </c>
      <c r="H11" s="116" t="s">
        <v>1640</v>
      </c>
      <c r="I11" s="115" t="s">
        <v>1641</v>
      </c>
      <c r="J11" s="117">
        <v>289900</v>
      </c>
      <c r="K11" s="116"/>
      <c r="L11" s="115"/>
      <c r="M11" s="117"/>
      <c r="N11" s="152" t="s">
        <v>1648</v>
      </c>
      <c r="O11" s="153" t="s">
        <v>8</v>
      </c>
      <c r="P11" s="154">
        <v>60000</v>
      </c>
    </row>
    <row r="12" spans="2:16" x14ac:dyDescent="0.2">
      <c r="B12" s="125" t="s">
        <v>555</v>
      </c>
      <c r="C12" s="126" t="s">
        <v>556</v>
      </c>
      <c r="D12" s="117">
        <v>310100</v>
      </c>
      <c r="E12" s="116" t="s">
        <v>1642</v>
      </c>
      <c r="F12" s="115" t="s">
        <v>1643</v>
      </c>
      <c r="G12" s="118">
        <v>200000</v>
      </c>
      <c r="H12" s="116" t="s">
        <v>1647</v>
      </c>
      <c r="I12" s="115" t="s">
        <v>561</v>
      </c>
      <c r="J12" s="118">
        <v>200000</v>
      </c>
      <c r="K12" s="116"/>
      <c r="L12" s="115"/>
      <c r="M12" s="118"/>
      <c r="N12" s="138" t="s">
        <v>1648</v>
      </c>
      <c r="O12" s="115" t="s">
        <v>1649</v>
      </c>
      <c r="P12" s="140">
        <v>111000</v>
      </c>
    </row>
    <row r="13" spans="2:16" x14ac:dyDescent="0.2">
      <c r="B13" s="125" t="s">
        <v>555</v>
      </c>
      <c r="C13" s="126" t="s">
        <v>557</v>
      </c>
      <c r="D13" s="117">
        <v>81000</v>
      </c>
      <c r="E13" s="116" t="s">
        <v>1644</v>
      </c>
      <c r="F13" s="115" t="s">
        <v>1645</v>
      </c>
      <c r="G13" s="118">
        <v>165000</v>
      </c>
      <c r="H13" s="116" t="s">
        <v>1642</v>
      </c>
      <c r="I13" s="115" t="s">
        <v>1643</v>
      </c>
      <c r="J13" s="118">
        <v>200000</v>
      </c>
      <c r="K13" s="116"/>
      <c r="L13" s="115"/>
      <c r="M13" s="118"/>
      <c r="N13" s="138" t="s">
        <v>1648</v>
      </c>
      <c r="O13" s="115" t="s">
        <v>1650</v>
      </c>
      <c r="P13" s="140">
        <v>124000</v>
      </c>
    </row>
    <row r="14" spans="2:16" x14ac:dyDescent="0.2">
      <c r="B14" s="125" t="s">
        <v>558</v>
      </c>
      <c r="C14" s="126" t="s">
        <v>559</v>
      </c>
      <c r="D14" s="117">
        <v>1009000</v>
      </c>
      <c r="E14" s="116" t="s">
        <v>543</v>
      </c>
      <c r="F14" s="126" t="s">
        <v>1646</v>
      </c>
      <c r="G14" s="118">
        <v>165000</v>
      </c>
      <c r="H14" s="116" t="s">
        <v>1644</v>
      </c>
      <c r="I14" s="115" t="s">
        <v>1645</v>
      </c>
      <c r="J14" s="118">
        <v>165000</v>
      </c>
      <c r="K14" s="116"/>
      <c r="L14" s="115"/>
      <c r="M14" s="118"/>
      <c r="N14" s="138" t="s">
        <v>1651</v>
      </c>
      <c r="O14" s="115" t="s">
        <v>1652</v>
      </c>
      <c r="P14" s="140">
        <v>200000</v>
      </c>
    </row>
    <row r="15" spans="2:16" x14ac:dyDescent="0.2">
      <c r="B15" s="125" t="s">
        <v>558</v>
      </c>
      <c r="C15" s="126" t="s">
        <v>560</v>
      </c>
      <c r="D15" s="117">
        <v>37000</v>
      </c>
      <c r="E15" s="127"/>
      <c r="F15" s="128"/>
      <c r="G15" s="129"/>
      <c r="H15" s="116" t="s">
        <v>543</v>
      </c>
      <c r="I15" s="115" t="s">
        <v>1646</v>
      </c>
      <c r="J15" s="118">
        <v>165000</v>
      </c>
      <c r="K15" s="116"/>
      <c r="L15" s="115"/>
      <c r="M15" s="118"/>
      <c r="N15" s="138" t="s">
        <v>1642</v>
      </c>
      <c r="O15" s="115" t="s">
        <v>1643</v>
      </c>
      <c r="P15" s="140">
        <v>200000</v>
      </c>
    </row>
    <row r="16" spans="2:16" x14ac:dyDescent="0.2">
      <c r="B16" s="125" t="s">
        <v>541</v>
      </c>
      <c r="C16" s="126" t="s">
        <v>561</v>
      </c>
      <c r="D16" s="117">
        <v>100000</v>
      </c>
      <c r="E16" s="125"/>
      <c r="F16" s="126"/>
      <c r="G16" s="117"/>
      <c r="H16" s="116"/>
      <c r="I16" s="115"/>
      <c r="J16" s="118"/>
      <c r="K16" s="116"/>
      <c r="L16" s="115"/>
      <c r="M16" s="118"/>
      <c r="N16" s="138" t="s">
        <v>1644</v>
      </c>
      <c r="O16" s="115" t="s">
        <v>1645</v>
      </c>
      <c r="P16" s="139">
        <v>165000</v>
      </c>
    </row>
    <row r="17" spans="2:16" x14ac:dyDescent="0.2">
      <c r="B17" s="125" t="s">
        <v>562</v>
      </c>
      <c r="C17" s="126" t="s">
        <v>563</v>
      </c>
      <c r="D17" s="117">
        <v>239999</v>
      </c>
      <c r="E17" s="125"/>
      <c r="F17" s="126"/>
      <c r="G17" s="117"/>
      <c r="H17" s="116"/>
      <c r="I17" s="115"/>
      <c r="J17" s="118"/>
      <c r="K17" s="116"/>
      <c r="L17" s="115"/>
      <c r="M17" s="118"/>
      <c r="N17" s="138" t="s">
        <v>543</v>
      </c>
      <c r="O17" s="115" t="s">
        <v>1646</v>
      </c>
      <c r="P17" s="140">
        <v>165000</v>
      </c>
    </row>
    <row r="18" spans="2:16" x14ac:dyDescent="0.2">
      <c r="B18" s="125" t="s">
        <v>564</v>
      </c>
      <c r="C18" s="126" t="s">
        <v>565</v>
      </c>
      <c r="D18" s="117">
        <v>165000</v>
      </c>
      <c r="E18" s="125"/>
      <c r="F18" s="126"/>
      <c r="G18" s="117"/>
      <c r="H18" s="116"/>
      <c r="I18" s="115"/>
      <c r="J18" s="118"/>
      <c r="K18" s="116"/>
      <c r="L18" s="115"/>
      <c r="M18" s="118"/>
      <c r="N18" s="138"/>
      <c r="O18" s="115"/>
      <c r="P18" s="140"/>
    </row>
    <row r="19" spans="2:16" x14ac:dyDescent="0.2">
      <c r="B19" s="125" t="s">
        <v>566</v>
      </c>
      <c r="C19" s="126" t="s">
        <v>567</v>
      </c>
      <c r="D19" s="117">
        <v>165000</v>
      </c>
      <c r="E19" s="125"/>
      <c r="F19" s="126"/>
      <c r="G19" s="117"/>
      <c r="H19" s="116"/>
      <c r="I19" s="115"/>
      <c r="J19" s="118"/>
      <c r="K19" s="116"/>
      <c r="L19" s="115"/>
      <c r="M19" s="118"/>
      <c r="N19" s="138"/>
      <c r="O19" s="115"/>
      <c r="P19" s="140"/>
    </row>
    <row r="20" spans="2:16" x14ac:dyDescent="0.2">
      <c r="B20" s="125"/>
      <c r="C20" s="126"/>
      <c r="D20" s="117"/>
      <c r="E20" s="127"/>
      <c r="F20" s="128"/>
      <c r="G20" s="129"/>
      <c r="H20" s="116"/>
      <c r="I20" s="126"/>
      <c r="J20" s="118"/>
      <c r="K20" s="116"/>
      <c r="L20" s="126"/>
      <c r="M20" s="118"/>
      <c r="N20" s="138"/>
      <c r="O20" s="126"/>
      <c r="P20" s="140"/>
    </row>
    <row r="21" spans="2:16" x14ac:dyDescent="0.2">
      <c r="B21" s="125"/>
      <c r="C21" s="126"/>
      <c r="D21" s="117"/>
      <c r="E21" s="125"/>
      <c r="F21" s="126"/>
      <c r="G21" s="117"/>
      <c r="H21" s="116"/>
      <c r="I21" s="115"/>
      <c r="J21" s="118"/>
      <c r="K21" s="116"/>
      <c r="L21" s="115"/>
      <c r="M21" s="118"/>
      <c r="N21" s="138"/>
      <c r="O21" s="115"/>
      <c r="P21" s="140"/>
    </row>
    <row r="22" spans="2:16" x14ac:dyDescent="0.2">
      <c r="B22" s="125"/>
      <c r="C22" s="126"/>
      <c r="D22" s="117"/>
      <c r="E22" s="125"/>
      <c r="F22" s="126"/>
      <c r="G22" s="117"/>
      <c r="H22" s="116"/>
      <c r="I22" s="115"/>
      <c r="J22" s="118"/>
      <c r="K22" s="116"/>
      <c r="L22" s="115"/>
      <c r="M22" s="118"/>
      <c r="N22" s="138"/>
      <c r="O22" s="115"/>
      <c r="P22" s="140"/>
    </row>
    <row r="23" spans="2:16" x14ac:dyDescent="0.2">
      <c r="B23" s="125"/>
      <c r="C23" s="126"/>
      <c r="D23" s="117"/>
      <c r="E23" s="125"/>
      <c r="F23" s="126"/>
      <c r="G23" s="117"/>
      <c r="H23" s="116"/>
      <c r="I23" s="115"/>
      <c r="J23" s="118"/>
      <c r="K23" s="116"/>
      <c r="L23" s="115"/>
      <c r="M23" s="118"/>
      <c r="N23" s="138"/>
      <c r="O23" s="115"/>
      <c r="P23" s="140"/>
    </row>
    <row r="24" spans="2:16" x14ac:dyDescent="0.2">
      <c r="B24" s="125"/>
      <c r="C24" s="126"/>
      <c r="D24" s="117"/>
      <c r="E24" s="125"/>
      <c r="F24" s="126"/>
      <c r="G24" s="117"/>
      <c r="H24" s="116"/>
      <c r="I24" s="115"/>
      <c r="J24" s="118"/>
      <c r="K24" s="116"/>
      <c r="L24" s="115"/>
      <c r="M24" s="118"/>
      <c r="N24" s="138"/>
      <c r="O24" s="115"/>
      <c r="P24" s="140"/>
    </row>
    <row r="25" spans="2:16" x14ac:dyDescent="0.2">
      <c r="B25" s="125"/>
      <c r="C25" s="126"/>
      <c r="D25" s="117"/>
      <c r="E25" s="125"/>
      <c r="F25" s="126"/>
      <c r="G25" s="117"/>
      <c r="H25" s="116"/>
      <c r="I25" s="115"/>
      <c r="J25" s="118"/>
      <c r="K25" s="116"/>
      <c r="L25" s="115"/>
      <c r="M25" s="118"/>
      <c r="N25" s="138"/>
      <c r="O25" s="115"/>
      <c r="P25" s="140"/>
    </row>
    <row r="26" spans="2:16" x14ac:dyDescent="0.2">
      <c r="B26" s="125"/>
      <c r="C26" s="126"/>
      <c r="D26" s="117"/>
      <c r="E26" s="125"/>
      <c r="F26" s="126"/>
      <c r="G26" s="117"/>
      <c r="H26" s="122"/>
      <c r="I26" s="123"/>
      <c r="J26" s="124"/>
      <c r="K26" s="122"/>
      <c r="L26" s="123"/>
      <c r="M26" s="124"/>
      <c r="N26" s="141"/>
      <c r="O26" s="123"/>
      <c r="P26" s="142"/>
    </row>
    <row r="27" spans="2:16" x14ac:dyDescent="0.2">
      <c r="B27" s="125"/>
      <c r="C27" s="126"/>
      <c r="D27" s="117"/>
      <c r="E27" s="125"/>
      <c r="F27" s="126"/>
      <c r="G27" s="117"/>
      <c r="H27" s="127"/>
      <c r="I27" s="128"/>
      <c r="J27" s="129"/>
      <c r="K27" s="127"/>
      <c r="L27" s="128"/>
      <c r="M27" s="129"/>
      <c r="N27" s="143"/>
      <c r="O27" s="128"/>
      <c r="P27" s="144"/>
    </row>
    <row r="28" spans="2:16" x14ac:dyDescent="0.2">
      <c r="B28" s="125"/>
      <c r="C28" s="126"/>
      <c r="D28" s="117"/>
      <c r="E28" s="125"/>
      <c r="F28" s="126"/>
      <c r="G28" s="117"/>
      <c r="H28" s="125"/>
      <c r="I28" s="126"/>
      <c r="J28" s="117"/>
      <c r="K28" s="125"/>
      <c r="L28" s="126"/>
      <c r="M28" s="117"/>
      <c r="N28" s="145"/>
      <c r="O28" s="126"/>
      <c r="P28" s="139"/>
    </row>
    <row r="29" spans="2:16" x14ac:dyDescent="0.2">
      <c r="B29" s="125"/>
      <c r="C29" s="126"/>
      <c r="D29" s="117"/>
      <c r="E29" s="125"/>
      <c r="F29" s="126"/>
      <c r="G29" s="117"/>
      <c r="H29" s="125"/>
      <c r="I29" s="126"/>
      <c r="J29" s="117"/>
      <c r="K29" s="125"/>
      <c r="L29" s="126"/>
      <c r="M29" s="117"/>
      <c r="N29" s="145"/>
      <c r="O29" s="126"/>
      <c r="P29" s="139"/>
    </row>
    <row r="30" spans="2:16" x14ac:dyDescent="0.2">
      <c r="B30" s="125"/>
      <c r="C30" s="126"/>
      <c r="D30" s="117"/>
      <c r="E30" s="125"/>
      <c r="F30" s="126"/>
      <c r="G30" s="117"/>
      <c r="H30" s="125"/>
      <c r="I30" s="126"/>
      <c r="J30" s="117"/>
      <c r="K30" s="125"/>
      <c r="L30" s="126"/>
      <c r="M30" s="117"/>
      <c r="N30" s="145"/>
      <c r="O30" s="126"/>
      <c r="P30" s="139"/>
    </row>
    <row r="31" spans="2:16" x14ac:dyDescent="0.2">
      <c r="B31" s="125"/>
      <c r="C31" s="126"/>
      <c r="D31" s="117"/>
      <c r="E31" s="125"/>
      <c r="F31" s="126"/>
      <c r="G31" s="117"/>
      <c r="H31" s="125"/>
      <c r="I31" s="126"/>
      <c r="J31" s="117"/>
      <c r="K31" s="125"/>
      <c r="L31" s="126"/>
      <c r="M31" s="117"/>
      <c r="N31" s="145"/>
      <c r="O31" s="126"/>
      <c r="P31" s="139"/>
    </row>
    <row r="32" spans="2:16" x14ac:dyDescent="0.2">
      <c r="B32" s="125"/>
      <c r="C32" s="126"/>
      <c r="D32" s="117"/>
      <c r="E32" s="125"/>
      <c r="F32" s="126"/>
      <c r="G32" s="117"/>
      <c r="H32" s="127"/>
      <c r="I32" s="128"/>
      <c r="J32" s="129"/>
      <c r="K32" s="127"/>
      <c r="L32" s="128"/>
      <c r="M32" s="129"/>
      <c r="N32" s="143"/>
      <c r="O32" s="128"/>
      <c r="P32" s="144"/>
    </row>
    <row r="33" spans="2:16" x14ac:dyDescent="0.2">
      <c r="B33" s="125"/>
      <c r="C33" s="126"/>
      <c r="D33" s="117"/>
      <c r="E33" s="125"/>
      <c r="F33" s="126"/>
      <c r="G33" s="117"/>
      <c r="H33" s="125"/>
      <c r="I33" s="126"/>
      <c r="J33" s="117"/>
      <c r="K33" s="125"/>
      <c r="L33" s="126"/>
      <c r="M33" s="117"/>
      <c r="N33" s="145"/>
      <c r="O33" s="126"/>
      <c r="P33" s="139"/>
    </row>
    <row r="34" spans="2:16" x14ac:dyDescent="0.2">
      <c r="B34" s="125"/>
      <c r="C34" s="126"/>
      <c r="D34" s="117"/>
      <c r="E34" s="125"/>
      <c r="F34" s="126"/>
      <c r="G34" s="117"/>
      <c r="H34" s="125"/>
      <c r="I34" s="126"/>
      <c r="J34" s="117"/>
      <c r="K34" s="125"/>
      <c r="L34" s="126"/>
      <c r="M34" s="117"/>
      <c r="N34" s="145"/>
      <c r="O34" s="126"/>
      <c r="P34" s="139"/>
    </row>
    <row r="35" spans="2:16" x14ac:dyDescent="0.2">
      <c r="B35" s="127"/>
      <c r="C35" s="128"/>
      <c r="D35" s="129"/>
      <c r="E35" s="125"/>
      <c r="F35" s="126"/>
      <c r="G35" s="117"/>
      <c r="H35" s="125"/>
      <c r="I35" s="126"/>
      <c r="J35" s="117"/>
      <c r="K35" s="125"/>
      <c r="L35" s="126"/>
      <c r="M35" s="117"/>
      <c r="N35" s="145"/>
      <c r="O35" s="126"/>
      <c r="P35" s="139"/>
    </row>
    <row r="36" spans="2:16" ht="15" thickBot="1" x14ac:dyDescent="0.25">
      <c r="B36" s="127"/>
      <c r="C36" s="128"/>
      <c r="D36" s="129"/>
      <c r="E36" s="127"/>
      <c r="F36" s="128"/>
      <c r="G36" s="129"/>
      <c r="H36" s="127"/>
      <c r="I36" s="128"/>
      <c r="J36" s="129"/>
      <c r="K36" s="127"/>
      <c r="L36" s="128"/>
      <c r="M36" s="129"/>
      <c r="N36" s="146"/>
      <c r="O36" s="147"/>
      <c r="P36" s="148"/>
    </row>
    <row r="37" spans="2:16" x14ac:dyDescent="0.2">
      <c r="N37" s="135"/>
      <c r="O37" s="136"/>
      <c r="P37" s="137"/>
    </row>
  </sheetData>
  <sheetProtection algorithmName="SHA-512" hashValue="bfRZHf/IkcXeSlOrg5XoXFly2MzOj9QHKd7YB7V3U7vi6qZouoIGJoSCLKhTX3j5SK57M3EiFBaiFuJRhHZJBA==" saltValue="ZzpupJ7lddrLmPAR1IcUfw==" spinCount="100000" sheet="1" objects="1" scenarios="1"/>
  <mergeCells count="12">
    <mergeCell ref="K6:L9"/>
    <mergeCell ref="N6:O9"/>
    <mergeCell ref="B4:C4"/>
    <mergeCell ref="B2:C2"/>
    <mergeCell ref="B6:C9"/>
    <mergeCell ref="E6:F9"/>
    <mergeCell ref="H6:I9"/>
    <mergeCell ref="F2:F3"/>
    <mergeCell ref="G2:G3"/>
    <mergeCell ref="I2:I3"/>
    <mergeCell ref="J2:J3"/>
    <mergeCell ref="B3:C3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FE82-1099-4BAC-A216-CBE6977F3F05}">
  <dimension ref="A2:U360"/>
  <sheetViews>
    <sheetView zoomScale="82" zoomScaleNormal="82" workbookViewId="0">
      <selection activeCell="D9" sqref="D9"/>
    </sheetView>
  </sheetViews>
  <sheetFormatPr defaultRowHeight="14.25" x14ac:dyDescent="0.2"/>
  <cols>
    <col min="1" max="1" width="77.75" bestFit="1" customWidth="1"/>
    <col min="2" max="2" width="9" style="91" bestFit="1" customWidth="1"/>
    <col min="3" max="3" width="14.125" bestFit="1" customWidth="1"/>
    <col min="4" max="5" width="14.125" customWidth="1"/>
    <col min="6" max="6" width="11.25" bestFit="1" customWidth="1"/>
    <col min="7" max="7" width="13.5" bestFit="1" customWidth="1"/>
    <col min="8" max="8" width="9" bestFit="1" customWidth="1"/>
    <col min="9" max="9" width="3.75" customWidth="1"/>
    <col min="10" max="10" width="16.875" bestFit="1" customWidth="1"/>
    <col min="11" max="11" width="14.125" bestFit="1" customWidth="1"/>
    <col min="12" max="12" width="3.875" customWidth="1"/>
    <col min="13" max="13" width="19.5" bestFit="1" customWidth="1"/>
    <col min="14" max="14" width="23.5" bestFit="1" customWidth="1"/>
    <col min="15" max="15" width="4.625" customWidth="1"/>
    <col min="16" max="16" width="15.5" bestFit="1" customWidth="1"/>
    <col min="17" max="17" width="29.625" bestFit="1" customWidth="1"/>
    <col min="18" max="18" width="7.125" customWidth="1"/>
    <col min="19" max="19" width="5.375" customWidth="1"/>
    <col min="20" max="21" width="30" bestFit="1" customWidth="1"/>
    <col min="22" max="28" width="16.375" bestFit="1" customWidth="1"/>
    <col min="29" max="30" width="11.375" bestFit="1" customWidth="1"/>
    <col min="31" max="122" width="16.375" bestFit="1" customWidth="1"/>
    <col min="123" max="123" width="11.375" bestFit="1" customWidth="1"/>
    <col min="124" max="127" width="10.75" bestFit="1" customWidth="1"/>
    <col min="128" max="129" width="11.375" bestFit="1" customWidth="1"/>
    <col min="130" max="237" width="30" bestFit="1" customWidth="1"/>
    <col min="238" max="238" width="10.375" bestFit="1" customWidth="1"/>
  </cols>
  <sheetData>
    <row r="2" spans="1:21" ht="15" x14ac:dyDescent="0.25">
      <c r="T2" s="235" t="s">
        <v>534</v>
      </c>
      <c r="U2" s="239">
        <v>37215152</v>
      </c>
    </row>
    <row r="3" spans="1:21" ht="15" x14ac:dyDescent="0.25">
      <c r="A3" s="114" t="s">
        <v>531</v>
      </c>
      <c r="B3" s="112" t="s">
        <v>529</v>
      </c>
      <c r="C3" s="113" t="s">
        <v>528</v>
      </c>
      <c r="D3" s="211"/>
      <c r="E3" s="211"/>
      <c r="F3" s="216"/>
      <c r="G3" s="162" t="s">
        <v>549</v>
      </c>
      <c r="H3" s="216" t="s">
        <v>529</v>
      </c>
      <c r="I3" s="216"/>
      <c r="J3" s="110" t="s">
        <v>533</v>
      </c>
      <c r="K3" s="111" t="s">
        <v>528</v>
      </c>
      <c r="L3" s="211"/>
      <c r="M3" s="110" t="s">
        <v>535</v>
      </c>
      <c r="N3" s="111" t="s">
        <v>530</v>
      </c>
      <c r="O3" s="211"/>
      <c r="P3" s="110" t="s">
        <v>536</v>
      </c>
      <c r="Q3" s="111" t="s">
        <v>532</v>
      </c>
      <c r="R3" s="211"/>
      <c r="S3" s="211"/>
      <c r="T3" s="236">
        <f>GETPIVOTDATA("[Measures].[Sum of Q]",$G$3)</f>
        <v>321</v>
      </c>
      <c r="U3" s="240" t="s">
        <v>29</v>
      </c>
    </row>
    <row r="4" spans="1:21" ht="15" x14ac:dyDescent="0.25">
      <c r="A4" s="217" t="s">
        <v>205</v>
      </c>
      <c r="B4" s="218">
        <v>82</v>
      </c>
      <c r="C4" s="219">
        <v>8144973</v>
      </c>
      <c r="D4" s="221"/>
      <c r="E4" s="221"/>
      <c r="F4" s="216"/>
      <c r="G4" s="214" t="s">
        <v>524</v>
      </c>
      <c r="H4" s="215">
        <v>32</v>
      </c>
      <c r="I4" s="216"/>
      <c r="J4" s="217" t="s">
        <v>524</v>
      </c>
      <c r="K4" s="220">
        <v>1817800</v>
      </c>
      <c r="L4" s="221"/>
      <c r="M4" s="217" t="s">
        <v>524</v>
      </c>
      <c r="N4" s="222">
        <v>32</v>
      </c>
      <c r="O4" s="223"/>
      <c r="P4" s="217" t="s">
        <v>524</v>
      </c>
      <c r="Q4" s="220">
        <v>470100</v>
      </c>
      <c r="R4" s="213"/>
      <c r="S4" s="212"/>
      <c r="U4" s="240" t="s">
        <v>30</v>
      </c>
    </row>
    <row r="5" spans="1:21" ht="15" x14ac:dyDescent="0.25">
      <c r="A5" s="224" t="s">
        <v>294</v>
      </c>
      <c r="B5" s="225">
        <v>27</v>
      </c>
      <c r="C5" s="226">
        <v>5805000</v>
      </c>
      <c r="D5" s="221"/>
      <c r="E5" s="221"/>
      <c r="F5" s="216"/>
      <c r="G5" s="214" t="s">
        <v>525</v>
      </c>
      <c r="H5" s="215">
        <v>22</v>
      </c>
      <c r="I5" s="216"/>
      <c r="J5" s="224" t="s">
        <v>525</v>
      </c>
      <c r="K5" s="227">
        <v>1460400</v>
      </c>
      <c r="L5" s="221"/>
      <c r="M5" s="224" t="s">
        <v>525</v>
      </c>
      <c r="N5" s="228">
        <v>22</v>
      </c>
      <c r="O5" s="223"/>
      <c r="P5" s="224" t="s">
        <v>525</v>
      </c>
      <c r="Q5" s="227">
        <v>311000</v>
      </c>
      <c r="R5" s="213"/>
      <c r="S5" s="212"/>
      <c r="U5" s="240" t="s">
        <v>31</v>
      </c>
    </row>
    <row r="6" spans="1:21" ht="15" x14ac:dyDescent="0.25">
      <c r="A6" s="224" t="s">
        <v>332</v>
      </c>
      <c r="B6" s="225">
        <v>3</v>
      </c>
      <c r="C6" s="226">
        <v>837000</v>
      </c>
      <c r="D6" s="221"/>
      <c r="E6" s="221"/>
      <c r="F6" s="216"/>
      <c r="G6" s="214" t="s">
        <v>526</v>
      </c>
      <c r="H6" s="215">
        <v>49</v>
      </c>
      <c r="I6" s="216"/>
      <c r="J6" s="224" t="s">
        <v>526</v>
      </c>
      <c r="K6" s="227">
        <v>3797685</v>
      </c>
      <c r="L6" s="221"/>
      <c r="M6" s="224" t="s">
        <v>526</v>
      </c>
      <c r="N6" s="228">
        <v>49</v>
      </c>
      <c r="O6" s="223"/>
      <c r="P6" s="224" t="s">
        <v>526</v>
      </c>
      <c r="Q6" s="227">
        <v>777300</v>
      </c>
      <c r="R6" s="213"/>
      <c r="S6" s="212"/>
      <c r="T6" s="235" t="s">
        <v>533</v>
      </c>
    </row>
    <row r="7" spans="1:21" ht="15" x14ac:dyDescent="0.25">
      <c r="A7" s="224" t="s">
        <v>232</v>
      </c>
      <c r="B7" s="225">
        <v>2</v>
      </c>
      <c r="C7" s="226">
        <v>559998</v>
      </c>
      <c r="D7" s="221"/>
      <c r="E7" s="221"/>
      <c r="F7" s="216"/>
      <c r="G7" s="214" t="s">
        <v>527</v>
      </c>
      <c r="H7" s="215">
        <v>141</v>
      </c>
      <c r="I7" s="216"/>
      <c r="J7" s="224" t="s">
        <v>527</v>
      </c>
      <c r="K7" s="227">
        <v>16377080</v>
      </c>
      <c r="L7" s="221"/>
      <c r="M7" s="224" t="s">
        <v>527</v>
      </c>
      <c r="N7" s="228">
        <v>140</v>
      </c>
      <c r="O7" s="223"/>
      <c r="P7" s="224" t="s">
        <v>527</v>
      </c>
      <c r="Q7" s="227">
        <v>2477300</v>
      </c>
      <c r="R7" s="213"/>
      <c r="S7" s="212"/>
      <c r="T7" s="237">
        <f>GETPIVOTDATA("[Measures].[Sum of Total]",$J$3)</f>
        <v>29908857</v>
      </c>
    </row>
    <row r="8" spans="1:21" ht="15" x14ac:dyDescent="0.25">
      <c r="A8" s="224" t="s">
        <v>309</v>
      </c>
      <c r="B8" s="225">
        <v>1</v>
      </c>
      <c r="C8" s="226">
        <v>710000</v>
      </c>
      <c r="D8" s="221"/>
      <c r="E8" s="221"/>
      <c r="F8" s="216"/>
      <c r="G8" s="214" t="s">
        <v>2150</v>
      </c>
      <c r="H8" s="215">
        <v>76</v>
      </c>
      <c r="I8" s="216"/>
      <c r="J8" s="224" t="s">
        <v>2150</v>
      </c>
      <c r="K8" s="227">
        <v>6420892</v>
      </c>
      <c r="L8" s="221"/>
      <c r="M8" s="224" t="s">
        <v>2150</v>
      </c>
      <c r="N8" s="228">
        <v>75</v>
      </c>
      <c r="O8" s="223"/>
      <c r="P8" s="224" t="s">
        <v>2150</v>
      </c>
      <c r="Q8" s="227">
        <v>1284800</v>
      </c>
      <c r="R8" s="213"/>
      <c r="S8" s="212"/>
    </row>
    <row r="9" spans="1:21" ht="15" x14ac:dyDescent="0.25">
      <c r="A9" s="224" t="s">
        <v>423</v>
      </c>
      <c r="B9" s="225">
        <v>2</v>
      </c>
      <c r="C9" s="226">
        <v>1440000</v>
      </c>
      <c r="D9" s="221"/>
      <c r="E9" s="221"/>
      <c r="F9" s="216"/>
      <c r="G9" s="214" t="s">
        <v>2151</v>
      </c>
      <c r="H9" s="215">
        <v>1</v>
      </c>
      <c r="I9" s="216"/>
      <c r="J9" s="224" t="s">
        <v>2151</v>
      </c>
      <c r="K9" s="227">
        <v>35000</v>
      </c>
      <c r="L9" s="216"/>
      <c r="M9" s="224" t="s">
        <v>2151</v>
      </c>
      <c r="N9" s="228">
        <v>1</v>
      </c>
      <c r="O9" s="216"/>
      <c r="P9" s="224" t="s">
        <v>2151</v>
      </c>
      <c r="Q9" s="227">
        <v>6200</v>
      </c>
    </row>
    <row r="10" spans="1:21" ht="15" x14ac:dyDescent="0.25">
      <c r="A10" s="224" t="s">
        <v>55</v>
      </c>
      <c r="B10" s="225">
        <v>1</v>
      </c>
      <c r="C10" s="226">
        <v>99000</v>
      </c>
      <c r="D10" s="221"/>
      <c r="E10" s="221"/>
      <c r="F10" s="216"/>
      <c r="G10" s="229" t="s">
        <v>523</v>
      </c>
      <c r="H10" s="215">
        <v>321</v>
      </c>
      <c r="I10" s="216"/>
      <c r="J10" s="230" t="s">
        <v>523</v>
      </c>
      <c r="K10" s="231">
        <v>29908857</v>
      </c>
      <c r="L10" s="216"/>
      <c r="M10" s="230" t="s">
        <v>523</v>
      </c>
      <c r="N10" s="232">
        <v>319</v>
      </c>
      <c r="O10" s="216"/>
      <c r="P10" s="230" t="s">
        <v>523</v>
      </c>
      <c r="Q10" s="231">
        <v>5326700</v>
      </c>
      <c r="T10" s="235" t="s">
        <v>535</v>
      </c>
    </row>
    <row r="11" spans="1:21" ht="15" x14ac:dyDescent="0.25">
      <c r="A11" s="224" t="s">
        <v>41</v>
      </c>
      <c r="B11" s="225">
        <v>3</v>
      </c>
      <c r="C11" s="226">
        <v>179997</v>
      </c>
      <c r="D11" s="221"/>
      <c r="E11" s="221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T11" s="236">
        <f>GETPIVOTDATA("[Measures].[Count of Customer Name]",$M$3)</f>
        <v>319</v>
      </c>
    </row>
    <row r="12" spans="1:21" ht="15" x14ac:dyDescent="0.25">
      <c r="A12" s="224" t="s">
        <v>47</v>
      </c>
      <c r="B12" s="225">
        <v>22</v>
      </c>
      <c r="C12" s="226">
        <v>1207800</v>
      </c>
      <c r="D12" s="221"/>
      <c r="E12" s="221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</row>
    <row r="13" spans="1:21" ht="15" x14ac:dyDescent="0.25">
      <c r="A13" s="224" t="s">
        <v>111</v>
      </c>
      <c r="B13" s="225">
        <v>48</v>
      </c>
      <c r="C13" s="226">
        <v>2635200</v>
      </c>
      <c r="D13" s="221"/>
      <c r="E13" s="221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</row>
    <row r="14" spans="1:21" ht="15" x14ac:dyDescent="0.25">
      <c r="A14" s="224" t="s">
        <v>146</v>
      </c>
      <c r="B14" s="225">
        <v>2</v>
      </c>
      <c r="C14" s="226">
        <v>569800</v>
      </c>
      <c r="D14" s="221"/>
      <c r="E14" s="221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T14" s="235" t="s">
        <v>536</v>
      </c>
    </row>
    <row r="15" spans="1:21" ht="15" x14ac:dyDescent="0.25">
      <c r="A15" s="224" t="s">
        <v>469</v>
      </c>
      <c r="B15" s="225">
        <v>1</v>
      </c>
      <c r="C15" s="226">
        <v>75000</v>
      </c>
      <c r="D15" s="221"/>
      <c r="E15" s="221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T15" s="238">
        <f>GETPIVOTDATA("[Measures].[Sum of Total Shipping Fee (Rp.)]",$P$3)</f>
        <v>5326700</v>
      </c>
    </row>
    <row r="16" spans="1:21" ht="15" x14ac:dyDescent="0.25">
      <c r="A16" s="224" t="s">
        <v>515</v>
      </c>
      <c r="B16" s="225">
        <v>7</v>
      </c>
      <c r="C16" s="226">
        <v>425000</v>
      </c>
      <c r="D16" s="221"/>
      <c r="E16" s="221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</row>
    <row r="17" spans="1:17" ht="15" x14ac:dyDescent="0.25">
      <c r="A17" s="224" t="s">
        <v>495</v>
      </c>
      <c r="B17" s="225">
        <v>4</v>
      </c>
      <c r="C17" s="226">
        <v>177500</v>
      </c>
      <c r="D17" s="221"/>
      <c r="E17" s="221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</row>
    <row r="18" spans="1:17" ht="15" x14ac:dyDescent="0.25">
      <c r="A18" s="224" t="s">
        <v>56</v>
      </c>
      <c r="B18" s="225">
        <v>2</v>
      </c>
      <c r="C18" s="226">
        <v>138000</v>
      </c>
      <c r="D18" s="221"/>
      <c r="E18" s="221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</row>
    <row r="19" spans="1:17" ht="15" x14ac:dyDescent="0.25">
      <c r="A19" s="224" t="s">
        <v>496</v>
      </c>
      <c r="B19" s="225">
        <v>31</v>
      </c>
      <c r="C19" s="226">
        <v>1579995</v>
      </c>
      <c r="D19" s="221"/>
      <c r="E19" s="221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</row>
    <row r="20" spans="1:17" ht="15" x14ac:dyDescent="0.25">
      <c r="A20" s="224" t="s">
        <v>2083</v>
      </c>
      <c r="B20" s="225">
        <v>2</v>
      </c>
      <c r="C20" s="226">
        <v>599998</v>
      </c>
      <c r="D20" s="221"/>
      <c r="E20" s="221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</row>
    <row r="21" spans="1:17" ht="15" x14ac:dyDescent="0.25">
      <c r="A21" s="224" t="s">
        <v>167</v>
      </c>
      <c r="B21" s="225">
        <v>4</v>
      </c>
      <c r="C21" s="226">
        <v>215600</v>
      </c>
      <c r="D21" s="221"/>
      <c r="E21" s="221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</row>
    <row r="22" spans="1:17" ht="15" x14ac:dyDescent="0.25">
      <c r="A22" s="224" t="s">
        <v>186</v>
      </c>
      <c r="B22" s="225">
        <v>28</v>
      </c>
      <c r="C22" s="226">
        <v>1399996</v>
      </c>
      <c r="D22" s="221"/>
      <c r="E22" s="221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</row>
    <row r="23" spans="1:17" ht="15" x14ac:dyDescent="0.25">
      <c r="A23" s="224" t="s">
        <v>57</v>
      </c>
      <c r="B23" s="225">
        <v>3</v>
      </c>
      <c r="C23" s="226">
        <v>180000</v>
      </c>
      <c r="D23" s="221"/>
      <c r="E23" s="221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</row>
    <row r="24" spans="1:17" ht="15" x14ac:dyDescent="0.25">
      <c r="A24" s="224" t="s">
        <v>319</v>
      </c>
      <c r="B24" s="225">
        <v>3</v>
      </c>
      <c r="C24" s="226">
        <v>87000</v>
      </c>
      <c r="D24" s="221"/>
      <c r="E24" s="221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</row>
    <row r="25" spans="1:17" ht="15" x14ac:dyDescent="0.25">
      <c r="A25" s="224" t="s">
        <v>43</v>
      </c>
      <c r="B25" s="225">
        <v>3</v>
      </c>
      <c r="C25" s="226">
        <v>97000</v>
      </c>
      <c r="D25" s="221"/>
      <c r="E25" s="221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</row>
    <row r="26" spans="1:17" ht="15" x14ac:dyDescent="0.25">
      <c r="A26" s="224" t="s">
        <v>120</v>
      </c>
      <c r="B26" s="225">
        <v>3</v>
      </c>
      <c r="C26" s="226">
        <v>135000</v>
      </c>
      <c r="D26" s="221"/>
      <c r="E26" s="221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</row>
    <row r="27" spans="1:17" ht="15" x14ac:dyDescent="0.25">
      <c r="A27" s="224" t="s">
        <v>42</v>
      </c>
      <c r="B27" s="225">
        <v>2</v>
      </c>
      <c r="C27" s="226">
        <v>118000</v>
      </c>
      <c r="D27" s="221"/>
      <c r="E27" s="221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</row>
    <row r="28" spans="1:17" ht="15" x14ac:dyDescent="0.25">
      <c r="A28" s="224" t="s">
        <v>283</v>
      </c>
      <c r="B28" s="225">
        <v>1</v>
      </c>
      <c r="C28" s="226">
        <v>19000</v>
      </c>
      <c r="D28" s="221"/>
      <c r="E28" s="221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</row>
    <row r="29" spans="1:17" ht="15" x14ac:dyDescent="0.25">
      <c r="A29" s="224" t="s">
        <v>163</v>
      </c>
      <c r="B29" s="225">
        <v>1</v>
      </c>
      <c r="C29" s="226">
        <v>49000</v>
      </c>
      <c r="D29" s="221"/>
      <c r="E29" s="221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</row>
    <row r="30" spans="1:17" ht="15" x14ac:dyDescent="0.25">
      <c r="A30" s="224" t="s">
        <v>2090</v>
      </c>
      <c r="B30" s="225">
        <v>1</v>
      </c>
      <c r="C30" s="226">
        <v>99000</v>
      </c>
      <c r="D30" s="221"/>
      <c r="E30" s="221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</row>
    <row r="31" spans="1:17" ht="15" x14ac:dyDescent="0.25">
      <c r="A31" s="224" t="s">
        <v>58</v>
      </c>
      <c r="B31" s="225">
        <v>2</v>
      </c>
      <c r="C31" s="226">
        <v>198000</v>
      </c>
      <c r="D31" s="221"/>
      <c r="E31" s="221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</row>
    <row r="32" spans="1:17" ht="15" x14ac:dyDescent="0.25">
      <c r="A32" s="224" t="s">
        <v>131</v>
      </c>
      <c r="B32" s="225">
        <v>2</v>
      </c>
      <c r="C32" s="226">
        <v>198000</v>
      </c>
      <c r="D32" s="221"/>
      <c r="E32" s="221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</row>
    <row r="33" spans="1:17" ht="15" x14ac:dyDescent="0.25">
      <c r="A33" s="224" t="s">
        <v>284</v>
      </c>
      <c r="B33" s="225">
        <v>6</v>
      </c>
      <c r="C33" s="226">
        <v>6000</v>
      </c>
      <c r="D33" s="221"/>
      <c r="E33" s="221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</row>
    <row r="34" spans="1:17" ht="15" x14ac:dyDescent="0.25">
      <c r="A34" s="224" t="s">
        <v>143</v>
      </c>
      <c r="B34" s="225">
        <v>7</v>
      </c>
      <c r="C34" s="226">
        <v>693000</v>
      </c>
      <c r="D34" s="221"/>
      <c r="E34" s="221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</row>
    <row r="35" spans="1:17" ht="15" x14ac:dyDescent="0.25">
      <c r="A35" s="224" t="s">
        <v>2086</v>
      </c>
      <c r="B35" s="225">
        <v>1</v>
      </c>
      <c r="C35" s="226">
        <v>349000</v>
      </c>
      <c r="D35" s="221"/>
      <c r="E35" s="221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</row>
    <row r="36" spans="1:17" ht="15" x14ac:dyDescent="0.25">
      <c r="A36" s="224" t="s">
        <v>44</v>
      </c>
      <c r="B36" s="225">
        <v>2</v>
      </c>
      <c r="C36" s="226">
        <v>89000</v>
      </c>
      <c r="D36" s="221"/>
      <c r="E36" s="221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</row>
    <row r="37" spans="1:17" ht="15" x14ac:dyDescent="0.25">
      <c r="A37" s="224" t="s">
        <v>45</v>
      </c>
      <c r="B37" s="225">
        <v>2</v>
      </c>
      <c r="C37" s="226">
        <v>102000</v>
      </c>
      <c r="D37" s="221"/>
      <c r="E37" s="221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</row>
    <row r="38" spans="1:17" ht="15" x14ac:dyDescent="0.25">
      <c r="A38" s="224" t="s">
        <v>46</v>
      </c>
      <c r="B38" s="225">
        <v>2</v>
      </c>
      <c r="C38" s="226">
        <v>118000</v>
      </c>
      <c r="D38" s="221"/>
      <c r="E38" s="221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</row>
    <row r="39" spans="1:17" ht="15" x14ac:dyDescent="0.25">
      <c r="A39" s="224" t="s">
        <v>130</v>
      </c>
      <c r="B39" s="225">
        <v>6</v>
      </c>
      <c r="C39" s="226">
        <v>354000</v>
      </c>
      <c r="D39" s="221"/>
      <c r="E39" s="221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</row>
    <row r="40" spans="1:17" ht="15" x14ac:dyDescent="0.25">
      <c r="A40" s="224" t="s">
        <v>40</v>
      </c>
      <c r="B40" s="225">
        <v>2</v>
      </c>
      <c r="C40" s="226">
        <v>218000</v>
      </c>
      <c r="D40" s="221"/>
      <c r="E40" s="221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</row>
    <row r="41" spans="1:17" ht="15" x14ac:dyDescent="0.25">
      <c r="A41" s="230" t="s">
        <v>523</v>
      </c>
      <c r="B41" s="241">
        <v>321</v>
      </c>
      <c r="C41" s="242">
        <v>29908857</v>
      </c>
      <c r="D41" s="221"/>
      <c r="E41" s="221"/>
    </row>
    <row r="42" spans="1:17" x14ac:dyDescent="0.2">
      <c r="B42"/>
    </row>
    <row r="43" spans="1:17" x14ac:dyDescent="0.2">
      <c r="B43"/>
    </row>
    <row r="44" spans="1:17" x14ac:dyDescent="0.2">
      <c r="B44"/>
    </row>
    <row r="45" spans="1:17" x14ac:dyDescent="0.2">
      <c r="B45"/>
    </row>
    <row r="46" spans="1:17" x14ac:dyDescent="0.2">
      <c r="B46"/>
    </row>
    <row r="47" spans="1:17" x14ac:dyDescent="0.2">
      <c r="B47"/>
    </row>
    <row r="48" spans="1:17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</sheetData>
  <sheetProtection algorithmName="SHA-512" hashValue="7PvbYlihbczE0v178wACg/BXAjzDAUGCa07uxcSFui8JFrzUoMwqD2Udv5YkVTP16fGOzvcCIIjEMgZ6uI3aqg==" saltValue="idpC3XPVkYLBWQ2j6Wcl+g==" spinCount="100000" sheet="1" objects="1" scenarios="1"/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FA29-E8DC-4CA8-9AA1-711E96E8B55E}">
  <dimension ref="A3:G810"/>
  <sheetViews>
    <sheetView tabSelected="1" workbookViewId="0">
      <selection activeCell="E28" sqref="E28"/>
    </sheetView>
  </sheetViews>
  <sheetFormatPr defaultRowHeight="14.25" x14ac:dyDescent="0.2"/>
  <cols>
    <col min="1" max="1" width="43.125" bestFit="1" customWidth="1"/>
    <col min="2" max="2" width="20.375" style="102" bestFit="1" customWidth="1"/>
    <col min="5" max="5" width="47.375" customWidth="1"/>
    <col min="6" max="6" width="17.75" bestFit="1" customWidth="1"/>
    <col min="7" max="7" width="21.375" customWidth="1"/>
  </cols>
  <sheetData>
    <row r="3" spans="1:7" ht="15" x14ac:dyDescent="0.25">
      <c r="A3" s="162" t="s">
        <v>549</v>
      </c>
      <c r="B3" s="163" t="s">
        <v>991</v>
      </c>
    </row>
    <row r="4" spans="1:7" x14ac:dyDescent="0.2">
      <c r="A4" s="161" t="s">
        <v>1663</v>
      </c>
      <c r="B4" s="102">
        <v>9238260</v>
      </c>
      <c r="F4" s="233" t="s">
        <v>2160</v>
      </c>
      <c r="G4" s="243" t="s">
        <v>2161</v>
      </c>
    </row>
    <row r="5" spans="1:7" x14ac:dyDescent="0.2">
      <c r="A5" s="161" t="s">
        <v>1670</v>
      </c>
      <c r="B5" s="102">
        <v>3114000</v>
      </c>
      <c r="F5" s="233" t="s">
        <v>2153</v>
      </c>
      <c r="G5" s="234">
        <f>GETPIVOTDATA("[Measures].[Sum of Nominal (Rp)]",$A$3,"[Table8].[Category]","[Table8].[Category].&amp;[0]")</f>
        <v>9238260</v>
      </c>
    </row>
    <row r="6" spans="1:7" x14ac:dyDescent="0.2">
      <c r="A6" s="161" t="s">
        <v>1666</v>
      </c>
      <c r="B6" s="102">
        <v>1544000</v>
      </c>
      <c r="E6" s="234"/>
      <c r="F6" s="233" t="s">
        <v>2154</v>
      </c>
      <c r="G6" s="234">
        <f>SUM(B5,B6,B13,B15,B17,B18)</f>
        <v>4736876</v>
      </c>
    </row>
    <row r="7" spans="1:7" x14ac:dyDescent="0.2">
      <c r="A7" s="161" t="s">
        <v>1662</v>
      </c>
      <c r="B7" s="102">
        <v>1500000</v>
      </c>
      <c r="E7" s="234"/>
      <c r="F7" s="233" t="s">
        <v>1662</v>
      </c>
      <c r="G7" s="234">
        <f>GETPIVOTDATA("[Measures].[Sum of Nominal (Rp)]",$A$3,"[Table8].[Category]","[Table8].[Category].&amp;[Tokopedia Ads]")</f>
        <v>1500000</v>
      </c>
    </row>
    <row r="8" spans="1:7" x14ac:dyDescent="0.2">
      <c r="A8" s="161" t="s">
        <v>1672</v>
      </c>
      <c r="B8" s="102">
        <v>452257</v>
      </c>
      <c r="E8" s="234"/>
      <c r="F8" s="233" t="s">
        <v>2155</v>
      </c>
      <c r="G8" s="234">
        <f>SUM(B11,B19)</f>
        <v>103200</v>
      </c>
    </row>
    <row r="9" spans="1:7" x14ac:dyDescent="0.2">
      <c r="A9" s="161" t="s">
        <v>1673</v>
      </c>
      <c r="B9" s="102">
        <v>401401</v>
      </c>
      <c r="E9" s="234"/>
      <c r="F9" s="233" t="s">
        <v>2157</v>
      </c>
      <c r="G9" s="234">
        <f>SUM(B16,B10)</f>
        <v>109999</v>
      </c>
    </row>
    <row r="10" spans="1:7" x14ac:dyDescent="0.2">
      <c r="A10" s="161" t="s">
        <v>1675</v>
      </c>
      <c r="B10" s="102">
        <v>99999</v>
      </c>
      <c r="F10" s="233" t="s">
        <v>2158</v>
      </c>
      <c r="G10" s="102">
        <f>SUM(B14,B12)</f>
        <v>85000</v>
      </c>
    </row>
    <row r="11" spans="1:7" x14ac:dyDescent="0.2">
      <c r="A11" s="161" t="s">
        <v>2156</v>
      </c>
      <c r="B11" s="102">
        <v>99300</v>
      </c>
      <c r="E11" s="102"/>
      <c r="F11" s="233" t="s">
        <v>2159</v>
      </c>
      <c r="G11" s="102">
        <f>SUM(B8:B9)</f>
        <v>853658</v>
      </c>
    </row>
    <row r="12" spans="1:7" x14ac:dyDescent="0.2">
      <c r="A12" s="161" t="s">
        <v>1664</v>
      </c>
      <c r="B12" s="102">
        <v>50000</v>
      </c>
    </row>
    <row r="13" spans="1:7" x14ac:dyDescent="0.2">
      <c r="A13" s="161" t="s">
        <v>1668</v>
      </c>
      <c r="B13" s="102">
        <v>35500</v>
      </c>
    </row>
    <row r="14" spans="1:7" x14ac:dyDescent="0.2">
      <c r="A14" s="161" t="s">
        <v>2152</v>
      </c>
      <c r="B14" s="102">
        <v>35000</v>
      </c>
    </row>
    <row r="15" spans="1:7" x14ac:dyDescent="0.2">
      <c r="A15" s="161" t="s">
        <v>1669</v>
      </c>
      <c r="B15" s="102">
        <v>29000</v>
      </c>
      <c r="E15" s="234"/>
    </row>
    <row r="16" spans="1:7" x14ac:dyDescent="0.2">
      <c r="A16" s="161" t="s">
        <v>1665</v>
      </c>
      <c r="B16" s="102">
        <v>10000</v>
      </c>
    </row>
    <row r="17" spans="1:2" x14ac:dyDescent="0.2">
      <c r="A17" s="161" t="s">
        <v>1674</v>
      </c>
      <c r="B17" s="102">
        <v>8376</v>
      </c>
    </row>
    <row r="18" spans="1:2" x14ac:dyDescent="0.2">
      <c r="A18" s="161" t="s">
        <v>1667</v>
      </c>
      <c r="B18" s="102">
        <v>6000</v>
      </c>
    </row>
    <row r="19" spans="1:2" x14ac:dyDescent="0.2">
      <c r="A19" s="161" t="s">
        <v>1671</v>
      </c>
      <c r="B19" s="102">
        <v>3900</v>
      </c>
    </row>
    <row r="20" spans="1:2" x14ac:dyDescent="0.2">
      <c r="A20" s="161" t="s">
        <v>523</v>
      </c>
      <c r="B20" s="102">
        <v>16626993</v>
      </c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B24"/>
    </row>
    <row r="25" spans="1:2" x14ac:dyDescent="0.2">
      <c r="B25"/>
    </row>
    <row r="26" spans="1:2" x14ac:dyDescent="0.2">
      <c r="B26"/>
    </row>
    <row r="27" spans="1:2" x14ac:dyDescent="0.2">
      <c r="B27"/>
    </row>
    <row r="28" spans="1:2" x14ac:dyDescent="0.2">
      <c r="B28"/>
    </row>
    <row r="29" spans="1:2" x14ac:dyDescent="0.2">
      <c r="B29"/>
    </row>
    <row r="30" spans="1:2" x14ac:dyDescent="0.2">
      <c r="B30"/>
    </row>
    <row r="31" spans="1:2" x14ac:dyDescent="0.2">
      <c r="B31"/>
    </row>
    <row r="32" spans="1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</sheetData>
  <sheetProtection algorithmName="SHA-512" hashValue="cjDe+7Y5mvBJU9mimpNzJsSBw7wjpEPrPvG1XcID1xjmFCyWn/VB5C2mrTskqwYA6I53tA18/u6OuSk8jSRIOg==" saltValue="WLghKnLYfgRUUHk/4s/zdw==" spinCount="100000" sheet="1" objects="1" scenarios="1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8D1D-4C76-4554-8D2C-2FEE8D54B352}">
  <dimension ref="A1:K331"/>
  <sheetViews>
    <sheetView topLeftCell="A283" zoomScale="90" zoomScaleNormal="90" workbookViewId="0">
      <selection activeCell="D285" sqref="D285"/>
    </sheetView>
  </sheetViews>
  <sheetFormatPr defaultRowHeight="14.25" x14ac:dyDescent="0.2"/>
  <cols>
    <col min="1" max="1" width="31.25" style="155" customWidth="1"/>
    <col min="2" max="2" width="14.125" style="156" customWidth="1"/>
    <col min="3" max="3" width="15" style="157" customWidth="1"/>
    <col min="4" max="4" width="65.25" style="155" customWidth="1"/>
    <col min="5" max="5" width="4.625" style="155" customWidth="1"/>
    <col min="6" max="6" width="11.875" style="155" customWidth="1"/>
    <col min="7" max="7" width="24" style="155" customWidth="1"/>
    <col min="8" max="8" width="21.125" style="158" customWidth="1"/>
    <col min="9" max="9" width="14.375" style="155" customWidth="1"/>
    <col min="10" max="10" width="11.25" style="155" customWidth="1"/>
    <col min="11" max="11" width="11.5" style="155" customWidth="1"/>
    <col min="12" max="16384" width="9" style="155"/>
  </cols>
  <sheetData>
    <row r="1" spans="1:11" s="72" customFormat="1" ht="32.25" customHeight="1" thickBot="1" x14ac:dyDescent="0.25">
      <c r="A1" s="80" t="s">
        <v>32</v>
      </c>
      <c r="B1" s="81" t="s">
        <v>521</v>
      </c>
      <c r="C1" s="82" t="s">
        <v>33</v>
      </c>
      <c r="D1" s="83" t="s">
        <v>34</v>
      </c>
      <c r="E1" s="83" t="s">
        <v>25</v>
      </c>
      <c r="F1" s="83" t="s">
        <v>35</v>
      </c>
      <c r="G1" s="83" t="s">
        <v>36</v>
      </c>
      <c r="H1" s="84" t="s">
        <v>37</v>
      </c>
      <c r="I1" s="83" t="s">
        <v>38</v>
      </c>
      <c r="J1" s="83" t="s">
        <v>39</v>
      </c>
      <c r="K1" s="85" t="s">
        <v>522</v>
      </c>
    </row>
    <row r="2" spans="1:11" s="73" customFormat="1" x14ac:dyDescent="0.2">
      <c r="A2" s="78" t="s">
        <v>48</v>
      </c>
      <c r="B2" s="77">
        <f t="shared" ref="B2:B40" si="0">DATE(MID(A2,5,4),MID(A2,9,2),MID(A2,11,2))</f>
        <v>44392</v>
      </c>
      <c r="C2" s="76">
        <v>2000229037</v>
      </c>
      <c r="D2" s="74" t="s">
        <v>47</v>
      </c>
      <c r="E2" s="74">
        <v>1</v>
      </c>
      <c r="F2" s="74">
        <v>54900</v>
      </c>
      <c r="G2" s="74" t="s">
        <v>49</v>
      </c>
      <c r="H2" s="75">
        <v>6285694343238</v>
      </c>
      <c r="I2" s="74">
        <v>10000</v>
      </c>
      <c r="J2" s="74" t="s">
        <v>50</v>
      </c>
      <c r="K2" s="79">
        <f t="shared" ref="K2:K40" si="1">E2*F2</f>
        <v>54900</v>
      </c>
    </row>
    <row r="3" spans="1:11" s="73" customFormat="1" x14ac:dyDescent="0.2">
      <c r="A3" s="78" t="s">
        <v>51</v>
      </c>
      <c r="B3" s="77">
        <f t="shared" si="0"/>
        <v>44392</v>
      </c>
      <c r="C3" s="76">
        <v>2000229037</v>
      </c>
      <c r="D3" s="74" t="s">
        <v>47</v>
      </c>
      <c r="E3" s="74">
        <v>1</v>
      </c>
      <c r="F3" s="74">
        <v>54900</v>
      </c>
      <c r="G3" s="74" t="s">
        <v>52</v>
      </c>
      <c r="H3" s="75">
        <v>6281387677998</v>
      </c>
      <c r="I3" s="74">
        <v>10000</v>
      </c>
      <c r="J3" s="74" t="s">
        <v>50</v>
      </c>
      <c r="K3" s="79">
        <f t="shared" si="1"/>
        <v>54900</v>
      </c>
    </row>
    <row r="4" spans="1:11" s="73" customFormat="1" x14ac:dyDescent="0.2">
      <c r="A4" s="78" t="s">
        <v>53</v>
      </c>
      <c r="B4" s="77">
        <f t="shared" si="0"/>
        <v>44393</v>
      </c>
      <c r="C4" s="76">
        <v>1986790598</v>
      </c>
      <c r="D4" s="74" t="s">
        <v>43</v>
      </c>
      <c r="E4" s="74">
        <v>1</v>
      </c>
      <c r="F4" s="74">
        <v>19000</v>
      </c>
      <c r="G4" s="74" t="s">
        <v>54</v>
      </c>
      <c r="H4" s="75">
        <v>6285729377340</v>
      </c>
      <c r="I4" s="74">
        <v>22000</v>
      </c>
      <c r="J4" s="74" t="s">
        <v>50</v>
      </c>
      <c r="K4" s="79">
        <f t="shared" si="1"/>
        <v>19000</v>
      </c>
    </row>
    <row r="5" spans="1:11" s="73" customFormat="1" x14ac:dyDescent="0.2">
      <c r="A5" s="78" t="s">
        <v>53</v>
      </c>
      <c r="B5" s="77">
        <f t="shared" si="0"/>
        <v>44393</v>
      </c>
      <c r="C5" s="76">
        <v>2000229037</v>
      </c>
      <c r="D5" s="74" t="s">
        <v>47</v>
      </c>
      <c r="E5" s="74">
        <v>1</v>
      </c>
      <c r="F5" s="74">
        <v>54900</v>
      </c>
      <c r="G5" s="74" t="s">
        <v>54</v>
      </c>
      <c r="H5" s="75">
        <v>6285729377340</v>
      </c>
      <c r="I5" s="74">
        <v>22000</v>
      </c>
      <c r="J5" s="74" t="s">
        <v>50</v>
      </c>
      <c r="K5" s="79">
        <f t="shared" si="1"/>
        <v>54900</v>
      </c>
    </row>
    <row r="6" spans="1:11" s="73" customFormat="1" x14ac:dyDescent="0.2">
      <c r="A6" s="78" t="s">
        <v>59</v>
      </c>
      <c r="B6" s="77">
        <f t="shared" si="0"/>
        <v>44393</v>
      </c>
      <c r="C6" s="76">
        <v>2000229037</v>
      </c>
      <c r="D6" s="74" t="s">
        <v>47</v>
      </c>
      <c r="E6" s="74">
        <v>1</v>
      </c>
      <c r="F6" s="74">
        <v>54900</v>
      </c>
      <c r="G6" s="74" t="s">
        <v>60</v>
      </c>
      <c r="H6" s="75">
        <v>62895385410608</v>
      </c>
      <c r="I6" s="74">
        <v>10000</v>
      </c>
      <c r="J6" s="74" t="s">
        <v>50</v>
      </c>
      <c r="K6" s="79">
        <f t="shared" si="1"/>
        <v>54900</v>
      </c>
    </row>
    <row r="7" spans="1:11" s="73" customFormat="1" x14ac:dyDescent="0.2">
      <c r="A7" s="78" t="s">
        <v>61</v>
      </c>
      <c r="B7" s="77">
        <f t="shared" si="0"/>
        <v>44393</v>
      </c>
      <c r="C7" s="76">
        <v>2000229037</v>
      </c>
      <c r="D7" s="74" t="s">
        <v>47</v>
      </c>
      <c r="E7" s="74">
        <v>1</v>
      </c>
      <c r="F7" s="74">
        <v>54900</v>
      </c>
      <c r="G7" s="74" t="s">
        <v>62</v>
      </c>
      <c r="H7" s="75">
        <v>6281290204488</v>
      </c>
      <c r="I7" s="74">
        <v>10300</v>
      </c>
      <c r="J7" s="74" t="s">
        <v>50</v>
      </c>
      <c r="K7" s="79">
        <f t="shared" si="1"/>
        <v>54900</v>
      </c>
    </row>
    <row r="8" spans="1:11" s="73" customFormat="1" x14ac:dyDescent="0.2">
      <c r="A8" s="78" t="s">
        <v>63</v>
      </c>
      <c r="B8" s="77">
        <f t="shared" si="0"/>
        <v>44393</v>
      </c>
      <c r="C8" s="76">
        <v>1991803828</v>
      </c>
      <c r="D8" s="74" t="s">
        <v>58</v>
      </c>
      <c r="E8" s="74">
        <v>1</v>
      </c>
      <c r="F8" s="74">
        <v>99000</v>
      </c>
      <c r="G8" s="74" t="s">
        <v>64</v>
      </c>
      <c r="H8" s="75">
        <v>6282283717575</v>
      </c>
      <c r="I8" s="74">
        <v>39600</v>
      </c>
      <c r="J8" s="74" t="s">
        <v>50</v>
      </c>
      <c r="K8" s="79">
        <f t="shared" si="1"/>
        <v>99000</v>
      </c>
    </row>
    <row r="9" spans="1:11" s="73" customFormat="1" x14ac:dyDescent="0.2">
      <c r="A9" s="78" t="s">
        <v>65</v>
      </c>
      <c r="B9" s="77">
        <f t="shared" si="0"/>
        <v>44394</v>
      </c>
      <c r="C9" s="76">
        <v>1986790598</v>
      </c>
      <c r="D9" s="74" t="s">
        <v>43</v>
      </c>
      <c r="E9" s="74">
        <v>1</v>
      </c>
      <c r="F9" s="74">
        <v>39000</v>
      </c>
      <c r="G9" s="74" t="s">
        <v>66</v>
      </c>
      <c r="H9" s="75">
        <v>62818863473</v>
      </c>
      <c r="I9" s="74">
        <v>13300</v>
      </c>
      <c r="J9" s="74"/>
      <c r="K9" s="79">
        <f t="shared" si="1"/>
        <v>39000</v>
      </c>
    </row>
    <row r="10" spans="1:11" s="73" customFormat="1" x14ac:dyDescent="0.2">
      <c r="A10" s="78" t="s">
        <v>67</v>
      </c>
      <c r="B10" s="77">
        <f t="shared" si="0"/>
        <v>44394</v>
      </c>
      <c r="C10" s="76">
        <v>2000229037</v>
      </c>
      <c r="D10" s="74" t="s">
        <v>47</v>
      </c>
      <c r="E10" s="74">
        <v>1</v>
      </c>
      <c r="F10" s="74">
        <v>54900</v>
      </c>
      <c r="G10" s="74" t="s">
        <v>68</v>
      </c>
      <c r="H10" s="75">
        <v>628157600282</v>
      </c>
      <c r="I10" s="74">
        <v>18000</v>
      </c>
      <c r="J10" s="74" t="s">
        <v>50</v>
      </c>
      <c r="K10" s="79">
        <f t="shared" si="1"/>
        <v>54900</v>
      </c>
    </row>
    <row r="11" spans="1:11" s="73" customFormat="1" x14ac:dyDescent="0.2">
      <c r="A11" s="78" t="s">
        <v>69</v>
      </c>
      <c r="B11" s="77">
        <f t="shared" si="0"/>
        <v>44394</v>
      </c>
      <c r="C11" s="76">
        <v>2000229037</v>
      </c>
      <c r="D11" s="74" t="s">
        <v>47</v>
      </c>
      <c r="E11" s="74">
        <v>1</v>
      </c>
      <c r="F11" s="74">
        <v>54900</v>
      </c>
      <c r="G11" s="74" t="s">
        <v>70</v>
      </c>
      <c r="H11" s="75">
        <v>6287781428000</v>
      </c>
      <c r="I11" s="74">
        <v>10000</v>
      </c>
      <c r="J11" s="74" t="s">
        <v>50</v>
      </c>
      <c r="K11" s="79">
        <f t="shared" si="1"/>
        <v>54900</v>
      </c>
    </row>
    <row r="12" spans="1:11" s="73" customFormat="1" x14ac:dyDescent="0.2">
      <c r="A12" s="78" t="s">
        <v>71</v>
      </c>
      <c r="B12" s="77">
        <f t="shared" si="0"/>
        <v>44395</v>
      </c>
      <c r="C12" s="76">
        <v>2000229037</v>
      </c>
      <c r="D12" s="74" t="s">
        <v>47</v>
      </c>
      <c r="E12" s="74">
        <v>1</v>
      </c>
      <c r="F12" s="74">
        <v>54900</v>
      </c>
      <c r="G12" s="74" t="s">
        <v>72</v>
      </c>
      <c r="H12" s="75">
        <v>628998999599</v>
      </c>
      <c r="I12" s="74">
        <v>10300</v>
      </c>
      <c r="J12" s="74" t="s">
        <v>50</v>
      </c>
      <c r="K12" s="79">
        <f t="shared" si="1"/>
        <v>54900</v>
      </c>
    </row>
    <row r="13" spans="1:11" s="73" customFormat="1" x14ac:dyDescent="0.2">
      <c r="A13" s="78" t="s">
        <v>73</v>
      </c>
      <c r="B13" s="77">
        <f t="shared" si="0"/>
        <v>44395</v>
      </c>
      <c r="C13" s="76">
        <v>1986790598</v>
      </c>
      <c r="D13" s="74" t="s">
        <v>43</v>
      </c>
      <c r="E13" s="74">
        <v>1</v>
      </c>
      <c r="F13" s="74">
        <v>39000</v>
      </c>
      <c r="G13" s="74" t="s">
        <v>74</v>
      </c>
      <c r="H13" s="75">
        <v>628122831568</v>
      </c>
      <c r="I13" s="74">
        <v>6200</v>
      </c>
      <c r="J13" s="74"/>
      <c r="K13" s="79">
        <f t="shared" si="1"/>
        <v>39000</v>
      </c>
    </row>
    <row r="14" spans="1:11" s="73" customFormat="1" x14ac:dyDescent="0.2">
      <c r="A14" s="78" t="s">
        <v>75</v>
      </c>
      <c r="B14" s="77">
        <f t="shared" si="0"/>
        <v>44395</v>
      </c>
      <c r="C14" s="76">
        <v>2000229037</v>
      </c>
      <c r="D14" s="74" t="s">
        <v>47</v>
      </c>
      <c r="E14" s="74">
        <v>1</v>
      </c>
      <c r="F14" s="74">
        <v>54900</v>
      </c>
      <c r="G14" s="74" t="s">
        <v>76</v>
      </c>
      <c r="H14" s="75">
        <v>6287782760722</v>
      </c>
      <c r="I14" s="74">
        <v>10000</v>
      </c>
      <c r="J14" s="74"/>
      <c r="K14" s="79">
        <f t="shared" si="1"/>
        <v>54900</v>
      </c>
    </row>
    <row r="15" spans="1:11" s="73" customFormat="1" x14ac:dyDescent="0.2">
      <c r="A15" s="78" t="s">
        <v>77</v>
      </c>
      <c r="B15" s="77">
        <f t="shared" si="0"/>
        <v>44396</v>
      </c>
      <c r="C15" s="76">
        <v>2000229037</v>
      </c>
      <c r="D15" s="74" t="s">
        <v>47</v>
      </c>
      <c r="E15" s="74">
        <v>1</v>
      </c>
      <c r="F15" s="74">
        <v>54900</v>
      </c>
      <c r="G15" s="74" t="s">
        <v>78</v>
      </c>
      <c r="H15" s="75">
        <v>6285325204849</v>
      </c>
      <c r="I15" s="74">
        <v>40400</v>
      </c>
      <c r="J15" s="74" t="s">
        <v>50</v>
      </c>
      <c r="K15" s="79">
        <f t="shared" si="1"/>
        <v>54900</v>
      </c>
    </row>
    <row r="16" spans="1:11" s="73" customFormat="1" x14ac:dyDescent="0.2">
      <c r="A16" s="78" t="s">
        <v>79</v>
      </c>
      <c r="B16" s="77">
        <f t="shared" si="0"/>
        <v>44396</v>
      </c>
      <c r="C16" s="76">
        <v>2000229037</v>
      </c>
      <c r="D16" s="74" t="s">
        <v>47</v>
      </c>
      <c r="E16" s="74">
        <v>1</v>
      </c>
      <c r="F16" s="74">
        <v>54900</v>
      </c>
      <c r="G16" s="74" t="s">
        <v>80</v>
      </c>
      <c r="H16" s="75">
        <v>6282226993676</v>
      </c>
      <c r="I16" s="74">
        <v>14000</v>
      </c>
      <c r="J16" s="74"/>
      <c r="K16" s="79">
        <f t="shared" si="1"/>
        <v>54900</v>
      </c>
    </row>
    <row r="17" spans="1:11" s="73" customFormat="1" x14ac:dyDescent="0.2">
      <c r="A17" s="78" t="s">
        <v>81</v>
      </c>
      <c r="B17" s="77">
        <f t="shared" si="0"/>
        <v>44396</v>
      </c>
      <c r="C17" s="76">
        <v>2000229037</v>
      </c>
      <c r="D17" s="74" t="s">
        <v>47</v>
      </c>
      <c r="E17" s="74">
        <v>1</v>
      </c>
      <c r="F17" s="74">
        <v>54900</v>
      </c>
      <c r="G17" s="74" t="s">
        <v>82</v>
      </c>
      <c r="H17" s="75">
        <v>628381888859</v>
      </c>
      <c r="I17" s="74">
        <v>10000</v>
      </c>
      <c r="J17" s="74" t="s">
        <v>50</v>
      </c>
      <c r="K17" s="79">
        <f t="shared" si="1"/>
        <v>54900</v>
      </c>
    </row>
    <row r="18" spans="1:11" s="73" customFormat="1" x14ac:dyDescent="0.2">
      <c r="A18" s="78" t="s">
        <v>83</v>
      </c>
      <c r="B18" s="77">
        <f t="shared" si="0"/>
        <v>44396</v>
      </c>
      <c r="C18" s="76">
        <v>2000229037</v>
      </c>
      <c r="D18" s="74" t="s">
        <v>47</v>
      </c>
      <c r="E18" s="74">
        <v>1</v>
      </c>
      <c r="F18" s="74">
        <v>54900</v>
      </c>
      <c r="G18" s="74" t="s">
        <v>84</v>
      </c>
      <c r="H18" s="75">
        <v>6281223892357</v>
      </c>
      <c r="I18" s="74">
        <v>11000</v>
      </c>
      <c r="J18" s="74" t="s">
        <v>50</v>
      </c>
      <c r="K18" s="79">
        <f t="shared" si="1"/>
        <v>54900</v>
      </c>
    </row>
    <row r="19" spans="1:11" s="73" customFormat="1" x14ac:dyDescent="0.2">
      <c r="A19" s="78" t="s">
        <v>85</v>
      </c>
      <c r="B19" s="77">
        <f t="shared" si="0"/>
        <v>44396</v>
      </c>
      <c r="C19" s="76">
        <v>2000229037</v>
      </c>
      <c r="D19" s="74" t="s">
        <v>47</v>
      </c>
      <c r="E19" s="74">
        <v>1</v>
      </c>
      <c r="F19" s="74">
        <v>54900</v>
      </c>
      <c r="G19" s="74" t="s">
        <v>86</v>
      </c>
      <c r="H19" s="75">
        <v>6281325317910</v>
      </c>
      <c r="I19" s="74">
        <v>10000</v>
      </c>
      <c r="J19" s="74" t="s">
        <v>50</v>
      </c>
      <c r="K19" s="79">
        <f t="shared" si="1"/>
        <v>54900</v>
      </c>
    </row>
    <row r="20" spans="1:11" s="73" customFormat="1" x14ac:dyDescent="0.2">
      <c r="A20" s="78" t="s">
        <v>87</v>
      </c>
      <c r="B20" s="77">
        <f t="shared" si="0"/>
        <v>44397</v>
      </c>
      <c r="C20" s="76">
        <v>2000229037</v>
      </c>
      <c r="D20" s="74" t="s">
        <v>47</v>
      </c>
      <c r="E20" s="74">
        <v>1</v>
      </c>
      <c r="F20" s="74">
        <v>54900</v>
      </c>
      <c r="G20" s="74" t="s">
        <v>82</v>
      </c>
      <c r="H20" s="75">
        <v>628381888859</v>
      </c>
      <c r="I20" s="74">
        <v>10000</v>
      </c>
      <c r="J20" s="74" t="s">
        <v>50</v>
      </c>
      <c r="K20" s="79">
        <f t="shared" si="1"/>
        <v>54900</v>
      </c>
    </row>
    <row r="21" spans="1:11" s="73" customFormat="1" x14ac:dyDescent="0.2">
      <c r="A21" s="78" t="s">
        <v>88</v>
      </c>
      <c r="B21" s="77">
        <f t="shared" si="0"/>
        <v>44398</v>
      </c>
      <c r="C21" s="76">
        <v>2000229037</v>
      </c>
      <c r="D21" s="74" t="s">
        <v>47</v>
      </c>
      <c r="E21" s="74">
        <v>1</v>
      </c>
      <c r="F21" s="74">
        <v>54900</v>
      </c>
      <c r="G21" s="74" t="s">
        <v>89</v>
      </c>
      <c r="H21" s="75">
        <v>6282217491761</v>
      </c>
      <c r="I21" s="74">
        <v>38400</v>
      </c>
      <c r="J21" s="74" t="s">
        <v>50</v>
      </c>
      <c r="K21" s="79">
        <f t="shared" si="1"/>
        <v>54900</v>
      </c>
    </row>
    <row r="22" spans="1:11" s="73" customFormat="1" x14ac:dyDescent="0.2">
      <c r="A22" s="78" t="s">
        <v>90</v>
      </c>
      <c r="B22" s="77">
        <f t="shared" si="0"/>
        <v>44399</v>
      </c>
      <c r="C22" s="76">
        <v>2000229037</v>
      </c>
      <c r="D22" s="74" t="s">
        <v>47</v>
      </c>
      <c r="E22" s="74">
        <v>1</v>
      </c>
      <c r="F22" s="74">
        <v>54900</v>
      </c>
      <c r="G22" s="74" t="s">
        <v>91</v>
      </c>
      <c r="H22" s="75">
        <v>6281311010668</v>
      </c>
      <c r="I22" s="74">
        <v>10300</v>
      </c>
      <c r="J22" s="74" t="s">
        <v>50</v>
      </c>
      <c r="K22" s="79">
        <f t="shared" si="1"/>
        <v>54900</v>
      </c>
    </row>
    <row r="23" spans="1:11" s="73" customFormat="1" x14ac:dyDescent="0.2">
      <c r="A23" s="78" t="s">
        <v>92</v>
      </c>
      <c r="B23" s="77">
        <f t="shared" si="0"/>
        <v>44399</v>
      </c>
      <c r="C23" s="76">
        <v>1991840788</v>
      </c>
      <c r="D23" s="74" t="s">
        <v>46</v>
      </c>
      <c r="E23" s="74">
        <v>1</v>
      </c>
      <c r="F23" s="74">
        <v>59000</v>
      </c>
      <c r="G23" s="74" t="s">
        <v>93</v>
      </c>
      <c r="H23" s="75">
        <v>6281289988878</v>
      </c>
      <c r="I23" s="74">
        <v>6300</v>
      </c>
      <c r="J23" s="74"/>
      <c r="K23" s="79">
        <f t="shared" si="1"/>
        <v>59000</v>
      </c>
    </row>
    <row r="24" spans="1:11" s="73" customFormat="1" x14ac:dyDescent="0.2">
      <c r="A24" s="78" t="s">
        <v>94</v>
      </c>
      <c r="B24" s="77">
        <f t="shared" si="0"/>
        <v>44401</v>
      </c>
      <c r="C24" s="76">
        <v>2000229037</v>
      </c>
      <c r="D24" s="74" t="s">
        <v>47</v>
      </c>
      <c r="E24" s="74">
        <v>1</v>
      </c>
      <c r="F24" s="74">
        <v>54900</v>
      </c>
      <c r="G24" s="74" t="s">
        <v>95</v>
      </c>
      <c r="H24" s="75">
        <v>6287788331604</v>
      </c>
      <c r="I24" s="74">
        <v>10300</v>
      </c>
      <c r="J24" s="74" t="s">
        <v>50</v>
      </c>
      <c r="K24" s="79">
        <f t="shared" si="1"/>
        <v>54900</v>
      </c>
    </row>
    <row r="25" spans="1:11" s="73" customFormat="1" x14ac:dyDescent="0.2">
      <c r="A25" s="78" t="s">
        <v>96</v>
      </c>
      <c r="B25" s="77">
        <f t="shared" si="0"/>
        <v>44402</v>
      </c>
      <c r="C25" s="76">
        <v>2000229037</v>
      </c>
      <c r="D25" s="74" t="s">
        <v>47</v>
      </c>
      <c r="E25" s="74">
        <v>1</v>
      </c>
      <c r="F25" s="74">
        <v>54900</v>
      </c>
      <c r="G25" s="74" t="s">
        <v>97</v>
      </c>
      <c r="H25" s="75">
        <v>6282246150262</v>
      </c>
      <c r="I25" s="74">
        <v>10300</v>
      </c>
      <c r="J25" s="74" t="s">
        <v>50</v>
      </c>
      <c r="K25" s="79">
        <f t="shared" si="1"/>
        <v>54900</v>
      </c>
    </row>
    <row r="26" spans="1:11" s="73" customFormat="1" x14ac:dyDescent="0.2">
      <c r="A26" s="78" t="s">
        <v>98</v>
      </c>
      <c r="B26" s="77">
        <f t="shared" si="0"/>
        <v>44403</v>
      </c>
      <c r="C26" s="76">
        <v>2000229037</v>
      </c>
      <c r="D26" s="74" t="s">
        <v>47</v>
      </c>
      <c r="E26" s="74">
        <v>1</v>
      </c>
      <c r="F26" s="74">
        <v>54900</v>
      </c>
      <c r="G26" s="74" t="s">
        <v>99</v>
      </c>
      <c r="H26" s="75">
        <v>6281519164094</v>
      </c>
      <c r="I26" s="74">
        <v>10300</v>
      </c>
      <c r="J26" s="74" t="s">
        <v>50</v>
      </c>
      <c r="K26" s="79">
        <f t="shared" si="1"/>
        <v>54900</v>
      </c>
    </row>
    <row r="27" spans="1:11" s="73" customFormat="1" x14ac:dyDescent="0.2">
      <c r="A27" s="78" t="s">
        <v>100</v>
      </c>
      <c r="B27" s="77">
        <f t="shared" si="0"/>
        <v>44404</v>
      </c>
      <c r="C27" s="76">
        <v>2000229037</v>
      </c>
      <c r="D27" s="74" t="s">
        <v>47</v>
      </c>
      <c r="E27" s="74">
        <v>1</v>
      </c>
      <c r="F27" s="74">
        <v>54900</v>
      </c>
      <c r="G27" s="74" t="s">
        <v>101</v>
      </c>
      <c r="H27" s="75">
        <v>628872221045</v>
      </c>
      <c r="I27" s="74">
        <v>10300</v>
      </c>
      <c r="J27" s="74" t="s">
        <v>50</v>
      </c>
      <c r="K27" s="79">
        <f t="shared" si="1"/>
        <v>54900</v>
      </c>
    </row>
    <row r="28" spans="1:11" s="73" customFormat="1" x14ac:dyDescent="0.2">
      <c r="A28" s="78" t="s">
        <v>102</v>
      </c>
      <c r="B28" s="77">
        <f t="shared" si="0"/>
        <v>44405</v>
      </c>
      <c r="C28" s="76">
        <v>1991825739</v>
      </c>
      <c r="D28" s="74" t="s">
        <v>44</v>
      </c>
      <c r="E28" s="74">
        <v>1</v>
      </c>
      <c r="F28" s="74">
        <v>39000</v>
      </c>
      <c r="G28" s="74" t="s">
        <v>103</v>
      </c>
      <c r="H28" s="75">
        <v>6281908662696</v>
      </c>
      <c r="I28" s="74">
        <v>10400</v>
      </c>
      <c r="J28" s="74" t="s">
        <v>50</v>
      </c>
      <c r="K28" s="79">
        <f t="shared" si="1"/>
        <v>39000</v>
      </c>
    </row>
    <row r="29" spans="1:11" s="73" customFormat="1" x14ac:dyDescent="0.2">
      <c r="A29" s="78" t="s">
        <v>102</v>
      </c>
      <c r="B29" s="77">
        <f t="shared" si="0"/>
        <v>44405</v>
      </c>
      <c r="C29" s="76">
        <v>1991832305</v>
      </c>
      <c r="D29" s="74" t="s">
        <v>45</v>
      </c>
      <c r="E29" s="74">
        <v>1</v>
      </c>
      <c r="F29" s="74">
        <v>49000</v>
      </c>
      <c r="G29" s="74" t="s">
        <v>103</v>
      </c>
      <c r="H29" s="75">
        <v>6281908662696</v>
      </c>
      <c r="I29" s="74">
        <v>10400</v>
      </c>
      <c r="J29" s="74" t="s">
        <v>50</v>
      </c>
      <c r="K29" s="79">
        <f t="shared" si="1"/>
        <v>49000</v>
      </c>
    </row>
    <row r="30" spans="1:11" s="73" customFormat="1" x14ac:dyDescent="0.2">
      <c r="A30" s="78" t="s">
        <v>104</v>
      </c>
      <c r="B30" s="77">
        <f t="shared" si="0"/>
        <v>44406</v>
      </c>
      <c r="C30" s="76">
        <v>2000229037</v>
      </c>
      <c r="D30" s="74" t="s">
        <v>47</v>
      </c>
      <c r="E30" s="74">
        <v>1</v>
      </c>
      <c r="F30" s="74">
        <v>54900</v>
      </c>
      <c r="G30" s="74" t="s">
        <v>105</v>
      </c>
      <c r="H30" s="75">
        <v>6282176526060</v>
      </c>
      <c r="I30" s="74">
        <v>22000</v>
      </c>
      <c r="J30" s="74" t="s">
        <v>50</v>
      </c>
      <c r="K30" s="79">
        <f t="shared" si="1"/>
        <v>54900</v>
      </c>
    </row>
    <row r="31" spans="1:11" s="73" customFormat="1" x14ac:dyDescent="0.2">
      <c r="A31" s="78" t="s">
        <v>106</v>
      </c>
      <c r="B31" s="77">
        <f t="shared" si="0"/>
        <v>44406</v>
      </c>
      <c r="C31" s="76">
        <v>1991840788</v>
      </c>
      <c r="D31" s="74" t="s">
        <v>46</v>
      </c>
      <c r="E31" s="74">
        <v>1</v>
      </c>
      <c r="F31" s="74">
        <v>59000</v>
      </c>
      <c r="G31" s="74" t="s">
        <v>107</v>
      </c>
      <c r="H31" s="75">
        <v>6285721493382</v>
      </c>
      <c r="I31" s="74">
        <v>22000</v>
      </c>
      <c r="J31" s="74" t="s">
        <v>50</v>
      </c>
      <c r="K31" s="79">
        <f t="shared" si="1"/>
        <v>59000</v>
      </c>
    </row>
    <row r="32" spans="1:11" s="73" customFormat="1" x14ac:dyDescent="0.2">
      <c r="A32" s="78" t="s">
        <v>108</v>
      </c>
      <c r="B32" s="77">
        <f t="shared" si="0"/>
        <v>44406</v>
      </c>
      <c r="C32" s="76">
        <v>1991803828</v>
      </c>
      <c r="D32" s="74" t="s">
        <v>58</v>
      </c>
      <c r="E32" s="74">
        <v>1</v>
      </c>
      <c r="F32" s="74">
        <v>99000</v>
      </c>
      <c r="G32" s="74" t="s">
        <v>109</v>
      </c>
      <c r="H32" s="75">
        <v>6281332018883</v>
      </c>
      <c r="I32" s="74">
        <v>11000</v>
      </c>
      <c r="J32" s="74" t="s">
        <v>50</v>
      </c>
      <c r="K32" s="79">
        <f t="shared" si="1"/>
        <v>99000</v>
      </c>
    </row>
    <row r="33" spans="1:11" s="73" customFormat="1" x14ac:dyDescent="0.2">
      <c r="A33" s="78" t="s">
        <v>108</v>
      </c>
      <c r="B33" s="77">
        <f t="shared" si="0"/>
        <v>44406</v>
      </c>
      <c r="C33" s="76">
        <v>1991847943</v>
      </c>
      <c r="D33" s="74" t="s">
        <v>40</v>
      </c>
      <c r="E33" s="74">
        <v>1</v>
      </c>
      <c r="F33" s="74">
        <v>109000</v>
      </c>
      <c r="G33" s="74" t="s">
        <v>109</v>
      </c>
      <c r="H33" s="75">
        <v>6281332018883</v>
      </c>
      <c r="I33" s="74">
        <v>11000</v>
      </c>
      <c r="J33" s="74" t="s">
        <v>50</v>
      </c>
      <c r="K33" s="79">
        <f t="shared" si="1"/>
        <v>109000</v>
      </c>
    </row>
    <row r="34" spans="1:11" s="73" customFormat="1" x14ac:dyDescent="0.2">
      <c r="A34" s="78" t="s">
        <v>110</v>
      </c>
      <c r="B34" s="77">
        <f t="shared" si="0"/>
        <v>44410</v>
      </c>
      <c r="C34" s="76">
        <v>2034733460</v>
      </c>
      <c r="D34" s="74" t="s">
        <v>111</v>
      </c>
      <c r="E34" s="74">
        <v>1</v>
      </c>
      <c r="F34" s="74">
        <v>54900</v>
      </c>
      <c r="G34" s="74" t="s">
        <v>112</v>
      </c>
      <c r="H34" s="75">
        <v>6282134414884</v>
      </c>
      <c r="I34" s="74">
        <v>18000</v>
      </c>
      <c r="J34" s="74" t="s">
        <v>50</v>
      </c>
      <c r="K34" s="79">
        <f t="shared" si="1"/>
        <v>54900</v>
      </c>
    </row>
    <row r="35" spans="1:11" s="73" customFormat="1" x14ac:dyDescent="0.2">
      <c r="A35" s="78" t="s">
        <v>113</v>
      </c>
      <c r="B35" s="77">
        <f t="shared" si="0"/>
        <v>44411</v>
      </c>
      <c r="C35" s="76">
        <v>2034733460</v>
      </c>
      <c r="D35" s="74" t="s">
        <v>111</v>
      </c>
      <c r="E35" s="74">
        <v>1</v>
      </c>
      <c r="F35" s="74">
        <v>54900</v>
      </c>
      <c r="G35" s="74" t="s">
        <v>114</v>
      </c>
      <c r="H35" s="75">
        <v>6281227922141</v>
      </c>
      <c r="I35" s="74">
        <v>22400</v>
      </c>
      <c r="J35" s="74" t="s">
        <v>50</v>
      </c>
      <c r="K35" s="79">
        <f t="shared" si="1"/>
        <v>54900</v>
      </c>
    </row>
    <row r="36" spans="1:11" s="73" customFormat="1" x14ac:dyDescent="0.2">
      <c r="A36" s="78" t="s">
        <v>115</v>
      </c>
      <c r="B36" s="77">
        <f t="shared" si="0"/>
        <v>44412</v>
      </c>
      <c r="C36" s="76">
        <v>2034733460</v>
      </c>
      <c r="D36" s="74" t="s">
        <v>111</v>
      </c>
      <c r="E36" s="74">
        <v>1</v>
      </c>
      <c r="F36" s="74">
        <v>54900</v>
      </c>
      <c r="G36" s="74" t="s">
        <v>116</v>
      </c>
      <c r="H36" s="75">
        <v>628118000606</v>
      </c>
      <c r="I36" s="74">
        <v>10300</v>
      </c>
      <c r="J36" s="74" t="s">
        <v>50</v>
      </c>
      <c r="K36" s="79">
        <f t="shared" si="1"/>
        <v>54900</v>
      </c>
    </row>
    <row r="37" spans="1:11" s="73" customFormat="1" x14ac:dyDescent="0.2">
      <c r="A37" s="78" t="s">
        <v>117</v>
      </c>
      <c r="B37" s="77">
        <f t="shared" si="0"/>
        <v>44413</v>
      </c>
      <c r="C37" s="76">
        <v>2034733460</v>
      </c>
      <c r="D37" s="74" t="s">
        <v>111</v>
      </c>
      <c r="E37" s="74">
        <v>1</v>
      </c>
      <c r="F37" s="74">
        <v>54900</v>
      </c>
      <c r="G37" s="74" t="s">
        <v>118</v>
      </c>
      <c r="H37" s="75">
        <v>6287873373077</v>
      </c>
      <c r="I37" s="74">
        <v>10000</v>
      </c>
      <c r="J37" s="74" t="s">
        <v>50</v>
      </c>
      <c r="K37" s="79">
        <f t="shared" si="1"/>
        <v>54900</v>
      </c>
    </row>
    <row r="38" spans="1:11" s="73" customFormat="1" x14ac:dyDescent="0.2">
      <c r="A38" s="78" t="s">
        <v>119</v>
      </c>
      <c r="B38" s="77">
        <f t="shared" si="0"/>
        <v>44413</v>
      </c>
      <c r="C38" s="76">
        <v>2041484012</v>
      </c>
      <c r="D38" s="74" t="s">
        <v>120</v>
      </c>
      <c r="E38" s="74">
        <v>1</v>
      </c>
      <c r="F38" s="74">
        <v>45000</v>
      </c>
      <c r="G38" s="74" t="s">
        <v>121</v>
      </c>
      <c r="H38" s="75">
        <v>6281808141616</v>
      </c>
      <c r="I38" s="74">
        <v>13500</v>
      </c>
      <c r="J38" s="74"/>
      <c r="K38" s="79">
        <f t="shared" si="1"/>
        <v>45000</v>
      </c>
    </row>
    <row r="39" spans="1:11" s="73" customFormat="1" x14ac:dyDescent="0.2">
      <c r="A39" s="78" t="s">
        <v>119</v>
      </c>
      <c r="B39" s="77">
        <f t="shared" si="0"/>
        <v>44413</v>
      </c>
      <c r="C39" s="76">
        <v>2034733460</v>
      </c>
      <c r="D39" s="74" t="s">
        <v>111</v>
      </c>
      <c r="E39" s="74">
        <v>1</v>
      </c>
      <c r="F39" s="74">
        <v>54900</v>
      </c>
      <c r="G39" s="74" t="s">
        <v>121</v>
      </c>
      <c r="H39" s="75">
        <v>6281808141616</v>
      </c>
      <c r="I39" s="74">
        <v>13500</v>
      </c>
      <c r="J39" s="74"/>
      <c r="K39" s="79">
        <f t="shared" si="1"/>
        <v>54900</v>
      </c>
    </row>
    <row r="40" spans="1:11" s="73" customFormat="1" x14ac:dyDescent="0.2">
      <c r="A40" s="78" t="s">
        <v>122</v>
      </c>
      <c r="B40" s="77">
        <f t="shared" si="0"/>
        <v>44414</v>
      </c>
      <c r="C40" s="76">
        <v>2041484012</v>
      </c>
      <c r="D40" s="74" t="s">
        <v>120</v>
      </c>
      <c r="E40" s="74">
        <v>1</v>
      </c>
      <c r="F40" s="74">
        <v>45000</v>
      </c>
      <c r="G40" s="74" t="s">
        <v>123</v>
      </c>
      <c r="H40" s="75">
        <v>6281294543619</v>
      </c>
      <c r="I40" s="74">
        <v>10300</v>
      </c>
      <c r="J40" s="74"/>
      <c r="K40" s="79">
        <f t="shared" si="1"/>
        <v>45000</v>
      </c>
    </row>
    <row r="41" spans="1:11" s="73" customFormat="1" x14ac:dyDescent="0.2">
      <c r="A41" s="78" t="s">
        <v>124</v>
      </c>
      <c r="B41" s="77">
        <f t="shared" ref="B41:B95" si="2">DATE(MID(A41,5,4),MID(A41,9,2),MID(A41,11,2))</f>
        <v>44414</v>
      </c>
      <c r="C41" s="76">
        <v>2034733460</v>
      </c>
      <c r="D41" s="74" t="s">
        <v>111</v>
      </c>
      <c r="E41" s="74">
        <v>1</v>
      </c>
      <c r="F41" s="74">
        <v>54900</v>
      </c>
      <c r="G41" s="74" t="s">
        <v>125</v>
      </c>
      <c r="H41" s="75">
        <v>6281222003010</v>
      </c>
      <c r="I41" s="74">
        <v>10000</v>
      </c>
      <c r="J41" s="74" t="s">
        <v>50</v>
      </c>
      <c r="K41" s="79">
        <f t="shared" ref="K41:K95" si="3">E41*F41</f>
        <v>54900</v>
      </c>
    </row>
    <row r="42" spans="1:11" s="73" customFormat="1" x14ac:dyDescent="0.2">
      <c r="A42" s="78" t="s">
        <v>126</v>
      </c>
      <c r="B42" s="77">
        <f t="shared" si="2"/>
        <v>44414</v>
      </c>
      <c r="C42" s="76">
        <v>2034733460</v>
      </c>
      <c r="D42" s="74" t="s">
        <v>111</v>
      </c>
      <c r="E42" s="74">
        <v>1</v>
      </c>
      <c r="F42" s="74">
        <v>54900</v>
      </c>
      <c r="G42" s="74" t="s">
        <v>127</v>
      </c>
      <c r="H42" s="75">
        <v>6281234546343</v>
      </c>
      <c r="I42" s="74">
        <v>21000</v>
      </c>
      <c r="J42" s="74" t="s">
        <v>50</v>
      </c>
      <c r="K42" s="79">
        <f t="shared" si="3"/>
        <v>54900</v>
      </c>
    </row>
    <row r="43" spans="1:11" s="73" customFormat="1" x14ac:dyDescent="0.2">
      <c r="A43" s="78" t="s">
        <v>128</v>
      </c>
      <c r="B43" s="77">
        <f t="shared" si="2"/>
        <v>44416</v>
      </c>
      <c r="C43" s="76">
        <v>2034733460</v>
      </c>
      <c r="D43" s="74" t="s">
        <v>111</v>
      </c>
      <c r="E43" s="74">
        <v>1</v>
      </c>
      <c r="F43" s="74">
        <v>54900</v>
      </c>
      <c r="G43" s="74" t="s">
        <v>129</v>
      </c>
      <c r="H43" s="75">
        <v>6281285116227</v>
      </c>
      <c r="I43" s="74">
        <v>10000</v>
      </c>
      <c r="J43" s="74" t="s">
        <v>50</v>
      </c>
      <c r="K43" s="79">
        <f t="shared" si="3"/>
        <v>54900</v>
      </c>
    </row>
    <row r="44" spans="1:11" s="73" customFormat="1" x14ac:dyDescent="0.2">
      <c r="A44" s="78" t="s">
        <v>132</v>
      </c>
      <c r="B44" s="77">
        <f t="shared" si="2"/>
        <v>44416</v>
      </c>
      <c r="C44" s="76">
        <v>2041484012</v>
      </c>
      <c r="D44" s="74" t="s">
        <v>120</v>
      </c>
      <c r="E44" s="74">
        <v>1</v>
      </c>
      <c r="F44" s="74">
        <v>45000</v>
      </c>
      <c r="G44" s="74" t="s">
        <v>133</v>
      </c>
      <c r="H44" s="75">
        <v>6281389136135</v>
      </c>
      <c r="I44" s="74">
        <v>6300</v>
      </c>
      <c r="J44" s="74"/>
      <c r="K44" s="79">
        <f t="shared" si="3"/>
        <v>45000</v>
      </c>
    </row>
    <row r="45" spans="1:11" s="73" customFormat="1" x14ac:dyDescent="0.2">
      <c r="A45" s="78" t="s">
        <v>134</v>
      </c>
      <c r="B45" s="77">
        <f t="shared" si="2"/>
        <v>44417</v>
      </c>
      <c r="C45" s="76">
        <v>2034733460</v>
      </c>
      <c r="D45" s="74" t="s">
        <v>111</v>
      </c>
      <c r="E45" s="74">
        <v>1</v>
      </c>
      <c r="F45" s="74">
        <v>54900</v>
      </c>
      <c r="G45" s="74" t="s">
        <v>135</v>
      </c>
      <c r="H45" s="75">
        <v>6281311228040</v>
      </c>
      <c r="I45" s="74">
        <v>6300</v>
      </c>
      <c r="J45" s="74"/>
      <c r="K45" s="79">
        <f t="shared" si="3"/>
        <v>54900</v>
      </c>
    </row>
    <row r="46" spans="1:11" s="73" customFormat="1" x14ac:dyDescent="0.2">
      <c r="A46" s="78" t="s">
        <v>136</v>
      </c>
      <c r="B46" s="77">
        <f t="shared" si="2"/>
        <v>44418</v>
      </c>
      <c r="C46" s="76">
        <v>2034733460</v>
      </c>
      <c r="D46" s="74" t="s">
        <v>111</v>
      </c>
      <c r="E46" s="74">
        <v>1</v>
      </c>
      <c r="F46" s="74">
        <v>54900</v>
      </c>
      <c r="G46" s="74" t="s">
        <v>137</v>
      </c>
      <c r="H46" s="75">
        <v>6282282163791</v>
      </c>
      <c r="I46" s="74">
        <v>28000</v>
      </c>
      <c r="J46" s="74" t="s">
        <v>50</v>
      </c>
      <c r="K46" s="79">
        <f t="shared" si="3"/>
        <v>54900</v>
      </c>
    </row>
    <row r="47" spans="1:11" s="73" customFormat="1" x14ac:dyDescent="0.2">
      <c r="A47" s="78" t="s">
        <v>138</v>
      </c>
      <c r="B47" s="77">
        <f t="shared" si="2"/>
        <v>44418</v>
      </c>
      <c r="C47" s="76">
        <v>2034733460</v>
      </c>
      <c r="D47" s="74" t="s">
        <v>111</v>
      </c>
      <c r="E47" s="74">
        <v>1</v>
      </c>
      <c r="F47" s="74">
        <v>54900</v>
      </c>
      <c r="G47" s="74" t="s">
        <v>139</v>
      </c>
      <c r="H47" s="75">
        <v>6285290849759</v>
      </c>
      <c r="I47" s="74">
        <v>20000</v>
      </c>
      <c r="J47" s="74" t="s">
        <v>50</v>
      </c>
      <c r="K47" s="79">
        <f t="shared" si="3"/>
        <v>54900</v>
      </c>
    </row>
    <row r="48" spans="1:11" s="73" customFormat="1" x14ac:dyDescent="0.2">
      <c r="A48" s="78" t="s">
        <v>140</v>
      </c>
      <c r="B48" s="77">
        <f t="shared" si="2"/>
        <v>44421</v>
      </c>
      <c r="C48" s="76">
        <v>2034733460</v>
      </c>
      <c r="D48" s="74" t="s">
        <v>111</v>
      </c>
      <c r="E48" s="74">
        <v>1</v>
      </c>
      <c r="F48" s="74">
        <v>54900</v>
      </c>
      <c r="G48" s="74" t="s">
        <v>141</v>
      </c>
      <c r="H48" s="75">
        <v>6285779919289</v>
      </c>
      <c r="I48" s="74">
        <v>10000</v>
      </c>
      <c r="J48" s="74" t="s">
        <v>50</v>
      </c>
      <c r="K48" s="79">
        <f t="shared" si="3"/>
        <v>54900</v>
      </c>
    </row>
    <row r="49" spans="1:11" s="73" customFormat="1" x14ac:dyDescent="0.2">
      <c r="A49" s="78" t="s">
        <v>142</v>
      </c>
      <c r="B49" s="77">
        <f t="shared" si="2"/>
        <v>44422</v>
      </c>
      <c r="C49" s="76">
        <v>2040413143</v>
      </c>
      <c r="D49" s="74" t="s">
        <v>143</v>
      </c>
      <c r="E49" s="74">
        <v>1</v>
      </c>
      <c r="F49" s="74">
        <v>99000</v>
      </c>
      <c r="G49" s="74" t="s">
        <v>144</v>
      </c>
      <c r="H49" s="75">
        <v>6281210848855</v>
      </c>
      <c r="I49" s="74">
        <v>10500</v>
      </c>
      <c r="J49" s="74"/>
      <c r="K49" s="79">
        <f t="shared" si="3"/>
        <v>99000</v>
      </c>
    </row>
    <row r="50" spans="1:11" s="73" customFormat="1" x14ac:dyDescent="0.2">
      <c r="A50" s="78" t="s">
        <v>145</v>
      </c>
      <c r="B50" s="77">
        <f t="shared" si="2"/>
        <v>44422</v>
      </c>
      <c r="C50" s="76">
        <v>2034733461</v>
      </c>
      <c r="D50" s="74" t="s">
        <v>146</v>
      </c>
      <c r="E50" s="74">
        <v>1</v>
      </c>
      <c r="F50" s="74">
        <v>284900</v>
      </c>
      <c r="G50" s="74" t="s">
        <v>147</v>
      </c>
      <c r="H50" s="75">
        <v>628115819705</v>
      </c>
      <c r="I50" s="74">
        <v>11200</v>
      </c>
      <c r="J50" s="74" t="s">
        <v>50</v>
      </c>
      <c r="K50" s="79">
        <f t="shared" si="3"/>
        <v>284900</v>
      </c>
    </row>
    <row r="51" spans="1:11" s="73" customFormat="1" x14ac:dyDescent="0.2">
      <c r="A51" s="78" t="s">
        <v>148</v>
      </c>
      <c r="B51" s="77">
        <f t="shared" si="2"/>
        <v>44423</v>
      </c>
      <c r="C51" s="76">
        <v>2040396738</v>
      </c>
      <c r="D51" s="74" t="s">
        <v>130</v>
      </c>
      <c r="E51" s="74">
        <v>1</v>
      </c>
      <c r="F51" s="74">
        <v>59000</v>
      </c>
      <c r="G51" s="74" t="s">
        <v>149</v>
      </c>
      <c r="H51" s="75">
        <v>6281932508575</v>
      </c>
      <c r="I51" s="74">
        <v>10300</v>
      </c>
      <c r="J51" s="74" t="s">
        <v>50</v>
      </c>
      <c r="K51" s="79">
        <f t="shared" si="3"/>
        <v>59000</v>
      </c>
    </row>
    <row r="52" spans="1:11" s="73" customFormat="1" x14ac:dyDescent="0.2">
      <c r="A52" s="78" t="s">
        <v>150</v>
      </c>
      <c r="B52" s="77">
        <f t="shared" si="2"/>
        <v>44430</v>
      </c>
      <c r="C52" s="76">
        <v>2034733460</v>
      </c>
      <c r="D52" s="74" t="s">
        <v>111</v>
      </c>
      <c r="E52" s="74">
        <v>1</v>
      </c>
      <c r="F52" s="74">
        <v>54900</v>
      </c>
      <c r="G52" s="74" t="s">
        <v>151</v>
      </c>
      <c r="H52" s="75">
        <v>6281391022198</v>
      </c>
      <c r="I52" s="74">
        <v>25400</v>
      </c>
      <c r="J52" s="74"/>
      <c r="K52" s="79">
        <f t="shared" si="3"/>
        <v>54900</v>
      </c>
    </row>
    <row r="53" spans="1:11" s="73" customFormat="1" x14ac:dyDescent="0.2">
      <c r="A53" s="78" t="s">
        <v>152</v>
      </c>
      <c r="B53" s="77">
        <f t="shared" si="2"/>
        <v>44436</v>
      </c>
      <c r="C53" s="76">
        <v>2034733460</v>
      </c>
      <c r="D53" s="74" t="s">
        <v>111</v>
      </c>
      <c r="E53" s="74">
        <v>1</v>
      </c>
      <c r="F53" s="74">
        <v>54900</v>
      </c>
      <c r="G53" s="74" t="s">
        <v>153</v>
      </c>
      <c r="H53" s="75">
        <v>6285157330389</v>
      </c>
      <c r="I53" s="74">
        <v>24000</v>
      </c>
      <c r="J53" s="74" t="s">
        <v>50</v>
      </c>
      <c r="K53" s="79">
        <f t="shared" si="3"/>
        <v>54900</v>
      </c>
    </row>
    <row r="54" spans="1:11" s="73" customFormat="1" x14ac:dyDescent="0.2">
      <c r="A54" s="78" t="s">
        <v>154</v>
      </c>
      <c r="B54" s="77">
        <f t="shared" si="2"/>
        <v>44436</v>
      </c>
      <c r="C54" s="76">
        <v>2040396738</v>
      </c>
      <c r="D54" s="74" t="s">
        <v>130</v>
      </c>
      <c r="E54" s="74">
        <v>1</v>
      </c>
      <c r="F54" s="74">
        <v>59000</v>
      </c>
      <c r="G54" s="74" t="s">
        <v>155</v>
      </c>
      <c r="H54" s="75">
        <v>6285693723074</v>
      </c>
      <c r="I54" s="74">
        <v>10000</v>
      </c>
      <c r="J54" s="74" t="s">
        <v>50</v>
      </c>
      <c r="K54" s="79">
        <f t="shared" si="3"/>
        <v>59000</v>
      </c>
    </row>
    <row r="55" spans="1:11" s="73" customFormat="1" x14ac:dyDescent="0.2">
      <c r="A55" s="78" t="s">
        <v>156</v>
      </c>
      <c r="B55" s="77">
        <f t="shared" si="2"/>
        <v>44439</v>
      </c>
      <c r="C55" s="76">
        <v>2034733460</v>
      </c>
      <c r="D55" s="74" t="s">
        <v>111</v>
      </c>
      <c r="E55" s="74">
        <v>1</v>
      </c>
      <c r="F55" s="74">
        <v>54900</v>
      </c>
      <c r="G55" s="74" t="s">
        <v>157</v>
      </c>
      <c r="H55" s="75">
        <v>62895334472184</v>
      </c>
      <c r="I55" s="74">
        <v>10000</v>
      </c>
      <c r="J55" s="74" t="s">
        <v>50</v>
      </c>
      <c r="K55" s="79">
        <f t="shared" si="3"/>
        <v>54900</v>
      </c>
    </row>
    <row r="56" spans="1:11" s="73" customFormat="1" x14ac:dyDescent="0.2">
      <c r="A56" s="78" t="s">
        <v>158</v>
      </c>
      <c r="B56" s="77">
        <f t="shared" si="2"/>
        <v>44441</v>
      </c>
      <c r="C56" s="76">
        <v>2034733460</v>
      </c>
      <c r="D56" s="74" t="s">
        <v>111</v>
      </c>
      <c r="E56" s="74">
        <v>1</v>
      </c>
      <c r="F56" s="74">
        <v>54900</v>
      </c>
      <c r="G56" s="74" t="s">
        <v>159</v>
      </c>
      <c r="H56" s="75">
        <v>6282228670431</v>
      </c>
      <c r="I56" s="74">
        <v>19000</v>
      </c>
      <c r="J56" s="74" t="s">
        <v>50</v>
      </c>
      <c r="K56" s="79">
        <f t="shared" si="3"/>
        <v>54900</v>
      </c>
    </row>
    <row r="57" spans="1:11" s="73" customFormat="1" x14ac:dyDescent="0.2">
      <c r="A57" s="78" t="s">
        <v>160</v>
      </c>
      <c r="B57" s="77">
        <f t="shared" si="2"/>
        <v>44442</v>
      </c>
      <c r="C57" s="76">
        <v>2034733460</v>
      </c>
      <c r="D57" s="74" t="s">
        <v>111</v>
      </c>
      <c r="E57" s="74">
        <v>1</v>
      </c>
      <c r="F57" s="74">
        <v>54900</v>
      </c>
      <c r="G57" s="74" t="s">
        <v>161</v>
      </c>
      <c r="H57" s="75">
        <v>6281914226210</v>
      </c>
      <c r="I57" s="74">
        <v>10300</v>
      </c>
      <c r="J57" s="74" t="s">
        <v>50</v>
      </c>
      <c r="K57" s="79">
        <f t="shared" si="3"/>
        <v>54900</v>
      </c>
    </row>
    <row r="58" spans="1:11" s="73" customFormat="1" x14ac:dyDescent="0.2">
      <c r="A58" s="78" t="s">
        <v>162</v>
      </c>
      <c r="B58" s="77">
        <f t="shared" si="2"/>
        <v>44443</v>
      </c>
      <c r="C58" s="76">
        <v>1991796974</v>
      </c>
      <c r="D58" s="74" t="s">
        <v>163</v>
      </c>
      <c r="E58" s="74">
        <v>1</v>
      </c>
      <c r="F58" s="74">
        <v>49000</v>
      </c>
      <c r="G58" s="74" t="s">
        <v>109</v>
      </c>
      <c r="H58" s="75">
        <v>6281332018883</v>
      </c>
      <c r="I58" s="74">
        <v>6000</v>
      </c>
      <c r="J58" s="74"/>
      <c r="K58" s="79">
        <f t="shared" si="3"/>
        <v>49000</v>
      </c>
    </row>
    <row r="59" spans="1:11" s="73" customFormat="1" x14ac:dyDescent="0.2">
      <c r="A59" s="78" t="s">
        <v>162</v>
      </c>
      <c r="B59" s="77">
        <f t="shared" si="2"/>
        <v>44443</v>
      </c>
      <c r="C59" s="76">
        <v>2040396738</v>
      </c>
      <c r="D59" s="74" t="s">
        <v>130</v>
      </c>
      <c r="E59" s="74">
        <v>1</v>
      </c>
      <c r="F59" s="74">
        <v>59000</v>
      </c>
      <c r="G59" s="74" t="s">
        <v>109</v>
      </c>
      <c r="H59" s="75">
        <v>6281332018883</v>
      </c>
      <c r="I59" s="74">
        <v>6000</v>
      </c>
      <c r="J59" s="74"/>
      <c r="K59" s="79">
        <f t="shared" si="3"/>
        <v>59000</v>
      </c>
    </row>
    <row r="60" spans="1:11" s="73" customFormat="1" x14ac:dyDescent="0.2">
      <c r="A60" s="78" t="s">
        <v>164</v>
      </c>
      <c r="B60" s="77">
        <f t="shared" si="2"/>
        <v>44445</v>
      </c>
      <c r="C60" s="76">
        <v>2034733460</v>
      </c>
      <c r="D60" s="74" t="s">
        <v>111</v>
      </c>
      <c r="E60" s="74">
        <v>1</v>
      </c>
      <c r="F60" s="74">
        <v>54900</v>
      </c>
      <c r="G60" s="74" t="s">
        <v>165</v>
      </c>
      <c r="H60" s="75">
        <v>6281294530540</v>
      </c>
      <c r="I60" s="74">
        <v>10000</v>
      </c>
      <c r="J60" s="74" t="s">
        <v>50</v>
      </c>
      <c r="K60" s="79">
        <f t="shared" si="3"/>
        <v>54900</v>
      </c>
    </row>
    <row r="61" spans="1:11" s="73" customFormat="1" x14ac:dyDescent="0.2">
      <c r="A61" s="78" t="s">
        <v>166</v>
      </c>
      <c r="B61" s="77">
        <f t="shared" si="2"/>
        <v>44445</v>
      </c>
      <c r="C61" s="76">
        <v>2088266079</v>
      </c>
      <c r="D61" s="74" t="s">
        <v>167</v>
      </c>
      <c r="E61" s="74">
        <v>1</v>
      </c>
      <c r="F61" s="74">
        <v>53900</v>
      </c>
      <c r="G61" s="74" t="s">
        <v>168</v>
      </c>
      <c r="H61" s="75">
        <v>6281290475058</v>
      </c>
      <c r="I61" s="74">
        <v>10000</v>
      </c>
      <c r="J61" s="74" t="s">
        <v>50</v>
      </c>
      <c r="K61" s="79">
        <f t="shared" si="3"/>
        <v>53900</v>
      </c>
    </row>
    <row r="62" spans="1:11" s="73" customFormat="1" x14ac:dyDescent="0.2">
      <c r="A62" s="78" t="s">
        <v>169</v>
      </c>
      <c r="B62" s="77">
        <f t="shared" si="2"/>
        <v>44445</v>
      </c>
      <c r="C62" s="76">
        <v>2034733460</v>
      </c>
      <c r="D62" s="74" t="s">
        <v>111</v>
      </c>
      <c r="E62" s="74">
        <v>1</v>
      </c>
      <c r="F62" s="74">
        <v>54900</v>
      </c>
      <c r="G62" s="74" t="s">
        <v>170</v>
      </c>
      <c r="H62" s="75">
        <v>628127532646</v>
      </c>
      <c r="I62" s="74">
        <v>10000</v>
      </c>
      <c r="J62" s="74" t="s">
        <v>50</v>
      </c>
      <c r="K62" s="79">
        <f t="shared" si="3"/>
        <v>54900</v>
      </c>
    </row>
    <row r="63" spans="1:11" s="73" customFormat="1" x14ac:dyDescent="0.2">
      <c r="A63" s="78" t="s">
        <v>171</v>
      </c>
      <c r="B63" s="77">
        <f t="shared" si="2"/>
        <v>44446</v>
      </c>
      <c r="C63" s="76">
        <v>2034733460</v>
      </c>
      <c r="D63" s="74" t="s">
        <v>111</v>
      </c>
      <c r="E63" s="74">
        <v>1</v>
      </c>
      <c r="F63" s="74">
        <v>54900</v>
      </c>
      <c r="G63" s="74" t="s">
        <v>172</v>
      </c>
      <c r="H63" s="75">
        <v>6282122433080</v>
      </c>
      <c r="I63" s="74">
        <v>10300</v>
      </c>
      <c r="J63" s="74" t="s">
        <v>50</v>
      </c>
      <c r="K63" s="79">
        <f t="shared" si="3"/>
        <v>54900</v>
      </c>
    </row>
    <row r="64" spans="1:11" s="73" customFormat="1" x14ac:dyDescent="0.2">
      <c r="A64" s="78" t="s">
        <v>173</v>
      </c>
      <c r="B64" s="77">
        <f t="shared" si="2"/>
        <v>44446</v>
      </c>
      <c r="C64" s="76">
        <v>2034733460</v>
      </c>
      <c r="D64" s="74" t="s">
        <v>111</v>
      </c>
      <c r="E64" s="74">
        <v>1</v>
      </c>
      <c r="F64" s="74">
        <v>54900</v>
      </c>
      <c r="G64" s="74" t="s">
        <v>139</v>
      </c>
      <c r="H64" s="75">
        <v>6285290849759</v>
      </c>
      <c r="I64" s="74">
        <v>20000</v>
      </c>
      <c r="J64" s="74" t="s">
        <v>50</v>
      </c>
      <c r="K64" s="79">
        <f t="shared" si="3"/>
        <v>54900</v>
      </c>
    </row>
    <row r="65" spans="1:11" s="73" customFormat="1" x14ac:dyDescent="0.2">
      <c r="A65" s="78" t="s">
        <v>174</v>
      </c>
      <c r="B65" s="77">
        <f t="shared" si="2"/>
        <v>44448</v>
      </c>
      <c r="C65" s="76">
        <v>2034733460</v>
      </c>
      <c r="D65" s="74" t="s">
        <v>111</v>
      </c>
      <c r="E65" s="74">
        <v>1</v>
      </c>
      <c r="F65" s="74">
        <v>54900</v>
      </c>
      <c r="G65" s="74" t="s">
        <v>175</v>
      </c>
      <c r="H65" s="75">
        <v>6282123424124</v>
      </c>
      <c r="I65" s="74">
        <v>6000</v>
      </c>
      <c r="J65" s="74"/>
      <c r="K65" s="79">
        <f t="shared" si="3"/>
        <v>54900</v>
      </c>
    </row>
    <row r="66" spans="1:11" s="73" customFormat="1" x14ac:dyDescent="0.2">
      <c r="A66" s="78" t="s">
        <v>176</v>
      </c>
      <c r="B66" s="77">
        <f t="shared" si="2"/>
        <v>44449</v>
      </c>
      <c r="C66" s="76">
        <v>2034733460</v>
      </c>
      <c r="D66" s="74" t="s">
        <v>111</v>
      </c>
      <c r="E66" s="74">
        <v>1</v>
      </c>
      <c r="F66" s="74">
        <v>54900</v>
      </c>
      <c r="G66" s="74" t="s">
        <v>177</v>
      </c>
      <c r="H66" s="75">
        <v>6281245980821</v>
      </c>
      <c r="I66" s="74">
        <v>18300</v>
      </c>
      <c r="J66" s="74" t="s">
        <v>50</v>
      </c>
      <c r="K66" s="79">
        <f t="shared" si="3"/>
        <v>54900</v>
      </c>
    </row>
    <row r="67" spans="1:11" s="73" customFormat="1" x14ac:dyDescent="0.2">
      <c r="A67" s="78" t="s">
        <v>178</v>
      </c>
      <c r="B67" s="77">
        <f t="shared" si="2"/>
        <v>44449</v>
      </c>
      <c r="C67" s="76">
        <v>2034733460</v>
      </c>
      <c r="D67" s="74" t="s">
        <v>111</v>
      </c>
      <c r="E67" s="74">
        <v>1</v>
      </c>
      <c r="F67" s="74">
        <v>54900</v>
      </c>
      <c r="G67" s="74" t="s">
        <v>179</v>
      </c>
      <c r="H67" s="75">
        <v>6285379797246</v>
      </c>
      <c r="I67" s="74">
        <v>28400</v>
      </c>
      <c r="J67" s="74" t="s">
        <v>50</v>
      </c>
      <c r="K67" s="79">
        <f t="shared" si="3"/>
        <v>54900</v>
      </c>
    </row>
    <row r="68" spans="1:11" s="73" customFormat="1" x14ac:dyDescent="0.2">
      <c r="A68" s="78" t="s">
        <v>180</v>
      </c>
      <c r="B68" s="77">
        <f t="shared" si="2"/>
        <v>44451</v>
      </c>
      <c r="C68" s="76">
        <v>1991832305</v>
      </c>
      <c r="D68" s="74" t="s">
        <v>45</v>
      </c>
      <c r="E68" s="74">
        <v>1</v>
      </c>
      <c r="F68" s="74">
        <v>53000</v>
      </c>
      <c r="G68" s="74" t="s">
        <v>181</v>
      </c>
      <c r="H68" s="75">
        <v>6281999986686</v>
      </c>
      <c r="I68" s="74">
        <v>31000</v>
      </c>
      <c r="J68" s="74" t="s">
        <v>50</v>
      </c>
      <c r="K68" s="79">
        <f t="shared" si="3"/>
        <v>53000</v>
      </c>
    </row>
    <row r="69" spans="1:11" s="73" customFormat="1" x14ac:dyDescent="0.2">
      <c r="A69" s="78" t="s">
        <v>182</v>
      </c>
      <c r="B69" s="77">
        <f t="shared" si="2"/>
        <v>44451</v>
      </c>
      <c r="C69" s="76">
        <v>2034733460</v>
      </c>
      <c r="D69" s="74" t="s">
        <v>111</v>
      </c>
      <c r="E69" s="74">
        <v>1</v>
      </c>
      <c r="F69" s="74">
        <v>54900</v>
      </c>
      <c r="G69" s="74" t="s">
        <v>183</v>
      </c>
      <c r="H69" s="75">
        <v>6281328886584</v>
      </c>
      <c r="I69" s="74">
        <v>18300</v>
      </c>
      <c r="J69" s="74" t="s">
        <v>50</v>
      </c>
      <c r="K69" s="79">
        <f t="shared" si="3"/>
        <v>54900</v>
      </c>
    </row>
    <row r="70" spans="1:11" s="73" customFormat="1" x14ac:dyDescent="0.2">
      <c r="A70" s="78" t="s">
        <v>184</v>
      </c>
      <c r="B70" s="77">
        <f t="shared" si="2"/>
        <v>44451</v>
      </c>
      <c r="C70" s="76">
        <v>2088266079</v>
      </c>
      <c r="D70" s="74" t="s">
        <v>167</v>
      </c>
      <c r="E70" s="74">
        <v>1</v>
      </c>
      <c r="F70" s="74">
        <v>53900</v>
      </c>
      <c r="G70" s="74" t="s">
        <v>185</v>
      </c>
      <c r="H70" s="75">
        <v>628566361206</v>
      </c>
      <c r="I70" s="74">
        <v>37000</v>
      </c>
      <c r="J70" s="74" t="s">
        <v>50</v>
      </c>
      <c r="K70" s="79">
        <f t="shared" si="3"/>
        <v>53900</v>
      </c>
    </row>
    <row r="71" spans="1:11" s="73" customFormat="1" x14ac:dyDescent="0.2">
      <c r="A71" s="78" t="s">
        <v>187</v>
      </c>
      <c r="B71" s="77">
        <f t="shared" si="2"/>
        <v>44453</v>
      </c>
      <c r="C71" s="76">
        <v>2101656953</v>
      </c>
      <c r="D71" s="74" t="s">
        <v>186</v>
      </c>
      <c r="E71" s="74">
        <v>1</v>
      </c>
      <c r="F71" s="74">
        <v>49999</v>
      </c>
      <c r="G71" s="74" t="s">
        <v>188</v>
      </c>
      <c r="H71" s="75">
        <v>6281285053939</v>
      </c>
      <c r="I71" s="74">
        <v>6300</v>
      </c>
      <c r="J71" s="74"/>
      <c r="K71" s="79">
        <f t="shared" si="3"/>
        <v>49999</v>
      </c>
    </row>
    <row r="72" spans="1:11" s="73" customFormat="1" x14ac:dyDescent="0.2">
      <c r="A72" s="78" t="s">
        <v>189</v>
      </c>
      <c r="B72" s="77">
        <f t="shared" si="2"/>
        <v>44453</v>
      </c>
      <c r="C72" s="76">
        <v>2034733460</v>
      </c>
      <c r="D72" s="74" t="s">
        <v>111</v>
      </c>
      <c r="E72" s="74">
        <v>1</v>
      </c>
      <c r="F72" s="74">
        <v>54900</v>
      </c>
      <c r="G72" s="74" t="s">
        <v>190</v>
      </c>
      <c r="H72" s="75">
        <v>6281334888503</v>
      </c>
      <c r="I72" s="74">
        <v>22400</v>
      </c>
      <c r="J72" s="74" t="s">
        <v>50</v>
      </c>
      <c r="K72" s="79">
        <f t="shared" si="3"/>
        <v>54900</v>
      </c>
    </row>
    <row r="73" spans="1:11" s="73" customFormat="1" x14ac:dyDescent="0.2">
      <c r="A73" s="78" t="s">
        <v>191</v>
      </c>
      <c r="B73" s="77">
        <f t="shared" si="2"/>
        <v>44453</v>
      </c>
      <c r="C73" s="76">
        <v>2034733461</v>
      </c>
      <c r="D73" s="74" t="s">
        <v>146</v>
      </c>
      <c r="E73" s="74">
        <v>1</v>
      </c>
      <c r="F73" s="74">
        <v>284900</v>
      </c>
      <c r="G73" s="74" t="s">
        <v>190</v>
      </c>
      <c r="H73" s="75">
        <v>6281334888503</v>
      </c>
      <c r="I73" s="74">
        <v>36300</v>
      </c>
      <c r="J73" s="74"/>
      <c r="K73" s="79">
        <f t="shared" si="3"/>
        <v>284900</v>
      </c>
    </row>
    <row r="74" spans="1:11" s="73" customFormat="1" x14ac:dyDescent="0.2">
      <c r="A74" s="78" t="s">
        <v>192</v>
      </c>
      <c r="B74" s="77">
        <f t="shared" si="2"/>
        <v>44454</v>
      </c>
      <c r="C74" s="76">
        <v>2034733460</v>
      </c>
      <c r="D74" s="74" t="s">
        <v>111</v>
      </c>
      <c r="E74" s="74">
        <v>1</v>
      </c>
      <c r="F74" s="74">
        <v>54900</v>
      </c>
      <c r="G74" s="74" t="s">
        <v>193</v>
      </c>
      <c r="H74" s="75">
        <v>6285155343915</v>
      </c>
      <c r="I74" s="74">
        <v>18000</v>
      </c>
      <c r="J74" s="74" t="s">
        <v>50</v>
      </c>
      <c r="K74" s="79">
        <f t="shared" si="3"/>
        <v>54900</v>
      </c>
    </row>
    <row r="75" spans="1:11" s="73" customFormat="1" x14ac:dyDescent="0.2">
      <c r="A75" s="78" t="s">
        <v>194</v>
      </c>
      <c r="B75" s="77">
        <f t="shared" si="2"/>
        <v>44454</v>
      </c>
      <c r="C75" s="76">
        <v>2088266079</v>
      </c>
      <c r="D75" s="74" t="s">
        <v>167</v>
      </c>
      <c r="E75" s="74">
        <v>1</v>
      </c>
      <c r="F75" s="74">
        <v>53900</v>
      </c>
      <c r="G75" s="74" t="s">
        <v>195</v>
      </c>
      <c r="H75" s="75">
        <v>628569006000</v>
      </c>
      <c r="I75" s="74">
        <v>10300</v>
      </c>
      <c r="J75" s="74" t="s">
        <v>50</v>
      </c>
      <c r="K75" s="79">
        <f t="shared" si="3"/>
        <v>53900</v>
      </c>
    </row>
    <row r="76" spans="1:11" s="73" customFormat="1" x14ac:dyDescent="0.2">
      <c r="A76" s="78" t="s">
        <v>196</v>
      </c>
      <c r="B76" s="77">
        <f t="shared" si="2"/>
        <v>44454</v>
      </c>
      <c r="C76" s="76">
        <v>2101656953</v>
      </c>
      <c r="D76" s="74" t="s">
        <v>186</v>
      </c>
      <c r="E76" s="74">
        <v>1</v>
      </c>
      <c r="F76" s="74">
        <v>49999</v>
      </c>
      <c r="G76" s="74" t="s">
        <v>197</v>
      </c>
      <c r="H76" s="75">
        <v>6287858695025</v>
      </c>
      <c r="I76" s="74">
        <v>6300</v>
      </c>
      <c r="J76" s="74"/>
      <c r="K76" s="79">
        <f t="shared" si="3"/>
        <v>49999</v>
      </c>
    </row>
    <row r="77" spans="1:11" s="73" customFormat="1" x14ac:dyDescent="0.2">
      <c r="A77" s="78" t="s">
        <v>198</v>
      </c>
      <c r="B77" s="77">
        <f t="shared" si="2"/>
        <v>44458</v>
      </c>
      <c r="C77" s="76">
        <v>2034733460</v>
      </c>
      <c r="D77" s="74" t="s">
        <v>111</v>
      </c>
      <c r="E77" s="74">
        <v>1</v>
      </c>
      <c r="F77" s="74">
        <v>54900</v>
      </c>
      <c r="G77" s="74" t="s">
        <v>199</v>
      </c>
      <c r="H77" s="75">
        <v>6281233738624</v>
      </c>
      <c r="I77" s="74">
        <v>10300</v>
      </c>
      <c r="J77" s="74" t="s">
        <v>50</v>
      </c>
      <c r="K77" s="79">
        <f t="shared" si="3"/>
        <v>54900</v>
      </c>
    </row>
    <row r="78" spans="1:11" s="73" customFormat="1" x14ac:dyDescent="0.2">
      <c r="A78" s="78" t="s">
        <v>200</v>
      </c>
      <c r="B78" s="77">
        <f t="shared" si="2"/>
        <v>44460</v>
      </c>
      <c r="C78" s="76">
        <v>2040396738</v>
      </c>
      <c r="D78" s="74" t="s">
        <v>130</v>
      </c>
      <c r="E78" s="74">
        <v>1</v>
      </c>
      <c r="F78" s="74">
        <v>59000</v>
      </c>
      <c r="G78" s="74" t="s">
        <v>201</v>
      </c>
      <c r="H78" s="75">
        <v>6287877599119</v>
      </c>
      <c r="I78" s="74">
        <v>10300</v>
      </c>
      <c r="J78" s="74" t="s">
        <v>50</v>
      </c>
      <c r="K78" s="79">
        <f t="shared" si="3"/>
        <v>59000</v>
      </c>
    </row>
    <row r="79" spans="1:11" s="73" customFormat="1" x14ac:dyDescent="0.2">
      <c r="A79" s="78" t="s">
        <v>202</v>
      </c>
      <c r="B79" s="77">
        <f t="shared" si="2"/>
        <v>44461</v>
      </c>
      <c r="C79" s="76">
        <v>2101656953</v>
      </c>
      <c r="D79" s="74" t="s">
        <v>186</v>
      </c>
      <c r="E79" s="74">
        <v>1</v>
      </c>
      <c r="F79" s="74">
        <v>49999</v>
      </c>
      <c r="G79" s="74" t="s">
        <v>203</v>
      </c>
      <c r="H79" s="75">
        <v>6287811010208</v>
      </c>
      <c r="I79" s="74">
        <v>6300</v>
      </c>
      <c r="J79" s="74"/>
      <c r="K79" s="79">
        <f t="shared" si="3"/>
        <v>49999</v>
      </c>
    </row>
    <row r="80" spans="1:11" s="73" customFormat="1" x14ac:dyDescent="0.2">
      <c r="A80" s="78" t="s">
        <v>204</v>
      </c>
      <c r="B80" s="77">
        <f t="shared" si="2"/>
        <v>44462</v>
      </c>
      <c r="C80" s="76">
        <v>2205316764</v>
      </c>
      <c r="D80" s="74" t="s">
        <v>205</v>
      </c>
      <c r="E80" s="74">
        <v>1</v>
      </c>
      <c r="F80" s="74">
        <v>99999</v>
      </c>
      <c r="G80" s="74" t="s">
        <v>206</v>
      </c>
      <c r="H80" s="75">
        <v>6282120491698</v>
      </c>
      <c r="I80" s="74">
        <v>10000</v>
      </c>
      <c r="J80" s="74" t="s">
        <v>50</v>
      </c>
      <c r="K80" s="79">
        <f t="shared" si="3"/>
        <v>99999</v>
      </c>
    </row>
    <row r="81" spans="1:11" s="73" customFormat="1" x14ac:dyDescent="0.2">
      <c r="A81" s="78" t="s">
        <v>207</v>
      </c>
      <c r="B81" s="77">
        <f t="shared" si="2"/>
        <v>44463</v>
      </c>
      <c r="C81" s="76">
        <v>2034733460</v>
      </c>
      <c r="D81" s="74" t="s">
        <v>111</v>
      </c>
      <c r="E81" s="74">
        <v>1</v>
      </c>
      <c r="F81" s="74">
        <v>54900</v>
      </c>
      <c r="G81" s="74" t="s">
        <v>208</v>
      </c>
      <c r="H81" s="75">
        <v>6281384192443</v>
      </c>
      <c r="I81" s="74">
        <v>10000</v>
      </c>
      <c r="J81" s="74" t="s">
        <v>50</v>
      </c>
      <c r="K81" s="79">
        <f t="shared" si="3"/>
        <v>54900</v>
      </c>
    </row>
    <row r="82" spans="1:11" s="73" customFormat="1" x14ac:dyDescent="0.2">
      <c r="A82" s="78" t="s">
        <v>209</v>
      </c>
      <c r="B82" s="77">
        <f t="shared" si="2"/>
        <v>44463</v>
      </c>
      <c r="C82" s="76">
        <v>1991810018</v>
      </c>
      <c r="D82" s="74" t="s">
        <v>57</v>
      </c>
      <c r="E82" s="74">
        <v>1</v>
      </c>
      <c r="F82" s="74">
        <v>60000</v>
      </c>
      <c r="G82" s="74" t="s">
        <v>201</v>
      </c>
      <c r="H82" s="75">
        <v>6287877599119</v>
      </c>
      <c r="I82" s="74">
        <v>10000</v>
      </c>
      <c r="J82" s="74" t="s">
        <v>50</v>
      </c>
      <c r="K82" s="79">
        <f t="shared" si="3"/>
        <v>60000</v>
      </c>
    </row>
    <row r="83" spans="1:11" s="73" customFormat="1" x14ac:dyDescent="0.2">
      <c r="A83" s="78" t="s">
        <v>210</v>
      </c>
      <c r="B83" s="77">
        <f t="shared" si="2"/>
        <v>44463</v>
      </c>
      <c r="C83" s="76">
        <v>2034733460</v>
      </c>
      <c r="D83" s="74" t="s">
        <v>111</v>
      </c>
      <c r="E83" s="74">
        <v>1</v>
      </c>
      <c r="F83" s="74">
        <v>54900</v>
      </c>
      <c r="G83" s="74" t="s">
        <v>211</v>
      </c>
      <c r="H83" s="75">
        <v>6282126926764</v>
      </c>
      <c r="I83" s="74">
        <v>11000</v>
      </c>
      <c r="J83" s="74" t="s">
        <v>50</v>
      </c>
      <c r="K83" s="79">
        <f t="shared" si="3"/>
        <v>54900</v>
      </c>
    </row>
    <row r="84" spans="1:11" s="73" customFormat="1" x14ac:dyDescent="0.2">
      <c r="A84" s="78" t="s">
        <v>212</v>
      </c>
      <c r="B84" s="77">
        <f t="shared" si="2"/>
        <v>44463</v>
      </c>
      <c r="C84" s="76">
        <v>2101656953</v>
      </c>
      <c r="D84" s="74" t="s">
        <v>186</v>
      </c>
      <c r="E84" s="74">
        <v>1</v>
      </c>
      <c r="F84" s="74">
        <v>49999</v>
      </c>
      <c r="G84" s="74" t="s">
        <v>213</v>
      </c>
      <c r="H84" s="75">
        <v>6282119036339</v>
      </c>
      <c r="I84" s="74">
        <v>8300</v>
      </c>
      <c r="J84" s="74"/>
      <c r="K84" s="79">
        <f t="shared" si="3"/>
        <v>49999</v>
      </c>
    </row>
    <row r="85" spans="1:11" s="73" customFormat="1" x14ac:dyDescent="0.2">
      <c r="A85" s="78" t="s">
        <v>214</v>
      </c>
      <c r="B85" s="77">
        <f t="shared" si="2"/>
        <v>44464</v>
      </c>
      <c r="C85" s="76">
        <v>2101656953</v>
      </c>
      <c r="D85" s="74" t="s">
        <v>186</v>
      </c>
      <c r="E85" s="74">
        <v>1</v>
      </c>
      <c r="F85" s="74">
        <v>50000</v>
      </c>
      <c r="G85" s="74" t="s">
        <v>215</v>
      </c>
      <c r="H85" s="75">
        <v>6287880930854</v>
      </c>
      <c r="I85" s="74">
        <v>19300</v>
      </c>
      <c r="J85" s="74" t="s">
        <v>50</v>
      </c>
      <c r="K85" s="79">
        <f t="shared" si="3"/>
        <v>50000</v>
      </c>
    </row>
    <row r="86" spans="1:11" s="73" customFormat="1" x14ac:dyDescent="0.2">
      <c r="A86" s="78" t="s">
        <v>216</v>
      </c>
      <c r="B86" s="77">
        <f t="shared" si="2"/>
        <v>44464</v>
      </c>
      <c r="C86" s="76">
        <v>2034733460</v>
      </c>
      <c r="D86" s="74" t="s">
        <v>111</v>
      </c>
      <c r="E86" s="74">
        <v>1</v>
      </c>
      <c r="F86" s="74">
        <v>54900</v>
      </c>
      <c r="G86" s="74" t="s">
        <v>217</v>
      </c>
      <c r="H86" s="75">
        <v>6282334695583</v>
      </c>
      <c r="I86" s="74">
        <v>18000</v>
      </c>
      <c r="J86" s="74" t="s">
        <v>50</v>
      </c>
      <c r="K86" s="79">
        <f t="shared" si="3"/>
        <v>54900</v>
      </c>
    </row>
    <row r="87" spans="1:11" s="73" customFormat="1" x14ac:dyDescent="0.2">
      <c r="A87" s="78" t="s">
        <v>218</v>
      </c>
      <c r="B87" s="77">
        <f t="shared" si="2"/>
        <v>44464</v>
      </c>
      <c r="C87" s="76">
        <v>1991847943</v>
      </c>
      <c r="D87" s="74" t="s">
        <v>40</v>
      </c>
      <c r="E87" s="74">
        <v>1</v>
      </c>
      <c r="F87" s="74">
        <v>109000</v>
      </c>
      <c r="G87" s="74" t="s">
        <v>219</v>
      </c>
      <c r="H87" s="75">
        <v>628886604294</v>
      </c>
      <c r="I87" s="74">
        <v>18000</v>
      </c>
      <c r="J87" s="74" t="s">
        <v>50</v>
      </c>
      <c r="K87" s="79">
        <f t="shared" si="3"/>
        <v>109000</v>
      </c>
    </row>
    <row r="88" spans="1:11" s="73" customFormat="1" x14ac:dyDescent="0.2">
      <c r="A88" s="78" t="s">
        <v>220</v>
      </c>
      <c r="B88" s="77">
        <f t="shared" si="2"/>
        <v>44464</v>
      </c>
      <c r="C88" s="76">
        <v>2034733460</v>
      </c>
      <c r="D88" s="74" t="s">
        <v>111</v>
      </c>
      <c r="E88" s="74">
        <v>1</v>
      </c>
      <c r="F88" s="74">
        <v>54900</v>
      </c>
      <c r="G88" s="74" t="s">
        <v>221</v>
      </c>
      <c r="H88" s="75">
        <v>6281280909609</v>
      </c>
      <c r="I88" s="74">
        <v>10300</v>
      </c>
      <c r="J88" s="74"/>
      <c r="K88" s="79">
        <f t="shared" si="3"/>
        <v>54900</v>
      </c>
    </row>
    <row r="89" spans="1:11" s="73" customFormat="1" x14ac:dyDescent="0.2">
      <c r="A89" s="78" t="s">
        <v>222</v>
      </c>
      <c r="B89" s="77">
        <f t="shared" si="2"/>
        <v>44464</v>
      </c>
      <c r="C89" s="76">
        <v>2205316764</v>
      </c>
      <c r="D89" s="74" t="s">
        <v>205</v>
      </c>
      <c r="E89" s="74">
        <v>1</v>
      </c>
      <c r="F89" s="74">
        <v>99999</v>
      </c>
      <c r="G89" s="74" t="s">
        <v>223</v>
      </c>
      <c r="H89" s="75">
        <v>6281375361197</v>
      </c>
      <c r="I89" s="74">
        <v>43600</v>
      </c>
      <c r="J89" s="74" t="s">
        <v>50</v>
      </c>
      <c r="K89" s="79">
        <f t="shared" si="3"/>
        <v>99999</v>
      </c>
    </row>
    <row r="90" spans="1:11" s="73" customFormat="1" x14ac:dyDescent="0.2">
      <c r="A90" s="78" t="s">
        <v>224</v>
      </c>
      <c r="B90" s="77">
        <f t="shared" si="2"/>
        <v>44465</v>
      </c>
      <c r="C90" s="76">
        <v>2205316764</v>
      </c>
      <c r="D90" s="74" t="s">
        <v>205</v>
      </c>
      <c r="E90" s="74">
        <v>1</v>
      </c>
      <c r="F90" s="74">
        <v>99999</v>
      </c>
      <c r="G90" s="74" t="s">
        <v>139</v>
      </c>
      <c r="H90" s="75">
        <v>6285290849759</v>
      </c>
      <c r="I90" s="74">
        <v>18000</v>
      </c>
      <c r="J90" s="74" t="s">
        <v>50</v>
      </c>
      <c r="K90" s="79">
        <f t="shared" si="3"/>
        <v>99999</v>
      </c>
    </row>
    <row r="91" spans="1:11" s="73" customFormat="1" x14ac:dyDescent="0.2">
      <c r="A91" s="78" t="s">
        <v>225</v>
      </c>
      <c r="B91" s="77">
        <f t="shared" si="2"/>
        <v>44466</v>
      </c>
      <c r="C91" s="76">
        <v>2205316764</v>
      </c>
      <c r="D91" s="74" t="s">
        <v>205</v>
      </c>
      <c r="E91" s="74">
        <v>1</v>
      </c>
      <c r="F91" s="74">
        <v>99999</v>
      </c>
      <c r="G91" s="74" t="s">
        <v>226</v>
      </c>
      <c r="H91" s="75">
        <v>6281363555926</v>
      </c>
      <c r="I91" s="74">
        <v>10700</v>
      </c>
      <c r="J91" s="74" t="s">
        <v>50</v>
      </c>
      <c r="K91" s="79">
        <f t="shared" si="3"/>
        <v>99999</v>
      </c>
    </row>
    <row r="92" spans="1:11" s="73" customFormat="1" x14ac:dyDescent="0.2">
      <c r="A92" s="78" t="s">
        <v>225</v>
      </c>
      <c r="B92" s="77">
        <f t="shared" si="2"/>
        <v>44466</v>
      </c>
      <c r="C92" s="76">
        <v>2101656953</v>
      </c>
      <c r="D92" s="74" t="s">
        <v>186</v>
      </c>
      <c r="E92" s="74">
        <v>1</v>
      </c>
      <c r="F92" s="74">
        <v>50000</v>
      </c>
      <c r="G92" s="74" t="s">
        <v>226</v>
      </c>
      <c r="H92" s="75">
        <v>6281363555926</v>
      </c>
      <c r="I92" s="74">
        <v>10700</v>
      </c>
      <c r="J92" s="74" t="s">
        <v>50</v>
      </c>
      <c r="K92" s="79">
        <f t="shared" si="3"/>
        <v>50000</v>
      </c>
    </row>
    <row r="93" spans="1:11" s="73" customFormat="1" x14ac:dyDescent="0.2">
      <c r="A93" s="78" t="s">
        <v>227</v>
      </c>
      <c r="B93" s="77">
        <f t="shared" si="2"/>
        <v>44467</v>
      </c>
      <c r="C93" s="76">
        <v>2205316764</v>
      </c>
      <c r="D93" s="74" t="s">
        <v>205</v>
      </c>
      <c r="E93" s="74">
        <v>1</v>
      </c>
      <c r="F93" s="74">
        <v>99999</v>
      </c>
      <c r="G93" s="74" t="s">
        <v>228</v>
      </c>
      <c r="H93" s="75">
        <v>6285649229233</v>
      </c>
      <c r="I93" s="74">
        <v>27600</v>
      </c>
      <c r="J93" s="74" t="s">
        <v>50</v>
      </c>
      <c r="K93" s="79">
        <f t="shared" si="3"/>
        <v>99999</v>
      </c>
    </row>
    <row r="94" spans="1:11" s="73" customFormat="1" x14ac:dyDescent="0.2">
      <c r="A94" s="78" t="s">
        <v>229</v>
      </c>
      <c r="B94" s="77">
        <f t="shared" si="2"/>
        <v>44467</v>
      </c>
      <c r="C94" s="76">
        <v>2205316764</v>
      </c>
      <c r="D94" s="74" t="s">
        <v>205</v>
      </c>
      <c r="E94" s="74">
        <v>1</v>
      </c>
      <c r="F94" s="74">
        <v>99999</v>
      </c>
      <c r="G94" s="74" t="s">
        <v>230</v>
      </c>
      <c r="H94" s="75">
        <v>6285819759415</v>
      </c>
      <c r="I94" s="74">
        <v>10500</v>
      </c>
      <c r="J94" s="74" t="s">
        <v>50</v>
      </c>
      <c r="K94" s="79">
        <f t="shared" si="3"/>
        <v>99999</v>
      </c>
    </row>
    <row r="95" spans="1:11" s="73" customFormat="1" x14ac:dyDescent="0.2">
      <c r="A95" s="78" t="s">
        <v>231</v>
      </c>
      <c r="B95" s="77">
        <f t="shared" si="2"/>
        <v>44467</v>
      </c>
      <c r="C95" s="76">
        <v>2205316765</v>
      </c>
      <c r="D95" s="74" t="s">
        <v>232</v>
      </c>
      <c r="E95" s="74">
        <v>1</v>
      </c>
      <c r="F95" s="74">
        <v>279999</v>
      </c>
      <c r="G95" s="74" t="s">
        <v>233</v>
      </c>
      <c r="H95" s="75">
        <v>6281224789243</v>
      </c>
      <c r="I95" s="74">
        <v>66000</v>
      </c>
      <c r="J95" s="74" t="s">
        <v>50</v>
      </c>
      <c r="K95" s="79">
        <f t="shared" si="3"/>
        <v>279999</v>
      </c>
    </row>
    <row r="96" spans="1:11" s="73" customFormat="1" x14ac:dyDescent="0.2">
      <c r="A96" s="78" t="s">
        <v>234</v>
      </c>
      <c r="B96" s="77">
        <f t="shared" ref="B96:B157" si="4">DATE(MID(A96,5,4),MID(A96,9,2),MID(A96,11,2))</f>
        <v>44468</v>
      </c>
      <c r="C96" s="76">
        <v>2205316765</v>
      </c>
      <c r="D96" s="74" t="s">
        <v>232</v>
      </c>
      <c r="E96" s="74">
        <v>1</v>
      </c>
      <c r="F96" s="74">
        <v>279999</v>
      </c>
      <c r="G96" s="74" t="s">
        <v>235</v>
      </c>
      <c r="H96" s="75">
        <v>6282175422252</v>
      </c>
      <c r="I96" s="74">
        <v>10000</v>
      </c>
      <c r="J96" s="74" t="s">
        <v>50</v>
      </c>
      <c r="K96" s="79">
        <f t="shared" ref="K96:K157" si="5">E96*F96</f>
        <v>279999</v>
      </c>
    </row>
    <row r="97" spans="1:11" s="73" customFormat="1" x14ac:dyDescent="0.2">
      <c r="A97" s="78" t="s">
        <v>236</v>
      </c>
      <c r="B97" s="77">
        <f t="shared" si="4"/>
        <v>44468</v>
      </c>
      <c r="C97" s="76">
        <v>2040413143</v>
      </c>
      <c r="D97" s="74" t="s">
        <v>143</v>
      </c>
      <c r="E97" s="74">
        <v>1</v>
      </c>
      <c r="F97" s="74">
        <v>99000</v>
      </c>
      <c r="G97" s="74" t="s">
        <v>237</v>
      </c>
      <c r="H97" s="75">
        <v>6282126799779</v>
      </c>
      <c r="I97" s="74">
        <v>10500</v>
      </c>
      <c r="J97" s="74"/>
      <c r="K97" s="79">
        <f t="shared" si="5"/>
        <v>99000</v>
      </c>
    </row>
    <row r="98" spans="1:11" s="73" customFormat="1" x14ac:dyDescent="0.2">
      <c r="A98" s="78" t="s">
        <v>238</v>
      </c>
      <c r="B98" s="77">
        <f t="shared" si="4"/>
        <v>44468</v>
      </c>
      <c r="C98" s="76">
        <v>2205316764</v>
      </c>
      <c r="D98" s="74" t="s">
        <v>205</v>
      </c>
      <c r="E98" s="74">
        <v>1</v>
      </c>
      <c r="F98" s="74">
        <v>99999</v>
      </c>
      <c r="G98" s="74" t="s">
        <v>239</v>
      </c>
      <c r="H98" s="75">
        <v>6281283219195</v>
      </c>
      <c r="I98" s="74">
        <v>10000</v>
      </c>
      <c r="J98" s="74"/>
      <c r="K98" s="79">
        <f t="shared" si="5"/>
        <v>99999</v>
      </c>
    </row>
    <row r="99" spans="1:11" s="73" customFormat="1" x14ac:dyDescent="0.2">
      <c r="A99" s="78" t="s">
        <v>240</v>
      </c>
      <c r="B99" s="77">
        <f t="shared" si="4"/>
        <v>44469</v>
      </c>
      <c r="C99" s="76">
        <v>2034733460</v>
      </c>
      <c r="D99" s="74" t="s">
        <v>111</v>
      </c>
      <c r="E99" s="74">
        <v>1</v>
      </c>
      <c r="F99" s="74">
        <v>54900</v>
      </c>
      <c r="G99" s="74" t="s">
        <v>241</v>
      </c>
      <c r="H99" s="75">
        <v>6285717229682</v>
      </c>
      <c r="I99" s="74">
        <v>10000</v>
      </c>
      <c r="J99" s="74" t="s">
        <v>50</v>
      </c>
      <c r="K99" s="79">
        <f t="shared" si="5"/>
        <v>54900</v>
      </c>
    </row>
    <row r="100" spans="1:11" s="73" customFormat="1" x14ac:dyDescent="0.2">
      <c r="A100" s="78" t="s">
        <v>242</v>
      </c>
      <c r="B100" s="77">
        <f t="shared" si="4"/>
        <v>44469</v>
      </c>
      <c r="C100" s="76">
        <v>2101656953</v>
      </c>
      <c r="D100" s="74" t="s">
        <v>186</v>
      </c>
      <c r="E100" s="74">
        <v>1</v>
      </c>
      <c r="F100" s="74">
        <v>50000</v>
      </c>
      <c r="G100" s="74" t="s">
        <v>243</v>
      </c>
      <c r="H100" s="75">
        <v>6281617560423</v>
      </c>
      <c r="I100" s="74">
        <v>10300</v>
      </c>
      <c r="J100" s="74" t="s">
        <v>50</v>
      </c>
      <c r="K100" s="79">
        <f t="shared" si="5"/>
        <v>50000</v>
      </c>
    </row>
    <row r="101" spans="1:11" s="73" customFormat="1" x14ac:dyDescent="0.2">
      <c r="A101" s="78" t="s">
        <v>244</v>
      </c>
      <c r="B101" s="77">
        <f t="shared" si="4"/>
        <v>44469</v>
      </c>
      <c r="C101" s="76">
        <v>1991775634</v>
      </c>
      <c r="D101" s="74" t="s">
        <v>41</v>
      </c>
      <c r="E101" s="74">
        <v>1</v>
      </c>
      <c r="F101" s="74">
        <v>59999</v>
      </c>
      <c r="G101" s="74" t="s">
        <v>237</v>
      </c>
      <c r="H101" s="75">
        <v>6282126799779</v>
      </c>
      <c r="I101" s="74">
        <v>10300</v>
      </c>
      <c r="J101" s="74"/>
      <c r="K101" s="79">
        <f t="shared" si="5"/>
        <v>59999</v>
      </c>
    </row>
    <row r="102" spans="1:11" s="73" customFormat="1" x14ac:dyDescent="0.2">
      <c r="A102" s="78" t="s">
        <v>245</v>
      </c>
      <c r="B102" s="77">
        <f t="shared" si="4"/>
        <v>44469</v>
      </c>
      <c r="C102" s="76">
        <v>2034733460</v>
      </c>
      <c r="D102" s="74" t="s">
        <v>111</v>
      </c>
      <c r="E102" s="74">
        <v>1</v>
      </c>
      <c r="F102" s="74">
        <v>54900</v>
      </c>
      <c r="G102" s="74" t="s">
        <v>246</v>
      </c>
      <c r="H102" s="75">
        <v>6281294849054</v>
      </c>
      <c r="I102" s="74">
        <v>10300</v>
      </c>
      <c r="J102" s="74" t="s">
        <v>50</v>
      </c>
      <c r="K102" s="79">
        <f t="shared" si="5"/>
        <v>54900</v>
      </c>
    </row>
    <row r="103" spans="1:11" s="73" customFormat="1" x14ac:dyDescent="0.2">
      <c r="A103" s="78" t="s">
        <v>247</v>
      </c>
      <c r="B103" s="77">
        <f t="shared" si="4"/>
        <v>44469</v>
      </c>
      <c r="C103" s="76">
        <v>2205316764</v>
      </c>
      <c r="D103" s="74" t="s">
        <v>205</v>
      </c>
      <c r="E103" s="74">
        <v>1</v>
      </c>
      <c r="F103" s="74">
        <v>99999</v>
      </c>
      <c r="G103" s="74" t="s">
        <v>248</v>
      </c>
      <c r="H103" s="75">
        <v>6281575591191</v>
      </c>
      <c r="I103" s="74">
        <v>22500</v>
      </c>
      <c r="J103" s="74" t="s">
        <v>50</v>
      </c>
      <c r="K103" s="79">
        <f t="shared" si="5"/>
        <v>99999</v>
      </c>
    </row>
    <row r="104" spans="1:11" s="73" customFormat="1" x14ac:dyDescent="0.2">
      <c r="A104" s="78" t="s">
        <v>249</v>
      </c>
      <c r="B104" s="77">
        <f t="shared" si="4"/>
        <v>44469</v>
      </c>
      <c r="C104" s="76">
        <v>2101656953</v>
      </c>
      <c r="D104" s="74" t="s">
        <v>186</v>
      </c>
      <c r="E104" s="74">
        <v>1</v>
      </c>
      <c r="F104" s="74">
        <v>50000</v>
      </c>
      <c r="G104" s="74" t="s">
        <v>250</v>
      </c>
      <c r="H104" s="75">
        <v>6281214960136</v>
      </c>
      <c r="I104" s="74">
        <v>14300</v>
      </c>
      <c r="J104" s="74" t="s">
        <v>50</v>
      </c>
      <c r="K104" s="79">
        <f t="shared" si="5"/>
        <v>50000</v>
      </c>
    </row>
    <row r="105" spans="1:11" s="73" customFormat="1" x14ac:dyDescent="0.2">
      <c r="A105" s="78" t="s">
        <v>251</v>
      </c>
      <c r="B105" s="77">
        <f t="shared" si="4"/>
        <v>44470</v>
      </c>
      <c r="C105" s="76">
        <v>2205316764</v>
      </c>
      <c r="D105" s="74" t="s">
        <v>205</v>
      </c>
      <c r="E105" s="74">
        <v>1</v>
      </c>
      <c r="F105" s="74">
        <v>99999</v>
      </c>
      <c r="G105" s="74" t="s">
        <v>252</v>
      </c>
      <c r="H105" s="75">
        <v>6282121796682</v>
      </c>
      <c r="I105" s="74">
        <v>37600</v>
      </c>
      <c r="J105" s="74" t="s">
        <v>50</v>
      </c>
      <c r="K105" s="79">
        <f t="shared" si="5"/>
        <v>99999</v>
      </c>
    </row>
    <row r="106" spans="1:11" s="73" customFormat="1" x14ac:dyDescent="0.2">
      <c r="A106" s="78" t="s">
        <v>253</v>
      </c>
      <c r="B106" s="77">
        <f t="shared" si="4"/>
        <v>44470</v>
      </c>
      <c r="C106" s="76">
        <v>2205316764</v>
      </c>
      <c r="D106" s="74" t="s">
        <v>205</v>
      </c>
      <c r="E106" s="74">
        <v>1</v>
      </c>
      <c r="F106" s="74">
        <v>99999</v>
      </c>
      <c r="G106" s="74" t="s">
        <v>254</v>
      </c>
      <c r="H106" s="75">
        <v>6287885552992</v>
      </c>
      <c r="I106" s="74">
        <v>6500</v>
      </c>
      <c r="J106" s="74"/>
      <c r="K106" s="79">
        <f t="shared" si="5"/>
        <v>99999</v>
      </c>
    </row>
    <row r="107" spans="1:11" s="73" customFormat="1" x14ac:dyDescent="0.2">
      <c r="A107" s="78" t="s">
        <v>255</v>
      </c>
      <c r="B107" s="77">
        <f t="shared" si="4"/>
        <v>44470</v>
      </c>
      <c r="C107" s="76">
        <v>2088266079</v>
      </c>
      <c r="D107" s="74" t="s">
        <v>167</v>
      </c>
      <c r="E107" s="74">
        <v>1</v>
      </c>
      <c r="F107" s="74">
        <v>53900</v>
      </c>
      <c r="G107" s="74" t="s">
        <v>256</v>
      </c>
      <c r="H107" s="75">
        <v>628127118153</v>
      </c>
      <c r="I107" s="74">
        <v>10300</v>
      </c>
      <c r="J107" s="74" t="s">
        <v>50</v>
      </c>
      <c r="K107" s="79">
        <f t="shared" si="5"/>
        <v>53900</v>
      </c>
    </row>
    <row r="108" spans="1:11" s="73" customFormat="1" x14ac:dyDescent="0.2">
      <c r="A108" s="78" t="s">
        <v>257</v>
      </c>
      <c r="B108" s="77">
        <f t="shared" si="4"/>
        <v>44470</v>
      </c>
      <c r="C108" s="76">
        <v>2205316764</v>
      </c>
      <c r="D108" s="74" t="s">
        <v>205</v>
      </c>
      <c r="E108" s="74">
        <v>1</v>
      </c>
      <c r="F108" s="74">
        <v>99999</v>
      </c>
      <c r="G108" s="74" t="s">
        <v>258</v>
      </c>
      <c r="H108" s="75">
        <v>6282226155800</v>
      </c>
      <c r="I108" s="74">
        <v>10500</v>
      </c>
      <c r="J108" s="74" t="s">
        <v>50</v>
      </c>
      <c r="K108" s="79">
        <f t="shared" si="5"/>
        <v>99999</v>
      </c>
    </row>
    <row r="109" spans="1:11" s="73" customFormat="1" x14ac:dyDescent="0.2">
      <c r="A109" s="78" t="s">
        <v>259</v>
      </c>
      <c r="B109" s="77">
        <f t="shared" si="4"/>
        <v>44470</v>
      </c>
      <c r="C109" s="76">
        <v>2034733460</v>
      </c>
      <c r="D109" s="74" t="s">
        <v>111</v>
      </c>
      <c r="E109" s="74">
        <v>1</v>
      </c>
      <c r="F109" s="74">
        <v>54900</v>
      </c>
      <c r="G109" s="74" t="s">
        <v>260</v>
      </c>
      <c r="H109" s="75">
        <v>6289657126538</v>
      </c>
      <c r="I109" s="74">
        <v>11000</v>
      </c>
      <c r="J109" s="74" t="s">
        <v>50</v>
      </c>
      <c r="K109" s="79">
        <f t="shared" si="5"/>
        <v>54900</v>
      </c>
    </row>
    <row r="110" spans="1:11" s="73" customFormat="1" x14ac:dyDescent="0.2">
      <c r="A110" s="78" t="s">
        <v>261</v>
      </c>
      <c r="B110" s="77">
        <f t="shared" si="4"/>
        <v>44470</v>
      </c>
      <c r="C110" s="76">
        <v>2205316764</v>
      </c>
      <c r="D110" s="74" t="s">
        <v>205</v>
      </c>
      <c r="E110" s="74">
        <v>1</v>
      </c>
      <c r="F110" s="74">
        <v>99999</v>
      </c>
      <c r="G110" s="74" t="s">
        <v>262</v>
      </c>
      <c r="H110" s="75">
        <v>6281243550361</v>
      </c>
      <c r="I110" s="74">
        <v>10000</v>
      </c>
      <c r="J110" s="74" t="s">
        <v>50</v>
      </c>
      <c r="K110" s="79">
        <f t="shared" si="5"/>
        <v>99999</v>
      </c>
    </row>
    <row r="111" spans="1:11" s="73" customFormat="1" x14ac:dyDescent="0.2">
      <c r="A111" s="78" t="s">
        <v>263</v>
      </c>
      <c r="B111" s="77">
        <f t="shared" si="4"/>
        <v>44470</v>
      </c>
      <c r="C111" s="76">
        <v>2205316764</v>
      </c>
      <c r="D111" s="74" t="s">
        <v>205</v>
      </c>
      <c r="E111" s="74">
        <v>1</v>
      </c>
      <c r="F111" s="74">
        <v>99999</v>
      </c>
      <c r="G111" s="74" t="s">
        <v>264</v>
      </c>
      <c r="H111" s="75">
        <v>6285862909065</v>
      </c>
      <c r="I111" s="74">
        <v>10500</v>
      </c>
      <c r="J111" s="74" t="s">
        <v>50</v>
      </c>
      <c r="K111" s="79">
        <f t="shared" si="5"/>
        <v>99999</v>
      </c>
    </row>
    <row r="112" spans="1:11" s="73" customFormat="1" x14ac:dyDescent="0.2">
      <c r="A112" s="78" t="s">
        <v>265</v>
      </c>
      <c r="B112" s="77">
        <f t="shared" si="4"/>
        <v>44470</v>
      </c>
      <c r="C112" s="76">
        <v>2205316764</v>
      </c>
      <c r="D112" s="74" t="s">
        <v>205</v>
      </c>
      <c r="E112" s="74">
        <v>1</v>
      </c>
      <c r="F112" s="74">
        <v>99999</v>
      </c>
      <c r="G112" s="74" t="s">
        <v>266</v>
      </c>
      <c r="H112" s="75">
        <v>628113114447</v>
      </c>
      <c r="I112" s="74">
        <v>19000</v>
      </c>
      <c r="J112" s="74" t="s">
        <v>50</v>
      </c>
      <c r="K112" s="79">
        <f t="shared" si="5"/>
        <v>99999</v>
      </c>
    </row>
    <row r="113" spans="1:11" s="73" customFormat="1" x14ac:dyDescent="0.2">
      <c r="A113" s="78" t="s">
        <v>267</v>
      </c>
      <c r="B113" s="77">
        <f t="shared" si="4"/>
        <v>44471</v>
      </c>
      <c r="C113" s="76">
        <v>2205316764</v>
      </c>
      <c r="D113" s="74" t="s">
        <v>205</v>
      </c>
      <c r="E113" s="74">
        <v>1</v>
      </c>
      <c r="F113" s="74">
        <v>99999</v>
      </c>
      <c r="G113" s="74" t="s">
        <v>268</v>
      </c>
      <c r="H113" s="75">
        <v>6282299110014</v>
      </c>
      <c r="I113" s="74">
        <v>10000</v>
      </c>
      <c r="J113" s="74" t="s">
        <v>50</v>
      </c>
      <c r="K113" s="79">
        <f t="shared" si="5"/>
        <v>99999</v>
      </c>
    </row>
    <row r="114" spans="1:11" s="73" customFormat="1" x14ac:dyDescent="0.2">
      <c r="A114" s="78" t="s">
        <v>269</v>
      </c>
      <c r="B114" s="77">
        <f t="shared" si="4"/>
        <v>44471</v>
      </c>
      <c r="C114" s="76">
        <v>2205316764</v>
      </c>
      <c r="D114" s="74" t="s">
        <v>205</v>
      </c>
      <c r="E114" s="74">
        <v>1</v>
      </c>
      <c r="F114" s="74">
        <v>99999</v>
      </c>
      <c r="G114" s="74" t="s">
        <v>270</v>
      </c>
      <c r="H114" s="75">
        <v>6285883062776</v>
      </c>
      <c r="I114" s="74">
        <v>10000</v>
      </c>
      <c r="J114" s="74" t="s">
        <v>50</v>
      </c>
      <c r="K114" s="79">
        <f t="shared" si="5"/>
        <v>99999</v>
      </c>
    </row>
    <row r="115" spans="1:11" s="73" customFormat="1" x14ac:dyDescent="0.2">
      <c r="A115" s="78" t="s">
        <v>271</v>
      </c>
      <c r="B115" s="77">
        <f t="shared" si="4"/>
        <v>44471</v>
      </c>
      <c r="C115" s="76">
        <v>2205316764</v>
      </c>
      <c r="D115" s="74" t="s">
        <v>205</v>
      </c>
      <c r="E115" s="74">
        <v>1</v>
      </c>
      <c r="F115" s="74">
        <v>99999</v>
      </c>
      <c r="G115" s="74" t="s">
        <v>272</v>
      </c>
      <c r="H115" s="75">
        <v>6289611744949</v>
      </c>
      <c r="I115" s="74">
        <v>10500</v>
      </c>
      <c r="J115" s="74" t="s">
        <v>50</v>
      </c>
      <c r="K115" s="79">
        <f t="shared" si="5"/>
        <v>99999</v>
      </c>
    </row>
    <row r="116" spans="1:11" s="73" customFormat="1" x14ac:dyDescent="0.2">
      <c r="A116" s="78" t="s">
        <v>273</v>
      </c>
      <c r="B116" s="77">
        <f t="shared" si="4"/>
        <v>44471</v>
      </c>
      <c r="C116" s="76">
        <v>2205316764</v>
      </c>
      <c r="D116" s="74" t="s">
        <v>205</v>
      </c>
      <c r="E116" s="74">
        <v>1</v>
      </c>
      <c r="F116" s="74">
        <v>99999</v>
      </c>
      <c r="G116" s="74" t="s">
        <v>274</v>
      </c>
      <c r="H116" s="75">
        <v>6282255990990</v>
      </c>
      <c r="I116" s="74">
        <v>10000</v>
      </c>
      <c r="J116" s="74" t="s">
        <v>50</v>
      </c>
      <c r="K116" s="79">
        <f t="shared" si="5"/>
        <v>99999</v>
      </c>
    </row>
    <row r="117" spans="1:11" s="73" customFormat="1" x14ac:dyDescent="0.2">
      <c r="A117" s="78" t="s">
        <v>275</v>
      </c>
      <c r="B117" s="77">
        <f t="shared" si="4"/>
        <v>44471</v>
      </c>
      <c r="C117" s="76">
        <v>2205316764</v>
      </c>
      <c r="D117" s="74" t="s">
        <v>205</v>
      </c>
      <c r="E117" s="74">
        <v>1</v>
      </c>
      <c r="F117" s="74">
        <v>99999</v>
      </c>
      <c r="G117" s="74" t="s">
        <v>276</v>
      </c>
      <c r="H117" s="75">
        <v>6281995060907</v>
      </c>
      <c r="I117" s="74">
        <v>21500</v>
      </c>
      <c r="J117" s="74" t="s">
        <v>50</v>
      </c>
      <c r="K117" s="79">
        <f t="shared" si="5"/>
        <v>99999</v>
      </c>
    </row>
    <row r="118" spans="1:11" s="73" customFormat="1" x14ac:dyDescent="0.2">
      <c r="A118" s="78" t="s">
        <v>277</v>
      </c>
      <c r="B118" s="77">
        <f t="shared" si="4"/>
        <v>44472</v>
      </c>
      <c r="C118" s="76">
        <v>2205316764</v>
      </c>
      <c r="D118" s="74" t="s">
        <v>205</v>
      </c>
      <c r="E118" s="74">
        <v>1</v>
      </c>
      <c r="F118" s="74">
        <v>99999</v>
      </c>
      <c r="G118" s="74" t="s">
        <v>278</v>
      </c>
      <c r="H118" s="75">
        <v>6282114298932</v>
      </c>
      <c r="I118" s="74">
        <v>10500</v>
      </c>
      <c r="J118" s="74" t="s">
        <v>50</v>
      </c>
      <c r="K118" s="79">
        <f t="shared" si="5"/>
        <v>99999</v>
      </c>
    </row>
    <row r="119" spans="1:11" s="73" customFormat="1" x14ac:dyDescent="0.2">
      <c r="A119" s="78" t="s">
        <v>279</v>
      </c>
      <c r="B119" s="77">
        <f t="shared" si="4"/>
        <v>44472</v>
      </c>
      <c r="C119" s="76">
        <v>2205316764</v>
      </c>
      <c r="D119" s="74" t="s">
        <v>205</v>
      </c>
      <c r="E119" s="74">
        <v>1</v>
      </c>
      <c r="F119" s="74">
        <v>99999</v>
      </c>
      <c r="G119" s="74" t="s">
        <v>280</v>
      </c>
      <c r="H119" s="75">
        <v>6285252065026</v>
      </c>
      <c r="I119" s="74">
        <v>83000</v>
      </c>
      <c r="J119" s="74" t="s">
        <v>50</v>
      </c>
      <c r="K119" s="79">
        <f t="shared" si="5"/>
        <v>99999</v>
      </c>
    </row>
    <row r="120" spans="1:11" s="73" customFormat="1" x14ac:dyDescent="0.2">
      <c r="A120" s="78" t="s">
        <v>281</v>
      </c>
      <c r="B120" s="77">
        <f t="shared" si="4"/>
        <v>44472</v>
      </c>
      <c r="C120" s="76">
        <v>2040396738</v>
      </c>
      <c r="D120" s="74" t="s">
        <v>130</v>
      </c>
      <c r="E120" s="74">
        <v>1</v>
      </c>
      <c r="F120" s="74">
        <v>59000</v>
      </c>
      <c r="G120" s="74" t="s">
        <v>282</v>
      </c>
      <c r="H120" s="75">
        <v>6282371443287</v>
      </c>
      <c r="I120" s="74">
        <v>22500</v>
      </c>
      <c r="J120" s="74"/>
      <c r="K120" s="79">
        <f t="shared" si="5"/>
        <v>59000</v>
      </c>
    </row>
    <row r="121" spans="1:11" s="73" customFormat="1" x14ac:dyDescent="0.2">
      <c r="A121" s="78" t="s">
        <v>281</v>
      </c>
      <c r="B121" s="77">
        <f t="shared" si="4"/>
        <v>44472</v>
      </c>
      <c r="C121" s="76">
        <v>2040410737</v>
      </c>
      <c r="D121" s="74" t="s">
        <v>283</v>
      </c>
      <c r="E121" s="74">
        <v>1</v>
      </c>
      <c r="F121" s="74">
        <v>19000</v>
      </c>
      <c r="G121" s="74" t="s">
        <v>282</v>
      </c>
      <c r="H121" s="75">
        <v>6282371443287</v>
      </c>
      <c r="I121" s="74">
        <v>22500</v>
      </c>
      <c r="J121" s="74"/>
      <c r="K121" s="79">
        <f t="shared" si="5"/>
        <v>19000</v>
      </c>
    </row>
    <row r="122" spans="1:11" s="73" customFormat="1" x14ac:dyDescent="0.2">
      <c r="A122" s="78" t="s">
        <v>281</v>
      </c>
      <c r="B122" s="77">
        <f t="shared" si="4"/>
        <v>44472</v>
      </c>
      <c r="C122" s="76">
        <v>2217481616</v>
      </c>
      <c r="D122" s="74" t="s">
        <v>284</v>
      </c>
      <c r="E122" s="74">
        <v>1</v>
      </c>
      <c r="F122" s="74">
        <v>1000</v>
      </c>
      <c r="G122" s="74" t="s">
        <v>282</v>
      </c>
      <c r="H122" s="75">
        <v>6282371443287</v>
      </c>
      <c r="I122" s="74">
        <v>22500</v>
      </c>
      <c r="J122" s="74"/>
      <c r="K122" s="79">
        <f t="shared" si="5"/>
        <v>1000</v>
      </c>
    </row>
    <row r="123" spans="1:11" s="73" customFormat="1" x14ac:dyDescent="0.2">
      <c r="A123" s="78" t="s">
        <v>285</v>
      </c>
      <c r="B123" s="77">
        <f t="shared" si="4"/>
        <v>44472</v>
      </c>
      <c r="C123" s="76">
        <v>2205316764</v>
      </c>
      <c r="D123" s="74" t="s">
        <v>205</v>
      </c>
      <c r="E123" s="74">
        <v>1</v>
      </c>
      <c r="F123" s="74">
        <v>99999</v>
      </c>
      <c r="G123" s="74" t="s">
        <v>286</v>
      </c>
      <c r="H123" s="75">
        <v>6287795597878</v>
      </c>
      <c r="I123" s="74">
        <v>35000</v>
      </c>
      <c r="J123" s="74" t="s">
        <v>50</v>
      </c>
      <c r="K123" s="79">
        <f t="shared" si="5"/>
        <v>99999</v>
      </c>
    </row>
    <row r="124" spans="1:11" s="73" customFormat="1" x14ac:dyDescent="0.2">
      <c r="A124" s="78" t="s">
        <v>287</v>
      </c>
      <c r="B124" s="77">
        <f t="shared" si="4"/>
        <v>44472</v>
      </c>
      <c r="C124" s="76">
        <v>2205316764</v>
      </c>
      <c r="D124" s="74" t="s">
        <v>205</v>
      </c>
      <c r="E124" s="74">
        <v>1</v>
      </c>
      <c r="F124" s="74">
        <v>99999</v>
      </c>
      <c r="G124" s="74" t="s">
        <v>288</v>
      </c>
      <c r="H124" s="75">
        <v>6282136508842</v>
      </c>
      <c r="I124" s="74">
        <v>18000</v>
      </c>
      <c r="J124" s="74" t="s">
        <v>50</v>
      </c>
      <c r="K124" s="79">
        <f t="shared" si="5"/>
        <v>99999</v>
      </c>
    </row>
    <row r="125" spans="1:11" s="73" customFormat="1" x14ac:dyDescent="0.2">
      <c r="A125" s="78" t="s">
        <v>289</v>
      </c>
      <c r="B125" s="77">
        <f t="shared" si="4"/>
        <v>44472</v>
      </c>
      <c r="C125" s="76">
        <v>2034733460</v>
      </c>
      <c r="D125" s="74" t="s">
        <v>111</v>
      </c>
      <c r="E125" s="74">
        <v>1</v>
      </c>
      <c r="F125" s="74">
        <v>54900</v>
      </c>
      <c r="G125" s="74" t="s">
        <v>290</v>
      </c>
      <c r="H125" s="75">
        <v>6285156270362</v>
      </c>
      <c r="I125" s="74">
        <v>18300</v>
      </c>
      <c r="J125" s="74" t="s">
        <v>50</v>
      </c>
      <c r="K125" s="79">
        <f t="shared" si="5"/>
        <v>54900</v>
      </c>
    </row>
    <row r="126" spans="1:11" s="73" customFormat="1" x14ac:dyDescent="0.2">
      <c r="A126" s="78" t="s">
        <v>291</v>
      </c>
      <c r="B126" s="77">
        <f t="shared" si="4"/>
        <v>44472</v>
      </c>
      <c r="C126" s="76">
        <v>2205316764</v>
      </c>
      <c r="D126" s="74" t="s">
        <v>205</v>
      </c>
      <c r="E126" s="74">
        <v>1</v>
      </c>
      <c r="F126" s="74">
        <v>99999</v>
      </c>
      <c r="G126" s="74" t="s">
        <v>292</v>
      </c>
      <c r="H126" s="75">
        <v>6282295988153</v>
      </c>
      <c r="I126" s="74">
        <v>16000</v>
      </c>
      <c r="J126" s="74" t="s">
        <v>50</v>
      </c>
      <c r="K126" s="79">
        <f t="shared" si="5"/>
        <v>99999</v>
      </c>
    </row>
    <row r="127" spans="1:11" s="73" customFormat="1" x14ac:dyDescent="0.2">
      <c r="A127" s="78" t="s">
        <v>293</v>
      </c>
      <c r="B127" s="77">
        <f t="shared" si="4"/>
        <v>44472</v>
      </c>
      <c r="C127" s="76">
        <v>2241564705</v>
      </c>
      <c r="D127" s="74" t="s">
        <v>294</v>
      </c>
      <c r="E127" s="74">
        <v>1</v>
      </c>
      <c r="F127" s="74">
        <v>215000</v>
      </c>
      <c r="G127" s="74" t="s">
        <v>295</v>
      </c>
      <c r="H127" s="75">
        <v>6282111328533</v>
      </c>
      <c r="I127" s="74">
        <v>19000</v>
      </c>
      <c r="J127" s="74" t="s">
        <v>50</v>
      </c>
      <c r="K127" s="79">
        <f t="shared" si="5"/>
        <v>215000</v>
      </c>
    </row>
    <row r="128" spans="1:11" s="73" customFormat="1" x14ac:dyDescent="0.2">
      <c r="A128" s="78" t="s">
        <v>296</v>
      </c>
      <c r="B128" s="77">
        <f t="shared" si="4"/>
        <v>44473</v>
      </c>
      <c r="C128" s="76">
        <v>2101656953</v>
      </c>
      <c r="D128" s="74" t="s">
        <v>186</v>
      </c>
      <c r="E128" s="74">
        <v>1</v>
      </c>
      <c r="F128" s="74">
        <v>50000</v>
      </c>
      <c r="G128" s="74" t="s">
        <v>297</v>
      </c>
      <c r="H128" s="75">
        <v>6281213167252</v>
      </c>
      <c r="I128" s="74">
        <v>10300</v>
      </c>
      <c r="J128" s="74" t="s">
        <v>50</v>
      </c>
      <c r="K128" s="79">
        <f t="shared" si="5"/>
        <v>50000</v>
      </c>
    </row>
    <row r="129" spans="1:11" s="73" customFormat="1" x14ac:dyDescent="0.2">
      <c r="A129" s="78" t="s">
        <v>298</v>
      </c>
      <c r="B129" s="77">
        <f t="shared" si="4"/>
        <v>44472</v>
      </c>
      <c r="C129" s="76">
        <v>2205316764</v>
      </c>
      <c r="D129" s="74" t="s">
        <v>205</v>
      </c>
      <c r="E129" s="74">
        <v>1</v>
      </c>
      <c r="F129" s="74">
        <v>99999</v>
      </c>
      <c r="G129" s="74" t="s">
        <v>299</v>
      </c>
      <c r="H129" s="75">
        <v>6282271099389</v>
      </c>
      <c r="I129" s="74">
        <v>10000</v>
      </c>
      <c r="J129" s="74" t="s">
        <v>50</v>
      </c>
      <c r="K129" s="79">
        <f t="shared" si="5"/>
        <v>99999</v>
      </c>
    </row>
    <row r="130" spans="1:11" s="73" customFormat="1" x14ac:dyDescent="0.2">
      <c r="A130" s="78" t="s">
        <v>300</v>
      </c>
      <c r="B130" s="77">
        <f t="shared" si="4"/>
        <v>44473</v>
      </c>
      <c r="C130" s="76">
        <v>2101656953</v>
      </c>
      <c r="D130" s="74" t="s">
        <v>186</v>
      </c>
      <c r="E130" s="74">
        <v>1</v>
      </c>
      <c r="F130" s="74">
        <v>50000</v>
      </c>
      <c r="G130" s="74" t="s">
        <v>301</v>
      </c>
      <c r="H130" s="75">
        <v>6281221443115</v>
      </c>
      <c r="I130" s="74">
        <v>12300</v>
      </c>
      <c r="J130" s="74" t="s">
        <v>50</v>
      </c>
      <c r="K130" s="79">
        <f t="shared" si="5"/>
        <v>50000</v>
      </c>
    </row>
    <row r="131" spans="1:11" s="73" customFormat="1" x14ac:dyDescent="0.2">
      <c r="A131" s="78" t="s">
        <v>302</v>
      </c>
      <c r="B131" s="77">
        <f t="shared" si="4"/>
        <v>44473</v>
      </c>
      <c r="C131" s="76">
        <v>2241564705</v>
      </c>
      <c r="D131" s="74" t="s">
        <v>294</v>
      </c>
      <c r="E131" s="74">
        <v>1</v>
      </c>
      <c r="F131" s="74">
        <v>215000</v>
      </c>
      <c r="G131" s="74" t="s">
        <v>303</v>
      </c>
      <c r="H131" s="75">
        <v>628112165799</v>
      </c>
      <c r="I131" s="74">
        <v>11000</v>
      </c>
      <c r="J131" s="74" t="s">
        <v>50</v>
      </c>
      <c r="K131" s="79">
        <f t="shared" si="5"/>
        <v>215000</v>
      </c>
    </row>
    <row r="132" spans="1:11" s="73" customFormat="1" x14ac:dyDescent="0.2">
      <c r="A132" s="78" t="s">
        <v>304</v>
      </c>
      <c r="B132" s="77">
        <f t="shared" si="4"/>
        <v>44473</v>
      </c>
      <c r="C132" s="76">
        <v>2205316764</v>
      </c>
      <c r="D132" s="74" t="s">
        <v>205</v>
      </c>
      <c r="E132" s="74">
        <v>1</v>
      </c>
      <c r="F132" s="74">
        <v>99999</v>
      </c>
      <c r="G132" s="74" t="s">
        <v>305</v>
      </c>
      <c r="H132" s="75">
        <v>6282244046015</v>
      </c>
      <c r="I132" s="74">
        <v>75000</v>
      </c>
      <c r="J132" s="74" t="s">
        <v>50</v>
      </c>
      <c r="K132" s="79">
        <f t="shared" si="5"/>
        <v>99999</v>
      </c>
    </row>
    <row r="133" spans="1:11" s="73" customFormat="1" x14ac:dyDescent="0.2">
      <c r="A133" s="78" t="s">
        <v>306</v>
      </c>
      <c r="B133" s="77">
        <f t="shared" si="4"/>
        <v>44473</v>
      </c>
      <c r="C133" s="76">
        <v>2205316764</v>
      </c>
      <c r="D133" s="74" t="s">
        <v>205</v>
      </c>
      <c r="E133" s="74">
        <v>1</v>
      </c>
      <c r="F133" s="74">
        <v>99999</v>
      </c>
      <c r="G133" s="74" t="s">
        <v>307</v>
      </c>
      <c r="H133" s="75">
        <v>6285642482929</v>
      </c>
      <c r="I133" s="74">
        <v>10000</v>
      </c>
      <c r="J133" s="74" t="s">
        <v>50</v>
      </c>
      <c r="K133" s="79">
        <f t="shared" si="5"/>
        <v>99999</v>
      </c>
    </row>
    <row r="134" spans="1:11" s="73" customFormat="1" x14ac:dyDescent="0.2">
      <c r="A134" s="78" t="s">
        <v>308</v>
      </c>
      <c r="B134" s="77">
        <f t="shared" si="4"/>
        <v>44473</v>
      </c>
      <c r="C134" s="76">
        <v>2244938511</v>
      </c>
      <c r="D134" s="74" t="s">
        <v>309</v>
      </c>
      <c r="E134" s="74">
        <v>1</v>
      </c>
      <c r="F134" s="74">
        <v>710000</v>
      </c>
      <c r="G134" s="74" t="s">
        <v>310</v>
      </c>
      <c r="H134" s="75">
        <v>6281283601340</v>
      </c>
      <c r="I134" s="74">
        <v>12900</v>
      </c>
      <c r="J134" s="74" t="s">
        <v>50</v>
      </c>
      <c r="K134" s="79">
        <f t="shared" si="5"/>
        <v>710000</v>
      </c>
    </row>
    <row r="135" spans="1:11" s="73" customFormat="1" x14ac:dyDescent="0.2">
      <c r="A135" s="78" t="s">
        <v>311</v>
      </c>
      <c r="B135" s="77">
        <f t="shared" si="4"/>
        <v>44473</v>
      </c>
      <c r="C135" s="76">
        <v>2244938508</v>
      </c>
      <c r="D135" s="74" t="s">
        <v>205</v>
      </c>
      <c r="E135" s="74">
        <v>1</v>
      </c>
      <c r="F135" s="74">
        <v>99000</v>
      </c>
      <c r="G135" s="74" t="s">
        <v>312</v>
      </c>
      <c r="H135" s="75">
        <v>6285345098883</v>
      </c>
      <c r="I135" s="74">
        <v>29600</v>
      </c>
      <c r="J135" s="74" t="s">
        <v>50</v>
      </c>
      <c r="K135" s="79">
        <f t="shared" si="5"/>
        <v>99000</v>
      </c>
    </row>
    <row r="136" spans="1:11" s="73" customFormat="1" x14ac:dyDescent="0.2">
      <c r="A136" s="78" t="s">
        <v>313</v>
      </c>
      <c r="B136" s="77">
        <f t="shared" si="4"/>
        <v>44474</v>
      </c>
      <c r="C136" s="76">
        <v>2034733460</v>
      </c>
      <c r="D136" s="74" t="s">
        <v>111</v>
      </c>
      <c r="E136" s="74">
        <v>1</v>
      </c>
      <c r="F136" s="74">
        <v>54900</v>
      </c>
      <c r="G136" s="74" t="s">
        <v>314</v>
      </c>
      <c r="H136" s="75">
        <v>6282216546677</v>
      </c>
      <c r="I136" s="74">
        <v>10300</v>
      </c>
      <c r="J136" s="74" t="s">
        <v>50</v>
      </c>
      <c r="K136" s="79">
        <f t="shared" si="5"/>
        <v>54900</v>
      </c>
    </row>
    <row r="137" spans="1:11" s="73" customFormat="1" x14ac:dyDescent="0.2">
      <c r="A137" s="78" t="s">
        <v>315</v>
      </c>
      <c r="B137" s="77">
        <f t="shared" si="4"/>
        <v>44474</v>
      </c>
      <c r="C137" s="76">
        <v>2244938509</v>
      </c>
      <c r="D137" s="74" t="s">
        <v>316</v>
      </c>
      <c r="E137" s="74">
        <v>1</v>
      </c>
      <c r="F137" s="74">
        <v>215000</v>
      </c>
      <c r="G137" s="74" t="s">
        <v>317</v>
      </c>
      <c r="H137" s="75">
        <v>62817710710</v>
      </c>
      <c r="I137" s="74">
        <v>10900</v>
      </c>
      <c r="J137" s="74"/>
      <c r="K137" s="79">
        <f t="shared" si="5"/>
        <v>215000</v>
      </c>
    </row>
    <row r="138" spans="1:11" s="73" customFormat="1" x14ac:dyDescent="0.2">
      <c r="A138" s="78" t="s">
        <v>318</v>
      </c>
      <c r="B138" s="77">
        <f t="shared" si="4"/>
        <v>44474</v>
      </c>
      <c r="C138" s="76">
        <v>2040407932</v>
      </c>
      <c r="D138" s="74" t="s">
        <v>319</v>
      </c>
      <c r="E138" s="74">
        <v>1</v>
      </c>
      <c r="F138" s="74">
        <v>29000</v>
      </c>
      <c r="G138" s="74" t="s">
        <v>320</v>
      </c>
      <c r="H138" s="75">
        <v>62895351596923</v>
      </c>
      <c r="I138" s="74">
        <v>6200</v>
      </c>
      <c r="J138" s="74"/>
      <c r="K138" s="79">
        <f t="shared" si="5"/>
        <v>29000</v>
      </c>
    </row>
    <row r="139" spans="1:11" s="73" customFormat="1" x14ac:dyDescent="0.2">
      <c r="A139" s="78" t="s">
        <v>321</v>
      </c>
      <c r="B139" s="77">
        <f t="shared" si="4"/>
        <v>44474</v>
      </c>
      <c r="C139" s="76">
        <v>2244938509</v>
      </c>
      <c r="D139" s="74" t="s">
        <v>316</v>
      </c>
      <c r="E139" s="74">
        <v>1</v>
      </c>
      <c r="F139" s="74">
        <v>215000</v>
      </c>
      <c r="G139" s="74" t="s">
        <v>322</v>
      </c>
      <c r="H139" s="75">
        <v>6282282318820</v>
      </c>
      <c r="I139" s="74">
        <v>23000</v>
      </c>
      <c r="J139" s="74" t="s">
        <v>50</v>
      </c>
      <c r="K139" s="79">
        <f t="shared" si="5"/>
        <v>215000</v>
      </c>
    </row>
    <row r="140" spans="1:11" s="73" customFormat="1" x14ac:dyDescent="0.2">
      <c r="A140" s="78" t="s">
        <v>323</v>
      </c>
      <c r="B140" s="77">
        <f t="shared" si="4"/>
        <v>44474</v>
      </c>
      <c r="C140" s="76">
        <v>2034733460</v>
      </c>
      <c r="D140" s="74" t="s">
        <v>111</v>
      </c>
      <c r="E140" s="74">
        <v>1</v>
      </c>
      <c r="F140" s="74">
        <v>54900</v>
      </c>
      <c r="G140" s="74" t="s">
        <v>324</v>
      </c>
      <c r="H140" s="75">
        <v>6281285901948</v>
      </c>
      <c r="I140" s="74">
        <v>10000</v>
      </c>
      <c r="J140" s="74" t="s">
        <v>50</v>
      </c>
      <c r="K140" s="79">
        <f t="shared" si="5"/>
        <v>54900</v>
      </c>
    </row>
    <row r="141" spans="1:11" s="73" customFormat="1" x14ac:dyDescent="0.2">
      <c r="A141" s="78" t="s">
        <v>325</v>
      </c>
      <c r="B141" s="77">
        <f t="shared" si="4"/>
        <v>44474</v>
      </c>
      <c r="C141" s="76">
        <v>2244938508</v>
      </c>
      <c r="D141" s="74" t="s">
        <v>205</v>
      </c>
      <c r="E141" s="74">
        <v>1</v>
      </c>
      <c r="F141" s="74">
        <v>99000</v>
      </c>
      <c r="G141" s="74" t="s">
        <v>326</v>
      </c>
      <c r="H141" s="75">
        <v>6283183583961</v>
      </c>
      <c r="I141" s="74">
        <v>44000</v>
      </c>
      <c r="J141" s="74" t="s">
        <v>50</v>
      </c>
      <c r="K141" s="79">
        <f t="shared" si="5"/>
        <v>99000</v>
      </c>
    </row>
    <row r="142" spans="1:11" s="73" customFormat="1" x14ac:dyDescent="0.2">
      <c r="A142" s="78" t="s">
        <v>327</v>
      </c>
      <c r="B142" s="77">
        <f t="shared" si="4"/>
        <v>44474</v>
      </c>
      <c r="C142" s="76">
        <v>2244938509</v>
      </c>
      <c r="D142" s="74" t="s">
        <v>316</v>
      </c>
      <c r="E142" s="74">
        <v>1</v>
      </c>
      <c r="F142" s="74">
        <v>215000</v>
      </c>
      <c r="G142" s="74" t="s">
        <v>328</v>
      </c>
      <c r="H142" s="75">
        <v>6282219931199</v>
      </c>
      <c r="I142" s="74">
        <v>57100</v>
      </c>
      <c r="J142" s="74" t="s">
        <v>50</v>
      </c>
      <c r="K142" s="79">
        <f t="shared" si="5"/>
        <v>215000</v>
      </c>
    </row>
    <row r="143" spans="1:11" s="73" customFormat="1" x14ac:dyDescent="0.2">
      <c r="A143" s="78" t="s">
        <v>329</v>
      </c>
      <c r="B143" s="77">
        <f t="shared" si="4"/>
        <v>44474</v>
      </c>
      <c r="C143" s="76">
        <v>2040413143</v>
      </c>
      <c r="D143" s="74" t="s">
        <v>143</v>
      </c>
      <c r="E143" s="74">
        <v>1</v>
      </c>
      <c r="F143" s="74">
        <v>99000</v>
      </c>
      <c r="G143" s="74" t="s">
        <v>330</v>
      </c>
      <c r="H143" s="75">
        <v>6281345992851</v>
      </c>
      <c r="I143" s="74">
        <v>10500</v>
      </c>
      <c r="J143" s="74" t="s">
        <v>50</v>
      </c>
      <c r="K143" s="79">
        <f t="shared" si="5"/>
        <v>99000</v>
      </c>
    </row>
    <row r="144" spans="1:11" s="73" customFormat="1" x14ac:dyDescent="0.2">
      <c r="A144" s="78" t="s">
        <v>331</v>
      </c>
      <c r="B144" s="77">
        <f t="shared" si="4"/>
        <v>44474</v>
      </c>
      <c r="C144" s="76">
        <v>2244938510</v>
      </c>
      <c r="D144" s="74" t="s">
        <v>332</v>
      </c>
      <c r="E144" s="74">
        <v>1</v>
      </c>
      <c r="F144" s="74">
        <v>279000</v>
      </c>
      <c r="G144" s="74" t="s">
        <v>333</v>
      </c>
      <c r="H144" s="75">
        <v>6282137018033</v>
      </c>
      <c r="I144" s="74">
        <v>19200</v>
      </c>
      <c r="J144" s="74" t="s">
        <v>50</v>
      </c>
      <c r="K144" s="79">
        <f t="shared" si="5"/>
        <v>279000</v>
      </c>
    </row>
    <row r="145" spans="1:11" s="73" customFormat="1" x14ac:dyDescent="0.2">
      <c r="A145" s="78" t="s">
        <v>334</v>
      </c>
      <c r="B145" s="77">
        <f t="shared" si="4"/>
        <v>44475</v>
      </c>
      <c r="C145" s="76">
        <v>2101656953</v>
      </c>
      <c r="D145" s="74" t="s">
        <v>186</v>
      </c>
      <c r="E145" s="74">
        <v>1</v>
      </c>
      <c r="F145" s="74">
        <v>50000</v>
      </c>
      <c r="G145" s="74" t="s">
        <v>335</v>
      </c>
      <c r="H145" s="75">
        <v>6281284168433</v>
      </c>
      <c r="I145" s="74">
        <v>10700</v>
      </c>
      <c r="J145" s="74" t="s">
        <v>50</v>
      </c>
      <c r="K145" s="79">
        <f t="shared" si="5"/>
        <v>50000</v>
      </c>
    </row>
    <row r="146" spans="1:11" s="73" customFormat="1" x14ac:dyDescent="0.2">
      <c r="A146" s="78" t="s">
        <v>334</v>
      </c>
      <c r="B146" s="77">
        <f t="shared" si="4"/>
        <v>44475</v>
      </c>
      <c r="C146" s="76">
        <v>2217481616</v>
      </c>
      <c r="D146" s="74" t="s">
        <v>284</v>
      </c>
      <c r="E146" s="74">
        <v>1</v>
      </c>
      <c r="F146" s="74">
        <v>1000</v>
      </c>
      <c r="G146" s="74" t="s">
        <v>335</v>
      </c>
      <c r="H146" s="75">
        <v>6281284168433</v>
      </c>
      <c r="I146" s="74">
        <v>10700</v>
      </c>
      <c r="J146" s="74" t="s">
        <v>50</v>
      </c>
      <c r="K146" s="79">
        <f t="shared" si="5"/>
        <v>1000</v>
      </c>
    </row>
    <row r="147" spans="1:11" s="73" customFormat="1" x14ac:dyDescent="0.2">
      <c r="A147" s="78" t="s">
        <v>334</v>
      </c>
      <c r="B147" s="77">
        <f t="shared" si="4"/>
        <v>44475</v>
      </c>
      <c r="C147" s="76">
        <v>2244938508</v>
      </c>
      <c r="D147" s="74" t="s">
        <v>205</v>
      </c>
      <c r="E147" s="74">
        <v>1</v>
      </c>
      <c r="F147" s="74">
        <v>99000</v>
      </c>
      <c r="G147" s="74" t="s">
        <v>335</v>
      </c>
      <c r="H147" s="75">
        <v>6281284168433</v>
      </c>
      <c r="I147" s="74">
        <v>10700</v>
      </c>
      <c r="J147" s="74" t="s">
        <v>50</v>
      </c>
      <c r="K147" s="79">
        <f t="shared" si="5"/>
        <v>99000</v>
      </c>
    </row>
    <row r="148" spans="1:11" s="73" customFormat="1" x14ac:dyDescent="0.2">
      <c r="A148" s="78" t="s">
        <v>336</v>
      </c>
      <c r="B148" s="77">
        <f t="shared" si="4"/>
        <v>44474</v>
      </c>
      <c r="C148" s="76">
        <v>2244938508</v>
      </c>
      <c r="D148" s="74" t="s">
        <v>205</v>
      </c>
      <c r="E148" s="74">
        <v>1</v>
      </c>
      <c r="F148" s="74">
        <v>99000</v>
      </c>
      <c r="G148" s="74" t="s">
        <v>337</v>
      </c>
      <c r="H148" s="75">
        <v>6285156458369</v>
      </c>
      <c r="I148" s="74">
        <v>26500</v>
      </c>
      <c r="J148" s="74" t="s">
        <v>50</v>
      </c>
      <c r="K148" s="79">
        <f t="shared" si="5"/>
        <v>99000</v>
      </c>
    </row>
    <row r="149" spans="1:11" s="73" customFormat="1" x14ac:dyDescent="0.2">
      <c r="A149" s="78" t="s">
        <v>338</v>
      </c>
      <c r="B149" s="77">
        <f t="shared" si="4"/>
        <v>44475</v>
      </c>
      <c r="C149" s="76">
        <v>2244938508</v>
      </c>
      <c r="D149" s="74" t="s">
        <v>205</v>
      </c>
      <c r="E149" s="74">
        <v>1</v>
      </c>
      <c r="F149" s="74">
        <v>99000</v>
      </c>
      <c r="G149" s="74" t="s">
        <v>339</v>
      </c>
      <c r="H149" s="75">
        <v>6281282729424</v>
      </c>
      <c r="I149" s="74">
        <v>10000</v>
      </c>
      <c r="J149" s="74" t="s">
        <v>50</v>
      </c>
      <c r="K149" s="79">
        <f t="shared" si="5"/>
        <v>99000</v>
      </c>
    </row>
    <row r="150" spans="1:11" s="73" customFormat="1" x14ac:dyDescent="0.2">
      <c r="A150" s="78" t="s">
        <v>340</v>
      </c>
      <c r="B150" s="77">
        <f t="shared" si="4"/>
        <v>44475</v>
      </c>
      <c r="C150" s="76">
        <v>2244938508</v>
      </c>
      <c r="D150" s="74" t="s">
        <v>205</v>
      </c>
      <c r="E150" s="74">
        <v>1</v>
      </c>
      <c r="F150" s="74">
        <v>99000</v>
      </c>
      <c r="G150" s="74" t="s">
        <v>341</v>
      </c>
      <c r="H150" s="75">
        <v>6285155360422</v>
      </c>
      <c r="I150" s="74">
        <v>10500</v>
      </c>
      <c r="J150" s="74" t="s">
        <v>50</v>
      </c>
      <c r="K150" s="79">
        <f t="shared" si="5"/>
        <v>99000</v>
      </c>
    </row>
    <row r="151" spans="1:11" s="73" customFormat="1" x14ac:dyDescent="0.2">
      <c r="A151" s="78" t="s">
        <v>342</v>
      </c>
      <c r="B151" s="77">
        <f t="shared" si="4"/>
        <v>44475</v>
      </c>
      <c r="C151" s="76">
        <v>2101656953</v>
      </c>
      <c r="D151" s="74" t="s">
        <v>186</v>
      </c>
      <c r="E151" s="74">
        <v>1</v>
      </c>
      <c r="F151" s="74">
        <v>50000</v>
      </c>
      <c r="G151" s="74" t="s">
        <v>343</v>
      </c>
      <c r="H151" s="75">
        <v>6282260882554</v>
      </c>
      <c r="I151" s="74">
        <v>10300</v>
      </c>
      <c r="J151" s="74" t="s">
        <v>50</v>
      </c>
      <c r="K151" s="79">
        <f t="shared" si="5"/>
        <v>50000</v>
      </c>
    </row>
    <row r="152" spans="1:11" s="73" customFormat="1" x14ac:dyDescent="0.2">
      <c r="A152" s="78" t="s">
        <v>344</v>
      </c>
      <c r="B152" s="77">
        <f t="shared" si="4"/>
        <v>44475</v>
      </c>
      <c r="C152" s="76">
        <v>2244938508</v>
      </c>
      <c r="D152" s="74" t="s">
        <v>205</v>
      </c>
      <c r="E152" s="74">
        <v>1</v>
      </c>
      <c r="F152" s="74">
        <v>99000</v>
      </c>
      <c r="G152" s="74" t="s">
        <v>345</v>
      </c>
      <c r="H152" s="75">
        <v>6281310444055</v>
      </c>
      <c r="I152" s="74">
        <v>10000</v>
      </c>
      <c r="J152" s="74" t="s">
        <v>50</v>
      </c>
      <c r="K152" s="79">
        <f t="shared" si="5"/>
        <v>99000</v>
      </c>
    </row>
    <row r="153" spans="1:11" s="73" customFormat="1" x14ac:dyDescent="0.2">
      <c r="A153" s="78" t="s">
        <v>346</v>
      </c>
      <c r="B153" s="77">
        <f t="shared" si="4"/>
        <v>44475</v>
      </c>
      <c r="C153" s="76">
        <v>2244938508</v>
      </c>
      <c r="D153" s="74" t="s">
        <v>205</v>
      </c>
      <c r="E153" s="74">
        <v>1</v>
      </c>
      <c r="F153" s="74">
        <v>99000</v>
      </c>
      <c r="G153" s="74" t="s">
        <v>347</v>
      </c>
      <c r="H153" s="75">
        <v>6285777128358</v>
      </c>
      <c r="I153" s="74">
        <v>10500</v>
      </c>
      <c r="J153" s="74" t="s">
        <v>50</v>
      </c>
      <c r="K153" s="79">
        <f t="shared" si="5"/>
        <v>99000</v>
      </c>
    </row>
    <row r="154" spans="1:11" s="73" customFormat="1" x14ac:dyDescent="0.2">
      <c r="A154" s="78" t="s">
        <v>348</v>
      </c>
      <c r="B154" s="77">
        <f t="shared" si="4"/>
        <v>44475</v>
      </c>
      <c r="C154" s="76">
        <v>2244938509</v>
      </c>
      <c r="D154" s="74" t="s">
        <v>316</v>
      </c>
      <c r="E154" s="74">
        <v>1</v>
      </c>
      <c r="F154" s="74">
        <v>215000</v>
      </c>
      <c r="G154" s="74" t="s">
        <v>349</v>
      </c>
      <c r="H154" s="75">
        <v>628116618500</v>
      </c>
      <c r="I154" s="74">
        <v>35000</v>
      </c>
      <c r="J154" s="74" t="s">
        <v>50</v>
      </c>
      <c r="K154" s="79">
        <f t="shared" si="5"/>
        <v>215000</v>
      </c>
    </row>
    <row r="155" spans="1:11" s="73" customFormat="1" x14ac:dyDescent="0.2">
      <c r="A155" s="78" t="s">
        <v>350</v>
      </c>
      <c r="B155" s="77">
        <f t="shared" si="4"/>
        <v>44476</v>
      </c>
      <c r="C155" s="76">
        <v>2244938508</v>
      </c>
      <c r="D155" s="74" t="s">
        <v>205</v>
      </c>
      <c r="E155" s="74">
        <v>1</v>
      </c>
      <c r="F155" s="74">
        <v>99000</v>
      </c>
      <c r="G155" s="74" t="s">
        <v>351</v>
      </c>
      <c r="H155" s="75">
        <v>6285792514105</v>
      </c>
      <c r="I155" s="74">
        <v>10500</v>
      </c>
      <c r="J155" s="74"/>
      <c r="K155" s="79">
        <f t="shared" si="5"/>
        <v>99000</v>
      </c>
    </row>
    <row r="156" spans="1:11" s="73" customFormat="1" x14ac:dyDescent="0.2">
      <c r="A156" s="78" t="s">
        <v>352</v>
      </c>
      <c r="B156" s="77">
        <f t="shared" si="4"/>
        <v>44476</v>
      </c>
      <c r="C156" s="76">
        <v>2244938508</v>
      </c>
      <c r="D156" s="74" t="s">
        <v>205</v>
      </c>
      <c r="E156" s="74">
        <v>1</v>
      </c>
      <c r="F156" s="74">
        <v>99000</v>
      </c>
      <c r="G156" s="74" t="s">
        <v>353</v>
      </c>
      <c r="H156" s="75">
        <v>6287828502276</v>
      </c>
      <c r="I156" s="74">
        <v>11500</v>
      </c>
      <c r="J156" s="74" t="s">
        <v>50</v>
      </c>
      <c r="K156" s="79">
        <f t="shared" si="5"/>
        <v>99000</v>
      </c>
    </row>
    <row r="157" spans="1:11" s="73" customFormat="1" x14ac:dyDescent="0.2">
      <c r="A157" s="78" t="s">
        <v>354</v>
      </c>
      <c r="B157" s="77">
        <f t="shared" si="4"/>
        <v>44476</v>
      </c>
      <c r="C157" s="76">
        <v>2244938508</v>
      </c>
      <c r="D157" s="74" t="s">
        <v>205</v>
      </c>
      <c r="E157" s="74">
        <v>1</v>
      </c>
      <c r="F157" s="74">
        <v>99000</v>
      </c>
      <c r="G157" s="74" t="s">
        <v>355</v>
      </c>
      <c r="H157" s="75">
        <v>6281977100204</v>
      </c>
      <c r="I157" s="74">
        <v>10500</v>
      </c>
      <c r="J157" s="74" t="s">
        <v>50</v>
      </c>
      <c r="K157" s="79">
        <f t="shared" si="5"/>
        <v>99000</v>
      </c>
    </row>
    <row r="158" spans="1:11" s="73" customFormat="1" x14ac:dyDescent="0.2">
      <c r="A158" s="78" t="s">
        <v>356</v>
      </c>
      <c r="B158" s="77">
        <f t="shared" ref="B158:B220" si="6">DATE(MID(A158,5,4),MID(A158,9,2),MID(A158,11,2))</f>
        <v>44476</v>
      </c>
      <c r="C158" s="76">
        <v>2244938509</v>
      </c>
      <c r="D158" s="74" t="s">
        <v>316</v>
      </c>
      <c r="E158" s="74">
        <v>1</v>
      </c>
      <c r="F158" s="74">
        <v>215000</v>
      </c>
      <c r="G158" s="74" t="s">
        <v>357</v>
      </c>
      <c r="H158" s="75">
        <v>6281299395275</v>
      </c>
      <c r="I158" s="74">
        <v>11000</v>
      </c>
      <c r="J158" s="74" t="s">
        <v>50</v>
      </c>
      <c r="K158" s="79">
        <f t="shared" ref="K158:K220" si="7">E158*F158</f>
        <v>215000</v>
      </c>
    </row>
    <row r="159" spans="1:11" s="73" customFormat="1" x14ac:dyDescent="0.2">
      <c r="A159" s="78" t="s">
        <v>358</v>
      </c>
      <c r="B159" s="77">
        <f t="shared" si="6"/>
        <v>44477</v>
      </c>
      <c r="C159" s="76">
        <v>2034733460</v>
      </c>
      <c r="D159" s="74" t="s">
        <v>111</v>
      </c>
      <c r="E159" s="74">
        <v>1</v>
      </c>
      <c r="F159" s="74">
        <v>54900</v>
      </c>
      <c r="G159" s="74" t="s">
        <v>359</v>
      </c>
      <c r="H159" s="75">
        <v>6282123397059</v>
      </c>
      <c r="I159" s="74">
        <v>10000</v>
      </c>
      <c r="J159" s="74" t="s">
        <v>50</v>
      </c>
      <c r="K159" s="79">
        <f t="shared" si="7"/>
        <v>54900</v>
      </c>
    </row>
    <row r="160" spans="1:11" s="73" customFormat="1" x14ac:dyDescent="0.2">
      <c r="A160" s="78" t="s">
        <v>360</v>
      </c>
      <c r="B160" s="77">
        <f t="shared" si="6"/>
        <v>44477</v>
      </c>
      <c r="C160" s="76">
        <v>2244938508</v>
      </c>
      <c r="D160" s="74" t="s">
        <v>205</v>
      </c>
      <c r="E160" s="74">
        <v>1</v>
      </c>
      <c r="F160" s="74">
        <v>99000</v>
      </c>
      <c r="G160" s="74" t="s">
        <v>361</v>
      </c>
      <c r="H160" s="75">
        <v>6281392865533</v>
      </c>
      <c r="I160" s="74">
        <v>10500</v>
      </c>
      <c r="J160" s="74"/>
      <c r="K160" s="79">
        <f t="shared" si="7"/>
        <v>99000</v>
      </c>
    </row>
    <row r="161" spans="1:11" s="73" customFormat="1" x14ac:dyDescent="0.2">
      <c r="A161" s="78" t="s">
        <v>362</v>
      </c>
      <c r="B161" s="77">
        <f t="shared" si="6"/>
        <v>44477</v>
      </c>
      <c r="C161" s="76">
        <v>2244938509</v>
      </c>
      <c r="D161" s="74" t="s">
        <v>316</v>
      </c>
      <c r="E161" s="74">
        <v>1</v>
      </c>
      <c r="F161" s="74">
        <v>215000</v>
      </c>
      <c r="G161" s="74" t="s">
        <v>363</v>
      </c>
      <c r="H161" s="75">
        <v>6285156363875</v>
      </c>
      <c r="I161" s="74">
        <v>23000</v>
      </c>
      <c r="J161" s="74" t="s">
        <v>50</v>
      </c>
      <c r="K161" s="79">
        <f t="shared" si="7"/>
        <v>215000</v>
      </c>
    </row>
    <row r="162" spans="1:11" s="73" customFormat="1" x14ac:dyDescent="0.2">
      <c r="A162" s="78" t="s">
        <v>364</v>
      </c>
      <c r="B162" s="77">
        <f t="shared" si="6"/>
        <v>44477</v>
      </c>
      <c r="C162" s="76">
        <v>2244938508</v>
      </c>
      <c r="D162" s="74" t="s">
        <v>205</v>
      </c>
      <c r="E162" s="74">
        <v>1</v>
      </c>
      <c r="F162" s="74">
        <v>99000</v>
      </c>
      <c r="G162" s="74" t="s">
        <v>365</v>
      </c>
      <c r="H162" s="75">
        <v>6282137855774</v>
      </c>
      <c r="I162" s="74">
        <v>18000</v>
      </c>
      <c r="J162" s="74" t="s">
        <v>50</v>
      </c>
      <c r="K162" s="79">
        <f t="shared" si="7"/>
        <v>99000</v>
      </c>
    </row>
    <row r="163" spans="1:11" s="73" customFormat="1" x14ac:dyDescent="0.2">
      <c r="A163" s="78" t="s">
        <v>366</v>
      </c>
      <c r="B163" s="77">
        <f t="shared" si="6"/>
        <v>44477</v>
      </c>
      <c r="C163" s="76">
        <v>2244938509</v>
      </c>
      <c r="D163" s="74" t="s">
        <v>316</v>
      </c>
      <c r="E163" s="74">
        <v>1</v>
      </c>
      <c r="F163" s="74">
        <v>215000</v>
      </c>
      <c r="G163" s="74" t="s">
        <v>367</v>
      </c>
      <c r="H163" s="75">
        <v>6282129310567</v>
      </c>
      <c r="I163" s="74">
        <v>16000</v>
      </c>
      <c r="J163" s="74" t="s">
        <v>50</v>
      </c>
      <c r="K163" s="79">
        <f t="shared" si="7"/>
        <v>215000</v>
      </c>
    </row>
    <row r="164" spans="1:11" s="73" customFormat="1" x14ac:dyDescent="0.2">
      <c r="A164" s="78" t="s">
        <v>368</v>
      </c>
      <c r="B164" s="77">
        <f t="shared" si="6"/>
        <v>44477</v>
      </c>
      <c r="C164" s="76">
        <v>2244938508</v>
      </c>
      <c r="D164" s="74" t="s">
        <v>205</v>
      </c>
      <c r="E164" s="74">
        <v>1</v>
      </c>
      <c r="F164" s="74">
        <v>99000</v>
      </c>
      <c r="G164" s="74" t="s">
        <v>369</v>
      </c>
      <c r="H164" s="75">
        <v>6281377573152</v>
      </c>
      <c r="I164" s="74">
        <v>22000</v>
      </c>
      <c r="J164" s="74" t="s">
        <v>50</v>
      </c>
      <c r="K164" s="79">
        <f t="shared" si="7"/>
        <v>99000</v>
      </c>
    </row>
    <row r="165" spans="1:11" s="73" customFormat="1" x14ac:dyDescent="0.2">
      <c r="A165" s="78" t="s">
        <v>370</v>
      </c>
      <c r="B165" s="77">
        <f t="shared" si="6"/>
        <v>44477</v>
      </c>
      <c r="C165" s="76">
        <v>2244938508</v>
      </c>
      <c r="D165" s="74" t="s">
        <v>205</v>
      </c>
      <c r="E165" s="74">
        <v>1</v>
      </c>
      <c r="F165" s="74">
        <v>99000</v>
      </c>
      <c r="G165" s="74" t="s">
        <v>371</v>
      </c>
      <c r="H165" s="75">
        <v>6282169303647</v>
      </c>
      <c r="I165" s="74">
        <v>11500</v>
      </c>
      <c r="J165" s="74" t="s">
        <v>50</v>
      </c>
      <c r="K165" s="79">
        <f t="shared" si="7"/>
        <v>99000</v>
      </c>
    </row>
    <row r="166" spans="1:11" s="73" customFormat="1" x14ac:dyDescent="0.2">
      <c r="A166" s="78" t="s">
        <v>372</v>
      </c>
      <c r="B166" s="77">
        <f t="shared" si="6"/>
        <v>44477</v>
      </c>
      <c r="C166" s="76">
        <v>2244938508</v>
      </c>
      <c r="D166" s="74" t="s">
        <v>205</v>
      </c>
      <c r="E166" s="74">
        <v>1</v>
      </c>
      <c r="F166" s="74">
        <v>99000</v>
      </c>
      <c r="G166" s="74" t="s">
        <v>373</v>
      </c>
      <c r="H166" s="75">
        <v>6281806822132</v>
      </c>
      <c r="I166" s="74">
        <v>10000</v>
      </c>
      <c r="J166" s="74" t="s">
        <v>50</v>
      </c>
      <c r="K166" s="79">
        <f t="shared" si="7"/>
        <v>99000</v>
      </c>
    </row>
    <row r="167" spans="1:11" s="73" customFormat="1" x14ac:dyDescent="0.2">
      <c r="A167" s="78" t="s">
        <v>374</v>
      </c>
      <c r="B167" s="77">
        <f t="shared" si="6"/>
        <v>44477</v>
      </c>
      <c r="C167" s="76">
        <v>2034733460</v>
      </c>
      <c r="D167" s="74" t="s">
        <v>111</v>
      </c>
      <c r="E167" s="74">
        <v>1</v>
      </c>
      <c r="F167" s="74">
        <v>54900</v>
      </c>
      <c r="G167" s="74" t="s">
        <v>375</v>
      </c>
      <c r="H167" s="75">
        <v>6281215759408</v>
      </c>
      <c r="I167" s="74">
        <v>10000</v>
      </c>
      <c r="J167" s="74" t="s">
        <v>50</v>
      </c>
      <c r="K167" s="79">
        <f t="shared" si="7"/>
        <v>54900</v>
      </c>
    </row>
    <row r="168" spans="1:11" s="73" customFormat="1" x14ac:dyDescent="0.2">
      <c r="A168" s="78" t="s">
        <v>376</v>
      </c>
      <c r="B168" s="77">
        <f t="shared" si="6"/>
        <v>44477</v>
      </c>
      <c r="C168" s="76">
        <v>2244938508</v>
      </c>
      <c r="D168" s="74" t="s">
        <v>205</v>
      </c>
      <c r="E168" s="74">
        <v>1</v>
      </c>
      <c r="F168" s="74">
        <v>99000</v>
      </c>
      <c r="G168" s="74" t="s">
        <v>377</v>
      </c>
      <c r="H168" s="75">
        <v>6285718499423</v>
      </c>
      <c r="I168" s="74">
        <v>10000</v>
      </c>
      <c r="J168" s="74" t="s">
        <v>50</v>
      </c>
      <c r="K168" s="79">
        <f t="shared" si="7"/>
        <v>99000</v>
      </c>
    </row>
    <row r="169" spans="1:11" s="73" customFormat="1" x14ac:dyDescent="0.2">
      <c r="A169" s="78" t="s">
        <v>378</v>
      </c>
      <c r="B169" s="77">
        <f t="shared" si="6"/>
        <v>44477</v>
      </c>
      <c r="C169" s="76">
        <v>2244938509</v>
      </c>
      <c r="D169" s="74" t="s">
        <v>316</v>
      </c>
      <c r="E169" s="74">
        <v>1</v>
      </c>
      <c r="F169" s="74">
        <v>215000</v>
      </c>
      <c r="G169" s="74" t="s">
        <v>379</v>
      </c>
      <c r="H169" s="75">
        <v>628562571849</v>
      </c>
      <c r="I169" s="74">
        <v>10000</v>
      </c>
      <c r="J169" s="74" t="s">
        <v>50</v>
      </c>
      <c r="K169" s="79">
        <f t="shared" si="7"/>
        <v>215000</v>
      </c>
    </row>
    <row r="170" spans="1:11" s="73" customFormat="1" x14ac:dyDescent="0.2">
      <c r="A170" s="78" t="s">
        <v>380</v>
      </c>
      <c r="B170" s="77">
        <f t="shared" si="6"/>
        <v>44477</v>
      </c>
      <c r="C170" s="76">
        <v>2244938508</v>
      </c>
      <c r="D170" s="74" t="s">
        <v>205</v>
      </c>
      <c r="E170" s="74">
        <v>1</v>
      </c>
      <c r="F170" s="74">
        <v>99000</v>
      </c>
      <c r="G170" s="74" t="s">
        <v>381</v>
      </c>
      <c r="H170" s="75">
        <v>628128237826</v>
      </c>
      <c r="I170" s="74">
        <v>10500</v>
      </c>
      <c r="J170" s="74" t="s">
        <v>50</v>
      </c>
      <c r="K170" s="79">
        <f t="shared" si="7"/>
        <v>99000</v>
      </c>
    </row>
    <row r="171" spans="1:11" s="73" customFormat="1" x14ac:dyDescent="0.2">
      <c r="A171" s="78" t="s">
        <v>382</v>
      </c>
      <c r="B171" s="77">
        <f t="shared" si="6"/>
        <v>44477</v>
      </c>
      <c r="C171" s="76">
        <v>2244938508</v>
      </c>
      <c r="D171" s="74" t="s">
        <v>205</v>
      </c>
      <c r="E171" s="74">
        <v>1</v>
      </c>
      <c r="F171" s="74">
        <v>99000</v>
      </c>
      <c r="G171" s="74" t="s">
        <v>381</v>
      </c>
      <c r="H171" s="75">
        <v>628128237826</v>
      </c>
      <c r="I171" s="74">
        <v>10000</v>
      </c>
      <c r="J171" s="74" t="s">
        <v>50</v>
      </c>
      <c r="K171" s="79">
        <f t="shared" si="7"/>
        <v>99000</v>
      </c>
    </row>
    <row r="172" spans="1:11" s="73" customFormat="1" x14ac:dyDescent="0.2">
      <c r="A172" s="78" t="s">
        <v>383</v>
      </c>
      <c r="B172" s="77">
        <f t="shared" si="6"/>
        <v>44478</v>
      </c>
      <c r="C172" s="76">
        <v>2101656953</v>
      </c>
      <c r="D172" s="74" t="s">
        <v>186</v>
      </c>
      <c r="E172" s="74">
        <v>1</v>
      </c>
      <c r="F172" s="74">
        <v>50000</v>
      </c>
      <c r="G172" s="74" t="s">
        <v>384</v>
      </c>
      <c r="H172" s="75">
        <v>628111559006</v>
      </c>
      <c r="I172" s="74">
        <v>10300</v>
      </c>
      <c r="J172" s="74" t="s">
        <v>50</v>
      </c>
      <c r="K172" s="79">
        <f t="shared" si="7"/>
        <v>50000</v>
      </c>
    </row>
    <row r="173" spans="1:11" s="73" customFormat="1" x14ac:dyDescent="0.2">
      <c r="A173" s="78" t="s">
        <v>385</v>
      </c>
      <c r="B173" s="77">
        <f t="shared" si="6"/>
        <v>44478</v>
      </c>
      <c r="C173" s="76">
        <v>2244938508</v>
      </c>
      <c r="D173" s="74" t="s">
        <v>205</v>
      </c>
      <c r="E173" s="74">
        <v>1</v>
      </c>
      <c r="F173" s="74">
        <v>99000</v>
      </c>
      <c r="G173" s="74" t="s">
        <v>386</v>
      </c>
      <c r="H173" s="75">
        <v>6282282438319</v>
      </c>
      <c r="I173" s="74">
        <v>28000</v>
      </c>
      <c r="J173" s="74" t="s">
        <v>50</v>
      </c>
      <c r="K173" s="79">
        <f t="shared" si="7"/>
        <v>99000</v>
      </c>
    </row>
    <row r="174" spans="1:11" s="73" customFormat="1" x14ac:dyDescent="0.2">
      <c r="A174" s="78" t="s">
        <v>387</v>
      </c>
      <c r="B174" s="77">
        <f t="shared" si="6"/>
        <v>44478</v>
      </c>
      <c r="C174" s="76">
        <v>1991794762</v>
      </c>
      <c r="D174" s="74" t="s">
        <v>56</v>
      </c>
      <c r="E174" s="74">
        <v>1</v>
      </c>
      <c r="F174" s="74">
        <v>69000</v>
      </c>
      <c r="G174" s="74" t="s">
        <v>388</v>
      </c>
      <c r="H174" s="75">
        <v>6285782010286</v>
      </c>
      <c r="I174" s="74">
        <v>10000</v>
      </c>
      <c r="J174" s="74" t="s">
        <v>50</v>
      </c>
      <c r="K174" s="79">
        <f t="shared" si="7"/>
        <v>69000</v>
      </c>
    </row>
    <row r="175" spans="1:11" s="73" customFormat="1" x14ac:dyDescent="0.2">
      <c r="A175" s="78" t="s">
        <v>389</v>
      </c>
      <c r="B175" s="77">
        <f t="shared" si="6"/>
        <v>44478</v>
      </c>
      <c r="C175" s="76">
        <v>2244938508</v>
      </c>
      <c r="D175" s="74" t="s">
        <v>205</v>
      </c>
      <c r="E175" s="74">
        <v>1</v>
      </c>
      <c r="F175" s="74">
        <v>99000</v>
      </c>
      <c r="G175" s="74" t="s">
        <v>390</v>
      </c>
      <c r="H175" s="75">
        <v>6281322172152</v>
      </c>
      <c r="I175" s="74">
        <v>10000</v>
      </c>
      <c r="J175" s="74"/>
      <c r="K175" s="79">
        <f t="shared" si="7"/>
        <v>99000</v>
      </c>
    </row>
    <row r="176" spans="1:11" s="73" customFormat="1" x14ac:dyDescent="0.2">
      <c r="A176" s="78" t="s">
        <v>391</v>
      </c>
      <c r="B176" s="77">
        <f t="shared" si="6"/>
        <v>44479</v>
      </c>
      <c r="C176" s="76">
        <v>2244938509</v>
      </c>
      <c r="D176" s="74" t="s">
        <v>316</v>
      </c>
      <c r="E176" s="74">
        <v>1</v>
      </c>
      <c r="F176" s="74">
        <v>215000</v>
      </c>
      <c r="G176" s="74" t="s">
        <v>392</v>
      </c>
      <c r="H176" s="75">
        <v>6282233796511</v>
      </c>
      <c r="I176" s="74">
        <v>12000</v>
      </c>
      <c r="J176" s="74" t="s">
        <v>50</v>
      </c>
      <c r="K176" s="79">
        <f t="shared" si="7"/>
        <v>215000</v>
      </c>
    </row>
    <row r="177" spans="1:11" s="73" customFormat="1" x14ac:dyDescent="0.2">
      <c r="A177" s="78" t="s">
        <v>393</v>
      </c>
      <c r="B177" s="77">
        <f t="shared" si="6"/>
        <v>44479</v>
      </c>
      <c r="C177" s="76">
        <v>2244938508</v>
      </c>
      <c r="D177" s="74" t="s">
        <v>205</v>
      </c>
      <c r="E177" s="74">
        <v>1</v>
      </c>
      <c r="F177" s="74">
        <v>99000</v>
      </c>
      <c r="G177" s="74" t="s">
        <v>394</v>
      </c>
      <c r="H177" s="75">
        <v>6285777335275</v>
      </c>
      <c r="I177" s="74">
        <v>10000</v>
      </c>
      <c r="J177" s="74" t="s">
        <v>50</v>
      </c>
      <c r="K177" s="79">
        <f t="shared" si="7"/>
        <v>99000</v>
      </c>
    </row>
    <row r="178" spans="1:11" s="73" customFormat="1" x14ac:dyDescent="0.2">
      <c r="A178" s="78" t="s">
        <v>395</v>
      </c>
      <c r="B178" s="77">
        <f t="shared" si="6"/>
        <v>44479</v>
      </c>
      <c r="C178" s="76">
        <v>2244938508</v>
      </c>
      <c r="D178" s="74" t="s">
        <v>205</v>
      </c>
      <c r="E178" s="74">
        <v>1</v>
      </c>
      <c r="F178" s="74">
        <v>99000</v>
      </c>
      <c r="G178" s="74" t="s">
        <v>396</v>
      </c>
      <c r="H178" s="75">
        <v>6281931485816</v>
      </c>
      <c r="I178" s="74">
        <v>10500</v>
      </c>
      <c r="J178" s="74" t="s">
        <v>50</v>
      </c>
      <c r="K178" s="79">
        <f t="shared" si="7"/>
        <v>99000</v>
      </c>
    </row>
    <row r="179" spans="1:11" s="73" customFormat="1" x14ac:dyDescent="0.2">
      <c r="A179" s="78" t="s">
        <v>397</v>
      </c>
      <c r="B179" s="77">
        <f t="shared" si="6"/>
        <v>44479</v>
      </c>
      <c r="C179" s="76">
        <v>2244938509</v>
      </c>
      <c r="D179" s="74" t="s">
        <v>316</v>
      </c>
      <c r="E179" s="74">
        <v>1</v>
      </c>
      <c r="F179" s="74">
        <v>215000</v>
      </c>
      <c r="G179" s="74" t="s">
        <v>398</v>
      </c>
      <c r="H179" s="75">
        <v>6282253126341</v>
      </c>
      <c r="I179" s="74">
        <v>17000</v>
      </c>
      <c r="J179" s="74"/>
      <c r="K179" s="79">
        <f t="shared" si="7"/>
        <v>215000</v>
      </c>
    </row>
    <row r="180" spans="1:11" s="73" customFormat="1" x14ac:dyDescent="0.2">
      <c r="A180" s="78" t="s">
        <v>399</v>
      </c>
      <c r="B180" s="77">
        <f t="shared" si="6"/>
        <v>44479</v>
      </c>
      <c r="C180" s="76">
        <v>2244938508</v>
      </c>
      <c r="D180" s="74" t="s">
        <v>205</v>
      </c>
      <c r="E180" s="74">
        <v>1</v>
      </c>
      <c r="F180" s="74">
        <v>99000</v>
      </c>
      <c r="G180" s="74" t="s">
        <v>400</v>
      </c>
      <c r="H180" s="75">
        <v>6281267775707</v>
      </c>
      <c r="I180" s="74">
        <v>35600</v>
      </c>
      <c r="J180" s="74" t="s">
        <v>50</v>
      </c>
      <c r="K180" s="79">
        <f t="shared" si="7"/>
        <v>99000</v>
      </c>
    </row>
    <row r="181" spans="1:11" s="73" customFormat="1" x14ac:dyDescent="0.2">
      <c r="A181" s="78" t="s">
        <v>401</v>
      </c>
      <c r="B181" s="77">
        <f t="shared" si="6"/>
        <v>44479</v>
      </c>
      <c r="C181" s="76">
        <v>2040413143</v>
      </c>
      <c r="D181" s="74" t="s">
        <v>143</v>
      </c>
      <c r="E181" s="74">
        <v>1</v>
      </c>
      <c r="F181" s="74">
        <v>99000</v>
      </c>
      <c r="G181" s="74" t="s">
        <v>402</v>
      </c>
      <c r="H181" s="75">
        <v>6281221844476</v>
      </c>
      <c r="I181" s="74">
        <v>11500</v>
      </c>
      <c r="J181" s="74" t="s">
        <v>50</v>
      </c>
      <c r="K181" s="79">
        <f t="shared" si="7"/>
        <v>99000</v>
      </c>
    </row>
    <row r="182" spans="1:11" s="73" customFormat="1" x14ac:dyDescent="0.2">
      <c r="A182" s="78" t="s">
        <v>403</v>
      </c>
      <c r="B182" s="77">
        <f t="shared" si="6"/>
        <v>44480</v>
      </c>
      <c r="C182" s="76">
        <v>2101656953</v>
      </c>
      <c r="D182" s="74" t="s">
        <v>186</v>
      </c>
      <c r="E182" s="74">
        <v>1</v>
      </c>
      <c r="F182" s="74">
        <v>50000</v>
      </c>
      <c r="G182" s="74" t="s">
        <v>404</v>
      </c>
      <c r="H182" s="75">
        <v>6282112266508</v>
      </c>
      <c r="I182" s="74">
        <v>14300</v>
      </c>
      <c r="J182" s="74"/>
      <c r="K182" s="79">
        <f t="shared" si="7"/>
        <v>50000</v>
      </c>
    </row>
    <row r="183" spans="1:11" s="73" customFormat="1" x14ac:dyDescent="0.2">
      <c r="A183" s="78" t="s">
        <v>405</v>
      </c>
      <c r="B183" s="77">
        <f t="shared" si="6"/>
        <v>44480</v>
      </c>
      <c r="C183" s="76">
        <v>2244938509</v>
      </c>
      <c r="D183" s="74" t="s">
        <v>316</v>
      </c>
      <c r="E183" s="74">
        <v>1</v>
      </c>
      <c r="F183" s="74">
        <v>215000</v>
      </c>
      <c r="G183" s="74" t="s">
        <v>406</v>
      </c>
      <c r="H183" s="75">
        <v>6282219777264</v>
      </c>
      <c r="I183" s="74">
        <v>13000</v>
      </c>
      <c r="J183" s="74" t="s">
        <v>50</v>
      </c>
      <c r="K183" s="79">
        <f t="shared" si="7"/>
        <v>215000</v>
      </c>
    </row>
    <row r="184" spans="1:11" s="73" customFormat="1" x14ac:dyDescent="0.2">
      <c r="A184" s="78" t="s">
        <v>407</v>
      </c>
      <c r="B184" s="77">
        <f t="shared" si="6"/>
        <v>44480</v>
      </c>
      <c r="C184" s="76">
        <v>2244938509</v>
      </c>
      <c r="D184" s="74" t="s">
        <v>316</v>
      </c>
      <c r="E184" s="74">
        <v>1</v>
      </c>
      <c r="F184" s="74">
        <v>215000</v>
      </c>
      <c r="G184" s="74" t="s">
        <v>408</v>
      </c>
      <c r="H184" s="75">
        <v>6281297373384</v>
      </c>
      <c r="I184" s="74">
        <v>10900</v>
      </c>
      <c r="J184" s="74" t="s">
        <v>50</v>
      </c>
      <c r="K184" s="79">
        <f t="shared" si="7"/>
        <v>215000</v>
      </c>
    </row>
    <row r="185" spans="1:11" s="73" customFormat="1" x14ac:dyDescent="0.2">
      <c r="A185" s="78" t="s">
        <v>409</v>
      </c>
      <c r="B185" s="77">
        <f t="shared" si="6"/>
        <v>44480</v>
      </c>
      <c r="C185" s="76">
        <v>2244938508</v>
      </c>
      <c r="D185" s="74" t="s">
        <v>205</v>
      </c>
      <c r="E185" s="74">
        <v>1</v>
      </c>
      <c r="F185" s="74">
        <v>99000</v>
      </c>
      <c r="G185" s="74" t="s">
        <v>345</v>
      </c>
      <c r="H185" s="75">
        <v>6287781184600</v>
      </c>
      <c r="I185" s="74">
        <v>10500</v>
      </c>
      <c r="J185" s="74" t="s">
        <v>50</v>
      </c>
      <c r="K185" s="79">
        <f t="shared" si="7"/>
        <v>99000</v>
      </c>
    </row>
    <row r="186" spans="1:11" s="73" customFormat="1" x14ac:dyDescent="0.2">
      <c r="A186" s="78" t="s">
        <v>410</v>
      </c>
      <c r="B186" s="77">
        <f t="shared" si="6"/>
        <v>44480</v>
      </c>
      <c r="C186" s="76">
        <v>2244938508</v>
      </c>
      <c r="D186" s="74" t="s">
        <v>205</v>
      </c>
      <c r="E186" s="74">
        <v>1</v>
      </c>
      <c r="F186" s="74">
        <v>99000</v>
      </c>
      <c r="G186" s="74" t="s">
        <v>411</v>
      </c>
      <c r="H186" s="75">
        <v>628985351498</v>
      </c>
      <c r="I186" s="74">
        <v>10500</v>
      </c>
      <c r="J186" s="74" t="s">
        <v>50</v>
      </c>
      <c r="K186" s="79">
        <f t="shared" si="7"/>
        <v>99000</v>
      </c>
    </row>
    <row r="187" spans="1:11" s="73" customFormat="1" x14ac:dyDescent="0.2">
      <c r="A187" s="78" t="s">
        <v>412</v>
      </c>
      <c r="B187" s="77">
        <f t="shared" si="6"/>
        <v>44480</v>
      </c>
      <c r="C187" s="76">
        <v>2244938509</v>
      </c>
      <c r="D187" s="74" t="s">
        <v>316</v>
      </c>
      <c r="E187" s="74">
        <v>1</v>
      </c>
      <c r="F187" s="74">
        <v>215000</v>
      </c>
      <c r="G187" s="74" t="s">
        <v>413</v>
      </c>
      <c r="H187" s="75">
        <v>6282282339998</v>
      </c>
      <c r="I187" s="74">
        <v>29000</v>
      </c>
      <c r="J187" s="74" t="s">
        <v>50</v>
      </c>
      <c r="K187" s="79">
        <f t="shared" si="7"/>
        <v>215000</v>
      </c>
    </row>
    <row r="188" spans="1:11" s="73" customFormat="1" x14ac:dyDescent="0.2">
      <c r="A188" s="78" t="s">
        <v>414</v>
      </c>
      <c r="B188" s="77">
        <f t="shared" si="6"/>
        <v>44480</v>
      </c>
      <c r="C188" s="76">
        <v>1991794762</v>
      </c>
      <c r="D188" s="74" t="s">
        <v>56</v>
      </c>
      <c r="E188" s="74">
        <v>1</v>
      </c>
      <c r="F188" s="74">
        <v>69000</v>
      </c>
      <c r="G188" s="74" t="s">
        <v>413</v>
      </c>
      <c r="H188" s="75">
        <v>6282282339998</v>
      </c>
      <c r="I188" s="74">
        <v>29100</v>
      </c>
      <c r="J188" s="74" t="s">
        <v>50</v>
      </c>
      <c r="K188" s="79">
        <f t="shared" si="7"/>
        <v>69000</v>
      </c>
    </row>
    <row r="189" spans="1:11" s="73" customFormat="1" x14ac:dyDescent="0.2">
      <c r="A189" s="78" t="s">
        <v>414</v>
      </c>
      <c r="B189" s="77">
        <f t="shared" si="6"/>
        <v>44480</v>
      </c>
      <c r="C189" s="76">
        <v>2040402353</v>
      </c>
      <c r="D189" s="74" t="s">
        <v>131</v>
      </c>
      <c r="E189" s="74">
        <v>1</v>
      </c>
      <c r="F189" s="74">
        <v>99000</v>
      </c>
      <c r="G189" s="74" t="s">
        <v>413</v>
      </c>
      <c r="H189" s="75">
        <v>6282282339998</v>
      </c>
      <c r="I189" s="74">
        <v>29100</v>
      </c>
      <c r="J189" s="74" t="s">
        <v>50</v>
      </c>
      <c r="K189" s="79">
        <f t="shared" si="7"/>
        <v>99000</v>
      </c>
    </row>
    <row r="190" spans="1:11" s="73" customFormat="1" x14ac:dyDescent="0.2">
      <c r="A190" s="78" t="s">
        <v>414</v>
      </c>
      <c r="B190" s="77">
        <f t="shared" si="6"/>
        <v>44480</v>
      </c>
      <c r="C190" s="76">
        <v>2217481616</v>
      </c>
      <c r="D190" s="74" t="s">
        <v>284</v>
      </c>
      <c r="E190" s="74">
        <v>2</v>
      </c>
      <c r="F190" s="74">
        <v>1000</v>
      </c>
      <c r="G190" s="74" t="s">
        <v>413</v>
      </c>
      <c r="H190" s="75">
        <v>6282282339998</v>
      </c>
      <c r="I190" s="74">
        <v>29100</v>
      </c>
      <c r="J190" s="74" t="s">
        <v>50</v>
      </c>
      <c r="K190" s="79">
        <f t="shared" si="7"/>
        <v>2000</v>
      </c>
    </row>
    <row r="191" spans="1:11" s="73" customFormat="1" x14ac:dyDescent="0.2">
      <c r="A191" s="78" t="s">
        <v>414</v>
      </c>
      <c r="B191" s="77">
        <f t="shared" si="6"/>
        <v>44480</v>
      </c>
      <c r="C191" s="76">
        <v>1991775634</v>
      </c>
      <c r="D191" s="74" t="s">
        <v>41</v>
      </c>
      <c r="E191" s="74">
        <v>1</v>
      </c>
      <c r="F191" s="74">
        <v>59999</v>
      </c>
      <c r="G191" s="74" t="s">
        <v>413</v>
      </c>
      <c r="H191" s="75">
        <v>6282282339998</v>
      </c>
      <c r="I191" s="74">
        <v>29100</v>
      </c>
      <c r="J191" s="74" t="s">
        <v>50</v>
      </c>
      <c r="K191" s="79">
        <f t="shared" si="7"/>
        <v>59999</v>
      </c>
    </row>
    <row r="192" spans="1:11" s="73" customFormat="1" x14ac:dyDescent="0.2">
      <c r="A192" s="78" t="s">
        <v>415</v>
      </c>
      <c r="B192" s="77">
        <f t="shared" si="6"/>
        <v>44480</v>
      </c>
      <c r="C192" s="76">
        <v>2101656953</v>
      </c>
      <c r="D192" s="74" t="s">
        <v>186</v>
      </c>
      <c r="E192" s="74">
        <v>1</v>
      </c>
      <c r="F192" s="74">
        <v>50000</v>
      </c>
      <c r="G192" s="74" t="s">
        <v>416</v>
      </c>
      <c r="H192" s="75">
        <v>6281286758988</v>
      </c>
      <c r="I192" s="74">
        <v>6300</v>
      </c>
      <c r="J192" s="74"/>
      <c r="K192" s="79">
        <f t="shared" si="7"/>
        <v>50000</v>
      </c>
    </row>
    <row r="193" spans="1:11" s="73" customFormat="1" x14ac:dyDescent="0.2">
      <c r="A193" s="78" t="s">
        <v>417</v>
      </c>
      <c r="B193" s="77">
        <f t="shared" si="6"/>
        <v>44480</v>
      </c>
      <c r="C193" s="76">
        <v>2244938508</v>
      </c>
      <c r="D193" s="74" t="s">
        <v>205</v>
      </c>
      <c r="E193" s="74">
        <v>1</v>
      </c>
      <c r="F193" s="74">
        <v>99000</v>
      </c>
      <c r="G193" s="74" t="s">
        <v>418</v>
      </c>
      <c r="H193" s="75">
        <v>6289517782262</v>
      </c>
      <c r="I193" s="74">
        <v>10500</v>
      </c>
      <c r="J193" s="74" t="s">
        <v>50</v>
      </c>
      <c r="K193" s="79">
        <f t="shared" si="7"/>
        <v>99000</v>
      </c>
    </row>
    <row r="194" spans="1:11" s="73" customFormat="1" x14ac:dyDescent="0.2">
      <c r="A194" s="78" t="s">
        <v>419</v>
      </c>
      <c r="B194" s="77">
        <f t="shared" si="6"/>
        <v>44481</v>
      </c>
      <c r="C194" s="76">
        <v>2034733460</v>
      </c>
      <c r="D194" s="74" t="s">
        <v>111</v>
      </c>
      <c r="E194" s="74">
        <v>1</v>
      </c>
      <c r="F194" s="74">
        <v>54900</v>
      </c>
      <c r="G194" s="74" t="s">
        <v>420</v>
      </c>
      <c r="H194" s="75">
        <v>6281372807727</v>
      </c>
      <c r="I194" s="74">
        <v>39000</v>
      </c>
      <c r="J194" s="74" t="s">
        <v>50</v>
      </c>
      <c r="K194" s="79">
        <f t="shared" si="7"/>
        <v>54900</v>
      </c>
    </row>
    <row r="195" spans="1:11" s="73" customFormat="1" x14ac:dyDescent="0.2">
      <c r="A195" s="78" t="s">
        <v>421</v>
      </c>
      <c r="B195" s="77">
        <f t="shared" si="6"/>
        <v>44481</v>
      </c>
      <c r="C195" s="76">
        <v>2034733460</v>
      </c>
      <c r="D195" s="74" t="s">
        <v>111</v>
      </c>
      <c r="E195" s="74">
        <v>1</v>
      </c>
      <c r="F195" s="74">
        <v>54900</v>
      </c>
      <c r="G195" s="74" t="s">
        <v>107</v>
      </c>
      <c r="H195" s="75">
        <v>6285721493382</v>
      </c>
      <c r="I195" s="74">
        <v>22000</v>
      </c>
      <c r="J195" s="74" t="s">
        <v>50</v>
      </c>
      <c r="K195" s="79">
        <f t="shared" si="7"/>
        <v>54900</v>
      </c>
    </row>
    <row r="196" spans="1:11" s="73" customFormat="1" x14ac:dyDescent="0.2">
      <c r="A196" s="78" t="s">
        <v>422</v>
      </c>
      <c r="B196" s="77">
        <f t="shared" si="6"/>
        <v>44481</v>
      </c>
      <c r="C196" s="76">
        <v>2258547440</v>
      </c>
      <c r="D196" s="74" t="s">
        <v>423</v>
      </c>
      <c r="E196" s="74">
        <v>1</v>
      </c>
      <c r="F196" s="74">
        <v>720000</v>
      </c>
      <c r="G196" s="74" t="s">
        <v>424</v>
      </c>
      <c r="H196" s="75">
        <v>628121381904</v>
      </c>
      <c r="I196" s="74">
        <v>9000</v>
      </c>
      <c r="J196" s="74"/>
      <c r="K196" s="79">
        <f t="shared" si="7"/>
        <v>720000</v>
      </c>
    </row>
    <row r="197" spans="1:11" s="73" customFormat="1" x14ac:dyDescent="0.2">
      <c r="A197" s="78" t="s">
        <v>425</v>
      </c>
      <c r="B197" s="77">
        <f t="shared" si="6"/>
        <v>44481</v>
      </c>
      <c r="C197" s="76">
        <v>2244938508</v>
      </c>
      <c r="D197" s="74" t="s">
        <v>205</v>
      </c>
      <c r="E197" s="74">
        <v>1</v>
      </c>
      <c r="F197" s="74">
        <v>99000</v>
      </c>
      <c r="G197" s="74" t="s">
        <v>426</v>
      </c>
      <c r="H197" s="75">
        <v>6282179488384</v>
      </c>
      <c r="I197" s="74">
        <v>41000</v>
      </c>
      <c r="J197" s="74" t="s">
        <v>50</v>
      </c>
      <c r="K197" s="79">
        <f t="shared" si="7"/>
        <v>99000</v>
      </c>
    </row>
    <row r="198" spans="1:11" s="73" customFormat="1" x14ac:dyDescent="0.2">
      <c r="A198" s="78" t="s">
        <v>427</v>
      </c>
      <c r="B198" s="77">
        <f t="shared" si="6"/>
        <v>44482</v>
      </c>
      <c r="C198" s="76">
        <v>2101656953</v>
      </c>
      <c r="D198" s="74" t="s">
        <v>186</v>
      </c>
      <c r="E198" s="74">
        <v>1</v>
      </c>
      <c r="F198" s="74">
        <v>50000</v>
      </c>
      <c r="G198" s="74" t="s">
        <v>428</v>
      </c>
      <c r="H198" s="75">
        <v>6282282286678</v>
      </c>
      <c r="I198" s="74">
        <v>25300</v>
      </c>
      <c r="J198" s="74" t="s">
        <v>50</v>
      </c>
      <c r="K198" s="79">
        <f t="shared" si="7"/>
        <v>50000</v>
      </c>
    </row>
    <row r="199" spans="1:11" s="73" customFormat="1" x14ac:dyDescent="0.2">
      <c r="A199" s="78" t="s">
        <v>429</v>
      </c>
      <c r="B199" s="77">
        <f t="shared" si="6"/>
        <v>44482</v>
      </c>
      <c r="C199" s="76">
        <v>2244938508</v>
      </c>
      <c r="D199" s="74" t="s">
        <v>205</v>
      </c>
      <c r="E199" s="74">
        <v>1</v>
      </c>
      <c r="F199" s="74">
        <v>99000</v>
      </c>
      <c r="G199" s="74" t="s">
        <v>430</v>
      </c>
      <c r="H199" s="75">
        <v>6289681253685</v>
      </c>
      <c r="I199" s="74">
        <v>10000</v>
      </c>
      <c r="J199" s="74" t="s">
        <v>50</v>
      </c>
      <c r="K199" s="79">
        <f t="shared" si="7"/>
        <v>99000</v>
      </c>
    </row>
    <row r="200" spans="1:11" s="73" customFormat="1" x14ac:dyDescent="0.2">
      <c r="A200" s="78" t="s">
        <v>431</v>
      </c>
      <c r="B200" s="77">
        <f t="shared" si="6"/>
        <v>44483</v>
      </c>
      <c r="C200" s="76">
        <v>2101656953</v>
      </c>
      <c r="D200" s="74" t="s">
        <v>186</v>
      </c>
      <c r="E200" s="74">
        <v>1</v>
      </c>
      <c r="F200" s="74">
        <v>50000</v>
      </c>
      <c r="G200" s="74" t="s">
        <v>432</v>
      </c>
      <c r="H200" s="75">
        <v>6283832915912</v>
      </c>
      <c r="I200" s="74">
        <v>27400</v>
      </c>
      <c r="J200" s="74" t="s">
        <v>50</v>
      </c>
      <c r="K200" s="79">
        <f t="shared" si="7"/>
        <v>50000</v>
      </c>
    </row>
    <row r="201" spans="1:11" s="73" customFormat="1" x14ac:dyDescent="0.2">
      <c r="A201" s="78" t="s">
        <v>433</v>
      </c>
      <c r="B201" s="77">
        <f t="shared" si="6"/>
        <v>44483</v>
      </c>
      <c r="C201" s="76">
        <v>2244938509</v>
      </c>
      <c r="D201" s="74" t="s">
        <v>316</v>
      </c>
      <c r="E201" s="74">
        <v>1</v>
      </c>
      <c r="F201" s="74">
        <v>215000</v>
      </c>
      <c r="G201" s="74" t="s">
        <v>434</v>
      </c>
      <c r="H201" s="75">
        <v>6281513172714</v>
      </c>
      <c r="I201" s="74">
        <v>10900</v>
      </c>
      <c r="J201" s="74" t="s">
        <v>50</v>
      </c>
      <c r="K201" s="79">
        <f t="shared" si="7"/>
        <v>215000</v>
      </c>
    </row>
    <row r="202" spans="1:11" s="73" customFormat="1" x14ac:dyDescent="0.2">
      <c r="A202" s="78" t="s">
        <v>435</v>
      </c>
      <c r="B202" s="77">
        <f t="shared" si="6"/>
        <v>44483</v>
      </c>
      <c r="C202" s="76">
        <v>2244938509</v>
      </c>
      <c r="D202" s="74" t="s">
        <v>316</v>
      </c>
      <c r="E202" s="74">
        <v>1</v>
      </c>
      <c r="F202" s="74">
        <v>215000</v>
      </c>
      <c r="G202" s="74" t="s">
        <v>436</v>
      </c>
      <c r="H202" s="75">
        <v>6282233550928</v>
      </c>
      <c r="I202" s="74">
        <v>19000</v>
      </c>
      <c r="J202" s="74" t="s">
        <v>50</v>
      </c>
      <c r="K202" s="79">
        <f t="shared" si="7"/>
        <v>215000</v>
      </c>
    </row>
    <row r="203" spans="1:11" s="73" customFormat="1" x14ac:dyDescent="0.2">
      <c r="A203" s="78" t="s">
        <v>437</v>
      </c>
      <c r="B203" s="77">
        <f t="shared" si="6"/>
        <v>44484</v>
      </c>
      <c r="C203" s="76">
        <v>2244938508</v>
      </c>
      <c r="D203" s="74" t="s">
        <v>205</v>
      </c>
      <c r="E203" s="74">
        <v>1</v>
      </c>
      <c r="F203" s="74">
        <v>99000</v>
      </c>
      <c r="G203" s="74" t="s">
        <v>438</v>
      </c>
      <c r="H203" s="75">
        <v>6282340570131</v>
      </c>
      <c r="I203" s="74">
        <v>40000</v>
      </c>
      <c r="J203" s="74" t="s">
        <v>50</v>
      </c>
      <c r="K203" s="79">
        <f t="shared" si="7"/>
        <v>99000</v>
      </c>
    </row>
    <row r="204" spans="1:11" s="73" customFormat="1" x14ac:dyDescent="0.2">
      <c r="A204" s="78" t="s">
        <v>439</v>
      </c>
      <c r="B204" s="77">
        <f t="shared" si="6"/>
        <v>44484</v>
      </c>
      <c r="C204" s="76">
        <v>2244938508</v>
      </c>
      <c r="D204" s="74" t="s">
        <v>205</v>
      </c>
      <c r="E204" s="74">
        <v>1</v>
      </c>
      <c r="F204" s="74">
        <v>99000</v>
      </c>
      <c r="G204" s="74" t="s">
        <v>440</v>
      </c>
      <c r="H204" s="75">
        <v>6287889010934</v>
      </c>
      <c r="I204" s="74">
        <v>10500</v>
      </c>
      <c r="J204" s="74" t="s">
        <v>50</v>
      </c>
      <c r="K204" s="79">
        <f t="shared" si="7"/>
        <v>99000</v>
      </c>
    </row>
    <row r="205" spans="1:11" s="73" customFormat="1" x14ac:dyDescent="0.2">
      <c r="A205" s="78" t="s">
        <v>441</v>
      </c>
      <c r="B205" s="77">
        <f t="shared" si="6"/>
        <v>44484</v>
      </c>
      <c r="C205" s="76">
        <v>2034733460</v>
      </c>
      <c r="D205" s="74" t="s">
        <v>111</v>
      </c>
      <c r="E205" s="74">
        <v>1</v>
      </c>
      <c r="F205" s="74">
        <v>54900</v>
      </c>
      <c r="G205" s="74" t="s">
        <v>355</v>
      </c>
      <c r="H205" s="75">
        <v>6281977100204</v>
      </c>
      <c r="I205" s="74">
        <v>10300</v>
      </c>
      <c r="J205" s="74" t="s">
        <v>50</v>
      </c>
      <c r="K205" s="79">
        <f t="shared" si="7"/>
        <v>54900</v>
      </c>
    </row>
    <row r="206" spans="1:11" s="73" customFormat="1" x14ac:dyDescent="0.2">
      <c r="A206" s="78" t="s">
        <v>442</v>
      </c>
      <c r="B206" s="77">
        <f t="shared" si="6"/>
        <v>44484</v>
      </c>
      <c r="C206" s="76">
        <v>2244938508</v>
      </c>
      <c r="D206" s="74" t="s">
        <v>205</v>
      </c>
      <c r="E206" s="74">
        <v>1</v>
      </c>
      <c r="F206" s="74">
        <v>99000</v>
      </c>
      <c r="G206" s="74" t="s">
        <v>443</v>
      </c>
      <c r="H206" s="75">
        <v>6287808675039</v>
      </c>
      <c r="I206" s="74">
        <v>10500</v>
      </c>
      <c r="J206" s="74" t="s">
        <v>50</v>
      </c>
      <c r="K206" s="79">
        <f t="shared" si="7"/>
        <v>99000</v>
      </c>
    </row>
    <row r="207" spans="1:11" s="73" customFormat="1" x14ac:dyDescent="0.2">
      <c r="A207" s="78" t="s">
        <v>444</v>
      </c>
      <c r="B207" s="77">
        <f t="shared" si="6"/>
        <v>44485</v>
      </c>
      <c r="C207" s="76">
        <v>2034733460</v>
      </c>
      <c r="D207" s="74" t="s">
        <v>111</v>
      </c>
      <c r="E207" s="74">
        <v>1</v>
      </c>
      <c r="F207" s="74">
        <v>54900</v>
      </c>
      <c r="G207" s="74" t="s">
        <v>445</v>
      </c>
      <c r="H207" s="75">
        <v>6287860332480</v>
      </c>
      <c r="I207" s="74">
        <v>31000</v>
      </c>
      <c r="J207" s="74" t="s">
        <v>50</v>
      </c>
      <c r="K207" s="79">
        <f t="shared" si="7"/>
        <v>54900</v>
      </c>
    </row>
    <row r="208" spans="1:11" s="73" customFormat="1" x14ac:dyDescent="0.2">
      <c r="A208" s="78" t="s">
        <v>446</v>
      </c>
      <c r="B208" s="77">
        <f t="shared" si="6"/>
        <v>44486</v>
      </c>
      <c r="C208" s="76">
        <v>1991816639</v>
      </c>
      <c r="D208" s="74" t="s">
        <v>42</v>
      </c>
      <c r="E208" s="74">
        <v>1</v>
      </c>
      <c r="F208" s="74">
        <v>59000</v>
      </c>
      <c r="G208" s="74" t="s">
        <v>447</v>
      </c>
      <c r="H208" s="75">
        <v>6282210852032</v>
      </c>
      <c r="I208" s="74">
        <v>27400</v>
      </c>
      <c r="J208" s="74"/>
      <c r="K208" s="79">
        <f t="shared" si="7"/>
        <v>59000</v>
      </c>
    </row>
    <row r="209" spans="1:11" s="73" customFormat="1" x14ac:dyDescent="0.2">
      <c r="A209" s="78" t="s">
        <v>448</v>
      </c>
      <c r="B209" s="77">
        <f t="shared" si="6"/>
        <v>44486</v>
      </c>
      <c r="C209" s="76">
        <v>2034733460</v>
      </c>
      <c r="D209" s="74" t="s">
        <v>111</v>
      </c>
      <c r="E209" s="74">
        <v>1</v>
      </c>
      <c r="F209" s="74">
        <v>54900</v>
      </c>
      <c r="G209" s="74" t="s">
        <v>449</v>
      </c>
      <c r="H209" s="75">
        <v>6281222888471</v>
      </c>
      <c r="I209" s="74">
        <v>43400</v>
      </c>
      <c r="J209" s="74" t="s">
        <v>50</v>
      </c>
      <c r="K209" s="79">
        <f t="shared" si="7"/>
        <v>54900</v>
      </c>
    </row>
    <row r="210" spans="1:11" s="73" customFormat="1" x14ac:dyDescent="0.2">
      <c r="A210" s="78" t="s">
        <v>450</v>
      </c>
      <c r="B210" s="77">
        <f t="shared" si="6"/>
        <v>44486</v>
      </c>
      <c r="C210" s="76">
        <v>2244938508</v>
      </c>
      <c r="D210" s="74" t="s">
        <v>205</v>
      </c>
      <c r="E210" s="74">
        <v>1</v>
      </c>
      <c r="F210" s="74">
        <v>99000</v>
      </c>
      <c r="G210" s="74" t="s">
        <v>451</v>
      </c>
      <c r="H210" s="75">
        <v>6281384547910</v>
      </c>
      <c r="I210" s="74">
        <v>10000</v>
      </c>
      <c r="J210" s="74" t="s">
        <v>50</v>
      </c>
      <c r="K210" s="79">
        <f t="shared" si="7"/>
        <v>99000</v>
      </c>
    </row>
    <row r="211" spans="1:11" s="73" customFormat="1" x14ac:dyDescent="0.2">
      <c r="A211" s="78" t="s">
        <v>452</v>
      </c>
      <c r="B211" s="77">
        <f t="shared" si="6"/>
        <v>44486</v>
      </c>
      <c r="C211" s="76">
        <v>2101656953</v>
      </c>
      <c r="D211" s="74" t="s">
        <v>186</v>
      </c>
      <c r="E211" s="74">
        <v>1</v>
      </c>
      <c r="F211" s="74">
        <v>50000</v>
      </c>
      <c r="G211" s="74" t="s">
        <v>453</v>
      </c>
      <c r="H211" s="75">
        <v>6287880542308</v>
      </c>
      <c r="I211" s="74">
        <v>18300</v>
      </c>
      <c r="J211" s="74" t="s">
        <v>50</v>
      </c>
      <c r="K211" s="79">
        <f t="shared" si="7"/>
        <v>50000</v>
      </c>
    </row>
    <row r="212" spans="1:11" s="73" customFormat="1" x14ac:dyDescent="0.2">
      <c r="A212" s="78" t="s">
        <v>454</v>
      </c>
      <c r="B212" s="77">
        <f t="shared" si="6"/>
        <v>44487</v>
      </c>
      <c r="C212" s="76">
        <v>2244938508</v>
      </c>
      <c r="D212" s="74" t="s">
        <v>205</v>
      </c>
      <c r="E212" s="74">
        <v>1</v>
      </c>
      <c r="F212" s="74">
        <v>99000</v>
      </c>
      <c r="G212" s="74" t="s">
        <v>455</v>
      </c>
      <c r="H212" s="75">
        <v>6285819907329</v>
      </c>
      <c r="I212" s="74">
        <v>10500</v>
      </c>
      <c r="J212" s="74" t="s">
        <v>50</v>
      </c>
      <c r="K212" s="79">
        <f t="shared" si="7"/>
        <v>99000</v>
      </c>
    </row>
    <row r="213" spans="1:11" s="73" customFormat="1" x14ac:dyDescent="0.2">
      <c r="A213" s="78" t="s">
        <v>456</v>
      </c>
      <c r="B213" s="77">
        <f t="shared" si="6"/>
        <v>44487</v>
      </c>
      <c r="C213" s="76">
        <v>2244938508</v>
      </c>
      <c r="D213" s="74" t="s">
        <v>205</v>
      </c>
      <c r="E213" s="74">
        <v>1</v>
      </c>
      <c r="F213" s="74">
        <v>99000</v>
      </c>
      <c r="G213" s="74" t="s">
        <v>457</v>
      </c>
      <c r="H213" s="75">
        <v>628156059735</v>
      </c>
      <c r="I213" s="74">
        <v>16000</v>
      </c>
      <c r="J213" s="74" t="s">
        <v>50</v>
      </c>
      <c r="K213" s="79">
        <f t="shared" si="7"/>
        <v>99000</v>
      </c>
    </row>
    <row r="214" spans="1:11" s="73" customFormat="1" x14ac:dyDescent="0.2">
      <c r="A214" s="78" t="s">
        <v>458</v>
      </c>
      <c r="B214" s="77">
        <f t="shared" si="6"/>
        <v>44487</v>
      </c>
      <c r="C214" s="76">
        <v>2034733460</v>
      </c>
      <c r="D214" s="74" t="s">
        <v>111</v>
      </c>
      <c r="E214" s="74">
        <v>1</v>
      </c>
      <c r="F214" s="74">
        <v>54900</v>
      </c>
      <c r="G214" s="74" t="s">
        <v>459</v>
      </c>
      <c r="H214" s="75">
        <v>6285156366134</v>
      </c>
      <c r="I214" s="74">
        <v>10000</v>
      </c>
      <c r="J214" s="74" t="s">
        <v>50</v>
      </c>
      <c r="K214" s="79">
        <f t="shared" si="7"/>
        <v>54900</v>
      </c>
    </row>
    <row r="215" spans="1:11" s="73" customFormat="1" x14ac:dyDescent="0.2">
      <c r="A215" s="78" t="s">
        <v>460</v>
      </c>
      <c r="B215" s="77">
        <f t="shared" si="6"/>
        <v>44487</v>
      </c>
      <c r="C215" s="76">
        <v>2244938508</v>
      </c>
      <c r="D215" s="74" t="s">
        <v>205</v>
      </c>
      <c r="E215" s="74">
        <v>1</v>
      </c>
      <c r="F215" s="74">
        <v>99000</v>
      </c>
      <c r="G215" s="74" t="s">
        <v>461</v>
      </c>
      <c r="H215" s="75">
        <v>6281218140436</v>
      </c>
      <c r="I215" s="74">
        <v>10000</v>
      </c>
      <c r="J215" s="74" t="s">
        <v>50</v>
      </c>
      <c r="K215" s="79">
        <f t="shared" si="7"/>
        <v>99000</v>
      </c>
    </row>
    <row r="216" spans="1:11" s="73" customFormat="1" x14ac:dyDescent="0.2">
      <c r="A216" s="78" t="s">
        <v>462</v>
      </c>
      <c r="B216" s="77">
        <f t="shared" si="6"/>
        <v>44488</v>
      </c>
      <c r="C216" s="76">
        <v>2244938509</v>
      </c>
      <c r="D216" s="74" t="s">
        <v>316</v>
      </c>
      <c r="E216" s="74">
        <v>1</v>
      </c>
      <c r="F216" s="74">
        <v>215000</v>
      </c>
      <c r="G216" s="74" t="s">
        <v>463</v>
      </c>
      <c r="H216" s="75">
        <v>6283148455469</v>
      </c>
      <c r="I216" s="74">
        <v>16000</v>
      </c>
      <c r="J216" s="74" t="s">
        <v>50</v>
      </c>
      <c r="K216" s="79">
        <f t="shared" si="7"/>
        <v>215000</v>
      </c>
    </row>
    <row r="217" spans="1:11" s="73" customFormat="1" x14ac:dyDescent="0.2">
      <c r="A217" s="78" t="s">
        <v>464</v>
      </c>
      <c r="B217" s="77">
        <f t="shared" si="6"/>
        <v>44491</v>
      </c>
      <c r="C217" s="76">
        <v>2244938510</v>
      </c>
      <c r="D217" s="74" t="s">
        <v>332</v>
      </c>
      <c r="E217" s="74">
        <v>1</v>
      </c>
      <c r="F217" s="74">
        <v>279000</v>
      </c>
      <c r="G217" s="74" t="s">
        <v>465</v>
      </c>
      <c r="H217" s="75">
        <v>6285337614830</v>
      </c>
      <c r="I217" s="74">
        <v>53400</v>
      </c>
      <c r="J217" s="74" t="s">
        <v>50</v>
      </c>
      <c r="K217" s="79">
        <f t="shared" si="7"/>
        <v>279000</v>
      </c>
    </row>
    <row r="218" spans="1:11" s="73" customFormat="1" x14ac:dyDescent="0.2">
      <c r="A218" s="78" t="s">
        <v>466</v>
      </c>
      <c r="B218" s="77">
        <f t="shared" si="6"/>
        <v>44491</v>
      </c>
      <c r="C218" s="76">
        <v>2244938508</v>
      </c>
      <c r="D218" s="74" t="s">
        <v>205</v>
      </c>
      <c r="E218" s="74">
        <v>1</v>
      </c>
      <c r="F218" s="74">
        <v>99000</v>
      </c>
      <c r="G218" s="74" t="s">
        <v>467</v>
      </c>
      <c r="H218" s="75">
        <v>6287874516267</v>
      </c>
      <c r="I218" s="74">
        <v>10500</v>
      </c>
      <c r="J218" s="74"/>
      <c r="K218" s="79">
        <f t="shared" si="7"/>
        <v>99000</v>
      </c>
    </row>
    <row r="219" spans="1:11" s="73" customFormat="1" x14ac:dyDescent="0.2">
      <c r="A219" s="78" t="s">
        <v>468</v>
      </c>
      <c r="B219" s="77">
        <f t="shared" si="6"/>
        <v>44491</v>
      </c>
      <c r="C219" s="76">
        <v>2299011260</v>
      </c>
      <c r="D219" s="74" t="s">
        <v>469</v>
      </c>
      <c r="E219" s="74">
        <v>1</v>
      </c>
      <c r="F219" s="74">
        <v>75000</v>
      </c>
      <c r="G219" s="74" t="s">
        <v>381</v>
      </c>
      <c r="H219" s="75">
        <v>628128237826</v>
      </c>
      <c r="I219" s="74">
        <v>10400</v>
      </c>
      <c r="J219" s="74" t="s">
        <v>50</v>
      </c>
      <c r="K219" s="79">
        <f t="shared" si="7"/>
        <v>75000</v>
      </c>
    </row>
    <row r="220" spans="1:11" s="73" customFormat="1" x14ac:dyDescent="0.2">
      <c r="A220" s="78" t="s">
        <v>470</v>
      </c>
      <c r="B220" s="77">
        <f t="shared" si="6"/>
        <v>44492</v>
      </c>
      <c r="C220" s="76">
        <v>2101656953</v>
      </c>
      <c r="D220" s="74" t="s">
        <v>186</v>
      </c>
      <c r="E220" s="74">
        <v>1</v>
      </c>
      <c r="F220" s="74">
        <v>50000</v>
      </c>
      <c r="G220" s="74" t="s">
        <v>471</v>
      </c>
      <c r="H220" s="75">
        <v>6281282386680</v>
      </c>
      <c r="I220" s="74">
        <v>10300</v>
      </c>
      <c r="J220" s="74" t="s">
        <v>50</v>
      </c>
      <c r="K220" s="79">
        <f t="shared" si="7"/>
        <v>50000</v>
      </c>
    </row>
    <row r="221" spans="1:11" s="73" customFormat="1" x14ac:dyDescent="0.2">
      <c r="A221" s="78" t="s">
        <v>472</v>
      </c>
      <c r="B221" s="77">
        <f t="shared" ref="B221:B282" si="8">DATE(MID(A221,5,4),MID(A221,9,2),MID(A221,11,2))</f>
        <v>44492</v>
      </c>
      <c r="C221" s="76">
        <v>2244938509</v>
      </c>
      <c r="D221" s="74" t="s">
        <v>316</v>
      </c>
      <c r="E221" s="74">
        <v>1</v>
      </c>
      <c r="F221" s="74">
        <v>215000</v>
      </c>
      <c r="G221" s="74" t="s">
        <v>473</v>
      </c>
      <c r="H221" s="75">
        <v>6281284471399</v>
      </c>
      <c r="I221" s="74">
        <v>10000</v>
      </c>
      <c r="J221" s="74" t="s">
        <v>50</v>
      </c>
      <c r="K221" s="79">
        <f t="shared" ref="K221:K282" si="9">E221*F221</f>
        <v>215000</v>
      </c>
    </row>
    <row r="222" spans="1:11" s="73" customFormat="1" x14ac:dyDescent="0.2">
      <c r="A222" s="78" t="s">
        <v>474</v>
      </c>
      <c r="B222" s="77">
        <f t="shared" si="8"/>
        <v>44492</v>
      </c>
      <c r="C222" s="76">
        <v>2244938508</v>
      </c>
      <c r="D222" s="74" t="s">
        <v>205</v>
      </c>
      <c r="E222" s="74">
        <v>1</v>
      </c>
      <c r="F222" s="74">
        <v>99000</v>
      </c>
      <c r="G222" s="74" t="s">
        <v>475</v>
      </c>
      <c r="H222" s="75">
        <v>6282188777199</v>
      </c>
      <c r="I222" s="74">
        <v>10000</v>
      </c>
      <c r="J222" s="74" t="s">
        <v>50</v>
      </c>
      <c r="K222" s="79">
        <f t="shared" si="9"/>
        <v>99000</v>
      </c>
    </row>
    <row r="223" spans="1:11" s="73" customFormat="1" x14ac:dyDescent="0.2">
      <c r="A223" s="78" t="s">
        <v>476</v>
      </c>
      <c r="B223" s="77">
        <f t="shared" si="8"/>
        <v>44493</v>
      </c>
      <c r="C223" s="76">
        <v>2244938508</v>
      </c>
      <c r="D223" s="74" t="s">
        <v>205</v>
      </c>
      <c r="E223" s="74">
        <v>1</v>
      </c>
      <c r="F223" s="74">
        <v>99000</v>
      </c>
      <c r="G223" s="74" t="s">
        <v>477</v>
      </c>
      <c r="H223" s="75">
        <v>6281217795585</v>
      </c>
      <c r="I223" s="74">
        <v>27600</v>
      </c>
      <c r="J223" s="74" t="s">
        <v>50</v>
      </c>
      <c r="K223" s="79">
        <f t="shared" si="9"/>
        <v>99000</v>
      </c>
    </row>
    <row r="224" spans="1:11" s="73" customFormat="1" x14ac:dyDescent="0.2">
      <c r="A224" s="78" t="s">
        <v>478</v>
      </c>
      <c r="B224" s="77">
        <f t="shared" si="8"/>
        <v>44493</v>
      </c>
      <c r="C224" s="76">
        <v>2244938509</v>
      </c>
      <c r="D224" s="74" t="s">
        <v>316</v>
      </c>
      <c r="E224" s="74">
        <v>1</v>
      </c>
      <c r="F224" s="74">
        <v>215000</v>
      </c>
      <c r="G224" s="74" t="s">
        <v>479</v>
      </c>
      <c r="H224" s="75">
        <v>6281283600548</v>
      </c>
      <c r="I224" s="74">
        <v>20000</v>
      </c>
      <c r="J224" s="74" t="s">
        <v>50</v>
      </c>
      <c r="K224" s="79">
        <f t="shared" si="9"/>
        <v>215000</v>
      </c>
    </row>
    <row r="225" spans="1:11" s="73" customFormat="1" x14ac:dyDescent="0.2">
      <c r="A225" s="78" t="s">
        <v>480</v>
      </c>
      <c r="B225" s="77">
        <f t="shared" si="8"/>
        <v>44493</v>
      </c>
      <c r="C225" s="76">
        <v>2244938508</v>
      </c>
      <c r="D225" s="74" t="s">
        <v>205</v>
      </c>
      <c r="E225" s="74">
        <v>1</v>
      </c>
      <c r="F225" s="74">
        <v>99000</v>
      </c>
      <c r="G225" s="74" t="s">
        <v>481</v>
      </c>
      <c r="H225" s="75">
        <v>6285224546760</v>
      </c>
      <c r="I225" s="74">
        <v>18000</v>
      </c>
      <c r="J225" s="74" t="s">
        <v>50</v>
      </c>
      <c r="K225" s="79">
        <f t="shared" si="9"/>
        <v>99000</v>
      </c>
    </row>
    <row r="226" spans="1:11" s="73" customFormat="1" x14ac:dyDescent="0.2">
      <c r="A226" s="78" t="s">
        <v>482</v>
      </c>
      <c r="B226" s="77">
        <f t="shared" si="8"/>
        <v>44493</v>
      </c>
      <c r="C226" s="76">
        <v>2101656953</v>
      </c>
      <c r="D226" s="74" t="s">
        <v>186</v>
      </c>
      <c r="E226" s="74">
        <v>1</v>
      </c>
      <c r="F226" s="74">
        <v>50000</v>
      </c>
      <c r="G226" s="74" t="s">
        <v>483</v>
      </c>
      <c r="H226" s="75">
        <v>6281290593688</v>
      </c>
      <c r="I226" s="74">
        <v>10300</v>
      </c>
      <c r="J226" s="74" t="s">
        <v>50</v>
      </c>
      <c r="K226" s="79">
        <f t="shared" si="9"/>
        <v>50000</v>
      </c>
    </row>
    <row r="227" spans="1:11" s="73" customFormat="1" x14ac:dyDescent="0.2">
      <c r="A227" s="78" t="s">
        <v>484</v>
      </c>
      <c r="B227" s="77">
        <f t="shared" si="8"/>
        <v>44493</v>
      </c>
      <c r="C227" s="76">
        <v>2040413143</v>
      </c>
      <c r="D227" s="74" t="s">
        <v>143</v>
      </c>
      <c r="E227" s="74">
        <v>1</v>
      </c>
      <c r="F227" s="74">
        <v>99000</v>
      </c>
      <c r="G227" s="74" t="s">
        <v>485</v>
      </c>
      <c r="H227" s="75">
        <v>628112717234</v>
      </c>
      <c r="I227" s="74">
        <v>20500</v>
      </c>
      <c r="J227" s="74" t="s">
        <v>50</v>
      </c>
      <c r="K227" s="79">
        <f t="shared" si="9"/>
        <v>99000</v>
      </c>
    </row>
    <row r="228" spans="1:11" s="73" customFormat="1" x14ac:dyDescent="0.2">
      <c r="A228" s="78" t="s">
        <v>486</v>
      </c>
      <c r="B228" s="77">
        <f t="shared" si="8"/>
        <v>44494</v>
      </c>
      <c r="C228" s="76">
        <v>2244938510</v>
      </c>
      <c r="D228" s="74" t="s">
        <v>332</v>
      </c>
      <c r="E228" s="74">
        <v>1</v>
      </c>
      <c r="F228" s="74">
        <v>279000</v>
      </c>
      <c r="G228" s="74" t="s">
        <v>487</v>
      </c>
      <c r="H228" s="75">
        <v>6285624140902</v>
      </c>
      <c r="I228" s="74">
        <v>23300</v>
      </c>
      <c r="J228" s="74" t="s">
        <v>50</v>
      </c>
      <c r="K228" s="79">
        <f t="shared" si="9"/>
        <v>279000</v>
      </c>
    </row>
    <row r="229" spans="1:11" s="73" customFormat="1" x14ac:dyDescent="0.2">
      <c r="A229" s="78" t="s">
        <v>488</v>
      </c>
      <c r="B229" s="77">
        <f t="shared" si="8"/>
        <v>44494</v>
      </c>
      <c r="C229" s="76">
        <v>2244938509</v>
      </c>
      <c r="D229" s="74" t="s">
        <v>316</v>
      </c>
      <c r="E229" s="74">
        <v>1</v>
      </c>
      <c r="F229" s="74">
        <v>215000</v>
      </c>
      <c r="G229" s="74" t="s">
        <v>489</v>
      </c>
      <c r="H229" s="75">
        <v>6285397883430</v>
      </c>
      <c r="I229" s="74">
        <v>11000</v>
      </c>
      <c r="J229" s="74" t="s">
        <v>50</v>
      </c>
      <c r="K229" s="79">
        <f t="shared" si="9"/>
        <v>215000</v>
      </c>
    </row>
    <row r="230" spans="1:11" s="73" customFormat="1" x14ac:dyDescent="0.2">
      <c r="A230" s="78" t="s">
        <v>490</v>
      </c>
      <c r="B230" s="77">
        <f t="shared" si="8"/>
        <v>44495</v>
      </c>
      <c r="C230" s="76">
        <v>2244938508</v>
      </c>
      <c r="D230" s="74" t="s">
        <v>205</v>
      </c>
      <c r="E230" s="74">
        <v>1</v>
      </c>
      <c r="F230" s="74">
        <v>99000</v>
      </c>
      <c r="G230" s="74" t="s">
        <v>491</v>
      </c>
      <c r="H230" s="75">
        <v>6281285161875</v>
      </c>
      <c r="I230" s="74">
        <v>6500</v>
      </c>
      <c r="J230" s="74"/>
      <c r="K230" s="79">
        <f t="shared" si="9"/>
        <v>99000</v>
      </c>
    </row>
    <row r="231" spans="1:11" s="73" customFormat="1" x14ac:dyDescent="0.2">
      <c r="A231" s="78" t="s">
        <v>492</v>
      </c>
      <c r="B231" s="77">
        <f t="shared" si="8"/>
        <v>44495</v>
      </c>
      <c r="C231" s="76">
        <v>2034733460</v>
      </c>
      <c r="D231" s="74" t="s">
        <v>111</v>
      </c>
      <c r="E231" s="74">
        <v>1</v>
      </c>
      <c r="F231" s="74">
        <v>54900</v>
      </c>
      <c r="G231" s="74" t="s">
        <v>369</v>
      </c>
      <c r="H231" s="75">
        <v>6281377573152</v>
      </c>
      <c r="I231" s="74">
        <v>22000</v>
      </c>
      <c r="J231" s="74" t="s">
        <v>50</v>
      </c>
      <c r="K231" s="79">
        <f t="shared" si="9"/>
        <v>54900</v>
      </c>
    </row>
    <row r="232" spans="1:11" s="73" customFormat="1" x14ac:dyDescent="0.2">
      <c r="A232" s="78" t="s">
        <v>493</v>
      </c>
      <c r="B232" s="77">
        <f t="shared" si="8"/>
        <v>44495</v>
      </c>
      <c r="C232" s="76">
        <v>1991785930</v>
      </c>
      <c r="D232" s="74" t="s">
        <v>55</v>
      </c>
      <c r="E232" s="74">
        <v>1</v>
      </c>
      <c r="F232" s="74">
        <v>99000</v>
      </c>
      <c r="G232" s="74" t="s">
        <v>494</v>
      </c>
      <c r="H232" s="75">
        <v>6287737880576</v>
      </c>
      <c r="I232" s="74">
        <v>15000</v>
      </c>
      <c r="J232" s="74" t="s">
        <v>50</v>
      </c>
      <c r="K232" s="79">
        <f t="shared" si="9"/>
        <v>99000</v>
      </c>
    </row>
    <row r="233" spans="1:11" s="73" customFormat="1" x14ac:dyDescent="0.2">
      <c r="A233" s="78" t="s">
        <v>497</v>
      </c>
      <c r="B233" s="77">
        <f t="shared" si="8"/>
        <v>44496</v>
      </c>
      <c r="C233" s="76">
        <v>2244938508</v>
      </c>
      <c r="D233" s="74" t="s">
        <v>205</v>
      </c>
      <c r="E233" s="74">
        <v>1</v>
      </c>
      <c r="F233" s="74">
        <v>99000</v>
      </c>
      <c r="G233" s="74" t="s">
        <v>498</v>
      </c>
      <c r="H233" s="75">
        <v>628170867467</v>
      </c>
      <c r="I233" s="74">
        <v>10000</v>
      </c>
      <c r="J233" s="74" t="s">
        <v>50</v>
      </c>
      <c r="K233" s="79">
        <f t="shared" si="9"/>
        <v>99000</v>
      </c>
    </row>
    <row r="234" spans="1:11" s="73" customFormat="1" x14ac:dyDescent="0.2">
      <c r="A234" s="78" t="s">
        <v>499</v>
      </c>
      <c r="B234" s="77">
        <f t="shared" si="8"/>
        <v>44497</v>
      </c>
      <c r="C234" s="76">
        <v>2244938509</v>
      </c>
      <c r="D234" s="74" t="s">
        <v>316</v>
      </c>
      <c r="E234" s="74">
        <v>1</v>
      </c>
      <c r="F234" s="74">
        <v>215000</v>
      </c>
      <c r="G234" s="74" t="s">
        <v>500</v>
      </c>
      <c r="H234" s="75">
        <v>6287874810991</v>
      </c>
      <c r="I234" s="74">
        <v>10900</v>
      </c>
      <c r="J234" s="74" t="s">
        <v>50</v>
      </c>
      <c r="K234" s="79">
        <f t="shared" si="9"/>
        <v>215000</v>
      </c>
    </row>
    <row r="235" spans="1:11" s="73" customFormat="1" x14ac:dyDescent="0.2">
      <c r="A235" s="78" t="s">
        <v>501</v>
      </c>
      <c r="B235" s="77">
        <f t="shared" si="8"/>
        <v>44497</v>
      </c>
      <c r="C235" s="76">
        <v>2269825799</v>
      </c>
      <c r="D235" s="74" t="s">
        <v>495</v>
      </c>
      <c r="E235" s="74">
        <v>1</v>
      </c>
      <c r="F235" s="74">
        <v>72500</v>
      </c>
      <c r="G235" s="74" t="s">
        <v>502</v>
      </c>
      <c r="H235" s="75">
        <v>6282233611753</v>
      </c>
      <c r="I235" s="74">
        <v>22400</v>
      </c>
      <c r="J235" s="74" t="s">
        <v>50</v>
      </c>
      <c r="K235" s="79">
        <f t="shared" si="9"/>
        <v>72500</v>
      </c>
    </row>
    <row r="236" spans="1:11" s="73" customFormat="1" x14ac:dyDescent="0.2">
      <c r="A236" s="78" t="s">
        <v>503</v>
      </c>
      <c r="B236" s="77">
        <f t="shared" si="8"/>
        <v>44498</v>
      </c>
      <c r="C236" s="76">
        <v>2244938508</v>
      </c>
      <c r="D236" s="74" t="s">
        <v>205</v>
      </c>
      <c r="E236" s="74">
        <v>1</v>
      </c>
      <c r="F236" s="74">
        <v>99000</v>
      </c>
      <c r="G236" s="74" t="s">
        <v>504</v>
      </c>
      <c r="H236" s="75">
        <v>6281381570587</v>
      </c>
      <c r="I236" s="74">
        <v>55700</v>
      </c>
      <c r="J236" s="74" t="s">
        <v>50</v>
      </c>
      <c r="K236" s="79">
        <f t="shared" si="9"/>
        <v>99000</v>
      </c>
    </row>
    <row r="237" spans="1:11" s="73" customFormat="1" x14ac:dyDescent="0.2">
      <c r="A237" s="78" t="s">
        <v>505</v>
      </c>
      <c r="B237" s="77">
        <f t="shared" si="8"/>
        <v>44498</v>
      </c>
      <c r="C237" s="76">
        <v>2244938508</v>
      </c>
      <c r="D237" s="74" t="s">
        <v>205</v>
      </c>
      <c r="E237" s="74">
        <v>1</v>
      </c>
      <c r="F237" s="74">
        <v>99000</v>
      </c>
      <c r="G237" s="74" t="s">
        <v>506</v>
      </c>
      <c r="H237" s="75">
        <v>6287805704201</v>
      </c>
      <c r="I237" s="74">
        <v>18000</v>
      </c>
      <c r="J237" s="74" t="s">
        <v>50</v>
      </c>
      <c r="K237" s="79">
        <f t="shared" si="9"/>
        <v>99000</v>
      </c>
    </row>
    <row r="238" spans="1:11" s="73" customFormat="1" x14ac:dyDescent="0.2">
      <c r="A238" s="78" t="s">
        <v>507</v>
      </c>
      <c r="B238" s="77">
        <f t="shared" si="8"/>
        <v>44499</v>
      </c>
      <c r="C238" s="76">
        <v>2244938508</v>
      </c>
      <c r="D238" s="74" t="s">
        <v>205</v>
      </c>
      <c r="E238" s="74">
        <v>1</v>
      </c>
      <c r="F238" s="74">
        <v>99000</v>
      </c>
      <c r="G238" s="74" t="s">
        <v>508</v>
      </c>
      <c r="H238" s="75">
        <v>6285930330290</v>
      </c>
      <c r="I238" s="74">
        <v>10500</v>
      </c>
      <c r="J238" s="74" t="s">
        <v>50</v>
      </c>
      <c r="K238" s="79">
        <f t="shared" si="9"/>
        <v>99000</v>
      </c>
    </row>
    <row r="239" spans="1:11" s="73" customFormat="1" x14ac:dyDescent="0.2">
      <c r="A239" s="78" t="s">
        <v>509</v>
      </c>
      <c r="B239" s="77">
        <f t="shared" si="8"/>
        <v>44499</v>
      </c>
      <c r="C239" s="76">
        <v>2244938508</v>
      </c>
      <c r="D239" s="74" t="s">
        <v>205</v>
      </c>
      <c r="E239" s="74">
        <v>1</v>
      </c>
      <c r="F239" s="74">
        <v>99000</v>
      </c>
      <c r="G239" s="74" t="s">
        <v>510</v>
      </c>
      <c r="H239" s="75">
        <v>6281311355414</v>
      </c>
      <c r="I239" s="74">
        <v>14500</v>
      </c>
      <c r="J239" s="74"/>
      <c r="K239" s="79">
        <f t="shared" si="9"/>
        <v>99000</v>
      </c>
    </row>
    <row r="240" spans="1:11" s="73" customFormat="1" x14ac:dyDescent="0.2">
      <c r="A240" s="78" t="s">
        <v>511</v>
      </c>
      <c r="B240" s="77">
        <f t="shared" si="8"/>
        <v>44499</v>
      </c>
      <c r="C240" s="76">
        <v>2244938508</v>
      </c>
      <c r="D240" s="74" t="s">
        <v>205</v>
      </c>
      <c r="E240" s="74">
        <v>1</v>
      </c>
      <c r="F240" s="74">
        <v>99000</v>
      </c>
      <c r="G240" s="74" t="s">
        <v>512</v>
      </c>
      <c r="H240" s="75">
        <v>6281282528407</v>
      </c>
      <c r="I240" s="74">
        <v>10000</v>
      </c>
      <c r="J240" s="74" t="s">
        <v>50</v>
      </c>
      <c r="K240" s="79">
        <f t="shared" si="9"/>
        <v>99000</v>
      </c>
    </row>
    <row r="241" spans="1:11" s="73" customFormat="1" x14ac:dyDescent="0.2">
      <c r="A241" s="78" t="s">
        <v>513</v>
      </c>
      <c r="B241" s="77">
        <f t="shared" si="8"/>
        <v>44499</v>
      </c>
      <c r="C241" s="76">
        <v>2244938509</v>
      </c>
      <c r="D241" s="74" t="s">
        <v>316</v>
      </c>
      <c r="E241" s="74">
        <v>1</v>
      </c>
      <c r="F241" s="74">
        <v>215000</v>
      </c>
      <c r="G241" s="74" t="s">
        <v>510</v>
      </c>
      <c r="H241" s="75">
        <v>6281311355414</v>
      </c>
      <c r="I241" s="74">
        <v>10900</v>
      </c>
      <c r="J241" s="74" t="s">
        <v>50</v>
      </c>
      <c r="K241" s="79">
        <f t="shared" si="9"/>
        <v>215000</v>
      </c>
    </row>
    <row r="242" spans="1:11" s="73" customFormat="1" x14ac:dyDescent="0.2">
      <c r="A242" s="78" t="s">
        <v>514</v>
      </c>
      <c r="B242" s="77">
        <f t="shared" si="8"/>
        <v>44499</v>
      </c>
      <c r="C242" s="76">
        <v>2299011260</v>
      </c>
      <c r="D242" s="74" t="s">
        <v>515</v>
      </c>
      <c r="E242" s="74">
        <v>1</v>
      </c>
      <c r="F242" s="74">
        <v>75000</v>
      </c>
      <c r="G242" s="74" t="s">
        <v>516</v>
      </c>
      <c r="H242" s="75">
        <v>628996111559</v>
      </c>
      <c r="I242" s="74">
        <v>8400</v>
      </c>
      <c r="J242" s="74"/>
      <c r="K242" s="79">
        <f t="shared" si="9"/>
        <v>75000</v>
      </c>
    </row>
    <row r="243" spans="1:11" s="73" customFormat="1" x14ac:dyDescent="0.2">
      <c r="A243" s="78" t="s">
        <v>517</v>
      </c>
      <c r="B243" s="77">
        <f>DATE(MID(A243,5,4),MID(A243,9,2),MID(A243,11,2))</f>
        <v>44500</v>
      </c>
      <c r="C243" s="76">
        <v>2244938508</v>
      </c>
      <c r="D243" s="74" t="s">
        <v>205</v>
      </c>
      <c r="E243" s="74">
        <v>1</v>
      </c>
      <c r="F243" s="74">
        <v>99000</v>
      </c>
      <c r="G243" s="74" t="s">
        <v>518</v>
      </c>
      <c r="H243" s="75">
        <v>6285697758638</v>
      </c>
      <c r="I243" s="74">
        <v>10500</v>
      </c>
      <c r="J243" s="74" t="s">
        <v>50</v>
      </c>
      <c r="K243" s="79">
        <f t="shared" si="9"/>
        <v>99000</v>
      </c>
    </row>
    <row r="244" spans="1:11" s="73" customFormat="1" x14ac:dyDescent="0.2">
      <c r="A244" s="86" t="s">
        <v>519</v>
      </c>
      <c r="B244" s="159">
        <f t="shared" si="8"/>
        <v>44500</v>
      </c>
      <c r="C244" s="87">
        <v>1991810018</v>
      </c>
      <c r="D244" s="88" t="s">
        <v>57</v>
      </c>
      <c r="E244" s="88">
        <v>1</v>
      </c>
      <c r="F244" s="88">
        <v>60000</v>
      </c>
      <c r="G244" s="88" t="s">
        <v>520</v>
      </c>
      <c r="H244" s="89">
        <v>6281908673655</v>
      </c>
      <c r="I244" s="88">
        <v>6000</v>
      </c>
      <c r="J244" s="88"/>
      <c r="K244" s="90">
        <f t="shared" si="9"/>
        <v>60000</v>
      </c>
    </row>
    <row r="245" spans="1:11" s="207" customFormat="1" x14ac:dyDescent="0.2">
      <c r="A245" s="202" t="s">
        <v>2003</v>
      </c>
      <c r="B245" s="159">
        <f t="shared" si="8"/>
        <v>44501</v>
      </c>
      <c r="C245" s="208">
        <v>2244938508</v>
      </c>
      <c r="D245" s="208" t="s">
        <v>205</v>
      </c>
      <c r="E245" s="208">
        <v>1</v>
      </c>
      <c r="F245" s="208">
        <v>99000</v>
      </c>
      <c r="G245" s="208" t="s">
        <v>2071</v>
      </c>
      <c r="H245" s="205">
        <v>6287881148765</v>
      </c>
      <c r="I245" s="208">
        <v>10500</v>
      </c>
      <c r="J245" s="208" t="s">
        <v>50</v>
      </c>
      <c r="K245" s="206">
        <f t="shared" si="9"/>
        <v>99000</v>
      </c>
    </row>
    <row r="246" spans="1:11" s="207" customFormat="1" x14ac:dyDescent="0.2">
      <c r="A246" s="202" t="s">
        <v>2004</v>
      </c>
      <c r="B246" s="159">
        <f t="shared" si="8"/>
        <v>44502</v>
      </c>
      <c r="C246" s="208">
        <v>2244938509</v>
      </c>
      <c r="D246" s="208" t="s">
        <v>316</v>
      </c>
      <c r="E246" s="208">
        <v>1</v>
      </c>
      <c r="F246" s="208">
        <v>215000</v>
      </c>
      <c r="G246" s="208" t="s">
        <v>2072</v>
      </c>
      <c r="H246" s="205">
        <v>6282135700677</v>
      </c>
      <c r="I246" s="208">
        <v>10900</v>
      </c>
      <c r="J246" s="208" t="s">
        <v>50</v>
      </c>
      <c r="K246" s="206">
        <f t="shared" si="9"/>
        <v>215000</v>
      </c>
    </row>
    <row r="247" spans="1:11" s="207" customFormat="1" x14ac:dyDescent="0.2">
      <c r="A247" s="202" t="s">
        <v>2005</v>
      </c>
      <c r="B247" s="159">
        <f t="shared" si="8"/>
        <v>44502</v>
      </c>
      <c r="C247" s="208">
        <v>2244938509</v>
      </c>
      <c r="D247" s="208" t="s">
        <v>316</v>
      </c>
      <c r="E247" s="208">
        <v>1</v>
      </c>
      <c r="F247" s="208">
        <v>215000</v>
      </c>
      <c r="G247" s="208" t="s">
        <v>2073</v>
      </c>
      <c r="H247" s="205">
        <v>6281336023700</v>
      </c>
      <c r="I247" s="208">
        <v>23000</v>
      </c>
      <c r="J247" s="208" t="s">
        <v>50</v>
      </c>
      <c r="K247" s="206">
        <f t="shared" si="9"/>
        <v>215000</v>
      </c>
    </row>
    <row r="248" spans="1:11" s="207" customFormat="1" x14ac:dyDescent="0.2">
      <c r="A248" s="202" t="s">
        <v>2006</v>
      </c>
      <c r="B248" s="159">
        <f t="shared" si="8"/>
        <v>44503</v>
      </c>
      <c r="C248" s="208">
        <v>2258547440</v>
      </c>
      <c r="D248" s="208" t="s">
        <v>423</v>
      </c>
      <c r="E248" s="208">
        <v>1</v>
      </c>
      <c r="F248" s="208">
        <v>720000</v>
      </c>
      <c r="G248" s="208" t="s">
        <v>2074</v>
      </c>
      <c r="H248" s="205">
        <v>6281325915002</v>
      </c>
      <c r="I248" s="208">
        <v>22000</v>
      </c>
      <c r="J248" s="208" t="s">
        <v>50</v>
      </c>
      <c r="K248" s="206">
        <f t="shared" si="9"/>
        <v>720000</v>
      </c>
    </row>
    <row r="249" spans="1:11" s="207" customFormat="1" ht="14.25" customHeight="1" x14ac:dyDescent="0.2">
      <c r="A249" s="202" t="s">
        <v>2007</v>
      </c>
      <c r="B249" s="159">
        <f t="shared" si="8"/>
        <v>44503</v>
      </c>
      <c r="C249" s="208">
        <v>2244938508</v>
      </c>
      <c r="D249" s="208" t="s">
        <v>205</v>
      </c>
      <c r="E249" s="208">
        <v>1</v>
      </c>
      <c r="F249" s="208">
        <v>99000</v>
      </c>
      <c r="G249" s="208" t="s">
        <v>2075</v>
      </c>
      <c r="H249" s="205">
        <v>62811395509</v>
      </c>
      <c r="I249" s="208">
        <v>11500</v>
      </c>
      <c r="J249" s="208"/>
      <c r="K249" s="206">
        <f t="shared" si="9"/>
        <v>99000</v>
      </c>
    </row>
    <row r="250" spans="1:11" s="207" customFormat="1" ht="14.25" customHeight="1" x14ac:dyDescent="0.2">
      <c r="A250" s="202" t="s">
        <v>2008</v>
      </c>
      <c r="B250" s="159">
        <f t="shared" si="8"/>
        <v>44503</v>
      </c>
      <c r="C250" s="208">
        <v>2244938508</v>
      </c>
      <c r="D250" s="208" t="s">
        <v>205</v>
      </c>
      <c r="E250" s="208">
        <v>1</v>
      </c>
      <c r="F250" s="208">
        <v>99000</v>
      </c>
      <c r="G250" s="208" t="s">
        <v>2076</v>
      </c>
      <c r="H250" s="205">
        <v>6281215641715</v>
      </c>
      <c r="I250" s="208">
        <v>22000</v>
      </c>
      <c r="J250" s="208" t="s">
        <v>50</v>
      </c>
      <c r="K250" s="206">
        <f t="shared" si="9"/>
        <v>99000</v>
      </c>
    </row>
    <row r="251" spans="1:11" s="207" customFormat="1" ht="14.25" customHeight="1" x14ac:dyDescent="0.2">
      <c r="A251" s="202" t="s">
        <v>2009</v>
      </c>
      <c r="B251" s="159">
        <f t="shared" si="8"/>
        <v>44504</v>
      </c>
      <c r="C251" s="208">
        <v>2040413143</v>
      </c>
      <c r="D251" s="208" t="s">
        <v>143</v>
      </c>
      <c r="E251" s="208">
        <v>1</v>
      </c>
      <c r="F251" s="208">
        <v>99000</v>
      </c>
      <c r="G251" s="208" t="s">
        <v>2077</v>
      </c>
      <c r="H251" s="205">
        <v>6281283508378</v>
      </c>
      <c r="I251" s="208">
        <v>10500</v>
      </c>
      <c r="J251" s="208" t="s">
        <v>50</v>
      </c>
      <c r="K251" s="206">
        <f t="shared" si="9"/>
        <v>99000</v>
      </c>
    </row>
    <row r="252" spans="1:11" s="207" customFormat="1" ht="14.25" customHeight="1" x14ac:dyDescent="0.2">
      <c r="A252" s="202" t="s">
        <v>2010</v>
      </c>
      <c r="B252" s="159">
        <f t="shared" si="8"/>
        <v>44504</v>
      </c>
      <c r="C252" s="208">
        <v>2333044047</v>
      </c>
      <c r="D252" s="208" t="s">
        <v>496</v>
      </c>
      <c r="E252" s="208">
        <v>1</v>
      </c>
      <c r="F252" s="208">
        <v>79999</v>
      </c>
      <c r="G252" s="208" t="s">
        <v>2078</v>
      </c>
      <c r="H252" s="205">
        <v>6289509732579</v>
      </c>
      <c r="I252" s="208">
        <v>10000</v>
      </c>
      <c r="J252" s="208" t="s">
        <v>50</v>
      </c>
      <c r="K252" s="206">
        <f t="shared" si="9"/>
        <v>79999</v>
      </c>
    </row>
    <row r="253" spans="1:11" s="207" customFormat="1" ht="14.25" customHeight="1" x14ac:dyDescent="0.2">
      <c r="A253" s="202" t="s">
        <v>2011</v>
      </c>
      <c r="B253" s="159">
        <f t="shared" si="8"/>
        <v>44504</v>
      </c>
      <c r="C253" s="208">
        <v>2333044047</v>
      </c>
      <c r="D253" s="208" t="s">
        <v>496</v>
      </c>
      <c r="E253" s="208">
        <v>1</v>
      </c>
      <c r="F253" s="208">
        <v>49999</v>
      </c>
      <c r="G253" s="208" t="s">
        <v>2078</v>
      </c>
      <c r="H253" s="205">
        <v>6289509732579</v>
      </c>
      <c r="I253" s="208">
        <v>6300</v>
      </c>
      <c r="J253" s="208"/>
      <c r="K253" s="206">
        <f t="shared" si="9"/>
        <v>49999</v>
      </c>
    </row>
    <row r="254" spans="1:11" s="207" customFormat="1" ht="14.25" customHeight="1" x14ac:dyDescent="0.2">
      <c r="A254" s="202" t="s">
        <v>2012</v>
      </c>
      <c r="B254" s="159">
        <f t="shared" si="8"/>
        <v>44505</v>
      </c>
      <c r="C254" s="208">
        <v>1991825739</v>
      </c>
      <c r="D254" s="208" t="s">
        <v>44</v>
      </c>
      <c r="E254" s="208">
        <v>1</v>
      </c>
      <c r="F254" s="208">
        <v>50000</v>
      </c>
      <c r="G254" s="208" t="s">
        <v>2079</v>
      </c>
      <c r="H254" s="205">
        <v>628161319475</v>
      </c>
      <c r="I254" s="208">
        <v>10000</v>
      </c>
      <c r="J254" s="208" t="s">
        <v>50</v>
      </c>
      <c r="K254" s="206">
        <f t="shared" si="9"/>
        <v>50000</v>
      </c>
    </row>
    <row r="255" spans="1:11" s="207" customFormat="1" ht="14.25" customHeight="1" x14ac:dyDescent="0.2">
      <c r="A255" s="202" t="s">
        <v>2013</v>
      </c>
      <c r="B255" s="159">
        <f t="shared" si="8"/>
        <v>44505</v>
      </c>
      <c r="C255" s="208">
        <v>2333044047</v>
      </c>
      <c r="D255" s="208" t="s">
        <v>496</v>
      </c>
      <c r="E255" s="208">
        <v>1</v>
      </c>
      <c r="F255" s="208">
        <v>49999</v>
      </c>
      <c r="G255" s="208" t="s">
        <v>2080</v>
      </c>
      <c r="H255" s="205">
        <v>6285314882834</v>
      </c>
      <c r="I255" s="208">
        <v>6300</v>
      </c>
      <c r="J255" s="208"/>
      <c r="K255" s="206">
        <f t="shared" si="9"/>
        <v>49999</v>
      </c>
    </row>
    <row r="256" spans="1:11" s="207" customFormat="1" ht="14.25" customHeight="1" x14ac:dyDescent="0.2">
      <c r="A256" s="202" t="s">
        <v>2014</v>
      </c>
      <c r="B256" s="159">
        <f t="shared" si="8"/>
        <v>44505</v>
      </c>
      <c r="C256" s="208">
        <v>2333044047</v>
      </c>
      <c r="D256" s="208" t="s">
        <v>496</v>
      </c>
      <c r="E256" s="208">
        <v>1</v>
      </c>
      <c r="F256" s="208">
        <v>49999</v>
      </c>
      <c r="G256" s="208" t="s">
        <v>2081</v>
      </c>
      <c r="H256" s="209">
        <v>6285283601697</v>
      </c>
      <c r="I256" s="208">
        <v>6300</v>
      </c>
      <c r="J256" s="208"/>
      <c r="K256" s="206">
        <f t="shared" si="9"/>
        <v>49999</v>
      </c>
    </row>
    <row r="257" spans="1:11" s="207" customFormat="1" ht="14.25" customHeight="1" x14ac:dyDescent="0.2">
      <c r="A257" s="202" t="s">
        <v>2015</v>
      </c>
      <c r="B257" s="159">
        <f t="shared" si="8"/>
        <v>44505</v>
      </c>
      <c r="C257" s="208">
        <v>2101656953</v>
      </c>
      <c r="D257" s="208" t="s">
        <v>186</v>
      </c>
      <c r="E257" s="208">
        <v>1</v>
      </c>
      <c r="F257" s="208">
        <v>50000</v>
      </c>
      <c r="G257" s="208" t="s">
        <v>2082</v>
      </c>
      <c r="H257" s="209">
        <v>6285881770711</v>
      </c>
      <c r="I257" s="208">
        <v>10300</v>
      </c>
      <c r="J257" s="208"/>
      <c r="K257" s="206">
        <f t="shared" si="9"/>
        <v>50000</v>
      </c>
    </row>
    <row r="258" spans="1:11" s="207" customFormat="1" ht="14.25" customHeight="1" x14ac:dyDescent="0.2">
      <c r="A258" s="202" t="s">
        <v>2016</v>
      </c>
      <c r="B258" s="159">
        <f t="shared" si="8"/>
        <v>44506</v>
      </c>
      <c r="C258" s="208">
        <v>2333044048</v>
      </c>
      <c r="D258" s="208" t="s">
        <v>2083</v>
      </c>
      <c r="E258" s="208">
        <v>1</v>
      </c>
      <c r="F258" s="208">
        <v>299999</v>
      </c>
      <c r="G258" s="208" t="s">
        <v>2084</v>
      </c>
      <c r="H258" s="209">
        <v>6285819562786</v>
      </c>
      <c r="I258" s="208">
        <v>14300</v>
      </c>
      <c r="J258" s="208"/>
      <c r="K258" s="206">
        <f t="shared" si="9"/>
        <v>299999</v>
      </c>
    </row>
    <row r="259" spans="1:11" s="207" customFormat="1" ht="14.25" customHeight="1" x14ac:dyDescent="0.2">
      <c r="A259" s="202" t="s">
        <v>2017</v>
      </c>
      <c r="B259" s="159">
        <f t="shared" si="8"/>
        <v>44506</v>
      </c>
      <c r="C259" s="208">
        <v>1991775634</v>
      </c>
      <c r="D259" s="208" t="s">
        <v>41</v>
      </c>
      <c r="E259" s="208">
        <v>1</v>
      </c>
      <c r="F259" s="208">
        <v>59999</v>
      </c>
      <c r="G259" s="208" t="s">
        <v>2085</v>
      </c>
      <c r="H259" s="209">
        <v>6281275844086</v>
      </c>
      <c r="I259" s="208">
        <v>47500</v>
      </c>
      <c r="J259" s="208" t="s">
        <v>50</v>
      </c>
      <c r="K259" s="206">
        <f t="shared" si="9"/>
        <v>59999</v>
      </c>
    </row>
    <row r="260" spans="1:11" s="207" customFormat="1" ht="14.25" customHeight="1" x14ac:dyDescent="0.2">
      <c r="A260" s="202" t="s">
        <v>2017</v>
      </c>
      <c r="B260" s="159">
        <f t="shared" si="8"/>
        <v>44506</v>
      </c>
      <c r="C260" s="208">
        <v>2040402353</v>
      </c>
      <c r="D260" s="208" t="s">
        <v>131</v>
      </c>
      <c r="E260" s="208">
        <v>1</v>
      </c>
      <c r="F260" s="208">
        <v>99000</v>
      </c>
      <c r="G260" s="208" t="s">
        <v>2085</v>
      </c>
      <c r="H260" s="209">
        <v>6281275844086</v>
      </c>
      <c r="I260" s="208">
        <v>47500</v>
      </c>
      <c r="J260" s="208" t="s">
        <v>50</v>
      </c>
      <c r="K260" s="206">
        <f t="shared" si="9"/>
        <v>99000</v>
      </c>
    </row>
    <row r="261" spans="1:11" s="207" customFormat="1" ht="14.25" customHeight="1" x14ac:dyDescent="0.2">
      <c r="A261" s="202" t="s">
        <v>2017</v>
      </c>
      <c r="B261" s="159">
        <f t="shared" si="8"/>
        <v>44506</v>
      </c>
      <c r="C261" s="208">
        <v>2040413144</v>
      </c>
      <c r="D261" s="208" t="s">
        <v>2086</v>
      </c>
      <c r="E261" s="208">
        <v>1</v>
      </c>
      <c r="F261" s="208">
        <v>349000</v>
      </c>
      <c r="G261" s="208" t="s">
        <v>2085</v>
      </c>
      <c r="H261" s="209">
        <v>6281275844086</v>
      </c>
      <c r="I261" s="208">
        <v>47500</v>
      </c>
      <c r="J261" s="208" t="s">
        <v>50</v>
      </c>
      <c r="K261" s="206">
        <f t="shared" si="9"/>
        <v>349000</v>
      </c>
    </row>
    <row r="262" spans="1:11" s="207" customFormat="1" ht="14.25" customHeight="1" x14ac:dyDescent="0.2">
      <c r="A262" s="202" t="s">
        <v>2017</v>
      </c>
      <c r="B262" s="159">
        <f t="shared" si="8"/>
        <v>44506</v>
      </c>
      <c r="C262" s="208">
        <v>2333044048</v>
      </c>
      <c r="D262" s="208" t="s">
        <v>2083</v>
      </c>
      <c r="E262" s="208">
        <v>1</v>
      </c>
      <c r="F262" s="208">
        <v>299999</v>
      </c>
      <c r="G262" s="208" t="s">
        <v>2085</v>
      </c>
      <c r="H262" s="209">
        <v>6281275844086</v>
      </c>
      <c r="I262" s="208">
        <v>47500</v>
      </c>
      <c r="J262" s="208" t="s">
        <v>50</v>
      </c>
      <c r="K262" s="206">
        <f t="shared" si="9"/>
        <v>299999</v>
      </c>
    </row>
    <row r="263" spans="1:11" s="207" customFormat="1" ht="14.25" customHeight="1" x14ac:dyDescent="0.2">
      <c r="A263" s="202" t="s">
        <v>2018</v>
      </c>
      <c r="B263" s="159">
        <f t="shared" si="8"/>
        <v>44507</v>
      </c>
      <c r="C263" s="208">
        <v>2101656953</v>
      </c>
      <c r="D263" s="208" t="s">
        <v>186</v>
      </c>
      <c r="E263" s="208">
        <v>1</v>
      </c>
      <c r="F263" s="208">
        <v>50000</v>
      </c>
      <c r="G263" s="208" t="s">
        <v>2087</v>
      </c>
      <c r="H263" s="209">
        <v>6285156809364</v>
      </c>
      <c r="I263" s="208">
        <v>10300</v>
      </c>
      <c r="J263" s="208" t="s">
        <v>50</v>
      </c>
      <c r="K263" s="206">
        <f t="shared" si="9"/>
        <v>50000</v>
      </c>
    </row>
    <row r="264" spans="1:11" s="207" customFormat="1" ht="14.25" customHeight="1" x14ac:dyDescent="0.2">
      <c r="A264" s="202" t="s">
        <v>2019</v>
      </c>
      <c r="B264" s="159">
        <f t="shared" si="8"/>
        <v>44507</v>
      </c>
      <c r="C264" s="208">
        <v>2333044047</v>
      </c>
      <c r="D264" s="208" t="s">
        <v>496</v>
      </c>
      <c r="E264" s="208">
        <v>1</v>
      </c>
      <c r="F264" s="208">
        <v>49999</v>
      </c>
      <c r="G264" s="208" t="s">
        <v>2088</v>
      </c>
      <c r="H264" s="209">
        <v>628111018056</v>
      </c>
      <c r="I264" s="208">
        <v>6000</v>
      </c>
      <c r="J264" s="208"/>
      <c r="K264" s="206">
        <f t="shared" si="9"/>
        <v>49999</v>
      </c>
    </row>
    <row r="265" spans="1:11" s="207" customFormat="1" ht="14.25" customHeight="1" x14ac:dyDescent="0.2">
      <c r="A265" s="202" t="s">
        <v>2020</v>
      </c>
      <c r="B265" s="159">
        <f t="shared" si="8"/>
        <v>44507</v>
      </c>
      <c r="C265" s="208">
        <v>2333044047</v>
      </c>
      <c r="D265" s="208" t="s">
        <v>496</v>
      </c>
      <c r="E265" s="208">
        <v>1</v>
      </c>
      <c r="F265" s="208">
        <v>50000</v>
      </c>
      <c r="G265" s="208" t="s">
        <v>2089</v>
      </c>
      <c r="H265" s="209">
        <v>6281330613950</v>
      </c>
      <c r="I265" s="208">
        <v>22000</v>
      </c>
      <c r="J265" s="208" t="s">
        <v>50</v>
      </c>
      <c r="K265" s="206">
        <f t="shared" si="9"/>
        <v>50000</v>
      </c>
    </row>
    <row r="266" spans="1:11" s="207" customFormat="1" ht="14.25" customHeight="1" x14ac:dyDescent="0.2">
      <c r="A266" s="202" t="s">
        <v>2021</v>
      </c>
      <c r="B266" s="159">
        <f t="shared" si="8"/>
        <v>44508</v>
      </c>
      <c r="C266" s="208">
        <v>1991801172</v>
      </c>
      <c r="D266" s="208" t="s">
        <v>2090</v>
      </c>
      <c r="E266" s="208">
        <v>1</v>
      </c>
      <c r="F266" s="208">
        <v>99000</v>
      </c>
      <c r="G266" s="208" t="s">
        <v>2091</v>
      </c>
      <c r="H266" s="209">
        <v>6282111591368</v>
      </c>
      <c r="I266" s="208">
        <v>10000</v>
      </c>
      <c r="J266" s="208" t="s">
        <v>50</v>
      </c>
      <c r="K266" s="206">
        <f t="shared" si="9"/>
        <v>99000</v>
      </c>
    </row>
    <row r="267" spans="1:11" s="207" customFormat="1" ht="14.25" customHeight="1" x14ac:dyDescent="0.2">
      <c r="A267" s="202" t="s">
        <v>2022</v>
      </c>
      <c r="B267" s="159">
        <f t="shared" si="8"/>
        <v>44508</v>
      </c>
      <c r="C267" s="208">
        <v>2333044047</v>
      </c>
      <c r="D267" s="208" t="s">
        <v>496</v>
      </c>
      <c r="E267" s="208">
        <v>1</v>
      </c>
      <c r="F267" s="208">
        <v>50000</v>
      </c>
      <c r="G267" s="208" t="s">
        <v>2092</v>
      </c>
      <c r="H267" s="209">
        <v>6282288298212</v>
      </c>
      <c r="I267" s="208">
        <v>35000</v>
      </c>
      <c r="J267" s="208" t="s">
        <v>50</v>
      </c>
      <c r="K267" s="206">
        <f t="shared" si="9"/>
        <v>50000</v>
      </c>
    </row>
    <row r="268" spans="1:11" s="207" customFormat="1" ht="14.25" customHeight="1" x14ac:dyDescent="0.2">
      <c r="A268" s="202" t="s">
        <v>2023</v>
      </c>
      <c r="B268" s="159">
        <f t="shared" si="8"/>
        <v>44508</v>
      </c>
      <c r="C268" s="208">
        <v>2333044047</v>
      </c>
      <c r="D268" s="208" t="s">
        <v>496</v>
      </c>
      <c r="E268" s="208">
        <v>1</v>
      </c>
      <c r="F268" s="208">
        <v>50000</v>
      </c>
      <c r="G268" s="208" t="s">
        <v>2093</v>
      </c>
      <c r="H268" s="209">
        <v>6282173099393</v>
      </c>
      <c r="I268" s="208">
        <v>39000</v>
      </c>
      <c r="J268" s="208" t="s">
        <v>50</v>
      </c>
      <c r="K268" s="206">
        <f t="shared" si="9"/>
        <v>50000</v>
      </c>
    </row>
    <row r="269" spans="1:11" s="207" customFormat="1" ht="14.25" customHeight="1" x14ac:dyDescent="0.2">
      <c r="A269" s="202" t="s">
        <v>2024</v>
      </c>
      <c r="B269" s="159">
        <f t="shared" si="8"/>
        <v>44508</v>
      </c>
      <c r="C269" s="208">
        <v>2333044047</v>
      </c>
      <c r="D269" s="208" t="s">
        <v>496</v>
      </c>
      <c r="E269" s="208">
        <v>1</v>
      </c>
      <c r="F269" s="208">
        <v>50000</v>
      </c>
      <c r="G269" s="208" t="s">
        <v>2094</v>
      </c>
      <c r="H269" s="209">
        <v>6283815938139</v>
      </c>
      <c r="I269" s="208">
        <v>37400</v>
      </c>
      <c r="J269" s="208" t="s">
        <v>50</v>
      </c>
      <c r="K269" s="206">
        <f t="shared" si="9"/>
        <v>50000</v>
      </c>
    </row>
    <row r="270" spans="1:11" s="207" customFormat="1" ht="14.25" customHeight="1" x14ac:dyDescent="0.2">
      <c r="A270" s="202" t="s">
        <v>2025</v>
      </c>
      <c r="B270" s="159">
        <f t="shared" si="8"/>
        <v>44508</v>
      </c>
      <c r="C270" s="208">
        <v>2244938509</v>
      </c>
      <c r="D270" s="208" t="s">
        <v>316</v>
      </c>
      <c r="E270" s="208">
        <v>1</v>
      </c>
      <c r="F270" s="208">
        <v>215000</v>
      </c>
      <c r="G270" s="208" t="s">
        <v>2095</v>
      </c>
      <c r="H270" s="209">
        <v>6282255804583</v>
      </c>
      <c r="I270" s="208">
        <v>17000</v>
      </c>
      <c r="J270" s="208"/>
      <c r="K270" s="206">
        <f t="shared" si="9"/>
        <v>215000</v>
      </c>
    </row>
    <row r="271" spans="1:11" s="207" customFormat="1" ht="14.25" customHeight="1" x14ac:dyDescent="0.2">
      <c r="A271" s="202" t="s">
        <v>2026</v>
      </c>
      <c r="B271" s="159">
        <f t="shared" si="8"/>
        <v>44509</v>
      </c>
      <c r="C271" s="208">
        <v>2101656953</v>
      </c>
      <c r="D271" s="208" t="s">
        <v>186</v>
      </c>
      <c r="E271" s="208">
        <v>1</v>
      </c>
      <c r="F271" s="208">
        <v>50000</v>
      </c>
      <c r="G271" s="208" t="s">
        <v>2079</v>
      </c>
      <c r="H271" s="209">
        <v>628161319475</v>
      </c>
      <c r="I271" s="208">
        <v>10300</v>
      </c>
      <c r="J271" s="208" t="s">
        <v>50</v>
      </c>
      <c r="K271" s="206">
        <f t="shared" si="9"/>
        <v>50000</v>
      </c>
    </row>
    <row r="272" spans="1:11" s="207" customFormat="1" ht="14.25" customHeight="1" x14ac:dyDescent="0.2">
      <c r="A272" s="202" t="s">
        <v>2027</v>
      </c>
      <c r="B272" s="159">
        <f t="shared" si="8"/>
        <v>44509</v>
      </c>
      <c r="C272" s="208">
        <v>2333044047</v>
      </c>
      <c r="D272" s="208" t="s">
        <v>496</v>
      </c>
      <c r="E272" s="208">
        <v>1</v>
      </c>
      <c r="F272" s="208">
        <v>50000</v>
      </c>
      <c r="G272" s="208" t="s">
        <v>2096</v>
      </c>
      <c r="H272" s="209">
        <v>6281289051301</v>
      </c>
      <c r="I272" s="208">
        <v>10300</v>
      </c>
      <c r="J272" s="208" t="s">
        <v>50</v>
      </c>
      <c r="K272" s="206">
        <f t="shared" si="9"/>
        <v>50000</v>
      </c>
    </row>
    <row r="273" spans="1:11" s="207" customFormat="1" ht="14.25" customHeight="1" x14ac:dyDescent="0.2">
      <c r="A273" s="202" t="s">
        <v>2028</v>
      </c>
      <c r="B273" s="159">
        <f t="shared" si="8"/>
        <v>44509</v>
      </c>
      <c r="C273" s="208">
        <v>2244938508</v>
      </c>
      <c r="D273" s="208" t="s">
        <v>205</v>
      </c>
      <c r="E273" s="208">
        <v>1</v>
      </c>
      <c r="F273" s="208">
        <v>99000</v>
      </c>
      <c r="G273" s="208" t="s">
        <v>2097</v>
      </c>
      <c r="H273" s="209">
        <v>6285371903302</v>
      </c>
      <c r="I273" s="208">
        <v>45000</v>
      </c>
      <c r="J273" s="208" t="s">
        <v>50</v>
      </c>
      <c r="K273" s="206">
        <f t="shared" si="9"/>
        <v>99000</v>
      </c>
    </row>
    <row r="274" spans="1:11" s="207" customFormat="1" ht="14.25" customHeight="1" x14ac:dyDescent="0.2">
      <c r="A274" s="202" t="s">
        <v>2029</v>
      </c>
      <c r="B274" s="159">
        <f t="shared" si="8"/>
        <v>44509</v>
      </c>
      <c r="C274" s="208">
        <v>2101656953</v>
      </c>
      <c r="D274" s="208" t="s">
        <v>186</v>
      </c>
      <c r="E274" s="208">
        <v>1</v>
      </c>
      <c r="F274" s="208">
        <v>50000</v>
      </c>
      <c r="G274" s="208" t="s">
        <v>2098</v>
      </c>
      <c r="H274" s="209">
        <v>628111885406</v>
      </c>
      <c r="I274" s="208">
        <v>10300</v>
      </c>
      <c r="J274" s="208" t="s">
        <v>50</v>
      </c>
      <c r="K274" s="206">
        <f t="shared" si="9"/>
        <v>50000</v>
      </c>
    </row>
    <row r="275" spans="1:11" s="207" customFormat="1" ht="14.25" customHeight="1" x14ac:dyDescent="0.2">
      <c r="A275" s="202" t="s">
        <v>2030</v>
      </c>
      <c r="B275" s="159">
        <f t="shared" si="8"/>
        <v>44509</v>
      </c>
      <c r="C275" s="208">
        <v>2333044047</v>
      </c>
      <c r="D275" s="208" t="s">
        <v>496</v>
      </c>
      <c r="E275" s="208">
        <v>1</v>
      </c>
      <c r="F275" s="208">
        <v>50000</v>
      </c>
      <c r="G275" s="208" t="s">
        <v>2099</v>
      </c>
      <c r="H275" s="209">
        <v>6281283554797</v>
      </c>
      <c r="I275" s="208">
        <v>37000</v>
      </c>
      <c r="J275" s="208" t="s">
        <v>50</v>
      </c>
      <c r="K275" s="206">
        <f t="shared" si="9"/>
        <v>50000</v>
      </c>
    </row>
    <row r="276" spans="1:11" s="207" customFormat="1" ht="14.25" customHeight="1" x14ac:dyDescent="0.2">
      <c r="A276" s="202" t="s">
        <v>2031</v>
      </c>
      <c r="B276" s="159">
        <f t="shared" si="8"/>
        <v>44509</v>
      </c>
      <c r="C276" s="208">
        <v>2101656953</v>
      </c>
      <c r="D276" s="208" t="s">
        <v>186</v>
      </c>
      <c r="E276" s="208">
        <v>1</v>
      </c>
      <c r="F276" s="208">
        <v>50000</v>
      </c>
      <c r="G276" s="208" t="s">
        <v>2100</v>
      </c>
      <c r="H276" s="209">
        <v>6281327066608</v>
      </c>
      <c r="I276" s="208">
        <v>18300</v>
      </c>
      <c r="J276" s="208" t="s">
        <v>50</v>
      </c>
      <c r="K276" s="206">
        <f t="shared" si="9"/>
        <v>50000</v>
      </c>
    </row>
    <row r="277" spans="1:11" s="207" customFormat="1" ht="14.25" customHeight="1" x14ac:dyDescent="0.2">
      <c r="A277" s="202" t="s">
        <v>2032</v>
      </c>
      <c r="B277" s="159">
        <f t="shared" si="8"/>
        <v>44509</v>
      </c>
      <c r="C277" s="208">
        <v>2101656953</v>
      </c>
      <c r="D277" s="208" t="s">
        <v>186</v>
      </c>
      <c r="E277" s="208">
        <v>1</v>
      </c>
      <c r="F277" s="208">
        <v>50000</v>
      </c>
      <c r="G277" s="208" t="s">
        <v>2101</v>
      </c>
      <c r="H277" s="209">
        <v>6281945376444</v>
      </c>
      <c r="I277" s="208">
        <v>10300</v>
      </c>
      <c r="J277" s="208" t="s">
        <v>50</v>
      </c>
      <c r="K277" s="206">
        <f t="shared" si="9"/>
        <v>50000</v>
      </c>
    </row>
    <row r="278" spans="1:11" s="207" customFormat="1" ht="14.25" customHeight="1" x14ac:dyDescent="0.2">
      <c r="A278" s="202" t="s">
        <v>2033</v>
      </c>
      <c r="B278" s="159">
        <f t="shared" si="8"/>
        <v>44509</v>
      </c>
      <c r="C278" s="208">
        <v>2333044047</v>
      </c>
      <c r="D278" s="208" t="s">
        <v>496</v>
      </c>
      <c r="E278" s="208">
        <v>1</v>
      </c>
      <c r="F278" s="208">
        <v>50000</v>
      </c>
      <c r="G278" s="208" t="s">
        <v>2102</v>
      </c>
      <c r="H278" s="209">
        <v>6289635368940</v>
      </c>
      <c r="I278" s="208">
        <v>10000</v>
      </c>
      <c r="J278" s="208" t="s">
        <v>50</v>
      </c>
      <c r="K278" s="206">
        <f t="shared" si="9"/>
        <v>50000</v>
      </c>
    </row>
    <row r="279" spans="1:11" s="207" customFormat="1" ht="14.25" customHeight="1" x14ac:dyDescent="0.2">
      <c r="A279" s="202" t="s">
        <v>2034</v>
      </c>
      <c r="B279" s="159">
        <f t="shared" si="8"/>
        <v>44509</v>
      </c>
      <c r="C279" s="208">
        <v>2299011260</v>
      </c>
      <c r="D279" s="208" t="s">
        <v>515</v>
      </c>
      <c r="E279" s="208">
        <v>1</v>
      </c>
      <c r="F279" s="208">
        <v>75000</v>
      </c>
      <c r="G279" s="208" t="s">
        <v>2102</v>
      </c>
      <c r="H279" s="209">
        <v>6289635368940</v>
      </c>
      <c r="I279" s="208">
        <v>10400</v>
      </c>
      <c r="J279" s="208" t="s">
        <v>50</v>
      </c>
      <c r="K279" s="206">
        <f t="shared" si="9"/>
        <v>75000</v>
      </c>
    </row>
    <row r="280" spans="1:11" s="207" customFormat="1" ht="14.25" customHeight="1" x14ac:dyDescent="0.2">
      <c r="A280" s="202" t="s">
        <v>2035</v>
      </c>
      <c r="B280" s="159">
        <f t="shared" si="8"/>
        <v>44510</v>
      </c>
      <c r="C280" s="208">
        <v>2333044047</v>
      </c>
      <c r="D280" s="208" t="s">
        <v>496</v>
      </c>
      <c r="E280" s="208">
        <v>1</v>
      </c>
      <c r="F280" s="208">
        <v>50000</v>
      </c>
      <c r="G280" s="208" t="s">
        <v>2103</v>
      </c>
      <c r="H280" s="209">
        <v>6281286021256</v>
      </c>
      <c r="I280" s="208">
        <v>10300</v>
      </c>
      <c r="J280" s="208" t="s">
        <v>50</v>
      </c>
      <c r="K280" s="206">
        <f t="shared" si="9"/>
        <v>50000</v>
      </c>
    </row>
    <row r="281" spans="1:11" s="207" customFormat="1" ht="14.25" customHeight="1" x14ac:dyDescent="0.2">
      <c r="A281" s="202" t="s">
        <v>2036</v>
      </c>
      <c r="B281" s="159">
        <f t="shared" si="8"/>
        <v>44510</v>
      </c>
      <c r="C281" s="208">
        <v>2299011260</v>
      </c>
      <c r="D281" s="208" t="s">
        <v>515</v>
      </c>
      <c r="E281" s="208">
        <v>1</v>
      </c>
      <c r="F281" s="208">
        <v>55000</v>
      </c>
      <c r="G281" s="208" t="s">
        <v>2104</v>
      </c>
      <c r="H281" s="209">
        <v>6282261228884</v>
      </c>
      <c r="I281" s="208">
        <v>10300</v>
      </c>
      <c r="J281" s="208"/>
      <c r="K281" s="206">
        <f t="shared" si="9"/>
        <v>55000</v>
      </c>
    </row>
    <row r="282" spans="1:11" s="207" customFormat="1" ht="14.25" customHeight="1" x14ac:dyDescent="0.2">
      <c r="A282" s="202" t="s">
        <v>2037</v>
      </c>
      <c r="B282" s="159">
        <f t="shared" si="8"/>
        <v>44510</v>
      </c>
      <c r="C282" s="208">
        <v>2333044047</v>
      </c>
      <c r="D282" s="208" t="s">
        <v>496</v>
      </c>
      <c r="E282" s="208">
        <v>1</v>
      </c>
      <c r="F282" s="208">
        <v>50000</v>
      </c>
      <c r="G282" s="208" t="s">
        <v>2102</v>
      </c>
      <c r="H282" s="209">
        <v>6289635368940</v>
      </c>
      <c r="I282" s="208">
        <v>10000</v>
      </c>
      <c r="J282" s="208" t="s">
        <v>50</v>
      </c>
      <c r="K282" s="206">
        <f t="shared" si="9"/>
        <v>50000</v>
      </c>
    </row>
    <row r="283" spans="1:11" s="207" customFormat="1" ht="14.25" customHeight="1" x14ac:dyDescent="0.2">
      <c r="A283" s="202" t="s">
        <v>2038</v>
      </c>
      <c r="B283" s="159">
        <f t="shared" ref="B283:B320" si="10">DATE(MID(A283,5,4),MID(A283,9,2),MID(A283,11,2))</f>
        <v>44510</v>
      </c>
      <c r="C283" s="208">
        <v>2299011260</v>
      </c>
      <c r="D283" s="208" t="s">
        <v>515</v>
      </c>
      <c r="E283" s="208">
        <v>1</v>
      </c>
      <c r="F283" s="208">
        <v>55000</v>
      </c>
      <c r="G283" s="208" t="s">
        <v>2105</v>
      </c>
      <c r="H283" s="209">
        <v>6287810204953</v>
      </c>
      <c r="I283" s="208">
        <v>6300</v>
      </c>
      <c r="J283" s="208"/>
      <c r="K283" s="206">
        <f t="shared" ref="K283:K320" si="11">E283*F283</f>
        <v>55000</v>
      </c>
    </row>
    <row r="284" spans="1:11" s="207" customFormat="1" ht="14.25" customHeight="1" x14ac:dyDescent="0.2">
      <c r="A284" s="202" t="s">
        <v>2039</v>
      </c>
      <c r="B284" s="159">
        <f t="shared" si="10"/>
        <v>44510</v>
      </c>
      <c r="C284" s="208">
        <v>2040396738</v>
      </c>
      <c r="D284" s="208" t="s">
        <v>130</v>
      </c>
      <c r="E284" s="208">
        <v>1</v>
      </c>
      <c r="F284" s="208">
        <v>59000</v>
      </c>
      <c r="G284" s="208" t="s">
        <v>2106</v>
      </c>
      <c r="H284" s="209">
        <v>62895602940598</v>
      </c>
      <c r="I284" s="208">
        <v>28400</v>
      </c>
      <c r="J284" s="208" t="s">
        <v>50</v>
      </c>
      <c r="K284" s="206">
        <f t="shared" si="11"/>
        <v>59000</v>
      </c>
    </row>
    <row r="285" spans="1:11" s="207" customFormat="1" ht="14.25" customHeight="1" x14ac:dyDescent="0.2">
      <c r="A285" s="202" t="s">
        <v>2040</v>
      </c>
      <c r="B285" s="159">
        <f t="shared" si="10"/>
        <v>44510</v>
      </c>
      <c r="C285" s="208">
        <v>2333044047</v>
      </c>
      <c r="D285" s="208" t="s">
        <v>496</v>
      </c>
      <c r="E285" s="208">
        <v>1</v>
      </c>
      <c r="F285" s="208">
        <v>50000</v>
      </c>
      <c r="G285" s="208" t="s">
        <v>2107</v>
      </c>
      <c r="H285" s="209">
        <v>6281905059388</v>
      </c>
      <c r="I285" s="208">
        <v>10000</v>
      </c>
      <c r="J285" s="208" t="s">
        <v>50</v>
      </c>
      <c r="K285" s="206">
        <f t="shared" si="11"/>
        <v>50000</v>
      </c>
    </row>
    <row r="286" spans="1:11" s="207" customFormat="1" ht="14.25" customHeight="1" x14ac:dyDescent="0.2">
      <c r="A286" s="202" t="s">
        <v>2041</v>
      </c>
      <c r="B286" s="159">
        <f t="shared" si="10"/>
        <v>44511</v>
      </c>
      <c r="C286" s="208">
        <v>2333044047</v>
      </c>
      <c r="D286" s="208" t="s">
        <v>496</v>
      </c>
      <c r="E286" s="208">
        <v>1</v>
      </c>
      <c r="F286" s="208">
        <v>50000</v>
      </c>
      <c r="G286" s="208" t="s">
        <v>2108</v>
      </c>
      <c r="H286" s="209">
        <v>6281515921000</v>
      </c>
      <c r="I286" s="208">
        <v>13300</v>
      </c>
      <c r="J286" s="208"/>
      <c r="K286" s="206">
        <f t="shared" si="11"/>
        <v>50000</v>
      </c>
    </row>
    <row r="287" spans="1:11" s="207" customFormat="1" ht="14.25" customHeight="1" x14ac:dyDescent="0.2">
      <c r="A287" s="202" t="s">
        <v>2042</v>
      </c>
      <c r="B287" s="159">
        <f t="shared" si="10"/>
        <v>44511</v>
      </c>
      <c r="C287" s="208">
        <v>2333044047</v>
      </c>
      <c r="D287" s="208" t="s">
        <v>496</v>
      </c>
      <c r="E287" s="208">
        <v>1</v>
      </c>
      <c r="F287" s="208">
        <v>50000</v>
      </c>
      <c r="G287" s="208" t="s">
        <v>2109</v>
      </c>
      <c r="H287" s="209">
        <v>62816995883</v>
      </c>
      <c r="I287" s="208">
        <v>10300</v>
      </c>
      <c r="J287" s="208" t="s">
        <v>50</v>
      </c>
      <c r="K287" s="206">
        <f t="shared" si="11"/>
        <v>50000</v>
      </c>
    </row>
    <row r="288" spans="1:11" s="207" customFormat="1" ht="14.25" customHeight="1" x14ac:dyDescent="0.2">
      <c r="A288" s="202" t="s">
        <v>2043</v>
      </c>
      <c r="B288" s="159">
        <f t="shared" si="10"/>
        <v>44511</v>
      </c>
      <c r="C288" s="208">
        <v>2333044047</v>
      </c>
      <c r="D288" s="208" t="s">
        <v>496</v>
      </c>
      <c r="E288" s="208">
        <v>1</v>
      </c>
      <c r="F288" s="208">
        <v>50000</v>
      </c>
      <c r="G288" s="208" t="s">
        <v>2110</v>
      </c>
      <c r="H288" s="209">
        <v>6285261586778</v>
      </c>
      <c r="I288" s="208">
        <v>37400</v>
      </c>
      <c r="J288" s="208" t="s">
        <v>50</v>
      </c>
      <c r="K288" s="206">
        <f t="shared" si="11"/>
        <v>50000</v>
      </c>
    </row>
    <row r="289" spans="1:11" s="207" customFormat="1" ht="14.25" customHeight="1" x14ac:dyDescent="0.2">
      <c r="A289" s="202" t="s">
        <v>2044</v>
      </c>
      <c r="B289" s="159">
        <f t="shared" si="10"/>
        <v>44511</v>
      </c>
      <c r="C289" s="208">
        <v>2333044047</v>
      </c>
      <c r="D289" s="208" t="s">
        <v>496</v>
      </c>
      <c r="E289" s="208">
        <v>1</v>
      </c>
      <c r="F289" s="208">
        <v>50000</v>
      </c>
      <c r="G289" s="208" t="s">
        <v>2111</v>
      </c>
      <c r="H289" s="209">
        <v>6289692872630</v>
      </c>
      <c r="I289" s="208">
        <v>18000</v>
      </c>
      <c r="J289" s="208" t="s">
        <v>50</v>
      </c>
      <c r="K289" s="206">
        <f t="shared" si="11"/>
        <v>50000</v>
      </c>
    </row>
    <row r="290" spans="1:11" s="207" customFormat="1" ht="14.25" customHeight="1" x14ac:dyDescent="0.2">
      <c r="A290" s="202" t="s">
        <v>2045</v>
      </c>
      <c r="B290" s="159">
        <f t="shared" si="10"/>
        <v>44511</v>
      </c>
      <c r="C290" s="208">
        <v>2244938508</v>
      </c>
      <c r="D290" s="208" t="s">
        <v>205</v>
      </c>
      <c r="E290" s="208">
        <v>1</v>
      </c>
      <c r="F290" s="208">
        <v>99000</v>
      </c>
      <c r="G290" s="208" t="s">
        <v>2112</v>
      </c>
      <c r="H290" s="209">
        <v>6281285704498</v>
      </c>
      <c r="I290" s="208">
        <v>6500</v>
      </c>
      <c r="J290" s="208"/>
      <c r="K290" s="206">
        <f t="shared" si="11"/>
        <v>99000</v>
      </c>
    </row>
    <row r="291" spans="1:11" s="207" customFormat="1" ht="14.25" customHeight="1" x14ac:dyDescent="0.2">
      <c r="A291" s="202" t="s">
        <v>2046</v>
      </c>
      <c r="B291" s="159">
        <f t="shared" si="10"/>
        <v>44511</v>
      </c>
      <c r="C291" s="208">
        <v>2244938508</v>
      </c>
      <c r="D291" s="208" t="s">
        <v>205</v>
      </c>
      <c r="E291" s="208">
        <v>1</v>
      </c>
      <c r="F291" s="208">
        <v>99000</v>
      </c>
      <c r="G291" s="208" t="s">
        <v>2113</v>
      </c>
      <c r="H291" s="209">
        <v>6285741699859</v>
      </c>
      <c r="I291" s="208">
        <v>22000</v>
      </c>
      <c r="J291" s="208" t="s">
        <v>50</v>
      </c>
      <c r="K291" s="206">
        <f t="shared" si="11"/>
        <v>99000</v>
      </c>
    </row>
    <row r="292" spans="1:11" s="207" customFormat="1" ht="14.25" customHeight="1" x14ac:dyDescent="0.2">
      <c r="A292" s="202" t="s">
        <v>2047</v>
      </c>
      <c r="B292" s="159">
        <f t="shared" si="10"/>
        <v>44512</v>
      </c>
      <c r="C292" s="208">
        <v>1991810018</v>
      </c>
      <c r="D292" s="208" t="s">
        <v>57</v>
      </c>
      <c r="E292" s="208">
        <v>1</v>
      </c>
      <c r="F292" s="208">
        <v>60000</v>
      </c>
      <c r="G292" s="208" t="s">
        <v>2114</v>
      </c>
      <c r="H292" s="209">
        <v>6281330211828</v>
      </c>
      <c r="I292" s="208">
        <v>19000</v>
      </c>
      <c r="J292" s="208" t="s">
        <v>50</v>
      </c>
      <c r="K292" s="206">
        <f t="shared" si="11"/>
        <v>60000</v>
      </c>
    </row>
    <row r="293" spans="1:11" s="207" customFormat="1" ht="14.25" customHeight="1" x14ac:dyDescent="0.2">
      <c r="A293" s="202" t="s">
        <v>2048</v>
      </c>
      <c r="B293" s="159">
        <f t="shared" si="10"/>
        <v>44512</v>
      </c>
      <c r="C293" s="208">
        <v>2333044047</v>
      </c>
      <c r="D293" s="208" t="s">
        <v>496</v>
      </c>
      <c r="E293" s="208">
        <v>1</v>
      </c>
      <c r="F293" s="208">
        <v>50000</v>
      </c>
      <c r="G293" s="208" t="s">
        <v>2115</v>
      </c>
      <c r="H293" s="209">
        <v>6287873201467</v>
      </c>
      <c r="I293" s="208">
        <v>10000</v>
      </c>
      <c r="J293" s="208" t="s">
        <v>50</v>
      </c>
      <c r="K293" s="206">
        <f t="shared" si="11"/>
        <v>50000</v>
      </c>
    </row>
    <row r="294" spans="1:11" s="207" customFormat="1" ht="14.25" customHeight="1" x14ac:dyDescent="0.2">
      <c r="A294" s="202" t="s">
        <v>2049</v>
      </c>
      <c r="B294" s="159">
        <f t="shared" si="10"/>
        <v>44512</v>
      </c>
      <c r="C294" s="208">
        <v>2333044047</v>
      </c>
      <c r="D294" s="208" t="s">
        <v>496</v>
      </c>
      <c r="E294" s="208">
        <v>1</v>
      </c>
      <c r="F294" s="208">
        <v>50000</v>
      </c>
      <c r="G294" s="208" t="s">
        <v>324</v>
      </c>
      <c r="H294" s="209">
        <v>6281285901948</v>
      </c>
      <c r="I294" s="208">
        <v>10300</v>
      </c>
      <c r="J294" s="208" t="s">
        <v>50</v>
      </c>
      <c r="K294" s="206">
        <f t="shared" si="11"/>
        <v>50000</v>
      </c>
    </row>
    <row r="295" spans="1:11" s="207" customFormat="1" ht="14.25" customHeight="1" x14ac:dyDescent="0.2">
      <c r="A295" s="202" t="s">
        <v>2050</v>
      </c>
      <c r="B295" s="159">
        <f t="shared" si="10"/>
        <v>44512</v>
      </c>
      <c r="C295" s="208">
        <v>2244938509</v>
      </c>
      <c r="D295" s="208" t="s">
        <v>316</v>
      </c>
      <c r="E295" s="208">
        <v>1</v>
      </c>
      <c r="F295" s="208">
        <v>215000</v>
      </c>
      <c r="G295" s="208" t="s">
        <v>2116</v>
      </c>
      <c r="H295" s="209">
        <v>6281382982817</v>
      </c>
      <c r="I295" s="208">
        <v>10900</v>
      </c>
      <c r="J295" s="208" t="s">
        <v>50</v>
      </c>
      <c r="K295" s="206">
        <f t="shared" si="11"/>
        <v>215000</v>
      </c>
    </row>
    <row r="296" spans="1:11" s="207" customFormat="1" ht="14.25" customHeight="1" x14ac:dyDescent="0.2">
      <c r="A296" s="202" t="s">
        <v>2051</v>
      </c>
      <c r="B296" s="159">
        <f t="shared" si="10"/>
        <v>44513</v>
      </c>
      <c r="C296" s="208">
        <v>2299011260</v>
      </c>
      <c r="D296" s="208" t="s">
        <v>515</v>
      </c>
      <c r="E296" s="208">
        <v>1</v>
      </c>
      <c r="F296" s="208">
        <v>55000</v>
      </c>
      <c r="G296" s="208" t="s">
        <v>2117</v>
      </c>
      <c r="H296" s="209">
        <v>628118828993</v>
      </c>
      <c r="I296" s="208">
        <v>10300</v>
      </c>
      <c r="J296" s="208" t="s">
        <v>50</v>
      </c>
      <c r="K296" s="206">
        <f t="shared" si="11"/>
        <v>55000</v>
      </c>
    </row>
    <row r="297" spans="1:11" s="207" customFormat="1" ht="14.25" customHeight="1" x14ac:dyDescent="0.2">
      <c r="A297" s="202" t="s">
        <v>2052</v>
      </c>
      <c r="B297" s="159">
        <f t="shared" si="10"/>
        <v>44513</v>
      </c>
      <c r="C297" s="208">
        <v>2333044047</v>
      </c>
      <c r="D297" s="208" t="s">
        <v>496</v>
      </c>
      <c r="E297" s="208">
        <v>1</v>
      </c>
      <c r="F297" s="208">
        <v>50000</v>
      </c>
      <c r="G297" s="208" t="s">
        <v>159</v>
      </c>
      <c r="H297" s="209">
        <v>6282228670431</v>
      </c>
      <c r="I297" s="208">
        <v>19300</v>
      </c>
      <c r="J297" s="208" t="s">
        <v>50</v>
      </c>
      <c r="K297" s="206">
        <f t="shared" si="11"/>
        <v>50000</v>
      </c>
    </row>
    <row r="298" spans="1:11" s="207" customFormat="1" ht="14.25" customHeight="1" x14ac:dyDescent="0.2">
      <c r="A298" s="202" t="s">
        <v>2052</v>
      </c>
      <c r="B298" s="159">
        <f t="shared" si="10"/>
        <v>44513</v>
      </c>
      <c r="C298" s="208">
        <v>2217481616</v>
      </c>
      <c r="D298" s="208" t="s">
        <v>284</v>
      </c>
      <c r="E298" s="208">
        <v>1</v>
      </c>
      <c r="F298" s="208">
        <v>1000</v>
      </c>
      <c r="G298" s="208" t="s">
        <v>159</v>
      </c>
      <c r="H298" s="209">
        <v>6282228670431</v>
      </c>
      <c r="I298" s="208">
        <v>19300</v>
      </c>
      <c r="J298" s="208" t="s">
        <v>50</v>
      </c>
      <c r="K298" s="206">
        <f t="shared" si="11"/>
        <v>1000</v>
      </c>
    </row>
    <row r="299" spans="1:11" s="207" customFormat="1" ht="14.25" customHeight="1" x14ac:dyDescent="0.2">
      <c r="A299" s="202" t="s">
        <v>2053</v>
      </c>
      <c r="B299" s="159">
        <f t="shared" si="10"/>
        <v>44515</v>
      </c>
      <c r="C299" s="208">
        <v>2101656953</v>
      </c>
      <c r="D299" s="208" t="s">
        <v>186</v>
      </c>
      <c r="E299" s="208">
        <v>1</v>
      </c>
      <c r="F299" s="208">
        <v>50000</v>
      </c>
      <c r="G299" s="208" t="s">
        <v>2118</v>
      </c>
      <c r="H299" s="209">
        <v>6281212470606</v>
      </c>
      <c r="I299" s="208">
        <v>10300</v>
      </c>
      <c r="J299" s="208" t="s">
        <v>50</v>
      </c>
      <c r="K299" s="206">
        <f t="shared" si="11"/>
        <v>50000</v>
      </c>
    </row>
    <row r="300" spans="1:11" s="207" customFormat="1" ht="14.25" customHeight="1" x14ac:dyDescent="0.2">
      <c r="A300" s="202" t="s">
        <v>2054</v>
      </c>
      <c r="B300" s="159">
        <f t="shared" si="10"/>
        <v>44515</v>
      </c>
      <c r="C300" s="208">
        <v>2299011260</v>
      </c>
      <c r="D300" s="208" t="s">
        <v>515</v>
      </c>
      <c r="E300" s="208">
        <v>1</v>
      </c>
      <c r="F300" s="208">
        <v>55000</v>
      </c>
      <c r="G300" s="208" t="s">
        <v>2119</v>
      </c>
      <c r="H300" s="209">
        <v>6281381711881</v>
      </c>
      <c r="I300" s="208">
        <v>10300</v>
      </c>
      <c r="J300" s="208" t="s">
        <v>50</v>
      </c>
      <c r="K300" s="206">
        <f t="shared" si="11"/>
        <v>55000</v>
      </c>
    </row>
    <row r="301" spans="1:11" s="207" customFormat="1" ht="14.25" customHeight="1" x14ac:dyDescent="0.2">
      <c r="A301" s="202" t="s">
        <v>2055</v>
      </c>
      <c r="B301" s="159">
        <f t="shared" si="10"/>
        <v>44516</v>
      </c>
      <c r="C301" s="208">
        <v>2333044047</v>
      </c>
      <c r="D301" s="208" t="s">
        <v>496</v>
      </c>
      <c r="E301" s="208">
        <v>1</v>
      </c>
      <c r="F301" s="208">
        <v>50000</v>
      </c>
      <c r="G301" s="208" t="s">
        <v>2120</v>
      </c>
      <c r="H301" s="209">
        <v>6281381413982</v>
      </c>
      <c r="I301" s="208">
        <v>6000</v>
      </c>
      <c r="J301" s="208"/>
      <c r="K301" s="206">
        <f t="shared" si="11"/>
        <v>50000</v>
      </c>
    </row>
    <row r="302" spans="1:11" s="207" customFormat="1" ht="14.25" customHeight="1" x14ac:dyDescent="0.2">
      <c r="A302" s="202" t="s">
        <v>2056</v>
      </c>
      <c r="B302" s="159">
        <f t="shared" si="10"/>
        <v>44516</v>
      </c>
      <c r="C302" s="208">
        <v>2034733460</v>
      </c>
      <c r="D302" s="208" t="s">
        <v>111</v>
      </c>
      <c r="E302" s="208">
        <v>1</v>
      </c>
      <c r="F302" s="208">
        <v>54900</v>
      </c>
      <c r="G302" s="208" t="s">
        <v>2121</v>
      </c>
      <c r="H302" s="209">
        <v>6281220000585</v>
      </c>
      <c r="I302" s="208">
        <v>41400</v>
      </c>
      <c r="J302" s="208"/>
      <c r="K302" s="206">
        <f t="shared" si="11"/>
        <v>54900</v>
      </c>
    </row>
    <row r="303" spans="1:11" s="207" customFormat="1" ht="14.25" customHeight="1" x14ac:dyDescent="0.2">
      <c r="A303" s="202" t="s">
        <v>2057</v>
      </c>
      <c r="B303" s="159">
        <f t="shared" si="10"/>
        <v>44517</v>
      </c>
      <c r="C303" s="208">
        <v>2269825799</v>
      </c>
      <c r="D303" s="208" t="s">
        <v>495</v>
      </c>
      <c r="E303" s="208">
        <v>1</v>
      </c>
      <c r="F303" s="208">
        <v>35000</v>
      </c>
      <c r="G303" s="208" t="s">
        <v>2122</v>
      </c>
      <c r="H303" s="209">
        <v>628111010560</v>
      </c>
      <c r="I303" s="208">
        <v>6000</v>
      </c>
      <c r="J303" s="208"/>
      <c r="K303" s="206">
        <f t="shared" si="11"/>
        <v>35000</v>
      </c>
    </row>
    <row r="304" spans="1:11" s="207" customFormat="1" ht="14.25" customHeight="1" x14ac:dyDescent="0.2">
      <c r="A304" s="202" t="s">
        <v>2058</v>
      </c>
      <c r="B304" s="159">
        <f t="shared" si="10"/>
        <v>44517</v>
      </c>
      <c r="C304" s="208">
        <v>2333044047</v>
      </c>
      <c r="D304" s="208" t="s">
        <v>496</v>
      </c>
      <c r="E304" s="208">
        <v>1</v>
      </c>
      <c r="F304" s="208">
        <v>50000</v>
      </c>
      <c r="G304" s="208" t="s">
        <v>2123</v>
      </c>
      <c r="H304" s="209">
        <v>6287780422577</v>
      </c>
      <c r="I304" s="208">
        <v>10300</v>
      </c>
      <c r="J304" s="208"/>
      <c r="K304" s="206">
        <f t="shared" si="11"/>
        <v>50000</v>
      </c>
    </row>
    <row r="305" spans="1:11" s="207" customFormat="1" ht="14.25" customHeight="1" x14ac:dyDescent="0.2">
      <c r="A305" s="202" t="s">
        <v>2059</v>
      </c>
      <c r="B305" s="159">
        <f t="shared" si="10"/>
        <v>44519</v>
      </c>
      <c r="C305" s="208">
        <v>2333044047</v>
      </c>
      <c r="D305" s="208" t="s">
        <v>496</v>
      </c>
      <c r="E305" s="208">
        <v>1</v>
      </c>
      <c r="F305" s="208">
        <v>50000</v>
      </c>
      <c r="G305" s="208" t="s">
        <v>2124</v>
      </c>
      <c r="H305" s="209">
        <v>6282122135278</v>
      </c>
      <c r="I305" s="208">
        <v>6300</v>
      </c>
      <c r="J305" s="208"/>
      <c r="K305" s="206">
        <f t="shared" si="11"/>
        <v>50000</v>
      </c>
    </row>
    <row r="306" spans="1:11" s="207" customFormat="1" ht="14.25" customHeight="1" x14ac:dyDescent="0.2">
      <c r="A306" s="202" t="s">
        <v>2060</v>
      </c>
      <c r="B306" s="159">
        <f t="shared" si="10"/>
        <v>44519</v>
      </c>
      <c r="C306" s="208">
        <v>1991816639</v>
      </c>
      <c r="D306" s="208" t="s">
        <v>42</v>
      </c>
      <c r="E306" s="208">
        <v>1</v>
      </c>
      <c r="F306" s="208">
        <v>59000</v>
      </c>
      <c r="G306" s="208" t="s">
        <v>2125</v>
      </c>
      <c r="H306" s="209">
        <v>6282130200058</v>
      </c>
      <c r="I306" s="208">
        <v>12000</v>
      </c>
      <c r="J306" s="208"/>
      <c r="K306" s="206">
        <f t="shared" si="11"/>
        <v>59000</v>
      </c>
    </row>
    <row r="307" spans="1:11" s="207" customFormat="1" ht="14.25" customHeight="1" x14ac:dyDescent="0.2">
      <c r="A307" s="202" t="s">
        <v>2060</v>
      </c>
      <c r="B307" s="159">
        <f t="shared" si="10"/>
        <v>44519</v>
      </c>
      <c r="C307" s="208">
        <v>2333044047</v>
      </c>
      <c r="D307" s="208" t="s">
        <v>496</v>
      </c>
      <c r="E307" s="208">
        <v>1</v>
      </c>
      <c r="F307" s="208">
        <v>50000</v>
      </c>
      <c r="G307" s="208" t="s">
        <v>2125</v>
      </c>
      <c r="H307" s="209">
        <v>6282130200058</v>
      </c>
      <c r="I307" s="208">
        <v>12000</v>
      </c>
      <c r="J307" s="208"/>
      <c r="K307" s="206">
        <f t="shared" si="11"/>
        <v>50000</v>
      </c>
    </row>
    <row r="308" spans="1:11" s="207" customFormat="1" ht="14.25" customHeight="1" x14ac:dyDescent="0.2">
      <c r="A308" s="202" t="s">
        <v>2061</v>
      </c>
      <c r="B308" s="159">
        <f t="shared" si="10"/>
        <v>44521</v>
      </c>
      <c r="C308" s="208">
        <v>2333044047</v>
      </c>
      <c r="D308" s="208" t="s">
        <v>496</v>
      </c>
      <c r="E308" s="208">
        <v>1</v>
      </c>
      <c r="F308" s="208">
        <v>50000</v>
      </c>
      <c r="G308" s="208" t="s">
        <v>2126</v>
      </c>
      <c r="H308" s="209">
        <v>6281386187110</v>
      </c>
      <c r="I308" s="208">
        <v>6000</v>
      </c>
      <c r="J308" s="208"/>
      <c r="K308" s="206">
        <f t="shared" si="11"/>
        <v>50000</v>
      </c>
    </row>
    <row r="309" spans="1:11" s="207" customFormat="1" ht="14.25" customHeight="1" x14ac:dyDescent="0.2">
      <c r="A309" s="202" t="s">
        <v>2062</v>
      </c>
      <c r="B309" s="159">
        <f t="shared" si="10"/>
        <v>44521</v>
      </c>
      <c r="C309" s="208">
        <v>2333044047</v>
      </c>
      <c r="D309" s="208" t="s">
        <v>496</v>
      </c>
      <c r="E309" s="208">
        <v>1</v>
      </c>
      <c r="F309" s="208">
        <v>50000</v>
      </c>
      <c r="G309" s="208" t="s">
        <v>2126</v>
      </c>
      <c r="H309" s="209">
        <v>6281386187110</v>
      </c>
      <c r="I309" s="208">
        <v>6000</v>
      </c>
      <c r="J309" s="208"/>
      <c r="K309" s="206">
        <f t="shared" si="11"/>
        <v>50000</v>
      </c>
    </row>
    <row r="310" spans="1:11" s="207" customFormat="1" ht="14.25" customHeight="1" x14ac:dyDescent="0.2">
      <c r="A310" s="202" t="s">
        <v>2063</v>
      </c>
      <c r="B310" s="159">
        <f t="shared" si="10"/>
        <v>44521</v>
      </c>
      <c r="C310" s="208">
        <v>2040407932</v>
      </c>
      <c r="D310" s="208" t="s">
        <v>319</v>
      </c>
      <c r="E310" s="208">
        <v>2</v>
      </c>
      <c r="F310" s="208">
        <v>29000</v>
      </c>
      <c r="G310" s="208" t="s">
        <v>2127</v>
      </c>
      <c r="H310" s="209">
        <v>6282122256737</v>
      </c>
      <c r="I310" s="208">
        <v>6300</v>
      </c>
      <c r="J310" s="208"/>
      <c r="K310" s="206">
        <f t="shared" si="11"/>
        <v>58000</v>
      </c>
    </row>
    <row r="311" spans="1:11" s="207" customFormat="1" ht="14.25" customHeight="1" x14ac:dyDescent="0.2">
      <c r="A311" s="202" t="s">
        <v>2064</v>
      </c>
      <c r="B311" s="159">
        <f t="shared" si="10"/>
        <v>44523</v>
      </c>
      <c r="C311" s="208">
        <v>2101656953</v>
      </c>
      <c r="D311" s="208" t="s">
        <v>186</v>
      </c>
      <c r="E311" s="208">
        <v>1</v>
      </c>
      <c r="F311" s="208">
        <v>50000</v>
      </c>
      <c r="G311" s="208" t="s">
        <v>2128</v>
      </c>
      <c r="H311" s="209">
        <v>6282126538587</v>
      </c>
      <c r="I311" s="208">
        <v>11300</v>
      </c>
      <c r="J311" s="208"/>
      <c r="K311" s="206">
        <f t="shared" si="11"/>
        <v>50000</v>
      </c>
    </row>
    <row r="312" spans="1:11" s="207" customFormat="1" ht="14.25" customHeight="1" x14ac:dyDescent="0.2">
      <c r="A312" s="202" t="s">
        <v>2065</v>
      </c>
      <c r="B312" s="159">
        <f t="shared" si="10"/>
        <v>44523</v>
      </c>
      <c r="C312" s="208">
        <v>2333044047</v>
      </c>
      <c r="D312" s="208" t="s">
        <v>496</v>
      </c>
      <c r="E312" s="208">
        <v>1</v>
      </c>
      <c r="F312" s="208">
        <v>50000</v>
      </c>
      <c r="G312" s="208" t="s">
        <v>2129</v>
      </c>
      <c r="H312" s="209">
        <v>6285701208208</v>
      </c>
      <c r="I312" s="208">
        <v>15000</v>
      </c>
      <c r="J312" s="208"/>
      <c r="K312" s="206">
        <f t="shared" si="11"/>
        <v>50000</v>
      </c>
    </row>
    <row r="313" spans="1:11" s="207" customFormat="1" ht="14.25" customHeight="1" x14ac:dyDescent="0.2">
      <c r="A313" s="202" t="s">
        <v>2066</v>
      </c>
      <c r="B313" s="159">
        <f t="shared" si="10"/>
        <v>44528</v>
      </c>
      <c r="C313" s="208">
        <v>2333044047</v>
      </c>
      <c r="D313" s="208" t="s">
        <v>496</v>
      </c>
      <c r="E313" s="208">
        <v>1</v>
      </c>
      <c r="F313" s="208">
        <v>50000</v>
      </c>
      <c r="G313" s="208" t="s">
        <v>2130</v>
      </c>
      <c r="H313" s="209">
        <v>6285156225446</v>
      </c>
      <c r="I313" s="208">
        <v>19500</v>
      </c>
      <c r="J313" s="208"/>
      <c r="K313" s="206">
        <f t="shared" si="11"/>
        <v>50000</v>
      </c>
    </row>
    <row r="314" spans="1:11" s="207" customFormat="1" ht="14.25" customHeight="1" x14ac:dyDescent="0.2">
      <c r="A314" s="202" t="s">
        <v>2066</v>
      </c>
      <c r="B314" s="159">
        <f t="shared" si="10"/>
        <v>44528</v>
      </c>
      <c r="C314" s="208">
        <v>2217481616</v>
      </c>
      <c r="D314" s="208" t="s">
        <v>284</v>
      </c>
      <c r="E314" s="208">
        <v>1</v>
      </c>
      <c r="F314" s="208">
        <v>1000</v>
      </c>
      <c r="G314" s="208" t="s">
        <v>2130</v>
      </c>
      <c r="H314" s="209">
        <v>6285156225446</v>
      </c>
      <c r="I314" s="208">
        <v>19500</v>
      </c>
      <c r="J314" s="208"/>
      <c r="K314" s="206">
        <f t="shared" si="11"/>
        <v>1000</v>
      </c>
    </row>
    <row r="315" spans="1:11" s="207" customFormat="1" ht="14.25" customHeight="1" x14ac:dyDescent="0.2">
      <c r="A315" s="202" t="s">
        <v>2066</v>
      </c>
      <c r="B315" s="159">
        <f t="shared" si="10"/>
        <v>44528</v>
      </c>
      <c r="C315" s="208">
        <v>2299011260</v>
      </c>
      <c r="D315" s="208" t="s">
        <v>515</v>
      </c>
      <c r="E315" s="208">
        <v>1</v>
      </c>
      <c r="F315" s="208">
        <v>55000</v>
      </c>
      <c r="G315" s="208" t="s">
        <v>2130</v>
      </c>
      <c r="H315" s="209">
        <v>6285156225446</v>
      </c>
      <c r="I315" s="208">
        <v>19500</v>
      </c>
      <c r="J315" s="208"/>
      <c r="K315" s="206">
        <f t="shared" si="11"/>
        <v>55000</v>
      </c>
    </row>
    <row r="316" spans="1:11" s="207" customFormat="1" ht="14.25" customHeight="1" x14ac:dyDescent="0.2">
      <c r="A316" s="202" t="s">
        <v>2067</v>
      </c>
      <c r="B316" s="159">
        <f t="shared" si="10"/>
        <v>44528</v>
      </c>
      <c r="C316" s="208">
        <v>2040413143</v>
      </c>
      <c r="D316" s="208" t="s">
        <v>143</v>
      </c>
      <c r="E316" s="208">
        <v>1</v>
      </c>
      <c r="F316" s="208">
        <v>99000</v>
      </c>
      <c r="G316" s="208" t="s">
        <v>2131</v>
      </c>
      <c r="H316" s="209">
        <v>6281213671997</v>
      </c>
      <c r="I316" s="208">
        <v>6500</v>
      </c>
      <c r="J316" s="208"/>
      <c r="K316" s="206">
        <f t="shared" si="11"/>
        <v>99000</v>
      </c>
    </row>
    <row r="317" spans="1:11" s="207" customFormat="1" ht="14.25" customHeight="1" x14ac:dyDescent="0.2">
      <c r="A317" s="202" t="s">
        <v>2068</v>
      </c>
      <c r="B317" s="159">
        <f t="shared" si="10"/>
        <v>44528</v>
      </c>
      <c r="C317" s="208">
        <v>2244938508</v>
      </c>
      <c r="D317" s="208" t="s">
        <v>205</v>
      </c>
      <c r="E317" s="208">
        <v>1</v>
      </c>
      <c r="F317" s="208">
        <v>99000</v>
      </c>
      <c r="G317" s="208" t="s">
        <v>2132</v>
      </c>
      <c r="H317" s="209">
        <v>6282287854682</v>
      </c>
      <c r="I317" s="208">
        <v>39600</v>
      </c>
      <c r="J317" s="208"/>
      <c r="K317" s="206">
        <f t="shared" si="11"/>
        <v>99000</v>
      </c>
    </row>
    <row r="318" spans="1:11" s="207" customFormat="1" ht="14.25" customHeight="1" x14ac:dyDescent="0.2">
      <c r="A318" s="202" t="s">
        <v>2069</v>
      </c>
      <c r="B318" s="159">
        <f t="shared" si="10"/>
        <v>44528</v>
      </c>
      <c r="C318" s="208">
        <v>2269825799</v>
      </c>
      <c r="D318" s="208" t="s">
        <v>495</v>
      </c>
      <c r="E318" s="208">
        <v>1</v>
      </c>
      <c r="F318" s="208">
        <v>35000</v>
      </c>
      <c r="G318" s="208" t="s">
        <v>467</v>
      </c>
      <c r="H318" s="209">
        <v>6287874516267</v>
      </c>
      <c r="I318" s="208">
        <v>21300</v>
      </c>
      <c r="J318" s="208"/>
      <c r="K318" s="206">
        <f t="shared" si="11"/>
        <v>35000</v>
      </c>
    </row>
    <row r="319" spans="1:11" s="207" customFormat="1" ht="14.25" customHeight="1" x14ac:dyDescent="0.2">
      <c r="A319" s="202" t="s">
        <v>2070</v>
      </c>
      <c r="B319" s="159">
        <f t="shared" si="10"/>
        <v>44530</v>
      </c>
      <c r="C319" s="208">
        <v>2333044047</v>
      </c>
      <c r="D319" s="208" t="s">
        <v>496</v>
      </c>
      <c r="E319" s="208">
        <v>1</v>
      </c>
      <c r="F319" s="208">
        <v>50000</v>
      </c>
      <c r="G319" s="208" t="s">
        <v>2133</v>
      </c>
      <c r="H319" s="209">
        <v>6285865271664</v>
      </c>
      <c r="I319" s="208">
        <v>15300</v>
      </c>
      <c r="J319" s="208"/>
      <c r="K319" s="206">
        <f t="shared" si="11"/>
        <v>50000</v>
      </c>
    </row>
    <row r="320" spans="1:11" x14ac:dyDescent="0.2">
      <c r="A320" s="197" t="s">
        <v>2148</v>
      </c>
      <c r="B320" s="159">
        <f t="shared" si="10"/>
        <v>44531</v>
      </c>
      <c r="C320" s="198">
        <v>2269825799</v>
      </c>
      <c r="D320" s="199" t="s">
        <v>495</v>
      </c>
      <c r="E320" s="199">
        <v>1</v>
      </c>
      <c r="F320" s="199">
        <v>35000</v>
      </c>
      <c r="G320" s="199" t="s">
        <v>2149</v>
      </c>
      <c r="H320" s="210">
        <v>6281319247428</v>
      </c>
      <c r="I320" s="199">
        <v>6200</v>
      </c>
      <c r="J320" s="199"/>
      <c r="K320" s="206">
        <f t="shared" si="11"/>
        <v>35000</v>
      </c>
    </row>
    <row r="321" spans="1:11" x14ac:dyDescent="0.2">
      <c r="A321" s="197"/>
      <c r="B321" s="159"/>
      <c r="C321" s="198"/>
      <c r="D321" s="199"/>
      <c r="E321" s="199"/>
      <c r="F321" s="199"/>
      <c r="G321" s="199"/>
      <c r="H321" s="200"/>
      <c r="I321" s="199"/>
      <c r="J321" s="199"/>
      <c r="K321" s="201"/>
    </row>
    <row r="322" spans="1:11" x14ac:dyDescent="0.2">
      <c r="A322" s="197"/>
      <c r="B322" s="159"/>
      <c r="C322" s="198"/>
      <c r="D322" s="199"/>
      <c r="E322" s="199"/>
      <c r="F322" s="199"/>
      <c r="G322" s="199"/>
      <c r="H322" s="200"/>
      <c r="I322" s="199"/>
      <c r="J322" s="199"/>
      <c r="K322" s="201"/>
    </row>
    <row r="323" spans="1:11" x14ac:dyDescent="0.2">
      <c r="A323" s="197"/>
      <c r="B323" s="159"/>
      <c r="C323" s="198"/>
      <c r="D323" s="199"/>
      <c r="E323" s="199"/>
      <c r="F323" s="199"/>
      <c r="G323" s="199"/>
      <c r="H323" s="200"/>
      <c r="I323" s="199"/>
      <c r="J323" s="199"/>
      <c r="K323" s="201"/>
    </row>
    <row r="324" spans="1:11" x14ac:dyDescent="0.2">
      <c r="A324" s="197"/>
      <c r="B324" s="159"/>
      <c r="C324" s="198"/>
      <c r="D324" s="199"/>
      <c r="E324" s="199"/>
      <c r="F324" s="199"/>
      <c r="G324" s="199"/>
      <c r="H324" s="200"/>
      <c r="I324" s="199"/>
      <c r="J324" s="199"/>
      <c r="K324" s="201"/>
    </row>
    <row r="325" spans="1:11" x14ac:dyDescent="0.2">
      <c r="A325" s="197"/>
      <c r="B325" s="159"/>
      <c r="C325" s="198"/>
      <c r="D325" s="199"/>
      <c r="E325" s="199"/>
      <c r="F325" s="199"/>
      <c r="G325" s="199"/>
      <c r="H325" s="200"/>
      <c r="I325" s="199"/>
      <c r="J325" s="199"/>
      <c r="K325" s="201"/>
    </row>
    <row r="326" spans="1:11" x14ac:dyDescent="0.2">
      <c r="A326" s="197"/>
      <c r="B326" s="159"/>
      <c r="C326" s="198"/>
      <c r="D326" s="199"/>
      <c r="E326" s="199"/>
      <c r="F326" s="199"/>
      <c r="G326" s="199"/>
      <c r="H326" s="200"/>
      <c r="I326" s="199"/>
      <c r="J326" s="199"/>
      <c r="K326" s="201"/>
    </row>
    <row r="327" spans="1:11" x14ac:dyDescent="0.2">
      <c r="A327" s="197"/>
      <c r="B327" s="159"/>
      <c r="C327" s="198"/>
      <c r="D327" s="199"/>
      <c r="E327" s="199"/>
      <c r="F327" s="199"/>
      <c r="G327" s="199"/>
      <c r="H327" s="200"/>
      <c r="I327" s="199"/>
      <c r="J327" s="199"/>
      <c r="K327" s="201"/>
    </row>
    <row r="328" spans="1:11" x14ac:dyDescent="0.2">
      <c r="A328" s="197"/>
      <c r="B328" s="159"/>
      <c r="C328" s="198"/>
      <c r="D328" s="199"/>
      <c r="E328" s="199"/>
      <c r="F328" s="199"/>
      <c r="G328" s="199"/>
      <c r="H328" s="200"/>
      <c r="I328" s="199"/>
      <c r="J328" s="199"/>
      <c r="K328" s="201"/>
    </row>
    <row r="329" spans="1:11" x14ac:dyDescent="0.2">
      <c r="A329" s="197"/>
      <c r="B329" s="159"/>
      <c r="C329" s="198"/>
      <c r="D329" s="199"/>
      <c r="E329" s="199"/>
      <c r="F329" s="199"/>
      <c r="G329" s="199"/>
      <c r="H329" s="200"/>
      <c r="I329" s="199"/>
      <c r="J329" s="199"/>
      <c r="K329" s="201"/>
    </row>
    <row r="330" spans="1:11" x14ac:dyDescent="0.2">
      <c r="A330" s="197"/>
      <c r="B330" s="159"/>
      <c r="C330" s="198"/>
      <c r="D330" s="199"/>
      <c r="E330" s="199"/>
      <c r="F330" s="199"/>
      <c r="G330" s="199"/>
      <c r="H330" s="200"/>
      <c r="I330" s="199"/>
      <c r="J330" s="199"/>
      <c r="K330" s="201"/>
    </row>
    <row r="331" spans="1:11" x14ac:dyDescent="0.2">
      <c r="A331" s="202"/>
      <c r="B331" s="159"/>
      <c r="C331" s="203"/>
      <c r="D331" s="204"/>
      <c r="E331" s="204"/>
      <c r="F331" s="204"/>
      <c r="G331" s="204"/>
      <c r="H331" s="205"/>
      <c r="I331" s="204"/>
      <c r="J331" s="204"/>
      <c r="K331" s="206"/>
    </row>
  </sheetData>
  <sheetProtection algorithmName="SHA-512" hashValue="wQVKK0exBJNJC46s8qC+Fu5ZA3MBPVQVwsVgOCdcVEWLn4jJ691NaZ03m3OnLsFN1WpZPq7S5ugxvZFK4MWJTg==" saltValue="O7ZCblekkSF8xwvfoYlc8A==" spinCount="100000" sheet="1" objects="1" scenarios="1"/>
  <phoneticPr fontId="1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F5A1-89E6-4CB6-86CB-D4FFCFE512F8}">
  <dimension ref="A1:F1045"/>
  <sheetViews>
    <sheetView topLeftCell="A88" workbookViewId="0">
      <selection activeCell="B623" sqref="B623"/>
    </sheetView>
  </sheetViews>
  <sheetFormatPr defaultRowHeight="14.25" x14ac:dyDescent="0.2"/>
  <cols>
    <col min="1" max="1" width="15.75" bestFit="1" customWidth="1"/>
    <col min="2" max="2" width="121.75" bestFit="1" customWidth="1"/>
    <col min="3" max="3" width="13" customWidth="1"/>
    <col min="4" max="4" width="13.375" customWidth="1"/>
    <col min="5" max="5" width="33.625" customWidth="1"/>
    <col min="6" max="6" width="18.375" customWidth="1"/>
    <col min="7" max="7" width="20.875" customWidth="1"/>
  </cols>
  <sheetData>
    <row r="1" spans="1:6" x14ac:dyDescent="0.2">
      <c r="A1" s="173" t="s">
        <v>550</v>
      </c>
      <c r="B1" s="174" t="s">
        <v>568</v>
      </c>
      <c r="C1" s="174" t="s">
        <v>569</v>
      </c>
      <c r="D1" s="174" t="s">
        <v>570</v>
      </c>
      <c r="E1" s="175" t="s">
        <v>990</v>
      </c>
      <c r="F1" s="174" t="s">
        <v>1658</v>
      </c>
    </row>
    <row r="2" spans="1:6" hidden="1" x14ac:dyDescent="0.2">
      <c r="A2" s="176" t="s">
        <v>697</v>
      </c>
      <c r="B2" s="177" t="s">
        <v>698</v>
      </c>
      <c r="C2" s="178">
        <v>15000</v>
      </c>
      <c r="D2" s="179">
        <v>574900</v>
      </c>
      <c r="E2" s="178" t="str">
        <f t="shared" ref="E2:E65" si="0">IFERROR(LEFT(B2,LEN(B2)-SEARCH("INV",B2)+6),0)</f>
        <v>Pemotongan Ongkir via Gojek - IN</v>
      </c>
      <c r="F2" s="180"/>
    </row>
    <row r="3" spans="1:6" x14ac:dyDescent="0.2">
      <c r="A3" s="181" t="s">
        <v>695</v>
      </c>
      <c r="B3" s="167" t="s">
        <v>696</v>
      </c>
      <c r="C3" s="168">
        <v>0</v>
      </c>
      <c r="D3" s="169">
        <v>0</v>
      </c>
      <c r="E3" s="165">
        <f t="shared" si="0"/>
        <v>0</v>
      </c>
      <c r="F3" s="182">
        <v>574900</v>
      </c>
    </row>
    <row r="4" spans="1:6" hidden="1" x14ac:dyDescent="0.2">
      <c r="A4" s="183" t="s">
        <v>691</v>
      </c>
      <c r="B4" s="164" t="s">
        <v>692</v>
      </c>
      <c r="C4" s="165">
        <v>1235</v>
      </c>
      <c r="D4" s="166">
        <v>52979</v>
      </c>
      <c r="E4" s="165" t="str">
        <f t="shared" si="0"/>
        <v>Pemotongan Biaya Layanan Bebas O</v>
      </c>
      <c r="F4" s="184"/>
    </row>
    <row r="5" spans="1:6" hidden="1" x14ac:dyDescent="0.2">
      <c r="A5" s="181" t="s">
        <v>691</v>
      </c>
      <c r="B5" s="167" t="s">
        <v>693</v>
      </c>
      <c r="C5" s="170">
        <v>686</v>
      </c>
      <c r="D5" s="169">
        <v>54214</v>
      </c>
      <c r="E5" s="165" t="str">
        <f t="shared" si="0"/>
        <v>Pemotongan Biaya Layanan Power M</v>
      </c>
      <c r="F5" s="184"/>
    </row>
    <row r="6" spans="1:6" hidden="1" x14ac:dyDescent="0.2">
      <c r="A6" s="183" t="s">
        <v>691</v>
      </c>
      <c r="B6" s="164" t="s">
        <v>694</v>
      </c>
      <c r="C6" s="165">
        <v>10000</v>
      </c>
      <c r="D6" s="166">
        <v>54900</v>
      </c>
      <c r="E6" s="165" t="str">
        <f t="shared" si="0"/>
        <v xml:space="preserve">Pemotongan Ongkir via SiCepat - </v>
      </c>
      <c r="F6" s="184"/>
    </row>
    <row r="7" spans="1:6" hidden="1" x14ac:dyDescent="0.2">
      <c r="A7" s="181" t="s">
        <v>688</v>
      </c>
      <c r="B7" s="167" t="s">
        <v>690</v>
      </c>
      <c r="C7" s="170">
        <v>10000</v>
      </c>
      <c r="D7" s="169">
        <v>108179</v>
      </c>
      <c r="E7" s="165" t="str">
        <f t="shared" si="0"/>
        <v>Pemotongan Ongkir via Anteraja -</v>
      </c>
      <c r="F7" s="184"/>
    </row>
    <row r="8" spans="1:6" hidden="1" x14ac:dyDescent="0.2">
      <c r="A8" s="183" t="s">
        <v>688</v>
      </c>
      <c r="B8" s="164" t="s">
        <v>689</v>
      </c>
      <c r="C8" s="165">
        <v>300</v>
      </c>
      <c r="D8" s="166">
        <v>107879</v>
      </c>
      <c r="E8" s="165" t="str">
        <f t="shared" si="0"/>
        <v>Pemotongan untuk Asuransi dengan</v>
      </c>
      <c r="F8" s="184"/>
    </row>
    <row r="9" spans="1:6" hidden="1" x14ac:dyDescent="0.2">
      <c r="A9" s="183" t="s">
        <v>685</v>
      </c>
      <c r="B9" s="164" t="s">
        <v>686</v>
      </c>
      <c r="C9" s="165">
        <v>1235</v>
      </c>
      <c r="D9" s="166">
        <v>105958</v>
      </c>
      <c r="E9" s="165" t="str">
        <f t="shared" si="0"/>
        <v>Pemotongan Biaya Layanan Bebas O</v>
      </c>
      <c r="F9" s="184"/>
    </row>
    <row r="10" spans="1:6" hidden="1" x14ac:dyDescent="0.2">
      <c r="A10" s="181" t="s">
        <v>685</v>
      </c>
      <c r="B10" s="167" t="s">
        <v>687</v>
      </c>
      <c r="C10" s="170">
        <v>686</v>
      </c>
      <c r="D10" s="169">
        <v>107193</v>
      </c>
      <c r="E10" s="165" t="str">
        <f t="shared" si="0"/>
        <v>Pemotongan Biaya Layanan Power M</v>
      </c>
      <c r="F10" s="184"/>
    </row>
    <row r="11" spans="1:6" hidden="1" x14ac:dyDescent="0.2">
      <c r="A11" s="181" t="s">
        <v>681</v>
      </c>
      <c r="B11" s="167" t="s">
        <v>682</v>
      </c>
      <c r="C11" s="170">
        <v>488</v>
      </c>
      <c r="D11" s="169">
        <v>144470</v>
      </c>
      <c r="E11" s="165" t="str">
        <f t="shared" si="0"/>
        <v>Pemotongan Biaya Layanan Power M</v>
      </c>
      <c r="F11" s="184"/>
    </row>
    <row r="12" spans="1:6" hidden="1" x14ac:dyDescent="0.2">
      <c r="A12" s="181" t="s">
        <v>681</v>
      </c>
      <c r="B12" s="167" t="s">
        <v>684</v>
      </c>
      <c r="C12" s="170">
        <v>13000</v>
      </c>
      <c r="D12" s="169">
        <v>145258</v>
      </c>
      <c r="E12" s="165" t="str">
        <f t="shared" si="0"/>
        <v>Pemotongan Ongkir via Anteraja -</v>
      </c>
      <c r="F12" s="184"/>
    </row>
    <row r="13" spans="1:6" hidden="1" x14ac:dyDescent="0.2">
      <c r="A13" s="183" t="s">
        <v>681</v>
      </c>
      <c r="B13" s="164" t="s">
        <v>683</v>
      </c>
      <c r="C13" s="165">
        <v>300</v>
      </c>
      <c r="D13" s="166">
        <v>144958</v>
      </c>
      <c r="E13" s="165" t="str">
        <f t="shared" si="0"/>
        <v>Pemotongan untuk Asuransi dengan</v>
      </c>
      <c r="F13" s="184"/>
    </row>
    <row r="14" spans="1:6" hidden="1" x14ac:dyDescent="0.2">
      <c r="A14" s="183" t="s">
        <v>677</v>
      </c>
      <c r="B14" s="164" t="s">
        <v>678</v>
      </c>
      <c r="C14" s="165">
        <v>1235</v>
      </c>
      <c r="D14" s="166">
        <v>197449</v>
      </c>
      <c r="E14" s="165" t="str">
        <f t="shared" si="0"/>
        <v>Pemotongan Biaya Layanan Bebas O</v>
      </c>
      <c r="F14" s="184"/>
    </row>
    <row r="15" spans="1:6" hidden="1" x14ac:dyDescent="0.2">
      <c r="A15" s="181" t="s">
        <v>677</v>
      </c>
      <c r="B15" s="167" t="s">
        <v>679</v>
      </c>
      <c r="C15" s="170">
        <v>686</v>
      </c>
      <c r="D15" s="169">
        <v>198684</v>
      </c>
      <c r="E15" s="165" t="str">
        <f t="shared" si="0"/>
        <v>Pemotongan Biaya Layanan Power M</v>
      </c>
      <c r="F15" s="184"/>
    </row>
    <row r="16" spans="1:6" hidden="1" x14ac:dyDescent="0.2">
      <c r="A16" s="183" t="s">
        <v>677</v>
      </c>
      <c r="B16" s="164" t="s">
        <v>680</v>
      </c>
      <c r="C16" s="165">
        <v>10000</v>
      </c>
      <c r="D16" s="166">
        <v>199370</v>
      </c>
      <c r="E16" s="165" t="str">
        <f t="shared" si="0"/>
        <v xml:space="preserve">Pemotongan Ongkir via SiCepat - </v>
      </c>
      <c r="F16" s="184"/>
    </row>
    <row r="17" spans="1:6" hidden="1" x14ac:dyDescent="0.2">
      <c r="A17" s="183" t="s">
        <v>672</v>
      </c>
      <c r="B17" s="164" t="s">
        <v>673</v>
      </c>
      <c r="C17" s="165">
        <v>2228</v>
      </c>
      <c r="D17" s="166">
        <v>292983</v>
      </c>
      <c r="E17" s="165" t="str">
        <f t="shared" si="0"/>
        <v>Pemotongan Biaya Layanan Bebas O</v>
      </c>
      <c r="F17" s="184"/>
    </row>
    <row r="18" spans="1:6" hidden="1" x14ac:dyDescent="0.2">
      <c r="A18" s="181" t="s">
        <v>672</v>
      </c>
      <c r="B18" s="167" t="s">
        <v>674</v>
      </c>
      <c r="C18" s="170">
        <v>1238</v>
      </c>
      <c r="D18" s="169">
        <v>295211</v>
      </c>
      <c r="E18" s="165" t="str">
        <f t="shared" si="0"/>
        <v>Pemotongan Biaya Layanan Power M</v>
      </c>
      <c r="F18" s="184"/>
    </row>
    <row r="19" spans="1:6" hidden="1" x14ac:dyDescent="0.2">
      <c r="A19" s="181" t="s">
        <v>672</v>
      </c>
      <c r="B19" s="167" t="s">
        <v>676</v>
      </c>
      <c r="C19" s="170">
        <v>39000</v>
      </c>
      <c r="D19" s="169">
        <v>297049</v>
      </c>
      <c r="E19" s="165" t="str">
        <f t="shared" si="0"/>
        <v xml:space="preserve">Pemotongan Ongkir via SiCepat - </v>
      </c>
      <c r="F19" s="184"/>
    </row>
    <row r="20" spans="1:6" hidden="1" x14ac:dyDescent="0.2">
      <c r="A20" s="183" t="s">
        <v>672</v>
      </c>
      <c r="B20" s="164" t="s">
        <v>675</v>
      </c>
      <c r="C20" s="165">
        <v>600</v>
      </c>
      <c r="D20" s="166">
        <v>296449</v>
      </c>
      <c r="E20" s="165" t="str">
        <f t="shared" si="0"/>
        <v>Pemotongan untuk Asuransi dengan</v>
      </c>
      <c r="F20" s="184"/>
    </row>
    <row r="21" spans="1:6" hidden="1" x14ac:dyDescent="0.2">
      <c r="A21" s="181" t="s">
        <v>668</v>
      </c>
      <c r="B21" s="167" t="s">
        <v>669</v>
      </c>
      <c r="C21" s="170">
        <v>1235</v>
      </c>
      <c r="D21" s="169">
        <v>345962</v>
      </c>
      <c r="E21" s="165" t="str">
        <f t="shared" si="0"/>
        <v>Pemotongan Biaya Layanan Bebas O</v>
      </c>
      <c r="F21" s="184"/>
    </row>
    <row r="22" spans="1:6" hidden="1" x14ac:dyDescent="0.2">
      <c r="A22" s="183" t="s">
        <v>668</v>
      </c>
      <c r="B22" s="164" t="s">
        <v>670</v>
      </c>
      <c r="C22" s="165">
        <v>686</v>
      </c>
      <c r="D22" s="166">
        <v>347197</v>
      </c>
      <c r="E22" s="165" t="str">
        <f t="shared" si="0"/>
        <v>Pemotongan Biaya Layanan Power M</v>
      </c>
      <c r="F22" s="184"/>
    </row>
    <row r="23" spans="1:6" hidden="1" x14ac:dyDescent="0.2">
      <c r="A23" s="181" t="s">
        <v>668</v>
      </c>
      <c r="B23" s="167" t="s">
        <v>671</v>
      </c>
      <c r="C23" s="170">
        <v>18000</v>
      </c>
      <c r="D23" s="169">
        <v>347883</v>
      </c>
      <c r="E23" s="165" t="str">
        <f t="shared" si="0"/>
        <v>Pemotongan Ongkir via Anteraja -</v>
      </c>
      <c r="F23" s="184"/>
    </row>
    <row r="24" spans="1:6" hidden="1" x14ac:dyDescent="0.2">
      <c r="A24" s="183" t="s">
        <v>664</v>
      </c>
      <c r="B24" s="164" t="s">
        <v>665</v>
      </c>
      <c r="C24" s="165">
        <v>1235</v>
      </c>
      <c r="D24" s="166">
        <v>398941</v>
      </c>
      <c r="E24" s="165" t="str">
        <f t="shared" si="0"/>
        <v>Pemotongan Biaya Layanan Bebas O</v>
      </c>
      <c r="F24" s="184"/>
    </row>
    <row r="25" spans="1:6" hidden="1" x14ac:dyDescent="0.2">
      <c r="A25" s="181" t="s">
        <v>664</v>
      </c>
      <c r="B25" s="167" t="s">
        <v>666</v>
      </c>
      <c r="C25" s="170">
        <v>686</v>
      </c>
      <c r="D25" s="169">
        <v>400176</v>
      </c>
      <c r="E25" s="165" t="str">
        <f t="shared" si="0"/>
        <v>Pemotongan Biaya Layanan Power M</v>
      </c>
      <c r="F25" s="184"/>
    </row>
    <row r="26" spans="1:6" hidden="1" x14ac:dyDescent="0.2">
      <c r="A26" s="183" t="s">
        <v>664</v>
      </c>
      <c r="B26" s="164" t="s">
        <v>667</v>
      </c>
      <c r="C26" s="165">
        <v>10000</v>
      </c>
      <c r="D26" s="166">
        <v>400862</v>
      </c>
      <c r="E26" s="165" t="str">
        <f t="shared" si="0"/>
        <v>Pemotongan Ongkir via Anteraja -</v>
      </c>
      <c r="F26" s="184"/>
    </row>
    <row r="27" spans="1:6" hidden="1" x14ac:dyDescent="0.2">
      <c r="A27" s="183" t="s">
        <v>659</v>
      </c>
      <c r="B27" s="164" t="s">
        <v>660</v>
      </c>
      <c r="C27" s="165">
        <v>10002</v>
      </c>
      <c r="D27" s="166">
        <v>1169946</v>
      </c>
      <c r="E27" s="165" t="str">
        <f t="shared" si="0"/>
        <v>Pemotongan Biaya Layanan Bebas O</v>
      </c>
      <c r="F27" s="184"/>
    </row>
    <row r="28" spans="1:6" hidden="1" x14ac:dyDescent="0.2">
      <c r="A28" s="181" t="s">
        <v>659</v>
      </c>
      <c r="B28" s="167" t="s">
        <v>661</v>
      </c>
      <c r="C28" s="170">
        <v>9893</v>
      </c>
      <c r="D28" s="169">
        <v>1179948</v>
      </c>
      <c r="E28" s="165" t="str">
        <f t="shared" si="0"/>
        <v>Pemotongan Biaya Layanan Power M</v>
      </c>
      <c r="F28" s="184"/>
    </row>
    <row r="29" spans="1:6" hidden="1" x14ac:dyDescent="0.2">
      <c r="A29" s="181" t="s">
        <v>659</v>
      </c>
      <c r="B29" s="167" t="s">
        <v>663</v>
      </c>
      <c r="C29" s="170">
        <v>10000</v>
      </c>
      <c r="D29" s="169">
        <v>1193141</v>
      </c>
      <c r="E29" s="165" t="str">
        <f t="shared" si="0"/>
        <v>Pemotongan Ongkir via Anteraja -</v>
      </c>
      <c r="F29" s="184"/>
    </row>
    <row r="30" spans="1:6" hidden="1" x14ac:dyDescent="0.2">
      <c r="A30" s="183" t="s">
        <v>659</v>
      </c>
      <c r="B30" s="164" t="s">
        <v>662</v>
      </c>
      <c r="C30" s="165">
        <v>3300</v>
      </c>
      <c r="D30" s="166">
        <v>1189841</v>
      </c>
      <c r="E30" s="165" t="str">
        <f t="shared" si="0"/>
        <v>Pemotongan untuk Asuransi dengan</v>
      </c>
      <c r="F30" s="184"/>
    </row>
    <row r="31" spans="1:6" hidden="1" x14ac:dyDescent="0.2">
      <c r="A31" s="181" t="s">
        <v>655</v>
      </c>
      <c r="B31" s="167" t="s">
        <v>656</v>
      </c>
      <c r="C31" s="170">
        <v>1235</v>
      </c>
      <c r="D31" s="169">
        <v>1222925</v>
      </c>
      <c r="E31" s="165" t="str">
        <f t="shared" si="0"/>
        <v>Pemotongan Biaya Layanan Bebas O</v>
      </c>
      <c r="F31" s="184"/>
    </row>
    <row r="32" spans="1:6" hidden="1" x14ac:dyDescent="0.2">
      <c r="A32" s="183" t="s">
        <v>655</v>
      </c>
      <c r="B32" s="164" t="s">
        <v>657</v>
      </c>
      <c r="C32" s="165">
        <v>686</v>
      </c>
      <c r="D32" s="166">
        <v>1224160</v>
      </c>
      <c r="E32" s="165" t="str">
        <f t="shared" si="0"/>
        <v>Pemotongan Biaya Layanan Power M</v>
      </c>
      <c r="F32" s="184"/>
    </row>
    <row r="33" spans="1:6" hidden="1" x14ac:dyDescent="0.2">
      <c r="A33" s="181" t="s">
        <v>655</v>
      </c>
      <c r="B33" s="167" t="s">
        <v>658</v>
      </c>
      <c r="C33" s="170">
        <v>10000</v>
      </c>
      <c r="D33" s="169">
        <v>1224846</v>
      </c>
      <c r="E33" s="165" t="str">
        <f t="shared" si="0"/>
        <v xml:space="preserve">Pemotongan Ongkir via SiCepat - </v>
      </c>
      <c r="F33" s="184"/>
    </row>
    <row r="34" spans="1:6" x14ac:dyDescent="0.2">
      <c r="A34" s="183" t="s">
        <v>653</v>
      </c>
      <c r="B34" s="164" t="s">
        <v>654</v>
      </c>
      <c r="C34" s="168">
        <v>0</v>
      </c>
      <c r="D34" s="166">
        <v>428725</v>
      </c>
      <c r="E34" s="165">
        <f t="shared" si="0"/>
        <v>0</v>
      </c>
      <c r="F34" s="185">
        <v>794200</v>
      </c>
    </row>
    <row r="35" spans="1:6" hidden="1" x14ac:dyDescent="0.2">
      <c r="A35" s="181" t="s">
        <v>649</v>
      </c>
      <c r="B35" s="167" t="s">
        <v>650</v>
      </c>
      <c r="C35" s="170">
        <v>1235</v>
      </c>
      <c r="D35" s="169">
        <v>481704</v>
      </c>
      <c r="E35" s="165" t="str">
        <f t="shared" si="0"/>
        <v>Pemotongan Biaya Layanan Bebas O</v>
      </c>
      <c r="F35" s="184"/>
    </row>
    <row r="36" spans="1:6" hidden="1" x14ac:dyDescent="0.2">
      <c r="A36" s="183" t="s">
        <v>649</v>
      </c>
      <c r="B36" s="164" t="s">
        <v>651</v>
      </c>
      <c r="C36" s="165">
        <v>686</v>
      </c>
      <c r="D36" s="166">
        <v>482939</v>
      </c>
      <c r="E36" s="165" t="str">
        <f t="shared" si="0"/>
        <v>Pemotongan Biaya Layanan Power M</v>
      </c>
      <c r="F36" s="184"/>
    </row>
    <row r="37" spans="1:6" hidden="1" x14ac:dyDescent="0.2">
      <c r="A37" s="181" t="s">
        <v>649</v>
      </c>
      <c r="B37" s="167" t="s">
        <v>652</v>
      </c>
      <c r="C37" s="170">
        <v>11000</v>
      </c>
      <c r="D37" s="169">
        <v>483625</v>
      </c>
      <c r="E37" s="165" t="str">
        <f t="shared" si="0"/>
        <v>Pemotongan Ongkir via Anteraja -</v>
      </c>
      <c r="F37" s="184"/>
    </row>
    <row r="38" spans="1:6" hidden="1" x14ac:dyDescent="0.2">
      <c r="A38" s="183" t="s">
        <v>645</v>
      </c>
      <c r="B38" s="164" t="s">
        <v>646</v>
      </c>
      <c r="C38" s="165">
        <v>488</v>
      </c>
      <c r="D38" s="166">
        <v>520216</v>
      </c>
      <c r="E38" s="165" t="str">
        <f t="shared" si="0"/>
        <v>Pemotongan Biaya Layanan Power M</v>
      </c>
      <c r="F38" s="184"/>
    </row>
    <row r="39" spans="1:6" hidden="1" x14ac:dyDescent="0.2">
      <c r="A39" s="183" t="s">
        <v>645</v>
      </c>
      <c r="B39" s="164" t="s">
        <v>648</v>
      </c>
      <c r="C39" s="165">
        <v>6000</v>
      </c>
      <c r="D39" s="166">
        <v>520904</v>
      </c>
      <c r="E39" s="165" t="str">
        <f t="shared" si="0"/>
        <v xml:space="preserve">Pemotongan Ongkir via SiCepat - </v>
      </c>
      <c r="F39" s="184"/>
    </row>
    <row r="40" spans="1:6" hidden="1" x14ac:dyDescent="0.2">
      <c r="A40" s="181" t="s">
        <v>645</v>
      </c>
      <c r="B40" s="167" t="s">
        <v>647</v>
      </c>
      <c r="C40" s="170">
        <v>200</v>
      </c>
      <c r="D40" s="169">
        <v>520704</v>
      </c>
      <c r="E40" s="165" t="str">
        <f t="shared" si="0"/>
        <v>Pemotongan untuk Asuransi dengan</v>
      </c>
      <c r="F40" s="184"/>
    </row>
    <row r="41" spans="1:6" hidden="1" x14ac:dyDescent="0.2">
      <c r="A41" s="183" t="s">
        <v>642</v>
      </c>
      <c r="B41" s="164" t="s">
        <v>643</v>
      </c>
      <c r="C41" s="165">
        <v>686</v>
      </c>
      <c r="D41" s="166">
        <v>574430</v>
      </c>
      <c r="E41" s="165" t="str">
        <f t="shared" si="0"/>
        <v>Pemotongan Biaya Layanan Power M</v>
      </c>
      <c r="F41" s="184"/>
    </row>
    <row r="42" spans="1:6" hidden="1" x14ac:dyDescent="0.2">
      <c r="A42" s="181" t="s">
        <v>642</v>
      </c>
      <c r="B42" s="167" t="s">
        <v>644</v>
      </c>
      <c r="C42" s="170">
        <v>10000</v>
      </c>
      <c r="D42" s="169">
        <v>575116</v>
      </c>
      <c r="E42" s="165" t="str">
        <f t="shared" si="0"/>
        <v xml:space="preserve">Pemotongan Ongkir via SiCepat - </v>
      </c>
      <c r="F42" s="184"/>
    </row>
    <row r="43" spans="1:6" hidden="1" x14ac:dyDescent="0.2">
      <c r="A43" s="181" t="s">
        <v>638</v>
      </c>
      <c r="B43" s="167" t="s">
        <v>639</v>
      </c>
      <c r="C43" s="170">
        <v>1663</v>
      </c>
      <c r="D43" s="169">
        <v>645743</v>
      </c>
      <c r="E43" s="165" t="str">
        <f t="shared" si="0"/>
        <v>Pemotongan Biaya Layanan Bebas O</v>
      </c>
      <c r="F43" s="184"/>
    </row>
    <row r="44" spans="1:6" hidden="1" x14ac:dyDescent="0.2">
      <c r="A44" s="183" t="s">
        <v>638</v>
      </c>
      <c r="B44" s="164" t="s">
        <v>640</v>
      </c>
      <c r="C44" s="165">
        <v>924</v>
      </c>
      <c r="D44" s="166">
        <v>647406</v>
      </c>
      <c r="E44" s="165" t="str">
        <f t="shared" si="0"/>
        <v>Pemotongan Biaya Layanan Power M</v>
      </c>
      <c r="F44" s="184"/>
    </row>
    <row r="45" spans="1:6" hidden="1" x14ac:dyDescent="0.2">
      <c r="A45" s="181" t="s">
        <v>638</v>
      </c>
      <c r="B45" s="167" t="s">
        <v>641</v>
      </c>
      <c r="C45" s="170">
        <v>22000</v>
      </c>
      <c r="D45" s="169">
        <v>648330</v>
      </c>
      <c r="E45" s="165" t="str">
        <f t="shared" si="0"/>
        <v>Pemotongan Ongkir via Anteraja -</v>
      </c>
      <c r="F45" s="184"/>
    </row>
    <row r="46" spans="1:6" hidden="1" x14ac:dyDescent="0.2">
      <c r="A46" s="183" t="s">
        <v>634</v>
      </c>
      <c r="B46" s="164" t="s">
        <v>635</v>
      </c>
      <c r="C46" s="165">
        <v>1235</v>
      </c>
      <c r="D46" s="166">
        <v>698722</v>
      </c>
      <c r="E46" s="165" t="str">
        <f t="shared" si="0"/>
        <v>Pemotongan Biaya Layanan Bebas O</v>
      </c>
      <c r="F46" s="184"/>
    </row>
    <row r="47" spans="1:6" hidden="1" x14ac:dyDescent="0.2">
      <c r="A47" s="181" t="s">
        <v>634</v>
      </c>
      <c r="B47" s="167" t="s">
        <v>636</v>
      </c>
      <c r="C47" s="170">
        <v>686</v>
      </c>
      <c r="D47" s="169">
        <v>699957</v>
      </c>
      <c r="E47" s="165" t="str">
        <f t="shared" si="0"/>
        <v>Pemotongan Biaya Layanan Power M</v>
      </c>
      <c r="F47" s="184"/>
    </row>
    <row r="48" spans="1:6" hidden="1" x14ac:dyDescent="0.2">
      <c r="A48" s="183" t="s">
        <v>634</v>
      </c>
      <c r="B48" s="164" t="s">
        <v>637</v>
      </c>
      <c r="C48" s="165">
        <v>10000</v>
      </c>
      <c r="D48" s="166">
        <v>700643</v>
      </c>
      <c r="E48" s="165" t="str">
        <f t="shared" si="0"/>
        <v>Pemotongan Ongkir via Anteraja -</v>
      </c>
      <c r="F48" s="184"/>
    </row>
    <row r="49" spans="1:6" hidden="1" x14ac:dyDescent="0.2">
      <c r="A49" s="183" t="s">
        <v>629</v>
      </c>
      <c r="B49" s="164" t="s">
        <v>630</v>
      </c>
      <c r="C49" s="165">
        <v>1235</v>
      </c>
      <c r="D49" s="166">
        <v>751701</v>
      </c>
      <c r="E49" s="165" t="str">
        <f t="shared" si="0"/>
        <v>Pemotongan Biaya Layanan Bebas O</v>
      </c>
      <c r="F49" s="184"/>
    </row>
    <row r="50" spans="1:6" hidden="1" x14ac:dyDescent="0.2">
      <c r="A50" s="181" t="s">
        <v>629</v>
      </c>
      <c r="B50" s="167" t="s">
        <v>631</v>
      </c>
      <c r="C50" s="170">
        <v>686</v>
      </c>
      <c r="D50" s="169">
        <v>752936</v>
      </c>
      <c r="E50" s="165" t="str">
        <f t="shared" si="0"/>
        <v>Pemotongan Biaya Layanan Power M</v>
      </c>
      <c r="F50" s="184"/>
    </row>
    <row r="51" spans="1:6" hidden="1" x14ac:dyDescent="0.2">
      <c r="A51" s="181" t="s">
        <v>629</v>
      </c>
      <c r="B51" s="167" t="s">
        <v>633</v>
      </c>
      <c r="C51" s="170">
        <v>10000</v>
      </c>
      <c r="D51" s="169">
        <v>753922</v>
      </c>
      <c r="E51" s="165" t="str">
        <f t="shared" si="0"/>
        <v>Pemotongan Ongkir via Anteraja -</v>
      </c>
      <c r="F51" s="184"/>
    </row>
    <row r="52" spans="1:6" hidden="1" x14ac:dyDescent="0.2">
      <c r="A52" s="183" t="s">
        <v>629</v>
      </c>
      <c r="B52" s="164" t="s">
        <v>632</v>
      </c>
      <c r="C52" s="165">
        <v>300</v>
      </c>
      <c r="D52" s="166">
        <v>753622</v>
      </c>
      <c r="E52" s="165" t="str">
        <f t="shared" si="0"/>
        <v>Pemotongan untuk Asuransi dengan</v>
      </c>
      <c r="F52" s="184"/>
    </row>
    <row r="53" spans="1:6" hidden="1" x14ac:dyDescent="0.2">
      <c r="A53" s="181" t="s">
        <v>625</v>
      </c>
      <c r="B53" s="167" t="s">
        <v>626</v>
      </c>
      <c r="C53" s="170">
        <v>1235</v>
      </c>
      <c r="D53" s="169">
        <v>804680</v>
      </c>
      <c r="E53" s="165" t="str">
        <f t="shared" si="0"/>
        <v>Pemotongan Biaya Layanan Bebas O</v>
      </c>
      <c r="F53" s="184"/>
    </row>
    <row r="54" spans="1:6" hidden="1" x14ac:dyDescent="0.2">
      <c r="A54" s="183" t="s">
        <v>625</v>
      </c>
      <c r="B54" s="164" t="s">
        <v>627</v>
      </c>
      <c r="C54" s="165">
        <v>686</v>
      </c>
      <c r="D54" s="166">
        <v>805915</v>
      </c>
      <c r="E54" s="165" t="str">
        <f t="shared" si="0"/>
        <v>Pemotongan Biaya Layanan Power M</v>
      </c>
      <c r="F54" s="184"/>
    </row>
    <row r="55" spans="1:6" hidden="1" x14ac:dyDescent="0.2">
      <c r="A55" s="181" t="s">
        <v>625</v>
      </c>
      <c r="B55" s="167" t="s">
        <v>628</v>
      </c>
      <c r="C55" s="170">
        <v>10000</v>
      </c>
      <c r="D55" s="169">
        <v>806601</v>
      </c>
      <c r="E55" s="165" t="str">
        <f t="shared" si="0"/>
        <v>Pemotongan Ongkir via Anteraja -</v>
      </c>
      <c r="F55" s="184"/>
    </row>
    <row r="56" spans="1:6" hidden="1" x14ac:dyDescent="0.2">
      <c r="A56" s="183" t="s">
        <v>621</v>
      </c>
      <c r="B56" s="164" t="s">
        <v>622</v>
      </c>
      <c r="C56" s="165">
        <v>1235</v>
      </c>
      <c r="D56" s="166">
        <v>857659</v>
      </c>
      <c r="E56" s="165" t="str">
        <f t="shared" si="0"/>
        <v>Pemotongan Biaya Layanan Bebas O</v>
      </c>
      <c r="F56" s="184"/>
    </row>
    <row r="57" spans="1:6" hidden="1" x14ac:dyDescent="0.2">
      <c r="A57" s="181" t="s">
        <v>621</v>
      </c>
      <c r="B57" s="167" t="s">
        <v>623</v>
      </c>
      <c r="C57" s="170">
        <v>686</v>
      </c>
      <c r="D57" s="169">
        <v>858894</v>
      </c>
      <c r="E57" s="165" t="str">
        <f t="shared" si="0"/>
        <v>Pemotongan Biaya Layanan Power M</v>
      </c>
      <c r="F57" s="184"/>
    </row>
    <row r="58" spans="1:6" hidden="1" x14ac:dyDescent="0.2">
      <c r="A58" s="183" t="s">
        <v>621</v>
      </c>
      <c r="B58" s="164" t="s">
        <v>624</v>
      </c>
      <c r="C58" s="165">
        <v>10000</v>
      </c>
      <c r="D58" s="166">
        <v>859580</v>
      </c>
      <c r="E58" s="165" t="str">
        <f t="shared" si="0"/>
        <v>Pemotongan Ongkir via Anteraja -</v>
      </c>
      <c r="F58" s="184"/>
    </row>
    <row r="59" spans="1:6" hidden="1" x14ac:dyDescent="0.2">
      <c r="A59" s="183" t="s">
        <v>616</v>
      </c>
      <c r="B59" s="164" t="s">
        <v>617</v>
      </c>
      <c r="C59" s="165">
        <v>1235</v>
      </c>
      <c r="D59" s="166">
        <v>910638</v>
      </c>
      <c r="E59" s="165" t="str">
        <f t="shared" si="0"/>
        <v>Pemotongan Biaya Layanan Bebas O</v>
      </c>
      <c r="F59" s="184"/>
    </row>
    <row r="60" spans="1:6" hidden="1" x14ac:dyDescent="0.2">
      <c r="A60" s="181" t="s">
        <v>616</v>
      </c>
      <c r="B60" s="167" t="s">
        <v>618</v>
      </c>
      <c r="C60" s="170">
        <v>686</v>
      </c>
      <c r="D60" s="169">
        <v>911873</v>
      </c>
      <c r="E60" s="165" t="str">
        <f t="shared" si="0"/>
        <v>Pemotongan Biaya Layanan Power M</v>
      </c>
      <c r="F60" s="184"/>
    </row>
    <row r="61" spans="1:6" hidden="1" x14ac:dyDescent="0.2">
      <c r="A61" s="181" t="s">
        <v>616</v>
      </c>
      <c r="B61" s="167" t="s">
        <v>620</v>
      </c>
      <c r="C61" s="170">
        <v>38000</v>
      </c>
      <c r="D61" s="169">
        <v>912959</v>
      </c>
      <c r="E61" s="165" t="str">
        <f t="shared" si="0"/>
        <v xml:space="preserve">Pemotongan Ongkir via SiCepat - </v>
      </c>
      <c r="F61" s="184"/>
    </row>
    <row r="62" spans="1:6" hidden="1" x14ac:dyDescent="0.2">
      <c r="A62" s="183" t="s">
        <v>616</v>
      </c>
      <c r="B62" s="164" t="s">
        <v>619</v>
      </c>
      <c r="C62" s="165">
        <v>400</v>
      </c>
      <c r="D62" s="166">
        <v>912559</v>
      </c>
      <c r="E62" s="165" t="str">
        <f t="shared" si="0"/>
        <v>Pemotongan untuk Asuransi dengan</v>
      </c>
      <c r="F62" s="184"/>
    </row>
    <row r="63" spans="1:6" hidden="1" x14ac:dyDescent="0.2">
      <c r="A63" s="183" t="s">
        <v>613</v>
      </c>
      <c r="B63" s="164" t="s">
        <v>614</v>
      </c>
      <c r="C63" s="165">
        <v>686</v>
      </c>
      <c r="D63" s="166">
        <v>964852</v>
      </c>
      <c r="E63" s="165" t="str">
        <f t="shared" si="0"/>
        <v>Pemotongan Biaya Layanan Power M</v>
      </c>
      <c r="F63" s="184"/>
    </row>
    <row r="64" spans="1:6" hidden="1" x14ac:dyDescent="0.2">
      <c r="A64" s="181" t="s">
        <v>613</v>
      </c>
      <c r="B64" s="167" t="s">
        <v>615</v>
      </c>
      <c r="C64" s="170">
        <v>14000</v>
      </c>
      <c r="D64" s="169">
        <v>965538</v>
      </c>
      <c r="E64" s="165" t="str">
        <f t="shared" si="0"/>
        <v xml:space="preserve">Pemotongan Ongkir via SiCepat - </v>
      </c>
      <c r="F64" s="184"/>
    </row>
    <row r="65" spans="1:6" hidden="1" x14ac:dyDescent="0.2">
      <c r="A65" s="181" t="s">
        <v>609</v>
      </c>
      <c r="B65" s="167" t="s">
        <v>610</v>
      </c>
      <c r="C65" s="170">
        <v>686</v>
      </c>
      <c r="D65" s="169">
        <v>1019066</v>
      </c>
      <c r="E65" s="165" t="str">
        <f t="shared" si="0"/>
        <v>Pemotongan Biaya Layanan Power M</v>
      </c>
      <c r="F65" s="184"/>
    </row>
    <row r="66" spans="1:6" hidden="1" x14ac:dyDescent="0.2">
      <c r="A66" s="181" t="s">
        <v>609</v>
      </c>
      <c r="B66" s="167" t="s">
        <v>612</v>
      </c>
      <c r="C66" s="170">
        <v>40000</v>
      </c>
      <c r="D66" s="169">
        <v>1020152</v>
      </c>
      <c r="E66" s="165" t="str">
        <f t="shared" ref="E66:E129" si="1">IFERROR(LEFT(B66,LEN(B66)-SEARCH("INV",B66)+6),0)</f>
        <v xml:space="preserve">Pemotongan Ongkir via SiCepat - </v>
      </c>
      <c r="F66" s="184"/>
    </row>
    <row r="67" spans="1:6" hidden="1" x14ac:dyDescent="0.2">
      <c r="A67" s="183" t="s">
        <v>609</v>
      </c>
      <c r="B67" s="164" t="s">
        <v>611</v>
      </c>
      <c r="C67" s="165">
        <v>400</v>
      </c>
      <c r="D67" s="166">
        <v>1019752</v>
      </c>
      <c r="E67" s="165" t="str">
        <f t="shared" si="1"/>
        <v>Pemotongan untuk Asuransi dengan</v>
      </c>
      <c r="F67" s="184"/>
    </row>
    <row r="68" spans="1:6" hidden="1" x14ac:dyDescent="0.2">
      <c r="A68" s="183" t="s">
        <v>607</v>
      </c>
      <c r="B68" s="164" t="s">
        <v>608</v>
      </c>
      <c r="C68" s="165">
        <v>1235</v>
      </c>
      <c r="D68" s="166">
        <v>1017831</v>
      </c>
      <c r="E68" s="165" t="str">
        <f t="shared" si="1"/>
        <v>Pemotongan Biaya Layanan Bebas O</v>
      </c>
      <c r="F68" s="184"/>
    </row>
    <row r="69" spans="1:6" hidden="1" x14ac:dyDescent="0.2">
      <c r="A69" s="183" t="s">
        <v>602</v>
      </c>
      <c r="B69" s="164" t="s">
        <v>603</v>
      </c>
      <c r="C69" s="165">
        <v>1235</v>
      </c>
      <c r="D69" s="166">
        <v>1070810</v>
      </c>
      <c r="E69" s="165" t="str">
        <f t="shared" si="1"/>
        <v>Pemotongan Biaya Layanan Bebas O</v>
      </c>
      <c r="F69" s="184"/>
    </row>
    <row r="70" spans="1:6" hidden="1" x14ac:dyDescent="0.2">
      <c r="A70" s="181" t="s">
        <v>602</v>
      </c>
      <c r="B70" s="167" t="s">
        <v>604</v>
      </c>
      <c r="C70" s="170">
        <v>686</v>
      </c>
      <c r="D70" s="169">
        <v>1072045</v>
      </c>
      <c r="E70" s="165" t="str">
        <f t="shared" si="1"/>
        <v>Pemotongan Biaya Layanan Power M</v>
      </c>
      <c r="F70" s="184"/>
    </row>
    <row r="71" spans="1:6" hidden="1" x14ac:dyDescent="0.2">
      <c r="A71" s="181" t="s">
        <v>602</v>
      </c>
      <c r="B71" s="167" t="s">
        <v>606</v>
      </c>
      <c r="C71" s="170">
        <v>10000</v>
      </c>
      <c r="D71" s="169">
        <v>1073031</v>
      </c>
      <c r="E71" s="165" t="str">
        <f t="shared" si="1"/>
        <v>Pemotongan Ongkir via Anteraja -</v>
      </c>
      <c r="F71" s="184"/>
    </row>
    <row r="72" spans="1:6" hidden="1" x14ac:dyDescent="0.2">
      <c r="A72" s="183" t="s">
        <v>602</v>
      </c>
      <c r="B72" s="164" t="s">
        <v>605</v>
      </c>
      <c r="C72" s="165">
        <v>300</v>
      </c>
      <c r="D72" s="166">
        <v>1072731</v>
      </c>
      <c r="E72" s="165" t="str">
        <f t="shared" si="1"/>
        <v>Pemotongan untuk Asuransi dengan</v>
      </c>
      <c r="F72" s="184"/>
    </row>
    <row r="73" spans="1:6" hidden="1" x14ac:dyDescent="0.2">
      <c r="A73" s="183" t="s">
        <v>597</v>
      </c>
      <c r="B73" s="164" t="s">
        <v>598</v>
      </c>
      <c r="C73" s="165">
        <v>1235</v>
      </c>
      <c r="D73" s="166">
        <v>1123789</v>
      </c>
      <c r="E73" s="165" t="str">
        <f t="shared" si="1"/>
        <v>Pemotongan Biaya Layanan Bebas O</v>
      </c>
      <c r="F73" s="184"/>
    </row>
    <row r="74" spans="1:6" hidden="1" x14ac:dyDescent="0.2">
      <c r="A74" s="181" t="s">
        <v>597</v>
      </c>
      <c r="B74" s="167" t="s">
        <v>599</v>
      </c>
      <c r="C74" s="170">
        <v>686</v>
      </c>
      <c r="D74" s="169">
        <v>1125024</v>
      </c>
      <c r="E74" s="165" t="str">
        <f t="shared" si="1"/>
        <v>Pemotongan Biaya Layanan Power M</v>
      </c>
      <c r="F74" s="184"/>
    </row>
    <row r="75" spans="1:6" hidden="1" x14ac:dyDescent="0.2">
      <c r="A75" s="181" t="s">
        <v>597</v>
      </c>
      <c r="B75" s="167" t="s">
        <v>601</v>
      </c>
      <c r="C75" s="170">
        <v>10000</v>
      </c>
      <c r="D75" s="169">
        <v>1126010</v>
      </c>
      <c r="E75" s="165" t="str">
        <f t="shared" si="1"/>
        <v xml:space="preserve">Pemotongan Ongkir via SiCepat - </v>
      </c>
      <c r="F75" s="184"/>
    </row>
    <row r="76" spans="1:6" hidden="1" x14ac:dyDescent="0.2">
      <c r="A76" s="183" t="s">
        <v>597</v>
      </c>
      <c r="B76" s="164" t="s">
        <v>600</v>
      </c>
      <c r="C76" s="165">
        <v>300</v>
      </c>
      <c r="D76" s="166">
        <v>1125710</v>
      </c>
      <c r="E76" s="165" t="str">
        <f t="shared" si="1"/>
        <v>Pemotongan untuk Asuransi dengan</v>
      </c>
      <c r="F76" s="184"/>
    </row>
    <row r="77" spans="1:6" hidden="1" x14ac:dyDescent="0.2">
      <c r="A77" s="183" t="s">
        <v>592</v>
      </c>
      <c r="B77" s="164" t="s">
        <v>593</v>
      </c>
      <c r="C77" s="165">
        <v>1235</v>
      </c>
      <c r="D77" s="166">
        <v>1176768</v>
      </c>
      <c r="E77" s="165" t="str">
        <f t="shared" si="1"/>
        <v>Pemotongan Biaya Layanan Bebas O</v>
      </c>
      <c r="F77" s="184"/>
    </row>
    <row r="78" spans="1:6" hidden="1" x14ac:dyDescent="0.2">
      <c r="A78" s="181" t="s">
        <v>592</v>
      </c>
      <c r="B78" s="167" t="s">
        <v>594</v>
      </c>
      <c r="C78" s="170">
        <v>686</v>
      </c>
      <c r="D78" s="169">
        <v>1178003</v>
      </c>
      <c r="E78" s="165" t="str">
        <f t="shared" si="1"/>
        <v>Pemotongan Biaya Layanan Power M</v>
      </c>
      <c r="F78" s="184"/>
    </row>
    <row r="79" spans="1:6" hidden="1" x14ac:dyDescent="0.2">
      <c r="A79" s="181" t="s">
        <v>592</v>
      </c>
      <c r="B79" s="167" t="s">
        <v>596</v>
      </c>
      <c r="C79" s="170">
        <v>10000</v>
      </c>
      <c r="D79" s="169">
        <v>1178989</v>
      </c>
      <c r="E79" s="165" t="str">
        <f t="shared" si="1"/>
        <v xml:space="preserve">Pemotongan Ongkir via SiCepat - </v>
      </c>
      <c r="F79" s="184"/>
    </row>
    <row r="80" spans="1:6" hidden="1" x14ac:dyDescent="0.2">
      <c r="A80" s="183" t="s">
        <v>592</v>
      </c>
      <c r="B80" s="164" t="s">
        <v>595</v>
      </c>
      <c r="C80" s="165">
        <v>300</v>
      </c>
      <c r="D80" s="166">
        <v>1178689</v>
      </c>
      <c r="E80" s="165" t="str">
        <f t="shared" si="1"/>
        <v>Pemotongan untuk Asuransi dengan</v>
      </c>
      <c r="F80" s="184"/>
    </row>
    <row r="81" spans="1:6" hidden="1" x14ac:dyDescent="0.2">
      <c r="A81" s="181" t="s">
        <v>588</v>
      </c>
      <c r="B81" s="167" t="s">
        <v>589</v>
      </c>
      <c r="C81" s="170">
        <v>738</v>
      </c>
      <c r="D81" s="169">
        <v>1235030</v>
      </c>
      <c r="E81" s="165" t="str">
        <f t="shared" si="1"/>
        <v>Pemotongan Biaya Layanan Power M</v>
      </c>
      <c r="F81" s="184"/>
    </row>
    <row r="82" spans="1:6" hidden="1" x14ac:dyDescent="0.2">
      <c r="A82" s="181" t="s">
        <v>588</v>
      </c>
      <c r="B82" s="167" t="s">
        <v>591</v>
      </c>
      <c r="C82" s="170">
        <v>6000</v>
      </c>
      <c r="D82" s="169">
        <v>1236068</v>
      </c>
      <c r="E82" s="165" t="str">
        <f t="shared" si="1"/>
        <v xml:space="preserve">Pemotongan Ongkir via SiCepat - </v>
      </c>
      <c r="F82" s="184"/>
    </row>
    <row r="83" spans="1:6" hidden="1" x14ac:dyDescent="0.2">
      <c r="A83" s="183" t="s">
        <v>588</v>
      </c>
      <c r="B83" s="164" t="s">
        <v>590</v>
      </c>
      <c r="C83" s="165">
        <v>300</v>
      </c>
      <c r="D83" s="166">
        <v>1235768</v>
      </c>
      <c r="E83" s="165" t="str">
        <f t="shared" si="1"/>
        <v>Pemotongan untuk Asuransi dengan</v>
      </c>
      <c r="F83" s="184"/>
    </row>
    <row r="84" spans="1:6" hidden="1" x14ac:dyDescent="0.2">
      <c r="A84" s="181" t="s">
        <v>583</v>
      </c>
      <c r="B84" s="167" t="s">
        <v>584</v>
      </c>
      <c r="C84" s="170">
        <v>1235</v>
      </c>
      <c r="D84" s="169">
        <v>1288009</v>
      </c>
      <c r="E84" s="165" t="str">
        <f t="shared" si="1"/>
        <v>Pemotongan Biaya Layanan Bebas O</v>
      </c>
      <c r="F84" s="184"/>
    </row>
    <row r="85" spans="1:6" hidden="1" x14ac:dyDescent="0.2">
      <c r="A85" s="183" t="s">
        <v>583</v>
      </c>
      <c r="B85" s="164" t="s">
        <v>585</v>
      </c>
      <c r="C85" s="165">
        <v>686</v>
      </c>
      <c r="D85" s="166">
        <v>1289244</v>
      </c>
      <c r="E85" s="165" t="str">
        <f t="shared" si="1"/>
        <v>Pemotongan Biaya Layanan Power M</v>
      </c>
      <c r="F85" s="184"/>
    </row>
    <row r="86" spans="1:6" hidden="1" x14ac:dyDescent="0.2">
      <c r="A86" s="183" t="s">
        <v>583</v>
      </c>
      <c r="B86" s="164" t="s">
        <v>587</v>
      </c>
      <c r="C86" s="165">
        <v>10000</v>
      </c>
      <c r="D86" s="166">
        <v>1290230</v>
      </c>
      <c r="E86" s="165" t="str">
        <f t="shared" si="1"/>
        <v>Pemotongan Ongkir via Anteraja -</v>
      </c>
      <c r="F86" s="184"/>
    </row>
    <row r="87" spans="1:6" hidden="1" x14ac:dyDescent="0.2">
      <c r="A87" s="181" t="s">
        <v>583</v>
      </c>
      <c r="B87" s="167" t="s">
        <v>586</v>
      </c>
      <c r="C87" s="170">
        <v>300</v>
      </c>
      <c r="D87" s="169">
        <v>1289930</v>
      </c>
      <c r="E87" s="165" t="str">
        <f t="shared" si="1"/>
        <v>Pemotongan untuk Asuransi dengan</v>
      </c>
      <c r="F87" s="184"/>
    </row>
    <row r="88" spans="1:6" x14ac:dyDescent="0.2">
      <c r="A88" s="183" t="s">
        <v>581</v>
      </c>
      <c r="B88" s="164" t="s">
        <v>582</v>
      </c>
      <c r="C88" s="168">
        <v>0</v>
      </c>
      <c r="D88" s="166">
        <v>1191510</v>
      </c>
      <c r="E88" s="165">
        <f t="shared" si="1"/>
        <v>0</v>
      </c>
      <c r="F88" s="185">
        <v>96499</v>
      </c>
    </row>
    <row r="89" spans="1:6" hidden="1" x14ac:dyDescent="0.2">
      <c r="A89" s="183" t="s">
        <v>576</v>
      </c>
      <c r="B89" s="164" t="s">
        <v>577</v>
      </c>
      <c r="C89" s="165">
        <v>1235</v>
      </c>
      <c r="D89" s="166">
        <v>1244489</v>
      </c>
      <c r="E89" s="165" t="str">
        <f t="shared" si="1"/>
        <v>Pemotongan Biaya Layanan Bebas O</v>
      </c>
      <c r="F89" s="184"/>
    </row>
    <row r="90" spans="1:6" hidden="1" x14ac:dyDescent="0.2">
      <c r="A90" s="181" t="s">
        <v>576</v>
      </c>
      <c r="B90" s="167" t="s">
        <v>578</v>
      </c>
      <c r="C90" s="170">
        <v>686</v>
      </c>
      <c r="D90" s="169">
        <v>1245724</v>
      </c>
      <c r="E90" s="165" t="str">
        <f t="shared" si="1"/>
        <v>Pemotongan Biaya Layanan Power M</v>
      </c>
      <c r="F90" s="184"/>
    </row>
    <row r="91" spans="1:6" hidden="1" x14ac:dyDescent="0.2">
      <c r="A91" s="181" t="s">
        <v>576</v>
      </c>
      <c r="B91" s="167" t="s">
        <v>580</v>
      </c>
      <c r="C91" s="170">
        <v>10000</v>
      </c>
      <c r="D91" s="169">
        <v>1246710</v>
      </c>
      <c r="E91" s="165" t="str">
        <f t="shared" si="1"/>
        <v>Pemotongan Ongkir via Anteraja -</v>
      </c>
      <c r="F91" s="184"/>
    </row>
    <row r="92" spans="1:6" hidden="1" x14ac:dyDescent="0.2">
      <c r="A92" s="183" t="s">
        <v>576</v>
      </c>
      <c r="B92" s="164" t="s">
        <v>579</v>
      </c>
      <c r="C92" s="165">
        <v>300</v>
      </c>
      <c r="D92" s="166">
        <v>1246410</v>
      </c>
      <c r="E92" s="165" t="str">
        <f t="shared" si="1"/>
        <v>Pemotongan untuk Asuransi dengan</v>
      </c>
      <c r="F92" s="184"/>
    </row>
    <row r="93" spans="1:6" hidden="1" x14ac:dyDescent="0.2">
      <c r="A93" s="183" t="s">
        <v>571</v>
      </c>
      <c r="B93" s="164" t="s">
        <v>572</v>
      </c>
      <c r="C93" s="165">
        <v>1981</v>
      </c>
      <c r="D93" s="166">
        <v>1329407</v>
      </c>
      <c r="E93" s="165" t="str">
        <f t="shared" si="1"/>
        <v>Pemotongan Biaya Layanan Bebas O</v>
      </c>
      <c r="F93" s="184"/>
    </row>
    <row r="94" spans="1:6" hidden="1" x14ac:dyDescent="0.2">
      <c r="A94" s="181" t="s">
        <v>571</v>
      </c>
      <c r="B94" s="167" t="s">
        <v>573</v>
      </c>
      <c r="C94" s="170">
        <v>1101</v>
      </c>
      <c r="D94" s="169">
        <v>1331388</v>
      </c>
      <c r="E94" s="165" t="str">
        <f t="shared" si="1"/>
        <v>Pemotongan Biaya Layanan Power M</v>
      </c>
      <c r="F94" s="184"/>
    </row>
    <row r="95" spans="1:6" hidden="1" x14ac:dyDescent="0.2">
      <c r="A95" s="181" t="s">
        <v>571</v>
      </c>
      <c r="B95" s="167" t="s">
        <v>575</v>
      </c>
      <c r="C95" s="170">
        <v>10000</v>
      </c>
      <c r="D95" s="169">
        <v>1332889</v>
      </c>
      <c r="E95" s="165" t="str">
        <f t="shared" si="1"/>
        <v>Pemotongan Ongkir via Anteraja -</v>
      </c>
      <c r="F95" s="184"/>
    </row>
    <row r="96" spans="1:6" hidden="1" x14ac:dyDescent="0.2">
      <c r="A96" s="183" t="s">
        <v>571</v>
      </c>
      <c r="B96" s="164" t="s">
        <v>574</v>
      </c>
      <c r="C96" s="165">
        <v>400</v>
      </c>
      <c r="D96" s="166">
        <v>1332489</v>
      </c>
      <c r="E96" s="165" t="str">
        <f t="shared" si="1"/>
        <v>Pemotongan untuk Asuransi dengan</v>
      </c>
      <c r="F96" s="184"/>
    </row>
    <row r="97" spans="1:6" hidden="1" x14ac:dyDescent="0.2">
      <c r="A97" s="181" t="s">
        <v>802</v>
      </c>
      <c r="B97" s="167" t="s">
        <v>803</v>
      </c>
      <c r="C97" s="170">
        <v>1235</v>
      </c>
      <c r="D97" s="169">
        <v>1382386</v>
      </c>
      <c r="E97" s="165" t="str">
        <f t="shared" si="1"/>
        <v>Pemotongan Biaya Layanan Bebas O</v>
      </c>
      <c r="F97" s="184"/>
    </row>
    <row r="98" spans="1:6" hidden="1" x14ac:dyDescent="0.2">
      <c r="A98" s="183" t="s">
        <v>802</v>
      </c>
      <c r="B98" s="164" t="s">
        <v>804</v>
      </c>
      <c r="C98" s="165">
        <v>686</v>
      </c>
      <c r="D98" s="166">
        <v>1383621</v>
      </c>
      <c r="E98" s="165" t="str">
        <f t="shared" si="1"/>
        <v>Pemotongan Biaya Layanan Power M</v>
      </c>
      <c r="F98" s="184"/>
    </row>
    <row r="99" spans="1:6" hidden="1" x14ac:dyDescent="0.2">
      <c r="A99" s="181" t="s">
        <v>802</v>
      </c>
      <c r="B99" s="167" t="s">
        <v>805</v>
      </c>
      <c r="C99" s="170">
        <v>22000</v>
      </c>
      <c r="D99" s="169">
        <v>1384307</v>
      </c>
      <c r="E99" s="165" t="str">
        <f t="shared" si="1"/>
        <v xml:space="preserve">Pemotongan Ongkir via SiCepat - </v>
      </c>
      <c r="F99" s="184"/>
    </row>
    <row r="100" spans="1:6" hidden="1" x14ac:dyDescent="0.2">
      <c r="A100" s="183" t="s">
        <v>798</v>
      </c>
      <c r="B100" s="164" t="s">
        <v>799</v>
      </c>
      <c r="C100" s="165">
        <v>4681</v>
      </c>
      <c r="D100" s="166">
        <v>1583104</v>
      </c>
      <c r="E100" s="165" t="str">
        <f t="shared" si="1"/>
        <v>Pemotongan Biaya Layanan Bebas O</v>
      </c>
      <c r="F100" s="184"/>
    </row>
    <row r="101" spans="1:6" hidden="1" x14ac:dyDescent="0.2">
      <c r="A101" s="181" t="s">
        <v>798</v>
      </c>
      <c r="B101" s="167" t="s">
        <v>800</v>
      </c>
      <c r="C101" s="170">
        <v>2601</v>
      </c>
      <c r="D101" s="169">
        <v>1587785</v>
      </c>
      <c r="E101" s="165" t="str">
        <f t="shared" si="1"/>
        <v>Pemotongan Biaya Layanan Power M</v>
      </c>
      <c r="F101" s="184"/>
    </row>
    <row r="102" spans="1:6" hidden="1" x14ac:dyDescent="0.2">
      <c r="A102" s="183" t="s">
        <v>798</v>
      </c>
      <c r="B102" s="164" t="s">
        <v>801</v>
      </c>
      <c r="C102" s="165">
        <v>11000</v>
      </c>
      <c r="D102" s="166">
        <v>1590386</v>
      </c>
      <c r="E102" s="165" t="str">
        <f t="shared" si="1"/>
        <v>Pemotongan Ongkir via Anteraja -</v>
      </c>
      <c r="F102" s="184"/>
    </row>
    <row r="103" spans="1:6" hidden="1" x14ac:dyDescent="0.2">
      <c r="A103" s="181" t="s">
        <v>794</v>
      </c>
      <c r="B103" s="167" t="s">
        <v>795</v>
      </c>
      <c r="C103" s="170">
        <v>1328</v>
      </c>
      <c r="D103" s="169">
        <v>1640038</v>
      </c>
      <c r="E103" s="165" t="str">
        <f t="shared" si="1"/>
        <v>Pemotongan Biaya Layanan Bebas O</v>
      </c>
      <c r="F103" s="184"/>
    </row>
    <row r="104" spans="1:6" hidden="1" x14ac:dyDescent="0.2">
      <c r="A104" s="183" t="s">
        <v>794</v>
      </c>
      <c r="B104" s="164" t="s">
        <v>796</v>
      </c>
      <c r="C104" s="165">
        <v>738</v>
      </c>
      <c r="D104" s="166">
        <v>1641366</v>
      </c>
      <c r="E104" s="165" t="str">
        <f t="shared" si="1"/>
        <v>Pemotongan Biaya Layanan Power M</v>
      </c>
      <c r="F104" s="184"/>
    </row>
    <row r="105" spans="1:6" hidden="1" x14ac:dyDescent="0.2">
      <c r="A105" s="181" t="s">
        <v>794</v>
      </c>
      <c r="B105" s="167" t="s">
        <v>797</v>
      </c>
      <c r="C105" s="170">
        <v>22000</v>
      </c>
      <c r="D105" s="169">
        <v>1642104</v>
      </c>
      <c r="E105" s="165" t="str">
        <f t="shared" si="1"/>
        <v>Pemotongan Ongkir via Anteraja -</v>
      </c>
      <c r="F105" s="184"/>
    </row>
    <row r="106" spans="1:6" hidden="1" x14ac:dyDescent="0.2">
      <c r="A106" s="181" t="s">
        <v>789</v>
      </c>
      <c r="B106" s="167" t="s">
        <v>790</v>
      </c>
      <c r="C106" s="170">
        <v>1235</v>
      </c>
      <c r="D106" s="169">
        <v>1693017</v>
      </c>
      <c r="E106" s="165" t="str">
        <f t="shared" si="1"/>
        <v>Pemotongan Biaya Layanan Bebas O</v>
      </c>
      <c r="F106" s="184"/>
    </row>
    <row r="107" spans="1:6" hidden="1" x14ac:dyDescent="0.2">
      <c r="A107" s="183" t="s">
        <v>789</v>
      </c>
      <c r="B107" s="164" t="s">
        <v>791</v>
      </c>
      <c r="C107" s="165">
        <v>686</v>
      </c>
      <c r="D107" s="166">
        <v>1694252</v>
      </c>
      <c r="E107" s="165" t="str">
        <f t="shared" si="1"/>
        <v>Pemotongan Biaya Layanan Power M</v>
      </c>
      <c r="F107" s="184"/>
    </row>
    <row r="108" spans="1:6" hidden="1" x14ac:dyDescent="0.2">
      <c r="A108" s="183" t="s">
        <v>789</v>
      </c>
      <c r="B108" s="164" t="s">
        <v>793</v>
      </c>
      <c r="C108" s="165">
        <v>22000</v>
      </c>
      <c r="D108" s="166">
        <v>1695338</v>
      </c>
      <c r="E108" s="165" t="str">
        <f t="shared" si="1"/>
        <v>Pemotongan Ongkir via Anteraja -</v>
      </c>
      <c r="F108" s="184"/>
    </row>
    <row r="109" spans="1:6" hidden="1" x14ac:dyDescent="0.2">
      <c r="A109" s="181" t="s">
        <v>789</v>
      </c>
      <c r="B109" s="167" t="s">
        <v>792</v>
      </c>
      <c r="C109" s="170">
        <v>400</v>
      </c>
      <c r="D109" s="169">
        <v>1694938</v>
      </c>
      <c r="E109" s="165" t="str">
        <f t="shared" si="1"/>
        <v>Pemotongan untuk Asuransi dengan</v>
      </c>
      <c r="F109" s="184"/>
    </row>
    <row r="110" spans="1:6" hidden="1" x14ac:dyDescent="0.2">
      <c r="A110" s="183" t="s">
        <v>785</v>
      </c>
      <c r="B110" s="164" t="s">
        <v>786</v>
      </c>
      <c r="C110" s="165">
        <v>1235</v>
      </c>
      <c r="D110" s="166">
        <v>1745996</v>
      </c>
      <c r="E110" s="165" t="str">
        <f t="shared" si="1"/>
        <v>Pemotongan Biaya Layanan Bebas O</v>
      </c>
      <c r="F110" s="184"/>
    </row>
    <row r="111" spans="1:6" hidden="1" x14ac:dyDescent="0.2">
      <c r="A111" s="181" t="s">
        <v>785</v>
      </c>
      <c r="B111" s="167" t="s">
        <v>787</v>
      </c>
      <c r="C111" s="170">
        <v>686</v>
      </c>
      <c r="D111" s="169">
        <v>1747231</v>
      </c>
      <c r="E111" s="165" t="str">
        <f t="shared" si="1"/>
        <v>Pemotongan Biaya Layanan Power M</v>
      </c>
      <c r="F111" s="184"/>
    </row>
    <row r="112" spans="1:6" hidden="1" x14ac:dyDescent="0.2">
      <c r="A112" s="183" t="s">
        <v>785</v>
      </c>
      <c r="B112" s="164" t="s">
        <v>788</v>
      </c>
      <c r="C112" s="165">
        <v>18000</v>
      </c>
      <c r="D112" s="166">
        <v>1747917</v>
      </c>
      <c r="E112" s="165" t="str">
        <f t="shared" si="1"/>
        <v>Pemotongan Ongkir via Anteraja -</v>
      </c>
      <c r="F112" s="184"/>
    </row>
    <row r="113" spans="1:6" hidden="1" x14ac:dyDescent="0.2">
      <c r="A113" s="181" t="s">
        <v>781</v>
      </c>
      <c r="B113" s="167" t="s">
        <v>782</v>
      </c>
      <c r="C113" s="170">
        <v>1235</v>
      </c>
      <c r="D113" s="169">
        <v>1798975</v>
      </c>
      <c r="E113" s="165" t="str">
        <f t="shared" si="1"/>
        <v>Pemotongan Biaya Layanan Bebas O</v>
      </c>
      <c r="F113" s="184"/>
    </row>
    <row r="114" spans="1:6" hidden="1" x14ac:dyDescent="0.2">
      <c r="A114" s="183" t="s">
        <v>781</v>
      </c>
      <c r="B114" s="164" t="s">
        <v>783</v>
      </c>
      <c r="C114" s="165">
        <v>686</v>
      </c>
      <c r="D114" s="166">
        <v>1800210</v>
      </c>
      <c r="E114" s="165" t="str">
        <f t="shared" si="1"/>
        <v>Pemotongan Biaya Layanan Power M</v>
      </c>
      <c r="F114" s="184"/>
    </row>
    <row r="115" spans="1:6" hidden="1" x14ac:dyDescent="0.2">
      <c r="A115" s="181" t="s">
        <v>781</v>
      </c>
      <c r="B115" s="167" t="s">
        <v>784</v>
      </c>
      <c r="C115" s="170">
        <v>10000</v>
      </c>
      <c r="D115" s="169">
        <v>1800896</v>
      </c>
      <c r="E115" s="165" t="str">
        <f t="shared" si="1"/>
        <v>Pemotongan Ongkir via Anteraja -</v>
      </c>
      <c r="F115" s="184"/>
    </row>
    <row r="116" spans="1:6" hidden="1" x14ac:dyDescent="0.2">
      <c r="A116" s="181" t="s">
        <v>776</v>
      </c>
      <c r="B116" s="167" t="s">
        <v>777</v>
      </c>
      <c r="C116" s="170">
        <v>1235</v>
      </c>
      <c r="D116" s="169">
        <v>1851954</v>
      </c>
      <c r="E116" s="165" t="str">
        <f t="shared" si="1"/>
        <v>Pemotongan Biaya Layanan Bebas O</v>
      </c>
      <c r="F116" s="184"/>
    </row>
    <row r="117" spans="1:6" hidden="1" x14ac:dyDescent="0.2">
      <c r="A117" s="183" t="s">
        <v>776</v>
      </c>
      <c r="B117" s="164" t="s">
        <v>778</v>
      </c>
      <c r="C117" s="165">
        <v>686</v>
      </c>
      <c r="D117" s="166">
        <v>1853189</v>
      </c>
      <c r="E117" s="165" t="str">
        <f t="shared" si="1"/>
        <v>Pemotongan Biaya Layanan Power M</v>
      </c>
      <c r="F117" s="184"/>
    </row>
    <row r="118" spans="1:6" hidden="1" x14ac:dyDescent="0.2">
      <c r="A118" s="183" t="s">
        <v>776</v>
      </c>
      <c r="B118" s="164" t="s">
        <v>780</v>
      </c>
      <c r="C118" s="165">
        <v>10000</v>
      </c>
      <c r="D118" s="166">
        <v>1854175</v>
      </c>
      <c r="E118" s="165" t="str">
        <f t="shared" si="1"/>
        <v>Pemotongan Ongkir via Anteraja -</v>
      </c>
      <c r="F118" s="184"/>
    </row>
    <row r="119" spans="1:6" hidden="1" x14ac:dyDescent="0.2">
      <c r="A119" s="181" t="s">
        <v>776</v>
      </c>
      <c r="B119" s="167" t="s">
        <v>779</v>
      </c>
      <c r="C119" s="170">
        <v>300</v>
      </c>
      <c r="D119" s="169">
        <v>1853875</v>
      </c>
      <c r="E119" s="165" t="str">
        <f t="shared" si="1"/>
        <v>Pemotongan untuk Asuransi dengan</v>
      </c>
      <c r="F119" s="184"/>
    </row>
    <row r="120" spans="1:6" hidden="1" x14ac:dyDescent="0.2">
      <c r="A120" s="183" t="s">
        <v>772</v>
      </c>
      <c r="B120" s="164" t="s">
        <v>773</v>
      </c>
      <c r="C120" s="165">
        <v>1235</v>
      </c>
      <c r="D120" s="166">
        <v>1904933</v>
      </c>
      <c r="E120" s="165" t="str">
        <f t="shared" si="1"/>
        <v>Pemotongan Biaya Layanan Bebas O</v>
      </c>
      <c r="F120" s="184"/>
    </row>
    <row r="121" spans="1:6" hidden="1" x14ac:dyDescent="0.2">
      <c r="A121" s="181" t="s">
        <v>772</v>
      </c>
      <c r="B121" s="167" t="s">
        <v>774</v>
      </c>
      <c r="C121" s="170">
        <v>686</v>
      </c>
      <c r="D121" s="169">
        <v>1906168</v>
      </c>
      <c r="E121" s="165" t="str">
        <f t="shared" si="1"/>
        <v>Pemotongan Biaya Layanan Power M</v>
      </c>
      <c r="F121" s="184"/>
    </row>
    <row r="122" spans="1:6" hidden="1" x14ac:dyDescent="0.2">
      <c r="A122" s="183" t="s">
        <v>772</v>
      </c>
      <c r="B122" s="164" t="s">
        <v>775</v>
      </c>
      <c r="C122" s="165">
        <v>10000</v>
      </c>
      <c r="D122" s="166">
        <v>1906854</v>
      </c>
      <c r="E122" s="165" t="str">
        <f t="shared" si="1"/>
        <v>Pemotongan Ongkir via Anteraja -</v>
      </c>
      <c r="F122" s="184"/>
    </row>
    <row r="123" spans="1:6" hidden="1" x14ac:dyDescent="0.2">
      <c r="A123" s="181" t="s">
        <v>768</v>
      </c>
      <c r="B123" s="167" t="s">
        <v>769</v>
      </c>
      <c r="C123" s="170">
        <v>563</v>
      </c>
      <c r="D123" s="169">
        <v>1949370</v>
      </c>
      <c r="E123" s="165" t="str">
        <f t="shared" si="1"/>
        <v>Pemotongan Biaya Layanan Power M</v>
      </c>
      <c r="F123" s="184"/>
    </row>
    <row r="124" spans="1:6" hidden="1" x14ac:dyDescent="0.2">
      <c r="A124" s="181" t="s">
        <v>768</v>
      </c>
      <c r="B124" s="167" t="s">
        <v>771</v>
      </c>
      <c r="C124" s="170">
        <v>10000</v>
      </c>
      <c r="D124" s="169">
        <v>1950233</v>
      </c>
      <c r="E124" s="165" t="str">
        <f t="shared" si="1"/>
        <v>Pemotongan Ongkir via Anteraja -</v>
      </c>
      <c r="F124" s="184"/>
    </row>
    <row r="125" spans="1:6" hidden="1" x14ac:dyDescent="0.2">
      <c r="A125" s="183" t="s">
        <v>768</v>
      </c>
      <c r="B125" s="164" t="s">
        <v>770</v>
      </c>
      <c r="C125" s="165">
        <v>300</v>
      </c>
      <c r="D125" s="166">
        <v>1949933</v>
      </c>
      <c r="E125" s="165" t="str">
        <f t="shared" si="1"/>
        <v>Pemotongan untuk Asuransi dengan</v>
      </c>
      <c r="F125" s="184"/>
    </row>
    <row r="126" spans="1:6" hidden="1" x14ac:dyDescent="0.2">
      <c r="A126" s="183" t="s">
        <v>764</v>
      </c>
      <c r="B126" s="164" t="s">
        <v>765</v>
      </c>
      <c r="C126" s="165">
        <v>1249</v>
      </c>
      <c r="D126" s="166">
        <v>2048021</v>
      </c>
      <c r="E126" s="165" t="str">
        <f t="shared" si="1"/>
        <v>Pemotongan Biaya Layanan Power M</v>
      </c>
      <c r="F126" s="184"/>
    </row>
    <row r="127" spans="1:6" hidden="1" x14ac:dyDescent="0.2">
      <c r="A127" s="183" t="s">
        <v>764</v>
      </c>
      <c r="B127" s="164" t="s">
        <v>767</v>
      </c>
      <c r="C127" s="165">
        <v>13000</v>
      </c>
      <c r="D127" s="166">
        <v>2049770</v>
      </c>
      <c r="E127" s="165" t="str">
        <f t="shared" si="1"/>
        <v>Pemotongan Ongkir via Anteraja -</v>
      </c>
      <c r="F127" s="184"/>
    </row>
    <row r="128" spans="1:6" hidden="1" x14ac:dyDescent="0.2">
      <c r="A128" s="181" t="s">
        <v>764</v>
      </c>
      <c r="B128" s="167" t="s">
        <v>766</v>
      </c>
      <c r="C128" s="170">
        <v>500</v>
      </c>
      <c r="D128" s="169">
        <v>2049270</v>
      </c>
      <c r="E128" s="165" t="str">
        <f t="shared" si="1"/>
        <v>Pemotongan untuk Asuransi dengan</v>
      </c>
      <c r="F128" s="184"/>
    </row>
    <row r="129" spans="1:6" hidden="1" x14ac:dyDescent="0.2">
      <c r="A129" s="181" t="s">
        <v>760</v>
      </c>
      <c r="B129" s="167" t="s">
        <v>761</v>
      </c>
      <c r="C129" s="170">
        <v>563</v>
      </c>
      <c r="D129" s="169">
        <v>2092458</v>
      </c>
      <c r="E129" s="165" t="str">
        <f t="shared" si="1"/>
        <v>Pemotongan Biaya Layanan Power M</v>
      </c>
      <c r="F129" s="184"/>
    </row>
    <row r="130" spans="1:6" hidden="1" x14ac:dyDescent="0.2">
      <c r="A130" s="181" t="s">
        <v>760</v>
      </c>
      <c r="B130" s="167" t="s">
        <v>763</v>
      </c>
      <c r="C130" s="170">
        <v>6000</v>
      </c>
      <c r="D130" s="169">
        <v>2093321</v>
      </c>
      <c r="E130" s="165" t="str">
        <f t="shared" ref="E130:E193" si="2">IFERROR(LEFT(B130,LEN(B130)-SEARCH("INV",B130)+6),0)</f>
        <v xml:space="preserve">Pemotongan Ongkir via SiCepat - </v>
      </c>
      <c r="F130" s="184"/>
    </row>
    <row r="131" spans="1:6" hidden="1" x14ac:dyDescent="0.2">
      <c r="A131" s="183" t="s">
        <v>760</v>
      </c>
      <c r="B131" s="164" t="s">
        <v>762</v>
      </c>
      <c r="C131" s="165">
        <v>300</v>
      </c>
      <c r="D131" s="166">
        <v>2093021</v>
      </c>
      <c r="E131" s="165" t="str">
        <f t="shared" si="2"/>
        <v>Pemotongan untuk Asuransi dengan</v>
      </c>
      <c r="F131" s="184"/>
    </row>
    <row r="132" spans="1:6" hidden="1" x14ac:dyDescent="0.2">
      <c r="A132" s="183" t="s">
        <v>756</v>
      </c>
      <c r="B132" s="164" t="s">
        <v>757</v>
      </c>
      <c r="C132" s="165">
        <v>686</v>
      </c>
      <c r="D132" s="166">
        <v>2146672</v>
      </c>
      <c r="E132" s="165" t="str">
        <f t="shared" si="2"/>
        <v>Pemotongan Biaya Layanan Power M</v>
      </c>
      <c r="F132" s="184"/>
    </row>
    <row r="133" spans="1:6" hidden="1" x14ac:dyDescent="0.2">
      <c r="A133" s="183" t="s">
        <v>756</v>
      </c>
      <c r="B133" s="164" t="s">
        <v>759</v>
      </c>
      <c r="C133" s="165">
        <v>6000</v>
      </c>
      <c r="D133" s="166">
        <v>2147658</v>
      </c>
      <c r="E133" s="165" t="str">
        <f t="shared" si="2"/>
        <v>Pemotongan Ongkir via Ninja Expr</v>
      </c>
      <c r="F133" s="184"/>
    </row>
    <row r="134" spans="1:6" hidden="1" x14ac:dyDescent="0.2">
      <c r="A134" s="181" t="s">
        <v>756</v>
      </c>
      <c r="B134" s="167" t="s">
        <v>758</v>
      </c>
      <c r="C134" s="170">
        <v>300</v>
      </c>
      <c r="D134" s="169">
        <v>2147358</v>
      </c>
      <c r="E134" s="165" t="str">
        <f t="shared" si="2"/>
        <v>Pemotongan untuk Asuransi dengan</v>
      </c>
      <c r="F134" s="184"/>
    </row>
    <row r="135" spans="1:6" hidden="1" x14ac:dyDescent="0.2">
      <c r="A135" s="181" t="s">
        <v>752</v>
      </c>
      <c r="B135" s="167" t="s">
        <v>753</v>
      </c>
      <c r="C135" s="170">
        <v>1235</v>
      </c>
      <c r="D135" s="169">
        <v>2199651</v>
      </c>
      <c r="E135" s="165" t="str">
        <f t="shared" si="2"/>
        <v>Pemotongan Biaya Layanan Bebas O</v>
      </c>
      <c r="F135" s="184"/>
    </row>
    <row r="136" spans="1:6" hidden="1" x14ac:dyDescent="0.2">
      <c r="A136" s="183" t="s">
        <v>752</v>
      </c>
      <c r="B136" s="164" t="s">
        <v>754</v>
      </c>
      <c r="C136" s="165">
        <v>686</v>
      </c>
      <c r="D136" s="166">
        <v>2200886</v>
      </c>
      <c r="E136" s="165" t="str">
        <f t="shared" si="2"/>
        <v>Pemotongan Biaya Layanan Power M</v>
      </c>
      <c r="F136" s="184"/>
    </row>
    <row r="137" spans="1:6" hidden="1" x14ac:dyDescent="0.2">
      <c r="A137" s="181" t="s">
        <v>752</v>
      </c>
      <c r="B137" s="167" t="s">
        <v>755</v>
      </c>
      <c r="C137" s="170">
        <v>21000</v>
      </c>
      <c r="D137" s="169">
        <v>2201572</v>
      </c>
      <c r="E137" s="165" t="str">
        <f t="shared" si="2"/>
        <v xml:space="preserve">Pemotongan Ongkir via SiCepat - </v>
      </c>
      <c r="F137" s="184"/>
    </row>
    <row r="138" spans="1:6" hidden="1" x14ac:dyDescent="0.2">
      <c r="A138" s="181" t="s">
        <v>747</v>
      </c>
      <c r="B138" s="167" t="s">
        <v>748</v>
      </c>
      <c r="C138" s="170">
        <v>5804</v>
      </c>
      <c r="D138" s="169">
        <v>2448522</v>
      </c>
      <c r="E138" s="165" t="str">
        <f t="shared" si="2"/>
        <v>Pemotongan Biaya Layanan Bebas O</v>
      </c>
      <c r="F138" s="184"/>
    </row>
    <row r="139" spans="1:6" hidden="1" x14ac:dyDescent="0.2">
      <c r="A139" s="183" t="s">
        <v>747</v>
      </c>
      <c r="B139" s="164" t="s">
        <v>749</v>
      </c>
      <c r="C139" s="165">
        <v>3225</v>
      </c>
      <c r="D139" s="166">
        <v>2454326</v>
      </c>
      <c r="E139" s="165" t="str">
        <f t="shared" si="2"/>
        <v>Pemotongan Biaya Layanan Power M</v>
      </c>
      <c r="F139" s="184"/>
    </row>
    <row r="140" spans="1:6" hidden="1" x14ac:dyDescent="0.2">
      <c r="A140" s="183" t="s">
        <v>747</v>
      </c>
      <c r="B140" s="164" t="s">
        <v>751</v>
      </c>
      <c r="C140" s="165">
        <v>10000</v>
      </c>
      <c r="D140" s="166">
        <v>2458651</v>
      </c>
      <c r="E140" s="165" t="str">
        <f t="shared" si="2"/>
        <v xml:space="preserve">Pemotongan Ongkir via SiCepat - </v>
      </c>
      <c r="F140" s="184"/>
    </row>
    <row r="141" spans="1:6" hidden="1" x14ac:dyDescent="0.2">
      <c r="A141" s="181" t="s">
        <v>747</v>
      </c>
      <c r="B141" s="167" t="s">
        <v>750</v>
      </c>
      <c r="C141" s="170">
        <v>1100</v>
      </c>
      <c r="D141" s="169">
        <v>2457551</v>
      </c>
      <c r="E141" s="165" t="str">
        <f t="shared" si="2"/>
        <v>Pemotongan untuk Asuransi dengan</v>
      </c>
      <c r="F141" s="184"/>
    </row>
    <row r="142" spans="1:6" hidden="1" x14ac:dyDescent="0.2">
      <c r="A142" s="183" t="s">
        <v>745</v>
      </c>
      <c r="B142" s="164" t="s">
        <v>746</v>
      </c>
      <c r="C142" s="165">
        <v>6000</v>
      </c>
      <c r="D142" s="166">
        <v>2553022</v>
      </c>
      <c r="E142" s="165" t="str">
        <f t="shared" si="2"/>
        <v xml:space="preserve">Pemotongan Ongkir via SiCepat - </v>
      </c>
      <c r="F142" s="184"/>
    </row>
    <row r="143" spans="1:6" hidden="1" x14ac:dyDescent="0.2">
      <c r="A143" s="183" t="s">
        <v>742</v>
      </c>
      <c r="B143" s="164" t="s">
        <v>743</v>
      </c>
      <c r="C143" s="165">
        <v>1301</v>
      </c>
      <c r="D143" s="166">
        <v>2551221</v>
      </c>
      <c r="E143" s="165" t="str">
        <f t="shared" si="2"/>
        <v>Pemotongan Biaya Layanan Power M</v>
      </c>
      <c r="F143" s="184"/>
    </row>
    <row r="144" spans="1:6" hidden="1" x14ac:dyDescent="0.2">
      <c r="A144" s="181" t="s">
        <v>742</v>
      </c>
      <c r="B144" s="167" t="s">
        <v>744</v>
      </c>
      <c r="C144" s="170">
        <v>500</v>
      </c>
      <c r="D144" s="169">
        <v>2552522</v>
      </c>
      <c r="E144" s="165" t="str">
        <f t="shared" si="2"/>
        <v>Pemotongan untuk Asuransi dengan</v>
      </c>
      <c r="F144" s="184"/>
    </row>
    <row r="145" spans="1:6" hidden="1" x14ac:dyDescent="0.2">
      <c r="A145" s="183" t="s">
        <v>737</v>
      </c>
      <c r="B145" s="164" t="s">
        <v>738</v>
      </c>
      <c r="C145" s="165">
        <v>3463</v>
      </c>
      <c r="D145" s="166">
        <v>2699734</v>
      </c>
      <c r="E145" s="165" t="str">
        <f t="shared" si="2"/>
        <v>Pemotongan Biaya Layanan Bebas O</v>
      </c>
      <c r="F145" s="184"/>
    </row>
    <row r="146" spans="1:6" hidden="1" x14ac:dyDescent="0.2">
      <c r="A146" s="181" t="s">
        <v>737</v>
      </c>
      <c r="B146" s="167" t="s">
        <v>739</v>
      </c>
      <c r="C146" s="170">
        <v>1924</v>
      </c>
      <c r="D146" s="169">
        <v>2703197</v>
      </c>
      <c r="E146" s="165" t="str">
        <f t="shared" si="2"/>
        <v>Pemotongan Biaya Layanan Power M</v>
      </c>
      <c r="F146" s="184"/>
    </row>
    <row r="147" spans="1:6" hidden="1" x14ac:dyDescent="0.2">
      <c r="A147" s="181" t="s">
        <v>737</v>
      </c>
      <c r="B147" s="167" t="s">
        <v>741</v>
      </c>
      <c r="C147" s="170">
        <v>10000</v>
      </c>
      <c r="D147" s="169">
        <v>2705821</v>
      </c>
      <c r="E147" s="165" t="str">
        <f t="shared" si="2"/>
        <v>Pemotongan Ongkir via Anteraja -</v>
      </c>
      <c r="F147" s="184"/>
    </row>
    <row r="148" spans="1:6" hidden="1" x14ac:dyDescent="0.2">
      <c r="A148" s="183" t="s">
        <v>737</v>
      </c>
      <c r="B148" s="164" t="s">
        <v>740</v>
      </c>
      <c r="C148" s="165">
        <v>700</v>
      </c>
      <c r="D148" s="166">
        <v>2705121</v>
      </c>
      <c r="E148" s="165" t="str">
        <f t="shared" si="2"/>
        <v>Pemotongan untuk Asuransi dengan</v>
      </c>
      <c r="F148" s="184"/>
    </row>
    <row r="149" spans="1:6" hidden="1" x14ac:dyDescent="0.2">
      <c r="A149" s="181" t="s">
        <v>733</v>
      </c>
      <c r="B149" s="167" t="s">
        <v>734</v>
      </c>
      <c r="C149" s="170">
        <v>1235</v>
      </c>
      <c r="D149" s="169">
        <v>2752713</v>
      </c>
      <c r="E149" s="165" t="str">
        <f t="shared" si="2"/>
        <v>Pemotongan Biaya Layanan Bebas O</v>
      </c>
      <c r="F149" s="184"/>
    </row>
    <row r="150" spans="1:6" hidden="1" x14ac:dyDescent="0.2">
      <c r="A150" s="183" t="s">
        <v>733</v>
      </c>
      <c r="B150" s="164" t="s">
        <v>735</v>
      </c>
      <c r="C150" s="165">
        <v>686</v>
      </c>
      <c r="D150" s="166">
        <v>2753948</v>
      </c>
      <c r="E150" s="165" t="str">
        <f t="shared" si="2"/>
        <v>Pemotongan Biaya Layanan Power M</v>
      </c>
      <c r="F150" s="184"/>
    </row>
    <row r="151" spans="1:6" hidden="1" x14ac:dyDescent="0.2">
      <c r="A151" s="181" t="s">
        <v>733</v>
      </c>
      <c r="B151" s="167" t="s">
        <v>736</v>
      </c>
      <c r="C151" s="170">
        <v>10000</v>
      </c>
      <c r="D151" s="169">
        <v>2754634</v>
      </c>
      <c r="E151" s="165" t="str">
        <f t="shared" si="2"/>
        <v>Pemotongan Ongkir via Anteraja -</v>
      </c>
      <c r="F151" s="184"/>
    </row>
    <row r="152" spans="1:6" hidden="1" x14ac:dyDescent="0.2">
      <c r="A152" s="183" t="s">
        <v>729</v>
      </c>
      <c r="B152" s="164" t="s">
        <v>730</v>
      </c>
      <c r="C152" s="165">
        <v>1235</v>
      </c>
      <c r="D152" s="166">
        <v>2805692</v>
      </c>
      <c r="E152" s="165" t="str">
        <f t="shared" si="2"/>
        <v>Pemotongan Biaya Layanan Bebas O</v>
      </c>
      <c r="F152" s="184"/>
    </row>
    <row r="153" spans="1:6" hidden="1" x14ac:dyDescent="0.2">
      <c r="A153" s="181" t="s">
        <v>729</v>
      </c>
      <c r="B153" s="167" t="s">
        <v>731</v>
      </c>
      <c r="C153" s="170">
        <v>686</v>
      </c>
      <c r="D153" s="169">
        <v>2806927</v>
      </c>
      <c r="E153" s="165" t="str">
        <f t="shared" si="2"/>
        <v>Pemotongan Biaya Layanan Power M</v>
      </c>
      <c r="F153" s="184"/>
    </row>
    <row r="154" spans="1:6" hidden="1" x14ac:dyDescent="0.2">
      <c r="A154" s="183" t="s">
        <v>729</v>
      </c>
      <c r="B154" s="164" t="s">
        <v>732</v>
      </c>
      <c r="C154" s="165">
        <v>10000</v>
      </c>
      <c r="D154" s="166">
        <v>2807613</v>
      </c>
      <c r="E154" s="165" t="str">
        <f t="shared" si="2"/>
        <v xml:space="preserve">Pemotongan Ongkir via SiCepat - </v>
      </c>
      <c r="F154" s="184"/>
    </row>
    <row r="155" spans="1:6" hidden="1" x14ac:dyDescent="0.2">
      <c r="A155" s="181" t="s">
        <v>725</v>
      </c>
      <c r="B155" s="167" t="s">
        <v>726</v>
      </c>
      <c r="C155" s="170">
        <v>1235</v>
      </c>
      <c r="D155" s="169">
        <v>2858671</v>
      </c>
      <c r="E155" s="165" t="str">
        <f t="shared" si="2"/>
        <v>Pemotongan Biaya Layanan Bebas O</v>
      </c>
      <c r="F155" s="184"/>
    </row>
    <row r="156" spans="1:6" hidden="1" x14ac:dyDescent="0.2">
      <c r="A156" s="183" t="s">
        <v>725</v>
      </c>
      <c r="B156" s="164" t="s">
        <v>727</v>
      </c>
      <c r="C156" s="165">
        <v>686</v>
      </c>
      <c r="D156" s="166">
        <v>2859906</v>
      </c>
      <c r="E156" s="165" t="str">
        <f t="shared" si="2"/>
        <v>Pemotongan Biaya Layanan Power M</v>
      </c>
      <c r="F156" s="184"/>
    </row>
    <row r="157" spans="1:6" hidden="1" x14ac:dyDescent="0.2">
      <c r="A157" s="181" t="s">
        <v>725</v>
      </c>
      <c r="B157" s="167" t="s">
        <v>728</v>
      </c>
      <c r="C157" s="170">
        <v>28000</v>
      </c>
      <c r="D157" s="169">
        <v>2860592</v>
      </c>
      <c r="E157" s="165" t="str">
        <f t="shared" si="2"/>
        <v xml:space="preserve">Pemotongan Ongkir via SiCepat - </v>
      </c>
      <c r="F157" s="184"/>
    </row>
    <row r="158" spans="1:6" hidden="1" x14ac:dyDescent="0.2">
      <c r="A158" s="183" t="s">
        <v>721</v>
      </c>
      <c r="B158" s="164" t="s">
        <v>722</v>
      </c>
      <c r="C158" s="165">
        <v>1238</v>
      </c>
      <c r="D158" s="166">
        <v>2956433</v>
      </c>
      <c r="E158" s="165" t="str">
        <f t="shared" si="2"/>
        <v>Pemotongan Biaya Layanan Power M</v>
      </c>
      <c r="F158" s="184"/>
    </row>
    <row r="159" spans="1:6" hidden="1" x14ac:dyDescent="0.2">
      <c r="A159" s="183" t="s">
        <v>721</v>
      </c>
      <c r="B159" s="164" t="s">
        <v>724</v>
      </c>
      <c r="C159" s="165">
        <v>10000</v>
      </c>
      <c r="D159" s="166">
        <v>2958171</v>
      </c>
      <c r="E159" s="165" t="str">
        <f t="shared" si="2"/>
        <v>Pemotongan Ongkir via Anteraja -</v>
      </c>
      <c r="F159" s="184"/>
    </row>
    <row r="160" spans="1:6" hidden="1" x14ac:dyDescent="0.2">
      <c r="A160" s="181" t="s">
        <v>721</v>
      </c>
      <c r="B160" s="167" t="s">
        <v>723</v>
      </c>
      <c r="C160" s="170">
        <v>500</v>
      </c>
      <c r="D160" s="169">
        <v>2957671</v>
      </c>
      <c r="E160" s="165" t="str">
        <f t="shared" si="2"/>
        <v>Pemotongan untuk Asuransi dengan</v>
      </c>
      <c r="F160" s="184"/>
    </row>
    <row r="161" spans="1:6" hidden="1" x14ac:dyDescent="0.2">
      <c r="A161" s="183" t="s">
        <v>716</v>
      </c>
      <c r="B161" s="164" t="s">
        <v>717</v>
      </c>
      <c r="C161" s="165">
        <v>1328</v>
      </c>
      <c r="D161" s="166">
        <v>3013367</v>
      </c>
      <c r="E161" s="165" t="str">
        <f t="shared" si="2"/>
        <v>Pemotongan Biaya Layanan Bebas O</v>
      </c>
      <c r="F161" s="184"/>
    </row>
    <row r="162" spans="1:6" hidden="1" x14ac:dyDescent="0.2">
      <c r="A162" s="181" t="s">
        <v>716</v>
      </c>
      <c r="B162" s="167" t="s">
        <v>718</v>
      </c>
      <c r="C162" s="170">
        <v>738</v>
      </c>
      <c r="D162" s="169">
        <v>3014695</v>
      </c>
      <c r="E162" s="165" t="str">
        <f t="shared" si="2"/>
        <v>Pemotongan Biaya Layanan Power M</v>
      </c>
      <c r="F162" s="184"/>
    </row>
    <row r="163" spans="1:6" hidden="1" x14ac:dyDescent="0.2">
      <c r="A163" s="181" t="s">
        <v>716</v>
      </c>
      <c r="B163" s="167" t="s">
        <v>720</v>
      </c>
      <c r="C163" s="170">
        <v>10000</v>
      </c>
      <c r="D163" s="169">
        <v>3015733</v>
      </c>
      <c r="E163" s="165" t="str">
        <f t="shared" si="2"/>
        <v>Pemotongan Ongkir via Anteraja -</v>
      </c>
      <c r="F163" s="184"/>
    </row>
    <row r="164" spans="1:6" hidden="1" x14ac:dyDescent="0.2">
      <c r="A164" s="183" t="s">
        <v>716</v>
      </c>
      <c r="B164" s="164" t="s">
        <v>719</v>
      </c>
      <c r="C164" s="165">
        <v>300</v>
      </c>
      <c r="D164" s="166">
        <v>3015433</v>
      </c>
      <c r="E164" s="165" t="str">
        <f t="shared" si="2"/>
        <v>Pemotongan untuk Asuransi dengan</v>
      </c>
      <c r="F164" s="184"/>
    </row>
    <row r="165" spans="1:6" x14ac:dyDescent="0.2">
      <c r="A165" s="181" t="s">
        <v>714</v>
      </c>
      <c r="B165" s="167" t="s">
        <v>715</v>
      </c>
      <c r="C165" s="168">
        <v>0</v>
      </c>
      <c r="D165" s="169">
        <v>2348869</v>
      </c>
      <c r="E165" s="165">
        <f t="shared" si="2"/>
        <v>0</v>
      </c>
      <c r="F165" s="182">
        <v>664498</v>
      </c>
    </row>
    <row r="166" spans="1:6" hidden="1" x14ac:dyDescent="0.2">
      <c r="A166" s="181" t="s">
        <v>709</v>
      </c>
      <c r="B166" s="167" t="s">
        <v>710</v>
      </c>
      <c r="C166" s="170">
        <v>6410</v>
      </c>
      <c r="D166" s="169">
        <v>2623798</v>
      </c>
      <c r="E166" s="165" t="str">
        <f t="shared" si="2"/>
        <v>Pemotongan Biaya Layanan Bebas O</v>
      </c>
      <c r="F166" s="184"/>
    </row>
    <row r="167" spans="1:6" hidden="1" x14ac:dyDescent="0.2">
      <c r="A167" s="183" t="s">
        <v>709</v>
      </c>
      <c r="B167" s="164" t="s">
        <v>711</v>
      </c>
      <c r="C167" s="165">
        <v>3561</v>
      </c>
      <c r="D167" s="166">
        <v>2630208</v>
      </c>
      <c r="E167" s="165" t="str">
        <f t="shared" si="2"/>
        <v>Pemotongan Biaya Layanan Power M</v>
      </c>
      <c r="F167" s="184"/>
    </row>
    <row r="168" spans="1:6" hidden="1" x14ac:dyDescent="0.2">
      <c r="A168" s="183" t="s">
        <v>709</v>
      </c>
      <c r="B168" s="164" t="s">
        <v>713</v>
      </c>
      <c r="C168" s="165">
        <v>10000</v>
      </c>
      <c r="D168" s="166">
        <v>2634969</v>
      </c>
      <c r="E168" s="165" t="str">
        <f t="shared" si="2"/>
        <v>Pemotongan Ongkir via Anteraja -</v>
      </c>
      <c r="F168" s="184"/>
    </row>
    <row r="169" spans="1:6" hidden="1" x14ac:dyDescent="0.2">
      <c r="A169" s="181" t="s">
        <v>709</v>
      </c>
      <c r="B169" s="167" t="s">
        <v>712</v>
      </c>
      <c r="C169" s="170">
        <v>1200</v>
      </c>
      <c r="D169" s="169">
        <v>2633769</v>
      </c>
      <c r="E169" s="165" t="str">
        <f t="shared" si="2"/>
        <v>Pemotongan untuk Asuransi dengan</v>
      </c>
      <c r="F169" s="184"/>
    </row>
    <row r="170" spans="1:6" x14ac:dyDescent="0.2">
      <c r="A170" s="183" t="s">
        <v>707</v>
      </c>
      <c r="B170" s="164" t="s">
        <v>708</v>
      </c>
      <c r="C170" s="168">
        <v>0</v>
      </c>
      <c r="D170" s="166">
        <v>2123798</v>
      </c>
      <c r="E170" s="165">
        <f t="shared" si="2"/>
        <v>0</v>
      </c>
      <c r="F170" s="185">
        <v>500000</v>
      </c>
    </row>
    <row r="171" spans="1:6" hidden="1" x14ac:dyDescent="0.2">
      <c r="A171" s="181" t="s">
        <v>703</v>
      </c>
      <c r="B171" s="167" t="s">
        <v>704</v>
      </c>
      <c r="C171" s="170">
        <v>686</v>
      </c>
      <c r="D171" s="169">
        <v>2178012</v>
      </c>
      <c r="E171" s="165" t="str">
        <f t="shared" si="2"/>
        <v>Pemotongan Biaya Layanan Power M</v>
      </c>
      <c r="F171" s="184"/>
    </row>
    <row r="172" spans="1:6" hidden="1" x14ac:dyDescent="0.2">
      <c r="A172" s="181" t="s">
        <v>703</v>
      </c>
      <c r="B172" s="167" t="s">
        <v>706</v>
      </c>
      <c r="C172" s="170">
        <v>25000</v>
      </c>
      <c r="D172" s="169">
        <v>2179098</v>
      </c>
      <c r="E172" s="165" t="str">
        <f t="shared" si="2"/>
        <v xml:space="preserve">Pemotongan Ongkir via SiCepat - </v>
      </c>
      <c r="F172" s="184"/>
    </row>
    <row r="173" spans="1:6" hidden="1" x14ac:dyDescent="0.2">
      <c r="A173" s="183" t="s">
        <v>703</v>
      </c>
      <c r="B173" s="164" t="s">
        <v>705</v>
      </c>
      <c r="C173" s="165">
        <v>400</v>
      </c>
      <c r="D173" s="166">
        <v>2178698</v>
      </c>
      <c r="E173" s="165" t="str">
        <f t="shared" si="2"/>
        <v>Pemotongan untuk Asuransi dengan</v>
      </c>
      <c r="F173" s="184"/>
    </row>
    <row r="174" spans="1:6" hidden="1" x14ac:dyDescent="0.2">
      <c r="A174" s="183" t="s">
        <v>699</v>
      </c>
      <c r="B174" s="164" t="s">
        <v>700</v>
      </c>
      <c r="C174" s="165">
        <v>1328</v>
      </c>
      <c r="D174" s="166">
        <v>2234946</v>
      </c>
      <c r="E174" s="165" t="str">
        <f t="shared" si="2"/>
        <v>Pemotongan Biaya Layanan Bebas O</v>
      </c>
      <c r="F174" s="184"/>
    </row>
    <row r="175" spans="1:6" hidden="1" x14ac:dyDescent="0.2">
      <c r="A175" s="181" t="s">
        <v>699</v>
      </c>
      <c r="B175" s="167" t="s">
        <v>701</v>
      </c>
      <c r="C175" s="170">
        <v>738</v>
      </c>
      <c r="D175" s="169">
        <v>2236274</v>
      </c>
      <c r="E175" s="165" t="str">
        <f t="shared" si="2"/>
        <v>Pemotongan Biaya Layanan Power M</v>
      </c>
      <c r="F175" s="184"/>
    </row>
    <row r="176" spans="1:6" hidden="1" x14ac:dyDescent="0.2">
      <c r="A176" s="183" t="s">
        <v>699</v>
      </c>
      <c r="B176" s="164" t="s">
        <v>702</v>
      </c>
      <c r="C176" s="165">
        <v>10000</v>
      </c>
      <c r="D176" s="166">
        <v>2237012</v>
      </c>
      <c r="E176" s="165" t="str">
        <f t="shared" si="2"/>
        <v>Pemotongan Ongkir via Anteraja -</v>
      </c>
      <c r="F176" s="184"/>
    </row>
    <row r="177" spans="1:6" hidden="1" x14ac:dyDescent="0.2">
      <c r="A177" s="183" t="s">
        <v>986</v>
      </c>
      <c r="B177" s="164" t="s">
        <v>987</v>
      </c>
      <c r="C177" s="165">
        <v>1235</v>
      </c>
      <c r="D177" s="166">
        <v>2287925</v>
      </c>
      <c r="E177" s="165" t="str">
        <f t="shared" si="2"/>
        <v>Pemotongan Biaya Layanan Bebas O</v>
      </c>
      <c r="F177" s="184"/>
    </row>
    <row r="178" spans="1:6" hidden="1" x14ac:dyDescent="0.2">
      <c r="A178" s="181" t="s">
        <v>986</v>
      </c>
      <c r="B178" s="167" t="s">
        <v>988</v>
      </c>
      <c r="C178" s="170">
        <v>686</v>
      </c>
      <c r="D178" s="169">
        <v>2289160</v>
      </c>
      <c r="E178" s="165" t="str">
        <f t="shared" si="2"/>
        <v>Pemotongan Biaya Layanan Power M</v>
      </c>
      <c r="F178" s="184"/>
    </row>
    <row r="179" spans="1:6" hidden="1" x14ac:dyDescent="0.2">
      <c r="A179" s="183" t="s">
        <v>986</v>
      </c>
      <c r="B179" s="164" t="s">
        <v>989</v>
      </c>
      <c r="C179" s="165">
        <v>24000</v>
      </c>
      <c r="D179" s="166">
        <v>2289846</v>
      </c>
      <c r="E179" s="165" t="str">
        <f t="shared" si="2"/>
        <v>Pemotongan Ongkir via Anteraja -</v>
      </c>
      <c r="F179" s="184"/>
    </row>
    <row r="180" spans="1:6" hidden="1" x14ac:dyDescent="0.2">
      <c r="A180" s="181" t="s">
        <v>982</v>
      </c>
      <c r="B180" s="167" t="s">
        <v>983</v>
      </c>
      <c r="C180" s="170">
        <v>1235</v>
      </c>
      <c r="D180" s="169">
        <v>2340904</v>
      </c>
      <c r="E180" s="165" t="str">
        <f t="shared" si="2"/>
        <v>Pemotongan Biaya Layanan Bebas O</v>
      </c>
      <c r="F180" s="184"/>
    </row>
    <row r="181" spans="1:6" hidden="1" x14ac:dyDescent="0.2">
      <c r="A181" s="183" t="s">
        <v>982</v>
      </c>
      <c r="B181" s="164" t="s">
        <v>984</v>
      </c>
      <c r="C181" s="165">
        <v>686</v>
      </c>
      <c r="D181" s="166">
        <v>2342139</v>
      </c>
      <c r="E181" s="165" t="str">
        <f t="shared" si="2"/>
        <v>Pemotongan Biaya Layanan Power M</v>
      </c>
      <c r="F181" s="184"/>
    </row>
    <row r="182" spans="1:6" hidden="1" x14ac:dyDescent="0.2">
      <c r="A182" s="181" t="s">
        <v>982</v>
      </c>
      <c r="B182" s="167" t="s">
        <v>985</v>
      </c>
      <c r="C182" s="170">
        <v>10000</v>
      </c>
      <c r="D182" s="169">
        <v>2342825</v>
      </c>
      <c r="E182" s="165" t="str">
        <f t="shared" si="2"/>
        <v xml:space="preserve">Pemotongan Ongkir via SiCepat - </v>
      </c>
      <c r="F182" s="184"/>
    </row>
    <row r="183" spans="1:6" hidden="1" x14ac:dyDescent="0.2">
      <c r="A183" s="183" t="s">
        <v>978</v>
      </c>
      <c r="B183" s="164" t="s">
        <v>979</v>
      </c>
      <c r="C183" s="165">
        <v>1235</v>
      </c>
      <c r="D183" s="166">
        <v>2393883</v>
      </c>
      <c r="E183" s="165" t="str">
        <f t="shared" si="2"/>
        <v>Pemotongan Biaya Layanan Bebas O</v>
      </c>
      <c r="F183" s="184"/>
    </row>
    <row r="184" spans="1:6" hidden="1" x14ac:dyDescent="0.2">
      <c r="A184" s="181" t="s">
        <v>978</v>
      </c>
      <c r="B184" s="167" t="s">
        <v>980</v>
      </c>
      <c r="C184" s="170">
        <v>686</v>
      </c>
      <c r="D184" s="169">
        <v>2395118</v>
      </c>
      <c r="E184" s="165" t="str">
        <f t="shared" si="2"/>
        <v>Pemotongan Biaya Layanan Power M</v>
      </c>
      <c r="F184" s="184"/>
    </row>
    <row r="185" spans="1:6" hidden="1" x14ac:dyDescent="0.2">
      <c r="A185" s="183" t="s">
        <v>978</v>
      </c>
      <c r="B185" s="164" t="s">
        <v>981</v>
      </c>
      <c r="C185" s="165">
        <v>19000</v>
      </c>
      <c r="D185" s="166">
        <v>2395804</v>
      </c>
      <c r="E185" s="165" t="str">
        <f t="shared" si="2"/>
        <v>Pemotongan Ongkir via Anteraja -</v>
      </c>
      <c r="F185" s="184"/>
    </row>
    <row r="186" spans="1:6" x14ac:dyDescent="0.2">
      <c r="A186" s="181" t="s">
        <v>976</v>
      </c>
      <c r="B186" s="167" t="s">
        <v>977</v>
      </c>
      <c r="C186" s="168">
        <v>0</v>
      </c>
      <c r="D186" s="169">
        <v>2357684</v>
      </c>
      <c r="E186" s="165">
        <f t="shared" si="2"/>
        <v>0</v>
      </c>
      <c r="F186" s="182">
        <v>36199</v>
      </c>
    </row>
    <row r="187" spans="1:6" hidden="1" x14ac:dyDescent="0.2">
      <c r="A187" s="181" t="s">
        <v>971</v>
      </c>
      <c r="B187" s="167" t="s">
        <v>972</v>
      </c>
      <c r="C187" s="170">
        <v>1235</v>
      </c>
      <c r="D187" s="169">
        <v>2410663</v>
      </c>
      <c r="E187" s="165" t="str">
        <f t="shared" si="2"/>
        <v>Pemotongan Biaya Layanan Bebas O</v>
      </c>
      <c r="F187" s="184"/>
    </row>
    <row r="188" spans="1:6" hidden="1" x14ac:dyDescent="0.2">
      <c r="A188" s="183" t="s">
        <v>971</v>
      </c>
      <c r="B188" s="164" t="s">
        <v>973</v>
      </c>
      <c r="C188" s="165">
        <v>686</v>
      </c>
      <c r="D188" s="166">
        <v>2411898</v>
      </c>
      <c r="E188" s="165" t="str">
        <f t="shared" si="2"/>
        <v>Pemotongan Biaya Layanan Power M</v>
      </c>
      <c r="F188" s="184"/>
    </row>
    <row r="189" spans="1:6" hidden="1" x14ac:dyDescent="0.2">
      <c r="A189" s="183" t="s">
        <v>971</v>
      </c>
      <c r="B189" s="164" t="s">
        <v>975</v>
      </c>
      <c r="C189" s="165">
        <v>10000</v>
      </c>
      <c r="D189" s="166">
        <v>2412884</v>
      </c>
      <c r="E189" s="165" t="str">
        <f t="shared" si="2"/>
        <v xml:space="preserve">Pemotongan Ongkir via SiCepat - </v>
      </c>
      <c r="F189" s="184"/>
    </row>
    <row r="190" spans="1:6" hidden="1" x14ac:dyDescent="0.2">
      <c r="A190" s="181" t="s">
        <v>971</v>
      </c>
      <c r="B190" s="167" t="s">
        <v>974</v>
      </c>
      <c r="C190" s="170">
        <v>300</v>
      </c>
      <c r="D190" s="169">
        <v>2412584</v>
      </c>
      <c r="E190" s="165" t="str">
        <f t="shared" si="2"/>
        <v>Pemotongan untuk Asuransi dengan</v>
      </c>
      <c r="F190" s="184"/>
    </row>
    <row r="191" spans="1:6" hidden="1" x14ac:dyDescent="0.2">
      <c r="A191" s="183" t="s">
        <v>967</v>
      </c>
      <c r="B191" s="164" t="s">
        <v>968</v>
      </c>
      <c r="C191" s="165">
        <v>1213</v>
      </c>
      <c r="D191" s="166">
        <v>2462676</v>
      </c>
      <c r="E191" s="165" t="str">
        <f t="shared" si="2"/>
        <v>Pemotongan Biaya Layanan Bebas O</v>
      </c>
      <c r="F191" s="184"/>
    </row>
    <row r="192" spans="1:6" hidden="1" x14ac:dyDescent="0.2">
      <c r="A192" s="181" t="s">
        <v>967</v>
      </c>
      <c r="B192" s="167" t="s">
        <v>969</v>
      </c>
      <c r="C192" s="170">
        <v>674</v>
      </c>
      <c r="D192" s="169">
        <v>2463889</v>
      </c>
      <c r="E192" s="165" t="str">
        <f t="shared" si="2"/>
        <v>Pemotongan Biaya Layanan Power M</v>
      </c>
      <c r="F192" s="184"/>
    </row>
    <row r="193" spans="1:6" hidden="1" x14ac:dyDescent="0.2">
      <c r="A193" s="183" t="s">
        <v>967</v>
      </c>
      <c r="B193" s="164" t="s">
        <v>970</v>
      </c>
      <c r="C193" s="165">
        <v>10000</v>
      </c>
      <c r="D193" s="166">
        <v>2464563</v>
      </c>
      <c r="E193" s="165" t="str">
        <f t="shared" si="2"/>
        <v xml:space="preserve">Pemotongan Ongkir via SiCepat - </v>
      </c>
      <c r="F193" s="184"/>
    </row>
    <row r="194" spans="1:6" hidden="1" x14ac:dyDescent="0.2">
      <c r="A194" s="183" t="s">
        <v>964</v>
      </c>
      <c r="B194" s="164" t="s">
        <v>965</v>
      </c>
      <c r="C194" s="165">
        <v>1351</v>
      </c>
      <c r="D194" s="166">
        <v>2569325</v>
      </c>
      <c r="E194" s="165" t="str">
        <f t="shared" ref="E194:E257" si="3">IFERROR(LEFT(B194,LEN(B194)-SEARCH("INV",B194)+6),0)</f>
        <v>Pemotongan Biaya Layanan Power M</v>
      </c>
      <c r="F194" s="184"/>
    </row>
    <row r="195" spans="1:6" hidden="1" x14ac:dyDescent="0.2">
      <c r="A195" s="181" t="s">
        <v>964</v>
      </c>
      <c r="B195" s="167" t="s">
        <v>966</v>
      </c>
      <c r="C195" s="170">
        <v>6000</v>
      </c>
      <c r="D195" s="169">
        <v>2570676</v>
      </c>
      <c r="E195" s="165" t="str">
        <f t="shared" si="3"/>
        <v xml:space="preserve">Pemotongan Ongkir via SiCepat - </v>
      </c>
      <c r="F195" s="184"/>
    </row>
    <row r="196" spans="1:6" hidden="1" x14ac:dyDescent="0.2">
      <c r="A196" s="181" t="s">
        <v>960</v>
      </c>
      <c r="B196" s="167" t="s">
        <v>961</v>
      </c>
      <c r="C196" s="170">
        <v>1235</v>
      </c>
      <c r="D196" s="169">
        <v>2622304</v>
      </c>
      <c r="E196" s="165" t="str">
        <f t="shared" si="3"/>
        <v>Pemotongan Biaya Layanan Bebas O</v>
      </c>
      <c r="F196" s="184"/>
    </row>
    <row r="197" spans="1:6" hidden="1" x14ac:dyDescent="0.2">
      <c r="A197" s="183" t="s">
        <v>960</v>
      </c>
      <c r="B197" s="164" t="s">
        <v>962</v>
      </c>
      <c r="C197" s="165">
        <v>686</v>
      </c>
      <c r="D197" s="166">
        <v>2623539</v>
      </c>
      <c r="E197" s="165" t="str">
        <f t="shared" si="3"/>
        <v>Pemotongan Biaya Layanan Power M</v>
      </c>
      <c r="F197" s="184"/>
    </row>
    <row r="198" spans="1:6" hidden="1" x14ac:dyDescent="0.2">
      <c r="A198" s="181" t="s">
        <v>960</v>
      </c>
      <c r="B198" s="167" t="s">
        <v>963</v>
      </c>
      <c r="C198" s="170">
        <v>10000</v>
      </c>
      <c r="D198" s="169">
        <v>2624225</v>
      </c>
      <c r="E198" s="165" t="str">
        <f t="shared" si="3"/>
        <v xml:space="preserve">Pemotongan Ongkir via SiCepat - </v>
      </c>
      <c r="F198" s="184"/>
    </row>
    <row r="199" spans="1:6" hidden="1" x14ac:dyDescent="0.2">
      <c r="A199" s="183" t="s">
        <v>958</v>
      </c>
      <c r="B199" s="164" t="s">
        <v>959</v>
      </c>
      <c r="C199" s="165">
        <v>10000</v>
      </c>
      <c r="D199" s="166">
        <v>2677504</v>
      </c>
      <c r="E199" s="165" t="str">
        <f t="shared" si="3"/>
        <v>Pemotongan Ongkir via Anteraja -</v>
      </c>
      <c r="F199" s="184"/>
    </row>
    <row r="200" spans="1:6" hidden="1" x14ac:dyDescent="0.2">
      <c r="A200" s="181" t="s">
        <v>954</v>
      </c>
      <c r="B200" s="167" t="s">
        <v>955</v>
      </c>
      <c r="C200" s="170">
        <v>1235</v>
      </c>
      <c r="D200" s="169">
        <v>2675283</v>
      </c>
      <c r="E200" s="165" t="str">
        <f t="shared" si="3"/>
        <v>Pemotongan Biaya Layanan Bebas O</v>
      </c>
      <c r="F200" s="184"/>
    </row>
    <row r="201" spans="1:6" hidden="1" x14ac:dyDescent="0.2">
      <c r="A201" s="183" t="s">
        <v>954</v>
      </c>
      <c r="B201" s="164" t="s">
        <v>956</v>
      </c>
      <c r="C201" s="165">
        <v>686</v>
      </c>
      <c r="D201" s="166">
        <v>2676518</v>
      </c>
      <c r="E201" s="165" t="str">
        <f t="shared" si="3"/>
        <v>Pemotongan Biaya Layanan Power M</v>
      </c>
      <c r="F201" s="184"/>
    </row>
    <row r="202" spans="1:6" hidden="1" x14ac:dyDescent="0.2">
      <c r="A202" s="181" t="s">
        <v>954</v>
      </c>
      <c r="B202" s="167" t="s">
        <v>957</v>
      </c>
      <c r="C202" s="170">
        <v>300</v>
      </c>
      <c r="D202" s="169">
        <v>2677204</v>
      </c>
      <c r="E202" s="165" t="str">
        <f t="shared" si="3"/>
        <v>Pemotongan untuk Asuransi dengan</v>
      </c>
      <c r="F202" s="184"/>
    </row>
    <row r="203" spans="1:6" hidden="1" x14ac:dyDescent="0.2">
      <c r="A203" s="183" t="s">
        <v>952</v>
      </c>
      <c r="B203" s="164" t="s">
        <v>953</v>
      </c>
      <c r="C203" s="165">
        <v>10000</v>
      </c>
      <c r="D203" s="166">
        <v>2730183</v>
      </c>
      <c r="E203" s="165" t="str">
        <f t="shared" si="3"/>
        <v>Pemotongan Ongkir via Anteraja -</v>
      </c>
      <c r="F203" s="184"/>
    </row>
    <row r="204" spans="1:6" hidden="1" x14ac:dyDescent="0.2">
      <c r="A204" s="183" t="s">
        <v>949</v>
      </c>
      <c r="B204" s="164" t="s">
        <v>950</v>
      </c>
      <c r="C204" s="165">
        <v>1235</v>
      </c>
      <c r="D204" s="166">
        <v>2728262</v>
      </c>
      <c r="E204" s="165" t="str">
        <f t="shared" si="3"/>
        <v>Pemotongan Biaya Layanan Bebas O</v>
      </c>
      <c r="F204" s="184"/>
    </row>
    <row r="205" spans="1:6" hidden="1" x14ac:dyDescent="0.2">
      <c r="A205" s="181" t="s">
        <v>949</v>
      </c>
      <c r="B205" s="167" t="s">
        <v>951</v>
      </c>
      <c r="C205" s="170">
        <v>686</v>
      </c>
      <c r="D205" s="169">
        <v>2729497</v>
      </c>
      <c r="E205" s="165" t="str">
        <f t="shared" si="3"/>
        <v>Pemotongan Biaya Layanan Power M</v>
      </c>
      <c r="F205" s="184"/>
    </row>
    <row r="206" spans="1:6" hidden="1" x14ac:dyDescent="0.2">
      <c r="A206" s="181" t="s">
        <v>945</v>
      </c>
      <c r="B206" s="167" t="s">
        <v>946</v>
      </c>
      <c r="C206" s="170">
        <v>1235</v>
      </c>
      <c r="D206" s="169">
        <v>2781241</v>
      </c>
      <c r="E206" s="165" t="str">
        <f t="shared" si="3"/>
        <v>Pemotongan Biaya Layanan Bebas O</v>
      </c>
      <c r="F206" s="184"/>
    </row>
    <row r="207" spans="1:6" hidden="1" x14ac:dyDescent="0.2">
      <c r="A207" s="183" t="s">
        <v>945</v>
      </c>
      <c r="B207" s="164" t="s">
        <v>947</v>
      </c>
      <c r="C207" s="165">
        <v>686</v>
      </c>
      <c r="D207" s="166">
        <v>2782476</v>
      </c>
      <c r="E207" s="165" t="str">
        <f t="shared" si="3"/>
        <v>Pemotongan Biaya Layanan Power M</v>
      </c>
      <c r="F207" s="184"/>
    </row>
    <row r="208" spans="1:6" hidden="1" x14ac:dyDescent="0.2">
      <c r="A208" s="181" t="s">
        <v>945</v>
      </c>
      <c r="B208" s="167" t="s">
        <v>948</v>
      </c>
      <c r="C208" s="170">
        <v>20000</v>
      </c>
      <c r="D208" s="169">
        <v>2783162</v>
      </c>
      <c r="E208" s="165" t="str">
        <f t="shared" si="3"/>
        <v xml:space="preserve">Pemotongan Ongkir via SiCepat - </v>
      </c>
      <c r="F208" s="184"/>
    </row>
    <row r="209" spans="1:6" hidden="1" x14ac:dyDescent="0.2">
      <c r="A209" s="181" t="s">
        <v>942</v>
      </c>
      <c r="B209" s="167" t="s">
        <v>943</v>
      </c>
      <c r="C209" s="170">
        <v>686</v>
      </c>
      <c r="D209" s="169">
        <v>2835455</v>
      </c>
      <c r="E209" s="165" t="str">
        <f t="shared" si="3"/>
        <v>Pemotongan Biaya Layanan Power M</v>
      </c>
      <c r="F209" s="184"/>
    </row>
    <row r="210" spans="1:6" hidden="1" x14ac:dyDescent="0.2">
      <c r="A210" s="183" t="s">
        <v>942</v>
      </c>
      <c r="B210" s="164" t="s">
        <v>944</v>
      </c>
      <c r="C210" s="165">
        <v>6000</v>
      </c>
      <c r="D210" s="166">
        <v>2836141</v>
      </c>
      <c r="E210" s="165" t="str">
        <f t="shared" si="3"/>
        <v xml:space="preserve">Pemotongan Ongkir via SiCepat - </v>
      </c>
      <c r="F210" s="184"/>
    </row>
    <row r="211" spans="1:6" x14ac:dyDescent="0.2">
      <c r="A211" s="183" t="s">
        <v>940</v>
      </c>
      <c r="B211" s="164" t="s">
        <v>941</v>
      </c>
      <c r="C211" s="168">
        <v>0</v>
      </c>
      <c r="D211" s="166">
        <v>2787256</v>
      </c>
      <c r="E211" s="165">
        <f t="shared" si="3"/>
        <v>0</v>
      </c>
      <c r="F211" s="165">
        <v>48199</v>
      </c>
    </row>
    <row r="212" spans="1:6" x14ac:dyDescent="0.2">
      <c r="A212" s="181" t="s">
        <v>938</v>
      </c>
      <c r="B212" s="167" t="s">
        <v>939</v>
      </c>
      <c r="C212" s="168">
        <v>0</v>
      </c>
      <c r="D212" s="169">
        <v>2586360</v>
      </c>
      <c r="E212" s="165">
        <f t="shared" si="3"/>
        <v>0</v>
      </c>
      <c r="F212" s="182">
        <v>200896</v>
      </c>
    </row>
    <row r="213" spans="1:6" hidden="1" x14ac:dyDescent="0.2">
      <c r="A213" s="181" t="s">
        <v>933</v>
      </c>
      <c r="B213" s="167" t="s">
        <v>934</v>
      </c>
      <c r="C213" s="170">
        <v>1235</v>
      </c>
      <c r="D213" s="169">
        <v>2639339</v>
      </c>
      <c r="E213" s="165" t="str">
        <f t="shared" si="3"/>
        <v>Pemotongan Biaya Layanan Bebas O</v>
      </c>
      <c r="F213" s="184"/>
    </row>
    <row r="214" spans="1:6" hidden="1" x14ac:dyDescent="0.2">
      <c r="A214" s="183" t="s">
        <v>933</v>
      </c>
      <c r="B214" s="164" t="s">
        <v>935</v>
      </c>
      <c r="C214" s="165">
        <v>686</v>
      </c>
      <c r="D214" s="166">
        <v>2640574</v>
      </c>
      <c r="E214" s="165" t="str">
        <f t="shared" si="3"/>
        <v>Pemotongan Biaya Layanan Power M</v>
      </c>
      <c r="F214" s="184"/>
    </row>
    <row r="215" spans="1:6" hidden="1" x14ac:dyDescent="0.2">
      <c r="A215" s="183" t="s">
        <v>933</v>
      </c>
      <c r="B215" s="164" t="s">
        <v>937</v>
      </c>
      <c r="C215" s="165">
        <v>28000</v>
      </c>
      <c r="D215" s="166">
        <v>2641660</v>
      </c>
      <c r="E215" s="165" t="str">
        <f t="shared" si="3"/>
        <v>Pemotongan Ongkir via Anteraja -</v>
      </c>
      <c r="F215" s="184"/>
    </row>
    <row r="216" spans="1:6" hidden="1" x14ac:dyDescent="0.2">
      <c r="A216" s="181" t="s">
        <v>933</v>
      </c>
      <c r="B216" s="167" t="s">
        <v>936</v>
      </c>
      <c r="C216" s="170">
        <v>400</v>
      </c>
      <c r="D216" s="169">
        <v>2641260</v>
      </c>
      <c r="E216" s="165" t="str">
        <f t="shared" si="3"/>
        <v>Pemotongan untuk Asuransi dengan</v>
      </c>
      <c r="F216" s="184"/>
    </row>
    <row r="217" spans="1:6" hidden="1" x14ac:dyDescent="0.2">
      <c r="A217" s="183" t="s">
        <v>929</v>
      </c>
      <c r="B217" s="164" t="s">
        <v>930</v>
      </c>
      <c r="C217" s="165">
        <v>1213</v>
      </c>
      <c r="D217" s="166">
        <v>2691352</v>
      </c>
      <c r="E217" s="165" t="str">
        <f t="shared" si="3"/>
        <v>Pemotongan Biaya Layanan Bebas O</v>
      </c>
      <c r="F217" s="184"/>
    </row>
    <row r="218" spans="1:6" hidden="1" x14ac:dyDescent="0.2">
      <c r="A218" s="181" t="s">
        <v>929</v>
      </c>
      <c r="B218" s="167" t="s">
        <v>931</v>
      </c>
      <c r="C218" s="170">
        <v>674</v>
      </c>
      <c r="D218" s="169">
        <v>2692565</v>
      </c>
      <c r="E218" s="165" t="str">
        <f t="shared" si="3"/>
        <v>Pemotongan Biaya Layanan Power M</v>
      </c>
      <c r="F218" s="184"/>
    </row>
    <row r="219" spans="1:6" hidden="1" x14ac:dyDescent="0.2">
      <c r="A219" s="183" t="s">
        <v>929</v>
      </c>
      <c r="B219" s="164" t="s">
        <v>932</v>
      </c>
      <c r="C219" s="165">
        <v>37000</v>
      </c>
      <c r="D219" s="166">
        <v>2693239</v>
      </c>
      <c r="E219" s="165" t="str">
        <f t="shared" si="3"/>
        <v>Pemotongan Ongkir via Anteraja -</v>
      </c>
      <c r="F219" s="184"/>
    </row>
    <row r="220" spans="1:6" x14ac:dyDescent="0.2">
      <c r="A220" s="181" t="s">
        <v>927</v>
      </c>
      <c r="B220" s="167" t="s">
        <v>928</v>
      </c>
      <c r="C220" s="168">
        <v>0</v>
      </c>
      <c r="D220" s="169">
        <v>2637452</v>
      </c>
      <c r="E220" s="165">
        <f t="shared" si="3"/>
        <v>0</v>
      </c>
      <c r="F220" s="182">
        <v>53900</v>
      </c>
    </row>
    <row r="221" spans="1:6" hidden="1" x14ac:dyDescent="0.2">
      <c r="A221" s="181" t="s">
        <v>922</v>
      </c>
      <c r="B221" s="167" t="s">
        <v>923</v>
      </c>
      <c r="C221" s="170">
        <v>2250</v>
      </c>
      <c r="D221" s="169">
        <v>2815198</v>
      </c>
      <c r="E221" s="165" t="str">
        <f t="shared" si="3"/>
        <v>Pemotongan Biaya Layanan Power M</v>
      </c>
      <c r="F221" s="184"/>
    </row>
    <row r="222" spans="1:6" hidden="1" x14ac:dyDescent="0.2">
      <c r="A222" s="183" t="s">
        <v>922</v>
      </c>
      <c r="B222" s="164" t="s">
        <v>926</v>
      </c>
      <c r="C222" s="165">
        <v>20000</v>
      </c>
      <c r="D222" s="166">
        <v>2838348</v>
      </c>
      <c r="E222" s="165" t="str">
        <f t="shared" si="3"/>
        <v>Pemotongan Ongkir via Anteraja -</v>
      </c>
      <c r="F222" s="184"/>
    </row>
    <row r="223" spans="1:6" hidden="1" x14ac:dyDescent="0.2">
      <c r="A223" s="181" t="s">
        <v>922</v>
      </c>
      <c r="B223" s="167" t="s">
        <v>925</v>
      </c>
      <c r="C223" s="170">
        <v>900</v>
      </c>
      <c r="D223" s="169">
        <v>2837448</v>
      </c>
      <c r="E223" s="165" t="str">
        <f t="shared" si="3"/>
        <v>Pemotongan untuk Asuransi dengan</v>
      </c>
      <c r="F223" s="184"/>
    </row>
    <row r="224" spans="1:6" hidden="1" x14ac:dyDescent="0.2">
      <c r="A224" s="183" t="s">
        <v>922</v>
      </c>
      <c r="B224" s="164" t="s">
        <v>924</v>
      </c>
      <c r="C224" s="165">
        <v>20000</v>
      </c>
      <c r="D224" s="166">
        <v>2817448</v>
      </c>
      <c r="E224" s="165" t="str">
        <f t="shared" si="3"/>
        <v>Pemotongan Voucher Merchant - Promo Cash</v>
      </c>
      <c r="F224" s="184"/>
    </row>
    <row r="225" spans="1:6" hidden="1" x14ac:dyDescent="0.2">
      <c r="A225" s="181" t="s">
        <v>917</v>
      </c>
      <c r="B225" s="167" t="s">
        <v>918</v>
      </c>
      <c r="C225" s="170">
        <v>1235</v>
      </c>
      <c r="D225" s="169">
        <v>2868177</v>
      </c>
      <c r="E225" s="165" t="str">
        <f t="shared" si="3"/>
        <v>Pemotongan Biaya Layanan Bebas O</v>
      </c>
      <c r="F225" s="184"/>
    </row>
    <row r="226" spans="1:6" hidden="1" x14ac:dyDescent="0.2">
      <c r="A226" s="183" t="s">
        <v>917</v>
      </c>
      <c r="B226" s="164" t="s">
        <v>919</v>
      </c>
      <c r="C226" s="165">
        <v>686</v>
      </c>
      <c r="D226" s="166">
        <v>2869412</v>
      </c>
      <c r="E226" s="165" t="str">
        <f t="shared" si="3"/>
        <v>Pemotongan Biaya Layanan Power M</v>
      </c>
      <c r="F226" s="184"/>
    </row>
    <row r="227" spans="1:6" hidden="1" x14ac:dyDescent="0.2">
      <c r="A227" s="183" t="s">
        <v>917</v>
      </c>
      <c r="B227" s="164" t="s">
        <v>921</v>
      </c>
      <c r="C227" s="165">
        <v>18000</v>
      </c>
      <c r="D227" s="166">
        <v>2870398</v>
      </c>
      <c r="E227" s="165" t="str">
        <f t="shared" si="3"/>
        <v>Pemotongan Ongkir via Anteraja -</v>
      </c>
      <c r="F227" s="184"/>
    </row>
    <row r="228" spans="1:6" hidden="1" x14ac:dyDescent="0.2">
      <c r="A228" s="181" t="s">
        <v>917</v>
      </c>
      <c r="B228" s="167" t="s">
        <v>920</v>
      </c>
      <c r="C228" s="170">
        <v>300</v>
      </c>
      <c r="D228" s="169">
        <v>2870098</v>
      </c>
      <c r="E228" s="165" t="str">
        <f t="shared" si="3"/>
        <v>Pemotongan untuk Asuransi dengan</v>
      </c>
      <c r="F228" s="184"/>
    </row>
    <row r="229" spans="1:6" x14ac:dyDescent="0.2">
      <c r="A229" s="183" t="s">
        <v>915</v>
      </c>
      <c r="B229" s="164" t="s">
        <v>916</v>
      </c>
      <c r="C229" s="168">
        <v>0</v>
      </c>
      <c r="D229" s="166">
        <v>2668677</v>
      </c>
      <c r="E229" s="165">
        <f t="shared" si="3"/>
        <v>0</v>
      </c>
      <c r="F229" s="185">
        <v>199500</v>
      </c>
    </row>
    <row r="230" spans="1:6" hidden="1" x14ac:dyDescent="0.2">
      <c r="A230" s="181" t="s">
        <v>911</v>
      </c>
      <c r="B230" s="167" t="s">
        <v>912</v>
      </c>
      <c r="C230" s="170">
        <v>625</v>
      </c>
      <c r="D230" s="169">
        <v>2718051</v>
      </c>
      <c r="E230" s="165" t="str">
        <f t="shared" si="3"/>
        <v>Pemotongan Biaya Layanan Power M</v>
      </c>
      <c r="F230" s="184"/>
    </row>
    <row r="231" spans="1:6" hidden="1" x14ac:dyDescent="0.2">
      <c r="A231" s="181" t="s">
        <v>911</v>
      </c>
      <c r="B231" s="167" t="s">
        <v>914</v>
      </c>
      <c r="C231" s="170">
        <v>6000</v>
      </c>
      <c r="D231" s="169">
        <v>2718976</v>
      </c>
      <c r="E231" s="165" t="str">
        <f t="shared" si="3"/>
        <v xml:space="preserve">Pemotongan Ongkir via SiCepat - </v>
      </c>
      <c r="F231" s="184"/>
    </row>
    <row r="232" spans="1:6" hidden="1" x14ac:dyDescent="0.2">
      <c r="A232" s="183" t="s">
        <v>911</v>
      </c>
      <c r="B232" s="164" t="s">
        <v>913</v>
      </c>
      <c r="C232" s="165">
        <v>300</v>
      </c>
      <c r="D232" s="166">
        <v>2718676</v>
      </c>
      <c r="E232" s="165" t="str">
        <f t="shared" si="3"/>
        <v>Pemotongan untuk Asuransi dengan</v>
      </c>
      <c r="F232" s="184"/>
    </row>
    <row r="233" spans="1:6" hidden="1" x14ac:dyDescent="0.2">
      <c r="A233" s="183" t="s">
        <v>907</v>
      </c>
      <c r="B233" s="164" t="s">
        <v>908</v>
      </c>
      <c r="C233" s="165">
        <v>625</v>
      </c>
      <c r="D233" s="166">
        <v>2767425</v>
      </c>
      <c r="E233" s="165" t="str">
        <f t="shared" si="3"/>
        <v>Pemotongan Biaya Layanan Power M</v>
      </c>
      <c r="F233" s="184"/>
    </row>
    <row r="234" spans="1:6" hidden="1" x14ac:dyDescent="0.2">
      <c r="A234" s="183" t="s">
        <v>907</v>
      </c>
      <c r="B234" s="164" t="s">
        <v>910</v>
      </c>
      <c r="C234" s="165">
        <v>6000</v>
      </c>
      <c r="D234" s="166">
        <v>2768350</v>
      </c>
      <c r="E234" s="165" t="str">
        <f t="shared" si="3"/>
        <v xml:space="preserve">Pemotongan Ongkir via SiCepat - </v>
      </c>
      <c r="F234" s="184"/>
    </row>
    <row r="235" spans="1:6" hidden="1" x14ac:dyDescent="0.2">
      <c r="A235" s="181" t="s">
        <v>907</v>
      </c>
      <c r="B235" s="167" t="s">
        <v>909</v>
      </c>
      <c r="C235" s="170">
        <v>300</v>
      </c>
      <c r="D235" s="169">
        <v>2768050</v>
      </c>
      <c r="E235" s="165" t="str">
        <f t="shared" si="3"/>
        <v>Pemotongan untuk Asuransi dengan</v>
      </c>
      <c r="F235" s="184"/>
    </row>
    <row r="236" spans="1:6" hidden="1" x14ac:dyDescent="0.2">
      <c r="A236" s="183" t="s">
        <v>902</v>
      </c>
      <c r="B236" s="164" t="s">
        <v>903</v>
      </c>
      <c r="C236" s="165">
        <v>1235</v>
      </c>
      <c r="D236" s="166">
        <v>2820404</v>
      </c>
      <c r="E236" s="165" t="str">
        <f t="shared" si="3"/>
        <v>Pemotongan Biaya Layanan Bebas O</v>
      </c>
      <c r="F236" s="184"/>
    </row>
    <row r="237" spans="1:6" hidden="1" x14ac:dyDescent="0.2">
      <c r="A237" s="181" t="s">
        <v>902</v>
      </c>
      <c r="B237" s="167" t="s">
        <v>904</v>
      </c>
      <c r="C237" s="170">
        <v>686</v>
      </c>
      <c r="D237" s="169">
        <v>2821639</v>
      </c>
      <c r="E237" s="165" t="str">
        <f t="shared" si="3"/>
        <v>Pemotongan Biaya Layanan Power M</v>
      </c>
      <c r="F237" s="184"/>
    </row>
    <row r="238" spans="1:6" hidden="1" x14ac:dyDescent="0.2">
      <c r="A238" s="181" t="s">
        <v>902</v>
      </c>
      <c r="B238" s="167" t="s">
        <v>906</v>
      </c>
      <c r="C238" s="170">
        <v>18000</v>
      </c>
      <c r="D238" s="169">
        <v>2822625</v>
      </c>
      <c r="E238" s="165" t="str">
        <f t="shared" si="3"/>
        <v>Pemotongan Ongkir via Anteraja -</v>
      </c>
      <c r="F238" s="184"/>
    </row>
    <row r="239" spans="1:6" hidden="1" x14ac:dyDescent="0.2">
      <c r="A239" s="183" t="s">
        <v>902</v>
      </c>
      <c r="B239" s="164" t="s">
        <v>905</v>
      </c>
      <c r="C239" s="165">
        <v>300</v>
      </c>
      <c r="D239" s="166">
        <v>2822325</v>
      </c>
      <c r="E239" s="165" t="str">
        <f t="shared" si="3"/>
        <v>Pemotongan untuk Asuransi dengan</v>
      </c>
      <c r="F239" s="184"/>
    </row>
    <row r="240" spans="1:6" hidden="1" x14ac:dyDescent="0.2">
      <c r="A240" s="181" t="s">
        <v>898</v>
      </c>
      <c r="B240" s="167" t="s">
        <v>899</v>
      </c>
      <c r="C240" s="170">
        <v>1193</v>
      </c>
      <c r="D240" s="169">
        <v>2871548</v>
      </c>
      <c r="E240" s="165" t="str">
        <f t="shared" si="3"/>
        <v>Pemotongan Biaya Layanan Bebas O</v>
      </c>
      <c r="F240" s="184"/>
    </row>
    <row r="241" spans="1:6" hidden="1" x14ac:dyDescent="0.2">
      <c r="A241" s="183" t="s">
        <v>898</v>
      </c>
      <c r="B241" s="164" t="s">
        <v>900</v>
      </c>
      <c r="C241" s="165">
        <v>663</v>
      </c>
      <c r="D241" s="166">
        <v>2872741</v>
      </c>
      <c r="E241" s="165" t="str">
        <f t="shared" si="3"/>
        <v>Pemotongan Biaya Layanan Power M</v>
      </c>
      <c r="F241" s="184"/>
    </row>
    <row r="242" spans="1:6" hidden="1" x14ac:dyDescent="0.2">
      <c r="A242" s="181" t="s">
        <v>898</v>
      </c>
      <c r="B242" s="167" t="s">
        <v>901</v>
      </c>
      <c r="C242" s="170">
        <v>31000</v>
      </c>
      <c r="D242" s="169">
        <v>2873404</v>
      </c>
      <c r="E242" s="165" t="str">
        <f t="shared" si="3"/>
        <v>Pemotongan Ongkir via Anteraja -</v>
      </c>
      <c r="F242" s="184"/>
    </row>
    <row r="243" spans="1:6" hidden="1" x14ac:dyDescent="0.2">
      <c r="A243" s="183" t="s">
        <v>894</v>
      </c>
      <c r="B243" s="164" t="s">
        <v>895</v>
      </c>
      <c r="C243" s="165">
        <v>1235</v>
      </c>
      <c r="D243" s="166">
        <v>2924527</v>
      </c>
      <c r="E243" s="165" t="str">
        <f t="shared" si="3"/>
        <v>Pemotongan Biaya Layanan Bebas O</v>
      </c>
      <c r="F243" s="184"/>
    </row>
    <row r="244" spans="1:6" hidden="1" x14ac:dyDescent="0.2">
      <c r="A244" s="181" t="s">
        <v>894</v>
      </c>
      <c r="B244" s="167" t="s">
        <v>896</v>
      </c>
      <c r="C244" s="170">
        <v>686</v>
      </c>
      <c r="D244" s="169">
        <v>2925762</v>
      </c>
      <c r="E244" s="165" t="str">
        <f t="shared" si="3"/>
        <v>Pemotongan Biaya Layanan Power M</v>
      </c>
      <c r="F244" s="184"/>
    </row>
    <row r="245" spans="1:6" hidden="1" x14ac:dyDescent="0.2">
      <c r="A245" s="183" t="s">
        <v>894</v>
      </c>
      <c r="B245" s="164" t="s">
        <v>897</v>
      </c>
      <c r="C245" s="165">
        <v>18000</v>
      </c>
      <c r="D245" s="166">
        <v>2926448</v>
      </c>
      <c r="E245" s="165" t="str">
        <f t="shared" si="3"/>
        <v>Pemotongan Ongkir via Anteraja -</v>
      </c>
      <c r="F245" s="184"/>
    </row>
    <row r="246" spans="1:6" hidden="1" x14ac:dyDescent="0.2">
      <c r="A246" s="181" t="s">
        <v>892</v>
      </c>
      <c r="B246" s="167" t="s">
        <v>893</v>
      </c>
      <c r="C246" s="170">
        <v>10000</v>
      </c>
      <c r="D246" s="169">
        <v>2978727</v>
      </c>
      <c r="E246" s="165" t="str">
        <f t="shared" si="3"/>
        <v xml:space="preserve">Pemotongan Ongkir via SiCepat - </v>
      </c>
      <c r="F246" s="184"/>
    </row>
    <row r="247" spans="1:6" hidden="1" x14ac:dyDescent="0.2">
      <c r="A247" s="183" t="s">
        <v>888</v>
      </c>
      <c r="B247" s="164" t="s">
        <v>889</v>
      </c>
      <c r="C247" s="165">
        <v>1213</v>
      </c>
      <c r="D247" s="166">
        <v>2976540</v>
      </c>
      <c r="E247" s="165" t="str">
        <f t="shared" si="3"/>
        <v>Pemotongan Biaya Layanan Bebas O</v>
      </c>
      <c r="F247" s="184"/>
    </row>
    <row r="248" spans="1:6" hidden="1" x14ac:dyDescent="0.2">
      <c r="A248" s="181" t="s">
        <v>888</v>
      </c>
      <c r="B248" s="167" t="s">
        <v>890</v>
      </c>
      <c r="C248" s="170">
        <v>674</v>
      </c>
      <c r="D248" s="169">
        <v>2977753</v>
      </c>
      <c r="E248" s="165" t="str">
        <f t="shared" si="3"/>
        <v>Pemotongan Biaya Layanan Power M</v>
      </c>
      <c r="F248" s="184"/>
    </row>
    <row r="249" spans="1:6" hidden="1" x14ac:dyDescent="0.2">
      <c r="A249" s="183" t="s">
        <v>888</v>
      </c>
      <c r="B249" s="164" t="s">
        <v>891</v>
      </c>
      <c r="C249" s="165">
        <v>300</v>
      </c>
      <c r="D249" s="166">
        <v>2978427</v>
      </c>
      <c r="E249" s="165" t="str">
        <f t="shared" si="3"/>
        <v>Pemotongan untuk Asuransi dengan</v>
      </c>
      <c r="F249" s="184"/>
    </row>
    <row r="250" spans="1:6" hidden="1" x14ac:dyDescent="0.2">
      <c r="A250" s="183" t="s">
        <v>882</v>
      </c>
      <c r="B250" s="164" t="s">
        <v>884</v>
      </c>
      <c r="C250" s="165">
        <v>5698</v>
      </c>
      <c r="D250" s="166">
        <v>3251440</v>
      </c>
      <c r="E250" s="165" t="str">
        <f t="shared" si="3"/>
        <v>Pemotongan biaya bayar di tempat</v>
      </c>
      <c r="F250" s="184"/>
    </row>
    <row r="251" spans="1:6" hidden="1" x14ac:dyDescent="0.2">
      <c r="A251" s="181" t="s">
        <v>882</v>
      </c>
      <c r="B251" s="167" t="s">
        <v>883</v>
      </c>
      <c r="C251" s="170">
        <v>3436</v>
      </c>
      <c r="D251" s="169">
        <v>3248004</v>
      </c>
      <c r="E251" s="165" t="str">
        <f t="shared" si="3"/>
        <v>Pemotongan Biaya Layanan Power M</v>
      </c>
      <c r="F251" s="184"/>
    </row>
    <row r="252" spans="1:6" hidden="1" x14ac:dyDescent="0.2">
      <c r="A252" s="181" t="s">
        <v>882</v>
      </c>
      <c r="B252" s="167" t="s">
        <v>887</v>
      </c>
      <c r="C252" s="170">
        <v>35000</v>
      </c>
      <c r="D252" s="169">
        <v>3268438</v>
      </c>
      <c r="E252" s="165" t="str">
        <f t="shared" si="3"/>
        <v xml:space="preserve">Pemotongan Ongkir via SiCepat - </v>
      </c>
      <c r="F252" s="184"/>
    </row>
    <row r="253" spans="1:6" hidden="1" x14ac:dyDescent="0.2">
      <c r="A253" s="183" t="s">
        <v>882</v>
      </c>
      <c r="B253" s="164" t="s">
        <v>886</v>
      </c>
      <c r="C253" s="165">
        <v>1300</v>
      </c>
      <c r="D253" s="166">
        <v>3267138</v>
      </c>
      <c r="E253" s="165" t="str">
        <f t="shared" si="3"/>
        <v>Pemotongan untuk Asuransi dengan</v>
      </c>
      <c r="F253" s="184"/>
    </row>
    <row r="254" spans="1:6" hidden="1" x14ac:dyDescent="0.2">
      <c r="A254" s="181" t="s">
        <v>882</v>
      </c>
      <c r="B254" s="167" t="s">
        <v>885</v>
      </c>
      <c r="C254" s="170">
        <v>10000</v>
      </c>
      <c r="D254" s="169">
        <v>3257138</v>
      </c>
      <c r="E254" s="165" t="str">
        <f t="shared" si="3"/>
        <v>Pemotongan Voucher Merchant - Promo Cash</v>
      </c>
      <c r="F254" s="184"/>
    </row>
    <row r="255" spans="1:6" hidden="1" x14ac:dyDescent="0.2">
      <c r="A255" s="181" t="s">
        <v>877</v>
      </c>
      <c r="B255" s="167" t="s">
        <v>878</v>
      </c>
      <c r="C255" s="170">
        <v>1235</v>
      </c>
      <c r="D255" s="169">
        <v>3300983</v>
      </c>
      <c r="E255" s="165" t="str">
        <f t="shared" si="3"/>
        <v>Pemotongan Biaya Layanan Bebas O</v>
      </c>
      <c r="F255" s="184"/>
    </row>
    <row r="256" spans="1:6" hidden="1" x14ac:dyDescent="0.2">
      <c r="A256" s="183" t="s">
        <v>877</v>
      </c>
      <c r="B256" s="164" t="s">
        <v>879</v>
      </c>
      <c r="C256" s="165">
        <v>686</v>
      </c>
      <c r="D256" s="166">
        <v>3302218</v>
      </c>
      <c r="E256" s="165" t="str">
        <f t="shared" si="3"/>
        <v>Pemotongan Biaya Layanan Power M</v>
      </c>
      <c r="F256" s="184"/>
    </row>
    <row r="257" spans="1:6" hidden="1" x14ac:dyDescent="0.2">
      <c r="A257" s="183" t="s">
        <v>877</v>
      </c>
      <c r="B257" s="164" t="s">
        <v>881</v>
      </c>
      <c r="C257" s="165">
        <v>22000</v>
      </c>
      <c r="D257" s="166">
        <v>3303304</v>
      </c>
      <c r="E257" s="165" t="str">
        <f t="shared" si="3"/>
        <v>Pemotongan Ongkir via Anteraja -</v>
      </c>
      <c r="F257" s="184"/>
    </row>
    <row r="258" spans="1:6" hidden="1" x14ac:dyDescent="0.2">
      <c r="A258" s="181" t="s">
        <v>877</v>
      </c>
      <c r="B258" s="167" t="s">
        <v>880</v>
      </c>
      <c r="C258" s="170">
        <v>400</v>
      </c>
      <c r="D258" s="169">
        <v>3302904</v>
      </c>
      <c r="E258" s="165" t="str">
        <f t="shared" ref="E258:E292" si="4">IFERROR(LEFT(B258,LEN(B258)-SEARCH("INV",B258)+6),0)</f>
        <v>Pemotongan untuk Asuransi dengan</v>
      </c>
      <c r="F258" s="184"/>
    </row>
    <row r="259" spans="1:6" hidden="1" x14ac:dyDescent="0.2">
      <c r="A259" s="181" t="s">
        <v>872</v>
      </c>
      <c r="B259" s="167" t="s">
        <v>873</v>
      </c>
      <c r="C259" s="170">
        <v>1235</v>
      </c>
      <c r="D259" s="169">
        <v>3353962</v>
      </c>
      <c r="E259" s="165" t="str">
        <f t="shared" si="4"/>
        <v>Pemotongan Biaya Layanan Bebas O</v>
      </c>
      <c r="F259" s="184"/>
    </row>
    <row r="260" spans="1:6" hidden="1" x14ac:dyDescent="0.2">
      <c r="A260" s="183" t="s">
        <v>872</v>
      </c>
      <c r="B260" s="164" t="s">
        <v>874</v>
      </c>
      <c r="C260" s="165">
        <v>686</v>
      </c>
      <c r="D260" s="166">
        <v>3355197</v>
      </c>
      <c r="E260" s="165" t="str">
        <f t="shared" si="4"/>
        <v>Pemotongan Biaya Layanan Power M</v>
      </c>
      <c r="F260" s="184"/>
    </row>
    <row r="261" spans="1:6" hidden="1" x14ac:dyDescent="0.2">
      <c r="A261" s="183" t="s">
        <v>872</v>
      </c>
      <c r="B261" s="164" t="s">
        <v>876</v>
      </c>
      <c r="C261" s="165">
        <v>10000</v>
      </c>
      <c r="D261" s="166">
        <v>3356183</v>
      </c>
      <c r="E261" s="165" t="str">
        <f t="shared" si="4"/>
        <v>Pemotongan Ongkir via Anteraja -</v>
      </c>
      <c r="F261" s="184"/>
    </row>
    <row r="262" spans="1:6" hidden="1" x14ac:dyDescent="0.2">
      <c r="A262" s="181" t="s">
        <v>872</v>
      </c>
      <c r="B262" s="167" t="s">
        <v>875</v>
      </c>
      <c r="C262" s="170">
        <v>300</v>
      </c>
      <c r="D262" s="169">
        <v>3355883</v>
      </c>
      <c r="E262" s="165" t="str">
        <f t="shared" si="4"/>
        <v>Pemotongan untuk Asuransi dengan</v>
      </c>
      <c r="F262" s="184"/>
    </row>
    <row r="263" spans="1:6" hidden="1" x14ac:dyDescent="0.2">
      <c r="A263" s="181" t="s">
        <v>867</v>
      </c>
      <c r="B263" s="167" t="s">
        <v>868</v>
      </c>
      <c r="C263" s="170">
        <v>1328</v>
      </c>
      <c r="D263" s="169">
        <v>3410896</v>
      </c>
      <c r="E263" s="165" t="str">
        <f t="shared" si="4"/>
        <v>Pemotongan Biaya Layanan Bebas O</v>
      </c>
      <c r="F263" s="184"/>
    </row>
    <row r="264" spans="1:6" hidden="1" x14ac:dyDescent="0.2">
      <c r="A264" s="183" t="s">
        <v>867</v>
      </c>
      <c r="B264" s="164" t="s">
        <v>869</v>
      </c>
      <c r="C264" s="165">
        <v>738</v>
      </c>
      <c r="D264" s="166">
        <v>3412224</v>
      </c>
      <c r="E264" s="165" t="str">
        <f t="shared" si="4"/>
        <v>Pemotongan Biaya Layanan Power M</v>
      </c>
      <c r="F264" s="184"/>
    </row>
    <row r="265" spans="1:6" hidden="1" x14ac:dyDescent="0.2">
      <c r="A265" s="183" t="s">
        <v>867</v>
      </c>
      <c r="B265" s="164" t="s">
        <v>871</v>
      </c>
      <c r="C265" s="165">
        <v>10000</v>
      </c>
      <c r="D265" s="166">
        <v>3413262</v>
      </c>
      <c r="E265" s="165" t="str">
        <f t="shared" si="4"/>
        <v>Pemotongan Ongkir via Anteraja -</v>
      </c>
      <c r="F265" s="184"/>
    </row>
    <row r="266" spans="1:6" hidden="1" x14ac:dyDescent="0.2">
      <c r="A266" s="181" t="s">
        <v>867</v>
      </c>
      <c r="B266" s="167" t="s">
        <v>870</v>
      </c>
      <c r="C266" s="170">
        <v>300</v>
      </c>
      <c r="D266" s="169">
        <v>3412962</v>
      </c>
      <c r="E266" s="165" t="str">
        <f t="shared" si="4"/>
        <v>Pemotongan untuk Asuransi dengan</v>
      </c>
      <c r="F266" s="184"/>
    </row>
    <row r="267" spans="1:6" x14ac:dyDescent="0.2">
      <c r="A267" s="183" t="s">
        <v>865</v>
      </c>
      <c r="B267" s="164" t="s">
        <v>866</v>
      </c>
      <c r="C267" s="168">
        <v>0</v>
      </c>
      <c r="D267" s="166">
        <v>3335896</v>
      </c>
      <c r="E267" s="165">
        <f t="shared" si="4"/>
        <v>0</v>
      </c>
      <c r="F267" s="185">
        <v>75000</v>
      </c>
    </row>
    <row r="268" spans="1:6" x14ac:dyDescent="0.2">
      <c r="A268" s="181" t="s">
        <v>863</v>
      </c>
      <c r="B268" s="167" t="s">
        <v>864</v>
      </c>
      <c r="C268" s="168">
        <v>0</v>
      </c>
      <c r="D268" s="169">
        <v>3289697</v>
      </c>
      <c r="E268" s="165">
        <f t="shared" si="4"/>
        <v>0</v>
      </c>
      <c r="F268" s="170">
        <v>46199</v>
      </c>
    </row>
    <row r="269" spans="1:6" hidden="1" x14ac:dyDescent="0.2">
      <c r="A269" s="183" t="s">
        <v>859</v>
      </c>
      <c r="B269" s="164" t="s">
        <v>860</v>
      </c>
      <c r="C269" s="165">
        <v>1235</v>
      </c>
      <c r="D269" s="166">
        <v>3342676</v>
      </c>
      <c r="E269" s="165" t="str">
        <f t="shared" si="4"/>
        <v>Pemotongan Biaya Layanan Bebas O</v>
      </c>
      <c r="F269" s="184"/>
    </row>
    <row r="270" spans="1:6" hidden="1" x14ac:dyDescent="0.2">
      <c r="A270" s="181" t="s">
        <v>859</v>
      </c>
      <c r="B270" s="167" t="s">
        <v>861</v>
      </c>
      <c r="C270" s="170">
        <v>686</v>
      </c>
      <c r="D270" s="169">
        <v>3343911</v>
      </c>
      <c r="E270" s="165" t="str">
        <f t="shared" si="4"/>
        <v>Pemotongan Biaya Layanan Power M</v>
      </c>
      <c r="F270" s="184"/>
    </row>
    <row r="271" spans="1:6" hidden="1" x14ac:dyDescent="0.2">
      <c r="A271" s="183" t="s">
        <v>859</v>
      </c>
      <c r="B271" s="164" t="s">
        <v>862</v>
      </c>
      <c r="C271" s="165">
        <v>11000</v>
      </c>
      <c r="D271" s="166">
        <v>3344597</v>
      </c>
      <c r="E271" s="165" t="str">
        <f t="shared" si="4"/>
        <v>Pemotongan Ongkir via Anteraja -</v>
      </c>
      <c r="F271" s="184"/>
    </row>
    <row r="272" spans="1:6" hidden="1" x14ac:dyDescent="0.2">
      <c r="A272" s="181" t="s">
        <v>855</v>
      </c>
      <c r="B272" s="167" t="s">
        <v>856</v>
      </c>
      <c r="C272" s="170">
        <v>1350</v>
      </c>
      <c r="D272" s="169">
        <v>3400576</v>
      </c>
      <c r="E272" s="165" t="str">
        <f t="shared" si="4"/>
        <v>Pemotongan Biaya Layanan Bebas O</v>
      </c>
      <c r="F272" s="184"/>
    </row>
    <row r="273" spans="1:6" hidden="1" x14ac:dyDescent="0.2">
      <c r="A273" s="183" t="s">
        <v>855</v>
      </c>
      <c r="B273" s="164" t="s">
        <v>857</v>
      </c>
      <c r="C273" s="165">
        <v>750</v>
      </c>
      <c r="D273" s="166">
        <v>3401926</v>
      </c>
      <c r="E273" s="165" t="str">
        <f t="shared" si="4"/>
        <v>Pemotongan Biaya Layanan Power M</v>
      </c>
      <c r="F273" s="184"/>
    </row>
    <row r="274" spans="1:6" hidden="1" x14ac:dyDescent="0.2">
      <c r="A274" s="181" t="s">
        <v>855</v>
      </c>
      <c r="B274" s="167" t="s">
        <v>858</v>
      </c>
      <c r="C274" s="170">
        <v>10000</v>
      </c>
      <c r="D274" s="169">
        <v>3402676</v>
      </c>
      <c r="E274" s="165" t="str">
        <f t="shared" si="4"/>
        <v>Pemotongan Ongkir via Anteraja -</v>
      </c>
      <c r="F274" s="184"/>
    </row>
    <row r="275" spans="1:6" hidden="1" x14ac:dyDescent="0.2">
      <c r="A275" s="183" t="s">
        <v>851</v>
      </c>
      <c r="B275" s="164" t="s">
        <v>852</v>
      </c>
      <c r="C275" s="165">
        <v>625</v>
      </c>
      <c r="D275" s="166">
        <v>3449950</v>
      </c>
      <c r="E275" s="165" t="str">
        <f t="shared" si="4"/>
        <v>Pemotongan Biaya Layanan Power M</v>
      </c>
      <c r="F275" s="184"/>
    </row>
    <row r="276" spans="1:6" hidden="1" x14ac:dyDescent="0.2">
      <c r="A276" s="183" t="s">
        <v>851</v>
      </c>
      <c r="B276" s="164" t="s">
        <v>854</v>
      </c>
      <c r="C276" s="165">
        <v>8000</v>
      </c>
      <c r="D276" s="166">
        <v>3450875</v>
      </c>
      <c r="E276" s="165" t="str">
        <f t="shared" si="4"/>
        <v xml:space="preserve">Pemotongan Ongkir via SiCepat - </v>
      </c>
      <c r="F276" s="184"/>
    </row>
    <row r="277" spans="1:6" hidden="1" x14ac:dyDescent="0.2">
      <c r="A277" s="181" t="s">
        <v>851</v>
      </c>
      <c r="B277" s="167" t="s">
        <v>853</v>
      </c>
      <c r="C277" s="170">
        <v>300</v>
      </c>
      <c r="D277" s="169">
        <v>3450575</v>
      </c>
      <c r="E277" s="165" t="str">
        <f t="shared" si="4"/>
        <v>Pemotongan untuk Asuransi dengan</v>
      </c>
      <c r="F277" s="184"/>
    </row>
    <row r="278" spans="1:6" hidden="1" x14ac:dyDescent="0.2">
      <c r="A278" s="181" t="s">
        <v>847</v>
      </c>
      <c r="B278" s="167" t="s">
        <v>848</v>
      </c>
      <c r="C278" s="170">
        <v>2453</v>
      </c>
      <c r="D278" s="169">
        <v>3555134</v>
      </c>
      <c r="E278" s="165" t="str">
        <f t="shared" si="4"/>
        <v>Pemotongan Biaya Layanan Bebas O</v>
      </c>
      <c r="F278" s="184"/>
    </row>
    <row r="279" spans="1:6" hidden="1" x14ac:dyDescent="0.2">
      <c r="A279" s="183" t="s">
        <v>847</v>
      </c>
      <c r="B279" s="164" t="s">
        <v>849</v>
      </c>
      <c r="C279" s="165">
        <v>1363</v>
      </c>
      <c r="D279" s="166">
        <v>3557587</v>
      </c>
      <c r="E279" s="165" t="str">
        <f t="shared" si="4"/>
        <v>Pemotongan Biaya Layanan Power M</v>
      </c>
      <c r="F279" s="184"/>
    </row>
    <row r="280" spans="1:6" hidden="1" x14ac:dyDescent="0.2">
      <c r="A280" s="181" t="s">
        <v>847</v>
      </c>
      <c r="B280" s="167" t="s">
        <v>850</v>
      </c>
      <c r="C280" s="170">
        <v>18000</v>
      </c>
      <c r="D280" s="169">
        <v>3558950</v>
      </c>
      <c r="E280" s="165" t="str">
        <f t="shared" si="4"/>
        <v>Pemotongan Ongkir via Anteraja -</v>
      </c>
      <c r="F280" s="184"/>
    </row>
    <row r="281" spans="1:6" hidden="1" x14ac:dyDescent="0.2">
      <c r="A281" s="183" t="s">
        <v>843</v>
      </c>
      <c r="B281" s="164" t="s">
        <v>844</v>
      </c>
      <c r="C281" s="165">
        <v>1235</v>
      </c>
      <c r="D281" s="166">
        <v>3608113</v>
      </c>
      <c r="E281" s="165" t="str">
        <f t="shared" si="4"/>
        <v>Pemotongan Biaya Layanan Bebas O</v>
      </c>
      <c r="F281" s="184"/>
    </row>
    <row r="282" spans="1:6" hidden="1" x14ac:dyDescent="0.2">
      <c r="A282" s="181" t="s">
        <v>843</v>
      </c>
      <c r="B282" s="167" t="s">
        <v>845</v>
      </c>
      <c r="C282" s="170">
        <v>686</v>
      </c>
      <c r="D282" s="169">
        <v>3609348</v>
      </c>
      <c r="E282" s="165" t="str">
        <f t="shared" si="4"/>
        <v>Pemotongan Biaya Layanan Power M</v>
      </c>
      <c r="F282" s="184"/>
    </row>
    <row r="283" spans="1:6" hidden="1" x14ac:dyDescent="0.2">
      <c r="A283" s="183" t="s">
        <v>843</v>
      </c>
      <c r="B283" s="164" t="s">
        <v>846</v>
      </c>
      <c r="C283" s="165">
        <v>18000</v>
      </c>
      <c r="D283" s="166">
        <v>3610034</v>
      </c>
      <c r="E283" s="165" t="str">
        <f t="shared" si="4"/>
        <v>Pemotongan Ongkir via Anteraja -</v>
      </c>
      <c r="F283" s="184"/>
    </row>
    <row r="284" spans="1:6" hidden="1" x14ac:dyDescent="0.2">
      <c r="A284" s="181" t="s">
        <v>839</v>
      </c>
      <c r="B284" s="167" t="s">
        <v>840</v>
      </c>
      <c r="C284" s="170">
        <v>2250</v>
      </c>
      <c r="D284" s="169">
        <v>3704612</v>
      </c>
      <c r="E284" s="165" t="str">
        <f t="shared" si="4"/>
        <v>Pemotongan Biaya Layanan Bebas O</v>
      </c>
      <c r="F284" s="184"/>
    </row>
    <row r="285" spans="1:6" hidden="1" x14ac:dyDescent="0.2">
      <c r="A285" s="183" t="s">
        <v>839</v>
      </c>
      <c r="B285" s="164" t="s">
        <v>841</v>
      </c>
      <c r="C285" s="165">
        <v>1250</v>
      </c>
      <c r="D285" s="166">
        <v>3706862</v>
      </c>
      <c r="E285" s="165" t="str">
        <f t="shared" si="4"/>
        <v>Pemotongan Biaya Layanan Power M</v>
      </c>
      <c r="F285" s="184"/>
    </row>
    <row r="286" spans="1:6" hidden="1" x14ac:dyDescent="0.2">
      <c r="A286" s="181" t="s">
        <v>839</v>
      </c>
      <c r="B286" s="167" t="s">
        <v>842</v>
      </c>
      <c r="C286" s="170">
        <v>10000</v>
      </c>
      <c r="D286" s="169">
        <v>3708112</v>
      </c>
      <c r="E286" s="165" t="str">
        <f t="shared" si="4"/>
        <v xml:space="preserve">Pemotongan Ongkir via SiCepat - </v>
      </c>
      <c r="F286" s="184"/>
    </row>
    <row r="287" spans="1:6" hidden="1" x14ac:dyDescent="0.2">
      <c r="A287" s="183" t="s">
        <v>837</v>
      </c>
      <c r="B287" s="164" t="s">
        <v>838</v>
      </c>
      <c r="C287" s="165">
        <v>10000</v>
      </c>
      <c r="D287" s="166">
        <v>3759512</v>
      </c>
      <c r="E287" s="165" t="str">
        <f t="shared" si="4"/>
        <v>Pemotongan Ongkir via Anteraja -</v>
      </c>
      <c r="F287" s="184"/>
    </row>
    <row r="288" spans="1:6" hidden="1" x14ac:dyDescent="0.2">
      <c r="A288" s="183" t="s">
        <v>834</v>
      </c>
      <c r="B288" s="164" t="s">
        <v>835</v>
      </c>
      <c r="C288" s="165">
        <v>1235</v>
      </c>
      <c r="D288" s="166">
        <v>3757591</v>
      </c>
      <c r="E288" s="165" t="str">
        <f t="shared" si="4"/>
        <v>Pemotongan Biaya Layanan Bebas O</v>
      </c>
      <c r="F288" s="184"/>
    </row>
    <row r="289" spans="1:6" hidden="1" x14ac:dyDescent="0.2">
      <c r="A289" s="181" t="s">
        <v>834</v>
      </c>
      <c r="B289" s="167" t="s">
        <v>836</v>
      </c>
      <c r="C289" s="170">
        <v>686</v>
      </c>
      <c r="D289" s="169">
        <v>3758826</v>
      </c>
      <c r="E289" s="165" t="str">
        <f t="shared" si="4"/>
        <v>Pemotongan Biaya Layanan Power M</v>
      </c>
      <c r="F289" s="184"/>
    </row>
    <row r="290" spans="1:6" hidden="1" x14ac:dyDescent="0.2">
      <c r="A290" s="181" t="s">
        <v>830</v>
      </c>
      <c r="B290" s="167" t="s">
        <v>831</v>
      </c>
      <c r="C290" s="170">
        <v>625</v>
      </c>
      <c r="D290" s="169">
        <v>3806965</v>
      </c>
      <c r="E290" s="165" t="str">
        <f t="shared" si="4"/>
        <v>Pemotongan Biaya Layanan Power M</v>
      </c>
      <c r="F290" s="184"/>
    </row>
    <row r="291" spans="1:6" hidden="1" x14ac:dyDescent="0.2">
      <c r="A291" s="181" t="s">
        <v>830</v>
      </c>
      <c r="B291" s="167" t="s">
        <v>833</v>
      </c>
      <c r="C291" s="170">
        <v>6000</v>
      </c>
      <c r="D291" s="169">
        <v>3807890</v>
      </c>
      <c r="E291" s="165" t="str">
        <f t="shared" si="4"/>
        <v xml:space="preserve">Pemotongan Ongkir via SiCepat - </v>
      </c>
      <c r="F291" s="184"/>
    </row>
    <row r="292" spans="1:6" hidden="1" x14ac:dyDescent="0.2">
      <c r="A292" s="183" t="s">
        <v>830</v>
      </c>
      <c r="B292" s="164" t="s">
        <v>832</v>
      </c>
      <c r="C292" s="165">
        <v>300</v>
      </c>
      <c r="D292" s="166">
        <v>3807590</v>
      </c>
      <c r="E292" s="165" t="str">
        <f t="shared" si="4"/>
        <v>Pemotongan untuk Asuransi dengan</v>
      </c>
      <c r="F292" s="184"/>
    </row>
    <row r="293" spans="1:6" hidden="1" x14ac:dyDescent="0.2">
      <c r="A293" s="183" t="s">
        <v>828</v>
      </c>
      <c r="B293" s="164" t="s">
        <v>829</v>
      </c>
      <c r="C293" s="165">
        <v>300000</v>
      </c>
      <c r="D293" s="166">
        <v>3506965</v>
      </c>
      <c r="E293" s="165" t="s">
        <v>1662</v>
      </c>
      <c r="F293" s="184"/>
    </row>
    <row r="294" spans="1:6" hidden="1" x14ac:dyDescent="0.2">
      <c r="A294" s="183" t="s">
        <v>823</v>
      </c>
      <c r="B294" s="164" t="s">
        <v>824</v>
      </c>
      <c r="C294" s="165">
        <v>1125</v>
      </c>
      <c r="D294" s="166">
        <v>3555215</v>
      </c>
      <c r="E294" s="165" t="str">
        <f t="shared" ref="E294:E325" si="5">IFERROR(LEFT(B294,LEN(B294)-SEARCH("INV",B294)+6),0)</f>
        <v>Pemotongan Biaya Layanan Bebas O</v>
      </c>
      <c r="F294" s="184"/>
    </row>
    <row r="295" spans="1:6" hidden="1" x14ac:dyDescent="0.2">
      <c r="A295" s="181" t="s">
        <v>823</v>
      </c>
      <c r="B295" s="167" t="s">
        <v>825</v>
      </c>
      <c r="C295" s="170">
        <v>625</v>
      </c>
      <c r="D295" s="169">
        <v>3556340</v>
      </c>
      <c r="E295" s="165" t="str">
        <f t="shared" si="5"/>
        <v>Pemotongan Biaya Layanan Power M</v>
      </c>
      <c r="F295" s="184"/>
    </row>
    <row r="296" spans="1:6" hidden="1" x14ac:dyDescent="0.2">
      <c r="A296" s="181" t="s">
        <v>823</v>
      </c>
      <c r="B296" s="167" t="s">
        <v>827</v>
      </c>
      <c r="C296" s="170">
        <v>19000</v>
      </c>
      <c r="D296" s="169">
        <v>3557265</v>
      </c>
      <c r="E296" s="165" t="str">
        <f t="shared" si="5"/>
        <v>Pemotongan Ongkir via Anteraja -</v>
      </c>
      <c r="F296" s="184"/>
    </row>
    <row r="297" spans="1:6" hidden="1" x14ac:dyDescent="0.2">
      <c r="A297" s="183" t="s">
        <v>823</v>
      </c>
      <c r="B297" s="164" t="s">
        <v>826</v>
      </c>
      <c r="C297" s="165">
        <v>300</v>
      </c>
      <c r="D297" s="166">
        <v>3556965</v>
      </c>
      <c r="E297" s="165" t="str">
        <f t="shared" si="5"/>
        <v>Pemotongan untuk Asuransi dengan</v>
      </c>
      <c r="F297" s="184"/>
    </row>
    <row r="298" spans="1:6" x14ac:dyDescent="0.2">
      <c r="A298" s="181" t="s">
        <v>821</v>
      </c>
      <c r="B298" s="167" t="s">
        <v>822</v>
      </c>
      <c r="C298" s="168">
        <v>0</v>
      </c>
      <c r="D298" s="169">
        <v>3416215</v>
      </c>
      <c r="E298" s="165">
        <f t="shared" si="5"/>
        <v>0</v>
      </c>
      <c r="F298" s="182">
        <v>139000</v>
      </c>
    </row>
    <row r="299" spans="1:6" hidden="1" x14ac:dyDescent="0.2">
      <c r="A299" s="183" t="s">
        <v>817</v>
      </c>
      <c r="B299" s="164" t="s">
        <v>818</v>
      </c>
      <c r="C299" s="165">
        <v>2250</v>
      </c>
      <c r="D299" s="166">
        <v>3512714</v>
      </c>
      <c r="E299" s="165" t="str">
        <f t="shared" si="5"/>
        <v>Pemotongan Biaya Layanan Bebas O</v>
      </c>
      <c r="F299" s="184"/>
    </row>
    <row r="300" spans="1:6" hidden="1" x14ac:dyDescent="0.2">
      <c r="A300" s="181" t="s">
        <v>817</v>
      </c>
      <c r="B300" s="167" t="s">
        <v>819</v>
      </c>
      <c r="C300" s="170">
        <v>1250</v>
      </c>
      <c r="D300" s="169">
        <v>3514964</v>
      </c>
      <c r="E300" s="165" t="str">
        <f t="shared" si="5"/>
        <v>Pemotongan Biaya Layanan Power M</v>
      </c>
      <c r="F300" s="184"/>
    </row>
    <row r="301" spans="1:6" hidden="1" x14ac:dyDescent="0.2">
      <c r="A301" s="183" t="s">
        <v>817</v>
      </c>
      <c r="B301" s="164" t="s">
        <v>820</v>
      </c>
      <c r="C301" s="165">
        <v>18000</v>
      </c>
      <c r="D301" s="166">
        <v>3516214</v>
      </c>
      <c r="E301" s="165" t="str">
        <f t="shared" si="5"/>
        <v>Pemotongan Ongkir via Anteraja -</v>
      </c>
      <c r="F301" s="184"/>
    </row>
    <row r="302" spans="1:6" hidden="1" x14ac:dyDescent="0.2">
      <c r="A302" s="181" t="s">
        <v>813</v>
      </c>
      <c r="B302" s="167" t="s">
        <v>814</v>
      </c>
      <c r="C302" s="170">
        <v>686</v>
      </c>
      <c r="D302" s="169">
        <v>3566928</v>
      </c>
      <c r="E302" s="165" t="str">
        <f t="shared" si="5"/>
        <v>Pemotongan Biaya Layanan Power M</v>
      </c>
      <c r="F302" s="184"/>
    </row>
    <row r="303" spans="1:6" hidden="1" x14ac:dyDescent="0.2">
      <c r="A303" s="181" t="s">
        <v>813</v>
      </c>
      <c r="B303" s="167" t="s">
        <v>816</v>
      </c>
      <c r="C303" s="170">
        <v>10000</v>
      </c>
      <c r="D303" s="169">
        <v>3567914</v>
      </c>
      <c r="E303" s="165" t="str">
        <f t="shared" si="5"/>
        <v>Pemotongan Ongkir via Anteraja -</v>
      </c>
      <c r="F303" s="184"/>
    </row>
    <row r="304" spans="1:6" hidden="1" x14ac:dyDescent="0.2">
      <c r="A304" s="183" t="s">
        <v>813</v>
      </c>
      <c r="B304" s="164" t="s">
        <v>815</v>
      </c>
      <c r="C304" s="165">
        <v>300</v>
      </c>
      <c r="D304" s="166">
        <v>3567614</v>
      </c>
      <c r="E304" s="165" t="str">
        <f t="shared" si="5"/>
        <v>Pemotongan untuk Asuransi dengan</v>
      </c>
      <c r="F304" s="184"/>
    </row>
    <row r="305" spans="1:6" x14ac:dyDescent="0.2">
      <c r="A305" s="183" t="s">
        <v>811</v>
      </c>
      <c r="B305" s="164" t="s">
        <v>812</v>
      </c>
      <c r="C305" s="168">
        <v>0</v>
      </c>
      <c r="D305" s="166">
        <v>3427928</v>
      </c>
      <c r="E305" s="165">
        <f t="shared" si="5"/>
        <v>0</v>
      </c>
      <c r="F305" s="185">
        <v>139000</v>
      </c>
    </row>
    <row r="306" spans="1:6" hidden="1" x14ac:dyDescent="0.2">
      <c r="A306" s="183" t="s">
        <v>806</v>
      </c>
      <c r="B306" s="164" t="s">
        <v>807</v>
      </c>
      <c r="C306" s="165">
        <v>1500</v>
      </c>
      <c r="D306" s="166">
        <v>3524927</v>
      </c>
      <c r="E306" s="165" t="str">
        <f t="shared" si="5"/>
        <v>Pemotongan Biaya Layanan Bebas O</v>
      </c>
      <c r="F306" s="184"/>
    </row>
    <row r="307" spans="1:6" hidden="1" x14ac:dyDescent="0.2">
      <c r="A307" s="181" t="s">
        <v>806</v>
      </c>
      <c r="B307" s="167" t="s">
        <v>808</v>
      </c>
      <c r="C307" s="170">
        <v>1500</v>
      </c>
      <c r="D307" s="169">
        <v>3526427</v>
      </c>
      <c r="E307" s="165" t="str">
        <f t="shared" si="5"/>
        <v>Pemotongan Biaya Layanan Power M</v>
      </c>
      <c r="F307" s="184"/>
    </row>
    <row r="308" spans="1:6" hidden="1" x14ac:dyDescent="0.2">
      <c r="A308" s="181" t="s">
        <v>806</v>
      </c>
      <c r="B308" s="167" t="s">
        <v>810</v>
      </c>
      <c r="C308" s="170">
        <v>10000</v>
      </c>
      <c r="D308" s="169">
        <v>3528427</v>
      </c>
      <c r="E308" s="165" t="str">
        <f t="shared" si="5"/>
        <v>Pemotongan Ongkir via Anteraja -</v>
      </c>
      <c r="F308" s="184"/>
    </row>
    <row r="309" spans="1:6" hidden="1" x14ac:dyDescent="0.2">
      <c r="A309" s="183" t="s">
        <v>806</v>
      </c>
      <c r="B309" s="164" t="s">
        <v>809</v>
      </c>
      <c r="C309" s="165">
        <v>500</v>
      </c>
      <c r="D309" s="166">
        <v>3527927</v>
      </c>
      <c r="E309" s="165" t="str">
        <f t="shared" si="5"/>
        <v>Pemotongan untuk Asuransi dengan</v>
      </c>
      <c r="F309" s="184"/>
    </row>
    <row r="310" spans="1:6" hidden="1" x14ac:dyDescent="0.2">
      <c r="A310" s="183" t="s">
        <v>1635</v>
      </c>
      <c r="B310" s="164" t="s">
        <v>1636</v>
      </c>
      <c r="C310" s="165">
        <v>750</v>
      </c>
      <c r="D310" s="166">
        <v>3573427</v>
      </c>
      <c r="E310" s="168" t="str">
        <f t="shared" si="5"/>
        <v>Pemotongan Biaya Layanan Bebas O</v>
      </c>
      <c r="F310" s="184"/>
    </row>
    <row r="311" spans="1:6" hidden="1" x14ac:dyDescent="0.2">
      <c r="A311" s="183" t="s">
        <v>1635</v>
      </c>
      <c r="B311" s="164" t="s">
        <v>1637</v>
      </c>
      <c r="C311" s="165">
        <v>750</v>
      </c>
      <c r="D311" s="166">
        <v>3574177</v>
      </c>
      <c r="E311" s="168" t="str">
        <f t="shared" si="5"/>
        <v>Pemotongan Biaya Layanan Power M</v>
      </c>
      <c r="F311" s="184"/>
    </row>
    <row r="312" spans="1:6" hidden="1" x14ac:dyDescent="0.2">
      <c r="A312" s="183" t="s">
        <v>1635</v>
      </c>
      <c r="B312" s="164" t="s">
        <v>1639</v>
      </c>
      <c r="C312" s="165">
        <v>10000</v>
      </c>
      <c r="D312" s="166">
        <v>3575227</v>
      </c>
      <c r="E312" s="168" t="str">
        <f t="shared" si="5"/>
        <v>Pemotongan Ongkir via Anteraja -</v>
      </c>
      <c r="F312" s="184"/>
    </row>
    <row r="313" spans="1:6" hidden="1" x14ac:dyDescent="0.2">
      <c r="A313" s="183" t="s">
        <v>1635</v>
      </c>
      <c r="B313" s="164" t="s">
        <v>1638</v>
      </c>
      <c r="C313" s="165">
        <v>300</v>
      </c>
      <c r="D313" s="166">
        <v>3574927</v>
      </c>
      <c r="E313" s="168" t="str">
        <f t="shared" si="5"/>
        <v>Pemotongan untuk Asuransi dengan</v>
      </c>
      <c r="F313" s="184"/>
    </row>
    <row r="314" spans="1:6" hidden="1" x14ac:dyDescent="0.2">
      <c r="A314" s="183" t="s">
        <v>1630</v>
      </c>
      <c r="B314" s="164" t="s">
        <v>1631</v>
      </c>
      <c r="C314" s="165">
        <v>3375</v>
      </c>
      <c r="D314" s="166">
        <v>3718176</v>
      </c>
      <c r="E314" s="168" t="str">
        <f t="shared" si="5"/>
        <v>Pemotongan Biaya Layanan Bebas O</v>
      </c>
      <c r="F314" s="184"/>
    </row>
    <row r="315" spans="1:6" hidden="1" x14ac:dyDescent="0.2">
      <c r="A315" s="183" t="s">
        <v>1630</v>
      </c>
      <c r="B315" s="164" t="s">
        <v>1632</v>
      </c>
      <c r="C315" s="165">
        <v>1875</v>
      </c>
      <c r="D315" s="166">
        <v>3721551</v>
      </c>
      <c r="E315" s="168" t="str">
        <f t="shared" si="5"/>
        <v>Pemotongan Biaya Layanan Power M</v>
      </c>
      <c r="F315" s="184"/>
    </row>
    <row r="316" spans="1:6" hidden="1" x14ac:dyDescent="0.2">
      <c r="A316" s="183" t="s">
        <v>1630</v>
      </c>
      <c r="B316" s="164" t="s">
        <v>1634</v>
      </c>
      <c r="C316" s="165">
        <v>10000</v>
      </c>
      <c r="D316" s="166">
        <v>3724126</v>
      </c>
      <c r="E316" s="168" t="str">
        <f t="shared" si="5"/>
        <v>Pemotongan Ongkir via Anteraja -</v>
      </c>
      <c r="F316" s="184"/>
    </row>
    <row r="317" spans="1:6" hidden="1" x14ac:dyDescent="0.2">
      <c r="A317" s="183" t="s">
        <v>1630</v>
      </c>
      <c r="B317" s="164" t="s">
        <v>1633</v>
      </c>
      <c r="C317" s="165">
        <v>700</v>
      </c>
      <c r="D317" s="166">
        <v>3723426</v>
      </c>
      <c r="E317" s="168" t="str">
        <f t="shared" si="5"/>
        <v>Pemotongan untuk Asuransi dengan</v>
      </c>
      <c r="F317" s="184"/>
    </row>
    <row r="318" spans="1:6" hidden="1" x14ac:dyDescent="0.2">
      <c r="A318" s="183" t="s">
        <v>1625</v>
      </c>
      <c r="B318" s="164" t="s">
        <v>1626</v>
      </c>
      <c r="C318" s="165">
        <v>900</v>
      </c>
      <c r="D318" s="166">
        <v>3777275</v>
      </c>
      <c r="E318" s="168" t="str">
        <f t="shared" si="5"/>
        <v>Pemotongan Biaya Layanan Power M</v>
      </c>
      <c r="F318" s="184"/>
    </row>
    <row r="319" spans="1:6" hidden="1" x14ac:dyDescent="0.2">
      <c r="A319" s="183" t="s">
        <v>1625</v>
      </c>
      <c r="B319" s="164" t="s">
        <v>1627</v>
      </c>
      <c r="C319" s="165">
        <v>3900</v>
      </c>
      <c r="D319" s="166">
        <v>3778175</v>
      </c>
      <c r="E319" s="168" t="str">
        <f t="shared" si="5"/>
        <v>Pemotongan biaya proteksi produk</v>
      </c>
      <c r="F319" s="184"/>
    </row>
    <row r="320" spans="1:6" hidden="1" x14ac:dyDescent="0.2">
      <c r="A320" s="183" t="s">
        <v>1625</v>
      </c>
      <c r="B320" s="164" t="s">
        <v>1629</v>
      </c>
      <c r="C320" s="165">
        <v>10000</v>
      </c>
      <c r="D320" s="166">
        <v>3782375</v>
      </c>
      <c r="E320" s="168" t="str">
        <f t="shared" si="5"/>
        <v>Pemotongan Ongkir via Anteraja -</v>
      </c>
      <c r="F320" s="184"/>
    </row>
    <row r="321" spans="1:6" hidden="1" x14ac:dyDescent="0.2">
      <c r="A321" s="183" t="s">
        <v>1625</v>
      </c>
      <c r="B321" s="164" t="s">
        <v>1628</v>
      </c>
      <c r="C321" s="165">
        <v>300</v>
      </c>
      <c r="D321" s="166">
        <v>3782075</v>
      </c>
      <c r="E321" s="168" t="str">
        <f t="shared" si="5"/>
        <v>Pemotongan untuk Asuransi dengan</v>
      </c>
      <c r="F321" s="184"/>
    </row>
    <row r="322" spans="1:6" hidden="1" x14ac:dyDescent="0.2">
      <c r="A322" s="183" t="s">
        <v>1621</v>
      </c>
      <c r="B322" s="164" t="s">
        <v>1622</v>
      </c>
      <c r="C322" s="165">
        <v>1485</v>
      </c>
      <c r="D322" s="166">
        <v>3874790</v>
      </c>
      <c r="E322" s="168" t="str">
        <f t="shared" si="5"/>
        <v>Pemotongan Biaya Layanan Power M</v>
      </c>
      <c r="F322" s="184"/>
    </row>
    <row r="323" spans="1:6" hidden="1" x14ac:dyDescent="0.2">
      <c r="A323" s="183" t="s">
        <v>1621</v>
      </c>
      <c r="B323" s="164" t="s">
        <v>1624</v>
      </c>
      <c r="C323" s="165">
        <v>10000</v>
      </c>
      <c r="D323" s="166">
        <v>3876775</v>
      </c>
      <c r="E323" s="168" t="str">
        <f t="shared" si="5"/>
        <v>Pemotongan Ongkir via Anteraja -</v>
      </c>
      <c r="F323" s="184"/>
    </row>
    <row r="324" spans="1:6" hidden="1" x14ac:dyDescent="0.2">
      <c r="A324" s="183" t="s">
        <v>1621</v>
      </c>
      <c r="B324" s="164" t="s">
        <v>1623</v>
      </c>
      <c r="C324" s="165">
        <v>500</v>
      </c>
      <c r="D324" s="166">
        <v>3876275</v>
      </c>
      <c r="E324" s="168" t="str">
        <f t="shared" si="5"/>
        <v>Pemotongan untuk Asuransi dengan</v>
      </c>
      <c r="F324" s="184"/>
    </row>
    <row r="325" spans="1:6" hidden="1" x14ac:dyDescent="0.2">
      <c r="A325" s="183" t="s">
        <v>1616</v>
      </c>
      <c r="B325" s="164" t="s">
        <v>1617</v>
      </c>
      <c r="C325" s="165">
        <v>1500</v>
      </c>
      <c r="D325" s="166">
        <v>3971789</v>
      </c>
      <c r="E325" s="168" t="str">
        <f t="shared" si="5"/>
        <v>Pemotongan Biaya Layanan Bebas O</v>
      </c>
      <c r="F325" s="184"/>
    </row>
    <row r="326" spans="1:6" hidden="1" x14ac:dyDescent="0.2">
      <c r="A326" s="183" t="s">
        <v>1616</v>
      </c>
      <c r="B326" s="164" t="s">
        <v>1618</v>
      </c>
      <c r="C326" s="165">
        <v>1500</v>
      </c>
      <c r="D326" s="166">
        <v>3973289</v>
      </c>
      <c r="E326" s="168" t="str">
        <f t="shared" ref="E326:E360" si="6">IFERROR(LEFT(B326,LEN(B326)-SEARCH("INV",B326)+6),0)</f>
        <v>Pemotongan Biaya Layanan Power M</v>
      </c>
      <c r="F326" s="184"/>
    </row>
    <row r="327" spans="1:6" hidden="1" x14ac:dyDescent="0.2">
      <c r="A327" s="183" t="s">
        <v>1616</v>
      </c>
      <c r="B327" s="164" t="s">
        <v>1620</v>
      </c>
      <c r="C327" s="165">
        <v>27000</v>
      </c>
      <c r="D327" s="166">
        <v>3975389</v>
      </c>
      <c r="E327" s="168" t="str">
        <f t="shared" si="6"/>
        <v>Pemotongan Ongkir via Anteraja -</v>
      </c>
      <c r="F327" s="184"/>
    </row>
    <row r="328" spans="1:6" hidden="1" x14ac:dyDescent="0.2">
      <c r="A328" s="183" t="s">
        <v>1616</v>
      </c>
      <c r="B328" s="164" t="s">
        <v>1619</v>
      </c>
      <c r="C328" s="165">
        <v>600</v>
      </c>
      <c r="D328" s="166">
        <v>3974789</v>
      </c>
      <c r="E328" s="168" t="str">
        <f t="shared" si="6"/>
        <v>Pemotongan untuk Asuransi dengan</v>
      </c>
      <c r="F328" s="184"/>
    </row>
    <row r="329" spans="1:6" x14ac:dyDescent="0.2">
      <c r="A329" s="183" t="s">
        <v>1614</v>
      </c>
      <c r="B329" s="164" t="s">
        <v>1615</v>
      </c>
      <c r="C329" s="165">
        <v>21000</v>
      </c>
      <c r="D329" s="166">
        <v>3950789</v>
      </c>
      <c r="E329" s="168">
        <f t="shared" si="6"/>
        <v>0</v>
      </c>
      <c r="F329" s="184"/>
    </row>
    <row r="330" spans="1:6" hidden="1" x14ac:dyDescent="0.2">
      <c r="A330" s="183" t="s">
        <v>1611</v>
      </c>
      <c r="B330" s="164" t="s">
        <v>1612</v>
      </c>
      <c r="C330" s="165">
        <v>1500</v>
      </c>
      <c r="D330" s="166">
        <v>4049288</v>
      </c>
      <c r="E330" s="168" t="str">
        <f t="shared" si="6"/>
        <v>Pemotongan Biaya Layanan Power M</v>
      </c>
      <c r="F330" s="184"/>
    </row>
    <row r="331" spans="1:6" hidden="1" x14ac:dyDescent="0.2">
      <c r="A331" s="183" t="s">
        <v>1611</v>
      </c>
      <c r="B331" s="164" t="s">
        <v>1613</v>
      </c>
      <c r="C331" s="165">
        <v>10000</v>
      </c>
      <c r="D331" s="166">
        <v>4050788</v>
      </c>
      <c r="E331" s="168" t="str">
        <f t="shared" si="6"/>
        <v>Pemotongan Ongkir via Anteraja -</v>
      </c>
      <c r="F331" s="184"/>
    </row>
    <row r="332" spans="1:6" hidden="1" x14ac:dyDescent="0.2">
      <c r="A332" s="183" t="s">
        <v>1606</v>
      </c>
      <c r="B332" s="164" t="s">
        <v>1607</v>
      </c>
      <c r="C332" s="165">
        <v>1500</v>
      </c>
      <c r="D332" s="166">
        <v>4146287</v>
      </c>
      <c r="E332" s="168" t="str">
        <f t="shared" si="6"/>
        <v>Pemotongan Biaya Layanan Bebas O</v>
      </c>
      <c r="F332" s="184"/>
    </row>
    <row r="333" spans="1:6" hidden="1" x14ac:dyDescent="0.2">
      <c r="A333" s="183" t="s">
        <v>1606</v>
      </c>
      <c r="B333" s="164" t="s">
        <v>1608</v>
      </c>
      <c r="C333" s="165">
        <v>1500</v>
      </c>
      <c r="D333" s="166">
        <v>4147787</v>
      </c>
      <c r="E333" s="168" t="str">
        <f t="shared" si="6"/>
        <v>Pemotongan Biaya Layanan Power M</v>
      </c>
      <c r="F333" s="184"/>
    </row>
    <row r="334" spans="1:6" hidden="1" x14ac:dyDescent="0.2">
      <c r="A334" s="183" t="s">
        <v>1606</v>
      </c>
      <c r="B334" s="164" t="s">
        <v>1610</v>
      </c>
      <c r="C334" s="165">
        <v>37000</v>
      </c>
      <c r="D334" s="166">
        <v>4149887</v>
      </c>
      <c r="E334" s="168" t="str">
        <f t="shared" si="6"/>
        <v>Pemotongan Ongkir via Anteraja -</v>
      </c>
      <c r="F334" s="184"/>
    </row>
    <row r="335" spans="1:6" hidden="1" x14ac:dyDescent="0.2">
      <c r="A335" s="183" t="s">
        <v>1606</v>
      </c>
      <c r="B335" s="164" t="s">
        <v>1609</v>
      </c>
      <c r="C335" s="165">
        <v>600</v>
      </c>
      <c r="D335" s="166">
        <v>4149287</v>
      </c>
      <c r="E335" s="168" t="str">
        <f t="shared" si="6"/>
        <v>Pemotongan untuk Asuransi dengan</v>
      </c>
      <c r="F335" s="184"/>
    </row>
    <row r="336" spans="1:6" hidden="1" x14ac:dyDescent="0.2">
      <c r="A336" s="183" t="s">
        <v>1602</v>
      </c>
      <c r="B336" s="164" t="s">
        <v>1603</v>
      </c>
      <c r="C336" s="165">
        <v>824</v>
      </c>
      <c r="D336" s="166">
        <v>4199539</v>
      </c>
      <c r="E336" s="168" t="str">
        <f t="shared" si="6"/>
        <v>Pemotongan Biaya Layanan Bebas O</v>
      </c>
      <c r="F336" s="184"/>
    </row>
    <row r="337" spans="1:6" hidden="1" x14ac:dyDescent="0.2">
      <c r="A337" s="183" t="s">
        <v>1602</v>
      </c>
      <c r="B337" s="164" t="s">
        <v>1604</v>
      </c>
      <c r="C337" s="165">
        <v>824</v>
      </c>
      <c r="D337" s="166">
        <v>4200363</v>
      </c>
      <c r="E337" s="168" t="str">
        <f t="shared" si="6"/>
        <v>Pemotongan Biaya Layanan Power M</v>
      </c>
      <c r="F337" s="184"/>
    </row>
    <row r="338" spans="1:6" hidden="1" x14ac:dyDescent="0.2">
      <c r="A338" s="183" t="s">
        <v>1602</v>
      </c>
      <c r="B338" s="164" t="s">
        <v>1605</v>
      </c>
      <c r="C338" s="165">
        <v>10000</v>
      </c>
      <c r="D338" s="166">
        <v>4201187</v>
      </c>
      <c r="E338" s="168" t="str">
        <f t="shared" si="6"/>
        <v>Pemotongan Ongkir via Anteraja -</v>
      </c>
      <c r="F338" s="184"/>
    </row>
    <row r="339" spans="1:6" hidden="1" x14ac:dyDescent="0.2">
      <c r="A339" s="183" t="s">
        <v>1597</v>
      </c>
      <c r="B339" s="164" t="s">
        <v>1598</v>
      </c>
      <c r="C339" s="165">
        <v>2250</v>
      </c>
      <c r="D339" s="166">
        <v>4296038</v>
      </c>
      <c r="E339" s="168" t="str">
        <f t="shared" si="6"/>
        <v>Pemotongan Biaya Layanan Bebas O</v>
      </c>
      <c r="F339" s="184"/>
    </row>
    <row r="340" spans="1:6" hidden="1" x14ac:dyDescent="0.2">
      <c r="A340" s="183" t="s">
        <v>1597</v>
      </c>
      <c r="B340" s="164" t="s">
        <v>1599</v>
      </c>
      <c r="C340" s="165">
        <v>1250</v>
      </c>
      <c r="D340" s="166">
        <v>4298288</v>
      </c>
      <c r="E340" s="168" t="str">
        <f t="shared" si="6"/>
        <v>Pemotongan Biaya Layanan Power M</v>
      </c>
      <c r="F340" s="184"/>
    </row>
    <row r="341" spans="1:6" hidden="1" x14ac:dyDescent="0.2">
      <c r="A341" s="183" t="s">
        <v>1597</v>
      </c>
      <c r="B341" s="164" t="s">
        <v>1601</v>
      </c>
      <c r="C341" s="165">
        <v>43000</v>
      </c>
      <c r="D341" s="166">
        <v>4300138</v>
      </c>
      <c r="E341" s="168" t="str">
        <f t="shared" si="6"/>
        <v>Pemotongan Ongkir via Anteraja -</v>
      </c>
      <c r="F341" s="184"/>
    </row>
    <row r="342" spans="1:6" hidden="1" x14ac:dyDescent="0.2">
      <c r="A342" s="183" t="s">
        <v>1597</v>
      </c>
      <c r="B342" s="164" t="s">
        <v>1600</v>
      </c>
      <c r="C342" s="165">
        <v>600</v>
      </c>
      <c r="D342" s="166">
        <v>4299538</v>
      </c>
      <c r="E342" s="168" t="str">
        <f t="shared" si="6"/>
        <v>Pemotongan untuk Asuransi dengan</v>
      </c>
      <c r="F342" s="184"/>
    </row>
    <row r="343" spans="1:6" hidden="1" x14ac:dyDescent="0.2">
      <c r="A343" s="183" t="s">
        <v>1592</v>
      </c>
      <c r="B343" s="164" t="s">
        <v>1593</v>
      </c>
      <c r="C343" s="165">
        <v>809</v>
      </c>
      <c r="D343" s="166">
        <v>4348320</v>
      </c>
      <c r="E343" s="168" t="str">
        <f t="shared" si="6"/>
        <v>Pemotongan Biaya Layanan Bebas O</v>
      </c>
      <c r="F343" s="184"/>
    </row>
    <row r="344" spans="1:6" hidden="1" x14ac:dyDescent="0.2">
      <c r="A344" s="183" t="s">
        <v>1592</v>
      </c>
      <c r="B344" s="164" t="s">
        <v>1594</v>
      </c>
      <c r="C344" s="165">
        <v>809</v>
      </c>
      <c r="D344" s="166">
        <v>4349129</v>
      </c>
      <c r="E344" s="168" t="str">
        <f t="shared" si="6"/>
        <v>Pemotongan Biaya Layanan Power M</v>
      </c>
      <c r="F344" s="184"/>
    </row>
    <row r="345" spans="1:6" hidden="1" x14ac:dyDescent="0.2">
      <c r="A345" s="183" t="s">
        <v>1592</v>
      </c>
      <c r="B345" s="164" t="s">
        <v>1596</v>
      </c>
      <c r="C345" s="165">
        <v>10000</v>
      </c>
      <c r="D345" s="166">
        <v>4350238</v>
      </c>
      <c r="E345" s="168" t="str">
        <f t="shared" si="6"/>
        <v>Pemotongan Ongkir via Anteraja -</v>
      </c>
      <c r="F345" s="184"/>
    </row>
    <row r="346" spans="1:6" hidden="1" x14ac:dyDescent="0.2">
      <c r="A346" s="183" t="s">
        <v>1592</v>
      </c>
      <c r="B346" s="164" t="s">
        <v>1595</v>
      </c>
      <c r="C346" s="165">
        <v>300</v>
      </c>
      <c r="D346" s="166">
        <v>4349938</v>
      </c>
      <c r="E346" s="168" t="str">
        <f t="shared" si="6"/>
        <v>Pemotongan untuk Asuransi dengan</v>
      </c>
      <c r="F346" s="184"/>
    </row>
    <row r="347" spans="1:6" hidden="1" x14ac:dyDescent="0.2">
      <c r="A347" s="183" t="s">
        <v>1588</v>
      </c>
      <c r="B347" s="164" t="s">
        <v>1589</v>
      </c>
      <c r="C347" s="165">
        <v>1500</v>
      </c>
      <c r="D347" s="166">
        <v>4445319</v>
      </c>
      <c r="E347" s="168" t="str">
        <f t="shared" si="6"/>
        <v>Pemotongan Biaya Layanan Bebas O</v>
      </c>
      <c r="F347" s="184"/>
    </row>
    <row r="348" spans="1:6" hidden="1" x14ac:dyDescent="0.2">
      <c r="A348" s="183" t="s">
        <v>1588</v>
      </c>
      <c r="B348" s="164" t="s">
        <v>1590</v>
      </c>
      <c r="C348" s="165">
        <v>1500</v>
      </c>
      <c r="D348" s="166">
        <v>4446819</v>
      </c>
      <c r="E348" s="168" t="str">
        <f t="shared" si="6"/>
        <v>Pemotongan Biaya Layanan Power M</v>
      </c>
      <c r="F348" s="184"/>
    </row>
    <row r="349" spans="1:6" hidden="1" x14ac:dyDescent="0.2">
      <c r="A349" s="183" t="s">
        <v>1588</v>
      </c>
      <c r="B349" s="164" t="s">
        <v>1591</v>
      </c>
      <c r="C349" s="165">
        <v>10000</v>
      </c>
      <c r="D349" s="166">
        <v>4448319</v>
      </c>
      <c r="E349" s="168" t="str">
        <f t="shared" si="6"/>
        <v>Pemotongan Ongkir via Anteraja -</v>
      </c>
      <c r="F349" s="184"/>
    </row>
    <row r="350" spans="1:6" hidden="1" x14ac:dyDescent="0.2">
      <c r="A350" s="183" t="s">
        <v>1584</v>
      </c>
      <c r="B350" s="164" t="s">
        <v>1585</v>
      </c>
      <c r="C350" s="165">
        <v>750</v>
      </c>
      <c r="D350" s="166">
        <v>4494569</v>
      </c>
      <c r="E350" s="168" t="str">
        <f t="shared" si="6"/>
        <v>Pemotongan Biaya Layanan Bebas O</v>
      </c>
      <c r="F350" s="184"/>
    </row>
    <row r="351" spans="1:6" hidden="1" x14ac:dyDescent="0.2">
      <c r="A351" s="183" t="s">
        <v>1584</v>
      </c>
      <c r="B351" s="164" t="s">
        <v>1587</v>
      </c>
      <c r="C351" s="165">
        <v>14000</v>
      </c>
      <c r="D351" s="166">
        <v>4495619</v>
      </c>
      <c r="E351" s="168" t="str">
        <f t="shared" si="6"/>
        <v>Pemotongan Ongkir via Anteraja -</v>
      </c>
      <c r="F351" s="184"/>
    </row>
    <row r="352" spans="1:6" hidden="1" x14ac:dyDescent="0.2">
      <c r="A352" s="183" t="s">
        <v>1584</v>
      </c>
      <c r="B352" s="164" t="s">
        <v>1586</v>
      </c>
      <c r="C352" s="165">
        <v>300</v>
      </c>
      <c r="D352" s="166">
        <v>4495319</v>
      </c>
      <c r="E352" s="168" t="str">
        <f t="shared" si="6"/>
        <v>Pemotongan untuk Asuransi dengan</v>
      </c>
      <c r="F352" s="184"/>
    </row>
    <row r="353" spans="1:6" hidden="1" x14ac:dyDescent="0.2">
      <c r="A353" s="183" t="s">
        <v>1580</v>
      </c>
      <c r="B353" s="164" t="s">
        <v>1581</v>
      </c>
      <c r="C353" s="165">
        <v>1500</v>
      </c>
      <c r="D353" s="166">
        <v>4591568</v>
      </c>
      <c r="E353" s="168" t="str">
        <f t="shared" si="6"/>
        <v>Pemotongan Biaya Layanan Bebas O</v>
      </c>
      <c r="F353" s="184"/>
    </row>
    <row r="354" spans="1:6" hidden="1" x14ac:dyDescent="0.2">
      <c r="A354" s="183" t="s">
        <v>1580</v>
      </c>
      <c r="B354" s="164" t="s">
        <v>1582</v>
      </c>
      <c r="C354" s="165">
        <v>1500</v>
      </c>
      <c r="D354" s="166">
        <v>4593068</v>
      </c>
      <c r="E354" s="168" t="str">
        <f t="shared" si="6"/>
        <v>Pemotongan Biaya Layanan Power M</v>
      </c>
      <c r="F354" s="184"/>
    </row>
    <row r="355" spans="1:6" hidden="1" x14ac:dyDescent="0.2">
      <c r="A355" s="183" t="s">
        <v>1580</v>
      </c>
      <c r="B355" s="164" t="s">
        <v>1583</v>
      </c>
      <c r="C355" s="165">
        <v>10000</v>
      </c>
      <c r="D355" s="166">
        <v>4594568</v>
      </c>
      <c r="E355" s="168" t="str">
        <f t="shared" si="6"/>
        <v>Pemotongan Ongkir via Anteraja -</v>
      </c>
      <c r="F355" s="184"/>
    </row>
    <row r="356" spans="1:6" hidden="1" x14ac:dyDescent="0.2">
      <c r="A356" s="183" t="s">
        <v>1574</v>
      </c>
      <c r="B356" s="164" t="s">
        <v>1577</v>
      </c>
      <c r="C356" s="165">
        <v>1098</v>
      </c>
      <c r="D356" s="166">
        <v>4646468</v>
      </c>
      <c r="E356" s="168" t="str">
        <f t="shared" si="6"/>
        <v>Pemotongan biaya bayar di tempat</v>
      </c>
      <c r="F356" s="184"/>
    </row>
    <row r="357" spans="1:6" hidden="1" x14ac:dyDescent="0.2">
      <c r="A357" s="183" t="s">
        <v>1574</v>
      </c>
      <c r="B357" s="164" t="s">
        <v>1575</v>
      </c>
      <c r="C357" s="165">
        <v>824</v>
      </c>
      <c r="D357" s="166">
        <v>4644820</v>
      </c>
      <c r="E357" s="168" t="str">
        <f t="shared" si="6"/>
        <v>Pemotongan Biaya Layanan Bebas O</v>
      </c>
      <c r="F357" s="184"/>
    </row>
    <row r="358" spans="1:6" hidden="1" x14ac:dyDescent="0.2">
      <c r="A358" s="183" t="s">
        <v>1574</v>
      </c>
      <c r="B358" s="164" t="s">
        <v>1576</v>
      </c>
      <c r="C358" s="165">
        <v>824</v>
      </c>
      <c r="D358" s="166">
        <v>4645644</v>
      </c>
      <c r="E358" s="168" t="str">
        <f t="shared" si="6"/>
        <v>Pemotongan Biaya Layanan Power M</v>
      </c>
      <c r="F358" s="184"/>
    </row>
    <row r="359" spans="1:6" hidden="1" x14ac:dyDescent="0.2">
      <c r="A359" s="183" t="s">
        <v>1574</v>
      </c>
      <c r="B359" s="164" t="s">
        <v>1579</v>
      </c>
      <c r="C359" s="165">
        <v>10000</v>
      </c>
      <c r="D359" s="166">
        <v>4647866</v>
      </c>
      <c r="E359" s="168" t="str">
        <f t="shared" si="6"/>
        <v>Pemotongan Ongkir via Anteraja -</v>
      </c>
      <c r="F359" s="184"/>
    </row>
    <row r="360" spans="1:6" hidden="1" x14ac:dyDescent="0.2">
      <c r="A360" s="183" t="s">
        <v>1574</v>
      </c>
      <c r="B360" s="164" t="s">
        <v>1578</v>
      </c>
      <c r="C360" s="165">
        <v>300</v>
      </c>
      <c r="D360" s="166">
        <v>4647566</v>
      </c>
      <c r="E360" s="168" t="str">
        <f t="shared" si="6"/>
        <v>Pemotongan untuk Asuransi dengan</v>
      </c>
      <c r="F360" s="184"/>
    </row>
    <row r="361" spans="1:6" hidden="1" x14ac:dyDescent="0.2">
      <c r="A361" s="183" t="s">
        <v>1572</v>
      </c>
      <c r="B361" s="164" t="s">
        <v>1573</v>
      </c>
      <c r="C361" s="165">
        <v>300000</v>
      </c>
      <c r="D361" s="166">
        <v>4344820</v>
      </c>
      <c r="E361" s="165" t="s">
        <v>1662</v>
      </c>
      <c r="F361" s="184"/>
    </row>
    <row r="362" spans="1:6" hidden="1" x14ac:dyDescent="0.2">
      <c r="A362" s="183" t="s">
        <v>1570</v>
      </c>
      <c r="B362" s="164" t="s">
        <v>1571</v>
      </c>
      <c r="C362" s="165">
        <v>10000</v>
      </c>
      <c r="D362" s="166">
        <v>4445319</v>
      </c>
      <c r="E362" s="168" t="str">
        <f t="shared" ref="E362:E393" si="7">IFERROR(LEFT(B362,LEN(B362)-SEARCH("INV",B362)+6),0)</f>
        <v>Pemotongan Ongkir via Anteraja -</v>
      </c>
      <c r="F362" s="184"/>
    </row>
    <row r="363" spans="1:6" hidden="1" x14ac:dyDescent="0.2">
      <c r="A363" s="183" t="s">
        <v>1566</v>
      </c>
      <c r="B363" s="164" t="s">
        <v>1567</v>
      </c>
      <c r="C363" s="165">
        <v>1500</v>
      </c>
      <c r="D363" s="166">
        <v>4441819</v>
      </c>
      <c r="E363" s="168" t="str">
        <f t="shared" si="7"/>
        <v>Pemotongan Biaya Layanan Bebas O</v>
      </c>
      <c r="F363" s="184"/>
    </row>
    <row r="364" spans="1:6" hidden="1" x14ac:dyDescent="0.2">
      <c r="A364" s="183" t="s">
        <v>1566</v>
      </c>
      <c r="B364" s="164" t="s">
        <v>1568</v>
      </c>
      <c r="C364" s="165">
        <v>1500</v>
      </c>
      <c r="D364" s="166">
        <v>4443319</v>
      </c>
      <c r="E364" s="168" t="str">
        <f t="shared" si="7"/>
        <v>Pemotongan Biaya Layanan Power M</v>
      </c>
      <c r="F364" s="184"/>
    </row>
    <row r="365" spans="1:6" hidden="1" x14ac:dyDescent="0.2">
      <c r="A365" s="183" t="s">
        <v>1566</v>
      </c>
      <c r="B365" s="164" t="s">
        <v>1569</v>
      </c>
      <c r="C365" s="165">
        <v>500</v>
      </c>
      <c r="D365" s="166">
        <v>4444819</v>
      </c>
      <c r="E365" s="168" t="str">
        <f t="shared" si="7"/>
        <v>Pemotongan untuk Asuransi dengan</v>
      </c>
      <c r="F365" s="184"/>
    </row>
    <row r="366" spans="1:6" hidden="1" x14ac:dyDescent="0.2">
      <c r="A366" s="183" t="s">
        <v>1562</v>
      </c>
      <c r="B366" s="164" t="s">
        <v>1563</v>
      </c>
      <c r="C366" s="165">
        <v>4200</v>
      </c>
      <c r="D366" s="166">
        <v>4713418</v>
      </c>
      <c r="E366" s="168" t="str">
        <f t="shared" si="7"/>
        <v>Pemotongan Biaya Layanan Bebas O</v>
      </c>
      <c r="F366" s="184"/>
    </row>
    <row r="367" spans="1:6" hidden="1" x14ac:dyDescent="0.2">
      <c r="A367" s="183" t="s">
        <v>1562</v>
      </c>
      <c r="B367" s="164" t="s">
        <v>1564</v>
      </c>
      <c r="C367" s="165">
        <v>4200</v>
      </c>
      <c r="D367" s="166">
        <v>4717618</v>
      </c>
      <c r="E367" s="168" t="str">
        <f t="shared" si="7"/>
        <v>Pemotongan Biaya Layanan Power M</v>
      </c>
      <c r="F367" s="184"/>
    </row>
    <row r="368" spans="1:6" hidden="1" x14ac:dyDescent="0.2">
      <c r="A368" s="183" t="s">
        <v>1562</v>
      </c>
      <c r="B368" s="164" t="s">
        <v>1565</v>
      </c>
      <c r="C368" s="165">
        <v>66000</v>
      </c>
      <c r="D368" s="166">
        <v>4721818</v>
      </c>
      <c r="E368" s="168" t="str">
        <f t="shared" si="7"/>
        <v>Pemotongan Ongkir via Anteraja -</v>
      </c>
      <c r="F368" s="184"/>
    </row>
    <row r="369" spans="1:6" x14ac:dyDescent="0.2">
      <c r="A369" s="183" t="s">
        <v>1560</v>
      </c>
      <c r="B369" s="164" t="s">
        <v>1561</v>
      </c>
      <c r="C369" s="168">
        <v>0</v>
      </c>
      <c r="D369" s="166">
        <v>4515418</v>
      </c>
      <c r="E369" s="168">
        <f t="shared" si="7"/>
        <v>0</v>
      </c>
      <c r="F369" s="185">
        <v>198000</v>
      </c>
    </row>
    <row r="370" spans="1:6" hidden="1" x14ac:dyDescent="0.2">
      <c r="A370" s="183" t="s">
        <v>1555</v>
      </c>
      <c r="B370" s="164" t="s">
        <v>1556</v>
      </c>
      <c r="C370" s="165">
        <v>1500</v>
      </c>
      <c r="D370" s="166">
        <v>4612417</v>
      </c>
      <c r="E370" s="168" t="str">
        <f t="shared" si="7"/>
        <v>Pemotongan Biaya Layanan Bebas O</v>
      </c>
      <c r="F370" s="184"/>
    </row>
    <row r="371" spans="1:6" hidden="1" x14ac:dyDescent="0.2">
      <c r="A371" s="183" t="s">
        <v>1555</v>
      </c>
      <c r="B371" s="164" t="s">
        <v>1557</v>
      </c>
      <c r="C371" s="165">
        <v>1500</v>
      </c>
      <c r="D371" s="166">
        <v>4613917</v>
      </c>
      <c r="E371" s="168" t="str">
        <f t="shared" si="7"/>
        <v>Pemotongan Biaya Layanan Power M</v>
      </c>
      <c r="F371" s="184"/>
    </row>
    <row r="372" spans="1:6" hidden="1" x14ac:dyDescent="0.2">
      <c r="A372" s="183" t="s">
        <v>1555</v>
      </c>
      <c r="B372" s="164" t="s">
        <v>1559</v>
      </c>
      <c r="C372" s="165">
        <v>22000</v>
      </c>
      <c r="D372" s="166">
        <v>4615917</v>
      </c>
      <c r="E372" s="168" t="str">
        <f t="shared" si="7"/>
        <v>Pemotongan Ongkir via Anteraja -</v>
      </c>
      <c r="F372" s="184"/>
    </row>
    <row r="373" spans="1:6" hidden="1" x14ac:dyDescent="0.2">
      <c r="A373" s="183" t="s">
        <v>1555</v>
      </c>
      <c r="B373" s="164" t="s">
        <v>1558</v>
      </c>
      <c r="C373" s="165">
        <v>500</v>
      </c>
      <c r="D373" s="166">
        <v>4615417</v>
      </c>
      <c r="E373" s="168" t="str">
        <f t="shared" si="7"/>
        <v>Pemotongan untuk Asuransi dengan</v>
      </c>
      <c r="F373" s="184"/>
    </row>
    <row r="374" spans="1:6" hidden="1" x14ac:dyDescent="0.2">
      <c r="A374" s="183" t="s">
        <v>1552</v>
      </c>
      <c r="B374" s="164" t="s">
        <v>1554</v>
      </c>
      <c r="C374" s="165">
        <v>6000</v>
      </c>
      <c r="D374" s="166">
        <v>4712916</v>
      </c>
      <c r="E374" s="168" t="str">
        <f t="shared" si="7"/>
        <v xml:space="preserve">Pemotongan Ongkir via SiCepat - </v>
      </c>
      <c r="F374" s="184"/>
    </row>
    <row r="375" spans="1:6" hidden="1" x14ac:dyDescent="0.2">
      <c r="A375" s="183" t="s">
        <v>1552</v>
      </c>
      <c r="B375" s="164" t="s">
        <v>1553</v>
      </c>
      <c r="C375" s="165">
        <v>500</v>
      </c>
      <c r="D375" s="166">
        <v>4712416</v>
      </c>
      <c r="E375" s="168" t="str">
        <f t="shared" si="7"/>
        <v>Pemotongan untuk Asuransi dengan</v>
      </c>
      <c r="F375" s="184"/>
    </row>
    <row r="376" spans="1:6" hidden="1" x14ac:dyDescent="0.2">
      <c r="A376" s="183" t="s">
        <v>1547</v>
      </c>
      <c r="B376" s="164" t="s">
        <v>1548</v>
      </c>
      <c r="C376" s="165">
        <v>1500</v>
      </c>
      <c r="D376" s="166">
        <v>4809415</v>
      </c>
      <c r="E376" s="168" t="str">
        <f t="shared" si="7"/>
        <v>Pemotongan Biaya Layanan Bebas O</v>
      </c>
      <c r="F376" s="184"/>
    </row>
    <row r="377" spans="1:6" hidden="1" x14ac:dyDescent="0.2">
      <c r="A377" s="183" t="s">
        <v>1547</v>
      </c>
      <c r="B377" s="164" t="s">
        <v>1549</v>
      </c>
      <c r="C377" s="165">
        <v>1500</v>
      </c>
      <c r="D377" s="166">
        <v>4810915</v>
      </c>
      <c r="E377" s="168" t="str">
        <f t="shared" si="7"/>
        <v>Pemotongan Biaya Layanan Power M</v>
      </c>
      <c r="F377" s="184"/>
    </row>
    <row r="378" spans="1:6" hidden="1" x14ac:dyDescent="0.2">
      <c r="A378" s="183" t="s">
        <v>1547</v>
      </c>
      <c r="B378" s="164" t="s">
        <v>1551</v>
      </c>
      <c r="C378" s="165">
        <v>21000</v>
      </c>
      <c r="D378" s="166">
        <v>4812915</v>
      </c>
      <c r="E378" s="168" t="str">
        <f t="shared" si="7"/>
        <v xml:space="preserve">Pemotongan Ongkir via SiCepat - </v>
      </c>
      <c r="F378" s="184"/>
    </row>
    <row r="379" spans="1:6" hidden="1" x14ac:dyDescent="0.2">
      <c r="A379" s="183" t="s">
        <v>1547</v>
      </c>
      <c r="B379" s="164" t="s">
        <v>1550</v>
      </c>
      <c r="C379" s="165">
        <v>500</v>
      </c>
      <c r="D379" s="166">
        <v>4812415</v>
      </c>
      <c r="E379" s="168" t="str">
        <f t="shared" si="7"/>
        <v>Pemotongan untuk Asuransi dengan</v>
      </c>
      <c r="F379" s="184"/>
    </row>
    <row r="380" spans="1:6" hidden="1" x14ac:dyDescent="0.2">
      <c r="A380" s="183" t="s">
        <v>1543</v>
      </c>
      <c r="B380" s="164" t="s">
        <v>1544</v>
      </c>
      <c r="C380" s="165">
        <v>4200</v>
      </c>
      <c r="D380" s="166">
        <v>5081014</v>
      </c>
      <c r="E380" s="168" t="str">
        <f t="shared" si="7"/>
        <v>Pemotongan Biaya Layanan Bebas O</v>
      </c>
      <c r="F380" s="184"/>
    </row>
    <row r="381" spans="1:6" hidden="1" x14ac:dyDescent="0.2">
      <c r="A381" s="183" t="s">
        <v>1543</v>
      </c>
      <c r="B381" s="164" t="s">
        <v>1545</v>
      </c>
      <c r="C381" s="165">
        <v>4200</v>
      </c>
      <c r="D381" s="166">
        <v>5085214</v>
      </c>
      <c r="E381" s="168" t="str">
        <f t="shared" si="7"/>
        <v>Pemotongan Biaya Layanan Power M</v>
      </c>
      <c r="F381" s="184"/>
    </row>
    <row r="382" spans="1:6" hidden="1" x14ac:dyDescent="0.2">
      <c r="A382" s="183" t="s">
        <v>1543</v>
      </c>
      <c r="B382" s="164" t="s">
        <v>1546</v>
      </c>
      <c r="C382" s="165">
        <v>10000</v>
      </c>
      <c r="D382" s="166">
        <v>5089414</v>
      </c>
      <c r="E382" s="168" t="str">
        <f t="shared" si="7"/>
        <v>Pemotongan Ongkir via Anteraja -</v>
      </c>
      <c r="F382" s="184"/>
    </row>
    <row r="383" spans="1:6" hidden="1" x14ac:dyDescent="0.2">
      <c r="A383" s="183" t="s">
        <v>1539</v>
      </c>
      <c r="B383" s="164" t="s">
        <v>1540</v>
      </c>
      <c r="C383" s="165">
        <v>824</v>
      </c>
      <c r="D383" s="166">
        <v>5134266</v>
      </c>
      <c r="E383" s="168" t="str">
        <f t="shared" si="7"/>
        <v>Pemotongan Biaya Layanan Bebas O</v>
      </c>
      <c r="F383" s="184"/>
    </row>
    <row r="384" spans="1:6" hidden="1" x14ac:dyDescent="0.2">
      <c r="A384" s="183" t="s">
        <v>1539</v>
      </c>
      <c r="B384" s="164" t="s">
        <v>1541</v>
      </c>
      <c r="C384" s="165">
        <v>824</v>
      </c>
      <c r="D384" s="166">
        <v>5135090</v>
      </c>
      <c r="E384" s="168" t="str">
        <f t="shared" si="7"/>
        <v>Pemotongan Biaya Layanan Power M</v>
      </c>
      <c r="F384" s="184"/>
    </row>
    <row r="385" spans="1:6" hidden="1" x14ac:dyDescent="0.2">
      <c r="A385" s="183" t="s">
        <v>1539</v>
      </c>
      <c r="B385" s="164" t="s">
        <v>1542</v>
      </c>
      <c r="C385" s="165">
        <v>11000</v>
      </c>
      <c r="D385" s="166">
        <v>5135914</v>
      </c>
      <c r="E385" s="168" t="str">
        <f t="shared" si="7"/>
        <v>Pemotongan Ongkir via Anteraja -</v>
      </c>
      <c r="F385" s="184"/>
    </row>
    <row r="386" spans="1:6" x14ac:dyDescent="0.2">
      <c r="A386" s="183" t="s">
        <v>1537</v>
      </c>
      <c r="B386" s="164" t="s">
        <v>1538</v>
      </c>
      <c r="C386" s="168">
        <v>0</v>
      </c>
      <c r="D386" s="166">
        <v>4449766</v>
      </c>
      <c r="E386" s="168">
        <f t="shared" si="7"/>
        <v>0</v>
      </c>
      <c r="F386" s="185">
        <v>684500</v>
      </c>
    </row>
    <row r="387" spans="1:6" hidden="1" x14ac:dyDescent="0.2">
      <c r="A387" s="183" t="s">
        <v>1532</v>
      </c>
      <c r="B387" s="164" t="s">
        <v>1534</v>
      </c>
      <c r="C387" s="165">
        <v>1580</v>
      </c>
      <c r="D387" s="166">
        <v>4528766</v>
      </c>
      <c r="E387" s="168" t="str">
        <f t="shared" si="7"/>
        <v>Pemotongan biaya bayar di tempat</v>
      </c>
      <c r="F387" s="184"/>
    </row>
    <row r="388" spans="1:6" hidden="1" x14ac:dyDescent="0.2">
      <c r="A388" s="183" t="s">
        <v>1532</v>
      </c>
      <c r="B388" s="164" t="s">
        <v>1533</v>
      </c>
      <c r="C388" s="165">
        <v>1185</v>
      </c>
      <c r="D388" s="166">
        <v>4527581</v>
      </c>
      <c r="E388" s="168" t="str">
        <f t="shared" si="7"/>
        <v>Pemotongan Biaya Layanan Power M</v>
      </c>
      <c r="F388" s="184"/>
    </row>
    <row r="389" spans="1:6" hidden="1" x14ac:dyDescent="0.2">
      <c r="A389" s="183" t="s">
        <v>1532</v>
      </c>
      <c r="B389" s="164" t="s">
        <v>1536</v>
      </c>
      <c r="C389" s="165">
        <v>22000</v>
      </c>
      <c r="D389" s="166">
        <v>4530846</v>
      </c>
      <c r="E389" s="168" t="str">
        <f t="shared" si="7"/>
        <v xml:space="preserve">Pemotongan Ongkir via SiCepat - </v>
      </c>
      <c r="F389" s="184"/>
    </row>
    <row r="390" spans="1:6" hidden="1" x14ac:dyDescent="0.2">
      <c r="A390" s="183" t="s">
        <v>1532</v>
      </c>
      <c r="B390" s="164" t="s">
        <v>1535</v>
      </c>
      <c r="C390" s="165">
        <v>500</v>
      </c>
      <c r="D390" s="166">
        <v>4530346</v>
      </c>
      <c r="E390" s="168" t="str">
        <f t="shared" si="7"/>
        <v>Pemotongan untuk Asuransi dengan</v>
      </c>
      <c r="F390" s="184"/>
    </row>
    <row r="391" spans="1:6" hidden="1" x14ac:dyDescent="0.2">
      <c r="A391" s="183" t="s">
        <v>1527</v>
      </c>
      <c r="B391" s="164" t="s">
        <v>1528</v>
      </c>
      <c r="C391" s="165">
        <v>750</v>
      </c>
      <c r="D391" s="166">
        <v>4576081</v>
      </c>
      <c r="E391" s="168" t="str">
        <f t="shared" si="7"/>
        <v>Pemotongan Biaya Layanan Bebas O</v>
      </c>
      <c r="F391" s="184"/>
    </row>
    <row r="392" spans="1:6" hidden="1" x14ac:dyDescent="0.2">
      <c r="A392" s="183" t="s">
        <v>1527</v>
      </c>
      <c r="B392" s="164" t="s">
        <v>1529</v>
      </c>
      <c r="C392" s="165">
        <v>750</v>
      </c>
      <c r="D392" s="166">
        <v>4576831</v>
      </c>
      <c r="E392" s="168" t="str">
        <f t="shared" si="7"/>
        <v>Pemotongan Biaya Layanan Power M</v>
      </c>
      <c r="F392" s="184"/>
    </row>
    <row r="393" spans="1:6" hidden="1" x14ac:dyDescent="0.2">
      <c r="A393" s="183" t="s">
        <v>1527</v>
      </c>
      <c r="B393" s="164" t="s">
        <v>1531</v>
      </c>
      <c r="C393" s="165">
        <v>12000</v>
      </c>
      <c r="D393" s="166">
        <v>4577881</v>
      </c>
      <c r="E393" s="168" t="str">
        <f t="shared" si="7"/>
        <v xml:space="preserve">Pemotongan Ongkir via SiCepat - </v>
      </c>
      <c r="F393" s="184"/>
    </row>
    <row r="394" spans="1:6" hidden="1" x14ac:dyDescent="0.2">
      <c r="A394" s="183" t="s">
        <v>1527</v>
      </c>
      <c r="B394" s="164" t="s">
        <v>1530</v>
      </c>
      <c r="C394" s="165">
        <v>300</v>
      </c>
      <c r="D394" s="166">
        <v>4577581</v>
      </c>
      <c r="E394" s="168" t="str">
        <f t="shared" ref="E394:E425" si="8">IFERROR(LEFT(B394,LEN(B394)-SEARCH("INV",B394)+6),0)</f>
        <v>Pemotongan untuk Asuransi dengan</v>
      </c>
      <c r="F394" s="184"/>
    </row>
    <row r="395" spans="1:6" hidden="1" x14ac:dyDescent="0.2">
      <c r="A395" s="183" t="s">
        <v>1522</v>
      </c>
      <c r="B395" s="164" t="s">
        <v>1523</v>
      </c>
      <c r="C395" s="165">
        <v>1500</v>
      </c>
      <c r="D395" s="166">
        <v>4673080</v>
      </c>
      <c r="E395" s="168" t="str">
        <f t="shared" si="8"/>
        <v>Pemotongan Biaya Layanan Bebas O</v>
      </c>
      <c r="F395" s="184"/>
    </row>
    <row r="396" spans="1:6" hidden="1" x14ac:dyDescent="0.2">
      <c r="A396" s="183" t="s">
        <v>1522</v>
      </c>
      <c r="B396" s="164" t="s">
        <v>1524</v>
      </c>
      <c r="C396" s="165">
        <v>1500</v>
      </c>
      <c r="D396" s="166">
        <v>4674580</v>
      </c>
      <c r="E396" s="168" t="str">
        <f t="shared" si="8"/>
        <v>Pemotongan Biaya Layanan Power M</v>
      </c>
      <c r="F396" s="184"/>
    </row>
    <row r="397" spans="1:6" hidden="1" x14ac:dyDescent="0.2">
      <c r="A397" s="183" t="s">
        <v>1522</v>
      </c>
      <c r="B397" s="164" t="s">
        <v>1526</v>
      </c>
      <c r="C397" s="165">
        <v>10000</v>
      </c>
      <c r="D397" s="166">
        <v>4676580</v>
      </c>
      <c r="E397" s="168" t="str">
        <f t="shared" si="8"/>
        <v>Pemotongan Ongkir via Anteraja -</v>
      </c>
      <c r="F397" s="184"/>
    </row>
    <row r="398" spans="1:6" hidden="1" x14ac:dyDescent="0.2">
      <c r="A398" s="183" t="s">
        <v>1522</v>
      </c>
      <c r="B398" s="164" t="s">
        <v>1525</v>
      </c>
      <c r="C398" s="165">
        <v>500</v>
      </c>
      <c r="D398" s="166">
        <v>4676080</v>
      </c>
      <c r="E398" s="168" t="str">
        <f t="shared" si="8"/>
        <v>Pemotongan untuk Asuransi dengan</v>
      </c>
      <c r="F398" s="184"/>
    </row>
    <row r="399" spans="1:6" hidden="1" x14ac:dyDescent="0.2">
      <c r="A399" s="183" t="s">
        <v>1517</v>
      </c>
      <c r="B399" s="164" t="s">
        <v>1518</v>
      </c>
      <c r="C399" s="165">
        <v>750</v>
      </c>
      <c r="D399" s="166">
        <v>4721580</v>
      </c>
      <c r="E399" s="168" t="str">
        <f t="shared" si="8"/>
        <v>Pemotongan Biaya Layanan Bebas O</v>
      </c>
      <c r="F399" s="184"/>
    </row>
    <row r="400" spans="1:6" hidden="1" x14ac:dyDescent="0.2">
      <c r="A400" s="183" t="s">
        <v>1517</v>
      </c>
      <c r="B400" s="164" t="s">
        <v>1519</v>
      </c>
      <c r="C400" s="165">
        <v>750</v>
      </c>
      <c r="D400" s="166">
        <v>4722330</v>
      </c>
      <c r="E400" s="168" t="str">
        <f t="shared" si="8"/>
        <v>Pemotongan Biaya Layanan Power M</v>
      </c>
      <c r="F400" s="184"/>
    </row>
    <row r="401" spans="1:6" hidden="1" x14ac:dyDescent="0.2">
      <c r="A401" s="183" t="s">
        <v>1517</v>
      </c>
      <c r="B401" s="164" t="s">
        <v>1521</v>
      </c>
      <c r="C401" s="165">
        <v>10000</v>
      </c>
      <c r="D401" s="166">
        <v>4723380</v>
      </c>
      <c r="E401" s="168" t="str">
        <f t="shared" si="8"/>
        <v>Pemotongan Ongkir via Anteraja -</v>
      </c>
      <c r="F401" s="184"/>
    </row>
    <row r="402" spans="1:6" hidden="1" x14ac:dyDescent="0.2">
      <c r="A402" s="183" t="s">
        <v>1517</v>
      </c>
      <c r="B402" s="164" t="s">
        <v>1520</v>
      </c>
      <c r="C402" s="165">
        <v>300</v>
      </c>
      <c r="D402" s="166">
        <v>4723080</v>
      </c>
      <c r="E402" s="168" t="str">
        <f t="shared" si="8"/>
        <v>Pemotongan untuk Asuransi dengan</v>
      </c>
      <c r="F402" s="184"/>
    </row>
    <row r="403" spans="1:6" hidden="1" x14ac:dyDescent="0.2">
      <c r="A403" s="183" t="s">
        <v>1513</v>
      </c>
      <c r="B403" s="164" t="s">
        <v>1514</v>
      </c>
      <c r="C403" s="165">
        <v>1500</v>
      </c>
      <c r="D403" s="166">
        <v>4818579</v>
      </c>
      <c r="E403" s="168" t="str">
        <f t="shared" si="8"/>
        <v>Pemotongan Biaya Layanan Bebas O</v>
      </c>
      <c r="F403" s="184"/>
    </row>
    <row r="404" spans="1:6" hidden="1" x14ac:dyDescent="0.2">
      <c r="A404" s="183" t="s">
        <v>1513</v>
      </c>
      <c r="B404" s="164" t="s">
        <v>1515</v>
      </c>
      <c r="C404" s="165">
        <v>1500</v>
      </c>
      <c r="D404" s="166">
        <v>4820079</v>
      </c>
      <c r="E404" s="168" t="str">
        <f t="shared" si="8"/>
        <v>Pemotongan Biaya Layanan Power M</v>
      </c>
      <c r="F404" s="184"/>
    </row>
    <row r="405" spans="1:6" hidden="1" x14ac:dyDescent="0.2">
      <c r="A405" s="183" t="s">
        <v>1513</v>
      </c>
      <c r="B405" s="164" t="s">
        <v>1516</v>
      </c>
      <c r="C405" s="165">
        <v>10000</v>
      </c>
      <c r="D405" s="166">
        <v>4821579</v>
      </c>
      <c r="E405" s="168" t="str">
        <f t="shared" si="8"/>
        <v>Pemotongan Ongkir via Anteraja -</v>
      </c>
      <c r="F405" s="184"/>
    </row>
    <row r="406" spans="1:6" hidden="1" x14ac:dyDescent="0.2">
      <c r="A406" s="183" t="s">
        <v>1509</v>
      </c>
      <c r="B406" s="164" t="s">
        <v>1510</v>
      </c>
      <c r="C406" s="165">
        <v>1500</v>
      </c>
      <c r="D406" s="166">
        <v>4915578</v>
      </c>
      <c r="E406" s="168" t="str">
        <f t="shared" si="8"/>
        <v>Pemotongan Biaya Layanan Bebas O</v>
      </c>
      <c r="F406" s="184"/>
    </row>
    <row r="407" spans="1:6" hidden="1" x14ac:dyDescent="0.2">
      <c r="A407" s="183" t="s">
        <v>1509</v>
      </c>
      <c r="B407" s="164" t="s">
        <v>1511</v>
      </c>
      <c r="C407" s="165">
        <v>1500</v>
      </c>
      <c r="D407" s="166">
        <v>4917078</v>
      </c>
      <c r="E407" s="168" t="str">
        <f t="shared" si="8"/>
        <v>Pemotongan Biaya Layanan Power M</v>
      </c>
      <c r="F407" s="184"/>
    </row>
    <row r="408" spans="1:6" hidden="1" x14ac:dyDescent="0.2">
      <c r="A408" s="183" t="s">
        <v>1509</v>
      </c>
      <c r="B408" s="164" t="s">
        <v>1512</v>
      </c>
      <c r="C408" s="165">
        <v>10000</v>
      </c>
      <c r="D408" s="166">
        <v>4918578</v>
      </c>
      <c r="E408" s="168" t="str">
        <f t="shared" si="8"/>
        <v>Pemotongan Ongkir via Anteraja -</v>
      </c>
      <c r="F408" s="184"/>
    </row>
    <row r="409" spans="1:6" hidden="1" x14ac:dyDescent="0.2">
      <c r="A409" s="183" t="s">
        <v>1507</v>
      </c>
      <c r="B409" s="164" t="s">
        <v>1508</v>
      </c>
      <c r="C409" s="165">
        <v>99999</v>
      </c>
      <c r="D409" s="166">
        <v>4925578</v>
      </c>
      <c r="E409" s="168" t="str">
        <f t="shared" si="8"/>
        <v>Dipotong karena Solusi dari Reso</v>
      </c>
      <c r="F409" s="184"/>
    </row>
    <row r="410" spans="1:6" hidden="1" x14ac:dyDescent="0.2">
      <c r="A410" s="183" t="s">
        <v>1504</v>
      </c>
      <c r="B410" s="164" t="s">
        <v>1506</v>
      </c>
      <c r="C410" s="165">
        <v>10000</v>
      </c>
      <c r="D410" s="166">
        <v>4915578</v>
      </c>
      <c r="E410" s="168" t="str">
        <f t="shared" si="8"/>
        <v>Pemotongan Ongkir via Anteraja -</v>
      </c>
      <c r="F410" s="184"/>
    </row>
    <row r="411" spans="1:6" hidden="1" x14ac:dyDescent="0.2">
      <c r="A411" s="183" t="s">
        <v>1504</v>
      </c>
      <c r="B411" s="164" t="s">
        <v>1505</v>
      </c>
      <c r="C411" s="165">
        <v>10000</v>
      </c>
      <c r="D411" s="166">
        <v>4905578</v>
      </c>
      <c r="E411" s="168" t="str">
        <f t="shared" si="8"/>
        <v>Pemotongan penalti untuk Invoice - INV/202</v>
      </c>
      <c r="F411" s="184"/>
    </row>
    <row r="412" spans="1:6" hidden="1" x14ac:dyDescent="0.2">
      <c r="A412" s="183" t="s">
        <v>1499</v>
      </c>
      <c r="B412" s="164" t="s">
        <v>1500</v>
      </c>
      <c r="C412" s="165">
        <v>1500</v>
      </c>
      <c r="D412" s="166">
        <v>5002577</v>
      </c>
      <c r="E412" s="168" t="str">
        <f t="shared" si="8"/>
        <v>Pemotongan Biaya Layanan Bebas O</v>
      </c>
      <c r="F412" s="184"/>
    </row>
    <row r="413" spans="1:6" hidden="1" x14ac:dyDescent="0.2">
      <c r="A413" s="183" t="s">
        <v>1499</v>
      </c>
      <c r="B413" s="164" t="s">
        <v>1501</v>
      </c>
      <c r="C413" s="165">
        <v>1500</v>
      </c>
      <c r="D413" s="166">
        <v>5004077</v>
      </c>
      <c r="E413" s="168" t="str">
        <f t="shared" si="8"/>
        <v>Pemotongan Biaya Layanan Power M</v>
      </c>
      <c r="F413" s="184"/>
    </row>
    <row r="414" spans="1:6" hidden="1" x14ac:dyDescent="0.2">
      <c r="A414" s="183" t="s">
        <v>1499</v>
      </c>
      <c r="B414" s="164" t="s">
        <v>1503</v>
      </c>
      <c r="C414" s="165">
        <v>10000</v>
      </c>
      <c r="D414" s="166">
        <v>5006077</v>
      </c>
      <c r="E414" s="168" t="str">
        <f t="shared" si="8"/>
        <v>Pemotongan Ongkir via Anteraja -</v>
      </c>
      <c r="F414" s="184"/>
    </row>
    <row r="415" spans="1:6" hidden="1" x14ac:dyDescent="0.2">
      <c r="A415" s="183" t="s">
        <v>1499</v>
      </c>
      <c r="B415" s="164" t="s">
        <v>1502</v>
      </c>
      <c r="C415" s="165">
        <v>500</v>
      </c>
      <c r="D415" s="166">
        <v>5005577</v>
      </c>
      <c r="E415" s="168" t="str">
        <f t="shared" si="8"/>
        <v>Pemotongan untuk Asuransi dengan</v>
      </c>
      <c r="F415" s="184"/>
    </row>
    <row r="416" spans="1:6" hidden="1" x14ac:dyDescent="0.2">
      <c r="A416" s="183" t="s">
        <v>1495</v>
      </c>
      <c r="B416" s="164" t="s">
        <v>1496</v>
      </c>
      <c r="C416" s="165">
        <v>1500</v>
      </c>
      <c r="D416" s="166">
        <v>5099576</v>
      </c>
      <c r="E416" s="168" t="str">
        <f t="shared" si="8"/>
        <v>Pemotongan Biaya Layanan Bebas O</v>
      </c>
      <c r="F416" s="184"/>
    </row>
    <row r="417" spans="1:6" hidden="1" x14ac:dyDescent="0.2">
      <c r="A417" s="183" t="s">
        <v>1495</v>
      </c>
      <c r="B417" s="164" t="s">
        <v>1497</v>
      </c>
      <c r="C417" s="165">
        <v>1500</v>
      </c>
      <c r="D417" s="166">
        <v>5101076</v>
      </c>
      <c r="E417" s="168" t="str">
        <f t="shared" si="8"/>
        <v>Pemotongan Biaya Layanan Power M</v>
      </c>
      <c r="F417" s="184"/>
    </row>
    <row r="418" spans="1:6" hidden="1" x14ac:dyDescent="0.2">
      <c r="A418" s="183" t="s">
        <v>1495</v>
      </c>
      <c r="B418" s="164" t="s">
        <v>1498</v>
      </c>
      <c r="C418" s="165">
        <v>19000</v>
      </c>
      <c r="D418" s="166">
        <v>5102576</v>
      </c>
      <c r="E418" s="168" t="str">
        <f t="shared" si="8"/>
        <v>Pemotongan Ongkir via Anteraja -</v>
      </c>
      <c r="F418" s="184"/>
    </row>
    <row r="419" spans="1:6" x14ac:dyDescent="0.2">
      <c r="A419" s="183" t="s">
        <v>1493</v>
      </c>
      <c r="B419" s="164" t="s">
        <v>1494</v>
      </c>
      <c r="C419" s="168">
        <v>0</v>
      </c>
      <c r="D419" s="166">
        <v>4915576</v>
      </c>
      <c r="E419" s="168">
        <f t="shared" si="8"/>
        <v>0</v>
      </c>
      <c r="F419" s="185">
        <v>184000</v>
      </c>
    </row>
    <row r="420" spans="1:6" hidden="1" x14ac:dyDescent="0.2">
      <c r="A420" s="183" t="s">
        <v>1489</v>
      </c>
      <c r="B420" s="164" t="s">
        <v>1490</v>
      </c>
      <c r="C420" s="165">
        <v>824</v>
      </c>
      <c r="D420" s="166">
        <v>4968828</v>
      </c>
      <c r="E420" s="168" t="str">
        <f t="shared" si="8"/>
        <v>Pemotongan Biaya Layanan Bebas O</v>
      </c>
      <c r="F420" s="184"/>
    </row>
    <row r="421" spans="1:6" hidden="1" x14ac:dyDescent="0.2">
      <c r="A421" s="183" t="s">
        <v>1489</v>
      </c>
      <c r="B421" s="164" t="s">
        <v>1491</v>
      </c>
      <c r="C421" s="165">
        <v>824</v>
      </c>
      <c r="D421" s="166">
        <v>4969652</v>
      </c>
      <c r="E421" s="168" t="str">
        <f t="shared" si="8"/>
        <v>Pemotongan Biaya Layanan Power M</v>
      </c>
      <c r="F421" s="184"/>
    </row>
    <row r="422" spans="1:6" hidden="1" x14ac:dyDescent="0.2">
      <c r="A422" s="183" t="s">
        <v>1489</v>
      </c>
      <c r="B422" s="164" t="s">
        <v>1492</v>
      </c>
      <c r="C422" s="165">
        <v>10000</v>
      </c>
      <c r="D422" s="166">
        <v>4970476</v>
      </c>
      <c r="E422" s="168" t="str">
        <f t="shared" si="8"/>
        <v>Pemotongan Ongkir via Anteraja -</v>
      </c>
      <c r="F422" s="184"/>
    </row>
    <row r="423" spans="1:6" hidden="1" x14ac:dyDescent="0.2">
      <c r="A423" s="183" t="s">
        <v>1484</v>
      </c>
      <c r="B423" s="164" t="s">
        <v>1485</v>
      </c>
      <c r="C423" s="165">
        <v>1500</v>
      </c>
      <c r="D423" s="166">
        <v>5065827</v>
      </c>
      <c r="E423" s="168" t="str">
        <f t="shared" si="8"/>
        <v>Pemotongan Biaya Layanan Bebas O</v>
      </c>
      <c r="F423" s="184"/>
    </row>
    <row r="424" spans="1:6" hidden="1" x14ac:dyDescent="0.2">
      <c r="A424" s="183" t="s">
        <v>1484</v>
      </c>
      <c r="B424" s="164" t="s">
        <v>1486</v>
      </c>
      <c r="C424" s="165">
        <v>1500</v>
      </c>
      <c r="D424" s="166">
        <v>5067327</v>
      </c>
      <c r="E424" s="168" t="str">
        <f t="shared" si="8"/>
        <v>Pemotongan Biaya Layanan Power M</v>
      </c>
      <c r="F424" s="184"/>
    </row>
    <row r="425" spans="1:6" hidden="1" x14ac:dyDescent="0.2">
      <c r="A425" s="183" t="s">
        <v>1484</v>
      </c>
      <c r="B425" s="164" t="s">
        <v>1488</v>
      </c>
      <c r="C425" s="165">
        <v>10000</v>
      </c>
      <c r="D425" s="166">
        <v>5069327</v>
      </c>
      <c r="E425" s="168" t="str">
        <f t="shared" si="8"/>
        <v>Pemotongan Ongkir via Anteraja -</v>
      </c>
      <c r="F425" s="184"/>
    </row>
    <row r="426" spans="1:6" hidden="1" x14ac:dyDescent="0.2">
      <c r="A426" s="183" t="s">
        <v>1484</v>
      </c>
      <c r="B426" s="164" t="s">
        <v>1487</v>
      </c>
      <c r="C426" s="165">
        <v>500</v>
      </c>
      <c r="D426" s="166">
        <v>5068827</v>
      </c>
      <c r="E426" s="168" t="str">
        <f t="shared" ref="E426:E457" si="9">IFERROR(LEFT(B426,LEN(B426)-SEARCH("INV",B426)+6),0)</f>
        <v>Pemotongan untuk Asuransi dengan</v>
      </c>
      <c r="F426" s="184"/>
    </row>
    <row r="427" spans="1:6" hidden="1" x14ac:dyDescent="0.2">
      <c r="A427" s="183" t="s">
        <v>1482</v>
      </c>
      <c r="B427" s="164" t="s">
        <v>1483</v>
      </c>
      <c r="C427" s="165">
        <v>10000</v>
      </c>
      <c r="D427" s="166">
        <v>5121027</v>
      </c>
      <c r="E427" s="168" t="str">
        <f t="shared" si="9"/>
        <v>Pemotongan Ongkir via Anteraja -</v>
      </c>
      <c r="F427" s="184"/>
    </row>
    <row r="428" spans="1:6" hidden="1" x14ac:dyDescent="0.2">
      <c r="A428" s="183" t="s">
        <v>1478</v>
      </c>
      <c r="B428" s="164" t="s">
        <v>1479</v>
      </c>
      <c r="C428" s="165">
        <v>824</v>
      </c>
      <c r="D428" s="166">
        <v>5119079</v>
      </c>
      <c r="E428" s="168" t="str">
        <f t="shared" si="9"/>
        <v>Pemotongan Biaya Layanan Bebas O</v>
      </c>
      <c r="F428" s="184"/>
    </row>
    <row r="429" spans="1:6" hidden="1" x14ac:dyDescent="0.2">
      <c r="A429" s="183" t="s">
        <v>1478</v>
      </c>
      <c r="B429" s="164" t="s">
        <v>1480</v>
      </c>
      <c r="C429" s="165">
        <v>824</v>
      </c>
      <c r="D429" s="166">
        <v>5119903</v>
      </c>
      <c r="E429" s="168" t="str">
        <f t="shared" si="9"/>
        <v>Pemotongan Biaya Layanan Power M</v>
      </c>
      <c r="F429" s="184"/>
    </row>
    <row r="430" spans="1:6" hidden="1" x14ac:dyDescent="0.2">
      <c r="A430" s="183" t="s">
        <v>1478</v>
      </c>
      <c r="B430" s="164" t="s">
        <v>1481</v>
      </c>
      <c r="C430" s="165">
        <v>300</v>
      </c>
      <c r="D430" s="166">
        <v>5120727</v>
      </c>
      <c r="E430" s="168" t="str">
        <f t="shared" si="9"/>
        <v>Pemotongan untuk Asuransi dengan</v>
      </c>
      <c r="F430" s="184"/>
    </row>
    <row r="431" spans="1:6" hidden="1" x14ac:dyDescent="0.2">
      <c r="A431" s="183" t="s">
        <v>1476</v>
      </c>
      <c r="B431" s="164" t="s">
        <v>1477</v>
      </c>
      <c r="C431" s="165">
        <v>10000</v>
      </c>
      <c r="D431" s="166">
        <v>5831979</v>
      </c>
      <c r="E431" s="168" t="str">
        <f t="shared" si="9"/>
        <v>Pemotongan Ongkir via Anteraja -</v>
      </c>
      <c r="F431" s="184"/>
    </row>
    <row r="432" spans="1:6" hidden="1" x14ac:dyDescent="0.2">
      <c r="A432" s="183" t="s">
        <v>1472</v>
      </c>
      <c r="B432" s="164" t="s">
        <v>1473</v>
      </c>
      <c r="C432" s="165">
        <v>10000</v>
      </c>
      <c r="D432" s="166">
        <v>5808429</v>
      </c>
      <c r="E432" s="168" t="str">
        <f t="shared" si="9"/>
        <v>Pemotongan Biaya Layanan Bebas O</v>
      </c>
      <c r="F432" s="184"/>
    </row>
    <row r="433" spans="1:6" hidden="1" x14ac:dyDescent="0.2">
      <c r="A433" s="183" t="s">
        <v>1472</v>
      </c>
      <c r="B433" s="164" t="s">
        <v>1474</v>
      </c>
      <c r="C433" s="165">
        <v>10650</v>
      </c>
      <c r="D433" s="166">
        <v>5818429</v>
      </c>
      <c r="E433" s="168" t="str">
        <f t="shared" si="9"/>
        <v>Pemotongan Biaya Layanan Power M</v>
      </c>
      <c r="F433" s="184"/>
    </row>
    <row r="434" spans="1:6" hidden="1" x14ac:dyDescent="0.2">
      <c r="A434" s="183" t="s">
        <v>1472</v>
      </c>
      <c r="B434" s="164" t="s">
        <v>1475</v>
      </c>
      <c r="C434" s="165">
        <v>2900</v>
      </c>
      <c r="D434" s="166">
        <v>5829079</v>
      </c>
      <c r="E434" s="168" t="str">
        <f t="shared" si="9"/>
        <v>Pemotongan untuk Asuransi dengan</v>
      </c>
      <c r="F434" s="184"/>
    </row>
    <row r="435" spans="1:6" hidden="1" x14ac:dyDescent="0.2">
      <c r="A435" s="183" t="s">
        <v>1468</v>
      </c>
      <c r="B435" s="164" t="s">
        <v>1469</v>
      </c>
      <c r="C435" s="165">
        <v>3225</v>
      </c>
      <c r="D435" s="166">
        <v>6016979</v>
      </c>
      <c r="E435" s="168" t="str">
        <f t="shared" si="9"/>
        <v>Pemotongan Biaya Layanan Bebas O</v>
      </c>
      <c r="F435" s="184"/>
    </row>
    <row r="436" spans="1:6" hidden="1" x14ac:dyDescent="0.2">
      <c r="A436" s="183" t="s">
        <v>1468</v>
      </c>
      <c r="B436" s="164" t="s">
        <v>1470</v>
      </c>
      <c r="C436" s="165">
        <v>3225</v>
      </c>
      <c r="D436" s="166">
        <v>6020204</v>
      </c>
      <c r="E436" s="168" t="str">
        <f t="shared" si="9"/>
        <v>Pemotongan Biaya Layanan Power M</v>
      </c>
      <c r="F436" s="184"/>
    </row>
    <row r="437" spans="1:6" hidden="1" x14ac:dyDescent="0.2">
      <c r="A437" s="183" t="s">
        <v>1468</v>
      </c>
      <c r="B437" s="164" t="s">
        <v>1471</v>
      </c>
      <c r="C437" s="165">
        <v>19000</v>
      </c>
      <c r="D437" s="166">
        <v>6023429</v>
      </c>
      <c r="E437" s="168" t="str">
        <f t="shared" si="9"/>
        <v>Pemotongan Ongkir via Anteraja -</v>
      </c>
      <c r="F437" s="184"/>
    </row>
    <row r="438" spans="1:6" hidden="1" x14ac:dyDescent="0.2">
      <c r="A438" s="183" t="s">
        <v>1466</v>
      </c>
      <c r="B438" s="164" t="s">
        <v>1467</v>
      </c>
      <c r="C438" s="165">
        <v>16000</v>
      </c>
      <c r="D438" s="166">
        <v>6116978</v>
      </c>
      <c r="E438" s="168" t="str">
        <f t="shared" si="9"/>
        <v xml:space="preserve">Pemotongan Ongkir via SiCepat - </v>
      </c>
      <c r="F438" s="184"/>
    </row>
    <row r="439" spans="1:6" hidden="1" x14ac:dyDescent="0.2">
      <c r="A439" s="183" t="s">
        <v>1463</v>
      </c>
      <c r="B439" s="164" t="s">
        <v>1464</v>
      </c>
      <c r="C439" s="165">
        <v>1500</v>
      </c>
      <c r="D439" s="166">
        <v>6113978</v>
      </c>
      <c r="E439" s="168" t="str">
        <f t="shared" si="9"/>
        <v>Pemotongan Biaya Layanan Bebas O</v>
      </c>
      <c r="F439" s="184"/>
    </row>
    <row r="440" spans="1:6" hidden="1" x14ac:dyDescent="0.2">
      <c r="A440" s="183" t="s">
        <v>1463</v>
      </c>
      <c r="B440" s="164" t="s">
        <v>1465</v>
      </c>
      <c r="C440" s="165">
        <v>1500</v>
      </c>
      <c r="D440" s="166">
        <v>6115478</v>
      </c>
      <c r="E440" s="168" t="str">
        <f t="shared" si="9"/>
        <v>Pemotongan Biaya Layanan Power M</v>
      </c>
      <c r="F440" s="184"/>
    </row>
    <row r="441" spans="1:6" hidden="1" x14ac:dyDescent="0.2">
      <c r="A441" s="183" t="s">
        <v>1459</v>
      </c>
      <c r="B441" s="164" t="s">
        <v>1460</v>
      </c>
      <c r="C441" s="165">
        <v>1500</v>
      </c>
      <c r="D441" s="166">
        <v>6210977</v>
      </c>
      <c r="E441" s="168" t="str">
        <f t="shared" si="9"/>
        <v>Pemotongan Biaya Layanan Bebas O</v>
      </c>
      <c r="F441" s="184"/>
    </row>
    <row r="442" spans="1:6" hidden="1" x14ac:dyDescent="0.2">
      <c r="A442" s="183" t="s">
        <v>1459</v>
      </c>
      <c r="B442" s="164" t="s">
        <v>1461</v>
      </c>
      <c r="C442" s="165">
        <v>1500</v>
      </c>
      <c r="D442" s="166">
        <v>6212477</v>
      </c>
      <c r="E442" s="168" t="str">
        <f t="shared" si="9"/>
        <v>Pemotongan Biaya Layanan Power M</v>
      </c>
      <c r="F442" s="184"/>
    </row>
    <row r="443" spans="1:6" hidden="1" x14ac:dyDescent="0.2">
      <c r="A443" s="183" t="s">
        <v>1459</v>
      </c>
      <c r="B443" s="164" t="s">
        <v>1462</v>
      </c>
      <c r="C443" s="165">
        <v>10000</v>
      </c>
      <c r="D443" s="166">
        <v>6213977</v>
      </c>
      <c r="E443" s="168" t="str">
        <f t="shared" si="9"/>
        <v>Pemotongan Ongkir via Anteraja -</v>
      </c>
      <c r="F443" s="184"/>
    </row>
    <row r="444" spans="1:6" hidden="1" x14ac:dyDescent="0.2">
      <c r="A444" s="183" t="s">
        <v>1454</v>
      </c>
      <c r="B444" s="164" t="s">
        <v>1455</v>
      </c>
      <c r="C444" s="165">
        <v>1485</v>
      </c>
      <c r="D444" s="166">
        <v>6307007</v>
      </c>
      <c r="E444" s="168" t="str">
        <f t="shared" si="9"/>
        <v>Pemotongan Biaya Layanan Bebas O</v>
      </c>
      <c r="F444" s="184"/>
    </row>
    <row r="445" spans="1:6" hidden="1" x14ac:dyDescent="0.2">
      <c r="A445" s="183" t="s">
        <v>1454</v>
      </c>
      <c r="B445" s="164" t="s">
        <v>1456</v>
      </c>
      <c r="C445" s="165">
        <v>1485</v>
      </c>
      <c r="D445" s="166">
        <v>6308492</v>
      </c>
      <c r="E445" s="168" t="str">
        <f t="shared" si="9"/>
        <v>Pemotongan Biaya Layanan Power M</v>
      </c>
      <c r="F445" s="184"/>
    </row>
    <row r="446" spans="1:6" hidden="1" x14ac:dyDescent="0.2">
      <c r="A446" s="183" t="s">
        <v>1454</v>
      </c>
      <c r="B446" s="164" t="s">
        <v>1458</v>
      </c>
      <c r="C446" s="165">
        <v>10000</v>
      </c>
      <c r="D446" s="166">
        <v>6310477</v>
      </c>
      <c r="E446" s="168" t="str">
        <f t="shared" si="9"/>
        <v>Pemotongan Ongkir via Anteraja -</v>
      </c>
      <c r="F446" s="184"/>
    </row>
    <row r="447" spans="1:6" hidden="1" x14ac:dyDescent="0.2">
      <c r="A447" s="183" t="s">
        <v>1454</v>
      </c>
      <c r="B447" s="164" t="s">
        <v>1457</v>
      </c>
      <c r="C447" s="165">
        <v>500</v>
      </c>
      <c r="D447" s="166">
        <v>6309977</v>
      </c>
      <c r="E447" s="168" t="str">
        <f t="shared" si="9"/>
        <v>Pemotongan untuk Asuransi dengan</v>
      </c>
      <c r="F447" s="184"/>
    </row>
    <row r="448" spans="1:6" x14ac:dyDescent="0.2">
      <c r="A448" s="183" t="s">
        <v>1452</v>
      </c>
      <c r="B448" s="164" t="s">
        <v>1453</v>
      </c>
      <c r="C448" s="165">
        <v>1074000</v>
      </c>
      <c r="D448" s="166">
        <v>5233007</v>
      </c>
      <c r="E448" s="168">
        <f t="shared" si="9"/>
        <v>0</v>
      </c>
      <c r="F448" s="184"/>
    </row>
    <row r="449" spans="1:6" x14ac:dyDescent="0.2">
      <c r="A449" s="183" t="s">
        <v>1450</v>
      </c>
      <c r="B449" s="164" t="s">
        <v>1451</v>
      </c>
      <c r="C449" s="165">
        <v>1074000</v>
      </c>
      <c r="D449" s="166">
        <v>4159007</v>
      </c>
      <c r="E449" s="168">
        <f t="shared" si="9"/>
        <v>0</v>
      </c>
      <c r="F449" s="184"/>
    </row>
    <row r="450" spans="1:6" hidden="1" x14ac:dyDescent="0.2">
      <c r="A450" s="183" t="s">
        <v>1446</v>
      </c>
      <c r="B450" s="164" t="s">
        <v>1447</v>
      </c>
      <c r="C450" s="165">
        <v>3225</v>
      </c>
      <c r="D450" s="166">
        <v>4370782</v>
      </c>
      <c r="E450" s="168" t="str">
        <f t="shared" si="9"/>
        <v>Pemotongan Biaya Layanan Power M</v>
      </c>
      <c r="F450" s="184"/>
    </row>
    <row r="451" spans="1:6" hidden="1" x14ac:dyDescent="0.2">
      <c r="A451" s="183" t="s">
        <v>1446</v>
      </c>
      <c r="B451" s="164" t="s">
        <v>1449</v>
      </c>
      <c r="C451" s="165">
        <v>10000</v>
      </c>
      <c r="D451" s="166">
        <v>4374907</v>
      </c>
      <c r="E451" s="168" t="str">
        <f t="shared" si="9"/>
        <v xml:space="preserve">Pemotongan Ongkir via SiCepat - </v>
      </c>
      <c r="F451" s="184"/>
    </row>
    <row r="452" spans="1:6" hidden="1" x14ac:dyDescent="0.2">
      <c r="A452" s="183" t="s">
        <v>1446</v>
      </c>
      <c r="B452" s="164" t="s">
        <v>1448</v>
      </c>
      <c r="C452" s="165">
        <v>900</v>
      </c>
      <c r="D452" s="166">
        <v>4374007</v>
      </c>
      <c r="E452" s="168" t="str">
        <f t="shared" si="9"/>
        <v>Pemotongan untuk Asuransi dengan</v>
      </c>
      <c r="F452" s="184"/>
    </row>
    <row r="453" spans="1:6" hidden="1" x14ac:dyDescent="0.2">
      <c r="A453" s="183" t="s">
        <v>1442</v>
      </c>
      <c r="B453" s="164" t="s">
        <v>1443</v>
      </c>
      <c r="C453" s="165">
        <v>1485</v>
      </c>
      <c r="D453" s="166">
        <v>4466812</v>
      </c>
      <c r="E453" s="168" t="str">
        <f t="shared" si="9"/>
        <v>Pemotongan Biaya Layanan Bebas O</v>
      </c>
      <c r="F453" s="184"/>
    </row>
    <row r="454" spans="1:6" hidden="1" x14ac:dyDescent="0.2">
      <c r="A454" s="183" t="s">
        <v>1442</v>
      </c>
      <c r="B454" s="164" t="s">
        <v>1444</v>
      </c>
      <c r="C454" s="165">
        <v>1485</v>
      </c>
      <c r="D454" s="166">
        <v>4468297</v>
      </c>
      <c r="E454" s="168" t="str">
        <f t="shared" si="9"/>
        <v>Pemotongan Biaya Layanan Power M</v>
      </c>
      <c r="F454" s="184"/>
    </row>
    <row r="455" spans="1:6" hidden="1" x14ac:dyDescent="0.2">
      <c r="A455" s="183" t="s">
        <v>1442</v>
      </c>
      <c r="B455" s="164" t="s">
        <v>1445</v>
      </c>
      <c r="C455" s="165">
        <v>10000</v>
      </c>
      <c r="D455" s="166">
        <v>4469782</v>
      </c>
      <c r="E455" s="168" t="str">
        <f t="shared" si="9"/>
        <v>Pemotongan Ongkir via Anteraja -</v>
      </c>
      <c r="F455" s="184"/>
    </row>
    <row r="456" spans="1:6" x14ac:dyDescent="0.2">
      <c r="A456" s="183" t="s">
        <v>1440</v>
      </c>
      <c r="B456" s="164" t="s">
        <v>1441</v>
      </c>
      <c r="C456" s="168">
        <v>0</v>
      </c>
      <c r="D456" s="166">
        <v>4251812</v>
      </c>
      <c r="E456" s="168">
        <f t="shared" si="9"/>
        <v>0</v>
      </c>
      <c r="F456" s="185">
        <v>215000</v>
      </c>
    </row>
    <row r="457" spans="1:6" hidden="1" x14ac:dyDescent="0.2">
      <c r="A457" s="183" t="s">
        <v>1438</v>
      </c>
      <c r="B457" s="164" t="s">
        <v>1439</v>
      </c>
      <c r="C457" s="165">
        <v>750</v>
      </c>
      <c r="D457" s="166">
        <v>4251062</v>
      </c>
      <c r="E457" s="168" t="str">
        <f t="shared" si="9"/>
        <v>Pemotongan Biaya Layanan Power M</v>
      </c>
      <c r="F457" s="184"/>
    </row>
    <row r="458" spans="1:6" hidden="1" x14ac:dyDescent="0.2">
      <c r="A458" s="183" t="s">
        <v>1436</v>
      </c>
      <c r="B458" s="164" t="s">
        <v>1437</v>
      </c>
      <c r="C458" s="165">
        <v>1500</v>
      </c>
      <c r="D458" s="166">
        <v>4249562</v>
      </c>
      <c r="E458" s="168" t="str">
        <f t="shared" ref="E458:E478" si="10">IFERROR(LEFT(B458,LEN(B458)-SEARCH("INV",B458)+6),0)</f>
        <v>Pemotongan Biaya Layanan Power M</v>
      </c>
      <c r="F458" s="184"/>
    </row>
    <row r="459" spans="1:6" hidden="1" x14ac:dyDescent="0.2">
      <c r="A459" s="183" t="s">
        <v>1432</v>
      </c>
      <c r="B459" s="164" t="s">
        <v>1433</v>
      </c>
      <c r="C459" s="165">
        <v>3225</v>
      </c>
      <c r="D459" s="166">
        <v>4458112</v>
      </c>
      <c r="E459" s="168" t="str">
        <f t="shared" si="10"/>
        <v>Pemotongan Biaya Layanan Bebas O</v>
      </c>
      <c r="F459" s="184"/>
    </row>
    <row r="460" spans="1:6" hidden="1" x14ac:dyDescent="0.2">
      <c r="A460" s="183" t="s">
        <v>1432</v>
      </c>
      <c r="B460" s="164" t="s">
        <v>1434</v>
      </c>
      <c r="C460" s="165">
        <v>3225</v>
      </c>
      <c r="D460" s="166">
        <v>4461337</v>
      </c>
      <c r="E460" s="168" t="str">
        <f t="shared" si="10"/>
        <v>Pemotongan Biaya Layanan Power M</v>
      </c>
      <c r="F460" s="184"/>
    </row>
    <row r="461" spans="1:6" hidden="1" x14ac:dyDescent="0.2">
      <c r="A461" s="183" t="s">
        <v>1432</v>
      </c>
      <c r="B461" s="164" t="s">
        <v>1435</v>
      </c>
      <c r="C461" s="165">
        <v>11000</v>
      </c>
      <c r="D461" s="166">
        <v>4464562</v>
      </c>
      <c r="E461" s="168" t="str">
        <f t="shared" si="10"/>
        <v>Pemotongan Ongkir via Anteraja -</v>
      </c>
      <c r="F461" s="184"/>
    </row>
    <row r="462" spans="1:6" hidden="1" x14ac:dyDescent="0.2">
      <c r="A462" s="183" t="s">
        <v>1428</v>
      </c>
      <c r="B462" s="164" t="s">
        <v>1429</v>
      </c>
      <c r="C462" s="165">
        <v>1500</v>
      </c>
      <c r="D462" s="166">
        <v>4555111</v>
      </c>
      <c r="E462" s="168" t="str">
        <f t="shared" si="10"/>
        <v>Pemotongan Biaya Layanan Bebas O</v>
      </c>
      <c r="F462" s="184"/>
    </row>
    <row r="463" spans="1:6" hidden="1" x14ac:dyDescent="0.2">
      <c r="A463" s="183" t="s">
        <v>1428</v>
      </c>
      <c r="B463" s="164" t="s">
        <v>1430</v>
      </c>
      <c r="C463" s="165">
        <v>1500</v>
      </c>
      <c r="D463" s="166">
        <v>4556611</v>
      </c>
      <c r="E463" s="168" t="str">
        <f t="shared" si="10"/>
        <v>Pemotongan Biaya Layanan Power M</v>
      </c>
      <c r="F463" s="184"/>
    </row>
    <row r="464" spans="1:6" hidden="1" x14ac:dyDescent="0.2">
      <c r="A464" s="183" t="s">
        <v>1428</v>
      </c>
      <c r="B464" s="164" t="s">
        <v>1431</v>
      </c>
      <c r="C464" s="165">
        <v>10000</v>
      </c>
      <c r="D464" s="166">
        <v>4558111</v>
      </c>
      <c r="E464" s="168" t="str">
        <f t="shared" si="10"/>
        <v xml:space="preserve">Pemotongan Ongkir via SiCepat - </v>
      </c>
      <c r="F464" s="184"/>
    </row>
    <row r="465" spans="1:6" hidden="1" x14ac:dyDescent="0.2">
      <c r="A465" s="183" t="s">
        <v>1424</v>
      </c>
      <c r="B465" s="164" t="s">
        <v>1425</v>
      </c>
      <c r="C465" s="165">
        <v>435</v>
      </c>
      <c r="D465" s="166">
        <v>4583676</v>
      </c>
      <c r="E465" s="168" t="str">
        <f t="shared" si="10"/>
        <v>Pemotongan Biaya Layanan Power M</v>
      </c>
      <c r="F465" s="184"/>
    </row>
    <row r="466" spans="1:6" hidden="1" x14ac:dyDescent="0.2">
      <c r="A466" s="183" t="s">
        <v>1424</v>
      </c>
      <c r="B466" s="164" t="s">
        <v>1427</v>
      </c>
      <c r="C466" s="165">
        <v>6000</v>
      </c>
      <c r="D466" s="166">
        <v>4584311</v>
      </c>
      <c r="E466" s="168" t="str">
        <f t="shared" si="10"/>
        <v xml:space="preserve">Pemotongan Ongkir via SiCepat - </v>
      </c>
      <c r="F466" s="184"/>
    </row>
    <row r="467" spans="1:6" hidden="1" x14ac:dyDescent="0.2">
      <c r="A467" s="183" t="s">
        <v>1424</v>
      </c>
      <c r="B467" s="164" t="s">
        <v>1426</v>
      </c>
      <c r="C467" s="165">
        <v>200</v>
      </c>
      <c r="D467" s="166">
        <v>4584111</v>
      </c>
      <c r="E467" s="168" t="str">
        <f t="shared" si="10"/>
        <v>Pemotongan untuk Asuransi dengan</v>
      </c>
      <c r="F467" s="184"/>
    </row>
    <row r="468" spans="1:6" hidden="1" x14ac:dyDescent="0.2">
      <c r="A468" s="183" t="s">
        <v>1420</v>
      </c>
      <c r="B468" s="164" t="s">
        <v>1421</v>
      </c>
      <c r="C468" s="165">
        <v>1485</v>
      </c>
      <c r="D468" s="166">
        <v>4679706</v>
      </c>
      <c r="E468" s="168" t="str">
        <f t="shared" si="10"/>
        <v>Pemotongan Biaya Layanan Bebas O</v>
      </c>
      <c r="F468" s="184"/>
    </row>
    <row r="469" spans="1:6" hidden="1" x14ac:dyDescent="0.2">
      <c r="A469" s="183" t="s">
        <v>1420</v>
      </c>
      <c r="B469" s="164" t="s">
        <v>1422</v>
      </c>
      <c r="C469" s="165">
        <v>1485</v>
      </c>
      <c r="D469" s="166">
        <v>4681191</v>
      </c>
      <c r="E469" s="168" t="str">
        <f t="shared" si="10"/>
        <v>Pemotongan Biaya Layanan Power M</v>
      </c>
      <c r="F469" s="184"/>
    </row>
    <row r="470" spans="1:6" hidden="1" x14ac:dyDescent="0.2">
      <c r="A470" s="183" t="s">
        <v>1420</v>
      </c>
      <c r="B470" s="164" t="s">
        <v>1423</v>
      </c>
      <c r="C470" s="165">
        <v>10000</v>
      </c>
      <c r="D470" s="166">
        <v>4682676</v>
      </c>
      <c r="E470" s="168" t="str">
        <f t="shared" si="10"/>
        <v>Pemotongan Ongkir via Anteraja -</v>
      </c>
      <c r="F470" s="184"/>
    </row>
    <row r="471" spans="1:6" hidden="1" x14ac:dyDescent="0.2">
      <c r="A471" s="183" t="s">
        <v>1415</v>
      </c>
      <c r="B471" s="164" t="s">
        <v>1416</v>
      </c>
      <c r="C471" s="165">
        <v>1485</v>
      </c>
      <c r="D471" s="166">
        <v>4775736</v>
      </c>
      <c r="E471" s="168" t="str">
        <f t="shared" si="10"/>
        <v>Pemotongan Biaya Layanan Bebas O</v>
      </c>
      <c r="F471" s="184"/>
    </row>
    <row r="472" spans="1:6" hidden="1" x14ac:dyDescent="0.2">
      <c r="A472" s="183" t="s">
        <v>1415</v>
      </c>
      <c r="B472" s="164" t="s">
        <v>1417</v>
      </c>
      <c r="C472" s="165">
        <v>1485</v>
      </c>
      <c r="D472" s="166">
        <v>4777221</v>
      </c>
      <c r="E472" s="168" t="str">
        <f t="shared" si="10"/>
        <v>Pemotongan Biaya Layanan Power M</v>
      </c>
      <c r="F472" s="184"/>
    </row>
    <row r="473" spans="1:6" hidden="1" x14ac:dyDescent="0.2">
      <c r="A473" s="183" t="s">
        <v>1415</v>
      </c>
      <c r="B473" s="164" t="s">
        <v>1419</v>
      </c>
      <c r="C473" s="165">
        <v>29000</v>
      </c>
      <c r="D473" s="166">
        <v>4779306</v>
      </c>
      <c r="E473" s="168" t="str">
        <f t="shared" si="10"/>
        <v xml:space="preserve">Pemotongan Ongkir via SiCepat - </v>
      </c>
      <c r="F473" s="184"/>
    </row>
    <row r="474" spans="1:6" hidden="1" x14ac:dyDescent="0.2">
      <c r="A474" s="183" t="s">
        <v>1415</v>
      </c>
      <c r="B474" s="164" t="s">
        <v>1418</v>
      </c>
      <c r="C474" s="165">
        <v>600</v>
      </c>
      <c r="D474" s="166">
        <v>4778706</v>
      </c>
      <c r="E474" s="168" t="str">
        <f t="shared" si="10"/>
        <v>Pemotongan untuk Asuransi dengan</v>
      </c>
      <c r="F474" s="184"/>
    </row>
    <row r="475" spans="1:6" hidden="1" x14ac:dyDescent="0.2">
      <c r="A475" s="183" t="s">
        <v>1410</v>
      </c>
      <c r="B475" s="164" t="s">
        <v>1411</v>
      </c>
      <c r="C475" s="165">
        <v>824</v>
      </c>
      <c r="D475" s="166">
        <v>4828988</v>
      </c>
      <c r="E475" s="168" t="str">
        <f t="shared" si="10"/>
        <v>Pemotongan Biaya Layanan Bebas O</v>
      </c>
      <c r="F475" s="184"/>
    </row>
    <row r="476" spans="1:6" hidden="1" x14ac:dyDescent="0.2">
      <c r="A476" s="183" t="s">
        <v>1410</v>
      </c>
      <c r="B476" s="164" t="s">
        <v>1412</v>
      </c>
      <c r="C476" s="165">
        <v>824</v>
      </c>
      <c r="D476" s="166">
        <v>4829812</v>
      </c>
      <c r="E476" s="168" t="str">
        <f t="shared" si="10"/>
        <v>Pemotongan Biaya Layanan Power M</v>
      </c>
      <c r="F476" s="184"/>
    </row>
    <row r="477" spans="1:6" hidden="1" x14ac:dyDescent="0.2">
      <c r="A477" s="183" t="s">
        <v>1410</v>
      </c>
      <c r="B477" s="164" t="s">
        <v>1414</v>
      </c>
      <c r="C477" s="165">
        <v>18000</v>
      </c>
      <c r="D477" s="166">
        <v>4830936</v>
      </c>
      <c r="E477" s="168" t="str">
        <f t="shared" si="10"/>
        <v>Pemotongan Ongkir via Anteraja -</v>
      </c>
      <c r="F477" s="184"/>
    </row>
    <row r="478" spans="1:6" hidden="1" x14ac:dyDescent="0.2">
      <c r="A478" s="183" t="s">
        <v>1410</v>
      </c>
      <c r="B478" s="164" t="s">
        <v>1413</v>
      </c>
      <c r="C478" s="165">
        <v>300</v>
      </c>
      <c r="D478" s="166">
        <v>4830636</v>
      </c>
      <c r="E478" s="168" t="str">
        <f t="shared" si="10"/>
        <v>Pemotongan untuk Asuransi dengan</v>
      </c>
      <c r="F478" s="184"/>
    </row>
    <row r="479" spans="1:6" hidden="1" x14ac:dyDescent="0.2">
      <c r="A479" s="183" t="s">
        <v>1408</v>
      </c>
      <c r="B479" s="164" t="s">
        <v>1409</v>
      </c>
      <c r="C479" s="165">
        <v>300000</v>
      </c>
      <c r="D479" s="166">
        <v>4528988</v>
      </c>
      <c r="E479" s="165" t="s">
        <v>1662</v>
      </c>
      <c r="F479" s="184"/>
    </row>
    <row r="480" spans="1:6" hidden="1" x14ac:dyDescent="0.2">
      <c r="A480" s="183" t="s">
        <v>1403</v>
      </c>
      <c r="B480" s="164" t="s">
        <v>1404</v>
      </c>
      <c r="C480" s="165">
        <v>1485</v>
      </c>
      <c r="D480" s="166">
        <v>4625018</v>
      </c>
      <c r="E480" s="168" t="str">
        <f t="shared" ref="E480:E511" si="11">IFERROR(LEFT(B480,LEN(B480)-SEARCH("INV",B480)+6),0)</f>
        <v>Pemotongan Biaya Layanan Bebas O</v>
      </c>
      <c r="F480" s="184"/>
    </row>
    <row r="481" spans="1:6" hidden="1" x14ac:dyDescent="0.2">
      <c r="A481" s="183" t="s">
        <v>1403</v>
      </c>
      <c r="B481" s="164" t="s">
        <v>1405</v>
      </c>
      <c r="C481" s="165">
        <v>1485</v>
      </c>
      <c r="D481" s="166">
        <v>4626503</v>
      </c>
      <c r="E481" s="168" t="str">
        <f t="shared" si="11"/>
        <v>Pemotongan Biaya Layanan Power M</v>
      </c>
      <c r="F481" s="184"/>
    </row>
    <row r="482" spans="1:6" hidden="1" x14ac:dyDescent="0.2">
      <c r="A482" s="183" t="s">
        <v>1403</v>
      </c>
      <c r="B482" s="164" t="s">
        <v>1407</v>
      </c>
      <c r="C482" s="165">
        <v>10000</v>
      </c>
      <c r="D482" s="166">
        <v>4628488</v>
      </c>
      <c r="E482" s="168" t="str">
        <f t="shared" si="11"/>
        <v>Pemotongan Ongkir via Anteraja -</v>
      </c>
      <c r="F482" s="184"/>
    </row>
    <row r="483" spans="1:6" hidden="1" x14ac:dyDescent="0.2">
      <c r="A483" s="183" t="s">
        <v>1403</v>
      </c>
      <c r="B483" s="164" t="s">
        <v>1406</v>
      </c>
      <c r="C483" s="165">
        <v>500</v>
      </c>
      <c r="D483" s="166">
        <v>4627988</v>
      </c>
      <c r="E483" s="168" t="str">
        <f t="shared" si="11"/>
        <v>Pemotongan untuk Asuransi dengan</v>
      </c>
      <c r="F483" s="184"/>
    </row>
    <row r="484" spans="1:6" hidden="1" x14ac:dyDescent="0.2">
      <c r="A484" s="183" t="s">
        <v>1399</v>
      </c>
      <c r="B484" s="164" t="s">
        <v>1400</v>
      </c>
      <c r="C484" s="165">
        <v>1500</v>
      </c>
      <c r="D484" s="166">
        <v>4722017</v>
      </c>
      <c r="E484" s="168" t="str">
        <f t="shared" si="11"/>
        <v>Pemotongan Biaya Layanan Bebas O</v>
      </c>
      <c r="F484" s="184"/>
    </row>
    <row r="485" spans="1:6" hidden="1" x14ac:dyDescent="0.2">
      <c r="A485" s="183" t="s">
        <v>1399</v>
      </c>
      <c r="B485" s="164" t="s">
        <v>1401</v>
      </c>
      <c r="C485" s="165">
        <v>1500</v>
      </c>
      <c r="D485" s="166">
        <v>4723517</v>
      </c>
      <c r="E485" s="168" t="str">
        <f t="shared" si="11"/>
        <v>Pemotongan Biaya Layanan Power M</v>
      </c>
      <c r="F485" s="184"/>
    </row>
    <row r="486" spans="1:6" hidden="1" x14ac:dyDescent="0.2">
      <c r="A486" s="183" t="s">
        <v>1399</v>
      </c>
      <c r="B486" s="164" t="s">
        <v>1402</v>
      </c>
      <c r="C486" s="165">
        <v>18000</v>
      </c>
      <c r="D486" s="166">
        <v>4725017</v>
      </c>
      <c r="E486" s="168" t="str">
        <f t="shared" si="11"/>
        <v>Pemotongan Ongkir via Anteraja -</v>
      </c>
      <c r="F486" s="184"/>
    </row>
    <row r="487" spans="1:6" hidden="1" x14ac:dyDescent="0.2">
      <c r="A487" s="183" t="s">
        <v>1395</v>
      </c>
      <c r="B487" s="164" t="s">
        <v>1396</v>
      </c>
      <c r="C487" s="165">
        <v>1500</v>
      </c>
      <c r="D487" s="166">
        <v>4819016</v>
      </c>
      <c r="E487" s="168" t="str">
        <f t="shared" si="11"/>
        <v>Pemotongan Biaya Layanan Bebas O</v>
      </c>
      <c r="F487" s="184"/>
    </row>
    <row r="488" spans="1:6" hidden="1" x14ac:dyDescent="0.2">
      <c r="A488" s="183" t="s">
        <v>1395</v>
      </c>
      <c r="B488" s="164" t="s">
        <v>1397</v>
      </c>
      <c r="C488" s="165">
        <v>1500</v>
      </c>
      <c r="D488" s="166">
        <v>4820516</v>
      </c>
      <c r="E488" s="168" t="str">
        <f t="shared" si="11"/>
        <v>Pemotongan Biaya Layanan Power M</v>
      </c>
      <c r="F488" s="184"/>
    </row>
    <row r="489" spans="1:6" hidden="1" x14ac:dyDescent="0.2">
      <c r="A489" s="183" t="s">
        <v>1395</v>
      </c>
      <c r="B489" s="164" t="s">
        <v>1398</v>
      </c>
      <c r="C489" s="165">
        <v>35000</v>
      </c>
      <c r="D489" s="166">
        <v>4822016</v>
      </c>
      <c r="E489" s="168" t="str">
        <f t="shared" si="11"/>
        <v>Pemotongan Ongkir via Anteraja -</v>
      </c>
      <c r="F489" s="184"/>
    </row>
    <row r="490" spans="1:6" hidden="1" x14ac:dyDescent="0.2">
      <c r="A490" s="183" t="s">
        <v>1390</v>
      </c>
      <c r="B490" s="164" t="s">
        <v>1391</v>
      </c>
      <c r="C490" s="165">
        <v>1485</v>
      </c>
      <c r="D490" s="166">
        <v>4915046</v>
      </c>
      <c r="E490" s="168" t="str">
        <f t="shared" si="11"/>
        <v>Pemotongan Biaya Layanan Bebas O</v>
      </c>
      <c r="F490" s="184"/>
    </row>
    <row r="491" spans="1:6" hidden="1" x14ac:dyDescent="0.2">
      <c r="A491" s="183" t="s">
        <v>1390</v>
      </c>
      <c r="B491" s="164" t="s">
        <v>1392</v>
      </c>
      <c r="C491" s="165">
        <v>1485</v>
      </c>
      <c r="D491" s="166">
        <v>4916531</v>
      </c>
      <c r="E491" s="168" t="str">
        <f t="shared" si="11"/>
        <v>Pemotongan Biaya Layanan Power M</v>
      </c>
      <c r="F491" s="184"/>
    </row>
    <row r="492" spans="1:6" hidden="1" x14ac:dyDescent="0.2">
      <c r="A492" s="183" t="s">
        <v>1390</v>
      </c>
      <c r="B492" s="164" t="s">
        <v>1394</v>
      </c>
      <c r="C492" s="165">
        <v>10000</v>
      </c>
      <c r="D492" s="166">
        <v>4918516</v>
      </c>
      <c r="E492" s="168" t="str">
        <f t="shared" si="11"/>
        <v>Pemotongan Ongkir via Anteraja -</v>
      </c>
      <c r="F492" s="184"/>
    </row>
    <row r="493" spans="1:6" hidden="1" x14ac:dyDescent="0.2">
      <c r="A493" s="183" t="s">
        <v>1390</v>
      </c>
      <c r="B493" s="164" t="s">
        <v>1393</v>
      </c>
      <c r="C493" s="165">
        <v>500</v>
      </c>
      <c r="D493" s="166">
        <v>4918016</v>
      </c>
      <c r="E493" s="168" t="str">
        <f t="shared" si="11"/>
        <v>Pemotongan untuk Asuransi dengan</v>
      </c>
      <c r="F493" s="184"/>
    </row>
    <row r="494" spans="1:6" hidden="1" x14ac:dyDescent="0.2">
      <c r="A494" s="183" t="s">
        <v>1385</v>
      </c>
      <c r="B494" s="164" t="s">
        <v>1386</v>
      </c>
      <c r="C494" s="165">
        <v>750</v>
      </c>
      <c r="D494" s="166">
        <v>4963546</v>
      </c>
      <c r="E494" s="168" t="str">
        <f t="shared" si="11"/>
        <v>Pemotongan Biaya Layanan Bebas O</v>
      </c>
      <c r="F494" s="184"/>
    </row>
    <row r="495" spans="1:6" hidden="1" x14ac:dyDescent="0.2">
      <c r="A495" s="183" t="s">
        <v>1385</v>
      </c>
      <c r="B495" s="164" t="s">
        <v>1387</v>
      </c>
      <c r="C495" s="165">
        <v>750</v>
      </c>
      <c r="D495" s="166">
        <v>4964296</v>
      </c>
      <c r="E495" s="168" t="str">
        <f t="shared" si="11"/>
        <v>Pemotongan Biaya Layanan Power M</v>
      </c>
      <c r="F495" s="184"/>
    </row>
    <row r="496" spans="1:6" hidden="1" x14ac:dyDescent="0.2">
      <c r="A496" s="183" t="s">
        <v>1385</v>
      </c>
      <c r="B496" s="164" t="s">
        <v>1389</v>
      </c>
      <c r="C496" s="165">
        <v>10000</v>
      </c>
      <c r="D496" s="166">
        <v>4965346</v>
      </c>
      <c r="E496" s="168" t="str">
        <f t="shared" si="11"/>
        <v>Pemotongan Ongkir via Anteraja -</v>
      </c>
      <c r="F496" s="184"/>
    </row>
    <row r="497" spans="1:6" hidden="1" x14ac:dyDescent="0.2">
      <c r="A497" s="183" t="s">
        <v>1385</v>
      </c>
      <c r="B497" s="164" t="s">
        <v>1388</v>
      </c>
      <c r="C497" s="165">
        <v>300</v>
      </c>
      <c r="D497" s="166">
        <v>4965046</v>
      </c>
      <c r="E497" s="168" t="str">
        <f t="shared" si="11"/>
        <v>Pemotongan untuk Asuransi dengan</v>
      </c>
      <c r="F497" s="184"/>
    </row>
    <row r="498" spans="1:6" hidden="1" x14ac:dyDescent="0.2">
      <c r="A498" s="183" t="s">
        <v>1380</v>
      </c>
      <c r="B498" s="164" t="s">
        <v>1381</v>
      </c>
      <c r="C498" s="165">
        <v>1485</v>
      </c>
      <c r="D498" s="166">
        <v>5059576</v>
      </c>
      <c r="E498" s="168" t="str">
        <f t="shared" si="11"/>
        <v>Pemotongan Biaya Layanan Bebas O</v>
      </c>
      <c r="F498" s="184"/>
    </row>
    <row r="499" spans="1:6" hidden="1" x14ac:dyDescent="0.2">
      <c r="A499" s="183" t="s">
        <v>1380</v>
      </c>
      <c r="B499" s="164" t="s">
        <v>1382</v>
      </c>
      <c r="C499" s="165">
        <v>1485</v>
      </c>
      <c r="D499" s="166">
        <v>5061061</v>
      </c>
      <c r="E499" s="168" t="str">
        <f t="shared" si="11"/>
        <v>Pemotongan Biaya Layanan Power M</v>
      </c>
      <c r="F499" s="184"/>
    </row>
    <row r="500" spans="1:6" hidden="1" x14ac:dyDescent="0.2">
      <c r="A500" s="183" t="s">
        <v>1380</v>
      </c>
      <c r="B500" s="164" t="s">
        <v>1384</v>
      </c>
      <c r="C500" s="165">
        <v>26000</v>
      </c>
      <c r="D500" s="166">
        <v>5063046</v>
      </c>
      <c r="E500" s="168" t="str">
        <f t="shared" si="11"/>
        <v>Pemotongan Ongkir via Anteraja -</v>
      </c>
      <c r="F500" s="184"/>
    </row>
    <row r="501" spans="1:6" hidden="1" x14ac:dyDescent="0.2">
      <c r="A501" s="183" t="s">
        <v>1380</v>
      </c>
      <c r="B501" s="164" t="s">
        <v>1383</v>
      </c>
      <c r="C501" s="165">
        <v>500</v>
      </c>
      <c r="D501" s="166">
        <v>5062546</v>
      </c>
      <c r="E501" s="168" t="str">
        <f t="shared" si="11"/>
        <v>Pemotongan untuk Asuransi dengan</v>
      </c>
      <c r="F501" s="184"/>
    </row>
    <row r="502" spans="1:6" hidden="1" x14ac:dyDescent="0.2">
      <c r="A502" s="183" t="s">
        <v>1375</v>
      </c>
      <c r="B502" s="164" t="s">
        <v>1376</v>
      </c>
      <c r="C502" s="165">
        <v>2250</v>
      </c>
      <c r="D502" s="166">
        <v>5205076</v>
      </c>
      <c r="E502" s="168" t="str">
        <f t="shared" si="11"/>
        <v>Pemotongan Biaya Layanan Bebas O</v>
      </c>
      <c r="F502" s="184"/>
    </row>
    <row r="503" spans="1:6" hidden="1" x14ac:dyDescent="0.2">
      <c r="A503" s="183" t="s">
        <v>1375</v>
      </c>
      <c r="B503" s="164" t="s">
        <v>1377</v>
      </c>
      <c r="C503" s="165">
        <v>2250</v>
      </c>
      <c r="D503" s="166">
        <v>5207326</v>
      </c>
      <c r="E503" s="168" t="str">
        <f t="shared" si="11"/>
        <v>Pemotongan Biaya Layanan Power M</v>
      </c>
      <c r="F503" s="184"/>
    </row>
    <row r="504" spans="1:6" hidden="1" x14ac:dyDescent="0.2">
      <c r="A504" s="183" t="s">
        <v>1375</v>
      </c>
      <c r="B504" s="164" t="s">
        <v>1379</v>
      </c>
      <c r="C504" s="165">
        <v>10000</v>
      </c>
      <c r="D504" s="166">
        <v>5210276</v>
      </c>
      <c r="E504" s="168" t="str">
        <f t="shared" si="11"/>
        <v>Pemotongan Ongkir via Anteraja -</v>
      </c>
      <c r="F504" s="184"/>
    </row>
    <row r="505" spans="1:6" hidden="1" x14ac:dyDescent="0.2">
      <c r="A505" s="183" t="s">
        <v>1375</v>
      </c>
      <c r="B505" s="164" t="s">
        <v>1378</v>
      </c>
      <c r="C505" s="165">
        <v>700</v>
      </c>
      <c r="D505" s="166">
        <v>5209576</v>
      </c>
      <c r="E505" s="168" t="str">
        <f t="shared" si="11"/>
        <v>Pemotongan untuk Asuransi dengan</v>
      </c>
      <c r="F505" s="184"/>
    </row>
    <row r="506" spans="1:6" hidden="1" x14ac:dyDescent="0.2">
      <c r="A506" s="183" t="s">
        <v>1373</v>
      </c>
      <c r="B506" s="164" t="s">
        <v>1374</v>
      </c>
      <c r="C506" s="165">
        <v>10000</v>
      </c>
      <c r="D506" s="166">
        <v>5304576</v>
      </c>
      <c r="E506" s="168" t="str">
        <f t="shared" si="11"/>
        <v xml:space="preserve">Pemotongan Ongkir via SiCepat - </v>
      </c>
      <c r="F506" s="184"/>
    </row>
    <row r="507" spans="1:6" hidden="1" x14ac:dyDescent="0.2">
      <c r="A507" s="183" t="s">
        <v>1370</v>
      </c>
      <c r="B507" s="164" t="s">
        <v>1371</v>
      </c>
      <c r="C507" s="165">
        <v>1485</v>
      </c>
      <c r="D507" s="166">
        <v>5302591</v>
      </c>
      <c r="E507" s="168" t="str">
        <f t="shared" si="11"/>
        <v>Pemotongan Biaya Layanan Power M</v>
      </c>
      <c r="F507" s="184"/>
    </row>
    <row r="508" spans="1:6" hidden="1" x14ac:dyDescent="0.2">
      <c r="A508" s="183" t="s">
        <v>1370</v>
      </c>
      <c r="B508" s="164" t="s">
        <v>1372</v>
      </c>
      <c r="C508" s="165">
        <v>500</v>
      </c>
      <c r="D508" s="166">
        <v>5304076</v>
      </c>
      <c r="E508" s="168" t="str">
        <f t="shared" si="11"/>
        <v>Pemotongan untuk Asuransi dengan</v>
      </c>
      <c r="F508" s="184"/>
    </row>
    <row r="509" spans="1:6" hidden="1" x14ac:dyDescent="0.2">
      <c r="A509" s="183" t="s">
        <v>1365</v>
      </c>
      <c r="B509" s="164" t="s">
        <v>1366</v>
      </c>
      <c r="C509" s="165">
        <v>4185</v>
      </c>
      <c r="D509" s="166">
        <v>5573221</v>
      </c>
      <c r="E509" s="168" t="str">
        <f t="shared" si="11"/>
        <v>Pemotongan Biaya Layanan Bebas O</v>
      </c>
      <c r="F509" s="184"/>
    </row>
    <row r="510" spans="1:6" hidden="1" x14ac:dyDescent="0.2">
      <c r="A510" s="183" t="s">
        <v>1365</v>
      </c>
      <c r="B510" s="164" t="s">
        <v>1367</v>
      </c>
      <c r="C510" s="165">
        <v>4185</v>
      </c>
      <c r="D510" s="166">
        <v>5577406</v>
      </c>
      <c r="E510" s="168" t="str">
        <f t="shared" si="11"/>
        <v>Pemotongan Biaya Layanan Power M</v>
      </c>
      <c r="F510" s="184"/>
    </row>
    <row r="511" spans="1:6" hidden="1" x14ac:dyDescent="0.2">
      <c r="A511" s="183" t="s">
        <v>1365</v>
      </c>
      <c r="B511" s="164" t="s">
        <v>1369</v>
      </c>
      <c r="C511" s="165">
        <v>18000</v>
      </c>
      <c r="D511" s="166">
        <v>5582791</v>
      </c>
      <c r="E511" s="168" t="str">
        <f t="shared" si="11"/>
        <v>Pemotongan Ongkir via Anteraja -</v>
      </c>
      <c r="F511" s="184"/>
    </row>
    <row r="512" spans="1:6" hidden="1" x14ac:dyDescent="0.2">
      <c r="A512" s="183" t="s">
        <v>1365</v>
      </c>
      <c r="B512" s="164" t="s">
        <v>1368</v>
      </c>
      <c r="C512" s="165">
        <v>1200</v>
      </c>
      <c r="D512" s="166">
        <v>5581591</v>
      </c>
      <c r="E512" s="168" t="str">
        <f t="shared" ref="E512:E543" si="12">IFERROR(LEFT(B512,LEN(B512)-SEARCH("INV",B512)+6),0)</f>
        <v>Pemotongan untuk Asuransi dengan</v>
      </c>
      <c r="F512" s="184"/>
    </row>
    <row r="513" spans="1:6" hidden="1" x14ac:dyDescent="0.2">
      <c r="A513" s="183" t="s">
        <v>1361</v>
      </c>
      <c r="B513" s="164" t="s">
        <v>1362</v>
      </c>
      <c r="C513" s="165">
        <v>3225</v>
      </c>
      <c r="D513" s="166">
        <v>5781771</v>
      </c>
      <c r="E513" s="168" t="str">
        <f t="shared" si="12"/>
        <v>Pemotongan Biaya Layanan Bebas O</v>
      </c>
      <c r="F513" s="184"/>
    </row>
    <row r="514" spans="1:6" hidden="1" x14ac:dyDescent="0.2">
      <c r="A514" s="183" t="s">
        <v>1361</v>
      </c>
      <c r="B514" s="164" t="s">
        <v>1363</v>
      </c>
      <c r="C514" s="165">
        <v>3225</v>
      </c>
      <c r="D514" s="166">
        <v>5784996</v>
      </c>
      <c r="E514" s="168" t="str">
        <f t="shared" si="12"/>
        <v>Pemotongan Biaya Layanan Power M</v>
      </c>
      <c r="F514" s="184"/>
    </row>
    <row r="515" spans="1:6" hidden="1" x14ac:dyDescent="0.2">
      <c r="A515" s="183" t="s">
        <v>1361</v>
      </c>
      <c r="B515" s="164" t="s">
        <v>1364</v>
      </c>
      <c r="C515" s="165">
        <v>11000</v>
      </c>
      <c r="D515" s="166">
        <v>5788221</v>
      </c>
      <c r="E515" s="168" t="str">
        <f t="shared" si="12"/>
        <v>Pemotongan Ongkir via Anteraja -</v>
      </c>
      <c r="F515" s="184"/>
    </row>
    <row r="516" spans="1:6" hidden="1" x14ac:dyDescent="0.2">
      <c r="A516" s="183" t="s">
        <v>1357</v>
      </c>
      <c r="B516" s="164" t="s">
        <v>1358</v>
      </c>
      <c r="C516" s="165">
        <v>1485</v>
      </c>
      <c r="D516" s="166">
        <v>5879286</v>
      </c>
      <c r="E516" s="168" t="str">
        <f t="shared" si="12"/>
        <v>Pemotongan Biaya Layanan Power M</v>
      </c>
      <c r="F516" s="184"/>
    </row>
    <row r="517" spans="1:6" hidden="1" x14ac:dyDescent="0.2">
      <c r="A517" s="183" t="s">
        <v>1357</v>
      </c>
      <c r="B517" s="164" t="s">
        <v>1360</v>
      </c>
      <c r="C517" s="165">
        <v>10000</v>
      </c>
      <c r="D517" s="166">
        <v>5881271</v>
      </c>
      <c r="E517" s="168" t="str">
        <f t="shared" si="12"/>
        <v>Pemotongan Ongkir via Anteraja -</v>
      </c>
      <c r="F517" s="184"/>
    </row>
    <row r="518" spans="1:6" hidden="1" x14ac:dyDescent="0.2">
      <c r="A518" s="183" t="s">
        <v>1357</v>
      </c>
      <c r="B518" s="164" t="s">
        <v>1359</v>
      </c>
      <c r="C518" s="165">
        <v>500</v>
      </c>
      <c r="D518" s="166">
        <v>5880771</v>
      </c>
      <c r="E518" s="168" t="str">
        <f t="shared" si="12"/>
        <v>Pemotongan untuk Asuransi dengan</v>
      </c>
      <c r="F518" s="184"/>
    </row>
    <row r="519" spans="1:6" hidden="1" x14ac:dyDescent="0.2">
      <c r="A519" s="183" t="s">
        <v>1352</v>
      </c>
      <c r="B519" s="164" t="s">
        <v>1353</v>
      </c>
      <c r="C519" s="165">
        <v>1485</v>
      </c>
      <c r="D519" s="166">
        <v>5975316</v>
      </c>
      <c r="E519" s="168" t="str">
        <f t="shared" si="12"/>
        <v>Pemotongan Biaya Layanan Bebas O</v>
      </c>
      <c r="F519" s="184"/>
    </row>
    <row r="520" spans="1:6" hidden="1" x14ac:dyDescent="0.2">
      <c r="A520" s="183" t="s">
        <v>1352</v>
      </c>
      <c r="B520" s="164" t="s">
        <v>1354</v>
      </c>
      <c r="C520" s="165">
        <v>1485</v>
      </c>
      <c r="D520" s="166">
        <v>5976801</v>
      </c>
      <c r="E520" s="168" t="str">
        <f t="shared" si="12"/>
        <v>Pemotongan Biaya Layanan Power M</v>
      </c>
      <c r="F520" s="184"/>
    </row>
    <row r="521" spans="1:6" hidden="1" x14ac:dyDescent="0.2">
      <c r="A521" s="183" t="s">
        <v>1352</v>
      </c>
      <c r="B521" s="164" t="s">
        <v>1356</v>
      </c>
      <c r="C521" s="165">
        <v>10000</v>
      </c>
      <c r="D521" s="166">
        <v>5978786</v>
      </c>
      <c r="E521" s="168" t="str">
        <f t="shared" si="12"/>
        <v>Pemotongan Ongkir via Anteraja -</v>
      </c>
      <c r="F521" s="184"/>
    </row>
    <row r="522" spans="1:6" hidden="1" x14ac:dyDescent="0.2">
      <c r="A522" s="183" t="s">
        <v>1352</v>
      </c>
      <c r="B522" s="164" t="s">
        <v>1355</v>
      </c>
      <c r="C522" s="165">
        <v>500</v>
      </c>
      <c r="D522" s="166">
        <v>5978286</v>
      </c>
      <c r="E522" s="168" t="str">
        <f t="shared" si="12"/>
        <v>Pemotongan untuk Asuransi dengan</v>
      </c>
      <c r="F522" s="184"/>
    </row>
    <row r="523" spans="1:6" hidden="1" x14ac:dyDescent="0.2">
      <c r="A523" s="183" t="s">
        <v>1347</v>
      </c>
      <c r="B523" s="164" t="s">
        <v>1348</v>
      </c>
      <c r="C523" s="165">
        <v>3225</v>
      </c>
      <c r="D523" s="166">
        <v>6183866</v>
      </c>
      <c r="E523" s="168" t="str">
        <f t="shared" si="12"/>
        <v>Pemotongan Biaya Layanan Bebas O</v>
      </c>
      <c r="F523" s="184"/>
    </row>
    <row r="524" spans="1:6" hidden="1" x14ac:dyDescent="0.2">
      <c r="A524" s="183" t="s">
        <v>1347</v>
      </c>
      <c r="B524" s="164" t="s">
        <v>1349</v>
      </c>
      <c r="C524" s="165">
        <v>3225</v>
      </c>
      <c r="D524" s="166">
        <v>6187091</v>
      </c>
      <c r="E524" s="168" t="str">
        <f t="shared" si="12"/>
        <v>Pemotongan Biaya Layanan Power M</v>
      </c>
      <c r="F524" s="184"/>
    </row>
    <row r="525" spans="1:6" hidden="1" x14ac:dyDescent="0.2">
      <c r="A525" s="183" t="s">
        <v>1347</v>
      </c>
      <c r="B525" s="164" t="s">
        <v>1351</v>
      </c>
      <c r="C525" s="165">
        <v>22000</v>
      </c>
      <c r="D525" s="166">
        <v>6191316</v>
      </c>
      <c r="E525" s="168" t="str">
        <f t="shared" si="12"/>
        <v>Pemotongan Ongkir via Anteraja -</v>
      </c>
      <c r="F525" s="184"/>
    </row>
    <row r="526" spans="1:6" hidden="1" x14ac:dyDescent="0.2">
      <c r="A526" s="183" t="s">
        <v>1347</v>
      </c>
      <c r="B526" s="164" t="s">
        <v>1350</v>
      </c>
      <c r="C526" s="165">
        <v>1000</v>
      </c>
      <c r="D526" s="166">
        <v>6190316</v>
      </c>
      <c r="E526" s="168" t="str">
        <f t="shared" si="12"/>
        <v>Pemotongan untuk Asuransi dengan</v>
      </c>
      <c r="F526" s="184"/>
    </row>
    <row r="527" spans="1:6" hidden="1" x14ac:dyDescent="0.2">
      <c r="A527" s="183" t="s">
        <v>1343</v>
      </c>
      <c r="B527" s="164" t="s">
        <v>1344</v>
      </c>
      <c r="C527" s="165">
        <v>1500</v>
      </c>
      <c r="D527" s="166">
        <v>6280865</v>
      </c>
      <c r="E527" s="168" t="str">
        <f t="shared" si="12"/>
        <v>Pemotongan Biaya Layanan Bebas O</v>
      </c>
      <c r="F527" s="184"/>
    </row>
    <row r="528" spans="1:6" hidden="1" x14ac:dyDescent="0.2">
      <c r="A528" s="183" t="s">
        <v>1343</v>
      </c>
      <c r="B528" s="164" t="s">
        <v>1345</v>
      </c>
      <c r="C528" s="165">
        <v>1500</v>
      </c>
      <c r="D528" s="166">
        <v>6282365</v>
      </c>
      <c r="E528" s="168" t="str">
        <f t="shared" si="12"/>
        <v>Pemotongan Biaya Layanan Power M</v>
      </c>
      <c r="F528" s="184"/>
    </row>
    <row r="529" spans="1:6" hidden="1" x14ac:dyDescent="0.2">
      <c r="A529" s="183" t="s">
        <v>1343</v>
      </c>
      <c r="B529" s="164" t="s">
        <v>1346</v>
      </c>
      <c r="C529" s="165">
        <v>75000</v>
      </c>
      <c r="D529" s="166">
        <v>6283865</v>
      </c>
      <c r="E529" s="168" t="str">
        <f t="shared" si="12"/>
        <v xml:space="preserve">Pemotongan Ongkir via SiCepat - </v>
      </c>
      <c r="F529" s="184"/>
    </row>
    <row r="530" spans="1:6" x14ac:dyDescent="0.2">
      <c r="A530" s="183" t="s">
        <v>1341</v>
      </c>
      <c r="B530" s="164" t="s">
        <v>1342</v>
      </c>
      <c r="C530" s="168">
        <v>0</v>
      </c>
      <c r="D530" s="166">
        <v>6230865</v>
      </c>
      <c r="E530" s="168">
        <f t="shared" si="12"/>
        <v>0</v>
      </c>
      <c r="F530" s="185">
        <v>50000</v>
      </c>
    </row>
    <row r="531" spans="1:6" hidden="1" x14ac:dyDescent="0.2">
      <c r="A531" s="183" t="s">
        <v>1336</v>
      </c>
      <c r="B531" s="164" t="s">
        <v>1337</v>
      </c>
      <c r="C531" s="165">
        <v>1485</v>
      </c>
      <c r="D531" s="166">
        <v>6326895</v>
      </c>
      <c r="E531" s="168" t="str">
        <f t="shared" si="12"/>
        <v>Pemotongan Biaya Layanan Bebas O</v>
      </c>
      <c r="F531" s="184"/>
    </row>
    <row r="532" spans="1:6" hidden="1" x14ac:dyDescent="0.2">
      <c r="A532" s="183" t="s">
        <v>1336</v>
      </c>
      <c r="B532" s="164" t="s">
        <v>1338</v>
      </c>
      <c r="C532" s="165">
        <v>1485</v>
      </c>
      <c r="D532" s="166">
        <v>6328380</v>
      </c>
      <c r="E532" s="168" t="str">
        <f t="shared" si="12"/>
        <v>Pemotongan Biaya Layanan Power M</v>
      </c>
      <c r="F532" s="184"/>
    </row>
    <row r="533" spans="1:6" hidden="1" x14ac:dyDescent="0.2">
      <c r="A533" s="183" t="s">
        <v>1336</v>
      </c>
      <c r="B533" s="164" t="s">
        <v>1340</v>
      </c>
      <c r="C533" s="165">
        <v>11000</v>
      </c>
      <c r="D533" s="166">
        <v>6330365</v>
      </c>
      <c r="E533" s="168" t="str">
        <f t="shared" si="12"/>
        <v>Pemotongan Ongkir via Anteraja -</v>
      </c>
      <c r="F533" s="184"/>
    </row>
    <row r="534" spans="1:6" hidden="1" x14ac:dyDescent="0.2">
      <c r="A534" s="183" t="s">
        <v>1336</v>
      </c>
      <c r="B534" s="164" t="s">
        <v>1339</v>
      </c>
      <c r="C534" s="165">
        <v>500</v>
      </c>
      <c r="D534" s="166">
        <v>6329865</v>
      </c>
      <c r="E534" s="168" t="str">
        <f t="shared" si="12"/>
        <v>Pemotongan untuk Asuransi dengan</v>
      </c>
      <c r="F534" s="184"/>
    </row>
    <row r="535" spans="1:6" hidden="1" x14ac:dyDescent="0.2">
      <c r="A535" s="183" t="s">
        <v>1332</v>
      </c>
      <c r="B535" s="164" t="s">
        <v>1333</v>
      </c>
      <c r="C535" s="165">
        <v>1500</v>
      </c>
      <c r="D535" s="166">
        <v>6423894</v>
      </c>
      <c r="E535" s="168" t="str">
        <f t="shared" si="12"/>
        <v>Pemotongan Biaya Layanan Bebas O</v>
      </c>
      <c r="F535" s="184"/>
    </row>
    <row r="536" spans="1:6" hidden="1" x14ac:dyDescent="0.2">
      <c r="A536" s="183" t="s">
        <v>1332</v>
      </c>
      <c r="B536" s="164" t="s">
        <v>1334</v>
      </c>
      <c r="C536" s="165">
        <v>1500</v>
      </c>
      <c r="D536" s="166">
        <v>6425394</v>
      </c>
      <c r="E536" s="168" t="str">
        <f t="shared" si="12"/>
        <v>Pemotongan Biaya Layanan Power M</v>
      </c>
      <c r="F536" s="184"/>
    </row>
    <row r="537" spans="1:6" hidden="1" x14ac:dyDescent="0.2">
      <c r="A537" s="183" t="s">
        <v>1332</v>
      </c>
      <c r="B537" s="164" t="s">
        <v>1335</v>
      </c>
      <c r="C537" s="165">
        <v>83000</v>
      </c>
      <c r="D537" s="166">
        <v>6426894</v>
      </c>
      <c r="E537" s="168" t="str">
        <f t="shared" si="12"/>
        <v>Pemotongan Ongkir via Anteraja -</v>
      </c>
      <c r="F537" s="184"/>
    </row>
    <row r="538" spans="1:6" x14ac:dyDescent="0.2">
      <c r="A538" s="183" t="s">
        <v>1330</v>
      </c>
      <c r="B538" s="164" t="s">
        <v>1331</v>
      </c>
      <c r="C538" s="168">
        <v>0</v>
      </c>
      <c r="D538" s="166">
        <v>6127894</v>
      </c>
      <c r="E538" s="168">
        <f t="shared" si="12"/>
        <v>0</v>
      </c>
      <c r="F538" s="185">
        <v>296000</v>
      </c>
    </row>
    <row r="539" spans="1:6" hidden="1" x14ac:dyDescent="0.2">
      <c r="A539" s="183" t="s">
        <v>1325</v>
      </c>
      <c r="B539" s="164" t="s">
        <v>1326</v>
      </c>
      <c r="C539" s="165">
        <v>3225</v>
      </c>
      <c r="D539" s="166">
        <v>6336444</v>
      </c>
      <c r="E539" s="168" t="str">
        <f t="shared" si="12"/>
        <v>Pemotongan Biaya Layanan Bebas O</v>
      </c>
      <c r="F539" s="184"/>
    </row>
    <row r="540" spans="1:6" hidden="1" x14ac:dyDescent="0.2">
      <c r="A540" s="183" t="s">
        <v>1325</v>
      </c>
      <c r="B540" s="164" t="s">
        <v>1327</v>
      </c>
      <c r="C540" s="165">
        <v>3225</v>
      </c>
      <c r="D540" s="166">
        <v>6339669</v>
      </c>
      <c r="E540" s="168" t="str">
        <f t="shared" si="12"/>
        <v>Pemotongan Biaya Layanan Power M</v>
      </c>
      <c r="F540" s="184"/>
    </row>
    <row r="541" spans="1:6" hidden="1" x14ac:dyDescent="0.2">
      <c r="A541" s="183" t="s">
        <v>1325</v>
      </c>
      <c r="B541" s="164" t="s">
        <v>1329</v>
      </c>
      <c r="C541" s="165">
        <v>56000</v>
      </c>
      <c r="D541" s="166">
        <v>6343994</v>
      </c>
      <c r="E541" s="168" t="str">
        <f t="shared" si="12"/>
        <v>Pemotongan Ongkir via Anteraja -</v>
      </c>
      <c r="F541" s="184"/>
    </row>
    <row r="542" spans="1:6" hidden="1" x14ac:dyDescent="0.2">
      <c r="A542" s="183" t="s">
        <v>1325</v>
      </c>
      <c r="B542" s="164" t="s">
        <v>1328</v>
      </c>
      <c r="C542" s="165">
        <v>1100</v>
      </c>
      <c r="D542" s="166">
        <v>6342894</v>
      </c>
      <c r="E542" s="168" t="str">
        <f t="shared" si="12"/>
        <v>Pemotongan untuk Asuransi dengan</v>
      </c>
      <c r="F542" s="184"/>
    </row>
    <row r="543" spans="1:6" hidden="1" x14ac:dyDescent="0.2">
      <c r="A543" s="183" t="s">
        <v>1321</v>
      </c>
      <c r="B543" s="164" t="s">
        <v>1322</v>
      </c>
      <c r="C543" s="165">
        <v>824</v>
      </c>
      <c r="D543" s="166">
        <v>6389696</v>
      </c>
      <c r="E543" s="168" t="str">
        <f t="shared" si="12"/>
        <v>Pemotongan Biaya Layanan Bebas O</v>
      </c>
      <c r="F543" s="184"/>
    </row>
    <row r="544" spans="1:6" hidden="1" x14ac:dyDescent="0.2">
      <c r="A544" s="183" t="s">
        <v>1321</v>
      </c>
      <c r="B544" s="164" t="s">
        <v>1323</v>
      </c>
      <c r="C544" s="165">
        <v>824</v>
      </c>
      <c r="D544" s="166">
        <v>6390520</v>
      </c>
      <c r="E544" s="168" t="str">
        <f t="shared" ref="E544:E575" si="13">IFERROR(LEFT(B544,LEN(B544)-SEARCH("INV",B544)+6),0)</f>
        <v>Pemotongan Biaya Layanan Power M</v>
      </c>
      <c r="F544" s="184"/>
    </row>
    <row r="545" spans="1:6" hidden="1" x14ac:dyDescent="0.2">
      <c r="A545" s="183" t="s">
        <v>1321</v>
      </c>
      <c r="B545" s="164" t="s">
        <v>1324</v>
      </c>
      <c r="C545" s="165">
        <v>10000</v>
      </c>
      <c r="D545" s="166">
        <v>6391344</v>
      </c>
      <c r="E545" s="168" t="str">
        <f t="shared" si="13"/>
        <v>Pemotongan Ongkir via Anteraja -</v>
      </c>
      <c r="F545" s="184"/>
    </row>
    <row r="546" spans="1:6" hidden="1" x14ac:dyDescent="0.2">
      <c r="A546" s="183" t="s">
        <v>1316</v>
      </c>
      <c r="B546" s="164" t="s">
        <v>1317</v>
      </c>
      <c r="C546" s="165">
        <v>750</v>
      </c>
      <c r="D546" s="166">
        <v>6438196</v>
      </c>
      <c r="E546" s="168" t="str">
        <f t="shared" si="13"/>
        <v>Pemotongan Biaya Layanan Bebas O</v>
      </c>
      <c r="F546" s="184"/>
    </row>
    <row r="547" spans="1:6" hidden="1" x14ac:dyDescent="0.2">
      <c r="A547" s="183" t="s">
        <v>1316</v>
      </c>
      <c r="B547" s="164" t="s">
        <v>1318</v>
      </c>
      <c r="C547" s="165">
        <v>750</v>
      </c>
      <c r="D547" s="166">
        <v>6438946</v>
      </c>
      <c r="E547" s="168" t="str">
        <f t="shared" si="13"/>
        <v>Pemotongan Biaya Layanan Power M</v>
      </c>
      <c r="F547" s="184"/>
    </row>
    <row r="548" spans="1:6" hidden="1" x14ac:dyDescent="0.2">
      <c r="A548" s="183" t="s">
        <v>1316</v>
      </c>
      <c r="B548" s="164" t="s">
        <v>1320</v>
      </c>
      <c r="C548" s="165">
        <v>10000</v>
      </c>
      <c r="D548" s="166">
        <v>6439996</v>
      </c>
      <c r="E548" s="168" t="str">
        <f t="shared" si="13"/>
        <v>Pemotongan Ongkir via Anteraja -</v>
      </c>
      <c r="F548" s="184"/>
    </row>
    <row r="549" spans="1:6" hidden="1" x14ac:dyDescent="0.2">
      <c r="A549" s="183" t="s">
        <v>1316</v>
      </c>
      <c r="B549" s="164" t="s">
        <v>1319</v>
      </c>
      <c r="C549" s="165">
        <v>300</v>
      </c>
      <c r="D549" s="166">
        <v>6439696</v>
      </c>
      <c r="E549" s="168" t="str">
        <f t="shared" si="13"/>
        <v>Pemotongan untuk Asuransi dengan</v>
      </c>
      <c r="F549" s="184"/>
    </row>
    <row r="550" spans="1:6" hidden="1" x14ac:dyDescent="0.2">
      <c r="A550" s="183" t="s">
        <v>1314</v>
      </c>
      <c r="B550" s="164" t="s">
        <v>1315</v>
      </c>
      <c r="C550" s="165">
        <v>10000</v>
      </c>
      <c r="D550" s="166">
        <v>6507196</v>
      </c>
      <c r="E550" s="168" t="str">
        <f t="shared" si="13"/>
        <v>Pemotongan Ongkir via Anteraja -</v>
      </c>
      <c r="F550" s="184"/>
    </row>
    <row r="551" spans="1:6" hidden="1" x14ac:dyDescent="0.2">
      <c r="A551" s="183" t="s">
        <v>1311</v>
      </c>
      <c r="B551" s="164" t="s">
        <v>1312</v>
      </c>
      <c r="C551" s="165">
        <v>1035</v>
      </c>
      <c r="D551" s="166">
        <v>6505126</v>
      </c>
      <c r="E551" s="168" t="str">
        <f t="shared" si="13"/>
        <v>Pemotongan Biaya Layanan Bebas O</v>
      </c>
      <c r="F551" s="184"/>
    </row>
    <row r="552" spans="1:6" hidden="1" x14ac:dyDescent="0.2">
      <c r="A552" s="183" t="s">
        <v>1311</v>
      </c>
      <c r="B552" s="164" t="s">
        <v>1313</v>
      </c>
      <c r="C552" s="165">
        <v>1035</v>
      </c>
      <c r="D552" s="166">
        <v>6506161</v>
      </c>
      <c r="E552" s="168" t="str">
        <f t="shared" si="13"/>
        <v>Pemotongan Biaya Layanan Power M</v>
      </c>
      <c r="F552" s="184"/>
    </row>
    <row r="553" spans="1:6" hidden="1" x14ac:dyDescent="0.2">
      <c r="A553" s="183" t="s">
        <v>1309</v>
      </c>
      <c r="B553" s="164" t="s">
        <v>1310</v>
      </c>
      <c r="C553" s="165">
        <v>10000</v>
      </c>
      <c r="D553" s="166">
        <v>6604626</v>
      </c>
      <c r="E553" s="168" t="str">
        <f t="shared" si="13"/>
        <v>Pemotongan Ongkir via Anteraja -</v>
      </c>
      <c r="F553" s="184"/>
    </row>
    <row r="554" spans="1:6" hidden="1" x14ac:dyDescent="0.2">
      <c r="A554" s="183" t="s">
        <v>1305</v>
      </c>
      <c r="B554" s="164" t="s">
        <v>1306</v>
      </c>
      <c r="C554" s="165">
        <v>1485</v>
      </c>
      <c r="D554" s="166">
        <v>6601156</v>
      </c>
      <c r="E554" s="168" t="str">
        <f t="shared" si="13"/>
        <v>Pemotongan Biaya Layanan Bebas O</v>
      </c>
      <c r="F554" s="184"/>
    </row>
    <row r="555" spans="1:6" hidden="1" x14ac:dyDescent="0.2">
      <c r="A555" s="183" t="s">
        <v>1305</v>
      </c>
      <c r="B555" s="164" t="s">
        <v>1307</v>
      </c>
      <c r="C555" s="165">
        <v>1485</v>
      </c>
      <c r="D555" s="166">
        <v>6602641</v>
      </c>
      <c r="E555" s="168" t="str">
        <f t="shared" si="13"/>
        <v>Pemotongan Biaya Layanan Power M</v>
      </c>
      <c r="F555" s="184"/>
    </row>
    <row r="556" spans="1:6" hidden="1" x14ac:dyDescent="0.2">
      <c r="A556" s="183" t="s">
        <v>1305</v>
      </c>
      <c r="B556" s="164" t="s">
        <v>1308</v>
      </c>
      <c r="C556" s="165">
        <v>500</v>
      </c>
      <c r="D556" s="166">
        <v>6604126</v>
      </c>
      <c r="E556" s="168" t="str">
        <f t="shared" si="13"/>
        <v>Pemotongan untuk Asuransi dengan</v>
      </c>
      <c r="F556" s="184"/>
    </row>
    <row r="557" spans="1:6" hidden="1" x14ac:dyDescent="0.2">
      <c r="A557" s="183" t="s">
        <v>1301</v>
      </c>
      <c r="B557" s="164" t="s">
        <v>1302</v>
      </c>
      <c r="C557" s="165">
        <v>1485</v>
      </c>
      <c r="D557" s="166">
        <v>6697186</v>
      </c>
      <c r="E557" s="168" t="str">
        <f t="shared" si="13"/>
        <v>Pemotongan Biaya Layanan Bebas O</v>
      </c>
      <c r="F557" s="184"/>
    </row>
    <row r="558" spans="1:6" hidden="1" x14ac:dyDescent="0.2">
      <c r="A558" s="183" t="s">
        <v>1301</v>
      </c>
      <c r="B558" s="164" t="s">
        <v>1303</v>
      </c>
      <c r="C558" s="165">
        <v>1485</v>
      </c>
      <c r="D558" s="166">
        <v>6698671</v>
      </c>
      <c r="E558" s="168" t="str">
        <f t="shared" si="13"/>
        <v>Pemotongan Biaya Layanan Power M</v>
      </c>
      <c r="F558" s="184"/>
    </row>
    <row r="559" spans="1:6" hidden="1" x14ac:dyDescent="0.2">
      <c r="A559" s="183" t="s">
        <v>1301</v>
      </c>
      <c r="B559" s="164" t="s">
        <v>1304</v>
      </c>
      <c r="C559" s="165">
        <v>10000</v>
      </c>
      <c r="D559" s="166">
        <v>6700156</v>
      </c>
      <c r="E559" s="168" t="str">
        <f t="shared" si="13"/>
        <v>Pemotongan Ongkir via Anteraja -</v>
      </c>
      <c r="F559" s="184"/>
    </row>
    <row r="560" spans="1:6" hidden="1" x14ac:dyDescent="0.2">
      <c r="A560" s="183" t="s">
        <v>1297</v>
      </c>
      <c r="B560" s="164" t="s">
        <v>1298</v>
      </c>
      <c r="C560" s="165">
        <v>1485</v>
      </c>
      <c r="D560" s="166">
        <v>6793216</v>
      </c>
      <c r="E560" s="168" t="str">
        <f t="shared" si="13"/>
        <v>Pemotongan Biaya Layanan Bebas O</v>
      </c>
      <c r="F560" s="184"/>
    </row>
    <row r="561" spans="1:6" hidden="1" x14ac:dyDescent="0.2">
      <c r="A561" s="183" t="s">
        <v>1297</v>
      </c>
      <c r="B561" s="164" t="s">
        <v>1299</v>
      </c>
      <c r="C561" s="165">
        <v>1485</v>
      </c>
      <c r="D561" s="166">
        <v>6794701</v>
      </c>
      <c r="E561" s="168" t="str">
        <f t="shared" si="13"/>
        <v>Pemotongan Biaya Layanan Power M</v>
      </c>
      <c r="F561" s="184"/>
    </row>
    <row r="562" spans="1:6" hidden="1" x14ac:dyDescent="0.2">
      <c r="A562" s="183" t="s">
        <v>1297</v>
      </c>
      <c r="B562" s="164" t="s">
        <v>1300</v>
      </c>
      <c r="C562" s="165">
        <v>10000</v>
      </c>
      <c r="D562" s="166">
        <v>6796186</v>
      </c>
      <c r="E562" s="168" t="str">
        <f t="shared" si="13"/>
        <v xml:space="preserve">Pemotongan Ongkir via SiCepat - </v>
      </c>
      <c r="F562" s="184"/>
    </row>
    <row r="563" spans="1:6" hidden="1" x14ac:dyDescent="0.2">
      <c r="A563" s="183" t="s">
        <v>1293</v>
      </c>
      <c r="B563" s="164" t="s">
        <v>1294</v>
      </c>
      <c r="C563" s="165">
        <v>1485</v>
      </c>
      <c r="D563" s="166">
        <v>6889246</v>
      </c>
      <c r="E563" s="168" t="str">
        <f t="shared" si="13"/>
        <v>Pemotongan Biaya Layanan Bebas O</v>
      </c>
      <c r="F563" s="184"/>
    </row>
    <row r="564" spans="1:6" hidden="1" x14ac:dyDescent="0.2">
      <c r="A564" s="183" t="s">
        <v>1293</v>
      </c>
      <c r="B564" s="164" t="s">
        <v>1295</v>
      </c>
      <c r="C564" s="165">
        <v>1485</v>
      </c>
      <c r="D564" s="166">
        <v>6890731</v>
      </c>
      <c r="E564" s="168" t="str">
        <f t="shared" si="13"/>
        <v>Pemotongan Biaya Layanan Power M</v>
      </c>
      <c r="F564" s="184"/>
    </row>
    <row r="565" spans="1:6" hidden="1" x14ac:dyDescent="0.2">
      <c r="A565" s="183" t="s">
        <v>1293</v>
      </c>
      <c r="B565" s="164" t="s">
        <v>1296</v>
      </c>
      <c r="C565" s="165">
        <v>18000</v>
      </c>
      <c r="D565" s="166">
        <v>6892216</v>
      </c>
      <c r="E565" s="168" t="str">
        <f t="shared" si="13"/>
        <v>Pemotongan Ongkir via Anteraja -</v>
      </c>
      <c r="F565" s="184"/>
    </row>
    <row r="566" spans="1:6" hidden="1" x14ac:dyDescent="0.2">
      <c r="A566" s="183" t="s">
        <v>1289</v>
      </c>
      <c r="B566" s="164" t="s">
        <v>1290</v>
      </c>
      <c r="C566" s="165">
        <v>1485</v>
      </c>
      <c r="D566" s="166">
        <v>6985276</v>
      </c>
      <c r="E566" s="168" t="str">
        <f t="shared" si="13"/>
        <v>Pemotongan Biaya Layanan Bebas O</v>
      </c>
      <c r="F566" s="184"/>
    </row>
    <row r="567" spans="1:6" hidden="1" x14ac:dyDescent="0.2">
      <c r="A567" s="183" t="s">
        <v>1289</v>
      </c>
      <c r="B567" s="164" t="s">
        <v>1291</v>
      </c>
      <c r="C567" s="165">
        <v>1485</v>
      </c>
      <c r="D567" s="166">
        <v>6986761</v>
      </c>
      <c r="E567" s="168" t="str">
        <f t="shared" si="13"/>
        <v>Pemotongan Biaya Layanan Power M</v>
      </c>
      <c r="F567" s="184"/>
    </row>
    <row r="568" spans="1:6" hidden="1" x14ac:dyDescent="0.2">
      <c r="A568" s="183" t="s">
        <v>1289</v>
      </c>
      <c r="B568" s="164" t="s">
        <v>1292</v>
      </c>
      <c r="C568" s="165">
        <v>10000</v>
      </c>
      <c r="D568" s="166">
        <v>6988246</v>
      </c>
      <c r="E568" s="168" t="str">
        <f t="shared" si="13"/>
        <v>Pemotongan Ongkir via Anteraja -</v>
      </c>
      <c r="F568" s="184"/>
    </row>
    <row r="569" spans="1:6" hidden="1" x14ac:dyDescent="0.2">
      <c r="A569" s="183" t="s">
        <v>1285</v>
      </c>
      <c r="B569" s="164" t="s">
        <v>1286</v>
      </c>
      <c r="C569" s="165">
        <v>824</v>
      </c>
      <c r="D569" s="166">
        <v>7038528</v>
      </c>
      <c r="E569" s="168" t="str">
        <f t="shared" si="13"/>
        <v>Pemotongan Biaya Layanan Bebas O</v>
      </c>
      <c r="F569" s="184"/>
    </row>
    <row r="570" spans="1:6" hidden="1" x14ac:dyDescent="0.2">
      <c r="A570" s="183" t="s">
        <v>1285</v>
      </c>
      <c r="B570" s="164" t="s">
        <v>1287</v>
      </c>
      <c r="C570" s="165">
        <v>824</v>
      </c>
      <c r="D570" s="166">
        <v>7039352</v>
      </c>
      <c r="E570" s="168" t="str">
        <f t="shared" si="13"/>
        <v>Pemotongan Biaya Layanan Power M</v>
      </c>
      <c r="F570" s="184"/>
    </row>
    <row r="571" spans="1:6" hidden="1" x14ac:dyDescent="0.2">
      <c r="A571" s="183" t="s">
        <v>1285</v>
      </c>
      <c r="B571" s="164" t="s">
        <v>1288</v>
      </c>
      <c r="C571" s="165">
        <v>10000</v>
      </c>
      <c r="D571" s="166">
        <v>7040176</v>
      </c>
      <c r="E571" s="168" t="str">
        <f t="shared" si="13"/>
        <v>Pemotongan Ongkir via Anteraja -</v>
      </c>
      <c r="F571" s="184"/>
    </row>
    <row r="572" spans="1:6" hidden="1" x14ac:dyDescent="0.2">
      <c r="A572" s="183" t="s">
        <v>1281</v>
      </c>
      <c r="B572" s="164" t="s">
        <v>1282</v>
      </c>
      <c r="C572" s="165">
        <v>3225</v>
      </c>
      <c r="D572" s="166">
        <v>7247078</v>
      </c>
      <c r="E572" s="168" t="str">
        <f t="shared" si="13"/>
        <v>Pemotongan Biaya Layanan Bebas O</v>
      </c>
      <c r="F572" s="184"/>
    </row>
    <row r="573" spans="1:6" hidden="1" x14ac:dyDescent="0.2">
      <c r="A573" s="183" t="s">
        <v>1281</v>
      </c>
      <c r="B573" s="164" t="s">
        <v>1283</v>
      </c>
      <c r="C573" s="165">
        <v>3225</v>
      </c>
      <c r="D573" s="166">
        <v>7250303</v>
      </c>
      <c r="E573" s="168" t="str">
        <f t="shared" si="13"/>
        <v>Pemotongan Biaya Layanan Power M</v>
      </c>
      <c r="F573" s="184"/>
    </row>
    <row r="574" spans="1:6" hidden="1" x14ac:dyDescent="0.2">
      <c r="A574" s="183" t="s">
        <v>1281</v>
      </c>
      <c r="B574" s="164" t="s">
        <v>1284</v>
      </c>
      <c r="C574" s="165">
        <v>35000</v>
      </c>
      <c r="D574" s="166">
        <v>7253528</v>
      </c>
      <c r="E574" s="168" t="str">
        <f t="shared" si="13"/>
        <v>Pemotongan Ongkir via Anteraja -</v>
      </c>
      <c r="F574" s="184"/>
    </row>
    <row r="575" spans="1:6" hidden="1" x14ac:dyDescent="0.2">
      <c r="A575" s="183" t="s">
        <v>1276</v>
      </c>
      <c r="B575" s="164" t="s">
        <v>1277</v>
      </c>
      <c r="C575" s="165">
        <v>3225</v>
      </c>
      <c r="D575" s="166">
        <v>7455628</v>
      </c>
      <c r="E575" s="168" t="str">
        <f t="shared" si="13"/>
        <v>Pemotongan Biaya Layanan Bebas O</v>
      </c>
      <c r="F575" s="184"/>
    </row>
    <row r="576" spans="1:6" hidden="1" x14ac:dyDescent="0.2">
      <c r="A576" s="183" t="s">
        <v>1276</v>
      </c>
      <c r="B576" s="164" t="s">
        <v>1278</v>
      </c>
      <c r="C576" s="165">
        <v>3225</v>
      </c>
      <c r="D576" s="166">
        <v>7458853</v>
      </c>
      <c r="E576" s="168" t="str">
        <f t="shared" ref="E576:E607" si="14">IFERROR(LEFT(B576,LEN(B576)-SEARCH("INV",B576)+6),0)</f>
        <v>Pemotongan Biaya Layanan Power M</v>
      </c>
      <c r="F576" s="184"/>
    </row>
    <row r="577" spans="1:6" hidden="1" x14ac:dyDescent="0.2">
      <c r="A577" s="183" t="s">
        <v>1276</v>
      </c>
      <c r="B577" s="164" t="s">
        <v>1280</v>
      </c>
      <c r="C577" s="165">
        <v>15000</v>
      </c>
      <c r="D577" s="166">
        <v>7463078</v>
      </c>
      <c r="E577" s="168" t="str">
        <f t="shared" si="14"/>
        <v>Pemotongan Ongkir via Anteraja -</v>
      </c>
      <c r="F577" s="184"/>
    </row>
    <row r="578" spans="1:6" hidden="1" x14ac:dyDescent="0.2">
      <c r="A578" s="183" t="s">
        <v>1276</v>
      </c>
      <c r="B578" s="164" t="s">
        <v>1279</v>
      </c>
      <c r="C578" s="165">
        <v>1000</v>
      </c>
      <c r="D578" s="166">
        <v>7462078</v>
      </c>
      <c r="E578" s="168" t="str">
        <f t="shared" si="14"/>
        <v>Pemotongan untuk Asuransi dengan</v>
      </c>
      <c r="F578" s="184"/>
    </row>
    <row r="579" spans="1:6" hidden="1" x14ac:dyDescent="0.2">
      <c r="A579" s="183" t="s">
        <v>1271</v>
      </c>
      <c r="B579" s="164" t="s">
        <v>1272</v>
      </c>
      <c r="C579" s="165">
        <v>3225</v>
      </c>
      <c r="D579" s="166">
        <v>7664178</v>
      </c>
      <c r="E579" s="168" t="str">
        <f t="shared" si="14"/>
        <v>Pemotongan Biaya Layanan Bebas O</v>
      </c>
      <c r="F579" s="184"/>
    </row>
    <row r="580" spans="1:6" hidden="1" x14ac:dyDescent="0.2">
      <c r="A580" s="183" t="s">
        <v>1271</v>
      </c>
      <c r="B580" s="164" t="s">
        <v>1273</v>
      </c>
      <c r="C580" s="165">
        <v>3225</v>
      </c>
      <c r="D580" s="166">
        <v>7667403</v>
      </c>
      <c r="E580" s="168" t="str">
        <f t="shared" si="14"/>
        <v>Pemotongan Biaya Layanan Power M</v>
      </c>
      <c r="F580" s="184"/>
    </row>
    <row r="581" spans="1:6" hidden="1" x14ac:dyDescent="0.2">
      <c r="A581" s="183" t="s">
        <v>1271</v>
      </c>
      <c r="B581" s="164" t="s">
        <v>1275</v>
      </c>
      <c r="C581" s="165">
        <v>10000</v>
      </c>
      <c r="D581" s="166">
        <v>7671528</v>
      </c>
      <c r="E581" s="168" t="str">
        <f t="shared" si="14"/>
        <v>Pemotongan Ongkir via Anteraja -</v>
      </c>
      <c r="F581" s="184"/>
    </row>
    <row r="582" spans="1:6" hidden="1" x14ac:dyDescent="0.2">
      <c r="A582" s="183" t="s">
        <v>1271</v>
      </c>
      <c r="B582" s="164" t="s">
        <v>1274</v>
      </c>
      <c r="C582" s="165">
        <v>900</v>
      </c>
      <c r="D582" s="166">
        <v>7670628</v>
      </c>
      <c r="E582" s="168" t="str">
        <f t="shared" si="14"/>
        <v>Pemotongan untuk Asuransi dengan</v>
      </c>
      <c r="F582" s="184"/>
    </row>
    <row r="583" spans="1:6" x14ac:dyDescent="0.2">
      <c r="A583" s="183" t="s">
        <v>1269</v>
      </c>
      <c r="B583" s="164" t="s">
        <v>1270</v>
      </c>
      <c r="C583" s="168">
        <v>0</v>
      </c>
      <c r="D583" s="166">
        <v>7614178</v>
      </c>
      <c r="E583" s="168">
        <f t="shared" si="14"/>
        <v>0</v>
      </c>
      <c r="F583" s="185">
        <v>50000</v>
      </c>
    </row>
    <row r="584" spans="1:6" hidden="1" x14ac:dyDescent="0.2">
      <c r="A584" s="183" t="s">
        <v>1264</v>
      </c>
      <c r="B584" s="164" t="s">
        <v>1265</v>
      </c>
      <c r="C584" s="165">
        <v>3225</v>
      </c>
      <c r="D584" s="166">
        <v>7822728</v>
      </c>
      <c r="E584" s="168" t="str">
        <f t="shared" si="14"/>
        <v>Pemotongan Biaya Layanan Bebas O</v>
      </c>
      <c r="F584" s="184"/>
    </row>
    <row r="585" spans="1:6" hidden="1" x14ac:dyDescent="0.2">
      <c r="A585" s="183" t="s">
        <v>1264</v>
      </c>
      <c r="B585" s="164" t="s">
        <v>1266</v>
      </c>
      <c r="C585" s="165">
        <v>3225</v>
      </c>
      <c r="D585" s="166">
        <v>7825953</v>
      </c>
      <c r="E585" s="168" t="str">
        <f t="shared" si="14"/>
        <v>Pemotongan Biaya Layanan Power M</v>
      </c>
      <c r="F585" s="184"/>
    </row>
    <row r="586" spans="1:6" hidden="1" x14ac:dyDescent="0.2">
      <c r="A586" s="183" t="s">
        <v>1264</v>
      </c>
      <c r="B586" s="164" t="s">
        <v>1268</v>
      </c>
      <c r="C586" s="165">
        <v>22000</v>
      </c>
      <c r="D586" s="166">
        <v>7830178</v>
      </c>
      <c r="E586" s="168" t="str">
        <f t="shared" si="14"/>
        <v>Pemotongan Ongkir via Anteraja -</v>
      </c>
      <c r="F586" s="184"/>
    </row>
    <row r="587" spans="1:6" hidden="1" x14ac:dyDescent="0.2">
      <c r="A587" s="183" t="s">
        <v>1264</v>
      </c>
      <c r="B587" s="164" t="s">
        <v>1267</v>
      </c>
      <c r="C587" s="165">
        <v>1000</v>
      </c>
      <c r="D587" s="166">
        <v>7829178</v>
      </c>
      <c r="E587" s="168" t="str">
        <f t="shared" si="14"/>
        <v>Pemotongan untuk Asuransi dengan</v>
      </c>
      <c r="F587" s="184"/>
    </row>
    <row r="588" spans="1:6" hidden="1" x14ac:dyDescent="0.2">
      <c r="A588" s="183" t="s">
        <v>1260</v>
      </c>
      <c r="B588" s="164" t="s">
        <v>1261</v>
      </c>
      <c r="C588" s="165">
        <v>3225</v>
      </c>
      <c r="D588" s="166">
        <v>8031278</v>
      </c>
      <c r="E588" s="168" t="str">
        <f t="shared" si="14"/>
        <v>Pemotongan Biaya Layanan Bebas O</v>
      </c>
      <c r="F588" s="184"/>
    </row>
    <row r="589" spans="1:6" hidden="1" x14ac:dyDescent="0.2">
      <c r="A589" s="183" t="s">
        <v>1260</v>
      </c>
      <c r="B589" s="164" t="s">
        <v>1262</v>
      </c>
      <c r="C589" s="165">
        <v>3225</v>
      </c>
      <c r="D589" s="166">
        <v>8034503</v>
      </c>
      <c r="E589" s="168" t="str">
        <f t="shared" si="14"/>
        <v>Pemotongan Biaya Layanan Power M</v>
      </c>
      <c r="F589" s="184"/>
    </row>
    <row r="590" spans="1:6" hidden="1" x14ac:dyDescent="0.2">
      <c r="A590" s="183" t="s">
        <v>1260</v>
      </c>
      <c r="B590" s="164" t="s">
        <v>1263</v>
      </c>
      <c r="C590" s="165">
        <v>10000</v>
      </c>
      <c r="D590" s="166">
        <v>8037728</v>
      </c>
      <c r="E590" s="168" t="str">
        <f t="shared" si="14"/>
        <v>Pemotongan Ongkir via Anteraja -</v>
      </c>
      <c r="F590" s="184"/>
    </row>
    <row r="591" spans="1:6" hidden="1" x14ac:dyDescent="0.2">
      <c r="A591" s="183" t="s">
        <v>1256</v>
      </c>
      <c r="B591" s="164" t="s">
        <v>1257</v>
      </c>
      <c r="C591" s="165">
        <v>750</v>
      </c>
      <c r="D591" s="166">
        <v>8080528</v>
      </c>
      <c r="E591" s="168" t="str">
        <f t="shared" si="14"/>
        <v>Pemotongan Biaya Layanan Power M</v>
      </c>
      <c r="F591" s="184"/>
    </row>
    <row r="592" spans="1:6" hidden="1" x14ac:dyDescent="0.2">
      <c r="A592" s="183" t="s">
        <v>1256</v>
      </c>
      <c r="B592" s="164" t="s">
        <v>1259</v>
      </c>
      <c r="C592" s="165">
        <v>14000</v>
      </c>
      <c r="D592" s="166">
        <v>8081578</v>
      </c>
      <c r="E592" s="168" t="str">
        <f t="shared" si="14"/>
        <v>Pemotongan Ongkir via Gojek - IN</v>
      </c>
      <c r="F592" s="184"/>
    </row>
    <row r="593" spans="1:6" hidden="1" x14ac:dyDescent="0.2">
      <c r="A593" s="183" t="s">
        <v>1256</v>
      </c>
      <c r="B593" s="164" t="s">
        <v>1258</v>
      </c>
      <c r="C593" s="165">
        <v>300</v>
      </c>
      <c r="D593" s="166">
        <v>8081278</v>
      </c>
      <c r="E593" s="168" t="str">
        <f t="shared" si="14"/>
        <v>Pemotongan untuk Asuransi dengan</v>
      </c>
      <c r="F593" s="184"/>
    </row>
    <row r="594" spans="1:6" hidden="1" x14ac:dyDescent="0.2">
      <c r="A594" s="183" t="s">
        <v>1253</v>
      </c>
      <c r="B594" s="164" t="s">
        <v>1254</v>
      </c>
      <c r="C594" s="165">
        <v>1485</v>
      </c>
      <c r="D594" s="166">
        <v>8178043</v>
      </c>
      <c r="E594" s="168" t="str">
        <f t="shared" si="14"/>
        <v>Pemotongan Biaya Layanan Power M</v>
      </c>
      <c r="F594" s="184"/>
    </row>
    <row r="595" spans="1:6" hidden="1" x14ac:dyDescent="0.2">
      <c r="A595" s="183" t="s">
        <v>1253</v>
      </c>
      <c r="B595" s="164" t="s">
        <v>1255</v>
      </c>
      <c r="C595" s="165">
        <v>10000</v>
      </c>
      <c r="D595" s="166">
        <v>8179528</v>
      </c>
      <c r="E595" s="168" t="str">
        <f t="shared" si="14"/>
        <v xml:space="preserve">Pemotongan Ongkir via SiCepat - </v>
      </c>
      <c r="F595" s="184"/>
    </row>
    <row r="596" spans="1:6" hidden="1" x14ac:dyDescent="0.2">
      <c r="A596" s="183" t="s">
        <v>1249</v>
      </c>
      <c r="B596" s="164" t="s">
        <v>1250</v>
      </c>
      <c r="C596" s="165">
        <v>1485</v>
      </c>
      <c r="D596" s="166">
        <v>8274073</v>
      </c>
      <c r="E596" s="168" t="str">
        <f t="shared" si="14"/>
        <v>Pemotongan Biaya Layanan Bebas O</v>
      </c>
      <c r="F596" s="184"/>
    </row>
    <row r="597" spans="1:6" hidden="1" x14ac:dyDescent="0.2">
      <c r="A597" s="183" t="s">
        <v>1249</v>
      </c>
      <c r="B597" s="164" t="s">
        <v>1251</v>
      </c>
      <c r="C597" s="165">
        <v>1485</v>
      </c>
      <c r="D597" s="166">
        <v>8275558</v>
      </c>
      <c r="E597" s="168" t="str">
        <f t="shared" si="14"/>
        <v>Pemotongan Biaya Layanan Power M</v>
      </c>
      <c r="F597" s="184"/>
    </row>
    <row r="598" spans="1:6" hidden="1" x14ac:dyDescent="0.2">
      <c r="A598" s="183" t="s">
        <v>1249</v>
      </c>
      <c r="B598" s="164" t="s">
        <v>1252</v>
      </c>
      <c r="C598" s="165">
        <v>22000</v>
      </c>
      <c r="D598" s="166">
        <v>8277043</v>
      </c>
      <c r="E598" s="168" t="str">
        <f t="shared" si="14"/>
        <v>Pemotongan Ongkir via Anteraja -</v>
      </c>
      <c r="F598" s="184"/>
    </row>
    <row r="599" spans="1:6" hidden="1" x14ac:dyDescent="0.2">
      <c r="A599" s="183" t="s">
        <v>1245</v>
      </c>
      <c r="B599" s="164" t="s">
        <v>1246</v>
      </c>
      <c r="C599" s="165">
        <v>1485</v>
      </c>
      <c r="D599" s="166">
        <v>8370103</v>
      </c>
      <c r="E599" s="168" t="str">
        <f t="shared" si="14"/>
        <v>Pemotongan Biaya Layanan Bebas O</v>
      </c>
      <c r="F599" s="184"/>
    </row>
    <row r="600" spans="1:6" hidden="1" x14ac:dyDescent="0.2">
      <c r="A600" s="183" t="s">
        <v>1245</v>
      </c>
      <c r="B600" s="164" t="s">
        <v>1247</v>
      </c>
      <c r="C600" s="165">
        <v>1485</v>
      </c>
      <c r="D600" s="166">
        <v>8371588</v>
      </c>
      <c r="E600" s="168" t="str">
        <f t="shared" si="14"/>
        <v>Pemotongan Biaya Layanan Power M</v>
      </c>
      <c r="F600" s="184"/>
    </row>
    <row r="601" spans="1:6" hidden="1" x14ac:dyDescent="0.2">
      <c r="A601" s="183" t="s">
        <v>1245</v>
      </c>
      <c r="B601" s="164" t="s">
        <v>1248</v>
      </c>
      <c r="C601" s="165">
        <v>44000</v>
      </c>
      <c r="D601" s="166">
        <v>8373073</v>
      </c>
      <c r="E601" s="168" t="str">
        <f t="shared" si="14"/>
        <v>Pemotongan Ongkir via Anteraja -</v>
      </c>
      <c r="F601" s="184"/>
    </row>
    <row r="602" spans="1:6" hidden="1" x14ac:dyDescent="0.2">
      <c r="A602" s="183" t="s">
        <v>1241</v>
      </c>
      <c r="B602" s="164" t="s">
        <v>1242</v>
      </c>
      <c r="C602" s="165">
        <v>1485</v>
      </c>
      <c r="D602" s="166">
        <v>8466133</v>
      </c>
      <c r="E602" s="168" t="str">
        <f t="shared" si="14"/>
        <v>Pemotongan Biaya Layanan Bebas O</v>
      </c>
      <c r="F602" s="184"/>
    </row>
    <row r="603" spans="1:6" hidden="1" x14ac:dyDescent="0.2">
      <c r="A603" s="183" t="s">
        <v>1241</v>
      </c>
      <c r="B603" s="164" t="s">
        <v>1243</v>
      </c>
      <c r="C603" s="165">
        <v>1485</v>
      </c>
      <c r="D603" s="166">
        <v>8467618</v>
      </c>
      <c r="E603" s="168" t="str">
        <f t="shared" si="14"/>
        <v>Pemotongan Biaya Layanan Power M</v>
      </c>
      <c r="F603" s="184"/>
    </row>
    <row r="604" spans="1:6" hidden="1" x14ac:dyDescent="0.2">
      <c r="A604" s="183" t="s">
        <v>1241</v>
      </c>
      <c r="B604" s="164" t="s">
        <v>1244</v>
      </c>
      <c r="C604" s="165">
        <v>28000</v>
      </c>
      <c r="D604" s="166">
        <v>8469103</v>
      </c>
      <c r="E604" s="168" t="str">
        <f t="shared" si="14"/>
        <v>Pemotongan Ongkir via Anteraja -</v>
      </c>
      <c r="F604" s="184"/>
    </row>
    <row r="605" spans="1:6" hidden="1" x14ac:dyDescent="0.2">
      <c r="A605" s="183" t="s">
        <v>1236</v>
      </c>
      <c r="B605" s="164" t="s">
        <v>1237</v>
      </c>
      <c r="C605" s="165">
        <v>1485</v>
      </c>
      <c r="D605" s="166">
        <v>8562163</v>
      </c>
      <c r="E605" s="168" t="str">
        <f t="shared" si="14"/>
        <v>Pemotongan Biaya Layanan Bebas O</v>
      </c>
      <c r="F605" s="184"/>
    </row>
    <row r="606" spans="1:6" hidden="1" x14ac:dyDescent="0.2">
      <c r="A606" s="183" t="s">
        <v>1236</v>
      </c>
      <c r="B606" s="164" t="s">
        <v>1238</v>
      </c>
      <c r="C606" s="165">
        <v>1485</v>
      </c>
      <c r="D606" s="166">
        <v>8563648</v>
      </c>
      <c r="E606" s="168" t="str">
        <f t="shared" si="14"/>
        <v>Pemotongan Biaya Layanan Power M</v>
      </c>
      <c r="F606" s="184"/>
    </row>
    <row r="607" spans="1:6" hidden="1" x14ac:dyDescent="0.2">
      <c r="A607" s="183" t="s">
        <v>1236</v>
      </c>
      <c r="B607" s="164" t="s">
        <v>1240</v>
      </c>
      <c r="C607" s="165">
        <v>10000</v>
      </c>
      <c r="D607" s="166">
        <v>8565633</v>
      </c>
      <c r="E607" s="168" t="str">
        <f t="shared" si="14"/>
        <v>Pemotongan Ongkir via Anteraja -</v>
      </c>
      <c r="F607" s="184"/>
    </row>
    <row r="608" spans="1:6" hidden="1" x14ac:dyDescent="0.2">
      <c r="A608" s="183" t="s">
        <v>1236</v>
      </c>
      <c r="B608" s="164" t="s">
        <v>1239</v>
      </c>
      <c r="C608" s="165">
        <v>500</v>
      </c>
      <c r="D608" s="166">
        <v>8565133</v>
      </c>
      <c r="E608" s="168" t="str">
        <f t="shared" ref="E608:E639" si="15">IFERROR(LEFT(B608,LEN(B608)-SEARCH("INV",B608)+6),0)</f>
        <v>Pemotongan untuk Asuransi dengan</v>
      </c>
      <c r="F608" s="184"/>
    </row>
    <row r="609" spans="1:6" hidden="1" x14ac:dyDescent="0.2">
      <c r="A609" s="183" t="s">
        <v>1231</v>
      </c>
      <c r="B609" s="164" t="s">
        <v>1232</v>
      </c>
      <c r="C609" s="165">
        <v>3225</v>
      </c>
      <c r="D609" s="166">
        <v>8770713</v>
      </c>
      <c r="E609" s="168" t="str">
        <f t="shared" si="15"/>
        <v>Pemotongan Biaya Layanan Bebas O</v>
      </c>
      <c r="F609" s="184"/>
    </row>
    <row r="610" spans="1:6" hidden="1" x14ac:dyDescent="0.2">
      <c r="A610" s="183" t="s">
        <v>1231</v>
      </c>
      <c r="B610" s="164" t="s">
        <v>1233</v>
      </c>
      <c r="C610" s="165">
        <v>3225</v>
      </c>
      <c r="D610" s="166">
        <v>8773938</v>
      </c>
      <c r="E610" s="168" t="str">
        <f t="shared" si="15"/>
        <v>Pemotongan Biaya Layanan Power M</v>
      </c>
      <c r="F610" s="184"/>
    </row>
    <row r="611" spans="1:6" hidden="1" x14ac:dyDescent="0.2">
      <c r="A611" s="183" t="s">
        <v>1231</v>
      </c>
      <c r="B611" s="164" t="s">
        <v>1235</v>
      </c>
      <c r="C611" s="165">
        <v>11000</v>
      </c>
      <c r="D611" s="166">
        <v>8778163</v>
      </c>
      <c r="E611" s="168" t="str">
        <f t="shared" si="15"/>
        <v>Pemotongan Ongkir via Anteraja -</v>
      </c>
      <c r="F611" s="184"/>
    </row>
    <row r="612" spans="1:6" hidden="1" x14ac:dyDescent="0.2">
      <c r="A612" s="183" t="s">
        <v>1231</v>
      </c>
      <c r="B612" s="164" t="s">
        <v>1234</v>
      </c>
      <c r="C612" s="165">
        <v>1000</v>
      </c>
      <c r="D612" s="166">
        <v>8777163</v>
      </c>
      <c r="E612" s="168" t="str">
        <f t="shared" si="15"/>
        <v>Pemotongan untuk Asuransi dengan</v>
      </c>
      <c r="F612" s="184"/>
    </row>
    <row r="613" spans="1:6" hidden="1" x14ac:dyDescent="0.2">
      <c r="A613" s="183" t="s">
        <v>1227</v>
      </c>
      <c r="B613" s="164" t="s">
        <v>1228</v>
      </c>
      <c r="C613" s="165">
        <v>10800</v>
      </c>
      <c r="D613" s="166">
        <v>9479913</v>
      </c>
      <c r="E613" s="168" t="str">
        <f t="shared" si="15"/>
        <v>Pemotongan Biaya Layanan Power M</v>
      </c>
      <c r="F613" s="184"/>
    </row>
    <row r="614" spans="1:6" hidden="1" x14ac:dyDescent="0.2">
      <c r="A614" s="183" t="s">
        <v>1227</v>
      </c>
      <c r="B614" s="164" t="s">
        <v>1230</v>
      </c>
      <c r="C614" s="165">
        <v>6000</v>
      </c>
      <c r="D614" s="166">
        <v>9493713</v>
      </c>
      <c r="E614" s="168" t="str">
        <f t="shared" si="15"/>
        <v xml:space="preserve">Pemotongan Ongkir via SiCepat - </v>
      </c>
      <c r="F614" s="184"/>
    </row>
    <row r="615" spans="1:6" hidden="1" x14ac:dyDescent="0.2">
      <c r="A615" s="183" t="s">
        <v>1227</v>
      </c>
      <c r="B615" s="164" t="s">
        <v>1229</v>
      </c>
      <c r="C615" s="165">
        <v>3000</v>
      </c>
      <c r="D615" s="166">
        <v>9490713</v>
      </c>
      <c r="E615" s="168" t="str">
        <f t="shared" si="15"/>
        <v>Pemotongan untuk Asuransi dengan</v>
      </c>
      <c r="F615" s="184"/>
    </row>
    <row r="616" spans="1:6" hidden="1" x14ac:dyDescent="0.2">
      <c r="A616" s="183" t="s">
        <v>1222</v>
      </c>
      <c r="B616" s="164" t="s">
        <v>1223</v>
      </c>
      <c r="C616" s="165">
        <v>1485</v>
      </c>
      <c r="D616" s="166">
        <v>9575943</v>
      </c>
      <c r="E616" s="168" t="str">
        <f t="shared" si="15"/>
        <v>Pemotongan Biaya Layanan Bebas O</v>
      </c>
      <c r="F616" s="184"/>
    </row>
    <row r="617" spans="1:6" hidden="1" x14ac:dyDescent="0.2">
      <c r="A617" s="183" t="s">
        <v>1222</v>
      </c>
      <c r="B617" s="164" t="s">
        <v>1224</v>
      </c>
      <c r="C617" s="165">
        <v>1485</v>
      </c>
      <c r="D617" s="166">
        <v>9577428</v>
      </c>
      <c r="E617" s="168" t="str">
        <f t="shared" si="15"/>
        <v>Pemotongan Biaya Layanan Power M</v>
      </c>
      <c r="F617" s="184"/>
    </row>
    <row r="618" spans="1:6" hidden="1" x14ac:dyDescent="0.2">
      <c r="A618" s="183" t="s">
        <v>1222</v>
      </c>
      <c r="B618" s="164" t="s">
        <v>1226</v>
      </c>
      <c r="C618" s="165">
        <v>10000</v>
      </c>
      <c r="D618" s="166">
        <v>9579413</v>
      </c>
      <c r="E618" s="168" t="str">
        <f t="shared" si="15"/>
        <v>Pemotongan Ongkir via Anteraja -</v>
      </c>
      <c r="F618" s="184"/>
    </row>
    <row r="619" spans="1:6" hidden="1" x14ac:dyDescent="0.2">
      <c r="A619" s="183" t="s">
        <v>1222</v>
      </c>
      <c r="B619" s="164" t="s">
        <v>1225</v>
      </c>
      <c r="C619" s="165">
        <v>500</v>
      </c>
      <c r="D619" s="166">
        <v>9578913</v>
      </c>
      <c r="E619" s="168" t="str">
        <f t="shared" si="15"/>
        <v>Pemotongan untuk Asuransi dengan</v>
      </c>
      <c r="F619" s="184"/>
    </row>
    <row r="620" spans="1:6" hidden="1" x14ac:dyDescent="0.2">
      <c r="A620" s="183" t="s">
        <v>1218</v>
      </c>
      <c r="B620" s="164" t="s">
        <v>1219</v>
      </c>
      <c r="C620" s="165">
        <v>1485</v>
      </c>
      <c r="D620" s="166">
        <v>9671973</v>
      </c>
      <c r="E620" s="168" t="str">
        <f t="shared" si="15"/>
        <v>Pemotongan Biaya Layanan Bebas O</v>
      </c>
      <c r="F620" s="184"/>
    </row>
    <row r="621" spans="1:6" hidden="1" x14ac:dyDescent="0.2">
      <c r="A621" s="183" t="s">
        <v>1218</v>
      </c>
      <c r="B621" s="164" t="s">
        <v>1220</v>
      </c>
      <c r="C621" s="165">
        <v>1485</v>
      </c>
      <c r="D621" s="166">
        <v>9673458</v>
      </c>
      <c r="E621" s="168" t="str">
        <f t="shared" si="15"/>
        <v>Pemotongan Biaya Layanan Power M</v>
      </c>
      <c r="F621" s="184"/>
    </row>
    <row r="622" spans="1:6" hidden="1" x14ac:dyDescent="0.2">
      <c r="A622" s="183" t="s">
        <v>1218</v>
      </c>
      <c r="B622" s="164" t="s">
        <v>1221</v>
      </c>
      <c r="C622" s="165">
        <v>10000</v>
      </c>
      <c r="D622" s="166">
        <v>9674943</v>
      </c>
      <c r="E622" s="168" t="str">
        <f t="shared" si="15"/>
        <v>Pemotongan Ongkir via Anteraja -</v>
      </c>
      <c r="F622" s="184"/>
    </row>
    <row r="623" spans="1:6" x14ac:dyDescent="0.2">
      <c r="A623" s="183" t="s">
        <v>1216</v>
      </c>
      <c r="B623" s="164" t="s">
        <v>1217</v>
      </c>
      <c r="C623" s="168">
        <v>0</v>
      </c>
      <c r="D623" s="166">
        <v>9566473</v>
      </c>
      <c r="E623" s="168">
        <f t="shared" si="15"/>
        <v>0</v>
      </c>
      <c r="F623" s="185">
        <v>105500</v>
      </c>
    </row>
    <row r="624" spans="1:6" hidden="1" x14ac:dyDescent="0.2">
      <c r="A624" s="183" t="s">
        <v>1211</v>
      </c>
      <c r="B624" s="164" t="s">
        <v>1212</v>
      </c>
      <c r="C624" s="165">
        <v>3225</v>
      </c>
      <c r="D624" s="166">
        <v>9775023</v>
      </c>
      <c r="E624" s="168" t="str">
        <f t="shared" si="15"/>
        <v>Pemotongan Biaya Layanan Bebas O</v>
      </c>
      <c r="F624" s="184"/>
    </row>
    <row r="625" spans="1:6" hidden="1" x14ac:dyDescent="0.2">
      <c r="A625" s="183" t="s">
        <v>1211</v>
      </c>
      <c r="B625" s="164" t="s">
        <v>1213</v>
      </c>
      <c r="C625" s="165">
        <v>3225</v>
      </c>
      <c r="D625" s="166">
        <v>9778248</v>
      </c>
      <c r="E625" s="168" t="str">
        <f t="shared" si="15"/>
        <v>Pemotongan Biaya Layanan Power M</v>
      </c>
      <c r="F625" s="184"/>
    </row>
    <row r="626" spans="1:6" hidden="1" x14ac:dyDescent="0.2">
      <c r="A626" s="183" t="s">
        <v>1211</v>
      </c>
      <c r="B626" s="164" t="s">
        <v>1215</v>
      </c>
      <c r="C626" s="165">
        <v>12000</v>
      </c>
      <c r="D626" s="166">
        <v>9782473</v>
      </c>
      <c r="E626" s="168" t="str">
        <f t="shared" si="15"/>
        <v xml:space="preserve">Pemotongan Ongkir via SiCepat - </v>
      </c>
      <c r="F626" s="184"/>
    </row>
    <row r="627" spans="1:6" hidden="1" x14ac:dyDescent="0.2">
      <c r="A627" s="183" t="s">
        <v>1211</v>
      </c>
      <c r="B627" s="164" t="s">
        <v>1214</v>
      </c>
      <c r="C627" s="165">
        <v>1000</v>
      </c>
      <c r="D627" s="166">
        <v>9781473</v>
      </c>
      <c r="E627" s="168" t="str">
        <f t="shared" si="15"/>
        <v>Pemotongan untuk Asuransi dengan</v>
      </c>
      <c r="F627" s="184"/>
    </row>
    <row r="628" spans="1:6" hidden="1" x14ac:dyDescent="0.2">
      <c r="A628" s="183" t="s">
        <v>1206</v>
      </c>
      <c r="B628" s="164" t="s">
        <v>1207</v>
      </c>
      <c r="C628" s="165">
        <v>1485</v>
      </c>
      <c r="D628" s="166">
        <v>9871053</v>
      </c>
      <c r="E628" s="168" t="str">
        <f t="shared" si="15"/>
        <v>Pemotongan Biaya Layanan Bebas O</v>
      </c>
      <c r="F628" s="184"/>
    </row>
    <row r="629" spans="1:6" hidden="1" x14ac:dyDescent="0.2">
      <c r="A629" s="183" t="s">
        <v>1206</v>
      </c>
      <c r="B629" s="164" t="s">
        <v>1208</v>
      </c>
      <c r="C629" s="165">
        <v>1485</v>
      </c>
      <c r="D629" s="166">
        <v>9872538</v>
      </c>
      <c r="E629" s="168" t="str">
        <f t="shared" si="15"/>
        <v>Pemotongan Biaya Layanan Power M</v>
      </c>
      <c r="F629" s="184"/>
    </row>
    <row r="630" spans="1:6" hidden="1" x14ac:dyDescent="0.2">
      <c r="A630" s="183" t="s">
        <v>1206</v>
      </c>
      <c r="B630" s="164" t="s">
        <v>1210</v>
      </c>
      <c r="C630" s="165">
        <v>10000</v>
      </c>
      <c r="D630" s="166">
        <v>9874523</v>
      </c>
      <c r="E630" s="168" t="str">
        <f t="shared" si="15"/>
        <v>Pemotongan Ongkir via Anteraja -</v>
      </c>
      <c r="F630" s="184"/>
    </row>
    <row r="631" spans="1:6" hidden="1" x14ac:dyDescent="0.2">
      <c r="A631" s="183" t="s">
        <v>1206</v>
      </c>
      <c r="B631" s="164" t="s">
        <v>1209</v>
      </c>
      <c r="C631" s="165">
        <v>500</v>
      </c>
      <c r="D631" s="166">
        <v>9874023</v>
      </c>
      <c r="E631" s="168" t="str">
        <f t="shared" si="15"/>
        <v>Pemotongan untuk Asuransi dengan</v>
      </c>
      <c r="F631" s="184"/>
    </row>
    <row r="632" spans="1:6" hidden="1" x14ac:dyDescent="0.2">
      <c r="A632" s="183" t="s">
        <v>1202</v>
      </c>
      <c r="B632" s="164" t="s">
        <v>1203</v>
      </c>
      <c r="C632" s="165">
        <v>824</v>
      </c>
      <c r="D632" s="166">
        <v>9924305</v>
      </c>
      <c r="E632" s="168" t="str">
        <f t="shared" si="15"/>
        <v>Pemotongan Biaya Layanan Bebas O</v>
      </c>
      <c r="F632" s="184"/>
    </row>
    <row r="633" spans="1:6" hidden="1" x14ac:dyDescent="0.2">
      <c r="A633" s="183" t="s">
        <v>1202</v>
      </c>
      <c r="B633" s="164" t="s">
        <v>1204</v>
      </c>
      <c r="C633" s="165">
        <v>824</v>
      </c>
      <c r="D633" s="166">
        <v>9925129</v>
      </c>
      <c r="E633" s="168" t="str">
        <f t="shared" si="15"/>
        <v>Pemotongan Biaya Layanan Power M</v>
      </c>
      <c r="F633" s="184"/>
    </row>
    <row r="634" spans="1:6" hidden="1" x14ac:dyDescent="0.2">
      <c r="A634" s="183" t="s">
        <v>1202</v>
      </c>
      <c r="B634" s="164" t="s">
        <v>1205</v>
      </c>
      <c r="C634" s="165">
        <v>22000</v>
      </c>
      <c r="D634" s="166">
        <v>9925953</v>
      </c>
      <c r="E634" s="168" t="str">
        <f t="shared" si="15"/>
        <v>Pemotongan Ongkir via Anteraja -</v>
      </c>
      <c r="F634" s="184"/>
    </row>
    <row r="635" spans="1:6" hidden="1" x14ac:dyDescent="0.2">
      <c r="A635" s="183" t="s">
        <v>1197</v>
      </c>
      <c r="B635" s="164" t="s">
        <v>1198</v>
      </c>
      <c r="C635" s="165">
        <v>1485</v>
      </c>
      <c r="D635" s="166">
        <v>10020335</v>
      </c>
      <c r="E635" s="168" t="str">
        <f t="shared" si="15"/>
        <v>Pemotongan Biaya Layanan Bebas O</v>
      </c>
      <c r="F635" s="184"/>
    </row>
    <row r="636" spans="1:6" hidden="1" x14ac:dyDescent="0.2">
      <c r="A636" s="183" t="s">
        <v>1197</v>
      </c>
      <c r="B636" s="164" t="s">
        <v>1199</v>
      </c>
      <c r="C636" s="165">
        <v>1485</v>
      </c>
      <c r="D636" s="166">
        <v>10021820</v>
      </c>
      <c r="E636" s="168" t="str">
        <f t="shared" si="15"/>
        <v>Pemotongan Biaya Layanan Power M</v>
      </c>
      <c r="F636" s="184"/>
    </row>
    <row r="637" spans="1:6" hidden="1" x14ac:dyDescent="0.2">
      <c r="A637" s="183" t="s">
        <v>1197</v>
      </c>
      <c r="B637" s="164" t="s">
        <v>1201</v>
      </c>
      <c r="C637" s="165">
        <v>11000</v>
      </c>
      <c r="D637" s="166">
        <v>10023805</v>
      </c>
      <c r="E637" s="168" t="str">
        <f t="shared" si="15"/>
        <v>Pemotongan Ongkir via Anteraja -</v>
      </c>
      <c r="F637" s="184"/>
    </row>
    <row r="638" spans="1:6" hidden="1" x14ac:dyDescent="0.2">
      <c r="A638" s="183" t="s">
        <v>1197</v>
      </c>
      <c r="B638" s="164" t="s">
        <v>1200</v>
      </c>
      <c r="C638" s="165">
        <v>500</v>
      </c>
      <c r="D638" s="166">
        <v>10023305</v>
      </c>
      <c r="E638" s="168" t="str">
        <f t="shared" si="15"/>
        <v>Pemotongan untuk Asuransi dengan</v>
      </c>
      <c r="F638" s="184"/>
    </row>
    <row r="639" spans="1:6" hidden="1" x14ac:dyDescent="0.2">
      <c r="A639" s="183" t="s">
        <v>1192</v>
      </c>
      <c r="B639" s="164" t="s">
        <v>1193</v>
      </c>
      <c r="C639" s="165">
        <v>750</v>
      </c>
      <c r="D639" s="166">
        <v>10068835</v>
      </c>
      <c r="E639" s="168" t="str">
        <f t="shared" si="15"/>
        <v>Pemotongan Biaya Layanan Bebas O</v>
      </c>
      <c r="F639" s="184"/>
    </row>
    <row r="640" spans="1:6" hidden="1" x14ac:dyDescent="0.2">
      <c r="A640" s="183" t="s">
        <v>1192</v>
      </c>
      <c r="B640" s="164" t="s">
        <v>1194</v>
      </c>
      <c r="C640" s="165">
        <v>750</v>
      </c>
      <c r="D640" s="166">
        <v>10069585</v>
      </c>
      <c r="E640" s="168" t="str">
        <f t="shared" ref="E640:E659" si="16">IFERROR(LEFT(B640,LEN(B640)-SEARCH("INV",B640)+6),0)</f>
        <v>Pemotongan Biaya Layanan Power M</v>
      </c>
      <c r="F640" s="184"/>
    </row>
    <row r="641" spans="1:6" hidden="1" x14ac:dyDescent="0.2">
      <c r="A641" s="183" t="s">
        <v>1192</v>
      </c>
      <c r="B641" s="164" t="s">
        <v>1196</v>
      </c>
      <c r="C641" s="165">
        <v>25000</v>
      </c>
      <c r="D641" s="166">
        <v>10070635</v>
      </c>
      <c r="E641" s="168" t="str">
        <f t="shared" si="16"/>
        <v xml:space="preserve">Pemotongan Ongkir via SiCepat - </v>
      </c>
      <c r="F641" s="184"/>
    </row>
    <row r="642" spans="1:6" hidden="1" x14ac:dyDescent="0.2">
      <c r="A642" s="183" t="s">
        <v>1192</v>
      </c>
      <c r="B642" s="164" t="s">
        <v>1195</v>
      </c>
      <c r="C642" s="165">
        <v>300</v>
      </c>
      <c r="D642" s="166">
        <v>10070335</v>
      </c>
      <c r="E642" s="168" t="str">
        <f t="shared" si="16"/>
        <v>Pemotongan untuk Asuransi dengan</v>
      </c>
      <c r="F642" s="184"/>
    </row>
    <row r="643" spans="1:6" hidden="1" x14ac:dyDescent="0.2">
      <c r="A643" s="183" t="s">
        <v>1190</v>
      </c>
      <c r="B643" s="164" t="s">
        <v>1191</v>
      </c>
      <c r="C643" s="165">
        <v>28000</v>
      </c>
      <c r="D643" s="166">
        <v>10299934</v>
      </c>
      <c r="E643" s="168" t="str">
        <f t="shared" si="16"/>
        <v>Pemotongan Ongkir via Anteraja -</v>
      </c>
      <c r="F643" s="184"/>
    </row>
    <row r="644" spans="1:6" hidden="1" x14ac:dyDescent="0.2">
      <c r="A644" s="183" t="s">
        <v>1186</v>
      </c>
      <c r="B644" s="164" t="s">
        <v>1187</v>
      </c>
      <c r="C644" s="165">
        <v>3450</v>
      </c>
      <c r="D644" s="166">
        <v>10291934</v>
      </c>
      <c r="E644" s="168" t="str">
        <f t="shared" si="16"/>
        <v>Pemotongan Biaya Layanan Bebas O</v>
      </c>
      <c r="F644" s="184"/>
    </row>
    <row r="645" spans="1:6" hidden="1" x14ac:dyDescent="0.2">
      <c r="A645" s="183" t="s">
        <v>1186</v>
      </c>
      <c r="B645" s="164" t="s">
        <v>1188</v>
      </c>
      <c r="C645" s="165">
        <v>3450</v>
      </c>
      <c r="D645" s="166">
        <v>10295384</v>
      </c>
      <c r="E645" s="168" t="str">
        <f t="shared" si="16"/>
        <v>Pemotongan Biaya Layanan Power M</v>
      </c>
      <c r="F645" s="184"/>
    </row>
    <row r="646" spans="1:6" hidden="1" x14ac:dyDescent="0.2">
      <c r="A646" s="183" t="s">
        <v>1186</v>
      </c>
      <c r="B646" s="164" t="s">
        <v>1189</v>
      </c>
      <c r="C646" s="165">
        <v>1100</v>
      </c>
      <c r="D646" s="166">
        <v>10298834</v>
      </c>
      <c r="E646" s="168" t="str">
        <f t="shared" si="16"/>
        <v>Pemotongan untuk Asuransi dengan</v>
      </c>
      <c r="F646" s="184"/>
    </row>
    <row r="647" spans="1:6" hidden="1" x14ac:dyDescent="0.2">
      <c r="A647" s="183" t="s">
        <v>1181</v>
      </c>
      <c r="B647" s="164" t="s">
        <v>1182</v>
      </c>
      <c r="C647" s="165">
        <v>3225</v>
      </c>
      <c r="D647" s="166">
        <v>10500484</v>
      </c>
      <c r="E647" s="168" t="str">
        <f t="shared" si="16"/>
        <v>Pemotongan Biaya Layanan Bebas O</v>
      </c>
      <c r="F647" s="184"/>
    </row>
    <row r="648" spans="1:6" hidden="1" x14ac:dyDescent="0.2">
      <c r="A648" s="183" t="s">
        <v>1181</v>
      </c>
      <c r="B648" s="164" t="s">
        <v>1183</v>
      </c>
      <c r="C648" s="165">
        <v>3225</v>
      </c>
      <c r="D648" s="166">
        <v>10503709</v>
      </c>
      <c r="E648" s="168" t="str">
        <f t="shared" si="16"/>
        <v>Pemotongan Biaya Layanan Power M</v>
      </c>
      <c r="F648" s="184"/>
    </row>
    <row r="649" spans="1:6" hidden="1" x14ac:dyDescent="0.2">
      <c r="A649" s="183" t="s">
        <v>1181</v>
      </c>
      <c r="B649" s="164" t="s">
        <v>1185</v>
      </c>
      <c r="C649" s="165">
        <v>28000</v>
      </c>
      <c r="D649" s="166">
        <v>10507934</v>
      </c>
      <c r="E649" s="168" t="str">
        <f t="shared" si="16"/>
        <v>Pemotongan Ongkir via Anteraja -</v>
      </c>
      <c r="F649" s="184"/>
    </row>
    <row r="650" spans="1:6" hidden="1" x14ac:dyDescent="0.2">
      <c r="A650" s="183" t="s">
        <v>1181</v>
      </c>
      <c r="B650" s="164" t="s">
        <v>1184</v>
      </c>
      <c r="C650" s="165">
        <v>1000</v>
      </c>
      <c r="D650" s="166">
        <v>10506934</v>
      </c>
      <c r="E650" s="168" t="str">
        <f t="shared" si="16"/>
        <v>Pemotongan untuk Asuransi dengan</v>
      </c>
      <c r="F650" s="184"/>
    </row>
    <row r="651" spans="1:6" hidden="1" x14ac:dyDescent="0.2">
      <c r="A651" s="183" t="s">
        <v>1177</v>
      </c>
      <c r="B651" s="164" t="s">
        <v>1178</v>
      </c>
      <c r="C651" s="165">
        <v>750</v>
      </c>
      <c r="D651" s="166">
        <v>10549734</v>
      </c>
      <c r="E651" s="168" t="str">
        <f t="shared" si="16"/>
        <v>Pemotongan Biaya Layanan Power M</v>
      </c>
      <c r="F651" s="184"/>
    </row>
    <row r="652" spans="1:6" hidden="1" x14ac:dyDescent="0.2">
      <c r="A652" s="183" t="s">
        <v>1177</v>
      </c>
      <c r="B652" s="164" t="s">
        <v>1180</v>
      </c>
      <c r="C652" s="165">
        <v>6000</v>
      </c>
      <c r="D652" s="166">
        <v>10550784</v>
      </c>
      <c r="E652" s="168" t="str">
        <f t="shared" si="16"/>
        <v xml:space="preserve">Pemotongan Ongkir via SiCepat - </v>
      </c>
      <c r="F652" s="184"/>
    </row>
    <row r="653" spans="1:6" hidden="1" x14ac:dyDescent="0.2">
      <c r="A653" s="183" t="s">
        <v>1177</v>
      </c>
      <c r="B653" s="164" t="s">
        <v>1179</v>
      </c>
      <c r="C653" s="165">
        <v>300</v>
      </c>
      <c r="D653" s="166">
        <v>10550484</v>
      </c>
      <c r="E653" s="168" t="str">
        <f t="shared" si="16"/>
        <v>Pemotongan untuk Asuransi dengan</v>
      </c>
      <c r="F653" s="184"/>
    </row>
    <row r="654" spans="1:6" hidden="1" x14ac:dyDescent="0.2">
      <c r="A654" s="183" t="s">
        <v>1173</v>
      </c>
      <c r="B654" s="164" t="s">
        <v>1174</v>
      </c>
      <c r="C654" s="165">
        <v>1485</v>
      </c>
      <c r="D654" s="166">
        <v>10645764</v>
      </c>
      <c r="E654" s="168" t="str">
        <f t="shared" si="16"/>
        <v>Pemotongan Biaya Layanan Bebas O</v>
      </c>
      <c r="F654" s="184"/>
    </row>
    <row r="655" spans="1:6" hidden="1" x14ac:dyDescent="0.2">
      <c r="A655" s="183" t="s">
        <v>1173</v>
      </c>
      <c r="B655" s="164" t="s">
        <v>1175</v>
      </c>
      <c r="C655" s="165">
        <v>1485</v>
      </c>
      <c r="D655" s="166">
        <v>10647249</v>
      </c>
      <c r="E655" s="168" t="str">
        <f t="shared" si="16"/>
        <v>Pemotongan Biaya Layanan Power M</v>
      </c>
      <c r="F655" s="184"/>
    </row>
    <row r="656" spans="1:6" hidden="1" x14ac:dyDescent="0.2">
      <c r="A656" s="183" t="s">
        <v>1173</v>
      </c>
      <c r="B656" s="164" t="s">
        <v>1176</v>
      </c>
      <c r="C656" s="165">
        <v>41000</v>
      </c>
      <c r="D656" s="166">
        <v>10648734</v>
      </c>
      <c r="E656" s="168" t="str">
        <f t="shared" si="16"/>
        <v>Pemotongan Ongkir via Anteraja -</v>
      </c>
      <c r="F656" s="184"/>
    </row>
    <row r="657" spans="1:6" hidden="1" x14ac:dyDescent="0.2">
      <c r="A657" s="183" t="s">
        <v>1169</v>
      </c>
      <c r="B657" s="164" t="s">
        <v>1170</v>
      </c>
      <c r="C657" s="165">
        <v>824</v>
      </c>
      <c r="D657" s="166">
        <v>10699016</v>
      </c>
      <c r="E657" s="168" t="str">
        <f t="shared" si="16"/>
        <v>Pemotongan Biaya Layanan Bebas O</v>
      </c>
      <c r="F657" s="184"/>
    </row>
    <row r="658" spans="1:6" hidden="1" x14ac:dyDescent="0.2">
      <c r="A658" s="183" t="s">
        <v>1169</v>
      </c>
      <c r="B658" s="164" t="s">
        <v>1171</v>
      </c>
      <c r="C658" s="165">
        <v>824</v>
      </c>
      <c r="D658" s="166">
        <v>10699840</v>
      </c>
      <c r="E658" s="168" t="str">
        <f t="shared" si="16"/>
        <v>Pemotongan Biaya Layanan Power M</v>
      </c>
      <c r="F658" s="184"/>
    </row>
    <row r="659" spans="1:6" hidden="1" x14ac:dyDescent="0.2">
      <c r="A659" s="183" t="s">
        <v>1169</v>
      </c>
      <c r="B659" s="164" t="s">
        <v>1172</v>
      </c>
      <c r="C659" s="165">
        <v>39000</v>
      </c>
      <c r="D659" s="166">
        <v>10700664</v>
      </c>
      <c r="E659" s="168" t="str">
        <f t="shared" si="16"/>
        <v xml:space="preserve">Pemotongan Ongkir via SiCepat - </v>
      </c>
      <c r="F659" s="184"/>
    </row>
    <row r="660" spans="1:6" hidden="1" x14ac:dyDescent="0.2">
      <c r="A660" s="183" t="s">
        <v>1167</v>
      </c>
      <c r="B660" s="164" t="s">
        <v>1168</v>
      </c>
      <c r="C660" s="165">
        <v>300000</v>
      </c>
      <c r="D660" s="166">
        <v>10399016</v>
      </c>
      <c r="E660" s="165" t="s">
        <v>1662</v>
      </c>
      <c r="F660" s="184"/>
    </row>
    <row r="661" spans="1:6" hidden="1" x14ac:dyDescent="0.2">
      <c r="A661" s="183" t="s">
        <v>1162</v>
      </c>
      <c r="B661" s="164" t="s">
        <v>1163</v>
      </c>
      <c r="C661" s="165">
        <v>750</v>
      </c>
      <c r="D661" s="166">
        <v>10447516</v>
      </c>
      <c r="E661" s="168" t="str">
        <f t="shared" ref="E661:E692" si="17">IFERROR(LEFT(B661,LEN(B661)-SEARCH("INV",B661)+6),0)</f>
        <v>Pemotongan Biaya Layanan Bebas O</v>
      </c>
      <c r="F661" s="184"/>
    </row>
    <row r="662" spans="1:6" hidden="1" x14ac:dyDescent="0.2">
      <c r="A662" s="183" t="s">
        <v>1162</v>
      </c>
      <c r="B662" s="164" t="s">
        <v>1164</v>
      </c>
      <c r="C662" s="165">
        <v>750</v>
      </c>
      <c r="D662" s="166">
        <v>10448266</v>
      </c>
      <c r="E662" s="168" t="str">
        <f t="shared" si="17"/>
        <v>Pemotongan Biaya Layanan Power M</v>
      </c>
      <c r="F662" s="184"/>
    </row>
    <row r="663" spans="1:6" hidden="1" x14ac:dyDescent="0.2">
      <c r="A663" s="183" t="s">
        <v>1162</v>
      </c>
      <c r="B663" s="164" t="s">
        <v>1166</v>
      </c>
      <c r="C663" s="165">
        <v>27000</v>
      </c>
      <c r="D663" s="166">
        <v>10449416</v>
      </c>
      <c r="E663" s="168" t="str">
        <f t="shared" si="17"/>
        <v>Pemotongan Ongkir via Anteraja -</v>
      </c>
      <c r="F663" s="184"/>
    </row>
    <row r="664" spans="1:6" hidden="1" x14ac:dyDescent="0.2">
      <c r="A664" s="183" t="s">
        <v>1162</v>
      </c>
      <c r="B664" s="164" t="s">
        <v>1165</v>
      </c>
      <c r="C664" s="165">
        <v>400</v>
      </c>
      <c r="D664" s="166">
        <v>10449016</v>
      </c>
      <c r="E664" s="168" t="str">
        <f t="shared" si="17"/>
        <v>Pemotongan untuk Asuransi dengan</v>
      </c>
      <c r="F664" s="184"/>
    </row>
    <row r="665" spans="1:6" hidden="1" x14ac:dyDescent="0.2">
      <c r="A665" s="183" t="s">
        <v>1157</v>
      </c>
      <c r="B665" s="164" t="s">
        <v>1158</v>
      </c>
      <c r="C665" s="165">
        <v>1485</v>
      </c>
      <c r="D665" s="166">
        <v>10543546</v>
      </c>
      <c r="E665" s="168" t="str">
        <f t="shared" si="17"/>
        <v>Pemotongan Biaya Layanan Bebas O</v>
      </c>
      <c r="F665" s="184"/>
    </row>
    <row r="666" spans="1:6" hidden="1" x14ac:dyDescent="0.2">
      <c r="A666" s="183" t="s">
        <v>1157</v>
      </c>
      <c r="B666" s="164" t="s">
        <v>1159</v>
      </c>
      <c r="C666" s="165">
        <v>1485</v>
      </c>
      <c r="D666" s="166">
        <v>10545031</v>
      </c>
      <c r="E666" s="168" t="str">
        <f t="shared" si="17"/>
        <v>Pemotongan Biaya Layanan Power M</v>
      </c>
      <c r="F666" s="184"/>
    </row>
    <row r="667" spans="1:6" hidden="1" x14ac:dyDescent="0.2">
      <c r="A667" s="183" t="s">
        <v>1157</v>
      </c>
      <c r="B667" s="164" t="s">
        <v>1161</v>
      </c>
      <c r="C667" s="165">
        <v>35000</v>
      </c>
      <c r="D667" s="166">
        <v>10547116</v>
      </c>
      <c r="E667" s="168" t="str">
        <f t="shared" si="17"/>
        <v xml:space="preserve">Pemotongan Ongkir via SiCepat - </v>
      </c>
      <c r="F667" s="184"/>
    </row>
    <row r="668" spans="1:6" hidden="1" x14ac:dyDescent="0.2">
      <c r="A668" s="183" t="s">
        <v>1157</v>
      </c>
      <c r="B668" s="164" t="s">
        <v>1160</v>
      </c>
      <c r="C668" s="165">
        <v>600</v>
      </c>
      <c r="D668" s="166">
        <v>10546516</v>
      </c>
      <c r="E668" s="168" t="str">
        <f t="shared" si="17"/>
        <v>Pemotongan untuk Asuransi dengan</v>
      </c>
      <c r="F668" s="184"/>
    </row>
    <row r="669" spans="1:6" hidden="1" x14ac:dyDescent="0.2">
      <c r="A669" s="183" t="s">
        <v>1152</v>
      </c>
      <c r="B669" s="164" t="s">
        <v>1153</v>
      </c>
      <c r="C669" s="165">
        <v>3225</v>
      </c>
      <c r="D669" s="166">
        <v>10752096</v>
      </c>
      <c r="E669" s="168" t="str">
        <f t="shared" si="17"/>
        <v>Pemotongan Biaya Layanan Bebas O</v>
      </c>
      <c r="F669" s="184"/>
    </row>
    <row r="670" spans="1:6" hidden="1" x14ac:dyDescent="0.2">
      <c r="A670" s="183" t="s">
        <v>1152</v>
      </c>
      <c r="B670" s="164" t="s">
        <v>1154</v>
      </c>
      <c r="C670" s="165">
        <v>3225</v>
      </c>
      <c r="D670" s="166">
        <v>10755321</v>
      </c>
      <c r="E670" s="168" t="str">
        <f t="shared" si="17"/>
        <v>Pemotongan Biaya Layanan Power M</v>
      </c>
      <c r="F670" s="184"/>
    </row>
    <row r="671" spans="1:6" hidden="1" x14ac:dyDescent="0.2">
      <c r="A671" s="183" t="s">
        <v>1152</v>
      </c>
      <c r="B671" s="164" t="s">
        <v>1156</v>
      </c>
      <c r="C671" s="165">
        <v>10000</v>
      </c>
      <c r="D671" s="166">
        <v>10759446</v>
      </c>
      <c r="E671" s="168" t="str">
        <f t="shared" si="17"/>
        <v xml:space="preserve">Pemotongan Ongkir via SiCepat - </v>
      </c>
      <c r="F671" s="184"/>
    </row>
    <row r="672" spans="1:6" hidden="1" x14ac:dyDescent="0.2">
      <c r="A672" s="183" t="s">
        <v>1152</v>
      </c>
      <c r="B672" s="164" t="s">
        <v>1155</v>
      </c>
      <c r="C672" s="165">
        <v>900</v>
      </c>
      <c r="D672" s="166">
        <v>10758546</v>
      </c>
      <c r="E672" s="168" t="str">
        <f t="shared" si="17"/>
        <v>Pemotongan untuk Asuransi dengan</v>
      </c>
      <c r="F672" s="184"/>
    </row>
    <row r="673" spans="1:6" hidden="1" x14ac:dyDescent="0.2">
      <c r="A673" s="183" t="s">
        <v>1147</v>
      </c>
      <c r="B673" s="164" t="s">
        <v>1148</v>
      </c>
      <c r="C673" s="165">
        <v>1485</v>
      </c>
      <c r="D673" s="166">
        <v>10848126</v>
      </c>
      <c r="E673" s="168" t="str">
        <f t="shared" si="17"/>
        <v>Pemotongan Biaya Layanan Bebas O</v>
      </c>
      <c r="F673" s="184"/>
    </row>
    <row r="674" spans="1:6" hidden="1" x14ac:dyDescent="0.2">
      <c r="A674" s="183" t="s">
        <v>1147</v>
      </c>
      <c r="B674" s="164" t="s">
        <v>1149</v>
      </c>
      <c r="C674" s="165">
        <v>1485</v>
      </c>
      <c r="D674" s="166">
        <v>10849611</v>
      </c>
      <c r="E674" s="168" t="str">
        <f t="shared" si="17"/>
        <v>Pemotongan Biaya Layanan Power M</v>
      </c>
      <c r="F674" s="184"/>
    </row>
    <row r="675" spans="1:6" hidden="1" x14ac:dyDescent="0.2">
      <c r="A675" s="183" t="s">
        <v>1147</v>
      </c>
      <c r="B675" s="164" t="s">
        <v>1151</v>
      </c>
      <c r="C675" s="165">
        <v>10000</v>
      </c>
      <c r="D675" s="166">
        <v>10851596</v>
      </c>
      <c r="E675" s="168" t="str">
        <f t="shared" si="17"/>
        <v>Pemotongan Ongkir via Anteraja -</v>
      </c>
      <c r="F675" s="184"/>
    </row>
    <row r="676" spans="1:6" hidden="1" x14ac:dyDescent="0.2">
      <c r="A676" s="183" t="s">
        <v>1147</v>
      </c>
      <c r="B676" s="164" t="s">
        <v>1150</v>
      </c>
      <c r="C676" s="165">
        <v>500</v>
      </c>
      <c r="D676" s="166">
        <v>10851096</v>
      </c>
      <c r="E676" s="168" t="str">
        <f t="shared" si="17"/>
        <v>Pemotongan untuk Asuransi dengan</v>
      </c>
      <c r="F676" s="184"/>
    </row>
    <row r="677" spans="1:6" hidden="1" x14ac:dyDescent="0.2">
      <c r="A677" s="183" t="s">
        <v>1142</v>
      </c>
      <c r="B677" s="164" t="s">
        <v>1143</v>
      </c>
      <c r="C677" s="165">
        <v>824</v>
      </c>
      <c r="D677" s="166">
        <v>10901378</v>
      </c>
      <c r="E677" s="168" t="str">
        <f t="shared" si="17"/>
        <v>Pemotongan Biaya Layanan Bebas O</v>
      </c>
      <c r="F677" s="184"/>
    </row>
    <row r="678" spans="1:6" hidden="1" x14ac:dyDescent="0.2">
      <c r="A678" s="183" t="s">
        <v>1142</v>
      </c>
      <c r="B678" s="164" t="s">
        <v>1144</v>
      </c>
      <c r="C678" s="165">
        <v>824</v>
      </c>
      <c r="D678" s="166">
        <v>10902202</v>
      </c>
      <c r="E678" s="168" t="str">
        <f t="shared" si="17"/>
        <v>Pemotongan Biaya Layanan Power M</v>
      </c>
      <c r="F678" s="184"/>
    </row>
    <row r="679" spans="1:6" hidden="1" x14ac:dyDescent="0.2">
      <c r="A679" s="183" t="s">
        <v>1142</v>
      </c>
      <c r="B679" s="164" t="s">
        <v>1146</v>
      </c>
      <c r="C679" s="165">
        <v>10000</v>
      </c>
      <c r="D679" s="166">
        <v>10903326</v>
      </c>
      <c r="E679" s="168" t="str">
        <f t="shared" si="17"/>
        <v>Pemotongan Ongkir via Anteraja -</v>
      </c>
      <c r="F679" s="184"/>
    </row>
    <row r="680" spans="1:6" hidden="1" x14ac:dyDescent="0.2">
      <c r="A680" s="183" t="s">
        <v>1142</v>
      </c>
      <c r="B680" s="164" t="s">
        <v>1145</v>
      </c>
      <c r="C680" s="165">
        <v>300</v>
      </c>
      <c r="D680" s="166">
        <v>10903026</v>
      </c>
      <c r="E680" s="168" t="str">
        <f t="shared" si="17"/>
        <v>Pemotongan untuk Asuransi dengan</v>
      </c>
      <c r="F680" s="184"/>
    </row>
    <row r="681" spans="1:6" hidden="1" x14ac:dyDescent="0.2">
      <c r="A681" s="183" t="s">
        <v>1138</v>
      </c>
      <c r="B681" s="164" t="s">
        <v>1139</v>
      </c>
      <c r="C681" s="165">
        <v>3225</v>
      </c>
      <c r="D681" s="166">
        <v>11109928</v>
      </c>
      <c r="E681" s="168" t="str">
        <f t="shared" si="17"/>
        <v>Pemotongan Biaya Layanan Bebas O</v>
      </c>
      <c r="F681" s="184"/>
    </row>
    <row r="682" spans="1:6" hidden="1" x14ac:dyDescent="0.2">
      <c r="A682" s="183" t="s">
        <v>1138</v>
      </c>
      <c r="B682" s="164" t="s">
        <v>1140</v>
      </c>
      <c r="C682" s="165">
        <v>3225</v>
      </c>
      <c r="D682" s="166">
        <v>11113153</v>
      </c>
      <c r="E682" s="168" t="str">
        <f t="shared" si="17"/>
        <v>Pemotongan Biaya Layanan Power M</v>
      </c>
      <c r="F682" s="184"/>
    </row>
    <row r="683" spans="1:6" hidden="1" x14ac:dyDescent="0.2">
      <c r="A683" s="183" t="s">
        <v>1138</v>
      </c>
      <c r="B683" s="164" t="s">
        <v>1141</v>
      </c>
      <c r="C683" s="165">
        <v>19000</v>
      </c>
      <c r="D683" s="166">
        <v>11116378</v>
      </c>
      <c r="E683" s="168" t="str">
        <f t="shared" si="17"/>
        <v>Pemotongan Ongkir via Anteraja -</v>
      </c>
      <c r="F683" s="184"/>
    </row>
    <row r="684" spans="1:6" hidden="1" x14ac:dyDescent="0.2">
      <c r="A684" s="183" t="s">
        <v>1134</v>
      </c>
      <c r="B684" s="164" t="s">
        <v>1135</v>
      </c>
      <c r="C684" s="165">
        <v>824</v>
      </c>
      <c r="D684" s="166">
        <v>11163180</v>
      </c>
      <c r="E684" s="168" t="str">
        <f t="shared" si="17"/>
        <v>Pemotongan Biaya Layanan Bebas O</v>
      </c>
      <c r="F684" s="184"/>
    </row>
    <row r="685" spans="1:6" hidden="1" x14ac:dyDescent="0.2">
      <c r="A685" s="183" t="s">
        <v>1134</v>
      </c>
      <c r="B685" s="164" t="s">
        <v>1136</v>
      </c>
      <c r="C685" s="165">
        <v>824</v>
      </c>
      <c r="D685" s="166">
        <v>11164004</v>
      </c>
      <c r="E685" s="168" t="str">
        <f t="shared" si="17"/>
        <v>Pemotongan Biaya Layanan Power M</v>
      </c>
      <c r="F685" s="184"/>
    </row>
    <row r="686" spans="1:6" hidden="1" x14ac:dyDescent="0.2">
      <c r="A686" s="183" t="s">
        <v>1134</v>
      </c>
      <c r="B686" s="164" t="s">
        <v>1137</v>
      </c>
      <c r="C686" s="165">
        <v>10000</v>
      </c>
      <c r="D686" s="166">
        <v>11164828</v>
      </c>
      <c r="E686" s="168" t="str">
        <f t="shared" si="17"/>
        <v>Pemotongan Ongkir via Anteraja -</v>
      </c>
      <c r="F686" s="184"/>
    </row>
    <row r="687" spans="1:6" hidden="1" x14ac:dyDescent="0.2">
      <c r="A687" s="183" t="s">
        <v>1129</v>
      </c>
      <c r="B687" s="164" t="s">
        <v>1130</v>
      </c>
      <c r="C687" s="165">
        <v>1485</v>
      </c>
      <c r="D687" s="166">
        <v>11259210</v>
      </c>
      <c r="E687" s="168" t="str">
        <f t="shared" si="17"/>
        <v>Pemotongan Biaya Layanan Bebas O</v>
      </c>
      <c r="F687" s="184"/>
    </row>
    <row r="688" spans="1:6" hidden="1" x14ac:dyDescent="0.2">
      <c r="A688" s="183" t="s">
        <v>1129</v>
      </c>
      <c r="B688" s="164" t="s">
        <v>1131</v>
      </c>
      <c r="C688" s="165">
        <v>1485</v>
      </c>
      <c r="D688" s="166">
        <v>11260695</v>
      </c>
      <c r="E688" s="168" t="str">
        <f t="shared" si="17"/>
        <v>Pemotongan Biaya Layanan Power M</v>
      </c>
      <c r="F688" s="184"/>
    </row>
    <row r="689" spans="1:6" hidden="1" x14ac:dyDescent="0.2">
      <c r="A689" s="183" t="s">
        <v>1129</v>
      </c>
      <c r="B689" s="164" t="s">
        <v>1133</v>
      </c>
      <c r="C689" s="165">
        <v>10000</v>
      </c>
      <c r="D689" s="166">
        <v>11262680</v>
      </c>
      <c r="E689" s="168" t="str">
        <f t="shared" si="17"/>
        <v xml:space="preserve">Pemotongan Ongkir via SiCepat - </v>
      </c>
      <c r="F689" s="184"/>
    </row>
    <row r="690" spans="1:6" hidden="1" x14ac:dyDescent="0.2">
      <c r="A690" s="183" t="s">
        <v>1129</v>
      </c>
      <c r="B690" s="164" t="s">
        <v>1132</v>
      </c>
      <c r="C690" s="165">
        <v>500</v>
      </c>
      <c r="D690" s="166">
        <v>11262180</v>
      </c>
      <c r="E690" s="168" t="str">
        <f t="shared" si="17"/>
        <v>Pemotongan untuk Asuransi dengan</v>
      </c>
      <c r="F690" s="184"/>
    </row>
    <row r="691" spans="1:6" hidden="1" x14ac:dyDescent="0.2">
      <c r="A691" s="183" t="s">
        <v>1124</v>
      </c>
      <c r="B691" s="164" t="s">
        <v>1125</v>
      </c>
      <c r="C691" s="165">
        <v>750</v>
      </c>
      <c r="D691" s="166">
        <v>11307710</v>
      </c>
      <c r="E691" s="168" t="str">
        <f t="shared" si="17"/>
        <v>Pemotongan Biaya Layanan Bebas O</v>
      </c>
      <c r="F691" s="184"/>
    </row>
    <row r="692" spans="1:6" hidden="1" x14ac:dyDescent="0.2">
      <c r="A692" s="183" t="s">
        <v>1124</v>
      </c>
      <c r="B692" s="164" t="s">
        <v>1126</v>
      </c>
      <c r="C692" s="165">
        <v>750</v>
      </c>
      <c r="D692" s="166">
        <v>11308460</v>
      </c>
      <c r="E692" s="168" t="str">
        <f t="shared" si="17"/>
        <v>Pemotongan Biaya Layanan Power M</v>
      </c>
      <c r="F692" s="184"/>
    </row>
    <row r="693" spans="1:6" hidden="1" x14ac:dyDescent="0.2">
      <c r="A693" s="183" t="s">
        <v>1124</v>
      </c>
      <c r="B693" s="164" t="s">
        <v>1128</v>
      </c>
      <c r="C693" s="165">
        <v>18000</v>
      </c>
      <c r="D693" s="166">
        <v>11309510</v>
      </c>
      <c r="E693" s="168" t="str">
        <f t="shared" ref="E693:E724" si="18">IFERROR(LEFT(B693,LEN(B693)-SEARCH("INV",B693)+6),0)</f>
        <v>Pemotongan Ongkir via Anteraja -</v>
      </c>
      <c r="F693" s="184"/>
    </row>
    <row r="694" spans="1:6" hidden="1" x14ac:dyDescent="0.2">
      <c r="A694" s="183" t="s">
        <v>1124</v>
      </c>
      <c r="B694" s="164" t="s">
        <v>1127</v>
      </c>
      <c r="C694" s="165">
        <v>300</v>
      </c>
      <c r="D694" s="166">
        <v>11309210</v>
      </c>
      <c r="E694" s="168" t="str">
        <f t="shared" si="18"/>
        <v>Pemotongan untuk Asuransi dengan</v>
      </c>
      <c r="F694" s="184"/>
    </row>
    <row r="695" spans="1:6" hidden="1" x14ac:dyDescent="0.2">
      <c r="A695" s="183" t="s">
        <v>1120</v>
      </c>
      <c r="B695" s="164" t="s">
        <v>1121</v>
      </c>
      <c r="C695" s="165">
        <v>1485</v>
      </c>
      <c r="D695" s="166">
        <v>11403740</v>
      </c>
      <c r="E695" s="168" t="str">
        <f t="shared" si="18"/>
        <v>Pemotongan Biaya Layanan Bebas O</v>
      </c>
      <c r="F695" s="184"/>
    </row>
    <row r="696" spans="1:6" hidden="1" x14ac:dyDescent="0.2">
      <c r="A696" s="183" t="s">
        <v>1120</v>
      </c>
      <c r="B696" s="164" t="s">
        <v>1122</v>
      </c>
      <c r="C696" s="165">
        <v>1485</v>
      </c>
      <c r="D696" s="166">
        <v>11405225</v>
      </c>
      <c r="E696" s="168" t="str">
        <f t="shared" si="18"/>
        <v>Pemotongan Biaya Layanan Power M</v>
      </c>
      <c r="F696" s="184"/>
    </row>
    <row r="697" spans="1:6" hidden="1" x14ac:dyDescent="0.2">
      <c r="A697" s="183" t="s">
        <v>1120</v>
      </c>
      <c r="B697" s="164" t="s">
        <v>1123</v>
      </c>
      <c r="C697" s="165">
        <v>10000</v>
      </c>
      <c r="D697" s="166">
        <v>11406710</v>
      </c>
      <c r="E697" s="168" t="str">
        <f t="shared" si="18"/>
        <v>Pemotongan Ongkir via Anteraja -</v>
      </c>
      <c r="F697" s="184"/>
    </row>
    <row r="698" spans="1:6" hidden="1" x14ac:dyDescent="0.2">
      <c r="A698" s="183" t="s">
        <v>1116</v>
      </c>
      <c r="B698" s="164" t="s">
        <v>1117</v>
      </c>
      <c r="C698" s="165">
        <v>1485</v>
      </c>
      <c r="D698" s="166">
        <v>11499770</v>
      </c>
      <c r="E698" s="168" t="str">
        <f t="shared" si="18"/>
        <v>Pemotongan Biaya Layanan Bebas O</v>
      </c>
      <c r="F698" s="184"/>
    </row>
    <row r="699" spans="1:6" hidden="1" x14ac:dyDescent="0.2">
      <c r="A699" s="183" t="s">
        <v>1116</v>
      </c>
      <c r="B699" s="164" t="s">
        <v>1118</v>
      </c>
      <c r="C699" s="165">
        <v>1485</v>
      </c>
      <c r="D699" s="166">
        <v>11501255</v>
      </c>
      <c r="E699" s="168" t="str">
        <f t="shared" si="18"/>
        <v>Pemotongan Biaya Layanan Power M</v>
      </c>
      <c r="F699" s="184"/>
    </row>
    <row r="700" spans="1:6" hidden="1" x14ac:dyDescent="0.2">
      <c r="A700" s="183" t="s">
        <v>1116</v>
      </c>
      <c r="B700" s="164" t="s">
        <v>1119</v>
      </c>
      <c r="C700" s="165">
        <v>40000</v>
      </c>
      <c r="D700" s="166">
        <v>11502740</v>
      </c>
      <c r="E700" s="168" t="str">
        <f t="shared" si="18"/>
        <v xml:space="preserve">Pemotongan Ongkir via SiCepat - </v>
      </c>
      <c r="F700" s="184"/>
    </row>
    <row r="701" spans="1:6" hidden="1" x14ac:dyDescent="0.2">
      <c r="A701" s="183" t="s">
        <v>1111</v>
      </c>
      <c r="B701" s="164" t="s">
        <v>1112</v>
      </c>
      <c r="C701" s="165">
        <v>1485</v>
      </c>
      <c r="D701" s="166">
        <v>11595800</v>
      </c>
      <c r="E701" s="168" t="str">
        <f t="shared" si="18"/>
        <v>Pemotongan Biaya Layanan Bebas O</v>
      </c>
      <c r="F701" s="184"/>
    </row>
    <row r="702" spans="1:6" hidden="1" x14ac:dyDescent="0.2">
      <c r="A702" s="183" t="s">
        <v>1111</v>
      </c>
      <c r="B702" s="164" t="s">
        <v>1113</v>
      </c>
      <c r="C702" s="165">
        <v>1485</v>
      </c>
      <c r="D702" s="166">
        <v>11597285</v>
      </c>
      <c r="E702" s="168" t="str">
        <f t="shared" si="18"/>
        <v>Pemotongan Biaya Layanan Power M</v>
      </c>
      <c r="F702" s="184"/>
    </row>
    <row r="703" spans="1:6" hidden="1" x14ac:dyDescent="0.2">
      <c r="A703" s="183" t="s">
        <v>1111</v>
      </c>
      <c r="B703" s="164" t="s">
        <v>1115</v>
      </c>
      <c r="C703" s="165">
        <v>10000</v>
      </c>
      <c r="D703" s="166">
        <v>11599270</v>
      </c>
      <c r="E703" s="168" t="str">
        <f t="shared" si="18"/>
        <v>Pemotongan Ongkir via Anteraja -</v>
      </c>
      <c r="F703" s="184"/>
    </row>
    <row r="704" spans="1:6" hidden="1" x14ac:dyDescent="0.2">
      <c r="A704" s="183" t="s">
        <v>1111</v>
      </c>
      <c r="B704" s="164" t="s">
        <v>1114</v>
      </c>
      <c r="C704" s="165">
        <v>500</v>
      </c>
      <c r="D704" s="166">
        <v>11598770</v>
      </c>
      <c r="E704" s="168" t="str">
        <f t="shared" si="18"/>
        <v>Pemotongan untuk Asuransi dengan</v>
      </c>
      <c r="F704" s="184"/>
    </row>
    <row r="705" spans="1:6" hidden="1" x14ac:dyDescent="0.2">
      <c r="A705" s="183" t="s">
        <v>1107</v>
      </c>
      <c r="B705" s="164" t="s">
        <v>1108</v>
      </c>
      <c r="C705" s="165">
        <v>824</v>
      </c>
      <c r="D705" s="166">
        <v>11649052</v>
      </c>
      <c r="E705" s="168" t="str">
        <f t="shared" si="18"/>
        <v>Pemotongan Biaya Layanan Bebas O</v>
      </c>
      <c r="F705" s="184"/>
    </row>
    <row r="706" spans="1:6" hidden="1" x14ac:dyDescent="0.2">
      <c r="A706" s="183" t="s">
        <v>1107</v>
      </c>
      <c r="B706" s="164" t="s">
        <v>1109</v>
      </c>
      <c r="C706" s="165">
        <v>824</v>
      </c>
      <c r="D706" s="166">
        <v>11649876</v>
      </c>
      <c r="E706" s="168" t="str">
        <f t="shared" si="18"/>
        <v>Pemotongan Biaya Layanan Power M</v>
      </c>
      <c r="F706" s="184"/>
    </row>
    <row r="707" spans="1:6" hidden="1" x14ac:dyDescent="0.2">
      <c r="A707" s="183" t="s">
        <v>1107</v>
      </c>
      <c r="B707" s="164" t="s">
        <v>1110</v>
      </c>
      <c r="C707" s="165">
        <v>31000</v>
      </c>
      <c r="D707" s="166">
        <v>11650700</v>
      </c>
      <c r="E707" s="168" t="str">
        <f t="shared" si="18"/>
        <v>Pemotongan Ongkir via Anteraja -</v>
      </c>
      <c r="F707" s="184"/>
    </row>
    <row r="708" spans="1:6" hidden="1" x14ac:dyDescent="0.2">
      <c r="A708" s="183" t="s">
        <v>1102</v>
      </c>
      <c r="B708" s="164" t="s">
        <v>1103</v>
      </c>
      <c r="C708" s="165">
        <v>824</v>
      </c>
      <c r="D708" s="166">
        <v>11702304</v>
      </c>
      <c r="E708" s="168" t="str">
        <f t="shared" si="18"/>
        <v>Pemotongan Biaya Layanan Bebas O</v>
      </c>
      <c r="F708" s="184"/>
    </row>
    <row r="709" spans="1:6" hidden="1" x14ac:dyDescent="0.2">
      <c r="A709" s="183" t="s">
        <v>1102</v>
      </c>
      <c r="B709" s="164" t="s">
        <v>1104</v>
      </c>
      <c r="C709" s="165">
        <v>824</v>
      </c>
      <c r="D709" s="166">
        <v>11703128</v>
      </c>
      <c r="E709" s="168" t="str">
        <f t="shared" si="18"/>
        <v>Pemotongan Biaya Layanan Power M</v>
      </c>
      <c r="F709" s="184"/>
    </row>
    <row r="710" spans="1:6" hidden="1" x14ac:dyDescent="0.2">
      <c r="A710" s="183" t="s">
        <v>1102</v>
      </c>
      <c r="B710" s="164" t="s">
        <v>1106</v>
      </c>
      <c r="C710" s="165">
        <v>43000</v>
      </c>
      <c r="D710" s="166">
        <v>11704352</v>
      </c>
      <c r="E710" s="168" t="str">
        <f t="shared" si="18"/>
        <v>Pemotongan Ongkir via Anteraja -</v>
      </c>
      <c r="F710" s="184"/>
    </row>
    <row r="711" spans="1:6" hidden="1" x14ac:dyDescent="0.2">
      <c r="A711" s="183" t="s">
        <v>1102</v>
      </c>
      <c r="B711" s="164" t="s">
        <v>1105</v>
      </c>
      <c r="C711" s="165">
        <v>400</v>
      </c>
      <c r="D711" s="166">
        <v>11703952</v>
      </c>
      <c r="E711" s="168" t="str">
        <f t="shared" si="18"/>
        <v>Pemotongan untuk Asuransi dengan</v>
      </c>
      <c r="F711" s="184"/>
    </row>
    <row r="712" spans="1:6" hidden="1" x14ac:dyDescent="0.2">
      <c r="A712" s="183" t="s">
        <v>1098</v>
      </c>
      <c r="B712" s="164" t="s">
        <v>1099</v>
      </c>
      <c r="C712" s="165">
        <v>1485</v>
      </c>
      <c r="D712" s="166">
        <v>11798334</v>
      </c>
      <c r="E712" s="168" t="str">
        <f t="shared" si="18"/>
        <v>Pemotongan Biaya Layanan Bebas O</v>
      </c>
      <c r="F712" s="184"/>
    </row>
    <row r="713" spans="1:6" hidden="1" x14ac:dyDescent="0.2">
      <c r="A713" s="183" t="s">
        <v>1098</v>
      </c>
      <c r="B713" s="164" t="s">
        <v>1100</v>
      </c>
      <c r="C713" s="165">
        <v>1485</v>
      </c>
      <c r="D713" s="166">
        <v>11799819</v>
      </c>
      <c r="E713" s="168" t="str">
        <f t="shared" si="18"/>
        <v>Pemotongan Biaya Layanan Power M</v>
      </c>
      <c r="F713" s="184"/>
    </row>
    <row r="714" spans="1:6" hidden="1" x14ac:dyDescent="0.2">
      <c r="A714" s="183" t="s">
        <v>1098</v>
      </c>
      <c r="B714" s="164" t="s">
        <v>1101</v>
      </c>
      <c r="C714" s="165">
        <v>10000</v>
      </c>
      <c r="D714" s="166">
        <v>11801304</v>
      </c>
      <c r="E714" s="168" t="str">
        <f t="shared" si="18"/>
        <v>Pemotongan Ongkir via Anteraja -</v>
      </c>
      <c r="F714" s="184"/>
    </row>
    <row r="715" spans="1:6" x14ac:dyDescent="0.2">
      <c r="A715" s="183" t="s">
        <v>1096</v>
      </c>
      <c r="B715" s="164" t="s">
        <v>1097</v>
      </c>
      <c r="C715" s="165">
        <v>19557</v>
      </c>
      <c r="D715" s="166">
        <v>11778777</v>
      </c>
      <c r="E715" s="168">
        <f t="shared" si="18"/>
        <v>0</v>
      </c>
      <c r="F715" s="184"/>
    </row>
    <row r="716" spans="1:6" hidden="1" x14ac:dyDescent="0.2">
      <c r="A716" s="183" t="s">
        <v>1091</v>
      </c>
      <c r="B716" s="164" t="s">
        <v>1092</v>
      </c>
      <c r="C716" s="165">
        <v>3225</v>
      </c>
      <c r="D716" s="166">
        <v>11987327</v>
      </c>
      <c r="E716" s="168" t="str">
        <f t="shared" si="18"/>
        <v>Pemotongan Biaya Layanan Bebas O</v>
      </c>
      <c r="F716" s="184"/>
    </row>
    <row r="717" spans="1:6" hidden="1" x14ac:dyDescent="0.2">
      <c r="A717" s="183" t="s">
        <v>1091</v>
      </c>
      <c r="B717" s="164" t="s">
        <v>1093</v>
      </c>
      <c r="C717" s="165">
        <v>3225</v>
      </c>
      <c r="D717" s="166">
        <v>11990552</v>
      </c>
      <c r="E717" s="168" t="str">
        <f t="shared" si="18"/>
        <v>Pemotongan Biaya Layanan Power M</v>
      </c>
      <c r="F717" s="184"/>
    </row>
    <row r="718" spans="1:6" hidden="1" x14ac:dyDescent="0.2">
      <c r="A718" s="183" t="s">
        <v>1091</v>
      </c>
      <c r="B718" s="164" t="s">
        <v>1095</v>
      </c>
      <c r="C718" s="165">
        <v>15000</v>
      </c>
      <c r="D718" s="166">
        <v>11994777</v>
      </c>
      <c r="E718" s="168" t="str">
        <f t="shared" si="18"/>
        <v>Pemotongan Ongkir via Anteraja -</v>
      </c>
      <c r="F718" s="184"/>
    </row>
    <row r="719" spans="1:6" hidden="1" x14ac:dyDescent="0.2">
      <c r="A719" s="183" t="s">
        <v>1091</v>
      </c>
      <c r="B719" s="164" t="s">
        <v>1094</v>
      </c>
      <c r="C719" s="165">
        <v>1000</v>
      </c>
      <c r="D719" s="166">
        <v>11993777</v>
      </c>
      <c r="E719" s="168" t="str">
        <f t="shared" si="18"/>
        <v>Pemotongan untuk Asuransi dengan</v>
      </c>
      <c r="F719" s="184"/>
    </row>
    <row r="720" spans="1:6" hidden="1" x14ac:dyDescent="0.2">
      <c r="A720" s="183" t="s">
        <v>1087</v>
      </c>
      <c r="B720" s="164" t="s">
        <v>1088</v>
      </c>
      <c r="C720" s="165">
        <v>1485</v>
      </c>
      <c r="D720" s="166">
        <v>12083357</v>
      </c>
      <c r="E720" s="168" t="str">
        <f t="shared" si="18"/>
        <v>Pemotongan Biaya Layanan Bebas O</v>
      </c>
      <c r="F720" s="184"/>
    </row>
    <row r="721" spans="1:6" hidden="1" x14ac:dyDescent="0.2">
      <c r="A721" s="183" t="s">
        <v>1087</v>
      </c>
      <c r="B721" s="164" t="s">
        <v>1089</v>
      </c>
      <c r="C721" s="165">
        <v>1485</v>
      </c>
      <c r="D721" s="166">
        <v>12084842</v>
      </c>
      <c r="E721" s="168" t="str">
        <f t="shared" si="18"/>
        <v>Pemotongan Biaya Layanan Power M</v>
      </c>
      <c r="F721" s="184"/>
    </row>
    <row r="722" spans="1:6" hidden="1" x14ac:dyDescent="0.2">
      <c r="A722" s="183" t="s">
        <v>1087</v>
      </c>
      <c r="B722" s="164" t="s">
        <v>1090</v>
      </c>
      <c r="C722" s="165">
        <v>16000</v>
      </c>
      <c r="D722" s="166">
        <v>12086327</v>
      </c>
      <c r="E722" s="168" t="str">
        <f t="shared" si="18"/>
        <v xml:space="preserve">Pemotongan Ongkir via SiCepat - </v>
      </c>
      <c r="F722" s="184"/>
    </row>
    <row r="723" spans="1:6" hidden="1" x14ac:dyDescent="0.2">
      <c r="A723" s="183" t="s">
        <v>1082</v>
      </c>
      <c r="B723" s="164" t="s">
        <v>1083</v>
      </c>
      <c r="C723" s="165">
        <v>750</v>
      </c>
      <c r="D723" s="166">
        <v>12131857</v>
      </c>
      <c r="E723" s="168" t="str">
        <f t="shared" si="18"/>
        <v>Pemotongan Biaya Layanan Bebas O</v>
      </c>
      <c r="F723" s="184"/>
    </row>
    <row r="724" spans="1:6" hidden="1" x14ac:dyDescent="0.2">
      <c r="A724" s="183" t="s">
        <v>1082</v>
      </c>
      <c r="B724" s="164" t="s">
        <v>1084</v>
      </c>
      <c r="C724" s="165">
        <v>750</v>
      </c>
      <c r="D724" s="166">
        <v>12132607</v>
      </c>
      <c r="E724" s="168" t="str">
        <f t="shared" si="18"/>
        <v>Pemotongan Biaya Layanan Power M</v>
      </c>
      <c r="F724" s="184"/>
    </row>
    <row r="725" spans="1:6" hidden="1" x14ac:dyDescent="0.2">
      <c r="A725" s="183" t="s">
        <v>1082</v>
      </c>
      <c r="B725" s="164" t="s">
        <v>1086</v>
      </c>
      <c r="C725" s="165">
        <v>10000</v>
      </c>
      <c r="D725" s="166">
        <v>12133657</v>
      </c>
      <c r="E725" s="168" t="str">
        <f t="shared" ref="E725:E756" si="19">IFERROR(LEFT(B725,LEN(B725)-SEARCH("INV",B725)+6),0)</f>
        <v>Pemotongan Ongkir via Anteraja -</v>
      </c>
      <c r="F725" s="184"/>
    </row>
    <row r="726" spans="1:6" hidden="1" x14ac:dyDescent="0.2">
      <c r="A726" s="183" t="s">
        <v>1082</v>
      </c>
      <c r="B726" s="164" t="s">
        <v>1085</v>
      </c>
      <c r="C726" s="165">
        <v>300</v>
      </c>
      <c r="D726" s="166">
        <v>12133357</v>
      </c>
      <c r="E726" s="168" t="str">
        <f t="shared" si="19"/>
        <v>Pemotongan untuk Asuransi dengan</v>
      </c>
      <c r="F726" s="184"/>
    </row>
    <row r="727" spans="1:6" hidden="1" x14ac:dyDescent="0.2">
      <c r="A727" s="183" t="s">
        <v>1078</v>
      </c>
      <c r="B727" s="164" t="s">
        <v>1079</v>
      </c>
      <c r="C727" s="165">
        <v>1485</v>
      </c>
      <c r="D727" s="166">
        <v>12227887</v>
      </c>
      <c r="E727" s="168" t="str">
        <f t="shared" si="19"/>
        <v>Pemotongan Biaya Layanan Bebas O</v>
      </c>
      <c r="F727" s="184"/>
    </row>
    <row r="728" spans="1:6" hidden="1" x14ac:dyDescent="0.2">
      <c r="A728" s="183" t="s">
        <v>1078</v>
      </c>
      <c r="B728" s="164" t="s">
        <v>1080</v>
      </c>
      <c r="C728" s="165">
        <v>1485</v>
      </c>
      <c r="D728" s="166">
        <v>12229372</v>
      </c>
      <c r="E728" s="168" t="str">
        <f t="shared" si="19"/>
        <v>Pemotongan Biaya Layanan Power M</v>
      </c>
      <c r="F728" s="184"/>
    </row>
    <row r="729" spans="1:6" hidden="1" x14ac:dyDescent="0.2">
      <c r="A729" s="183" t="s">
        <v>1078</v>
      </c>
      <c r="B729" s="164" t="s">
        <v>1081</v>
      </c>
      <c r="C729" s="165">
        <v>10000</v>
      </c>
      <c r="D729" s="166">
        <v>12230857</v>
      </c>
      <c r="E729" s="168" t="str">
        <f t="shared" si="19"/>
        <v>Pemotongan Ongkir via Anteraja -</v>
      </c>
      <c r="F729" s="184"/>
    </row>
    <row r="730" spans="1:6" hidden="1" x14ac:dyDescent="0.2">
      <c r="A730" s="183" t="s">
        <v>1073</v>
      </c>
      <c r="B730" s="164" t="s">
        <v>1074</v>
      </c>
      <c r="C730" s="165">
        <v>1125</v>
      </c>
      <c r="D730" s="166">
        <v>12300637</v>
      </c>
      <c r="E730" s="168" t="str">
        <f t="shared" si="19"/>
        <v>Pemotongan Biaya Layanan Bebas O</v>
      </c>
      <c r="F730" s="184"/>
    </row>
    <row r="731" spans="1:6" hidden="1" x14ac:dyDescent="0.2">
      <c r="A731" s="183" t="s">
        <v>1073</v>
      </c>
      <c r="B731" s="164" t="s">
        <v>1075</v>
      </c>
      <c r="C731" s="165">
        <v>1125</v>
      </c>
      <c r="D731" s="166">
        <v>12301762</v>
      </c>
      <c r="E731" s="168" t="str">
        <f t="shared" si="19"/>
        <v>Pemotongan Biaya Layanan Power M</v>
      </c>
      <c r="F731" s="184"/>
    </row>
    <row r="732" spans="1:6" hidden="1" x14ac:dyDescent="0.2">
      <c r="A732" s="183" t="s">
        <v>1073</v>
      </c>
      <c r="B732" s="164" t="s">
        <v>1077</v>
      </c>
      <c r="C732" s="165">
        <v>10000</v>
      </c>
      <c r="D732" s="166">
        <v>12303287</v>
      </c>
      <c r="E732" s="168" t="str">
        <f t="shared" si="19"/>
        <v>Pemotongan Ongkir via Anteraja -</v>
      </c>
      <c r="F732" s="184"/>
    </row>
    <row r="733" spans="1:6" hidden="1" x14ac:dyDescent="0.2">
      <c r="A733" s="183" t="s">
        <v>1073</v>
      </c>
      <c r="B733" s="164" t="s">
        <v>1076</v>
      </c>
      <c r="C733" s="165">
        <v>400</v>
      </c>
      <c r="D733" s="166">
        <v>12302887</v>
      </c>
      <c r="E733" s="168" t="str">
        <f t="shared" si="19"/>
        <v>Pemotongan untuk Asuransi dengan</v>
      </c>
      <c r="F733" s="184"/>
    </row>
    <row r="734" spans="1:6" hidden="1" x14ac:dyDescent="0.2">
      <c r="A734" s="183" t="s">
        <v>1069</v>
      </c>
      <c r="B734" s="164" t="s">
        <v>1070</v>
      </c>
      <c r="C734" s="165">
        <v>1485</v>
      </c>
      <c r="D734" s="166">
        <v>12398152</v>
      </c>
      <c r="E734" s="168" t="str">
        <f t="shared" si="19"/>
        <v>Pemotongan Biaya Layanan Power M</v>
      </c>
      <c r="F734" s="184"/>
    </row>
    <row r="735" spans="1:6" hidden="1" x14ac:dyDescent="0.2">
      <c r="A735" s="183" t="s">
        <v>1069</v>
      </c>
      <c r="B735" s="164" t="s">
        <v>1072</v>
      </c>
      <c r="C735" s="165">
        <v>10000</v>
      </c>
      <c r="D735" s="166">
        <v>12400137</v>
      </c>
      <c r="E735" s="168" t="str">
        <f t="shared" si="19"/>
        <v>Pemotongan Ongkir via Anteraja -</v>
      </c>
      <c r="F735" s="184"/>
    </row>
    <row r="736" spans="1:6" hidden="1" x14ac:dyDescent="0.2">
      <c r="A736" s="183" t="s">
        <v>1069</v>
      </c>
      <c r="B736" s="164" t="s">
        <v>1071</v>
      </c>
      <c r="C736" s="165">
        <v>500</v>
      </c>
      <c r="D736" s="166">
        <v>12399637</v>
      </c>
      <c r="E736" s="168" t="str">
        <f t="shared" si="19"/>
        <v>Pemotongan untuk Asuransi dengan</v>
      </c>
      <c r="F736" s="184"/>
    </row>
    <row r="737" spans="1:6" x14ac:dyDescent="0.2">
      <c r="A737" s="183" t="s">
        <v>1067</v>
      </c>
      <c r="B737" s="164" t="s">
        <v>1068</v>
      </c>
      <c r="C737" s="168">
        <v>0</v>
      </c>
      <c r="D737" s="166">
        <v>12259152</v>
      </c>
      <c r="E737" s="168">
        <f t="shared" si="19"/>
        <v>0</v>
      </c>
      <c r="F737" s="185">
        <v>139000</v>
      </c>
    </row>
    <row r="738" spans="1:6" hidden="1" x14ac:dyDescent="0.2">
      <c r="A738" s="183" t="s">
        <v>1065</v>
      </c>
      <c r="B738" s="164" t="s">
        <v>1066</v>
      </c>
      <c r="C738" s="165">
        <v>10000</v>
      </c>
      <c r="D738" s="166">
        <v>12309452</v>
      </c>
      <c r="E738" s="168" t="str">
        <f t="shared" si="19"/>
        <v>Pemotongan Ongkir via Anteraja -</v>
      </c>
      <c r="F738" s="184"/>
    </row>
    <row r="739" spans="1:6" hidden="1" x14ac:dyDescent="0.2">
      <c r="A739" s="183" t="s">
        <v>1061</v>
      </c>
      <c r="B739" s="164" t="s">
        <v>1062</v>
      </c>
      <c r="C739" s="165">
        <v>750</v>
      </c>
      <c r="D739" s="166">
        <v>12307652</v>
      </c>
      <c r="E739" s="168" t="str">
        <f t="shared" si="19"/>
        <v>Pemotongan Biaya Layanan Bebas O</v>
      </c>
      <c r="F739" s="184"/>
    </row>
    <row r="740" spans="1:6" hidden="1" x14ac:dyDescent="0.2">
      <c r="A740" s="183" t="s">
        <v>1061</v>
      </c>
      <c r="B740" s="164" t="s">
        <v>1063</v>
      </c>
      <c r="C740" s="165">
        <v>750</v>
      </c>
      <c r="D740" s="166">
        <v>12308402</v>
      </c>
      <c r="E740" s="168" t="str">
        <f t="shared" si="19"/>
        <v>Pemotongan Biaya Layanan Power M</v>
      </c>
      <c r="F740" s="184"/>
    </row>
    <row r="741" spans="1:6" hidden="1" x14ac:dyDescent="0.2">
      <c r="A741" s="183" t="s">
        <v>1061</v>
      </c>
      <c r="B741" s="164" t="s">
        <v>1064</v>
      </c>
      <c r="C741" s="165">
        <v>300</v>
      </c>
      <c r="D741" s="166">
        <v>12309152</v>
      </c>
      <c r="E741" s="168" t="str">
        <f t="shared" si="19"/>
        <v>Pemotongan untuk Asuransi dengan</v>
      </c>
      <c r="F741" s="184"/>
    </row>
    <row r="742" spans="1:6" hidden="1" x14ac:dyDescent="0.2">
      <c r="A742" s="183" t="s">
        <v>1056</v>
      </c>
      <c r="B742" s="164" t="s">
        <v>1057</v>
      </c>
      <c r="C742" s="165">
        <v>4185</v>
      </c>
      <c r="D742" s="166">
        <v>12578282</v>
      </c>
      <c r="E742" s="168" t="str">
        <f t="shared" si="19"/>
        <v>Pemotongan Biaya Layanan Bebas O</v>
      </c>
      <c r="F742" s="184"/>
    </row>
    <row r="743" spans="1:6" hidden="1" x14ac:dyDescent="0.2">
      <c r="A743" s="183" t="s">
        <v>1056</v>
      </c>
      <c r="B743" s="164" t="s">
        <v>1058</v>
      </c>
      <c r="C743" s="165">
        <v>4185</v>
      </c>
      <c r="D743" s="166">
        <v>12582467</v>
      </c>
      <c r="E743" s="168" t="str">
        <f t="shared" si="19"/>
        <v>Pemotongan Biaya Layanan Power M</v>
      </c>
      <c r="F743" s="184"/>
    </row>
    <row r="744" spans="1:6" hidden="1" x14ac:dyDescent="0.2">
      <c r="A744" s="183" t="s">
        <v>1056</v>
      </c>
      <c r="B744" s="164" t="s">
        <v>1060</v>
      </c>
      <c r="C744" s="165">
        <v>52000</v>
      </c>
      <c r="D744" s="166">
        <v>12588052</v>
      </c>
      <c r="E744" s="168" t="str">
        <f t="shared" si="19"/>
        <v>Pemotongan Ongkir via Anteraja -</v>
      </c>
      <c r="F744" s="184"/>
    </row>
    <row r="745" spans="1:6" hidden="1" x14ac:dyDescent="0.2">
      <c r="A745" s="183" t="s">
        <v>1056</v>
      </c>
      <c r="B745" s="164" t="s">
        <v>1059</v>
      </c>
      <c r="C745" s="165">
        <v>1400</v>
      </c>
      <c r="D745" s="166">
        <v>12586652</v>
      </c>
      <c r="E745" s="168" t="str">
        <f t="shared" si="19"/>
        <v>Pemotongan untuk Asuransi dengan</v>
      </c>
      <c r="F745" s="184"/>
    </row>
    <row r="746" spans="1:6" x14ac:dyDescent="0.2">
      <c r="A746" s="183" t="s">
        <v>1054</v>
      </c>
      <c r="B746" s="164" t="s">
        <v>1055</v>
      </c>
      <c r="C746" s="168">
        <v>0</v>
      </c>
      <c r="D746" s="166">
        <v>12457282</v>
      </c>
      <c r="E746" s="168">
        <f t="shared" si="19"/>
        <v>0</v>
      </c>
      <c r="F746" s="185">
        <v>121000</v>
      </c>
    </row>
    <row r="747" spans="1:6" hidden="1" x14ac:dyDescent="0.2">
      <c r="A747" s="183" t="s">
        <v>1049</v>
      </c>
      <c r="B747" s="164" t="s">
        <v>1050</v>
      </c>
      <c r="C747" s="165">
        <v>1485</v>
      </c>
      <c r="D747" s="166">
        <v>12553312</v>
      </c>
      <c r="E747" s="168" t="str">
        <f t="shared" si="19"/>
        <v>Pemotongan Biaya Layanan Bebas O</v>
      </c>
      <c r="F747" s="184"/>
    </row>
    <row r="748" spans="1:6" hidden="1" x14ac:dyDescent="0.2">
      <c r="A748" s="183" t="s">
        <v>1049</v>
      </c>
      <c r="B748" s="164" t="s">
        <v>1051</v>
      </c>
      <c r="C748" s="165">
        <v>1485</v>
      </c>
      <c r="D748" s="166">
        <v>12554797</v>
      </c>
      <c r="E748" s="168" t="str">
        <f t="shared" si="19"/>
        <v>Pemotongan Biaya Layanan Power M</v>
      </c>
      <c r="F748" s="184"/>
    </row>
    <row r="749" spans="1:6" hidden="1" x14ac:dyDescent="0.2">
      <c r="A749" s="183" t="s">
        <v>1049</v>
      </c>
      <c r="B749" s="164" t="s">
        <v>1053</v>
      </c>
      <c r="C749" s="165">
        <v>20000</v>
      </c>
      <c r="D749" s="166">
        <v>12556782</v>
      </c>
      <c r="E749" s="168" t="str">
        <f t="shared" si="19"/>
        <v xml:space="preserve">Pemotongan Ongkir via SiCepat - </v>
      </c>
      <c r="F749" s="184"/>
    </row>
    <row r="750" spans="1:6" hidden="1" x14ac:dyDescent="0.2">
      <c r="A750" s="183" t="s">
        <v>1049</v>
      </c>
      <c r="B750" s="164" t="s">
        <v>1052</v>
      </c>
      <c r="C750" s="165">
        <v>500</v>
      </c>
      <c r="D750" s="166">
        <v>12556282</v>
      </c>
      <c r="E750" s="168" t="str">
        <f t="shared" si="19"/>
        <v>Pemotongan untuk Asuransi dengan</v>
      </c>
      <c r="F750" s="184"/>
    </row>
    <row r="751" spans="1:6" x14ac:dyDescent="0.2">
      <c r="A751" s="183" t="s">
        <v>1047</v>
      </c>
      <c r="B751" s="164" t="s">
        <v>1048</v>
      </c>
      <c r="C751" s="168">
        <v>0</v>
      </c>
      <c r="D751" s="166">
        <v>11460419</v>
      </c>
      <c r="E751" s="168">
        <f t="shared" si="19"/>
        <v>0</v>
      </c>
      <c r="F751" s="185">
        <v>1092893</v>
      </c>
    </row>
    <row r="752" spans="1:6" hidden="1" x14ac:dyDescent="0.2">
      <c r="A752" s="183" t="s">
        <v>1045</v>
      </c>
      <c r="B752" s="164" t="s">
        <v>1046</v>
      </c>
      <c r="C752" s="165">
        <v>19000</v>
      </c>
      <c r="D752" s="166">
        <v>11676419</v>
      </c>
      <c r="E752" s="168" t="str">
        <f t="shared" si="19"/>
        <v>Pemotongan Ongkir via Anteraja -</v>
      </c>
      <c r="F752" s="184"/>
    </row>
    <row r="753" spans="1:6" hidden="1" x14ac:dyDescent="0.2">
      <c r="A753" s="183" t="s">
        <v>1041</v>
      </c>
      <c r="B753" s="164" t="s">
        <v>1042</v>
      </c>
      <c r="C753" s="165">
        <v>3225</v>
      </c>
      <c r="D753" s="166">
        <v>11668969</v>
      </c>
      <c r="E753" s="168" t="str">
        <f t="shared" si="19"/>
        <v>Pemotongan Biaya Layanan Bebas O</v>
      </c>
      <c r="F753" s="184"/>
    </row>
    <row r="754" spans="1:6" hidden="1" x14ac:dyDescent="0.2">
      <c r="A754" s="183" t="s">
        <v>1041</v>
      </c>
      <c r="B754" s="164" t="s">
        <v>1043</v>
      </c>
      <c r="C754" s="165">
        <v>3225</v>
      </c>
      <c r="D754" s="166">
        <v>11672194</v>
      </c>
      <c r="E754" s="168" t="str">
        <f t="shared" si="19"/>
        <v>Pemotongan Biaya Layanan Power M</v>
      </c>
      <c r="F754" s="184"/>
    </row>
    <row r="755" spans="1:6" hidden="1" x14ac:dyDescent="0.2">
      <c r="A755" s="183" t="s">
        <v>1041</v>
      </c>
      <c r="B755" s="164" t="s">
        <v>1044</v>
      </c>
      <c r="C755" s="165">
        <v>1000</v>
      </c>
      <c r="D755" s="166">
        <v>11675419</v>
      </c>
      <c r="E755" s="168" t="str">
        <f t="shared" si="19"/>
        <v>Pemotongan untuk Asuransi dengan</v>
      </c>
      <c r="F755" s="184"/>
    </row>
    <row r="756" spans="1:6" hidden="1" x14ac:dyDescent="0.2">
      <c r="A756" s="183" t="s">
        <v>1037</v>
      </c>
      <c r="B756" s="164" t="s">
        <v>1038</v>
      </c>
      <c r="C756" s="165">
        <v>3225</v>
      </c>
      <c r="D756" s="166">
        <v>11877519</v>
      </c>
      <c r="E756" s="168" t="str">
        <f t="shared" si="19"/>
        <v>Pemotongan Biaya Layanan Bebas O</v>
      </c>
      <c r="F756" s="184"/>
    </row>
    <row r="757" spans="1:6" hidden="1" x14ac:dyDescent="0.2">
      <c r="A757" s="183" t="s">
        <v>1037</v>
      </c>
      <c r="B757" s="164" t="s">
        <v>1039</v>
      </c>
      <c r="C757" s="165">
        <v>3225</v>
      </c>
      <c r="D757" s="166">
        <v>11880744</v>
      </c>
      <c r="E757" s="168" t="str">
        <f t="shared" ref="E757:E775" si="20">IFERROR(LEFT(B757,LEN(B757)-SEARCH("INV",B757)+6),0)</f>
        <v>Pemotongan Biaya Layanan Power M</v>
      </c>
      <c r="F757" s="184"/>
    </row>
    <row r="758" spans="1:6" hidden="1" x14ac:dyDescent="0.2">
      <c r="A758" s="183" t="s">
        <v>1037</v>
      </c>
      <c r="B758" s="164" t="s">
        <v>1040</v>
      </c>
      <c r="C758" s="165">
        <v>10000</v>
      </c>
      <c r="D758" s="166">
        <v>11883969</v>
      </c>
      <c r="E758" s="168" t="str">
        <f t="shared" si="20"/>
        <v xml:space="preserve">Pemotongan Ongkir via SiCepat - </v>
      </c>
      <c r="F758" s="184"/>
    </row>
    <row r="759" spans="1:6" hidden="1" x14ac:dyDescent="0.2">
      <c r="A759" s="183" t="s">
        <v>1032</v>
      </c>
      <c r="B759" s="164" t="s">
        <v>1033</v>
      </c>
      <c r="C759" s="165">
        <v>4185</v>
      </c>
      <c r="D759" s="166">
        <v>12148149</v>
      </c>
      <c r="E759" s="168" t="str">
        <f t="shared" si="20"/>
        <v>Pemotongan Biaya Layanan Bebas O</v>
      </c>
      <c r="F759" s="184"/>
    </row>
    <row r="760" spans="1:6" hidden="1" x14ac:dyDescent="0.2">
      <c r="A760" s="183" t="s">
        <v>1032</v>
      </c>
      <c r="B760" s="164" t="s">
        <v>1034</v>
      </c>
      <c r="C760" s="165">
        <v>4185</v>
      </c>
      <c r="D760" s="166">
        <v>12152334</v>
      </c>
      <c r="E760" s="168" t="str">
        <f t="shared" si="20"/>
        <v>Pemotongan Biaya Layanan Power M</v>
      </c>
      <c r="F760" s="184"/>
    </row>
    <row r="761" spans="1:6" hidden="1" x14ac:dyDescent="0.2">
      <c r="A761" s="183" t="s">
        <v>1032</v>
      </c>
      <c r="B761" s="164" t="s">
        <v>1036</v>
      </c>
      <c r="C761" s="165">
        <v>22000</v>
      </c>
      <c r="D761" s="166">
        <v>12157819</v>
      </c>
      <c r="E761" s="168" t="str">
        <f t="shared" si="20"/>
        <v xml:space="preserve">Pemotongan Ongkir via SiCepat - </v>
      </c>
      <c r="F761" s="184"/>
    </row>
    <row r="762" spans="1:6" hidden="1" x14ac:dyDescent="0.2">
      <c r="A762" s="183" t="s">
        <v>1032</v>
      </c>
      <c r="B762" s="164" t="s">
        <v>1035</v>
      </c>
      <c r="C762" s="165">
        <v>1300</v>
      </c>
      <c r="D762" s="166">
        <v>12156519</v>
      </c>
      <c r="E762" s="168" t="str">
        <f t="shared" si="20"/>
        <v>Pemotongan untuk Asuransi dengan</v>
      </c>
      <c r="F762" s="184"/>
    </row>
    <row r="763" spans="1:6" hidden="1" x14ac:dyDescent="0.2">
      <c r="A763" s="183" t="s">
        <v>1028</v>
      </c>
      <c r="B763" s="164" t="s">
        <v>1029</v>
      </c>
      <c r="C763" s="165">
        <v>1485</v>
      </c>
      <c r="D763" s="166">
        <v>12244179</v>
      </c>
      <c r="E763" s="168" t="str">
        <f t="shared" si="20"/>
        <v>Pemotongan Biaya Layanan Bebas O</v>
      </c>
      <c r="F763" s="184"/>
    </row>
    <row r="764" spans="1:6" hidden="1" x14ac:dyDescent="0.2">
      <c r="A764" s="183" t="s">
        <v>1028</v>
      </c>
      <c r="B764" s="164" t="s">
        <v>1030</v>
      </c>
      <c r="C764" s="165">
        <v>1485</v>
      </c>
      <c r="D764" s="166">
        <v>12245664</v>
      </c>
      <c r="E764" s="168" t="str">
        <f t="shared" si="20"/>
        <v>Pemotongan Biaya Layanan Power M</v>
      </c>
      <c r="F764" s="184"/>
    </row>
    <row r="765" spans="1:6" hidden="1" x14ac:dyDescent="0.2">
      <c r="A765" s="183" t="s">
        <v>1028</v>
      </c>
      <c r="B765" s="164" t="s">
        <v>1031</v>
      </c>
      <c r="C765" s="165">
        <v>18000</v>
      </c>
      <c r="D765" s="166">
        <v>12247149</v>
      </c>
      <c r="E765" s="168" t="str">
        <f t="shared" si="20"/>
        <v>Pemotongan Ongkir via Anteraja -</v>
      </c>
      <c r="F765" s="184"/>
    </row>
    <row r="766" spans="1:6" hidden="1" x14ac:dyDescent="0.2">
      <c r="A766" s="183" t="s">
        <v>1023</v>
      </c>
      <c r="B766" s="164" t="s">
        <v>1024</v>
      </c>
      <c r="C766" s="165">
        <v>1485</v>
      </c>
      <c r="D766" s="166">
        <v>12340209</v>
      </c>
      <c r="E766" s="168" t="str">
        <f t="shared" si="20"/>
        <v>Pemotongan Biaya Layanan Bebas O</v>
      </c>
      <c r="F766" s="184"/>
    </row>
    <row r="767" spans="1:6" hidden="1" x14ac:dyDescent="0.2">
      <c r="A767" s="183" t="s">
        <v>1023</v>
      </c>
      <c r="B767" s="164" t="s">
        <v>1025</v>
      </c>
      <c r="C767" s="165">
        <v>1485</v>
      </c>
      <c r="D767" s="166">
        <v>12341694</v>
      </c>
      <c r="E767" s="168" t="str">
        <f t="shared" si="20"/>
        <v>Pemotongan Biaya Layanan Power M</v>
      </c>
      <c r="F767" s="184"/>
    </row>
    <row r="768" spans="1:6" hidden="1" x14ac:dyDescent="0.2">
      <c r="A768" s="183" t="s">
        <v>1023</v>
      </c>
      <c r="B768" s="164" t="s">
        <v>1027</v>
      </c>
      <c r="C768" s="165">
        <v>27000</v>
      </c>
      <c r="D768" s="166">
        <v>12343779</v>
      </c>
      <c r="E768" s="168" t="str">
        <f t="shared" si="20"/>
        <v>Pemotongan Ongkir via Anteraja -</v>
      </c>
      <c r="F768" s="184"/>
    </row>
    <row r="769" spans="1:6" hidden="1" x14ac:dyDescent="0.2">
      <c r="A769" s="183" t="s">
        <v>1023</v>
      </c>
      <c r="B769" s="164" t="s">
        <v>1026</v>
      </c>
      <c r="C769" s="165">
        <v>600</v>
      </c>
      <c r="D769" s="166">
        <v>12343179</v>
      </c>
      <c r="E769" s="168" t="str">
        <f t="shared" si="20"/>
        <v>Pemotongan untuk Asuransi dengan</v>
      </c>
      <c r="F769" s="184"/>
    </row>
    <row r="770" spans="1:6" hidden="1" x14ac:dyDescent="0.2">
      <c r="A770" s="183" t="s">
        <v>1019</v>
      </c>
      <c r="B770" s="164" t="s">
        <v>1020</v>
      </c>
      <c r="C770" s="165">
        <v>3225</v>
      </c>
      <c r="D770" s="166">
        <v>12548759</v>
      </c>
      <c r="E770" s="168" t="str">
        <f t="shared" si="20"/>
        <v>Pemotongan Biaya Layanan Bebas O</v>
      </c>
      <c r="F770" s="184"/>
    </row>
    <row r="771" spans="1:6" hidden="1" x14ac:dyDescent="0.2">
      <c r="A771" s="183" t="s">
        <v>1019</v>
      </c>
      <c r="B771" s="164" t="s">
        <v>1021</v>
      </c>
      <c r="C771" s="165">
        <v>3225</v>
      </c>
      <c r="D771" s="166">
        <v>12551984</v>
      </c>
      <c r="E771" s="168" t="str">
        <f t="shared" si="20"/>
        <v>Pemotongan Biaya Layanan Power M</v>
      </c>
      <c r="F771" s="184"/>
    </row>
    <row r="772" spans="1:6" hidden="1" x14ac:dyDescent="0.2">
      <c r="A772" s="183" t="s">
        <v>1019</v>
      </c>
      <c r="B772" s="164" t="s">
        <v>1022</v>
      </c>
      <c r="C772" s="165">
        <v>11000</v>
      </c>
      <c r="D772" s="166">
        <v>12555209</v>
      </c>
      <c r="E772" s="168" t="str">
        <f t="shared" si="20"/>
        <v>Pemotongan Ongkir via Anteraja -</v>
      </c>
      <c r="F772" s="184"/>
    </row>
    <row r="773" spans="1:6" hidden="1" x14ac:dyDescent="0.2">
      <c r="A773" s="183" t="s">
        <v>1015</v>
      </c>
      <c r="B773" s="164" t="s">
        <v>1016</v>
      </c>
      <c r="C773" s="165">
        <v>1485</v>
      </c>
      <c r="D773" s="166">
        <v>12646274</v>
      </c>
      <c r="E773" s="168" t="str">
        <f t="shared" si="20"/>
        <v>Pemotongan Biaya Layanan Power M</v>
      </c>
      <c r="F773" s="184"/>
    </row>
    <row r="774" spans="1:6" hidden="1" x14ac:dyDescent="0.2">
      <c r="A774" s="183" t="s">
        <v>1015</v>
      </c>
      <c r="B774" s="164" t="s">
        <v>1018</v>
      </c>
      <c r="C774" s="165">
        <v>6000</v>
      </c>
      <c r="D774" s="166">
        <v>12648259</v>
      </c>
      <c r="E774" s="168" t="str">
        <f t="shared" si="20"/>
        <v xml:space="preserve">Pemotongan Ongkir via SiCepat - </v>
      </c>
      <c r="F774" s="184"/>
    </row>
    <row r="775" spans="1:6" hidden="1" x14ac:dyDescent="0.2">
      <c r="A775" s="183" t="s">
        <v>1015</v>
      </c>
      <c r="B775" s="164" t="s">
        <v>1017</v>
      </c>
      <c r="C775" s="165">
        <v>500</v>
      </c>
      <c r="D775" s="166">
        <v>12647759</v>
      </c>
      <c r="E775" s="168" t="str">
        <f t="shared" si="20"/>
        <v>Pemotongan untuk Asuransi dengan</v>
      </c>
      <c r="F775" s="184"/>
    </row>
    <row r="776" spans="1:6" hidden="1" x14ac:dyDescent="0.2">
      <c r="A776" s="183" t="s">
        <v>1013</v>
      </c>
      <c r="B776" s="164" t="s">
        <v>1014</v>
      </c>
      <c r="C776" s="165">
        <v>300000</v>
      </c>
      <c r="D776" s="166">
        <v>12346274</v>
      </c>
      <c r="E776" s="165" t="s">
        <v>1662</v>
      </c>
      <c r="F776" s="184"/>
    </row>
    <row r="777" spans="1:6" hidden="1" x14ac:dyDescent="0.2">
      <c r="A777" s="183" t="s">
        <v>1009</v>
      </c>
      <c r="B777" s="164" t="s">
        <v>1010</v>
      </c>
      <c r="C777" s="165">
        <v>16013</v>
      </c>
      <c r="D777" s="166">
        <v>13397754</v>
      </c>
      <c r="E777" s="168" t="str">
        <f t="shared" ref="E777:E840" si="21">IFERROR(LEFT(B777,LEN(B777)-SEARCH("INV",B777)+6),0)</f>
        <v>Pemotongan Biaya Layanan Power M</v>
      </c>
      <c r="F777" s="184"/>
    </row>
    <row r="778" spans="1:6" hidden="1" x14ac:dyDescent="0.2">
      <c r="A778" s="183" t="s">
        <v>1009</v>
      </c>
      <c r="B778" s="164" t="s">
        <v>1012</v>
      </c>
      <c r="C778" s="165">
        <v>14500</v>
      </c>
      <c r="D778" s="166">
        <v>13418167</v>
      </c>
      <c r="E778" s="168" t="str">
        <f t="shared" si="21"/>
        <v>Pemotongan Ongkir via Grab - INV</v>
      </c>
      <c r="F778" s="184"/>
    </row>
    <row r="779" spans="1:6" hidden="1" x14ac:dyDescent="0.2">
      <c r="A779" s="183" t="s">
        <v>1009</v>
      </c>
      <c r="B779" s="164" t="s">
        <v>1011</v>
      </c>
      <c r="C779" s="165">
        <v>4400</v>
      </c>
      <c r="D779" s="166">
        <v>13413767</v>
      </c>
      <c r="E779" s="168" t="str">
        <f t="shared" si="21"/>
        <v>Pemotongan untuk Asuransi dengan</v>
      </c>
      <c r="F779" s="184"/>
    </row>
    <row r="780" spans="1:6" hidden="1" x14ac:dyDescent="0.2">
      <c r="A780" s="183" t="s">
        <v>1005</v>
      </c>
      <c r="B780" s="164" t="s">
        <v>1006</v>
      </c>
      <c r="C780" s="165">
        <v>1485</v>
      </c>
      <c r="D780" s="166">
        <v>13493784</v>
      </c>
      <c r="E780" s="168" t="str">
        <f t="shared" si="21"/>
        <v>Pemotongan Biaya Layanan Bebas O</v>
      </c>
      <c r="F780" s="184"/>
    </row>
    <row r="781" spans="1:6" hidden="1" x14ac:dyDescent="0.2">
      <c r="A781" s="183" t="s">
        <v>1005</v>
      </c>
      <c r="B781" s="164" t="s">
        <v>1007</v>
      </c>
      <c r="C781" s="165">
        <v>1485</v>
      </c>
      <c r="D781" s="166">
        <v>13495269</v>
      </c>
      <c r="E781" s="168" t="str">
        <f t="shared" si="21"/>
        <v>Pemotongan Biaya Layanan Power M</v>
      </c>
      <c r="F781" s="184"/>
    </row>
    <row r="782" spans="1:6" hidden="1" x14ac:dyDescent="0.2">
      <c r="A782" s="183" t="s">
        <v>1005</v>
      </c>
      <c r="B782" s="164" t="s">
        <v>1008</v>
      </c>
      <c r="C782" s="165">
        <v>15000</v>
      </c>
      <c r="D782" s="166">
        <v>13496754</v>
      </c>
      <c r="E782" s="168" t="str">
        <f t="shared" si="21"/>
        <v>Pemotongan Ongkir via Anteraja -</v>
      </c>
      <c r="F782" s="184"/>
    </row>
    <row r="783" spans="1:6" hidden="1" x14ac:dyDescent="0.2">
      <c r="A783" s="183" t="s">
        <v>1001</v>
      </c>
      <c r="B783" s="164" t="s">
        <v>1002</v>
      </c>
      <c r="C783" s="165">
        <v>824</v>
      </c>
      <c r="D783" s="166">
        <v>13547036</v>
      </c>
      <c r="E783" s="168" t="str">
        <f t="shared" si="21"/>
        <v>Pemotongan Biaya Layanan Bebas O</v>
      </c>
      <c r="F783" s="184"/>
    </row>
    <row r="784" spans="1:6" hidden="1" x14ac:dyDescent="0.2">
      <c r="A784" s="183" t="s">
        <v>1001</v>
      </c>
      <c r="B784" s="164" t="s">
        <v>1003</v>
      </c>
      <c r="C784" s="165">
        <v>824</v>
      </c>
      <c r="D784" s="166">
        <v>13547860</v>
      </c>
      <c r="E784" s="168" t="str">
        <f t="shared" si="21"/>
        <v>Pemotongan Biaya Layanan Power M</v>
      </c>
      <c r="F784" s="184"/>
    </row>
    <row r="785" spans="1:6" hidden="1" x14ac:dyDescent="0.2">
      <c r="A785" s="183" t="s">
        <v>1001</v>
      </c>
      <c r="B785" s="164" t="s">
        <v>1004</v>
      </c>
      <c r="C785" s="165">
        <v>22000</v>
      </c>
      <c r="D785" s="166">
        <v>13548684</v>
      </c>
      <c r="E785" s="168" t="str">
        <f t="shared" si="21"/>
        <v>Pemotongan Ongkir via Anteraja -</v>
      </c>
      <c r="F785" s="184"/>
    </row>
    <row r="786" spans="1:6" hidden="1" x14ac:dyDescent="0.2">
      <c r="A786" s="183" t="s">
        <v>996</v>
      </c>
      <c r="B786" s="164" t="s">
        <v>997</v>
      </c>
      <c r="C786" s="165">
        <v>3225</v>
      </c>
      <c r="D786" s="166">
        <v>13755586</v>
      </c>
      <c r="E786" s="168" t="str">
        <f t="shared" si="21"/>
        <v>Pemotongan Biaya Layanan Bebas O</v>
      </c>
      <c r="F786" s="184"/>
    </row>
    <row r="787" spans="1:6" hidden="1" x14ac:dyDescent="0.2">
      <c r="A787" s="183" t="s">
        <v>996</v>
      </c>
      <c r="B787" s="164" t="s">
        <v>998</v>
      </c>
      <c r="C787" s="165">
        <v>3225</v>
      </c>
      <c r="D787" s="166">
        <v>13758811</v>
      </c>
      <c r="E787" s="168" t="str">
        <f t="shared" si="21"/>
        <v>Pemotongan Biaya Layanan Power M</v>
      </c>
      <c r="F787" s="184"/>
    </row>
    <row r="788" spans="1:6" hidden="1" x14ac:dyDescent="0.2">
      <c r="A788" s="183" t="s">
        <v>996</v>
      </c>
      <c r="B788" s="164" t="s">
        <v>1000</v>
      </c>
      <c r="C788" s="165">
        <v>10000</v>
      </c>
      <c r="D788" s="166">
        <v>13762936</v>
      </c>
      <c r="E788" s="168" t="str">
        <f t="shared" si="21"/>
        <v xml:space="preserve">Pemotongan Ongkir via SiCepat - </v>
      </c>
      <c r="F788" s="184"/>
    </row>
    <row r="789" spans="1:6" hidden="1" x14ac:dyDescent="0.2">
      <c r="A789" s="183" t="s">
        <v>996</v>
      </c>
      <c r="B789" s="164" t="s">
        <v>999</v>
      </c>
      <c r="C789" s="165">
        <v>900</v>
      </c>
      <c r="D789" s="166">
        <v>13762036</v>
      </c>
      <c r="E789" s="168" t="str">
        <f t="shared" si="21"/>
        <v>Pemotongan untuk Asuransi dengan</v>
      </c>
      <c r="F789" s="184"/>
    </row>
    <row r="790" spans="1:6" hidden="1" x14ac:dyDescent="0.2">
      <c r="A790" s="183" t="s">
        <v>992</v>
      </c>
      <c r="B790" s="164" t="s">
        <v>993</v>
      </c>
      <c r="C790" s="165">
        <v>1485</v>
      </c>
      <c r="D790" s="166">
        <v>13851616</v>
      </c>
      <c r="E790" s="168" t="str">
        <f t="shared" si="21"/>
        <v>Pemotongan Biaya Layanan Bebas O</v>
      </c>
      <c r="F790" s="184"/>
    </row>
    <row r="791" spans="1:6" hidden="1" x14ac:dyDescent="0.2">
      <c r="A791" s="183" t="s">
        <v>992</v>
      </c>
      <c r="B791" s="164" t="s">
        <v>994</v>
      </c>
      <c r="C791" s="165">
        <v>1485</v>
      </c>
      <c r="D791" s="166">
        <v>13853101</v>
      </c>
      <c r="E791" s="168" t="str">
        <f t="shared" si="21"/>
        <v>Pemotongan Biaya Layanan Power M</v>
      </c>
      <c r="F791" s="184"/>
    </row>
    <row r="792" spans="1:6" hidden="1" x14ac:dyDescent="0.2">
      <c r="A792" s="183" t="s">
        <v>992</v>
      </c>
      <c r="B792" s="164" t="s">
        <v>995</v>
      </c>
      <c r="C792" s="165">
        <v>10000</v>
      </c>
      <c r="D792" s="166">
        <v>13854586</v>
      </c>
      <c r="E792" s="168" t="str">
        <f t="shared" si="21"/>
        <v>Pemotongan Ongkir via Anteraja -</v>
      </c>
      <c r="F792" s="184"/>
    </row>
    <row r="793" spans="1:6" hidden="1" x14ac:dyDescent="0.2">
      <c r="A793" s="186" t="s">
        <v>1999</v>
      </c>
      <c r="B793" s="171" t="s">
        <v>2000</v>
      </c>
      <c r="C793" s="168">
        <v>1485</v>
      </c>
      <c r="D793" s="172">
        <v>13947646</v>
      </c>
      <c r="E793" s="168" t="str">
        <f t="shared" si="21"/>
        <v>Pemotongan Biaya Layanan Bebas O</v>
      </c>
      <c r="F793" s="184"/>
    </row>
    <row r="794" spans="1:6" hidden="1" x14ac:dyDescent="0.2">
      <c r="A794" s="186" t="s">
        <v>1999</v>
      </c>
      <c r="B794" s="171" t="s">
        <v>2001</v>
      </c>
      <c r="C794" s="168">
        <v>1485</v>
      </c>
      <c r="D794" s="172">
        <v>13949131</v>
      </c>
      <c r="E794" s="168" t="str">
        <f t="shared" si="21"/>
        <v>Pemotongan Biaya Layanan Power M</v>
      </c>
      <c r="F794" s="184"/>
    </row>
    <row r="795" spans="1:6" hidden="1" x14ac:dyDescent="0.2">
      <c r="A795" s="186" t="s">
        <v>1999</v>
      </c>
      <c r="B795" s="171" t="s">
        <v>2002</v>
      </c>
      <c r="C795" s="168">
        <v>18000</v>
      </c>
      <c r="D795" s="172">
        <v>13950616</v>
      </c>
      <c r="E795" s="168" t="str">
        <f t="shared" si="21"/>
        <v xml:space="preserve">Pemotongan Ongkir via SiCepat - </v>
      </c>
      <c r="F795" s="184"/>
    </row>
    <row r="796" spans="1:6" hidden="1" x14ac:dyDescent="0.2">
      <c r="A796" s="186" t="s">
        <v>1994</v>
      </c>
      <c r="B796" s="171" t="s">
        <v>1995</v>
      </c>
      <c r="C796" s="168">
        <v>1088</v>
      </c>
      <c r="D796" s="172">
        <v>14017970</v>
      </c>
      <c r="E796" s="168" t="str">
        <f t="shared" si="21"/>
        <v>Pemotongan Biaya Layanan Bebas O</v>
      </c>
      <c r="F796" s="184"/>
    </row>
    <row r="797" spans="1:6" hidden="1" x14ac:dyDescent="0.2">
      <c r="A797" s="186" t="s">
        <v>1994</v>
      </c>
      <c r="B797" s="171" t="s">
        <v>1996</v>
      </c>
      <c r="C797" s="168">
        <v>1088</v>
      </c>
      <c r="D797" s="172">
        <v>14019058</v>
      </c>
      <c r="E797" s="168" t="str">
        <f t="shared" si="21"/>
        <v>Pemotongan Biaya Layanan Power M</v>
      </c>
      <c r="F797" s="184"/>
    </row>
    <row r="798" spans="1:6" hidden="1" x14ac:dyDescent="0.2">
      <c r="A798" s="186" t="s">
        <v>1994</v>
      </c>
      <c r="B798" s="171" t="s">
        <v>1997</v>
      </c>
      <c r="C798" s="168">
        <v>400</v>
      </c>
      <c r="D798" s="172">
        <v>14020146</v>
      </c>
      <c r="E798" s="168" t="str">
        <f t="shared" si="21"/>
        <v>Pemotongan untuk Asuransi dengan</v>
      </c>
      <c r="F798" s="184"/>
    </row>
    <row r="799" spans="1:6" hidden="1" x14ac:dyDescent="0.2">
      <c r="A799" s="186" t="s">
        <v>1994</v>
      </c>
      <c r="B799" s="171" t="s">
        <v>1998</v>
      </c>
      <c r="C799" s="168">
        <v>22000</v>
      </c>
      <c r="D799" s="172">
        <v>14020546</v>
      </c>
      <c r="E799" s="168" t="str">
        <f t="shared" si="21"/>
        <v xml:space="preserve">Pemotongan Ongkir via SiCepat - </v>
      </c>
      <c r="F799" s="184"/>
    </row>
    <row r="800" spans="1:6" hidden="1" x14ac:dyDescent="0.2">
      <c r="A800" s="186" t="s">
        <v>1991</v>
      </c>
      <c r="B800" s="171" t="s">
        <v>1992</v>
      </c>
      <c r="C800" s="168">
        <v>900</v>
      </c>
      <c r="D800" s="172">
        <v>14077070</v>
      </c>
      <c r="E800" s="168" t="str">
        <f t="shared" si="21"/>
        <v>Pemotongan Biaya Layanan Power M</v>
      </c>
      <c r="F800" s="184"/>
    </row>
    <row r="801" spans="1:6" hidden="1" x14ac:dyDescent="0.2">
      <c r="A801" s="186" t="s">
        <v>1991</v>
      </c>
      <c r="B801" s="171" t="s">
        <v>1993</v>
      </c>
      <c r="C801" s="168">
        <v>6000</v>
      </c>
      <c r="D801" s="172">
        <v>14077970</v>
      </c>
      <c r="E801" s="168" t="str">
        <f t="shared" si="21"/>
        <v xml:space="preserve">Pemotongan Ongkir via SiCepat - </v>
      </c>
      <c r="F801" s="184"/>
    </row>
    <row r="802" spans="1:6" hidden="1" x14ac:dyDescent="0.2">
      <c r="A802" s="186" t="s">
        <v>1986</v>
      </c>
      <c r="B802" s="171" t="s">
        <v>1987</v>
      </c>
      <c r="C802" s="168">
        <v>3225</v>
      </c>
      <c r="D802" s="172">
        <v>14285620</v>
      </c>
      <c r="E802" s="168" t="str">
        <f t="shared" si="21"/>
        <v>Pemotongan Biaya Layanan Bebas O</v>
      </c>
      <c r="F802" s="184"/>
    </row>
    <row r="803" spans="1:6" hidden="1" x14ac:dyDescent="0.2">
      <c r="A803" s="186" t="s">
        <v>1986</v>
      </c>
      <c r="B803" s="171" t="s">
        <v>1988</v>
      </c>
      <c r="C803" s="168">
        <v>3225</v>
      </c>
      <c r="D803" s="172">
        <v>14288845</v>
      </c>
      <c r="E803" s="168" t="str">
        <f t="shared" si="21"/>
        <v>Pemotongan Biaya Layanan Power M</v>
      </c>
      <c r="F803" s="184"/>
    </row>
    <row r="804" spans="1:6" hidden="1" x14ac:dyDescent="0.2">
      <c r="A804" s="186" t="s">
        <v>1986</v>
      </c>
      <c r="B804" s="171" t="s">
        <v>1989</v>
      </c>
      <c r="C804" s="168">
        <v>900</v>
      </c>
      <c r="D804" s="172">
        <v>14292070</v>
      </c>
      <c r="E804" s="168" t="str">
        <f t="shared" si="21"/>
        <v>Pemotongan untuk Asuransi dengan</v>
      </c>
      <c r="F804" s="184"/>
    </row>
    <row r="805" spans="1:6" hidden="1" x14ac:dyDescent="0.2">
      <c r="A805" s="186" t="s">
        <v>1986</v>
      </c>
      <c r="B805" s="171" t="s">
        <v>1990</v>
      </c>
      <c r="C805" s="168">
        <v>10000</v>
      </c>
      <c r="D805" s="172">
        <v>14292970</v>
      </c>
      <c r="E805" s="168" t="str">
        <f t="shared" si="21"/>
        <v xml:space="preserve">Pemotongan Ongkir via SiCepat - </v>
      </c>
      <c r="F805" s="184"/>
    </row>
    <row r="806" spans="1:6" hidden="1" x14ac:dyDescent="0.2">
      <c r="A806" s="186" t="s">
        <v>1981</v>
      </c>
      <c r="B806" s="171" t="s">
        <v>1982</v>
      </c>
      <c r="C806" s="168">
        <v>1485</v>
      </c>
      <c r="D806" s="172">
        <v>14381650</v>
      </c>
      <c r="E806" s="168" t="str">
        <f t="shared" si="21"/>
        <v>Pemotongan Biaya Layanan Bebas O</v>
      </c>
      <c r="F806" s="184"/>
    </row>
    <row r="807" spans="1:6" hidden="1" x14ac:dyDescent="0.2">
      <c r="A807" s="186" t="s">
        <v>1981</v>
      </c>
      <c r="B807" s="171" t="s">
        <v>1983</v>
      </c>
      <c r="C807" s="168">
        <v>1485</v>
      </c>
      <c r="D807" s="172">
        <v>14383135</v>
      </c>
      <c r="E807" s="168" t="str">
        <f t="shared" si="21"/>
        <v>Pemotongan Biaya Layanan Power M</v>
      </c>
      <c r="F807" s="184"/>
    </row>
    <row r="808" spans="1:6" hidden="1" x14ac:dyDescent="0.2">
      <c r="A808" s="186" t="s">
        <v>1981</v>
      </c>
      <c r="B808" s="171" t="s">
        <v>1984</v>
      </c>
      <c r="C808" s="168">
        <v>500</v>
      </c>
      <c r="D808" s="172">
        <v>14384620</v>
      </c>
      <c r="E808" s="168" t="str">
        <f t="shared" si="21"/>
        <v>Pemotongan untuk Asuransi dengan</v>
      </c>
      <c r="F808" s="184"/>
    </row>
    <row r="809" spans="1:6" hidden="1" x14ac:dyDescent="0.2">
      <c r="A809" s="186" t="s">
        <v>1981</v>
      </c>
      <c r="B809" s="171" t="s">
        <v>1985</v>
      </c>
      <c r="C809" s="168">
        <v>10000</v>
      </c>
      <c r="D809" s="172">
        <v>14385120</v>
      </c>
      <c r="E809" s="168" t="str">
        <f t="shared" si="21"/>
        <v>Pemotongan Ongkir via Anteraja -</v>
      </c>
      <c r="F809" s="184"/>
    </row>
    <row r="810" spans="1:6" hidden="1" x14ac:dyDescent="0.2">
      <c r="A810" s="186" t="s">
        <v>1977</v>
      </c>
      <c r="B810" s="171" t="s">
        <v>1978</v>
      </c>
      <c r="C810" s="168">
        <v>1125</v>
      </c>
      <c r="D810" s="172">
        <v>14455525</v>
      </c>
      <c r="E810" s="168" t="str">
        <f t="shared" si="21"/>
        <v>Pemotongan Biaya Layanan Power M</v>
      </c>
      <c r="F810" s="184"/>
    </row>
    <row r="811" spans="1:6" hidden="1" x14ac:dyDescent="0.2">
      <c r="A811" s="186" t="s">
        <v>1977</v>
      </c>
      <c r="B811" s="171" t="s">
        <v>1979</v>
      </c>
      <c r="C811" s="168">
        <v>400</v>
      </c>
      <c r="D811" s="172">
        <v>14456650</v>
      </c>
      <c r="E811" s="168" t="str">
        <f t="shared" si="21"/>
        <v>Pemotongan untuk Asuransi dengan</v>
      </c>
      <c r="F811" s="184"/>
    </row>
    <row r="812" spans="1:6" hidden="1" x14ac:dyDescent="0.2">
      <c r="A812" s="186" t="s">
        <v>1977</v>
      </c>
      <c r="B812" s="171" t="s">
        <v>1980</v>
      </c>
      <c r="C812" s="168">
        <v>8000</v>
      </c>
      <c r="D812" s="172">
        <v>14457050</v>
      </c>
      <c r="E812" s="168" t="str">
        <f t="shared" si="21"/>
        <v xml:space="preserve">Pemotongan Ongkir via SiCepat - </v>
      </c>
      <c r="F812" s="184"/>
    </row>
    <row r="813" spans="1:6" hidden="1" x14ac:dyDescent="0.2">
      <c r="A813" s="186" t="s">
        <v>1972</v>
      </c>
      <c r="B813" s="171" t="s">
        <v>1973</v>
      </c>
      <c r="C813" s="168">
        <v>3225</v>
      </c>
      <c r="D813" s="172">
        <v>14664075</v>
      </c>
      <c r="E813" s="168" t="str">
        <f t="shared" si="21"/>
        <v>Pemotongan Biaya Layanan Bebas O</v>
      </c>
      <c r="F813" s="184"/>
    </row>
    <row r="814" spans="1:6" hidden="1" x14ac:dyDescent="0.2">
      <c r="A814" s="186" t="s">
        <v>1972</v>
      </c>
      <c r="B814" s="171" t="s">
        <v>1974</v>
      </c>
      <c r="C814" s="168">
        <v>3225</v>
      </c>
      <c r="D814" s="172">
        <v>14667300</v>
      </c>
      <c r="E814" s="168" t="str">
        <f t="shared" si="21"/>
        <v>Pemotongan Biaya Layanan Power M</v>
      </c>
      <c r="F814" s="184"/>
    </row>
    <row r="815" spans="1:6" hidden="1" x14ac:dyDescent="0.2">
      <c r="A815" s="186" t="s">
        <v>1972</v>
      </c>
      <c r="B815" s="171" t="s">
        <v>1975</v>
      </c>
      <c r="C815" s="168">
        <v>900</v>
      </c>
      <c r="D815" s="172">
        <v>14670525</v>
      </c>
      <c r="E815" s="168" t="str">
        <f t="shared" si="21"/>
        <v>Pemotongan untuk Asuransi dengan</v>
      </c>
      <c r="F815" s="184"/>
    </row>
    <row r="816" spans="1:6" hidden="1" x14ac:dyDescent="0.2">
      <c r="A816" s="192" t="s">
        <v>1972</v>
      </c>
      <c r="B816" s="193" t="s">
        <v>1976</v>
      </c>
      <c r="C816" s="194">
        <v>10000</v>
      </c>
      <c r="D816" s="195">
        <v>14671425</v>
      </c>
      <c r="E816" s="194" t="str">
        <f t="shared" si="21"/>
        <v>Pemotongan Ongkir via Anteraja -</v>
      </c>
      <c r="F816" s="196"/>
    </row>
    <row r="817" spans="1:6" hidden="1" x14ac:dyDescent="0.2">
      <c r="A817" s="186" t="s">
        <v>1967</v>
      </c>
      <c r="B817" s="171" t="s">
        <v>1968</v>
      </c>
      <c r="C817" s="168">
        <v>1485</v>
      </c>
      <c r="D817" s="172">
        <v>14760105</v>
      </c>
      <c r="E817" s="168" t="str">
        <f t="shared" si="21"/>
        <v>Pemotongan Biaya Layanan Bebas O</v>
      </c>
      <c r="F817" s="184"/>
    </row>
    <row r="818" spans="1:6" hidden="1" x14ac:dyDescent="0.2">
      <c r="A818" s="186" t="s">
        <v>1967</v>
      </c>
      <c r="B818" s="171" t="s">
        <v>1969</v>
      </c>
      <c r="C818" s="168">
        <v>1485</v>
      </c>
      <c r="D818" s="172">
        <v>14761590</v>
      </c>
      <c r="E818" s="168" t="str">
        <f t="shared" si="21"/>
        <v>Pemotongan Biaya Layanan Power M</v>
      </c>
      <c r="F818" s="184"/>
    </row>
    <row r="819" spans="1:6" hidden="1" x14ac:dyDescent="0.2">
      <c r="A819" s="186" t="s">
        <v>1967</v>
      </c>
      <c r="B819" s="171" t="s">
        <v>1970</v>
      </c>
      <c r="C819" s="168">
        <v>700</v>
      </c>
      <c r="D819" s="172">
        <v>14763075</v>
      </c>
      <c r="E819" s="168" t="str">
        <f t="shared" si="21"/>
        <v>Pemotongan untuk Asuransi dengan</v>
      </c>
      <c r="F819" s="184"/>
    </row>
    <row r="820" spans="1:6" hidden="1" x14ac:dyDescent="0.2">
      <c r="A820" s="186" t="s">
        <v>1967</v>
      </c>
      <c r="B820" s="171" t="s">
        <v>1971</v>
      </c>
      <c r="C820" s="168">
        <v>55000</v>
      </c>
      <c r="D820" s="172">
        <v>14763775</v>
      </c>
      <c r="E820" s="168" t="str">
        <f t="shared" si="21"/>
        <v xml:space="preserve">Pemotongan Ongkir via SiCepat - </v>
      </c>
      <c r="F820" s="184"/>
    </row>
    <row r="821" spans="1:6" x14ac:dyDescent="0.2">
      <c r="A821" s="186" t="s">
        <v>1965</v>
      </c>
      <c r="B821" s="171" t="s">
        <v>1966</v>
      </c>
      <c r="C821" s="168">
        <v>659000</v>
      </c>
      <c r="D821" s="172">
        <v>14101105</v>
      </c>
      <c r="E821" s="168">
        <f t="shared" si="21"/>
        <v>0</v>
      </c>
      <c r="F821" s="184"/>
    </row>
    <row r="822" spans="1:6" hidden="1" x14ac:dyDescent="0.2">
      <c r="A822" s="186" t="s">
        <v>1963</v>
      </c>
      <c r="B822" s="171" t="s">
        <v>1964</v>
      </c>
      <c r="C822" s="168">
        <v>22000</v>
      </c>
      <c r="D822" s="172">
        <v>14317105</v>
      </c>
      <c r="E822" s="168" t="str">
        <f t="shared" si="21"/>
        <v>Pemotongan Ongkir via Anteraja -</v>
      </c>
      <c r="F822" s="184"/>
    </row>
    <row r="823" spans="1:6" hidden="1" x14ac:dyDescent="0.2">
      <c r="A823" s="186" t="s">
        <v>1959</v>
      </c>
      <c r="B823" s="171" t="s">
        <v>1960</v>
      </c>
      <c r="C823" s="168">
        <v>3225</v>
      </c>
      <c r="D823" s="172">
        <v>14309655</v>
      </c>
      <c r="E823" s="168" t="str">
        <f t="shared" si="21"/>
        <v>Pemotongan Biaya Layanan Bebas O</v>
      </c>
      <c r="F823" s="184"/>
    </row>
    <row r="824" spans="1:6" hidden="1" x14ac:dyDescent="0.2">
      <c r="A824" s="186" t="s">
        <v>1959</v>
      </c>
      <c r="B824" s="171" t="s">
        <v>1961</v>
      </c>
      <c r="C824" s="168">
        <v>3225</v>
      </c>
      <c r="D824" s="172">
        <v>14312880</v>
      </c>
      <c r="E824" s="168" t="str">
        <f t="shared" si="21"/>
        <v>Pemotongan Biaya Layanan Power M</v>
      </c>
      <c r="F824" s="184"/>
    </row>
    <row r="825" spans="1:6" hidden="1" x14ac:dyDescent="0.2">
      <c r="A825" s="186" t="s">
        <v>1959</v>
      </c>
      <c r="B825" s="171" t="s">
        <v>1962</v>
      </c>
      <c r="C825" s="168">
        <v>1000</v>
      </c>
      <c r="D825" s="172">
        <v>14316105</v>
      </c>
      <c r="E825" s="168" t="str">
        <f t="shared" si="21"/>
        <v>Pemotongan untuk Asuransi dengan</v>
      </c>
      <c r="F825" s="184"/>
    </row>
    <row r="826" spans="1:6" hidden="1" x14ac:dyDescent="0.2">
      <c r="A826" s="186" t="s">
        <v>1955</v>
      </c>
      <c r="B826" s="171" t="s">
        <v>1956</v>
      </c>
      <c r="C826" s="168">
        <v>1485</v>
      </c>
      <c r="D826" s="172">
        <v>14405685</v>
      </c>
      <c r="E826" s="168" t="str">
        <f t="shared" si="21"/>
        <v>Pemotongan Biaya Layanan Bebas O</v>
      </c>
      <c r="F826" s="184"/>
    </row>
    <row r="827" spans="1:6" hidden="1" x14ac:dyDescent="0.2">
      <c r="A827" s="187" t="s">
        <v>1955</v>
      </c>
      <c r="B827" s="188" t="s">
        <v>1957</v>
      </c>
      <c r="C827" s="189">
        <v>1485</v>
      </c>
      <c r="D827" s="190">
        <v>14407170</v>
      </c>
      <c r="E827" s="189" t="str">
        <f t="shared" si="21"/>
        <v>Pemotongan Biaya Layanan Power M</v>
      </c>
      <c r="F827" s="191"/>
    </row>
    <row r="828" spans="1:6" hidden="1" x14ac:dyDescent="0.2">
      <c r="A828" s="186" t="s">
        <v>1955</v>
      </c>
      <c r="B828" s="171" t="s">
        <v>1958</v>
      </c>
      <c r="C828" s="168">
        <v>10000</v>
      </c>
      <c r="D828" s="172">
        <v>14408655</v>
      </c>
      <c r="E828" s="168" t="str">
        <f t="shared" si="21"/>
        <v>Pemotongan Ongkir via Anteraja -</v>
      </c>
      <c r="F828" s="184"/>
    </row>
    <row r="829" spans="1:6" hidden="1" x14ac:dyDescent="0.2">
      <c r="A829" s="187" t="s">
        <v>1950</v>
      </c>
      <c r="B829" s="188" t="s">
        <v>1951</v>
      </c>
      <c r="C829" s="189">
        <v>1485</v>
      </c>
      <c r="D829" s="190">
        <v>14501715</v>
      </c>
      <c r="E829" s="189" t="str">
        <f t="shared" si="21"/>
        <v>Pemotongan Biaya Layanan Bebas O</v>
      </c>
      <c r="F829" s="191"/>
    </row>
    <row r="830" spans="1:6" hidden="1" x14ac:dyDescent="0.2">
      <c r="A830" s="186" t="s">
        <v>1950</v>
      </c>
      <c r="B830" s="171" t="s">
        <v>1952</v>
      </c>
      <c r="C830" s="168">
        <v>1485</v>
      </c>
      <c r="D830" s="172">
        <v>14503200</v>
      </c>
      <c r="E830" s="168" t="str">
        <f t="shared" si="21"/>
        <v>Pemotongan Biaya Layanan Power M</v>
      </c>
      <c r="F830" s="184"/>
    </row>
    <row r="831" spans="1:6" hidden="1" x14ac:dyDescent="0.2">
      <c r="A831" s="186" t="s">
        <v>1950</v>
      </c>
      <c r="B831" s="171" t="s">
        <v>1953</v>
      </c>
      <c r="C831" s="168">
        <v>500</v>
      </c>
      <c r="D831" s="172">
        <v>14504685</v>
      </c>
      <c r="E831" s="168" t="str">
        <f t="shared" si="21"/>
        <v>Pemotongan untuk Asuransi dengan</v>
      </c>
      <c r="F831" s="184"/>
    </row>
    <row r="832" spans="1:6" hidden="1" x14ac:dyDescent="0.2">
      <c r="A832" s="187" t="s">
        <v>1950</v>
      </c>
      <c r="B832" s="188" t="s">
        <v>1954</v>
      </c>
      <c r="C832" s="189">
        <v>10000</v>
      </c>
      <c r="D832" s="190">
        <v>14505185</v>
      </c>
      <c r="E832" s="189" t="str">
        <f t="shared" si="21"/>
        <v>Pemotongan Ongkir via Anteraja -</v>
      </c>
      <c r="F832" s="191"/>
    </row>
    <row r="833" spans="1:6" hidden="1" x14ac:dyDescent="0.2">
      <c r="A833" s="186" t="s">
        <v>1945</v>
      </c>
      <c r="B833" s="171" t="s">
        <v>1946</v>
      </c>
      <c r="C833" s="168">
        <v>1485</v>
      </c>
      <c r="D833" s="172">
        <v>14597745</v>
      </c>
      <c r="E833" s="168" t="str">
        <f t="shared" si="21"/>
        <v>Pemotongan Biaya Layanan Bebas O</v>
      </c>
      <c r="F833" s="184"/>
    </row>
    <row r="834" spans="1:6" hidden="1" x14ac:dyDescent="0.2">
      <c r="A834" s="186" t="s">
        <v>1945</v>
      </c>
      <c r="B834" s="171" t="s">
        <v>1947</v>
      </c>
      <c r="C834" s="168">
        <v>1485</v>
      </c>
      <c r="D834" s="172">
        <v>14599230</v>
      </c>
      <c r="E834" s="168" t="str">
        <f t="shared" si="21"/>
        <v>Pemotongan Biaya Layanan Power M</v>
      </c>
      <c r="F834" s="184"/>
    </row>
    <row r="835" spans="1:6" hidden="1" x14ac:dyDescent="0.2">
      <c r="A835" s="186" t="s">
        <v>1945</v>
      </c>
      <c r="B835" s="171" t="s">
        <v>1948</v>
      </c>
      <c r="C835" s="168">
        <v>500</v>
      </c>
      <c r="D835" s="172">
        <v>14600715</v>
      </c>
      <c r="E835" s="168" t="str">
        <f t="shared" si="21"/>
        <v>Pemotongan untuk Asuransi dengan</v>
      </c>
      <c r="F835" s="184"/>
    </row>
    <row r="836" spans="1:6" hidden="1" x14ac:dyDescent="0.2">
      <c r="A836" s="187" t="s">
        <v>1945</v>
      </c>
      <c r="B836" s="188" t="s">
        <v>1949</v>
      </c>
      <c r="C836" s="189">
        <v>10000</v>
      </c>
      <c r="D836" s="190">
        <v>14601215</v>
      </c>
      <c r="E836" s="189" t="str">
        <f t="shared" si="21"/>
        <v>Pemotongan Ongkir via Anteraja -</v>
      </c>
      <c r="F836" s="191"/>
    </row>
    <row r="837" spans="1:6" x14ac:dyDescent="0.2">
      <c r="A837" s="186" t="s">
        <v>1943</v>
      </c>
      <c r="B837" s="171" t="s">
        <v>1944</v>
      </c>
      <c r="C837" s="168">
        <v>56300</v>
      </c>
      <c r="D837" s="172">
        <v>14541445</v>
      </c>
      <c r="E837" s="168">
        <f t="shared" si="21"/>
        <v>0</v>
      </c>
      <c r="F837" s="184"/>
    </row>
    <row r="838" spans="1:6" hidden="1" x14ac:dyDescent="0.2">
      <c r="A838" s="186" t="s">
        <v>1939</v>
      </c>
      <c r="B838" s="171" t="s">
        <v>1940</v>
      </c>
      <c r="C838" s="168">
        <v>750</v>
      </c>
      <c r="D838" s="172">
        <v>14589945</v>
      </c>
      <c r="E838" s="168" t="str">
        <f t="shared" si="21"/>
        <v>Pemotongan Biaya Layanan Bebas O</v>
      </c>
      <c r="F838" s="184"/>
    </row>
    <row r="839" spans="1:6" hidden="1" x14ac:dyDescent="0.2">
      <c r="A839" s="186" t="s">
        <v>1939</v>
      </c>
      <c r="B839" s="171" t="s">
        <v>1941</v>
      </c>
      <c r="C839" s="168">
        <v>750</v>
      </c>
      <c r="D839" s="172">
        <v>14590695</v>
      </c>
      <c r="E839" s="168" t="str">
        <f t="shared" si="21"/>
        <v>Pemotongan Biaya Layanan Power M</v>
      </c>
      <c r="F839" s="184"/>
    </row>
    <row r="840" spans="1:6" hidden="1" x14ac:dyDescent="0.2">
      <c r="A840" s="187" t="s">
        <v>1939</v>
      </c>
      <c r="B840" s="188" t="s">
        <v>1942</v>
      </c>
      <c r="C840" s="189">
        <v>10000</v>
      </c>
      <c r="D840" s="190">
        <v>14591445</v>
      </c>
      <c r="E840" s="189" t="str">
        <f t="shared" si="21"/>
        <v>Pemotongan Ongkir via Anteraja -</v>
      </c>
      <c r="F840" s="191"/>
    </row>
    <row r="841" spans="1:6" hidden="1" x14ac:dyDescent="0.2">
      <c r="A841" s="186" t="s">
        <v>1937</v>
      </c>
      <c r="B841" s="171" t="s">
        <v>1938</v>
      </c>
      <c r="C841" s="168">
        <v>6000</v>
      </c>
      <c r="D841" s="172">
        <v>14640244</v>
      </c>
      <c r="E841" s="168" t="str">
        <f t="shared" ref="E841:E904" si="22">IFERROR(LEFT(B841,LEN(B841)-SEARCH("INV",B841)+6),0)</f>
        <v xml:space="preserve">Pemotongan Ongkir via SiCepat - </v>
      </c>
      <c r="F841" s="184"/>
    </row>
    <row r="842" spans="1:6" hidden="1" x14ac:dyDescent="0.2">
      <c r="A842" s="186" t="s">
        <v>1934</v>
      </c>
      <c r="B842" s="171" t="s">
        <v>1935</v>
      </c>
      <c r="C842" s="168">
        <v>750</v>
      </c>
      <c r="D842" s="172">
        <v>14639194</v>
      </c>
      <c r="E842" s="168" t="str">
        <f t="shared" si="22"/>
        <v>Pemotongan Biaya Layanan Power M</v>
      </c>
      <c r="F842" s="184"/>
    </row>
    <row r="843" spans="1:6" hidden="1" x14ac:dyDescent="0.2">
      <c r="A843" s="186" t="s">
        <v>1934</v>
      </c>
      <c r="B843" s="171" t="s">
        <v>1936</v>
      </c>
      <c r="C843" s="168">
        <v>300</v>
      </c>
      <c r="D843" s="172">
        <v>14639944</v>
      </c>
      <c r="E843" s="168" t="str">
        <f t="shared" si="22"/>
        <v>Pemotongan untuk Asuransi dengan</v>
      </c>
      <c r="F843" s="184"/>
    </row>
    <row r="844" spans="1:6" x14ac:dyDescent="0.2">
      <c r="A844" s="187" t="s">
        <v>1932</v>
      </c>
      <c r="B844" s="188" t="s">
        <v>1933</v>
      </c>
      <c r="C844" s="189">
        <v>500000</v>
      </c>
      <c r="D844" s="190">
        <v>14139194</v>
      </c>
      <c r="E844" s="189">
        <f t="shared" si="22"/>
        <v>0</v>
      </c>
      <c r="F844" s="191"/>
    </row>
    <row r="845" spans="1:6" hidden="1" x14ac:dyDescent="0.2">
      <c r="A845" s="186" t="s">
        <v>1928</v>
      </c>
      <c r="B845" s="171" t="s">
        <v>1929</v>
      </c>
      <c r="C845" s="168">
        <v>1485</v>
      </c>
      <c r="D845" s="172">
        <v>14236709</v>
      </c>
      <c r="E845" s="168" t="str">
        <f t="shared" si="22"/>
        <v>Pemotongan Biaya Layanan Power M</v>
      </c>
      <c r="F845" s="184"/>
    </row>
    <row r="846" spans="1:6" hidden="1" x14ac:dyDescent="0.2">
      <c r="A846" s="186" t="s">
        <v>1928</v>
      </c>
      <c r="B846" s="171" t="s">
        <v>1930</v>
      </c>
      <c r="C846" s="168">
        <v>500</v>
      </c>
      <c r="D846" s="172">
        <v>14238194</v>
      </c>
      <c r="E846" s="168" t="str">
        <f t="shared" si="22"/>
        <v>Pemotongan untuk Asuransi dengan</v>
      </c>
      <c r="F846" s="184"/>
    </row>
    <row r="847" spans="1:6" hidden="1" x14ac:dyDescent="0.2">
      <c r="A847" s="186" t="s">
        <v>1928</v>
      </c>
      <c r="B847" s="171" t="s">
        <v>1931</v>
      </c>
      <c r="C847" s="168">
        <v>11000</v>
      </c>
      <c r="D847" s="172">
        <v>14238694</v>
      </c>
      <c r="E847" s="168" t="str">
        <f t="shared" si="22"/>
        <v>Pemotongan Ongkir via Anteraja -</v>
      </c>
      <c r="F847" s="184"/>
    </row>
    <row r="848" spans="1:6" x14ac:dyDescent="0.2">
      <c r="A848" s="187" t="s">
        <v>1926</v>
      </c>
      <c r="B848" s="188" t="s">
        <v>1927</v>
      </c>
      <c r="C848" s="189">
        <v>1061904</v>
      </c>
      <c r="D848" s="190">
        <v>13174805</v>
      </c>
      <c r="E848" s="189">
        <f t="shared" si="22"/>
        <v>0</v>
      </c>
      <c r="F848" s="191"/>
    </row>
    <row r="849" spans="1:6" hidden="1" x14ac:dyDescent="0.2">
      <c r="A849" s="186" t="s">
        <v>1922</v>
      </c>
      <c r="B849" s="171" t="s">
        <v>1923</v>
      </c>
      <c r="C849" s="168">
        <v>750</v>
      </c>
      <c r="D849" s="172">
        <v>13224054</v>
      </c>
      <c r="E849" s="168" t="str">
        <f t="shared" si="22"/>
        <v>Pemotongan Biaya Layanan Power M</v>
      </c>
      <c r="F849" s="184"/>
    </row>
    <row r="850" spans="1:6" hidden="1" x14ac:dyDescent="0.2">
      <c r="A850" s="186" t="s">
        <v>1922</v>
      </c>
      <c r="B850" s="171" t="s">
        <v>1924</v>
      </c>
      <c r="C850" s="168">
        <v>300</v>
      </c>
      <c r="D850" s="172">
        <v>13224804</v>
      </c>
      <c r="E850" s="168" t="str">
        <f t="shared" si="22"/>
        <v>Pemotongan untuk Asuransi dengan</v>
      </c>
      <c r="F850" s="184"/>
    </row>
    <row r="851" spans="1:6" hidden="1" x14ac:dyDescent="0.2">
      <c r="A851" s="186" t="s">
        <v>1922</v>
      </c>
      <c r="B851" s="171" t="s">
        <v>1925</v>
      </c>
      <c r="C851" s="168">
        <v>6000</v>
      </c>
      <c r="D851" s="172">
        <v>13225104</v>
      </c>
      <c r="E851" s="168" t="str">
        <f t="shared" si="22"/>
        <v xml:space="preserve">Pemotongan Ongkir via SiCepat - </v>
      </c>
      <c r="F851" s="184"/>
    </row>
    <row r="852" spans="1:6" hidden="1" x14ac:dyDescent="0.2">
      <c r="A852" s="187" t="s">
        <v>1917</v>
      </c>
      <c r="B852" s="188" t="s">
        <v>1918</v>
      </c>
      <c r="C852" s="189">
        <v>1485</v>
      </c>
      <c r="D852" s="190">
        <v>13320084</v>
      </c>
      <c r="E852" s="189" t="str">
        <f t="shared" si="22"/>
        <v>Pemotongan Biaya Layanan Bebas O</v>
      </c>
      <c r="F852" s="191"/>
    </row>
    <row r="853" spans="1:6" hidden="1" x14ac:dyDescent="0.2">
      <c r="A853" s="186" t="s">
        <v>1917</v>
      </c>
      <c r="B853" s="171" t="s">
        <v>1919</v>
      </c>
      <c r="C853" s="168">
        <v>1485</v>
      </c>
      <c r="D853" s="172">
        <v>13321569</v>
      </c>
      <c r="E853" s="168" t="str">
        <f t="shared" si="22"/>
        <v>Pemotongan Biaya Layanan Power M</v>
      </c>
      <c r="F853" s="184"/>
    </row>
    <row r="854" spans="1:6" hidden="1" x14ac:dyDescent="0.2">
      <c r="A854" s="186" t="s">
        <v>1917</v>
      </c>
      <c r="B854" s="171" t="s">
        <v>1920</v>
      </c>
      <c r="C854" s="168">
        <v>500</v>
      </c>
      <c r="D854" s="172">
        <v>13323054</v>
      </c>
      <c r="E854" s="168" t="str">
        <f t="shared" si="22"/>
        <v>Pemotongan untuk Asuransi dengan</v>
      </c>
      <c r="F854" s="184"/>
    </row>
    <row r="855" spans="1:6" hidden="1" x14ac:dyDescent="0.2">
      <c r="A855" s="187" t="s">
        <v>1917</v>
      </c>
      <c r="B855" s="188" t="s">
        <v>1921</v>
      </c>
      <c r="C855" s="189">
        <v>10000</v>
      </c>
      <c r="D855" s="190">
        <v>13323554</v>
      </c>
      <c r="E855" s="189" t="str">
        <f t="shared" si="22"/>
        <v xml:space="preserve">Pemotongan Ongkir via SiCepat - </v>
      </c>
      <c r="F855" s="191"/>
    </row>
    <row r="856" spans="1:6" x14ac:dyDescent="0.2">
      <c r="A856" s="186" t="s">
        <v>1915</v>
      </c>
      <c r="B856" s="171" t="s">
        <v>1916</v>
      </c>
      <c r="C856" s="168">
        <v>105500</v>
      </c>
      <c r="D856" s="172">
        <v>13214584</v>
      </c>
      <c r="E856" s="168">
        <f t="shared" si="22"/>
        <v>0</v>
      </c>
      <c r="F856" s="184"/>
    </row>
    <row r="857" spans="1:6" hidden="1" x14ac:dyDescent="0.2">
      <c r="A857" s="186" t="s">
        <v>1911</v>
      </c>
      <c r="B857" s="171" t="s">
        <v>1912</v>
      </c>
      <c r="C857" s="168">
        <v>750</v>
      </c>
      <c r="D857" s="172">
        <v>13263834</v>
      </c>
      <c r="E857" s="168" t="str">
        <f t="shared" si="22"/>
        <v>Pemotongan Biaya Layanan Power M</v>
      </c>
      <c r="F857" s="184"/>
    </row>
    <row r="858" spans="1:6" hidden="1" x14ac:dyDescent="0.2">
      <c r="A858" s="186" t="s">
        <v>1911</v>
      </c>
      <c r="B858" s="171" t="s">
        <v>1913</v>
      </c>
      <c r="C858" s="168">
        <v>300</v>
      </c>
      <c r="D858" s="172">
        <v>13264584</v>
      </c>
      <c r="E858" s="168" t="str">
        <f t="shared" si="22"/>
        <v>Pemotongan untuk Asuransi dengan</v>
      </c>
      <c r="F858" s="184"/>
    </row>
    <row r="859" spans="1:6" hidden="1" x14ac:dyDescent="0.2">
      <c r="A859" s="187" t="s">
        <v>1911</v>
      </c>
      <c r="B859" s="188" t="s">
        <v>1914</v>
      </c>
      <c r="C859" s="189">
        <v>10000</v>
      </c>
      <c r="D859" s="190">
        <v>13264884</v>
      </c>
      <c r="E859" s="189" t="str">
        <f t="shared" si="22"/>
        <v>Pemotongan Ongkir via Anteraja -</v>
      </c>
      <c r="F859" s="191"/>
    </row>
    <row r="860" spans="1:6" hidden="1" x14ac:dyDescent="0.2">
      <c r="A860" s="186" t="s">
        <v>1909</v>
      </c>
      <c r="B860" s="171" t="s">
        <v>1910</v>
      </c>
      <c r="C860" s="168">
        <v>6000</v>
      </c>
      <c r="D860" s="172">
        <v>13314133</v>
      </c>
      <c r="E860" s="168" t="str">
        <f t="shared" si="22"/>
        <v xml:space="preserve">Pemotongan Ongkir via SiCepat - </v>
      </c>
      <c r="F860" s="184"/>
    </row>
    <row r="861" spans="1:6" hidden="1" x14ac:dyDescent="0.2">
      <c r="A861" s="186" t="s">
        <v>1906</v>
      </c>
      <c r="B861" s="171" t="s">
        <v>1907</v>
      </c>
      <c r="C861" s="168">
        <v>750</v>
      </c>
      <c r="D861" s="172">
        <v>13313083</v>
      </c>
      <c r="E861" s="168" t="str">
        <f t="shared" si="22"/>
        <v>Pemotongan Biaya Layanan Power M</v>
      </c>
      <c r="F861" s="184"/>
    </row>
    <row r="862" spans="1:6" hidden="1" x14ac:dyDescent="0.2">
      <c r="A862" s="187" t="s">
        <v>1906</v>
      </c>
      <c r="B862" s="188" t="s">
        <v>1908</v>
      </c>
      <c r="C862" s="189">
        <v>300</v>
      </c>
      <c r="D862" s="190">
        <v>13313833</v>
      </c>
      <c r="E862" s="189" t="str">
        <f t="shared" si="22"/>
        <v>Pemotongan untuk Asuransi dengan</v>
      </c>
      <c r="F862" s="191"/>
    </row>
    <row r="863" spans="1:6" hidden="1" x14ac:dyDescent="0.2">
      <c r="A863" s="186" t="s">
        <v>1902</v>
      </c>
      <c r="B863" s="171" t="s">
        <v>1903</v>
      </c>
      <c r="C863" s="168">
        <v>1485</v>
      </c>
      <c r="D863" s="172">
        <v>13409113</v>
      </c>
      <c r="E863" s="168" t="str">
        <f t="shared" si="22"/>
        <v>Pemotongan Biaya Layanan Bebas O</v>
      </c>
      <c r="F863" s="184"/>
    </row>
    <row r="864" spans="1:6" hidden="1" x14ac:dyDescent="0.2">
      <c r="A864" s="186" t="s">
        <v>1902</v>
      </c>
      <c r="B864" s="171" t="s">
        <v>1904</v>
      </c>
      <c r="C864" s="168">
        <v>1485</v>
      </c>
      <c r="D864" s="172">
        <v>13410598</v>
      </c>
      <c r="E864" s="168" t="str">
        <f t="shared" si="22"/>
        <v>Pemotongan Biaya Layanan Power M</v>
      </c>
      <c r="F864" s="184"/>
    </row>
    <row r="865" spans="1:6" hidden="1" x14ac:dyDescent="0.2">
      <c r="A865" s="187" t="s">
        <v>1902</v>
      </c>
      <c r="B865" s="188" t="s">
        <v>1905</v>
      </c>
      <c r="C865" s="189">
        <v>22000</v>
      </c>
      <c r="D865" s="190">
        <v>13412083</v>
      </c>
      <c r="E865" s="189" t="str">
        <f t="shared" si="22"/>
        <v>Pemotongan Ongkir via Anteraja -</v>
      </c>
      <c r="F865" s="191"/>
    </row>
    <row r="866" spans="1:6" hidden="1" x14ac:dyDescent="0.2">
      <c r="A866" s="186" t="s">
        <v>1898</v>
      </c>
      <c r="B866" s="171" t="s">
        <v>1899</v>
      </c>
      <c r="C866" s="168">
        <v>10000</v>
      </c>
      <c r="D866" s="172">
        <v>14108313</v>
      </c>
      <c r="E866" s="168" t="str">
        <f t="shared" si="22"/>
        <v>Pemotongan Biaya Layanan Bebas O</v>
      </c>
      <c r="F866" s="184"/>
    </row>
    <row r="867" spans="1:6" hidden="1" x14ac:dyDescent="0.2">
      <c r="A867" s="186" t="s">
        <v>1898</v>
      </c>
      <c r="B867" s="171" t="s">
        <v>1900</v>
      </c>
      <c r="C867" s="168">
        <v>10800</v>
      </c>
      <c r="D867" s="172">
        <v>14118313</v>
      </c>
      <c r="E867" s="168" t="str">
        <f t="shared" si="22"/>
        <v>Pemotongan Biaya Layanan Power M</v>
      </c>
      <c r="F867" s="184"/>
    </row>
    <row r="868" spans="1:6" hidden="1" x14ac:dyDescent="0.2">
      <c r="A868" s="187" t="s">
        <v>1898</v>
      </c>
      <c r="B868" s="188" t="s">
        <v>1901</v>
      </c>
      <c r="C868" s="189">
        <v>22000</v>
      </c>
      <c r="D868" s="190">
        <v>14129113</v>
      </c>
      <c r="E868" s="189" t="str">
        <f t="shared" si="22"/>
        <v>Pemotongan Ongkir via Anteraja -</v>
      </c>
      <c r="F868" s="191"/>
    </row>
    <row r="869" spans="1:6" hidden="1" x14ac:dyDescent="0.2">
      <c r="A869" s="186" t="s">
        <v>1895</v>
      </c>
      <c r="B869" s="171" t="s">
        <v>1896</v>
      </c>
      <c r="C869" s="168">
        <v>750</v>
      </c>
      <c r="D869" s="172">
        <v>14157562</v>
      </c>
      <c r="E869" s="168" t="str">
        <f t="shared" si="22"/>
        <v>Pemotongan Biaya Layanan Power M</v>
      </c>
      <c r="F869" s="184"/>
    </row>
    <row r="870" spans="1:6" hidden="1" x14ac:dyDescent="0.2">
      <c r="A870" s="186" t="s">
        <v>1895</v>
      </c>
      <c r="B870" s="171" t="s">
        <v>1897</v>
      </c>
      <c r="C870" s="168">
        <v>6000</v>
      </c>
      <c r="D870" s="172">
        <v>14158312</v>
      </c>
      <c r="E870" s="168" t="str">
        <f t="shared" si="22"/>
        <v xml:space="preserve">Pemotongan Ongkir via SiCepat - </v>
      </c>
      <c r="F870" s="184"/>
    </row>
    <row r="871" spans="1:6" hidden="1" x14ac:dyDescent="0.2">
      <c r="A871" s="186" t="s">
        <v>1890</v>
      </c>
      <c r="B871" s="171" t="s">
        <v>1891</v>
      </c>
      <c r="C871" s="168">
        <v>750</v>
      </c>
      <c r="D871" s="172">
        <v>14206062</v>
      </c>
      <c r="E871" s="168" t="str">
        <f t="shared" si="22"/>
        <v>Pemotongan Biaya Layanan Bebas O</v>
      </c>
      <c r="F871" s="184"/>
    </row>
    <row r="872" spans="1:6" hidden="1" x14ac:dyDescent="0.2">
      <c r="A872" s="187" t="s">
        <v>1890</v>
      </c>
      <c r="B872" s="188" t="s">
        <v>1892</v>
      </c>
      <c r="C872" s="189">
        <v>750</v>
      </c>
      <c r="D872" s="190">
        <v>14206812</v>
      </c>
      <c r="E872" s="189" t="str">
        <f t="shared" si="22"/>
        <v>Pemotongan Biaya Layanan Power M</v>
      </c>
      <c r="F872" s="191"/>
    </row>
    <row r="873" spans="1:6" hidden="1" x14ac:dyDescent="0.2">
      <c r="A873" s="186" t="s">
        <v>1890</v>
      </c>
      <c r="B873" s="171" t="s">
        <v>1893</v>
      </c>
      <c r="C873" s="168">
        <v>300</v>
      </c>
      <c r="D873" s="172">
        <v>14207562</v>
      </c>
      <c r="E873" s="168" t="str">
        <f t="shared" si="22"/>
        <v>Pemotongan untuk Asuransi dengan</v>
      </c>
      <c r="F873" s="184"/>
    </row>
    <row r="874" spans="1:6" hidden="1" x14ac:dyDescent="0.2">
      <c r="A874" s="186" t="s">
        <v>1890</v>
      </c>
      <c r="B874" s="171" t="s">
        <v>1894</v>
      </c>
      <c r="C874" s="168">
        <v>10000</v>
      </c>
      <c r="D874" s="172">
        <v>14207862</v>
      </c>
      <c r="E874" s="168" t="str">
        <f t="shared" si="22"/>
        <v>Pemotongan Ongkir via Anteraja -</v>
      </c>
      <c r="F874" s="184"/>
    </row>
    <row r="875" spans="1:6" hidden="1" x14ac:dyDescent="0.2">
      <c r="A875" s="187" t="s">
        <v>1885</v>
      </c>
      <c r="B875" s="188" t="s">
        <v>1886</v>
      </c>
      <c r="C875" s="189">
        <v>750</v>
      </c>
      <c r="D875" s="190">
        <v>14254562</v>
      </c>
      <c r="E875" s="189" t="str">
        <f t="shared" si="22"/>
        <v>Pemotongan Biaya Layanan Bebas O</v>
      </c>
      <c r="F875" s="191"/>
    </row>
    <row r="876" spans="1:6" hidden="1" x14ac:dyDescent="0.2">
      <c r="A876" s="186" t="s">
        <v>1885</v>
      </c>
      <c r="B876" s="171" t="s">
        <v>1887</v>
      </c>
      <c r="C876" s="168">
        <v>750</v>
      </c>
      <c r="D876" s="172">
        <v>14255312</v>
      </c>
      <c r="E876" s="168" t="str">
        <f t="shared" si="22"/>
        <v>Pemotongan Biaya Layanan Power M</v>
      </c>
      <c r="F876" s="184"/>
    </row>
    <row r="877" spans="1:6" hidden="1" x14ac:dyDescent="0.2">
      <c r="A877" s="186" t="s">
        <v>1885</v>
      </c>
      <c r="B877" s="171" t="s">
        <v>1888</v>
      </c>
      <c r="C877" s="168">
        <v>300</v>
      </c>
      <c r="D877" s="172">
        <v>14256062</v>
      </c>
      <c r="E877" s="168" t="str">
        <f t="shared" si="22"/>
        <v>Pemotongan untuk Asuransi dengan</v>
      </c>
      <c r="F877" s="184"/>
    </row>
    <row r="878" spans="1:6" hidden="1" x14ac:dyDescent="0.2">
      <c r="A878" s="186" t="s">
        <v>1885</v>
      </c>
      <c r="B878" s="171" t="s">
        <v>1889</v>
      </c>
      <c r="C878" s="168">
        <v>10000</v>
      </c>
      <c r="D878" s="172">
        <v>14256362</v>
      </c>
      <c r="E878" s="168" t="str">
        <f t="shared" si="22"/>
        <v>Pemotongan Ongkir via Anteraja -</v>
      </c>
      <c r="F878" s="184"/>
    </row>
    <row r="879" spans="1:6" hidden="1" x14ac:dyDescent="0.2">
      <c r="A879" s="186" t="s">
        <v>1881</v>
      </c>
      <c r="B879" s="171" t="s">
        <v>1882</v>
      </c>
      <c r="C879" s="168">
        <v>4500</v>
      </c>
      <c r="D879" s="172">
        <v>14550061</v>
      </c>
      <c r="E879" s="168" t="str">
        <f t="shared" si="22"/>
        <v>Pemotongan Biaya Layanan Power M</v>
      </c>
      <c r="F879" s="184"/>
    </row>
    <row r="880" spans="1:6" hidden="1" x14ac:dyDescent="0.2">
      <c r="A880" s="187" t="s">
        <v>1881</v>
      </c>
      <c r="B880" s="188" t="s">
        <v>1883</v>
      </c>
      <c r="C880" s="189">
        <v>1300</v>
      </c>
      <c r="D880" s="190">
        <v>14554561</v>
      </c>
      <c r="E880" s="189" t="str">
        <f t="shared" si="22"/>
        <v>Pemotongan untuk Asuransi dengan</v>
      </c>
      <c r="F880" s="191"/>
    </row>
    <row r="881" spans="1:6" hidden="1" x14ac:dyDescent="0.2">
      <c r="A881" s="186" t="s">
        <v>1881</v>
      </c>
      <c r="B881" s="171" t="s">
        <v>1884</v>
      </c>
      <c r="C881" s="168">
        <v>13000</v>
      </c>
      <c r="D881" s="172">
        <v>14555861</v>
      </c>
      <c r="E881" s="168" t="str">
        <f t="shared" si="22"/>
        <v>Pemotongan Ongkir via Anteraja -</v>
      </c>
      <c r="F881" s="184"/>
    </row>
    <row r="882" spans="1:6" hidden="1" x14ac:dyDescent="0.2">
      <c r="A882" s="186" t="s">
        <v>1877</v>
      </c>
      <c r="B882" s="171" t="s">
        <v>1878</v>
      </c>
      <c r="C882" s="168">
        <v>750</v>
      </c>
      <c r="D882" s="172">
        <v>14598561</v>
      </c>
      <c r="E882" s="168" t="str">
        <f t="shared" si="22"/>
        <v>Pemotongan Biaya Layanan Bebas O</v>
      </c>
      <c r="F882" s="184"/>
    </row>
    <row r="883" spans="1:6" hidden="1" x14ac:dyDescent="0.2">
      <c r="A883" s="187" t="s">
        <v>1877</v>
      </c>
      <c r="B883" s="188" t="s">
        <v>1879</v>
      </c>
      <c r="C883" s="189">
        <v>750</v>
      </c>
      <c r="D883" s="190">
        <v>14599311</v>
      </c>
      <c r="E883" s="189" t="str">
        <f t="shared" si="22"/>
        <v>Pemotongan Biaya Layanan Power M</v>
      </c>
      <c r="F883" s="191"/>
    </row>
    <row r="884" spans="1:6" hidden="1" x14ac:dyDescent="0.2">
      <c r="A884" s="186" t="s">
        <v>1877</v>
      </c>
      <c r="B884" s="171" t="s">
        <v>1880</v>
      </c>
      <c r="C884" s="168">
        <v>22000</v>
      </c>
      <c r="D884" s="172">
        <v>14600061</v>
      </c>
      <c r="E884" s="168" t="str">
        <f t="shared" si="22"/>
        <v xml:space="preserve">Pemotongan Ongkir via SiCepat - </v>
      </c>
      <c r="F884" s="184"/>
    </row>
    <row r="885" spans="1:6" hidden="1" x14ac:dyDescent="0.2">
      <c r="A885" s="186" t="s">
        <v>1873</v>
      </c>
      <c r="B885" s="171" t="s">
        <v>1874</v>
      </c>
      <c r="C885" s="168">
        <v>825</v>
      </c>
      <c r="D885" s="172">
        <v>14652736</v>
      </c>
      <c r="E885" s="168" t="str">
        <f t="shared" si="22"/>
        <v>Pemotongan Biaya Layanan Power M</v>
      </c>
      <c r="F885" s="184"/>
    </row>
    <row r="886" spans="1:6" hidden="1" x14ac:dyDescent="0.2">
      <c r="A886" s="187" t="s">
        <v>1873</v>
      </c>
      <c r="B886" s="188" t="s">
        <v>1875</v>
      </c>
      <c r="C886" s="189">
        <v>300</v>
      </c>
      <c r="D886" s="190">
        <v>14653561</v>
      </c>
      <c r="E886" s="189" t="str">
        <f t="shared" si="22"/>
        <v>Pemotongan untuk Asuransi dengan</v>
      </c>
      <c r="F886" s="191"/>
    </row>
    <row r="887" spans="1:6" hidden="1" x14ac:dyDescent="0.2">
      <c r="A887" s="186" t="s">
        <v>1873</v>
      </c>
      <c r="B887" s="171" t="s">
        <v>1876</v>
      </c>
      <c r="C887" s="168">
        <v>10000</v>
      </c>
      <c r="D887" s="172">
        <v>14653861</v>
      </c>
      <c r="E887" s="168" t="str">
        <f t="shared" si="22"/>
        <v>Pemotongan Ongkir via Anteraja -</v>
      </c>
      <c r="F887" s="184"/>
    </row>
    <row r="888" spans="1:6" hidden="1" x14ac:dyDescent="0.2">
      <c r="A888" s="186" t="s">
        <v>1869</v>
      </c>
      <c r="B888" s="171" t="s">
        <v>1870</v>
      </c>
      <c r="C888" s="168">
        <v>750</v>
      </c>
      <c r="D888" s="172">
        <v>14701236</v>
      </c>
      <c r="E888" s="168" t="str">
        <f t="shared" si="22"/>
        <v>Pemotongan Biaya Layanan Bebas O</v>
      </c>
      <c r="F888" s="184"/>
    </row>
    <row r="889" spans="1:6" hidden="1" x14ac:dyDescent="0.2">
      <c r="A889" s="187" t="s">
        <v>1869</v>
      </c>
      <c r="B889" s="188" t="s">
        <v>1871</v>
      </c>
      <c r="C889" s="189">
        <v>750</v>
      </c>
      <c r="D889" s="190">
        <v>14701986</v>
      </c>
      <c r="E889" s="189" t="str">
        <f t="shared" si="22"/>
        <v>Pemotongan Biaya Layanan Power M</v>
      </c>
      <c r="F889" s="191"/>
    </row>
    <row r="890" spans="1:6" hidden="1" x14ac:dyDescent="0.2">
      <c r="A890" s="186" t="s">
        <v>1869</v>
      </c>
      <c r="B890" s="171" t="s">
        <v>1872</v>
      </c>
      <c r="C890" s="168">
        <v>39000</v>
      </c>
      <c r="D890" s="172">
        <v>14702736</v>
      </c>
      <c r="E890" s="168" t="str">
        <f t="shared" si="22"/>
        <v xml:space="preserve">Pemotongan Ongkir via SiCepat - </v>
      </c>
      <c r="F890" s="184"/>
    </row>
    <row r="891" spans="1:6" hidden="1" x14ac:dyDescent="0.2">
      <c r="A891" s="186" t="s">
        <v>1864</v>
      </c>
      <c r="B891" s="171" t="s">
        <v>1865</v>
      </c>
      <c r="C891" s="168">
        <v>750</v>
      </c>
      <c r="D891" s="172">
        <v>14749736</v>
      </c>
      <c r="E891" s="168" t="str">
        <f t="shared" si="22"/>
        <v>Pemotongan Biaya Layanan Bebas O</v>
      </c>
      <c r="F891" s="184"/>
    </row>
    <row r="892" spans="1:6" hidden="1" x14ac:dyDescent="0.2">
      <c r="A892" s="186" t="s">
        <v>1864</v>
      </c>
      <c r="B892" s="171" t="s">
        <v>1866</v>
      </c>
      <c r="C892" s="168">
        <v>750</v>
      </c>
      <c r="D892" s="172">
        <v>14750486</v>
      </c>
      <c r="E892" s="168" t="str">
        <f t="shared" si="22"/>
        <v>Pemotongan Biaya Layanan Power M</v>
      </c>
      <c r="F892" s="184"/>
    </row>
    <row r="893" spans="1:6" hidden="1" x14ac:dyDescent="0.2">
      <c r="A893" s="187" t="s">
        <v>1864</v>
      </c>
      <c r="B893" s="188" t="s">
        <v>1867</v>
      </c>
      <c r="C893" s="189">
        <v>300</v>
      </c>
      <c r="D893" s="190">
        <v>14751236</v>
      </c>
      <c r="E893" s="189" t="str">
        <f t="shared" si="22"/>
        <v>Pemotongan untuk Asuransi dengan</v>
      </c>
      <c r="F893" s="191"/>
    </row>
    <row r="894" spans="1:6" hidden="1" x14ac:dyDescent="0.2">
      <c r="A894" s="186" t="s">
        <v>1864</v>
      </c>
      <c r="B894" s="171" t="s">
        <v>1868</v>
      </c>
      <c r="C894" s="168">
        <v>10000</v>
      </c>
      <c r="D894" s="172">
        <v>14751536</v>
      </c>
      <c r="E894" s="168" t="str">
        <f t="shared" si="22"/>
        <v>Pemotongan Ongkir via Anteraja -</v>
      </c>
      <c r="F894" s="184"/>
    </row>
    <row r="895" spans="1:6" hidden="1" x14ac:dyDescent="0.2">
      <c r="A895" s="186" t="s">
        <v>1859</v>
      </c>
      <c r="B895" s="171" t="s">
        <v>1860</v>
      </c>
      <c r="C895" s="168">
        <v>750</v>
      </c>
      <c r="D895" s="172">
        <v>14798236</v>
      </c>
      <c r="E895" s="168" t="str">
        <f t="shared" si="22"/>
        <v>Pemotongan Biaya Layanan Bebas O</v>
      </c>
      <c r="F895" s="184"/>
    </row>
    <row r="896" spans="1:6" hidden="1" x14ac:dyDescent="0.2">
      <c r="A896" s="186" t="s">
        <v>1859</v>
      </c>
      <c r="B896" s="171" t="s">
        <v>1861</v>
      </c>
      <c r="C896" s="168">
        <v>750</v>
      </c>
      <c r="D896" s="172">
        <v>14798986</v>
      </c>
      <c r="E896" s="168" t="str">
        <f t="shared" si="22"/>
        <v>Pemotongan Biaya Layanan Power M</v>
      </c>
      <c r="F896" s="184"/>
    </row>
    <row r="897" spans="1:6" hidden="1" x14ac:dyDescent="0.2">
      <c r="A897" s="187" t="s">
        <v>1859</v>
      </c>
      <c r="B897" s="188" t="s">
        <v>1862</v>
      </c>
      <c r="C897" s="189">
        <v>400</v>
      </c>
      <c r="D897" s="190">
        <v>14799736</v>
      </c>
      <c r="E897" s="189" t="str">
        <f t="shared" si="22"/>
        <v>Pemotongan untuk Asuransi dengan</v>
      </c>
      <c r="F897" s="191"/>
    </row>
    <row r="898" spans="1:6" hidden="1" x14ac:dyDescent="0.2">
      <c r="A898" s="186" t="s">
        <v>1859</v>
      </c>
      <c r="B898" s="171" t="s">
        <v>1863</v>
      </c>
      <c r="C898" s="168">
        <v>37000</v>
      </c>
      <c r="D898" s="172">
        <v>14800136</v>
      </c>
      <c r="E898" s="168" t="str">
        <f t="shared" si="22"/>
        <v>Pemotongan Ongkir via Anteraja -</v>
      </c>
      <c r="F898" s="184"/>
    </row>
    <row r="899" spans="1:6" hidden="1" x14ac:dyDescent="0.2">
      <c r="A899" s="186" t="s">
        <v>1855</v>
      </c>
      <c r="B899" s="171" t="s">
        <v>1856</v>
      </c>
      <c r="C899" s="168">
        <v>1485</v>
      </c>
      <c r="D899" s="172">
        <v>14894266</v>
      </c>
      <c r="E899" s="168" t="str">
        <f t="shared" si="22"/>
        <v>Pemotongan Biaya Layanan Bebas O</v>
      </c>
      <c r="F899" s="184"/>
    </row>
    <row r="900" spans="1:6" hidden="1" x14ac:dyDescent="0.2">
      <c r="A900" s="187" t="s">
        <v>1855</v>
      </c>
      <c r="B900" s="188" t="s">
        <v>1857</v>
      </c>
      <c r="C900" s="189">
        <v>1485</v>
      </c>
      <c r="D900" s="190">
        <v>14895751</v>
      </c>
      <c r="E900" s="189" t="str">
        <f t="shared" si="22"/>
        <v>Pemotongan Biaya Layanan Power M</v>
      </c>
      <c r="F900" s="191"/>
    </row>
    <row r="901" spans="1:6" hidden="1" x14ac:dyDescent="0.2">
      <c r="A901" s="186" t="s">
        <v>1855</v>
      </c>
      <c r="B901" s="171" t="s">
        <v>1858</v>
      </c>
      <c r="C901" s="168">
        <v>10000</v>
      </c>
      <c r="D901" s="172">
        <v>14897236</v>
      </c>
      <c r="E901" s="168" t="str">
        <f t="shared" si="22"/>
        <v xml:space="preserve">Pemotongan Ongkir via SiCepat - </v>
      </c>
      <c r="F901" s="184"/>
    </row>
    <row r="902" spans="1:6" x14ac:dyDescent="0.2">
      <c r="A902" s="186" t="s">
        <v>1853</v>
      </c>
      <c r="B902" s="171" t="s">
        <v>1854</v>
      </c>
      <c r="C902" s="168">
        <v>0</v>
      </c>
      <c r="D902" s="172">
        <v>14795266</v>
      </c>
      <c r="E902" s="168">
        <f t="shared" si="22"/>
        <v>0</v>
      </c>
      <c r="F902" s="168">
        <v>99000</v>
      </c>
    </row>
    <row r="903" spans="1:6" hidden="1" x14ac:dyDescent="0.2">
      <c r="A903" s="186" t="s">
        <v>1848</v>
      </c>
      <c r="B903" s="171" t="s">
        <v>1849</v>
      </c>
      <c r="C903" s="168">
        <v>750</v>
      </c>
      <c r="D903" s="172">
        <v>14843766</v>
      </c>
      <c r="E903" s="168" t="str">
        <f t="shared" si="22"/>
        <v>Pemotongan Biaya Layanan Bebas O</v>
      </c>
      <c r="F903" s="184"/>
    </row>
    <row r="904" spans="1:6" hidden="1" x14ac:dyDescent="0.2">
      <c r="A904" s="187" t="s">
        <v>1848</v>
      </c>
      <c r="B904" s="188" t="s">
        <v>1850</v>
      </c>
      <c r="C904" s="189">
        <v>750</v>
      </c>
      <c r="D904" s="190">
        <v>14844516</v>
      </c>
      <c r="E904" s="189" t="str">
        <f t="shared" si="22"/>
        <v>Pemotongan Biaya Layanan Power M</v>
      </c>
      <c r="F904" s="191"/>
    </row>
    <row r="905" spans="1:6" hidden="1" x14ac:dyDescent="0.2">
      <c r="A905" s="186" t="s">
        <v>1848</v>
      </c>
      <c r="B905" s="171" t="s">
        <v>1851</v>
      </c>
      <c r="C905" s="168">
        <v>300</v>
      </c>
      <c r="D905" s="172">
        <v>14845266</v>
      </c>
      <c r="E905" s="168" t="str">
        <f t="shared" ref="E905:E968" si="23">IFERROR(LEFT(B905,LEN(B905)-SEARCH("INV",B905)+6),0)</f>
        <v>Pemotongan untuk Asuransi dengan</v>
      </c>
      <c r="F905" s="184"/>
    </row>
    <row r="906" spans="1:6" hidden="1" x14ac:dyDescent="0.2">
      <c r="A906" s="186" t="s">
        <v>1848</v>
      </c>
      <c r="B906" s="171" t="s">
        <v>1852</v>
      </c>
      <c r="C906" s="168">
        <v>10000</v>
      </c>
      <c r="D906" s="172">
        <v>14845566</v>
      </c>
      <c r="E906" s="168" t="str">
        <f t="shared" si="23"/>
        <v xml:space="preserve">Pemotongan Ongkir via SiCepat - </v>
      </c>
      <c r="F906" s="184"/>
    </row>
    <row r="907" spans="1:6" hidden="1" x14ac:dyDescent="0.2">
      <c r="A907" s="187" t="s">
        <v>1844</v>
      </c>
      <c r="B907" s="188" t="s">
        <v>1845</v>
      </c>
      <c r="C907" s="189">
        <v>1485</v>
      </c>
      <c r="D907" s="190">
        <v>14939796</v>
      </c>
      <c r="E907" s="189" t="str">
        <f t="shared" si="23"/>
        <v>Pemotongan Biaya Layanan Bebas O</v>
      </c>
      <c r="F907" s="191"/>
    </row>
    <row r="908" spans="1:6" hidden="1" x14ac:dyDescent="0.2">
      <c r="A908" s="186" t="s">
        <v>1844</v>
      </c>
      <c r="B908" s="171" t="s">
        <v>1846</v>
      </c>
      <c r="C908" s="168">
        <v>1485</v>
      </c>
      <c r="D908" s="172">
        <v>14941281</v>
      </c>
      <c r="E908" s="168" t="str">
        <f t="shared" si="23"/>
        <v>Pemotongan Biaya Layanan Power M</v>
      </c>
      <c r="F908" s="184"/>
    </row>
    <row r="909" spans="1:6" hidden="1" x14ac:dyDescent="0.2">
      <c r="A909" s="186" t="s">
        <v>1844</v>
      </c>
      <c r="B909" s="171" t="s">
        <v>1847</v>
      </c>
      <c r="C909" s="168">
        <v>45000</v>
      </c>
      <c r="D909" s="172">
        <v>14942766</v>
      </c>
      <c r="E909" s="168" t="str">
        <f t="shared" si="23"/>
        <v>Pemotongan Ongkir via Anteraja -</v>
      </c>
      <c r="F909" s="184"/>
    </row>
    <row r="910" spans="1:6" hidden="1" x14ac:dyDescent="0.2">
      <c r="A910" s="187" t="s">
        <v>1839</v>
      </c>
      <c r="B910" s="188" t="s">
        <v>1840</v>
      </c>
      <c r="C910" s="189">
        <v>12120</v>
      </c>
      <c r="D910" s="190">
        <v>15723554</v>
      </c>
      <c r="E910" s="189" t="str">
        <f t="shared" si="23"/>
        <v>Pemotongan Biaya Layanan Bebas O</v>
      </c>
      <c r="F910" s="191"/>
    </row>
    <row r="911" spans="1:6" hidden="1" x14ac:dyDescent="0.2">
      <c r="A911" s="186" t="s">
        <v>1839</v>
      </c>
      <c r="B911" s="171" t="s">
        <v>1841</v>
      </c>
      <c r="C911" s="168">
        <v>12120</v>
      </c>
      <c r="D911" s="172">
        <v>15735674</v>
      </c>
      <c r="E911" s="168" t="str">
        <f t="shared" si="23"/>
        <v>Pemotongan Biaya Layanan Power M</v>
      </c>
      <c r="F911" s="184"/>
    </row>
    <row r="912" spans="1:6" hidden="1" x14ac:dyDescent="0.2">
      <c r="A912" s="186" t="s">
        <v>1839</v>
      </c>
      <c r="B912" s="171" t="s">
        <v>1842</v>
      </c>
      <c r="C912" s="168">
        <v>3500</v>
      </c>
      <c r="D912" s="172">
        <v>15747794</v>
      </c>
      <c r="E912" s="168" t="str">
        <f t="shared" si="23"/>
        <v>Pemotongan untuk Asuransi dengan</v>
      </c>
      <c r="F912" s="184"/>
    </row>
    <row r="913" spans="1:6" hidden="1" x14ac:dyDescent="0.2">
      <c r="A913" s="186" t="s">
        <v>1839</v>
      </c>
      <c r="B913" s="171" t="s">
        <v>1843</v>
      </c>
      <c r="C913" s="168">
        <v>44000</v>
      </c>
      <c r="D913" s="172">
        <v>15751294</v>
      </c>
      <c r="E913" s="168" t="str">
        <f t="shared" si="23"/>
        <v xml:space="preserve">Pemotongan Ongkir via SiCepat - </v>
      </c>
      <c r="F913" s="184"/>
    </row>
    <row r="914" spans="1:6" hidden="1" x14ac:dyDescent="0.2">
      <c r="A914" s="187" t="s">
        <v>1834</v>
      </c>
      <c r="B914" s="188" t="s">
        <v>1835</v>
      </c>
      <c r="C914" s="189">
        <v>1125</v>
      </c>
      <c r="D914" s="190">
        <v>15796304</v>
      </c>
      <c r="E914" s="189" t="str">
        <f t="shared" si="23"/>
        <v>Pemotongan Biaya Layanan Bebas O</v>
      </c>
      <c r="F914" s="191"/>
    </row>
    <row r="915" spans="1:6" hidden="1" x14ac:dyDescent="0.2">
      <c r="A915" s="186" t="s">
        <v>1834</v>
      </c>
      <c r="B915" s="171" t="s">
        <v>1836</v>
      </c>
      <c r="C915" s="168">
        <v>1125</v>
      </c>
      <c r="D915" s="172">
        <v>15797429</v>
      </c>
      <c r="E915" s="168" t="str">
        <f t="shared" si="23"/>
        <v>Pemotongan Biaya Layanan Power M</v>
      </c>
      <c r="F915" s="184"/>
    </row>
    <row r="916" spans="1:6" hidden="1" x14ac:dyDescent="0.2">
      <c r="A916" s="186" t="s">
        <v>1834</v>
      </c>
      <c r="B916" s="171" t="s">
        <v>1837</v>
      </c>
      <c r="C916" s="168">
        <v>400</v>
      </c>
      <c r="D916" s="172">
        <v>15798554</v>
      </c>
      <c r="E916" s="168" t="str">
        <f t="shared" si="23"/>
        <v>Pemotongan untuk Asuransi dengan</v>
      </c>
      <c r="F916" s="184"/>
    </row>
    <row r="917" spans="1:6" hidden="1" x14ac:dyDescent="0.2">
      <c r="A917" s="186" t="s">
        <v>1834</v>
      </c>
      <c r="B917" s="171" t="s">
        <v>1838</v>
      </c>
      <c r="C917" s="168">
        <v>10000</v>
      </c>
      <c r="D917" s="172">
        <v>15798954</v>
      </c>
      <c r="E917" s="168" t="str">
        <f t="shared" si="23"/>
        <v>Pemotongan Ongkir via Anteraja -</v>
      </c>
      <c r="F917" s="184"/>
    </row>
    <row r="918" spans="1:6" hidden="1" x14ac:dyDescent="0.2">
      <c r="A918" s="187" t="s">
        <v>1830</v>
      </c>
      <c r="B918" s="188" t="s">
        <v>1831</v>
      </c>
      <c r="C918" s="189">
        <v>750</v>
      </c>
      <c r="D918" s="190">
        <v>15844804</v>
      </c>
      <c r="E918" s="189" t="str">
        <f t="shared" si="23"/>
        <v>Pemotongan Biaya Layanan Bebas O</v>
      </c>
      <c r="F918" s="191"/>
    </row>
    <row r="919" spans="1:6" hidden="1" x14ac:dyDescent="0.2">
      <c r="A919" s="186" t="s">
        <v>1830</v>
      </c>
      <c r="B919" s="171" t="s">
        <v>1832</v>
      </c>
      <c r="C919" s="168">
        <v>750</v>
      </c>
      <c r="D919" s="172">
        <v>15845554</v>
      </c>
      <c r="E919" s="168" t="str">
        <f t="shared" si="23"/>
        <v>Pemotongan Biaya Layanan Power M</v>
      </c>
      <c r="F919" s="184"/>
    </row>
    <row r="920" spans="1:6" hidden="1" x14ac:dyDescent="0.2">
      <c r="A920" s="186" t="s">
        <v>1830</v>
      </c>
      <c r="B920" s="171" t="s">
        <v>1833</v>
      </c>
      <c r="C920" s="168">
        <v>10000</v>
      </c>
      <c r="D920" s="172">
        <v>15846304</v>
      </c>
      <c r="E920" s="168" t="str">
        <f t="shared" si="23"/>
        <v>Pemotongan Ongkir via Anteraja -</v>
      </c>
      <c r="F920" s="184"/>
    </row>
    <row r="921" spans="1:6" hidden="1" x14ac:dyDescent="0.2">
      <c r="A921" s="187" t="s">
        <v>1826</v>
      </c>
      <c r="B921" s="188" t="s">
        <v>1827</v>
      </c>
      <c r="C921" s="189">
        <v>750</v>
      </c>
      <c r="D921" s="190">
        <v>15893304</v>
      </c>
      <c r="E921" s="189" t="str">
        <f t="shared" si="23"/>
        <v>Pemotongan Biaya Layanan Bebas O</v>
      </c>
      <c r="F921" s="191"/>
    </row>
    <row r="922" spans="1:6" hidden="1" x14ac:dyDescent="0.2">
      <c r="A922" s="186" t="s">
        <v>1826</v>
      </c>
      <c r="B922" s="171" t="s">
        <v>1828</v>
      </c>
      <c r="C922" s="168">
        <v>750</v>
      </c>
      <c r="D922" s="172">
        <v>15894054</v>
      </c>
      <c r="E922" s="168" t="str">
        <f t="shared" si="23"/>
        <v>Pemotongan Biaya Layanan Power M</v>
      </c>
      <c r="F922" s="184"/>
    </row>
    <row r="923" spans="1:6" hidden="1" x14ac:dyDescent="0.2">
      <c r="A923" s="186" t="s">
        <v>1826</v>
      </c>
      <c r="B923" s="171" t="s">
        <v>1829</v>
      </c>
      <c r="C923" s="168">
        <v>10000</v>
      </c>
      <c r="D923" s="172">
        <v>15894804</v>
      </c>
      <c r="E923" s="168" t="str">
        <f t="shared" si="23"/>
        <v>Pemotongan Ongkir via Anteraja -</v>
      </c>
      <c r="F923" s="184"/>
    </row>
    <row r="924" spans="1:6" hidden="1" x14ac:dyDescent="0.2">
      <c r="A924" s="186" t="s">
        <v>1821</v>
      </c>
      <c r="B924" s="171" t="s">
        <v>1822</v>
      </c>
      <c r="C924" s="168">
        <v>750</v>
      </c>
      <c r="D924" s="172">
        <v>15941804</v>
      </c>
      <c r="E924" s="168" t="str">
        <f t="shared" si="23"/>
        <v>Pemotongan Biaya Layanan Bebas O</v>
      </c>
      <c r="F924" s="184"/>
    </row>
    <row r="925" spans="1:6" hidden="1" x14ac:dyDescent="0.2">
      <c r="A925" s="187" t="s">
        <v>1821</v>
      </c>
      <c r="B925" s="188" t="s">
        <v>1823</v>
      </c>
      <c r="C925" s="189">
        <v>750</v>
      </c>
      <c r="D925" s="190">
        <v>15942554</v>
      </c>
      <c r="E925" s="189" t="str">
        <f t="shared" si="23"/>
        <v>Pemotongan Biaya Layanan Power M</v>
      </c>
      <c r="F925" s="191"/>
    </row>
    <row r="926" spans="1:6" hidden="1" x14ac:dyDescent="0.2">
      <c r="A926" s="186" t="s">
        <v>1821</v>
      </c>
      <c r="B926" s="171" t="s">
        <v>1824</v>
      </c>
      <c r="C926" s="168">
        <v>300</v>
      </c>
      <c r="D926" s="172">
        <v>15943304</v>
      </c>
      <c r="E926" s="168" t="str">
        <f t="shared" si="23"/>
        <v>Pemotongan untuk Asuransi dengan</v>
      </c>
      <c r="F926" s="184"/>
    </row>
    <row r="927" spans="1:6" hidden="1" x14ac:dyDescent="0.2">
      <c r="A927" s="186" t="s">
        <v>1821</v>
      </c>
      <c r="B927" s="171" t="s">
        <v>1825</v>
      </c>
      <c r="C927" s="168">
        <v>10000</v>
      </c>
      <c r="D927" s="172">
        <v>15943604</v>
      </c>
      <c r="E927" s="168" t="str">
        <f t="shared" si="23"/>
        <v>Pemotongan Ongkir via Anteraja -</v>
      </c>
      <c r="F927" s="184"/>
    </row>
    <row r="928" spans="1:6" hidden="1" x14ac:dyDescent="0.2">
      <c r="A928" s="186" t="s">
        <v>1817</v>
      </c>
      <c r="B928" s="171" t="s">
        <v>1818</v>
      </c>
      <c r="C928" s="168">
        <v>750</v>
      </c>
      <c r="D928" s="172">
        <v>15990304</v>
      </c>
      <c r="E928" s="168" t="str">
        <f t="shared" si="23"/>
        <v>Pemotongan Biaya Layanan Bebas O</v>
      </c>
      <c r="F928" s="184"/>
    </row>
    <row r="929" spans="1:6" hidden="1" x14ac:dyDescent="0.2">
      <c r="A929" s="187" t="s">
        <v>1817</v>
      </c>
      <c r="B929" s="188" t="s">
        <v>1819</v>
      </c>
      <c r="C929" s="189">
        <v>750</v>
      </c>
      <c r="D929" s="190">
        <v>15991054</v>
      </c>
      <c r="E929" s="189" t="str">
        <f t="shared" si="23"/>
        <v>Pemotongan Biaya Layanan Power M</v>
      </c>
      <c r="F929" s="191"/>
    </row>
    <row r="930" spans="1:6" hidden="1" x14ac:dyDescent="0.2">
      <c r="A930" s="186" t="s">
        <v>1817</v>
      </c>
      <c r="B930" s="171" t="s">
        <v>1820</v>
      </c>
      <c r="C930" s="168">
        <v>10000</v>
      </c>
      <c r="D930" s="172">
        <v>15991804</v>
      </c>
      <c r="E930" s="168" t="str">
        <f t="shared" si="23"/>
        <v xml:space="preserve">Pemotongan Ongkir via SiCepat - </v>
      </c>
      <c r="F930" s="184"/>
    </row>
    <row r="931" spans="1:6" hidden="1" x14ac:dyDescent="0.2">
      <c r="A931" s="186" t="s">
        <v>1812</v>
      </c>
      <c r="B931" s="171" t="s">
        <v>1813</v>
      </c>
      <c r="C931" s="168">
        <v>750</v>
      </c>
      <c r="D931" s="172">
        <v>16038804</v>
      </c>
      <c r="E931" s="168" t="str">
        <f t="shared" si="23"/>
        <v>Pemotongan Biaya Layanan Bebas O</v>
      </c>
      <c r="F931" s="184"/>
    </row>
    <row r="932" spans="1:6" hidden="1" x14ac:dyDescent="0.2">
      <c r="A932" s="186" t="s">
        <v>1812</v>
      </c>
      <c r="B932" s="171" t="s">
        <v>1814</v>
      </c>
      <c r="C932" s="168">
        <v>750</v>
      </c>
      <c r="D932" s="172">
        <v>16039554</v>
      </c>
      <c r="E932" s="168" t="str">
        <f t="shared" si="23"/>
        <v>Pemotongan Biaya Layanan Power M</v>
      </c>
      <c r="F932" s="184"/>
    </row>
    <row r="933" spans="1:6" hidden="1" x14ac:dyDescent="0.2">
      <c r="A933" s="187" t="s">
        <v>1812</v>
      </c>
      <c r="B933" s="188" t="s">
        <v>1815</v>
      </c>
      <c r="C933" s="189">
        <v>300</v>
      </c>
      <c r="D933" s="190">
        <v>16040304</v>
      </c>
      <c r="E933" s="189" t="str">
        <f t="shared" si="23"/>
        <v>Pemotongan untuk Asuransi dengan</v>
      </c>
      <c r="F933" s="191"/>
    </row>
    <row r="934" spans="1:6" hidden="1" x14ac:dyDescent="0.2">
      <c r="A934" s="186" t="s">
        <v>1812</v>
      </c>
      <c r="B934" s="171" t="s">
        <v>1816</v>
      </c>
      <c r="C934" s="168">
        <v>18000</v>
      </c>
      <c r="D934" s="172">
        <v>16040604</v>
      </c>
      <c r="E934" s="168" t="str">
        <f t="shared" si="23"/>
        <v>Pemotongan Ongkir via Anteraja -</v>
      </c>
      <c r="F934" s="184"/>
    </row>
    <row r="935" spans="1:6" hidden="1" x14ac:dyDescent="0.2">
      <c r="A935" s="186" t="s">
        <v>1807</v>
      </c>
      <c r="B935" s="171" t="s">
        <v>1808</v>
      </c>
      <c r="C935" s="168">
        <v>750</v>
      </c>
      <c r="D935" s="172">
        <v>16087304</v>
      </c>
      <c r="E935" s="168" t="str">
        <f t="shared" si="23"/>
        <v>Pemotongan Biaya Layanan Bebas O</v>
      </c>
      <c r="F935" s="184"/>
    </row>
    <row r="936" spans="1:6" hidden="1" x14ac:dyDescent="0.2">
      <c r="A936" s="186" t="s">
        <v>1807</v>
      </c>
      <c r="B936" s="171" t="s">
        <v>1809</v>
      </c>
      <c r="C936" s="168">
        <v>750</v>
      </c>
      <c r="D936" s="172">
        <v>16088054</v>
      </c>
      <c r="E936" s="168" t="str">
        <f t="shared" si="23"/>
        <v>Pemotongan Biaya Layanan Power M</v>
      </c>
      <c r="F936" s="184"/>
    </row>
    <row r="937" spans="1:6" hidden="1" x14ac:dyDescent="0.2">
      <c r="A937" s="187" t="s">
        <v>1807</v>
      </c>
      <c r="B937" s="188" t="s">
        <v>1810</v>
      </c>
      <c r="C937" s="189">
        <v>300</v>
      </c>
      <c r="D937" s="190">
        <v>16088804</v>
      </c>
      <c r="E937" s="189" t="str">
        <f t="shared" si="23"/>
        <v>Pemotongan untuk Asuransi dengan</v>
      </c>
      <c r="F937" s="191"/>
    </row>
    <row r="938" spans="1:6" hidden="1" x14ac:dyDescent="0.2">
      <c r="A938" s="186" t="s">
        <v>1807</v>
      </c>
      <c r="B938" s="171" t="s">
        <v>1811</v>
      </c>
      <c r="C938" s="168">
        <v>10000</v>
      </c>
      <c r="D938" s="172">
        <v>16089104</v>
      </c>
      <c r="E938" s="168" t="str">
        <f t="shared" si="23"/>
        <v>Pemotongan Ongkir via Anteraja -</v>
      </c>
      <c r="F938" s="184"/>
    </row>
    <row r="939" spans="1:6" hidden="1" x14ac:dyDescent="0.2">
      <c r="A939" s="186" t="s">
        <v>1805</v>
      </c>
      <c r="B939" s="171" t="s">
        <v>1806</v>
      </c>
      <c r="C939" s="168">
        <v>37000</v>
      </c>
      <c r="D939" s="172">
        <v>16137304</v>
      </c>
      <c r="E939" s="168" t="str">
        <f t="shared" si="23"/>
        <v>Pemotongan Ongkir via Anteraja -</v>
      </c>
      <c r="F939" s="184"/>
    </row>
    <row r="940" spans="1:6" hidden="1" x14ac:dyDescent="0.2">
      <c r="A940" s="187" t="s">
        <v>1802</v>
      </c>
      <c r="B940" s="188" t="s">
        <v>1803</v>
      </c>
      <c r="C940" s="189">
        <v>750</v>
      </c>
      <c r="D940" s="190">
        <v>16135804</v>
      </c>
      <c r="E940" s="189" t="str">
        <f t="shared" si="23"/>
        <v>Pemotongan Biaya Layanan Bebas O</v>
      </c>
      <c r="F940" s="191"/>
    </row>
    <row r="941" spans="1:6" hidden="1" x14ac:dyDescent="0.2">
      <c r="A941" s="186" t="s">
        <v>1802</v>
      </c>
      <c r="B941" s="171" t="s">
        <v>1804</v>
      </c>
      <c r="C941" s="168">
        <v>750</v>
      </c>
      <c r="D941" s="172">
        <v>16136554</v>
      </c>
      <c r="E941" s="168" t="str">
        <f t="shared" si="23"/>
        <v>Pemotongan Biaya Layanan Power M</v>
      </c>
      <c r="F941" s="184"/>
    </row>
    <row r="942" spans="1:6" hidden="1" x14ac:dyDescent="0.2">
      <c r="A942" s="186" t="s">
        <v>1798</v>
      </c>
      <c r="B942" s="171" t="s">
        <v>1799</v>
      </c>
      <c r="C942" s="168">
        <v>750</v>
      </c>
      <c r="D942" s="172">
        <v>16184304</v>
      </c>
      <c r="E942" s="168" t="str">
        <f t="shared" si="23"/>
        <v>Pemotongan Biaya Layanan Bebas O</v>
      </c>
      <c r="F942" s="184"/>
    </row>
    <row r="943" spans="1:6" hidden="1" x14ac:dyDescent="0.2">
      <c r="A943" s="187" t="s">
        <v>1798</v>
      </c>
      <c r="B943" s="188" t="s">
        <v>1800</v>
      </c>
      <c r="C943" s="189">
        <v>750</v>
      </c>
      <c r="D943" s="190">
        <v>16185054</v>
      </c>
      <c r="E943" s="189" t="str">
        <f t="shared" si="23"/>
        <v>Pemotongan Biaya Layanan Power M</v>
      </c>
      <c r="F943" s="191"/>
    </row>
    <row r="944" spans="1:6" hidden="1" x14ac:dyDescent="0.2">
      <c r="A944" s="186" t="s">
        <v>1798</v>
      </c>
      <c r="B944" s="171" t="s">
        <v>1801</v>
      </c>
      <c r="C944" s="168">
        <v>10000</v>
      </c>
      <c r="D944" s="172">
        <v>16185804</v>
      </c>
      <c r="E944" s="168" t="str">
        <f t="shared" si="23"/>
        <v xml:space="preserve">Pemotongan Ongkir via SiCepat - </v>
      </c>
      <c r="F944" s="184"/>
    </row>
    <row r="945" spans="1:6" hidden="1" x14ac:dyDescent="0.2">
      <c r="A945" s="186" t="s">
        <v>1794</v>
      </c>
      <c r="B945" s="171" t="s">
        <v>1795</v>
      </c>
      <c r="C945" s="168">
        <v>900</v>
      </c>
      <c r="D945" s="172">
        <v>16242504</v>
      </c>
      <c r="E945" s="168" t="str">
        <f t="shared" si="23"/>
        <v>Pemotongan Biaya Layanan Bebas O</v>
      </c>
      <c r="F945" s="184"/>
    </row>
    <row r="946" spans="1:6" hidden="1" x14ac:dyDescent="0.2">
      <c r="A946" s="187" t="s">
        <v>1794</v>
      </c>
      <c r="B946" s="188" t="s">
        <v>1796</v>
      </c>
      <c r="C946" s="189">
        <v>900</v>
      </c>
      <c r="D946" s="190">
        <v>16243404</v>
      </c>
      <c r="E946" s="189" t="str">
        <f t="shared" si="23"/>
        <v>Pemotongan Biaya Layanan Power M</v>
      </c>
      <c r="F946" s="191"/>
    </row>
    <row r="947" spans="1:6" hidden="1" x14ac:dyDescent="0.2">
      <c r="A947" s="186" t="s">
        <v>1794</v>
      </c>
      <c r="B947" s="171" t="s">
        <v>1797</v>
      </c>
      <c r="C947" s="168">
        <v>19000</v>
      </c>
      <c r="D947" s="172">
        <v>16244304</v>
      </c>
      <c r="E947" s="168" t="str">
        <f t="shared" si="23"/>
        <v>Pemotongan Ongkir via Anteraja -</v>
      </c>
      <c r="F947" s="184"/>
    </row>
    <row r="948" spans="1:6" hidden="1" x14ac:dyDescent="0.2">
      <c r="A948" s="186" t="s">
        <v>1788</v>
      </c>
      <c r="B948" s="171" t="s">
        <v>1789</v>
      </c>
      <c r="C948" s="168">
        <v>2925</v>
      </c>
      <c r="D948" s="172">
        <v>16431654</v>
      </c>
      <c r="E948" s="168" t="str">
        <f t="shared" si="23"/>
        <v>Pemotongan Biaya Layanan Bebas O</v>
      </c>
      <c r="F948" s="184"/>
    </row>
    <row r="949" spans="1:6" hidden="1" x14ac:dyDescent="0.2">
      <c r="A949" s="187" t="s">
        <v>1788</v>
      </c>
      <c r="B949" s="188" t="s">
        <v>1790</v>
      </c>
      <c r="C949" s="189">
        <v>2925</v>
      </c>
      <c r="D949" s="190">
        <v>16434579</v>
      </c>
      <c r="E949" s="189" t="str">
        <f t="shared" si="23"/>
        <v>Pemotongan Biaya Layanan Power M</v>
      </c>
      <c r="F949" s="191"/>
    </row>
    <row r="950" spans="1:6" hidden="1" x14ac:dyDescent="0.2">
      <c r="A950" s="186" t="s">
        <v>1788</v>
      </c>
      <c r="B950" s="171" t="s">
        <v>1791</v>
      </c>
      <c r="C950" s="168">
        <v>20000</v>
      </c>
      <c r="D950" s="172">
        <v>16437504</v>
      </c>
      <c r="E950" s="168" t="str">
        <f t="shared" si="23"/>
        <v>Pemotongan Voucher Merchant - Promo Cash</v>
      </c>
      <c r="F950" s="184"/>
    </row>
    <row r="951" spans="1:6" hidden="1" x14ac:dyDescent="0.2">
      <c r="A951" s="186" t="s">
        <v>1788</v>
      </c>
      <c r="B951" s="171" t="s">
        <v>1792</v>
      </c>
      <c r="C951" s="168">
        <v>900</v>
      </c>
      <c r="D951" s="172">
        <v>16457504</v>
      </c>
      <c r="E951" s="168" t="str">
        <f t="shared" si="23"/>
        <v>Pemotongan untuk Asuransi dengan</v>
      </c>
      <c r="F951" s="184"/>
    </row>
    <row r="952" spans="1:6" hidden="1" x14ac:dyDescent="0.2">
      <c r="A952" s="186" t="s">
        <v>1788</v>
      </c>
      <c r="B952" s="171" t="s">
        <v>1793</v>
      </c>
      <c r="C952" s="168">
        <v>10000</v>
      </c>
      <c r="D952" s="172">
        <v>16458404</v>
      </c>
      <c r="E952" s="168" t="str">
        <f t="shared" si="23"/>
        <v xml:space="preserve">Pemotongan Ongkir via SiCepat - </v>
      </c>
      <c r="F952" s="184"/>
    </row>
    <row r="953" spans="1:6" hidden="1" x14ac:dyDescent="0.2">
      <c r="A953" s="187" t="s">
        <v>1784</v>
      </c>
      <c r="B953" s="188" t="s">
        <v>1785</v>
      </c>
      <c r="C953" s="189">
        <v>750</v>
      </c>
      <c r="D953" s="190">
        <v>16480154</v>
      </c>
      <c r="E953" s="189" t="str">
        <f t="shared" si="23"/>
        <v>Pemotongan Biaya Layanan Bebas O</v>
      </c>
      <c r="F953" s="191"/>
    </row>
    <row r="954" spans="1:6" hidden="1" x14ac:dyDescent="0.2">
      <c r="A954" s="186" t="s">
        <v>1784</v>
      </c>
      <c r="B954" s="171" t="s">
        <v>1786</v>
      </c>
      <c r="C954" s="168">
        <v>750</v>
      </c>
      <c r="D954" s="172">
        <v>16480904</v>
      </c>
      <c r="E954" s="168" t="str">
        <f t="shared" si="23"/>
        <v>Pemotongan Biaya Layanan Power M</v>
      </c>
      <c r="F954" s="184"/>
    </row>
    <row r="955" spans="1:6" hidden="1" x14ac:dyDescent="0.2">
      <c r="A955" s="186" t="s">
        <v>1784</v>
      </c>
      <c r="B955" s="171" t="s">
        <v>1787</v>
      </c>
      <c r="C955" s="168">
        <v>35000</v>
      </c>
      <c r="D955" s="172">
        <v>16481654</v>
      </c>
      <c r="E955" s="168" t="str">
        <f t="shared" si="23"/>
        <v>Pemotongan Ongkir via Anteraja -</v>
      </c>
      <c r="F955" s="184"/>
    </row>
    <row r="956" spans="1:6" hidden="1" x14ac:dyDescent="0.2">
      <c r="A956" s="186" t="s">
        <v>1779</v>
      </c>
      <c r="B956" s="171" t="s">
        <v>1780</v>
      </c>
      <c r="C956" s="168">
        <v>750</v>
      </c>
      <c r="D956" s="172">
        <v>16528654</v>
      </c>
      <c r="E956" s="168" t="str">
        <f t="shared" si="23"/>
        <v>Pemotongan Biaya Layanan Bebas O</v>
      </c>
      <c r="F956" s="184"/>
    </row>
    <row r="957" spans="1:6" hidden="1" x14ac:dyDescent="0.2">
      <c r="A957" s="187" t="s">
        <v>1779</v>
      </c>
      <c r="B957" s="188" t="s">
        <v>1781</v>
      </c>
      <c r="C957" s="189">
        <v>750</v>
      </c>
      <c r="D957" s="190">
        <v>16529404</v>
      </c>
      <c r="E957" s="189" t="str">
        <f t="shared" si="23"/>
        <v>Pemotongan Biaya Layanan Power M</v>
      </c>
      <c r="F957" s="191"/>
    </row>
    <row r="958" spans="1:6" hidden="1" x14ac:dyDescent="0.2">
      <c r="A958" s="186" t="s">
        <v>1779</v>
      </c>
      <c r="B958" s="171" t="s">
        <v>1782</v>
      </c>
      <c r="C958" s="168">
        <v>300</v>
      </c>
      <c r="D958" s="172">
        <v>16530154</v>
      </c>
      <c r="E958" s="168" t="str">
        <f t="shared" si="23"/>
        <v>Pemotongan untuk Asuransi dengan</v>
      </c>
      <c r="F958" s="184"/>
    </row>
    <row r="959" spans="1:6" hidden="1" x14ac:dyDescent="0.2">
      <c r="A959" s="187" t="s">
        <v>1779</v>
      </c>
      <c r="B959" s="188" t="s">
        <v>1783</v>
      </c>
      <c r="C959" s="189">
        <v>10000</v>
      </c>
      <c r="D959" s="190">
        <v>16530454</v>
      </c>
      <c r="E959" s="189" t="str">
        <f t="shared" si="23"/>
        <v xml:space="preserve">Pemotongan Ongkir via SiCepat - </v>
      </c>
      <c r="F959" s="191"/>
    </row>
    <row r="960" spans="1:6" hidden="1" x14ac:dyDescent="0.2">
      <c r="A960" s="186" t="s">
        <v>1775</v>
      </c>
      <c r="B960" s="171" t="s">
        <v>1776</v>
      </c>
      <c r="C960" s="168">
        <v>825</v>
      </c>
      <c r="D960" s="172">
        <v>16582829</v>
      </c>
      <c r="E960" s="168" t="str">
        <f t="shared" si="23"/>
        <v>Pemotongan Biaya Layanan Power M</v>
      </c>
      <c r="F960" s="184"/>
    </row>
    <row r="961" spans="1:6" hidden="1" x14ac:dyDescent="0.2">
      <c r="A961" s="186" t="s">
        <v>1775</v>
      </c>
      <c r="B961" s="171" t="s">
        <v>1777</v>
      </c>
      <c r="C961" s="168">
        <v>300</v>
      </c>
      <c r="D961" s="172">
        <v>16583654</v>
      </c>
      <c r="E961" s="168" t="str">
        <f t="shared" si="23"/>
        <v>Pemotongan untuk Asuransi dengan</v>
      </c>
      <c r="F961" s="184"/>
    </row>
    <row r="962" spans="1:6" hidden="1" x14ac:dyDescent="0.2">
      <c r="A962" s="187" t="s">
        <v>1775</v>
      </c>
      <c r="B962" s="188" t="s">
        <v>1778</v>
      </c>
      <c r="C962" s="189">
        <v>6000</v>
      </c>
      <c r="D962" s="190">
        <v>16583954</v>
      </c>
      <c r="E962" s="189" t="str">
        <f t="shared" si="23"/>
        <v xml:space="preserve">Pemotongan Ongkir via SiCepat - </v>
      </c>
      <c r="F962" s="191"/>
    </row>
    <row r="963" spans="1:6" hidden="1" x14ac:dyDescent="0.2">
      <c r="A963" s="186" t="s">
        <v>1771</v>
      </c>
      <c r="B963" s="171" t="s">
        <v>1772</v>
      </c>
      <c r="C963" s="168">
        <v>750</v>
      </c>
      <c r="D963" s="172">
        <v>16632079</v>
      </c>
      <c r="E963" s="168" t="str">
        <f t="shared" si="23"/>
        <v>Pemotongan Biaya Layanan Power M</v>
      </c>
      <c r="F963" s="184"/>
    </row>
    <row r="964" spans="1:6" hidden="1" x14ac:dyDescent="0.2">
      <c r="A964" s="186" t="s">
        <v>1771</v>
      </c>
      <c r="B964" s="171" t="s">
        <v>1773</v>
      </c>
      <c r="C964" s="168">
        <v>300</v>
      </c>
      <c r="D964" s="172">
        <v>16632829</v>
      </c>
      <c r="E964" s="168" t="str">
        <f t="shared" si="23"/>
        <v>Pemotongan untuk Asuransi dengan</v>
      </c>
      <c r="F964" s="184"/>
    </row>
    <row r="965" spans="1:6" hidden="1" x14ac:dyDescent="0.2">
      <c r="A965" s="187" t="s">
        <v>1771</v>
      </c>
      <c r="B965" s="188" t="s">
        <v>1774</v>
      </c>
      <c r="C965" s="189">
        <v>13000</v>
      </c>
      <c r="D965" s="190">
        <v>16633129</v>
      </c>
      <c r="E965" s="189" t="str">
        <f t="shared" si="23"/>
        <v xml:space="preserve">Pemotongan Ongkir via SiCepat - </v>
      </c>
      <c r="F965" s="191"/>
    </row>
    <row r="966" spans="1:6" hidden="1" x14ac:dyDescent="0.2">
      <c r="A966" s="186" t="s">
        <v>1767</v>
      </c>
      <c r="B966" s="171" t="s">
        <v>1768</v>
      </c>
      <c r="C966" s="168">
        <v>750</v>
      </c>
      <c r="D966" s="172">
        <v>16680579</v>
      </c>
      <c r="E966" s="168" t="str">
        <f t="shared" si="23"/>
        <v>Pemotongan Biaya Layanan Bebas O</v>
      </c>
      <c r="F966" s="184"/>
    </row>
    <row r="967" spans="1:6" hidden="1" x14ac:dyDescent="0.2">
      <c r="A967" s="186" t="s">
        <v>1767</v>
      </c>
      <c r="B967" s="171" t="s">
        <v>1769</v>
      </c>
      <c r="C967" s="168">
        <v>750</v>
      </c>
      <c r="D967" s="172">
        <v>16681329</v>
      </c>
      <c r="E967" s="168" t="str">
        <f t="shared" si="23"/>
        <v>Pemotongan Biaya Layanan Power M</v>
      </c>
      <c r="F967" s="184"/>
    </row>
    <row r="968" spans="1:6" hidden="1" x14ac:dyDescent="0.2">
      <c r="A968" s="187" t="s">
        <v>1767</v>
      </c>
      <c r="B968" s="188" t="s">
        <v>1770</v>
      </c>
      <c r="C968" s="189">
        <v>18000</v>
      </c>
      <c r="D968" s="190">
        <v>16682079</v>
      </c>
      <c r="E968" s="189" t="str">
        <f t="shared" si="23"/>
        <v>Pemotongan Ongkir via Anteraja -</v>
      </c>
      <c r="F968" s="191"/>
    </row>
    <row r="969" spans="1:6" hidden="1" x14ac:dyDescent="0.2">
      <c r="A969" s="186" t="s">
        <v>1762</v>
      </c>
      <c r="B969" s="171" t="s">
        <v>1763</v>
      </c>
      <c r="C969" s="168">
        <v>885</v>
      </c>
      <c r="D969" s="172">
        <v>16737809</v>
      </c>
      <c r="E969" s="168" t="str">
        <f t="shared" ref="E969:E1032" si="24">IFERROR(LEFT(B969,LEN(B969)-SEARCH("INV",B969)+6),0)</f>
        <v>Pemotongan Biaya Layanan Bebas O</v>
      </c>
      <c r="F969" s="184"/>
    </row>
    <row r="970" spans="1:6" hidden="1" x14ac:dyDescent="0.2">
      <c r="A970" s="186" t="s">
        <v>1762</v>
      </c>
      <c r="B970" s="171" t="s">
        <v>1764</v>
      </c>
      <c r="C970" s="168">
        <v>885</v>
      </c>
      <c r="D970" s="172">
        <v>16738694</v>
      </c>
      <c r="E970" s="168" t="str">
        <f t="shared" si="24"/>
        <v>Pemotongan Biaya Layanan Power M</v>
      </c>
      <c r="F970" s="184"/>
    </row>
    <row r="971" spans="1:6" hidden="1" x14ac:dyDescent="0.2">
      <c r="A971" s="187" t="s">
        <v>1762</v>
      </c>
      <c r="B971" s="188" t="s">
        <v>1765</v>
      </c>
      <c r="C971" s="189">
        <v>400</v>
      </c>
      <c r="D971" s="190">
        <v>16739579</v>
      </c>
      <c r="E971" s="189" t="str">
        <f t="shared" si="24"/>
        <v>Pemotongan untuk Asuransi dengan</v>
      </c>
      <c r="F971" s="191"/>
    </row>
    <row r="972" spans="1:6" hidden="1" x14ac:dyDescent="0.2">
      <c r="A972" s="186" t="s">
        <v>1762</v>
      </c>
      <c r="B972" s="171" t="s">
        <v>1766</v>
      </c>
      <c r="C972" s="168">
        <v>28000</v>
      </c>
      <c r="D972" s="172">
        <v>16739979</v>
      </c>
      <c r="E972" s="168" t="str">
        <f t="shared" si="24"/>
        <v>Pemotongan Ongkir via Anteraja -</v>
      </c>
      <c r="F972" s="184"/>
    </row>
    <row r="973" spans="1:6" hidden="1" x14ac:dyDescent="0.2">
      <c r="A973" s="186" t="s">
        <v>1758</v>
      </c>
      <c r="B973" s="171" t="s">
        <v>1759</v>
      </c>
      <c r="C973" s="168">
        <v>1485</v>
      </c>
      <c r="D973" s="172">
        <v>16833839</v>
      </c>
      <c r="E973" s="168" t="str">
        <f t="shared" si="24"/>
        <v>Pemotongan Biaya Layanan Bebas O</v>
      </c>
      <c r="F973" s="184"/>
    </row>
    <row r="974" spans="1:6" hidden="1" x14ac:dyDescent="0.2">
      <c r="A974" s="186" t="s">
        <v>1758</v>
      </c>
      <c r="B974" s="171" t="s">
        <v>1760</v>
      </c>
      <c r="C974" s="168">
        <v>1485</v>
      </c>
      <c r="D974" s="172">
        <v>16835324</v>
      </c>
      <c r="E974" s="168" t="str">
        <f t="shared" si="24"/>
        <v>Pemotongan Biaya Layanan Power M</v>
      </c>
      <c r="F974" s="184"/>
    </row>
    <row r="975" spans="1:6" hidden="1" x14ac:dyDescent="0.2">
      <c r="A975" s="186" t="s">
        <v>1758</v>
      </c>
      <c r="B975" s="171" t="s">
        <v>1761</v>
      </c>
      <c r="C975" s="168">
        <v>22000</v>
      </c>
      <c r="D975" s="172">
        <v>16836809</v>
      </c>
      <c r="E975" s="168" t="str">
        <f t="shared" si="24"/>
        <v>Pemotongan Ongkir via Anteraja -</v>
      </c>
      <c r="F975" s="184"/>
    </row>
    <row r="976" spans="1:6" hidden="1" x14ac:dyDescent="0.2">
      <c r="A976" s="187" t="s">
        <v>1753</v>
      </c>
      <c r="B976" s="188" t="s">
        <v>1754</v>
      </c>
      <c r="C976" s="189">
        <v>750</v>
      </c>
      <c r="D976" s="190">
        <v>16882339</v>
      </c>
      <c r="E976" s="189" t="str">
        <f t="shared" si="24"/>
        <v>Pemotongan Biaya Layanan Bebas O</v>
      </c>
      <c r="F976" s="191"/>
    </row>
    <row r="977" spans="1:6" hidden="1" x14ac:dyDescent="0.2">
      <c r="A977" s="186" t="s">
        <v>1753</v>
      </c>
      <c r="B977" s="171" t="s">
        <v>1755</v>
      </c>
      <c r="C977" s="168">
        <v>750</v>
      </c>
      <c r="D977" s="172">
        <v>16883089</v>
      </c>
      <c r="E977" s="168" t="str">
        <f t="shared" si="24"/>
        <v>Pemotongan Biaya Layanan Power M</v>
      </c>
      <c r="F977" s="184"/>
    </row>
    <row r="978" spans="1:6" hidden="1" x14ac:dyDescent="0.2">
      <c r="A978" s="186" t="s">
        <v>1753</v>
      </c>
      <c r="B978" s="171" t="s">
        <v>1756</v>
      </c>
      <c r="C978" s="168">
        <v>300</v>
      </c>
      <c r="D978" s="172">
        <v>16883839</v>
      </c>
      <c r="E978" s="168" t="str">
        <f t="shared" si="24"/>
        <v>Pemotongan untuk Asuransi dengan</v>
      </c>
      <c r="F978" s="184"/>
    </row>
    <row r="979" spans="1:6" hidden="1" x14ac:dyDescent="0.2">
      <c r="A979" s="187" t="s">
        <v>1753</v>
      </c>
      <c r="B979" s="188" t="s">
        <v>1757</v>
      </c>
      <c r="C979" s="189">
        <v>10000</v>
      </c>
      <c r="D979" s="190">
        <v>16884139</v>
      </c>
      <c r="E979" s="189" t="str">
        <f t="shared" si="24"/>
        <v xml:space="preserve">Pemotongan Ongkir via SiCepat - </v>
      </c>
      <c r="F979" s="191"/>
    </row>
    <row r="980" spans="1:6" hidden="1" x14ac:dyDescent="0.2">
      <c r="A980" s="186" t="s">
        <v>1748</v>
      </c>
      <c r="B980" s="171" t="s">
        <v>1749</v>
      </c>
      <c r="C980" s="168">
        <v>825</v>
      </c>
      <c r="D980" s="172">
        <v>16935689</v>
      </c>
      <c r="E980" s="168" t="str">
        <f t="shared" si="24"/>
        <v>Pemotongan Biaya Layanan Bebas O</v>
      </c>
      <c r="F980" s="184"/>
    </row>
    <row r="981" spans="1:6" hidden="1" x14ac:dyDescent="0.2">
      <c r="A981" s="186" t="s">
        <v>1748</v>
      </c>
      <c r="B981" s="171" t="s">
        <v>1750</v>
      </c>
      <c r="C981" s="168">
        <v>825</v>
      </c>
      <c r="D981" s="172">
        <v>16936514</v>
      </c>
      <c r="E981" s="168" t="str">
        <f t="shared" si="24"/>
        <v>Pemotongan Biaya Layanan Power M</v>
      </c>
      <c r="F981" s="184"/>
    </row>
    <row r="982" spans="1:6" hidden="1" x14ac:dyDescent="0.2">
      <c r="A982" s="186" t="s">
        <v>1748</v>
      </c>
      <c r="B982" s="171" t="s">
        <v>1751</v>
      </c>
      <c r="C982" s="168">
        <v>300</v>
      </c>
      <c r="D982" s="172">
        <v>16937339</v>
      </c>
      <c r="E982" s="168" t="str">
        <f t="shared" si="24"/>
        <v>Pemotongan untuk Asuransi dengan</v>
      </c>
      <c r="F982" s="184"/>
    </row>
    <row r="983" spans="1:6" hidden="1" x14ac:dyDescent="0.2">
      <c r="A983" s="187" t="s">
        <v>1748</v>
      </c>
      <c r="B983" s="188" t="s">
        <v>1752</v>
      </c>
      <c r="C983" s="189">
        <v>10000</v>
      </c>
      <c r="D983" s="190">
        <v>16937639</v>
      </c>
      <c r="E983" s="189" t="str">
        <f t="shared" si="24"/>
        <v>Pemotongan Ongkir via Anteraja -</v>
      </c>
      <c r="F983" s="191"/>
    </row>
    <row r="984" spans="1:6" hidden="1" x14ac:dyDescent="0.2">
      <c r="A984" s="186" t="s">
        <v>1743</v>
      </c>
      <c r="B984" s="171" t="s">
        <v>1744</v>
      </c>
      <c r="C984" s="168">
        <v>825</v>
      </c>
      <c r="D984" s="172">
        <v>16989039</v>
      </c>
      <c r="E984" s="168" t="str">
        <f t="shared" si="24"/>
        <v>Pemotongan Biaya Layanan Bebas O</v>
      </c>
      <c r="F984" s="184"/>
    </row>
    <row r="985" spans="1:6" hidden="1" x14ac:dyDescent="0.2">
      <c r="A985" s="186" t="s">
        <v>1743</v>
      </c>
      <c r="B985" s="171" t="s">
        <v>1745</v>
      </c>
      <c r="C985" s="168">
        <v>825</v>
      </c>
      <c r="D985" s="172">
        <v>16989864</v>
      </c>
      <c r="E985" s="168" t="str">
        <f t="shared" si="24"/>
        <v>Pemotongan Biaya Layanan Power M</v>
      </c>
      <c r="F985" s="184"/>
    </row>
    <row r="986" spans="1:6" hidden="1" x14ac:dyDescent="0.2">
      <c r="A986" s="186" t="s">
        <v>1743</v>
      </c>
      <c r="B986" s="171" t="s">
        <v>1746</v>
      </c>
      <c r="C986" s="168">
        <v>300</v>
      </c>
      <c r="D986" s="172">
        <v>16990689</v>
      </c>
      <c r="E986" s="168" t="str">
        <f t="shared" si="24"/>
        <v>Pemotongan untuk Asuransi dengan</v>
      </c>
      <c r="F986" s="184"/>
    </row>
    <row r="987" spans="1:6" hidden="1" x14ac:dyDescent="0.2">
      <c r="A987" s="187" t="s">
        <v>1743</v>
      </c>
      <c r="B987" s="188" t="s">
        <v>1747</v>
      </c>
      <c r="C987" s="189">
        <v>10000</v>
      </c>
      <c r="D987" s="190">
        <v>16990989</v>
      </c>
      <c r="E987" s="189" t="str">
        <f t="shared" si="24"/>
        <v>Pemotongan Ongkir via Anteraja -</v>
      </c>
      <c r="F987" s="191"/>
    </row>
    <row r="988" spans="1:6" hidden="1" x14ac:dyDescent="0.2">
      <c r="A988" s="186" t="s">
        <v>1738</v>
      </c>
      <c r="B988" s="171" t="s">
        <v>1739</v>
      </c>
      <c r="C988" s="168">
        <v>765</v>
      </c>
      <c r="D988" s="172">
        <v>17038509</v>
      </c>
      <c r="E988" s="168" t="str">
        <f t="shared" si="24"/>
        <v>Pemotongan Biaya Layanan Bebas O</v>
      </c>
      <c r="F988" s="184"/>
    </row>
    <row r="989" spans="1:6" hidden="1" x14ac:dyDescent="0.2">
      <c r="A989" s="186" t="s">
        <v>1738</v>
      </c>
      <c r="B989" s="171" t="s">
        <v>1740</v>
      </c>
      <c r="C989" s="168">
        <v>765</v>
      </c>
      <c r="D989" s="172">
        <v>17039274</v>
      </c>
      <c r="E989" s="168" t="str">
        <f t="shared" si="24"/>
        <v>Pemotongan Biaya Layanan Power M</v>
      </c>
      <c r="F989" s="184"/>
    </row>
    <row r="990" spans="1:6" hidden="1" x14ac:dyDescent="0.2">
      <c r="A990" s="187" t="s">
        <v>1738</v>
      </c>
      <c r="B990" s="188" t="s">
        <v>1741</v>
      </c>
      <c r="C990" s="189">
        <v>300</v>
      </c>
      <c r="D990" s="190">
        <v>17040039</v>
      </c>
      <c r="E990" s="189" t="str">
        <f t="shared" si="24"/>
        <v>Pemotongan untuk Asuransi dengan</v>
      </c>
      <c r="F990" s="191"/>
    </row>
    <row r="991" spans="1:6" hidden="1" x14ac:dyDescent="0.2">
      <c r="A991" s="186" t="s">
        <v>1738</v>
      </c>
      <c r="B991" s="171" t="s">
        <v>1742</v>
      </c>
      <c r="C991" s="168">
        <v>19000</v>
      </c>
      <c r="D991" s="172">
        <v>17040339</v>
      </c>
      <c r="E991" s="168" t="str">
        <f t="shared" si="24"/>
        <v xml:space="preserve">Pemotongan Ongkir via SiCepat - </v>
      </c>
      <c r="F991" s="184"/>
    </row>
    <row r="992" spans="1:6" hidden="1" x14ac:dyDescent="0.2">
      <c r="A992" s="186" t="s">
        <v>1733</v>
      </c>
      <c r="B992" s="171" t="s">
        <v>1734</v>
      </c>
      <c r="C992" s="168">
        <v>750</v>
      </c>
      <c r="D992" s="172">
        <v>17087009</v>
      </c>
      <c r="E992" s="168" t="str">
        <f t="shared" si="24"/>
        <v>Pemotongan Biaya Layanan Bebas O</v>
      </c>
      <c r="F992" s="184"/>
    </row>
    <row r="993" spans="1:6" hidden="1" x14ac:dyDescent="0.2">
      <c r="A993" s="186" t="s">
        <v>1733</v>
      </c>
      <c r="B993" s="171" t="s">
        <v>1735</v>
      </c>
      <c r="C993" s="168">
        <v>750</v>
      </c>
      <c r="D993" s="172">
        <v>17087759</v>
      </c>
      <c r="E993" s="168" t="str">
        <f t="shared" si="24"/>
        <v>Pemotongan Biaya Layanan Power M</v>
      </c>
      <c r="F993" s="184"/>
    </row>
    <row r="994" spans="1:6" hidden="1" x14ac:dyDescent="0.2">
      <c r="A994" s="186" t="s">
        <v>1733</v>
      </c>
      <c r="B994" s="171" t="s">
        <v>1736</v>
      </c>
      <c r="C994" s="168">
        <v>400</v>
      </c>
      <c r="D994" s="172">
        <v>17088509</v>
      </c>
      <c r="E994" s="168" t="str">
        <f t="shared" si="24"/>
        <v>Pemotongan untuk Asuransi dengan</v>
      </c>
      <c r="F994" s="184"/>
    </row>
    <row r="995" spans="1:6" hidden="1" x14ac:dyDescent="0.2">
      <c r="A995" s="187" t="s">
        <v>1733</v>
      </c>
      <c r="B995" s="188" t="s">
        <v>1737</v>
      </c>
      <c r="C995" s="189">
        <v>37000</v>
      </c>
      <c r="D995" s="190">
        <v>17088909</v>
      </c>
      <c r="E995" s="189" t="str">
        <f t="shared" si="24"/>
        <v>Pemotongan Ongkir via Anteraja -</v>
      </c>
      <c r="F995" s="191"/>
    </row>
    <row r="996" spans="1:6" hidden="1" x14ac:dyDescent="0.2">
      <c r="A996" s="186" t="s">
        <v>1730</v>
      </c>
      <c r="B996" s="171" t="s">
        <v>1731</v>
      </c>
      <c r="C996" s="168">
        <v>525</v>
      </c>
      <c r="D996" s="172">
        <v>17121484</v>
      </c>
      <c r="E996" s="168" t="str">
        <f t="shared" si="24"/>
        <v>Pemotongan Biaya Layanan Power M</v>
      </c>
      <c r="F996" s="184"/>
    </row>
    <row r="997" spans="1:6" hidden="1" x14ac:dyDescent="0.2">
      <c r="A997" s="186" t="s">
        <v>1730</v>
      </c>
      <c r="B997" s="171" t="s">
        <v>1732</v>
      </c>
      <c r="C997" s="168">
        <v>6000</v>
      </c>
      <c r="D997" s="172">
        <v>17122009</v>
      </c>
      <c r="E997" s="168" t="str">
        <f t="shared" si="24"/>
        <v xml:space="preserve">Pemotongan Ongkir via SiCepat - </v>
      </c>
      <c r="F997" s="184"/>
    </row>
    <row r="998" spans="1:6" x14ac:dyDescent="0.2">
      <c r="A998" s="186" t="s">
        <v>1728</v>
      </c>
      <c r="B998" s="171" t="s">
        <v>1729</v>
      </c>
      <c r="C998" s="168">
        <v>500000</v>
      </c>
      <c r="D998" s="172">
        <v>16621484</v>
      </c>
      <c r="E998" s="168">
        <f t="shared" si="24"/>
        <v>0</v>
      </c>
      <c r="F998" s="184"/>
    </row>
    <row r="999" spans="1:6" hidden="1" x14ac:dyDescent="0.2">
      <c r="A999" s="187" t="s">
        <v>1725</v>
      </c>
      <c r="B999" s="188" t="s">
        <v>1726</v>
      </c>
      <c r="C999" s="189">
        <v>750</v>
      </c>
      <c r="D999" s="190">
        <v>16670734</v>
      </c>
      <c r="E999" s="189" t="str">
        <f t="shared" si="24"/>
        <v>Pemotongan Biaya Layanan Power M</v>
      </c>
      <c r="F999" s="191"/>
    </row>
    <row r="1000" spans="1:6" hidden="1" x14ac:dyDescent="0.2">
      <c r="A1000" s="186" t="s">
        <v>1725</v>
      </c>
      <c r="B1000" s="171" t="s">
        <v>1727</v>
      </c>
      <c r="C1000" s="168">
        <v>6000</v>
      </c>
      <c r="D1000" s="172">
        <v>16671484</v>
      </c>
      <c r="E1000" s="168" t="str">
        <f t="shared" si="24"/>
        <v xml:space="preserve">Pemotongan Ongkir via SiCepat - </v>
      </c>
      <c r="F1000" s="184"/>
    </row>
    <row r="1001" spans="1:6" hidden="1" x14ac:dyDescent="0.2">
      <c r="A1001" s="186" t="s">
        <v>1723</v>
      </c>
      <c r="B1001" s="171" t="s">
        <v>1724</v>
      </c>
      <c r="C1001" s="168">
        <v>17000</v>
      </c>
      <c r="D1001" s="172">
        <v>16885734</v>
      </c>
      <c r="E1001" s="168" t="str">
        <f t="shared" si="24"/>
        <v xml:space="preserve">Pemotongan Ongkir via SiCepat - </v>
      </c>
      <c r="F1001" s="184"/>
    </row>
    <row r="1002" spans="1:6" hidden="1" x14ac:dyDescent="0.2">
      <c r="A1002" s="187" t="s">
        <v>1721</v>
      </c>
      <c r="B1002" s="188" t="s">
        <v>1722</v>
      </c>
      <c r="C1002" s="189">
        <v>3225</v>
      </c>
      <c r="D1002" s="190">
        <v>16882509</v>
      </c>
      <c r="E1002" s="189" t="str">
        <f t="shared" si="24"/>
        <v>Pemotongan Biaya Layanan Power M</v>
      </c>
      <c r="F1002" s="191"/>
    </row>
    <row r="1003" spans="1:6" x14ac:dyDescent="0.2">
      <c r="A1003" s="186" t="s">
        <v>1719</v>
      </c>
      <c r="B1003" s="171" t="s">
        <v>1720</v>
      </c>
      <c r="C1003" s="168">
        <v>0</v>
      </c>
      <c r="D1003" s="172">
        <v>16786509</v>
      </c>
      <c r="E1003" s="168">
        <f t="shared" si="24"/>
        <v>0</v>
      </c>
      <c r="F1003" s="168">
        <v>96000</v>
      </c>
    </row>
    <row r="1004" spans="1:6" hidden="1" x14ac:dyDescent="0.2">
      <c r="A1004" s="186" t="s">
        <v>1715</v>
      </c>
      <c r="B1004" s="171" t="s">
        <v>1716</v>
      </c>
      <c r="C1004" s="168">
        <v>750</v>
      </c>
      <c r="D1004" s="172">
        <v>16835759</v>
      </c>
      <c r="E1004" s="168" t="str">
        <f t="shared" si="24"/>
        <v>Pemotongan Biaya Layanan Power M</v>
      </c>
      <c r="F1004" s="184"/>
    </row>
    <row r="1005" spans="1:6" hidden="1" x14ac:dyDescent="0.2">
      <c r="A1005" s="186" t="s">
        <v>1715</v>
      </c>
      <c r="B1005" s="171" t="s">
        <v>1717</v>
      </c>
      <c r="C1005" s="168">
        <v>300</v>
      </c>
      <c r="D1005" s="172">
        <v>16836509</v>
      </c>
      <c r="E1005" s="168" t="str">
        <f t="shared" si="24"/>
        <v>Pemotongan untuk Asuransi dengan</v>
      </c>
      <c r="F1005" s="184"/>
    </row>
    <row r="1006" spans="1:6" hidden="1" x14ac:dyDescent="0.2">
      <c r="A1006" s="187" t="s">
        <v>1715</v>
      </c>
      <c r="B1006" s="188" t="s">
        <v>1718</v>
      </c>
      <c r="C1006" s="189">
        <v>10000</v>
      </c>
      <c r="D1006" s="190">
        <v>16836809</v>
      </c>
      <c r="E1006" s="189" t="str">
        <f t="shared" si="24"/>
        <v>Pemotongan Ongkir via Anteraja -</v>
      </c>
      <c r="F1006" s="191"/>
    </row>
    <row r="1007" spans="1:6" hidden="1" x14ac:dyDescent="0.2">
      <c r="A1007" s="186" t="s">
        <v>1712</v>
      </c>
      <c r="B1007" s="171" t="s">
        <v>1713</v>
      </c>
      <c r="C1007" s="168">
        <v>1635</v>
      </c>
      <c r="D1007" s="172">
        <v>16943124</v>
      </c>
      <c r="E1007" s="168" t="str">
        <f t="shared" si="24"/>
        <v>Pemotongan Biaya Layanan Power M</v>
      </c>
      <c r="F1007" s="184"/>
    </row>
    <row r="1008" spans="1:6" hidden="1" x14ac:dyDescent="0.2">
      <c r="A1008" s="186" t="s">
        <v>1712</v>
      </c>
      <c r="B1008" s="171" t="s">
        <v>1714</v>
      </c>
      <c r="C1008" s="168">
        <v>12000</v>
      </c>
      <c r="D1008" s="172">
        <v>16944759</v>
      </c>
      <c r="E1008" s="168" t="str">
        <f t="shared" si="24"/>
        <v xml:space="preserve">Pemotongan Ongkir via SiCepat - </v>
      </c>
      <c r="F1008" s="184"/>
    </row>
    <row r="1009" spans="1:6" hidden="1" x14ac:dyDescent="0.2">
      <c r="A1009" s="186" t="s">
        <v>1708</v>
      </c>
      <c r="B1009" s="171" t="s">
        <v>1709</v>
      </c>
      <c r="C1009" s="168">
        <v>750</v>
      </c>
      <c r="D1009" s="172">
        <v>16992374</v>
      </c>
      <c r="E1009" s="168" t="str">
        <f t="shared" si="24"/>
        <v>Pemotongan Biaya Layanan Power M</v>
      </c>
      <c r="F1009" s="184"/>
    </row>
    <row r="1010" spans="1:6" hidden="1" x14ac:dyDescent="0.2">
      <c r="A1010" s="186" t="s">
        <v>1708</v>
      </c>
      <c r="B1010" s="171" t="s">
        <v>1710</v>
      </c>
      <c r="C1010" s="168">
        <v>300</v>
      </c>
      <c r="D1010" s="172">
        <v>16993124</v>
      </c>
      <c r="E1010" s="168" t="str">
        <f t="shared" si="24"/>
        <v>Pemotongan untuk Asuransi dengan</v>
      </c>
      <c r="F1010" s="184"/>
    </row>
    <row r="1011" spans="1:6" hidden="1" x14ac:dyDescent="0.2">
      <c r="A1011" s="187" t="s">
        <v>1708</v>
      </c>
      <c r="B1011" s="188" t="s">
        <v>1711</v>
      </c>
      <c r="C1011" s="189">
        <v>6000</v>
      </c>
      <c r="D1011" s="190">
        <v>16993424</v>
      </c>
      <c r="E1011" s="189" t="str">
        <f t="shared" si="24"/>
        <v xml:space="preserve">Pemotongan Ongkir via SiCepat - </v>
      </c>
      <c r="F1011" s="191"/>
    </row>
    <row r="1012" spans="1:6" hidden="1" x14ac:dyDescent="0.2">
      <c r="A1012" s="186" t="s">
        <v>1703</v>
      </c>
      <c r="B1012" s="171" t="s">
        <v>1704</v>
      </c>
      <c r="C1012" s="168">
        <v>824</v>
      </c>
      <c r="D1012" s="172">
        <v>17041450</v>
      </c>
      <c r="E1012" s="168" t="str">
        <f t="shared" si="24"/>
        <v>Pemotongan Biaya Layanan Power M</v>
      </c>
      <c r="F1012" s="184"/>
    </row>
    <row r="1013" spans="1:6" hidden="1" x14ac:dyDescent="0.2">
      <c r="A1013" s="186" t="s">
        <v>1703</v>
      </c>
      <c r="B1013" s="171" t="s">
        <v>1705</v>
      </c>
      <c r="C1013" s="168">
        <v>5000</v>
      </c>
      <c r="D1013" s="172">
        <v>17042274</v>
      </c>
      <c r="E1013" s="168" t="str">
        <f t="shared" si="24"/>
        <v>Pemotongan Voucher Merchant - Promo Grat</v>
      </c>
      <c r="F1013" s="184"/>
    </row>
    <row r="1014" spans="1:6" hidden="1" x14ac:dyDescent="0.2">
      <c r="A1014" s="186" t="s">
        <v>1703</v>
      </c>
      <c r="B1014" s="171" t="s">
        <v>1706</v>
      </c>
      <c r="C1014" s="168">
        <v>400</v>
      </c>
      <c r="D1014" s="172">
        <v>17047274</v>
      </c>
      <c r="E1014" s="168" t="str">
        <f t="shared" si="24"/>
        <v>Pemotongan untuk Asuransi dengan</v>
      </c>
      <c r="F1014" s="184"/>
    </row>
    <row r="1015" spans="1:6" hidden="1" x14ac:dyDescent="0.2">
      <c r="A1015" s="187" t="s">
        <v>1703</v>
      </c>
      <c r="B1015" s="188" t="s">
        <v>1707</v>
      </c>
      <c r="C1015" s="189">
        <v>41000</v>
      </c>
      <c r="D1015" s="190">
        <v>17047674</v>
      </c>
      <c r="E1015" s="189" t="str">
        <f t="shared" si="24"/>
        <v xml:space="preserve">Pemotongan Ongkir via SiCepat - </v>
      </c>
      <c r="F1015" s="191"/>
    </row>
    <row r="1016" spans="1:6" hidden="1" x14ac:dyDescent="0.2">
      <c r="A1016" s="186" t="s">
        <v>1699</v>
      </c>
      <c r="B1016" s="171" t="s">
        <v>1700</v>
      </c>
      <c r="C1016" s="168">
        <v>750</v>
      </c>
      <c r="D1016" s="172">
        <v>17085700</v>
      </c>
      <c r="E1016" s="168" t="str">
        <f t="shared" si="24"/>
        <v>Pemotongan Biaya Layanan Power M</v>
      </c>
      <c r="F1016" s="184"/>
    </row>
    <row r="1017" spans="1:6" hidden="1" x14ac:dyDescent="0.2">
      <c r="A1017" s="186" t="s">
        <v>1699</v>
      </c>
      <c r="B1017" s="171" t="s">
        <v>1701</v>
      </c>
      <c r="C1017" s="168">
        <v>5000</v>
      </c>
      <c r="D1017" s="172">
        <v>17086450</v>
      </c>
      <c r="E1017" s="168" t="str">
        <f t="shared" si="24"/>
        <v>Pemotongan Voucher Merchant - Promo Grat</v>
      </c>
      <c r="F1017" s="184"/>
    </row>
    <row r="1018" spans="1:6" hidden="1" x14ac:dyDescent="0.2">
      <c r="A1018" s="187" t="s">
        <v>1699</v>
      </c>
      <c r="B1018" s="188" t="s">
        <v>1702</v>
      </c>
      <c r="C1018" s="189">
        <v>6000</v>
      </c>
      <c r="D1018" s="190">
        <v>17091450</v>
      </c>
      <c r="E1018" s="189" t="str">
        <f t="shared" si="24"/>
        <v xml:space="preserve">Pemotongan Ongkir via SiCepat - </v>
      </c>
      <c r="F1018" s="191"/>
    </row>
    <row r="1019" spans="1:6" hidden="1" x14ac:dyDescent="0.2">
      <c r="A1019" s="186" t="s">
        <v>1694</v>
      </c>
      <c r="B1019" s="171" t="s">
        <v>1695</v>
      </c>
      <c r="C1019" s="168">
        <v>750</v>
      </c>
      <c r="D1019" s="172">
        <v>17129950</v>
      </c>
      <c r="E1019" s="168" t="str">
        <f t="shared" si="24"/>
        <v>Pemotongan Biaya Layanan Power M</v>
      </c>
      <c r="F1019" s="184"/>
    </row>
    <row r="1020" spans="1:6" hidden="1" x14ac:dyDescent="0.2">
      <c r="A1020" s="186" t="s">
        <v>1694</v>
      </c>
      <c r="B1020" s="171" t="s">
        <v>1696</v>
      </c>
      <c r="C1020" s="168">
        <v>5000</v>
      </c>
      <c r="D1020" s="172">
        <v>17130700</v>
      </c>
      <c r="E1020" s="168" t="str">
        <f t="shared" si="24"/>
        <v>Pemotongan Voucher Merchant - Promo Grat</v>
      </c>
      <c r="F1020" s="184"/>
    </row>
    <row r="1021" spans="1:6" hidden="1" x14ac:dyDescent="0.2">
      <c r="A1021" s="186" t="s">
        <v>1694</v>
      </c>
      <c r="B1021" s="171" t="s">
        <v>1697</v>
      </c>
      <c r="C1021" s="168">
        <v>300</v>
      </c>
      <c r="D1021" s="172">
        <v>17135700</v>
      </c>
      <c r="E1021" s="168" t="str">
        <f t="shared" si="24"/>
        <v>Pemotongan untuk Asuransi dengan</v>
      </c>
      <c r="F1021" s="184"/>
    </row>
    <row r="1022" spans="1:6" hidden="1" x14ac:dyDescent="0.2">
      <c r="A1022" s="187" t="s">
        <v>1694</v>
      </c>
      <c r="B1022" s="188" t="s">
        <v>1698</v>
      </c>
      <c r="C1022" s="189">
        <v>11000</v>
      </c>
      <c r="D1022" s="190">
        <v>17136000</v>
      </c>
      <c r="E1022" s="189" t="str">
        <f t="shared" si="24"/>
        <v xml:space="preserve">Pemotongan Ongkir via SiCepat - </v>
      </c>
      <c r="F1022" s="191"/>
    </row>
    <row r="1023" spans="1:6" hidden="1" x14ac:dyDescent="0.2">
      <c r="A1023" s="186" t="s">
        <v>1689</v>
      </c>
      <c r="B1023" s="171" t="s">
        <v>1690</v>
      </c>
      <c r="C1023" s="168">
        <v>870</v>
      </c>
      <c r="D1023" s="172">
        <v>17182080</v>
      </c>
      <c r="E1023" s="168" t="str">
        <f t="shared" si="24"/>
        <v>Pemotongan Biaya Layanan Power M</v>
      </c>
      <c r="F1023" s="184"/>
    </row>
    <row r="1024" spans="1:6" hidden="1" x14ac:dyDescent="0.2">
      <c r="A1024" s="186" t="s">
        <v>1689</v>
      </c>
      <c r="B1024" s="171" t="s">
        <v>1691</v>
      </c>
      <c r="C1024" s="168">
        <v>5000</v>
      </c>
      <c r="D1024" s="172">
        <v>17182950</v>
      </c>
      <c r="E1024" s="168" t="str">
        <f t="shared" si="24"/>
        <v>Pemotongan Voucher Merchant - Promo Grat</v>
      </c>
      <c r="F1024" s="184"/>
    </row>
    <row r="1025" spans="1:6" hidden="1" x14ac:dyDescent="0.2">
      <c r="A1025" s="186" t="s">
        <v>1689</v>
      </c>
      <c r="B1025" s="171" t="s">
        <v>1692</v>
      </c>
      <c r="C1025" s="168">
        <v>300</v>
      </c>
      <c r="D1025" s="172">
        <v>17187950</v>
      </c>
      <c r="E1025" s="168" t="str">
        <f t="shared" si="24"/>
        <v>Pemotongan untuk Asuransi dengan</v>
      </c>
      <c r="F1025" s="184"/>
    </row>
    <row r="1026" spans="1:6" hidden="1" x14ac:dyDescent="0.2">
      <c r="A1026" s="187" t="s">
        <v>1689</v>
      </c>
      <c r="B1026" s="188" t="s">
        <v>1693</v>
      </c>
      <c r="C1026" s="189">
        <v>6000</v>
      </c>
      <c r="D1026" s="190">
        <v>17188250</v>
      </c>
      <c r="E1026" s="189" t="str">
        <f t="shared" si="24"/>
        <v xml:space="preserve">Pemotongan Ongkir via SiCepat - </v>
      </c>
      <c r="F1026" s="191"/>
    </row>
    <row r="1027" spans="1:6" hidden="1" x14ac:dyDescent="0.2">
      <c r="A1027" s="186" t="s">
        <v>1686</v>
      </c>
      <c r="B1027" s="171" t="s">
        <v>1687</v>
      </c>
      <c r="C1027" s="168">
        <v>750</v>
      </c>
      <c r="D1027" s="172">
        <v>17231330</v>
      </c>
      <c r="E1027" s="168" t="str">
        <f t="shared" si="24"/>
        <v>Pemotongan Biaya Layanan Power M</v>
      </c>
      <c r="F1027" s="184"/>
    </row>
    <row r="1028" spans="1:6" hidden="1" x14ac:dyDescent="0.2">
      <c r="A1028" s="187" t="s">
        <v>1686</v>
      </c>
      <c r="B1028" s="188" t="s">
        <v>1688</v>
      </c>
      <c r="C1028" s="189">
        <v>15000</v>
      </c>
      <c r="D1028" s="190">
        <v>17232080</v>
      </c>
      <c r="E1028" s="189" t="str">
        <f t="shared" si="24"/>
        <v xml:space="preserve">Pemotongan Ongkir via SiCepat - </v>
      </c>
      <c r="F1028" s="191"/>
    </row>
    <row r="1029" spans="1:6" hidden="1" x14ac:dyDescent="0.2">
      <c r="A1029" s="186" t="s">
        <v>1681</v>
      </c>
      <c r="B1029" s="171" t="s">
        <v>1682</v>
      </c>
      <c r="C1029" s="168">
        <v>1590</v>
      </c>
      <c r="D1029" s="172">
        <v>17330740</v>
      </c>
      <c r="E1029" s="168" t="str">
        <f t="shared" si="24"/>
        <v>Pemotongan Biaya Layanan Power M</v>
      </c>
      <c r="F1029" s="184"/>
    </row>
    <row r="1030" spans="1:6" hidden="1" x14ac:dyDescent="0.2">
      <c r="A1030" s="186" t="s">
        <v>1681</v>
      </c>
      <c r="B1030" s="171" t="s">
        <v>1683</v>
      </c>
      <c r="C1030" s="168">
        <v>5000</v>
      </c>
      <c r="D1030" s="172">
        <v>17332330</v>
      </c>
      <c r="E1030" s="168" t="str">
        <f t="shared" si="24"/>
        <v>Pemotongan Voucher Merchant - Promo Grat</v>
      </c>
      <c r="F1030" s="184"/>
    </row>
    <row r="1031" spans="1:6" hidden="1" x14ac:dyDescent="0.2">
      <c r="A1031" s="186" t="s">
        <v>1681</v>
      </c>
      <c r="B1031" s="171" t="s">
        <v>1684</v>
      </c>
      <c r="C1031" s="168">
        <v>500</v>
      </c>
      <c r="D1031" s="172">
        <v>17337330</v>
      </c>
      <c r="E1031" s="168" t="str">
        <f t="shared" si="24"/>
        <v>Pemotongan untuk Asuransi dengan</v>
      </c>
      <c r="F1031" s="184"/>
    </row>
    <row r="1032" spans="1:6" hidden="1" x14ac:dyDescent="0.2">
      <c r="A1032" s="187" t="s">
        <v>1681</v>
      </c>
      <c r="B1032" s="188" t="s">
        <v>1685</v>
      </c>
      <c r="C1032" s="189">
        <v>19000</v>
      </c>
      <c r="D1032" s="190">
        <v>17337830</v>
      </c>
      <c r="E1032" s="189" t="str">
        <f t="shared" si="24"/>
        <v xml:space="preserve">Pemotongan Ongkir via SiCepat - </v>
      </c>
      <c r="F1032" s="191"/>
    </row>
    <row r="1033" spans="1:6" hidden="1" x14ac:dyDescent="0.2">
      <c r="A1033" s="186" t="s">
        <v>1679</v>
      </c>
      <c r="B1033" s="171" t="s">
        <v>1680</v>
      </c>
      <c r="C1033" s="168">
        <v>21000</v>
      </c>
      <c r="D1033" s="172">
        <v>17366040</v>
      </c>
      <c r="E1033" s="168" t="str">
        <f t="shared" ref="E1033:E1045" si="25">IFERROR(LEFT(B1033,LEN(B1033)-SEARCH("INV",B1033)+6),0)</f>
        <v>Pemotongan Ongkir via Grab - INV</v>
      </c>
      <c r="F1033" s="184"/>
    </row>
    <row r="1034" spans="1:6" hidden="1" x14ac:dyDescent="0.2">
      <c r="A1034" s="186" t="s">
        <v>1676</v>
      </c>
      <c r="B1034" s="171" t="s">
        <v>1677</v>
      </c>
      <c r="C1034" s="168">
        <v>525</v>
      </c>
      <c r="D1034" s="172">
        <v>17365215</v>
      </c>
      <c r="E1034" s="168" t="str">
        <f t="shared" si="25"/>
        <v>Pemotongan Biaya Layanan Power M</v>
      </c>
      <c r="F1034" s="184"/>
    </row>
    <row r="1035" spans="1:6" hidden="1" x14ac:dyDescent="0.2">
      <c r="A1035" s="187" t="s">
        <v>1676</v>
      </c>
      <c r="B1035" s="188" t="s">
        <v>1678</v>
      </c>
      <c r="C1035" s="189">
        <v>300</v>
      </c>
      <c r="D1035" s="190">
        <v>17365740</v>
      </c>
      <c r="E1035" s="189" t="str">
        <f t="shared" si="25"/>
        <v>Pemotongan untuk Asuransi dengan</v>
      </c>
      <c r="F1035" s="191"/>
    </row>
    <row r="1036" spans="1:6" hidden="1" x14ac:dyDescent="0.2">
      <c r="A1036" s="186" t="s">
        <v>2137</v>
      </c>
      <c r="B1036" s="171" t="s">
        <v>2144</v>
      </c>
      <c r="C1036" s="168">
        <v>1485</v>
      </c>
      <c r="D1036" s="172">
        <v>17457730</v>
      </c>
      <c r="E1036" s="168" t="str">
        <f t="shared" si="25"/>
        <v>Pemotongan Biaya Layanan Power M</v>
      </c>
      <c r="F1036" s="184"/>
    </row>
    <row r="1037" spans="1:6" hidden="1" x14ac:dyDescent="0.2">
      <c r="A1037" s="186" t="s">
        <v>2137</v>
      </c>
      <c r="B1037" s="171" t="s">
        <v>2145</v>
      </c>
      <c r="C1037" s="168">
        <v>5000</v>
      </c>
      <c r="D1037" s="172">
        <v>17459215</v>
      </c>
      <c r="E1037" s="168" t="str">
        <f t="shared" si="25"/>
        <v>Pemotongan Voucher Merchant - Promo Grat</v>
      </c>
      <c r="F1037" s="184"/>
    </row>
    <row r="1038" spans="1:6" hidden="1" x14ac:dyDescent="0.2">
      <c r="A1038" s="186" t="s">
        <v>2137</v>
      </c>
      <c r="B1038" s="171" t="s">
        <v>2146</v>
      </c>
      <c r="C1038" s="168">
        <v>500</v>
      </c>
      <c r="D1038" s="172">
        <v>17464215</v>
      </c>
      <c r="E1038" s="168" t="str">
        <f t="shared" si="25"/>
        <v>Pemotongan untuk Asuransi dengan</v>
      </c>
      <c r="F1038" s="184"/>
    </row>
    <row r="1039" spans="1:6" hidden="1" x14ac:dyDescent="0.2">
      <c r="A1039" s="186" t="s">
        <v>2137</v>
      </c>
      <c r="B1039" s="171" t="s">
        <v>2147</v>
      </c>
      <c r="C1039" s="168">
        <v>6000</v>
      </c>
      <c r="D1039" s="172">
        <v>17464715</v>
      </c>
      <c r="E1039" s="168" t="str">
        <f t="shared" si="25"/>
        <v xml:space="preserve">Pemotongan Ongkir via SiCepat - </v>
      </c>
      <c r="F1039" s="184"/>
    </row>
    <row r="1040" spans="1:6" hidden="1" x14ac:dyDescent="0.2">
      <c r="A1040" s="186" t="s">
        <v>2136</v>
      </c>
      <c r="B1040" s="171" t="s">
        <v>2140</v>
      </c>
      <c r="C1040" s="168">
        <v>1485</v>
      </c>
      <c r="D1040" s="172">
        <v>17550245</v>
      </c>
      <c r="E1040" s="168" t="str">
        <f t="shared" si="25"/>
        <v>Pemotongan Biaya Layanan Power M</v>
      </c>
      <c r="F1040" s="184"/>
    </row>
    <row r="1041" spans="1:6" hidden="1" x14ac:dyDescent="0.2">
      <c r="A1041" s="186" t="s">
        <v>2136</v>
      </c>
      <c r="B1041" s="171" t="s">
        <v>2141</v>
      </c>
      <c r="C1041" s="168">
        <v>5000</v>
      </c>
      <c r="D1041" s="172">
        <v>17551730</v>
      </c>
      <c r="E1041" s="168" t="str">
        <f t="shared" si="25"/>
        <v>Pemotongan Voucher Merchant - Promo Grat</v>
      </c>
      <c r="F1041" s="184"/>
    </row>
    <row r="1042" spans="1:6" hidden="1" x14ac:dyDescent="0.2">
      <c r="A1042" s="187" t="s">
        <v>2136</v>
      </c>
      <c r="B1042" s="188" t="s">
        <v>2142</v>
      </c>
      <c r="C1042" s="189">
        <v>600</v>
      </c>
      <c r="D1042" s="190">
        <v>17556730</v>
      </c>
      <c r="E1042" s="189" t="str">
        <f t="shared" si="25"/>
        <v>Pemotongan untuk Asuransi dengan</v>
      </c>
      <c r="F1042" s="191"/>
    </row>
    <row r="1043" spans="1:6" hidden="1" x14ac:dyDescent="0.2">
      <c r="A1043" s="186" t="s">
        <v>2136</v>
      </c>
      <c r="B1043" s="171" t="s">
        <v>2143</v>
      </c>
      <c r="C1043" s="168">
        <v>39000</v>
      </c>
      <c r="D1043" s="172">
        <v>17557330</v>
      </c>
      <c r="E1043" s="168" t="str">
        <f t="shared" si="25"/>
        <v xml:space="preserve">Pemotongan Ongkir via SiCepat - </v>
      </c>
      <c r="F1043" s="184"/>
    </row>
    <row r="1044" spans="1:6" x14ac:dyDescent="0.2">
      <c r="A1044" s="186" t="s">
        <v>2135</v>
      </c>
      <c r="B1044" s="171" t="s">
        <v>2139</v>
      </c>
      <c r="C1044" s="168">
        <v>4079999</v>
      </c>
      <c r="D1044" s="172">
        <v>13470246</v>
      </c>
      <c r="E1044" s="168">
        <f t="shared" si="25"/>
        <v>0</v>
      </c>
      <c r="F1044" s="184"/>
    </row>
    <row r="1045" spans="1:6" x14ac:dyDescent="0.2">
      <c r="A1045" s="186" t="s">
        <v>2134</v>
      </c>
      <c r="B1045" s="171" t="s">
        <v>2138</v>
      </c>
      <c r="C1045" s="168">
        <v>87000</v>
      </c>
      <c r="D1045" s="172">
        <v>13383246</v>
      </c>
      <c r="E1045" s="168">
        <f t="shared" si="25"/>
        <v>0</v>
      </c>
      <c r="F1045" s="184"/>
    </row>
  </sheetData>
  <sheetProtection algorithmName="SHA-512" hashValue="JDI29G5xJibN5jxFrb0bG+/ts+cFtyF0RA/S1SydlaE2ckXVohkAKAoB+KjgPp1ia0fy3i5FZgO5vPm7RygGYw==" saltValue="ZmOVwW0W2kA27fGKr0tzig==" spinCount="100000" sheet="1" objects="1" scenarios="1"/>
  <phoneticPr fontId="1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784E-55CA-4633-98F4-AF80380D5C33}">
  <dimension ref="A1:S1007"/>
  <sheetViews>
    <sheetView showGridLines="0" workbookViewId="0">
      <selection activeCell="H29" sqref="H29"/>
    </sheetView>
  </sheetViews>
  <sheetFormatPr defaultColWidth="12.625" defaultRowHeight="15" customHeight="1" x14ac:dyDescent="0.2"/>
  <cols>
    <col min="1" max="1" width="1.375" customWidth="1"/>
    <col min="2" max="2" width="1.25" customWidth="1"/>
    <col min="3" max="3" width="26.625" customWidth="1"/>
    <col min="4" max="4" width="5" customWidth="1"/>
    <col min="5" max="5" width="15.875" customWidth="1"/>
    <col min="6" max="6" width="16.375" customWidth="1"/>
    <col min="7" max="7" width="7.875" style="27" customWidth="1"/>
    <col min="8" max="8" width="22.875" bestFit="1" customWidth="1"/>
    <col min="9" max="9" width="12.125" bestFit="1" customWidth="1"/>
    <col min="10" max="10" width="19.5" bestFit="1" customWidth="1"/>
    <col min="11" max="11" width="20.75" customWidth="1"/>
    <col min="12" max="12" width="21.375" customWidth="1"/>
    <col min="13" max="13" width="17.375" customWidth="1"/>
    <col min="14" max="19" width="7.625" customWidth="1"/>
  </cols>
  <sheetData>
    <row r="1" spans="1:19" ht="15" customHeight="1" thickBot="1" x14ac:dyDescent="0.25"/>
    <row r="2" spans="1:19" ht="15.75" thickBot="1" x14ac:dyDescent="0.3">
      <c r="C2" s="56" t="s">
        <v>18</v>
      </c>
      <c r="D2" s="53"/>
      <c r="E2" s="29" t="s">
        <v>19</v>
      </c>
      <c r="F2" s="30" t="s">
        <v>21</v>
      </c>
      <c r="G2" s="59"/>
      <c r="H2" s="60" t="s">
        <v>24</v>
      </c>
      <c r="I2" s="62" t="s">
        <v>23</v>
      </c>
      <c r="J2" s="62" t="s">
        <v>26</v>
      </c>
      <c r="K2" s="62" t="s">
        <v>28</v>
      </c>
    </row>
    <row r="3" spans="1:19" ht="25.5" customHeight="1" thickBot="1" x14ac:dyDescent="0.25">
      <c r="C3" s="57">
        <f ca="1">TODAY()</f>
        <v>44645</v>
      </c>
      <c r="D3" s="54"/>
      <c r="E3" s="55">
        <v>4583676</v>
      </c>
      <c r="F3" s="49">
        <v>76686</v>
      </c>
      <c r="G3" s="25"/>
      <c r="H3" s="58">
        <v>6440000</v>
      </c>
      <c r="I3" s="61">
        <v>942056</v>
      </c>
      <c r="J3" s="58">
        <f>(SUM(D9:D10))*E9</f>
        <v>3295000</v>
      </c>
      <c r="K3" s="63">
        <f>E3+H3-(I3+J3)</f>
        <v>6786620</v>
      </c>
    </row>
    <row r="4" spans="1:19" ht="15.75" thickBot="1" x14ac:dyDescent="0.3">
      <c r="C4" s="5"/>
      <c r="D4" s="5"/>
      <c r="E4" s="6"/>
      <c r="F4" s="5"/>
      <c r="G4" s="26"/>
      <c r="H4" s="9"/>
      <c r="I4" s="8"/>
      <c r="J4" s="8"/>
      <c r="K4" s="5"/>
    </row>
    <row r="5" spans="1:19" ht="42" customHeight="1" thickBot="1" x14ac:dyDescent="0.35">
      <c r="A5" s="10"/>
      <c r="B5" s="10"/>
      <c r="C5" s="64" t="s">
        <v>0</v>
      </c>
      <c r="D5" s="65" t="s">
        <v>25</v>
      </c>
      <c r="E5" s="66" t="s">
        <v>1</v>
      </c>
      <c r="F5" s="67" t="s">
        <v>3</v>
      </c>
      <c r="G5" s="68" t="s">
        <v>10</v>
      </c>
      <c r="H5" s="69" t="s">
        <v>17</v>
      </c>
      <c r="I5" s="70" t="s">
        <v>20</v>
      </c>
      <c r="J5" s="70" t="s">
        <v>22</v>
      </c>
      <c r="K5" s="71" t="s">
        <v>27</v>
      </c>
      <c r="L5" s="7" t="s">
        <v>2</v>
      </c>
      <c r="M5" s="11" t="s">
        <v>4</v>
      </c>
      <c r="N5" s="4"/>
      <c r="P5" s="10"/>
      <c r="Q5" s="10"/>
      <c r="R5" s="10"/>
      <c r="S5" s="10"/>
    </row>
    <row r="6" spans="1:19" x14ac:dyDescent="0.25">
      <c r="C6" s="34" t="s">
        <v>5</v>
      </c>
      <c r="D6" s="50">
        <v>1</v>
      </c>
      <c r="E6" s="35">
        <f>659000</f>
        <v>659000</v>
      </c>
      <c r="F6" s="35">
        <v>54000</v>
      </c>
      <c r="G6" s="36">
        <v>66</v>
      </c>
      <c r="H6" s="37">
        <f>F6*G6</f>
        <v>3564000</v>
      </c>
      <c r="I6" s="42">
        <v>259100</v>
      </c>
      <c r="J6" s="38"/>
      <c r="K6" s="35">
        <f>H6-(E6*D6)-I6</f>
        <v>2645900</v>
      </c>
      <c r="L6" s="7">
        <v>0.06</v>
      </c>
      <c r="M6" s="11">
        <v>0.35</v>
      </c>
      <c r="N6" s="4"/>
    </row>
    <row r="7" spans="1:19" x14ac:dyDescent="0.25">
      <c r="C7" s="12" t="s">
        <v>6</v>
      </c>
      <c r="D7" s="50">
        <v>1</v>
      </c>
      <c r="E7" s="13">
        <v>600000</v>
      </c>
      <c r="F7" s="13">
        <v>53900</v>
      </c>
      <c r="G7" s="31">
        <v>5</v>
      </c>
      <c r="H7" s="33">
        <f t="shared" ref="H7:H15" si="0">F7*G7</f>
        <v>269500</v>
      </c>
      <c r="I7" s="43">
        <v>33200</v>
      </c>
      <c r="J7" s="14"/>
      <c r="K7" s="35">
        <f t="shared" ref="K7:K15" si="1">H7-(E7*D7)-I7</f>
        <v>-363700</v>
      </c>
      <c r="L7" s="7">
        <v>0.05</v>
      </c>
      <c r="M7" s="11">
        <v>0.3</v>
      </c>
      <c r="N7" s="4"/>
    </row>
    <row r="8" spans="1:19" x14ac:dyDescent="0.25">
      <c r="C8" s="12" t="s">
        <v>9</v>
      </c>
      <c r="D8" s="50">
        <v>1</v>
      </c>
      <c r="E8" s="13">
        <v>659000</v>
      </c>
      <c r="F8" s="13">
        <v>50000</v>
      </c>
      <c r="G8" s="31">
        <v>16</v>
      </c>
      <c r="H8" s="33">
        <f t="shared" si="0"/>
        <v>800000</v>
      </c>
      <c r="I8" s="43">
        <v>56400</v>
      </c>
      <c r="J8" s="14"/>
      <c r="K8" s="35">
        <f t="shared" si="1"/>
        <v>84600</v>
      </c>
      <c r="L8" s="7">
        <v>4.4999999999999998E-2</v>
      </c>
      <c r="M8" s="11">
        <v>0.2</v>
      </c>
      <c r="N8" s="4"/>
    </row>
    <row r="9" spans="1:19" x14ac:dyDescent="0.25">
      <c r="C9" s="12" t="s">
        <v>11</v>
      </c>
      <c r="D9" s="50">
        <v>3</v>
      </c>
      <c r="E9" s="13">
        <v>659000</v>
      </c>
      <c r="F9" s="13">
        <v>99000</v>
      </c>
      <c r="G9" s="31">
        <v>42</v>
      </c>
      <c r="H9" s="33">
        <f t="shared" si="0"/>
        <v>4158000</v>
      </c>
      <c r="I9" s="319">
        <v>169000</v>
      </c>
      <c r="J9" s="14"/>
      <c r="K9" s="35">
        <f>H9-(E9*D9)-I9</f>
        <v>2012000</v>
      </c>
      <c r="M9" s="3"/>
      <c r="N9" s="4"/>
    </row>
    <row r="10" spans="1:19" x14ac:dyDescent="0.25">
      <c r="C10" s="12" t="s">
        <v>14</v>
      </c>
      <c r="D10" s="50">
        <v>2</v>
      </c>
      <c r="E10" s="13">
        <v>659000</v>
      </c>
      <c r="F10" s="13">
        <v>210000</v>
      </c>
      <c r="G10" s="31">
        <v>9</v>
      </c>
      <c r="H10" s="33">
        <f t="shared" si="0"/>
        <v>1890000</v>
      </c>
      <c r="I10" s="320"/>
      <c r="J10" s="14"/>
      <c r="K10" s="35">
        <f t="shared" si="1"/>
        <v>572000</v>
      </c>
      <c r="M10" s="3"/>
      <c r="N10" s="4"/>
    </row>
    <row r="11" spans="1:19" x14ac:dyDescent="0.25">
      <c r="C11" s="12" t="s">
        <v>12</v>
      </c>
      <c r="D11" s="50">
        <v>1</v>
      </c>
      <c r="E11" s="13">
        <v>659000</v>
      </c>
      <c r="F11" s="13">
        <v>720000</v>
      </c>
      <c r="G11" s="31">
        <v>1</v>
      </c>
      <c r="H11" s="33">
        <f t="shared" si="0"/>
        <v>720000</v>
      </c>
      <c r="I11" s="320"/>
      <c r="J11" s="14"/>
      <c r="K11" s="35">
        <f t="shared" si="1"/>
        <v>61000</v>
      </c>
      <c r="M11" s="3"/>
      <c r="N11" s="4"/>
    </row>
    <row r="12" spans="1:19" x14ac:dyDescent="0.25">
      <c r="C12" s="12" t="s">
        <v>13</v>
      </c>
      <c r="D12" s="50">
        <v>2</v>
      </c>
      <c r="E12" s="13">
        <v>999000</v>
      </c>
      <c r="F12" s="13">
        <v>1149999</v>
      </c>
      <c r="G12" s="31">
        <v>2</v>
      </c>
      <c r="H12" s="33">
        <f t="shared" si="0"/>
        <v>2299998</v>
      </c>
      <c r="I12" s="321"/>
      <c r="J12" s="14"/>
      <c r="K12" s="35">
        <f t="shared" si="1"/>
        <v>301998</v>
      </c>
      <c r="M12" s="3"/>
      <c r="N12" s="4"/>
    </row>
    <row r="13" spans="1:19" x14ac:dyDescent="0.25">
      <c r="C13" s="12" t="s">
        <v>15</v>
      </c>
      <c r="D13" s="50">
        <v>1</v>
      </c>
      <c r="E13" s="13">
        <v>1009000</v>
      </c>
      <c r="F13" s="13">
        <v>99000</v>
      </c>
      <c r="G13" s="31">
        <v>5</v>
      </c>
      <c r="H13" s="33">
        <f t="shared" si="0"/>
        <v>495000</v>
      </c>
      <c r="I13" s="43">
        <v>77050</v>
      </c>
      <c r="J13" s="14"/>
      <c r="K13" s="35">
        <f t="shared" si="1"/>
        <v>-591050</v>
      </c>
      <c r="M13" s="3"/>
      <c r="N13" s="4"/>
    </row>
    <row r="14" spans="1:19" x14ac:dyDescent="0.25">
      <c r="C14" s="12" t="s">
        <v>16</v>
      </c>
      <c r="D14" s="50">
        <v>1</v>
      </c>
      <c r="E14" s="13">
        <v>934999</v>
      </c>
      <c r="F14" s="13">
        <v>59000</v>
      </c>
      <c r="G14" s="31">
        <v>11</v>
      </c>
      <c r="H14" s="33">
        <f t="shared" si="0"/>
        <v>649000</v>
      </c>
      <c r="I14" s="43">
        <v>103650</v>
      </c>
      <c r="J14" s="14"/>
      <c r="K14" s="35">
        <f t="shared" si="1"/>
        <v>-389649</v>
      </c>
    </row>
    <row r="15" spans="1:19" x14ac:dyDescent="0.25">
      <c r="C15" s="12" t="s">
        <v>8</v>
      </c>
      <c r="D15" s="50">
        <v>1</v>
      </c>
      <c r="E15" s="13">
        <v>60000</v>
      </c>
      <c r="F15" s="13">
        <v>45000</v>
      </c>
      <c r="G15" s="31">
        <v>10</v>
      </c>
      <c r="H15" s="33">
        <f t="shared" si="0"/>
        <v>450000</v>
      </c>
      <c r="I15" s="43">
        <v>46450</v>
      </c>
      <c r="J15" s="14"/>
      <c r="K15" s="35">
        <f t="shared" si="1"/>
        <v>343550</v>
      </c>
    </row>
    <row r="16" spans="1:19" x14ac:dyDescent="0.25">
      <c r="C16" s="16"/>
      <c r="D16" s="51"/>
      <c r="E16" s="17"/>
      <c r="F16" s="17"/>
      <c r="G16" s="32"/>
      <c r="H16" s="33"/>
      <c r="I16" s="44"/>
      <c r="J16" s="18"/>
      <c r="K16" s="17"/>
    </row>
    <row r="17" spans="3:11" x14ac:dyDescent="0.25">
      <c r="C17" s="16"/>
      <c r="D17" s="51"/>
      <c r="E17" s="17"/>
      <c r="F17" s="17"/>
      <c r="G17" s="32"/>
      <c r="H17" s="33"/>
      <c r="I17" s="43"/>
      <c r="J17" s="18"/>
      <c r="K17" s="17"/>
    </row>
    <row r="18" spans="3:11" x14ac:dyDescent="0.25">
      <c r="C18" s="16"/>
      <c r="D18" s="51"/>
      <c r="E18" s="17"/>
      <c r="F18" s="17"/>
      <c r="G18" s="15"/>
      <c r="H18" s="47"/>
      <c r="I18" s="45"/>
      <c r="J18" s="18"/>
      <c r="K18" s="17"/>
    </row>
    <row r="19" spans="3:11" x14ac:dyDescent="0.25">
      <c r="C19" s="16"/>
      <c r="D19" s="51"/>
      <c r="E19" s="17"/>
      <c r="F19" s="17"/>
      <c r="G19" s="15"/>
      <c r="H19" s="41"/>
      <c r="I19" s="45"/>
      <c r="J19" s="18"/>
      <c r="K19" s="17"/>
    </row>
    <row r="20" spans="3:11" x14ac:dyDescent="0.25">
      <c r="C20" s="16"/>
      <c r="D20" s="51"/>
      <c r="E20" s="17"/>
      <c r="F20" s="17"/>
      <c r="G20" s="15"/>
      <c r="H20" s="41"/>
      <c r="I20" s="45"/>
      <c r="J20" s="18"/>
      <c r="K20" s="17"/>
    </row>
    <row r="21" spans="3:11" ht="15.75" thickBot="1" x14ac:dyDescent="0.3">
      <c r="C21" s="19"/>
      <c r="D21" s="52"/>
      <c r="E21" s="20"/>
      <c r="F21" s="20"/>
      <c r="G21" s="15"/>
      <c r="H21" s="48"/>
      <c r="I21" s="45"/>
      <c r="J21" s="21"/>
      <c r="K21" s="20"/>
    </row>
    <row r="22" spans="3:11" ht="15.75" thickBot="1" x14ac:dyDescent="0.3">
      <c r="C22" s="22" t="s">
        <v>7</v>
      </c>
      <c r="D22" s="22"/>
      <c r="E22" s="23">
        <f>SUBTOTAL(109,E5:E21)</f>
        <v>6897999</v>
      </c>
      <c r="F22" s="24"/>
      <c r="G22" s="40">
        <f>SUM(G6:G21)</f>
        <v>167</v>
      </c>
      <c r="H22" s="39">
        <f>SUM(H6:H21)</f>
        <v>15295498</v>
      </c>
      <c r="I22" s="46">
        <f>SUM(I6:I21)</f>
        <v>744850</v>
      </c>
      <c r="J22" s="28"/>
      <c r="K22" s="23">
        <f>SUBTOTAL(109,K5:K21)</f>
        <v>4676649</v>
      </c>
    </row>
    <row r="23" spans="3:11" ht="18.75" x14ac:dyDescent="0.3">
      <c r="E23" s="10"/>
      <c r="G23" s="4"/>
      <c r="H23" s="3"/>
      <c r="I23" s="2"/>
      <c r="J23" s="2"/>
    </row>
    <row r="24" spans="3:11" x14ac:dyDescent="0.25">
      <c r="E24" s="1"/>
      <c r="G24" s="4"/>
      <c r="H24" s="3"/>
      <c r="I24" s="2"/>
      <c r="J24" s="2"/>
    </row>
    <row r="25" spans="3:11" ht="14.25" x14ac:dyDescent="0.2"/>
    <row r="26" spans="3:11" ht="14.25" x14ac:dyDescent="0.2"/>
    <row r="27" spans="3:11" ht="14.25" x14ac:dyDescent="0.2"/>
    <row r="28" spans="3:11" ht="15.75" customHeight="1" x14ac:dyDescent="0.2"/>
    <row r="29" spans="3:11" ht="15.75" customHeight="1" x14ac:dyDescent="0.2"/>
    <row r="30" spans="3:11" ht="15.75" customHeight="1" x14ac:dyDescent="0.2"/>
    <row r="31" spans="3:11" ht="15.75" customHeight="1" x14ac:dyDescent="0.2"/>
    <row r="32" spans="3:11" ht="15.75" customHeight="1" x14ac:dyDescent="0.2"/>
    <row r="33" spans="5:10" ht="15.75" customHeight="1" x14ac:dyDescent="0.2"/>
    <row r="34" spans="5:10" ht="15.75" customHeight="1" x14ac:dyDescent="0.2"/>
    <row r="35" spans="5:10" ht="15.75" customHeight="1" x14ac:dyDescent="0.2"/>
    <row r="36" spans="5:10" ht="15.75" customHeight="1" x14ac:dyDescent="0.2"/>
    <row r="37" spans="5:10" ht="15.75" customHeight="1" x14ac:dyDescent="0.2"/>
    <row r="38" spans="5:10" ht="15.75" customHeight="1" x14ac:dyDescent="0.2"/>
    <row r="39" spans="5:10" ht="15.75" customHeight="1" x14ac:dyDescent="0.2"/>
    <row r="40" spans="5:10" ht="15.75" customHeight="1" x14ac:dyDescent="0.2"/>
    <row r="41" spans="5:10" ht="15.75" customHeight="1" x14ac:dyDescent="0.2"/>
    <row r="42" spans="5:10" ht="15.75" customHeight="1" x14ac:dyDescent="0.2"/>
    <row r="43" spans="5:10" ht="15.75" customHeight="1" x14ac:dyDescent="0.25">
      <c r="E43" s="1"/>
      <c r="G43" s="4"/>
      <c r="H43" s="3"/>
      <c r="I43" s="2"/>
      <c r="J43" s="2"/>
    </row>
    <row r="44" spans="5:10" ht="15.75" customHeight="1" x14ac:dyDescent="0.25">
      <c r="E44" s="1"/>
      <c r="G44" s="4"/>
      <c r="H44" s="3"/>
      <c r="I44" s="2"/>
      <c r="J44" s="2"/>
    </row>
    <row r="45" spans="5:10" ht="15.75" customHeight="1" x14ac:dyDescent="0.25">
      <c r="E45" s="1"/>
      <c r="G45" s="4"/>
      <c r="H45" s="3"/>
      <c r="I45" s="2"/>
      <c r="J45" s="2"/>
    </row>
    <row r="46" spans="5:10" ht="15.75" customHeight="1" x14ac:dyDescent="0.25">
      <c r="E46" s="1"/>
      <c r="G46" s="4"/>
      <c r="H46" s="3"/>
      <c r="I46" s="2"/>
      <c r="J46" s="2"/>
    </row>
    <row r="47" spans="5:10" ht="15.75" customHeight="1" x14ac:dyDescent="0.25">
      <c r="E47" s="1"/>
      <c r="G47" s="4"/>
      <c r="H47" s="3"/>
      <c r="I47" s="2"/>
      <c r="J47" s="2"/>
    </row>
    <row r="48" spans="5:10" ht="15.75" customHeight="1" x14ac:dyDescent="0.25">
      <c r="E48" s="1"/>
      <c r="G48" s="4"/>
      <c r="H48" s="3"/>
      <c r="I48" s="2"/>
      <c r="J48" s="2"/>
    </row>
    <row r="49" spans="5:10" ht="15.75" customHeight="1" x14ac:dyDescent="0.25">
      <c r="E49" s="1"/>
      <c r="G49" s="4"/>
      <c r="H49" s="3"/>
      <c r="I49" s="2"/>
      <c r="J49" s="2"/>
    </row>
    <row r="50" spans="5:10" ht="15.75" customHeight="1" x14ac:dyDescent="0.25">
      <c r="E50" s="1"/>
      <c r="G50" s="4"/>
      <c r="H50" s="3"/>
      <c r="I50" s="2"/>
      <c r="J50" s="2"/>
    </row>
    <row r="51" spans="5:10" ht="15.75" customHeight="1" x14ac:dyDescent="0.25">
      <c r="E51" s="1"/>
      <c r="G51" s="4"/>
      <c r="H51" s="3"/>
      <c r="I51" s="2"/>
      <c r="J51" s="2"/>
    </row>
    <row r="52" spans="5:10" ht="15.75" customHeight="1" x14ac:dyDescent="0.25">
      <c r="E52" s="1"/>
      <c r="G52" s="4"/>
      <c r="H52" s="3"/>
      <c r="I52" s="2"/>
      <c r="J52" s="2"/>
    </row>
    <row r="53" spans="5:10" ht="15.75" customHeight="1" x14ac:dyDescent="0.25">
      <c r="E53" s="1"/>
      <c r="G53" s="4"/>
      <c r="H53" s="3"/>
      <c r="I53" s="2"/>
      <c r="J53" s="2"/>
    </row>
    <row r="54" spans="5:10" ht="15.75" customHeight="1" x14ac:dyDescent="0.25">
      <c r="E54" s="1"/>
      <c r="G54" s="4"/>
      <c r="H54" s="3"/>
      <c r="I54" s="2"/>
      <c r="J54" s="2"/>
    </row>
    <row r="55" spans="5:10" ht="15.75" customHeight="1" x14ac:dyDescent="0.25">
      <c r="E55" s="1"/>
      <c r="G55" s="4"/>
      <c r="H55" s="3"/>
      <c r="I55" s="2"/>
      <c r="J55" s="2"/>
    </row>
    <row r="56" spans="5:10" ht="15.75" customHeight="1" x14ac:dyDescent="0.25">
      <c r="E56" s="1"/>
      <c r="G56" s="4"/>
      <c r="H56" s="3"/>
      <c r="I56" s="2"/>
      <c r="J56" s="2"/>
    </row>
    <row r="57" spans="5:10" ht="15.75" customHeight="1" x14ac:dyDescent="0.25">
      <c r="E57" s="1"/>
      <c r="G57" s="4"/>
      <c r="H57" s="3"/>
      <c r="I57" s="2"/>
      <c r="J57" s="2"/>
    </row>
    <row r="58" spans="5:10" ht="15.75" customHeight="1" x14ac:dyDescent="0.25">
      <c r="E58" s="1"/>
      <c r="G58" s="4"/>
      <c r="H58" s="3"/>
      <c r="I58" s="2"/>
      <c r="J58" s="2"/>
    </row>
    <row r="59" spans="5:10" ht="15.75" customHeight="1" x14ac:dyDescent="0.25">
      <c r="E59" s="1"/>
      <c r="G59" s="4"/>
      <c r="H59" s="3"/>
      <c r="I59" s="2"/>
      <c r="J59" s="2"/>
    </row>
    <row r="60" spans="5:10" ht="15.75" customHeight="1" x14ac:dyDescent="0.25">
      <c r="E60" s="1"/>
      <c r="G60" s="4"/>
      <c r="H60" s="3"/>
      <c r="I60" s="2"/>
      <c r="J60" s="2"/>
    </row>
    <row r="61" spans="5:10" ht="15.75" customHeight="1" x14ac:dyDescent="0.25">
      <c r="E61" s="1"/>
      <c r="G61" s="4"/>
      <c r="H61" s="3"/>
      <c r="I61" s="2"/>
      <c r="J61" s="2"/>
    </row>
    <row r="62" spans="5:10" ht="15.75" customHeight="1" x14ac:dyDescent="0.25">
      <c r="E62" s="1"/>
      <c r="G62" s="4"/>
      <c r="H62" s="3"/>
      <c r="I62" s="2"/>
      <c r="J62" s="2"/>
    </row>
    <row r="63" spans="5:10" ht="15.75" customHeight="1" x14ac:dyDescent="0.25">
      <c r="E63" s="1"/>
      <c r="G63" s="4"/>
      <c r="H63" s="3"/>
      <c r="I63" s="2"/>
      <c r="J63" s="2"/>
    </row>
    <row r="64" spans="5:10" ht="15.75" customHeight="1" x14ac:dyDescent="0.25">
      <c r="E64" s="1"/>
      <c r="G64" s="4"/>
      <c r="H64" s="3"/>
      <c r="I64" s="2"/>
      <c r="J64" s="2"/>
    </row>
    <row r="65" spans="5:10" ht="15.75" customHeight="1" x14ac:dyDescent="0.25">
      <c r="E65" s="1"/>
      <c r="G65" s="4"/>
      <c r="H65" s="3"/>
      <c r="I65" s="2"/>
      <c r="J65" s="2"/>
    </row>
    <row r="66" spans="5:10" ht="15.75" customHeight="1" x14ac:dyDescent="0.25">
      <c r="E66" s="1"/>
      <c r="G66" s="4"/>
      <c r="H66" s="3"/>
      <c r="I66" s="2"/>
      <c r="J66" s="2"/>
    </row>
    <row r="67" spans="5:10" ht="15.75" customHeight="1" x14ac:dyDescent="0.25">
      <c r="E67" s="1"/>
      <c r="G67" s="4"/>
      <c r="H67" s="3"/>
      <c r="I67" s="2"/>
      <c r="J67" s="2"/>
    </row>
    <row r="68" spans="5:10" ht="15.75" customHeight="1" x14ac:dyDescent="0.25">
      <c r="E68" s="1"/>
      <c r="G68" s="4"/>
      <c r="H68" s="3"/>
      <c r="I68" s="2"/>
      <c r="J68" s="2"/>
    </row>
    <row r="69" spans="5:10" ht="15.75" customHeight="1" x14ac:dyDescent="0.25">
      <c r="E69" s="1"/>
      <c r="G69" s="4"/>
      <c r="H69" s="3"/>
      <c r="I69" s="2"/>
      <c r="J69" s="2"/>
    </row>
    <row r="70" spans="5:10" ht="15.75" customHeight="1" x14ac:dyDescent="0.25">
      <c r="E70" s="1"/>
      <c r="G70" s="4"/>
      <c r="H70" s="3"/>
      <c r="I70" s="2"/>
      <c r="J70" s="2"/>
    </row>
    <row r="71" spans="5:10" ht="15.75" customHeight="1" x14ac:dyDescent="0.25">
      <c r="E71" s="1"/>
      <c r="G71" s="4"/>
      <c r="H71" s="3"/>
      <c r="I71" s="2"/>
      <c r="J71" s="2"/>
    </row>
    <row r="72" spans="5:10" ht="15.75" customHeight="1" x14ac:dyDescent="0.25">
      <c r="E72" s="1"/>
      <c r="G72" s="4"/>
      <c r="H72" s="3"/>
      <c r="I72" s="2"/>
      <c r="J72" s="2"/>
    </row>
    <row r="73" spans="5:10" ht="15.75" customHeight="1" x14ac:dyDescent="0.25">
      <c r="E73" s="1"/>
      <c r="G73" s="4"/>
      <c r="H73" s="3"/>
      <c r="I73" s="2"/>
      <c r="J73" s="2"/>
    </row>
    <row r="74" spans="5:10" ht="15.75" customHeight="1" x14ac:dyDescent="0.25">
      <c r="E74" s="1"/>
      <c r="G74" s="4"/>
      <c r="H74" s="3"/>
      <c r="I74" s="2"/>
      <c r="J74" s="2"/>
    </row>
    <row r="75" spans="5:10" ht="15.75" customHeight="1" x14ac:dyDescent="0.25">
      <c r="E75" s="1"/>
      <c r="G75" s="4"/>
      <c r="H75" s="3"/>
      <c r="I75" s="2"/>
      <c r="J75" s="2"/>
    </row>
    <row r="76" spans="5:10" ht="15.75" customHeight="1" x14ac:dyDescent="0.25">
      <c r="E76" s="1"/>
      <c r="G76" s="4"/>
      <c r="H76" s="3"/>
      <c r="I76" s="2"/>
      <c r="J76" s="2"/>
    </row>
    <row r="77" spans="5:10" ht="15.75" customHeight="1" x14ac:dyDescent="0.25">
      <c r="E77" s="1"/>
      <c r="G77" s="4"/>
      <c r="H77" s="3"/>
      <c r="I77" s="2"/>
      <c r="J77" s="2"/>
    </row>
    <row r="78" spans="5:10" ht="15.75" customHeight="1" x14ac:dyDescent="0.25">
      <c r="E78" s="1"/>
      <c r="G78" s="4"/>
      <c r="H78" s="3"/>
      <c r="I78" s="2"/>
      <c r="J78" s="2"/>
    </row>
    <row r="79" spans="5:10" ht="15.75" customHeight="1" x14ac:dyDescent="0.25">
      <c r="E79" s="1"/>
      <c r="G79" s="4"/>
      <c r="H79" s="3"/>
      <c r="I79" s="2"/>
      <c r="J79" s="2"/>
    </row>
    <row r="80" spans="5:10" ht="15.75" customHeight="1" x14ac:dyDescent="0.25">
      <c r="E80" s="1"/>
      <c r="G80" s="4"/>
      <c r="H80" s="3"/>
      <c r="I80" s="2"/>
      <c r="J80" s="2"/>
    </row>
    <row r="81" spans="5:10" ht="15.75" customHeight="1" x14ac:dyDescent="0.25">
      <c r="E81" s="1"/>
      <c r="G81" s="4"/>
      <c r="H81" s="3"/>
      <c r="I81" s="2"/>
      <c r="J81" s="2"/>
    </row>
    <row r="82" spans="5:10" ht="15.75" customHeight="1" x14ac:dyDescent="0.25">
      <c r="E82" s="1"/>
      <c r="G82" s="4"/>
      <c r="H82" s="3"/>
      <c r="I82" s="2"/>
      <c r="J82" s="2"/>
    </row>
    <row r="83" spans="5:10" ht="15.75" customHeight="1" x14ac:dyDescent="0.25">
      <c r="E83" s="1"/>
      <c r="G83" s="4"/>
      <c r="H83" s="3"/>
      <c r="I83" s="2"/>
      <c r="J83" s="2"/>
    </row>
    <row r="84" spans="5:10" ht="15.75" customHeight="1" x14ac:dyDescent="0.25">
      <c r="E84" s="1"/>
      <c r="G84" s="4"/>
      <c r="H84" s="3"/>
      <c r="I84" s="2"/>
      <c r="J84" s="2"/>
    </row>
    <row r="85" spans="5:10" ht="15.75" customHeight="1" x14ac:dyDescent="0.25">
      <c r="E85" s="1"/>
      <c r="G85" s="4"/>
      <c r="H85" s="3"/>
      <c r="I85" s="2"/>
      <c r="J85" s="2"/>
    </row>
    <row r="86" spans="5:10" ht="15.75" customHeight="1" x14ac:dyDescent="0.25">
      <c r="E86" s="1"/>
      <c r="G86" s="4"/>
      <c r="H86" s="3"/>
      <c r="I86" s="2"/>
      <c r="J86" s="2"/>
    </row>
    <row r="87" spans="5:10" ht="15.75" customHeight="1" x14ac:dyDescent="0.25">
      <c r="E87" s="1"/>
      <c r="G87" s="4"/>
      <c r="H87" s="3"/>
      <c r="I87" s="2"/>
      <c r="J87" s="2"/>
    </row>
    <row r="88" spans="5:10" ht="15.75" customHeight="1" x14ac:dyDescent="0.25">
      <c r="E88" s="1"/>
      <c r="G88" s="4"/>
      <c r="H88" s="3"/>
      <c r="I88" s="2"/>
      <c r="J88" s="2"/>
    </row>
    <row r="89" spans="5:10" ht="15.75" customHeight="1" x14ac:dyDescent="0.25">
      <c r="E89" s="1"/>
      <c r="G89" s="4"/>
      <c r="H89" s="3"/>
      <c r="I89" s="2"/>
      <c r="J89" s="2"/>
    </row>
    <row r="90" spans="5:10" ht="15.75" customHeight="1" x14ac:dyDescent="0.25">
      <c r="E90" s="1"/>
      <c r="G90" s="4"/>
      <c r="H90" s="3"/>
      <c r="I90" s="2"/>
      <c r="J90" s="2"/>
    </row>
    <row r="91" spans="5:10" ht="15.75" customHeight="1" x14ac:dyDescent="0.25">
      <c r="E91" s="1"/>
      <c r="G91" s="4"/>
      <c r="H91" s="3"/>
      <c r="I91" s="2"/>
      <c r="J91" s="2"/>
    </row>
    <row r="92" spans="5:10" ht="15.75" customHeight="1" x14ac:dyDescent="0.25">
      <c r="E92" s="1"/>
      <c r="G92" s="4"/>
      <c r="H92" s="3"/>
      <c r="I92" s="2"/>
      <c r="J92" s="2"/>
    </row>
    <row r="93" spans="5:10" ht="15.75" customHeight="1" x14ac:dyDescent="0.25">
      <c r="E93" s="1"/>
      <c r="G93" s="4"/>
      <c r="H93" s="3"/>
      <c r="I93" s="2"/>
      <c r="J93" s="2"/>
    </row>
    <row r="94" spans="5:10" ht="15.75" customHeight="1" x14ac:dyDescent="0.25">
      <c r="E94" s="1"/>
      <c r="G94" s="4"/>
      <c r="H94" s="3"/>
      <c r="I94" s="2"/>
      <c r="J94" s="2"/>
    </row>
    <row r="95" spans="5:10" ht="15.75" customHeight="1" x14ac:dyDescent="0.25">
      <c r="E95" s="1"/>
      <c r="G95" s="4"/>
      <c r="H95" s="3"/>
      <c r="I95" s="2"/>
      <c r="J95" s="2"/>
    </row>
    <row r="96" spans="5:10" ht="15.75" customHeight="1" x14ac:dyDescent="0.25">
      <c r="E96" s="1"/>
      <c r="G96" s="4"/>
      <c r="H96" s="3"/>
      <c r="I96" s="2"/>
      <c r="J96" s="2"/>
    </row>
    <row r="97" spans="5:10" ht="15.75" customHeight="1" x14ac:dyDescent="0.25">
      <c r="E97" s="1"/>
      <c r="G97" s="4"/>
      <c r="H97" s="3"/>
      <c r="I97" s="2"/>
      <c r="J97" s="2"/>
    </row>
    <row r="98" spans="5:10" ht="15.75" customHeight="1" x14ac:dyDescent="0.25">
      <c r="E98" s="1"/>
      <c r="G98" s="4"/>
      <c r="H98" s="3"/>
      <c r="I98" s="2"/>
      <c r="J98" s="2"/>
    </row>
    <row r="99" spans="5:10" ht="15.75" customHeight="1" x14ac:dyDescent="0.25">
      <c r="E99" s="1"/>
      <c r="G99" s="4"/>
      <c r="H99" s="3"/>
      <c r="I99" s="2"/>
      <c r="J99" s="2"/>
    </row>
    <row r="100" spans="5:10" ht="15.75" customHeight="1" x14ac:dyDescent="0.25">
      <c r="E100" s="1"/>
      <c r="G100" s="4"/>
      <c r="H100" s="3"/>
      <c r="I100" s="2"/>
      <c r="J100" s="2"/>
    </row>
    <row r="101" spans="5:10" ht="15.75" customHeight="1" x14ac:dyDescent="0.25">
      <c r="E101" s="1"/>
      <c r="G101" s="4"/>
      <c r="H101" s="3"/>
      <c r="I101" s="2"/>
      <c r="J101" s="2"/>
    </row>
    <row r="102" spans="5:10" ht="15.75" customHeight="1" x14ac:dyDescent="0.25">
      <c r="E102" s="1"/>
      <c r="G102" s="4"/>
      <c r="H102" s="3"/>
      <c r="I102" s="2"/>
      <c r="J102" s="2"/>
    </row>
    <row r="103" spans="5:10" ht="15.75" customHeight="1" x14ac:dyDescent="0.25">
      <c r="E103" s="1"/>
      <c r="G103" s="4"/>
      <c r="H103" s="3"/>
      <c r="I103" s="2"/>
      <c r="J103" s="2"/>
    </row>
    <row r="104" spans="5:10" ht="15.75" customHeight="1" x14ac:dyDescent="0.25">
      <c r="E104" s="1"/>
      <c r="G104" s="4"/>
      <c r="H104" s="3"/>
      <c r="I104" s="2"/>
      <c r="J104" s="2"/>
    </row>
    <row r="105" spans="5:10" ht="15.75" customHeight="1" x14ac:dyDescent="0.25">
      <c r="E105" s="1"/>
      <c r="G105" s="4"/>
      <c r="H105" s="3"/>
      <c r="I105" s="2"/>
      <c r="J105" s="2"/>
    </row>
    <row r="106" spans="5:10" ht="15.75" customHeight="1" x14ac:dyDescent="0.25">
      <c r="E106" s="1"/>
      <c r="G106" s="4"/>
      <c r="H106" s="3"/>
      <c r="I106" s="2"/>
      <c r="J106" s="2"/>
    </row>
    <row r="107" spans="5:10" ht="15.75" customHeight="1" x14ac:dyDescent="0.25">
      <c r="E107" s="1"/>
      <c r="G107" s="4"/>
      <c r="H107" s="3"/>
      <c r="I107" s="2"/>
      <c r="J107" s="2"/>
    </row>
    <row r="108" spans="5:10" ht="15.75" customHeight="1" x14ac:dyDescent="0.25">
      <c r="E108" s="1"/>
      <c r="G108" s="4"/>
      <c r="H108" s="3"/>
      <c r="I108" s="2"/>
      <c r="J108" s="2"/>
    </row>
    <row r="109" spans="5:10" ht="15.75" customHeight="1" x14ac:dyDescent="0.25">
      <c r="E109" s="1"/>
      <c r="G109" s="4"/>
      <c r="H109" s="3"/>
      <c r="I109" s="2"/>
      <c r="J109" s="2"/>
    </row>
    <row r="110" spans="5:10" ht="15.75" customHeight="1" x14ac:dyDescent="0.25">
      <c r="E110" s="1"/>
      <c r="G110" s="4"/>
      <c r="H110" s="3"/>
      <c r="I110" s="2"/>
      <c r="J110" s="2"/>
    </row>
    <row r="111" spans="5:10" ht="15.75" customHeight="1" x14ac:dyDescent="0.25">
      <c r="E111" s="1"/>
      <c r="G111" s="4"/>
      <c r="H111" s="3"/>
      <c r="I111" s="2"/>
      <c r="J111" s="2"/>
    </row>
    <row r="112" spans="5:10" ht="15.75" customHeight="1" x14ac:dyDescent="0.25">
      <c r="E112" s="1"/>
      <c r="G112" s="4"/>
      <c r="H112" s="3"/>
      <c r="I112" s="2"/>
      <c r="J112" s="2"/>
    </row>
    <row r="113" spans="5:10" ht="15.75" customHeight="1" x14ac:dyDescent="0.25">
      <c r="E113" s="1"/>
      <c r="G113" s="4"/>
      <c r="H113" s="3"/>
      <c r="I113" s="2"/>
      <c r="J113" s="2"/>
    </row>
    <row r="114" spans="5:10" ht="15.75" customHeight="1" x14ac:dyDescent="0.25">
      <c r="E114" s="1"/>
      <c r="G114" s="4"/>
      <c r="H114" s="3"/>
      <c r="I114" s="2"/>
      <c r="J114" s="2"/>
    </row>
    <row r="115" spans="5:10" ht="15.75" customHeight="1" x14ac:dyDescent="0.25">
      <c r="E115" s="1"/>
      <c r="G115" s="4"/>
      <c r="H115" s="3"/>
      <c r="I115" s="2"/>
      <c r="J115" s="2"/>
    </row>
    <row r="116" spans="5:10" ht="15.75" customHeight="1" x14ac:dyDescent="0.25">
      <c r="E116" s="1"/>
      <c r="G116" s="4"/>
      <c r="H116" s="3"/>
      <c r="I116" s="2"/>
      <c r="J116" s="2"/>
    </row>
    <row r="117" spans="5:10" ht="15.75" customHeight="1" x14ac:dyDescent="0.25">
      <c r="E117" s="1"/>
      <c r="G117" s="4"/>
      <c r="H117" s="3"/>
      <c r="I117" s="2"/>
      <c r="J117" s="2"/>
    </row>
    <row r="118" spans="5:10" ht="15.75" customHeight="1" x14ac:dyDescent="0.25">
      <c r="E118" s="1"/>
      <c r="G118" s="4"/>
      <c r="H118" s="3"/>
      <c r="I118" s="2"/>
      <c r="J118" s="2"/>
    </row>
    <row r="119" spans="5:10" ht="15.75" customHeight="1" x14ac:dyDescent="0.25">
      <c r="E119" s="1"/>
      <c r="G119" s="4"/>
      <c r="H119" s="3"/>
      <c r="I119" s="2"/>
      <c r="J119" s="2"/>
    </row>
    <row r="120" spans="5:10" ht="15.75" customHeight="1" x14ac:dyDescent="0.25">
      <c r="E120" s="1"/>
      <c r="G120" s="4"/>
      <c r="H120" s="3"/>
      <c r="I120" s="2"/>
      <c r="J120" s="2"/>
    </row>
    <row r="121" spans="5:10" ht="15.75" customHeight="1" x14ac:dyDescent="0.25">
      <c r="E121" s="1"/>
      <c r="G121" s="4"/>
      <c r="H121" s="3"/>
      <c r="I121" s="2"/>
      <c r="J121" s="2"/>
    </row>
    <row r="122" spans="5:10" ht="15.75" customHeight="1" x14ac:dyDescent="0.25">
      <c r="E122" s="1"/>
      <c r="G122" s="4"/>
      <c r="H122" s="3"/>
      <c r="I122" s="2"/>
      <c r="J122" s="2"/>
    </row>
    <row r="123" spans="5:10" ht="15.75" customHeight="1" x14ac:dyDescent="0.25">
      <c r="E123" s="1"/>
      <c r="G123" s="4"/>
      <c r="H123" s="3"/>
      <c r="I123" s="2"/>
      <c r="J123" s="2"/>
    </row>
    <row r="124" spans="5:10" ht="15.75" customHeight="1" x14ac:dyDescent="0.25">
      <c r="E124" s="1"/>
      <c r="G124" s="4"/>
      <c r="H124" s="3"/>
      <c r="I124" s="2"/>
      <c r="J124" s="2"/>
    </row>
    <row r="125" spans="5:10" ht="15.75" customHeight="1" x14ac:dyDescent="0.25">
      <c r="E125" s="1"/>
      <c r="G125" s="4"/>
      <c r="H125" s="3"/>
      <c r="I125" s="2"/>
      <c r="J125" s="2"/>
    </row>
    <row r="126" spans="5:10" ht="15.75" customHeight="1" x14ac:dyDescent="0.25">
      <c r="E126" s="1"/>
      <c r="G126" s="4"/>
      <c r="H126" s="3"/>
      <c r="I126" s="2"/>
      <c r="J126" s="2"/>
    </row>
    <row r="127" spans="5:10" ht="15.75" customHeight="1" x14ac:dyDescent="0.25">
      <c r="E127" s="1"/>
      <c r="G127" s="4"/>
      <c r="H127" s="3"/>
      <c r="I127" s="2"/>
      <c r="J127" s="2"/>
    </row>
    <row r="128" spans="5:10" ht="15.75" customHeight="1" x14ac:dyDescent="0.25">
      <c r="E128" s="1"/>
      <c r="G128" s="4"/>
      <c r="H128" s="3"/>
      <c r="I128" s="2"/>
      <c r="J128" s="2"/>
    </row>
    <row r="129" spans="5:10" ht="15.75" customHeight="1" x14ac:dyDescent="0.25">
      <c r="E129" s="1"/>
      <c r="G129" s="4"/>
      <c r="H129" s="3"/>
      <c r="I129" s="2"/>
      <c r="J129" s="2"/>
    </row>
    <row r="130" spans="5:10" ht="15.75" customHeight="1" x14ac:dyDescent="0.25">
      <c r="E130" s="1"/>
      <c r="G130" s="4"/>
      <c r="H130" s="3"/>
      <c r="I130" s="2"/>
      <c r="J130" s="2"/>
    </row>
    <row r="131" spans="5:10" ht="15.75" customHeight="1" x14ac:dyDescent="0.25">
      <c r="E131" s="1"/>
      <c r="G131" s="4"/>
      <c r="H131" s="3"/>
      <c r="I131" s="2"/>
      <c r="J131" s="2"/>
    </row>
    <row r="132" spans="5:10" ht="15.75" customHeight="1" x14ac:dyDescent="0.25">
      <c r="E132" s="1"/>
      <c r="G132" s="4"/>
      <c r="H132" s="3"/>
      <c r="I132" s="2"/>
      <c r="J132" s="2"/>
    </row>
    <row r="133" spans="5:10" ht="15.75" customHeight="1" x14ac:dyDescent="0.25">
      <c r="E133" s="1"/>
      <c r="G133" s="4"/>
      <c r="H133" s="3"/>
      <c r="I133" s="2"/>
      <c r="J133" s="2"/>
    </row>
    <row r="134" spans="5:10" ht="15.75" customHeight="1" x14ac:dyDescent="0.25">
      <c r="E134" s="1"/>
      <c r="G134" s="4"/>
      <c r="H134" s="3"/>
      <c r="I134" s="2"/>
      <c r="J134" s="2"/>
    </row>
    <row r="135" spans="5:10" ht="15.75" customHeight="1" x14ac:dyDescent="0.25">
      <c r="E135" s="1"/>
      <c r="G135" s="4"/>
      <c r="H135" s="3"/>
      <c r="I135" s="2"/>
      <c r="J135" s="2"/>
    </row>
    <row r="136" spans="5:10" ht="15.75" customHeight="1" x14ac:dyDescent="0.25">
      <c r="E136" s="1"/>
      <c r="G136" s="4"/>
      <c r="H136" s="3"/>
      <c r="I136" s="2"/>
      <c r="J136" s="2"/>
    </row>
    <row r="137" spans="5:10" ht="15.75" customHeight="1" x14ac:dyDescent="0.25">
      <c r="E137" s="1"/>
      <c r="G137" s="4"/>
      <c r="H137" s="3"/>
      <c r="I137" s="2"/>
      <c r="J137" s="2"/>
    </row>
    <row r="138" spans="5:10" ht="15.75" customHeight="1" x14ac:dyDescent="0.25">
      <c r="E138" s="1"/>
      <c r="G138" s="4"/>
      <c r="H138" s="3"/>
      <c r="I138" s="2"/>
      <c r="J138" s="2"/>
    </row>
    <row r="139" spans="5:10" ht="15.75" customHeight="1" x14ac:dyDescent="0.25">
      <c r="E139" s="1"/>
      <c r="G139" s="4"/>
      <c r="H139" s="3"/>
      <c r="I139" s="2"/>
      <c r="J139" s="2"/>
    </row>
    <row r="140" spans="5:10" ht="15.75" customHeight="1" x14ac:dyDescent="0.25">
      <c r="E140" s="1"/>
      <c r="G140" s="4"/>
      <c r="H140" s="3"/>
      <c r="I140" s="2"/>
      <c r="J140" s="2"/>
    </row>
    <row r="141" spans="5:10" ht="15.75" customHeight="1" x14ac:dyDescent="0.25">
      <c r="E141" s="1"/>
      <c r="G141" s="4"/>
      <c r="H141" s="3"/>
      <c r="I141" s="2"/>
      <c r="J141" s="2"/>
    </row>
    <row r="142" spans="5:10" ht="15.75" customHeight="1" x14ac:dyDescent="0.25">
      <c r="E142" s="1"/>
      <c r="G142" s="4"/>
      <c r="H142" s="3"/>
      <c r="I142" s="2"/>
      <c r="J142" s="2"/>
    </row>
    <row r="143" spans="5:10" ht="15.75" customHeight="1" x14ac:dyDescent="0.25">
      <c r="E143" s="1"/>
      <c r="G143" s="4"/>
      <c r="H143" s="3"/>
      <c r="I143" s="2"/>
      <c r="J143" s="2"/>
    </row>
    <row r="144" spans="5:10" ht="15.75" customHeight="1" x14ac:dyDescent="0.25">
      <c r="E144" s="1"/>
      <c r="G144" s="4"/>
      <c r="H144" s="3"/>
      <c r="I144" s="2"/>
      <c r="J144" s="2"/>
    </row>
    <row r="145" spans="5:10" ht="15.75" customHeight="1" x14ac:dyDescent="0.25">
      <c r="E145" s="1"/>
      <c r="G145" s="4"/>
      <c r="H145" s="3"/>
      <c r="I145" s="2"/>
      <c r="J145" s="2"/>
    </row>
    <row r="146" spans="5:10" ht="15.75" customHeight="1" x14ac:dyDescent="0.25">
      <c r="E146" s="1"/>
      <c r="G146" s="4"/>
      <c r="H146" s="3"/>
      <c r="I146" s="2"/>
      <c r="J146" s="2"/>
    </row>
    <row r="147" spans="5:10" ht="15.75" customHeight="1" x14ac:dyDescent="0.25">
      <c r="E147" s="1"/>
      <c r="G147" s="4"/>
      <c r="H147" s="3"/>
      <c r="I147" s="2"/>
      <c r="J147" s="2"/>
    </row>
    <row r="148" spans="5:10" ht="15.75" customHeight="1" x14ac:dyDescent="0.25">
      <c r="E148" s="1"/>
      <c r="G148" s="4"/>
      <c r="H148" s="3"/>
      <c r="I148" s="2"/>
      <c r="J148" s="2"/>
    </row>
    <row r="149" spans="5:10" ht="15.75" customHeight="1" x14ac:dyDescent="0.25">
      <c r="E149" s="1"/>
      <c r="G149" s="4"/>
      <c r="H149" s="3"/>
      <c r="I149" s="2"/>
      <c r="J149" s="2"/>
    </row>
    <row r="150" spans="5:10" ht="15.75" customHeight="1" x14ac:dyDescent="0.25">
      <c r="E150" s="1"/>
      <c r="G150" s="4"/>
      <c r="H150" s="3"/>
      <c r="I150" s="2"/>
      <c r="J150" s="2"/>
    </row>
    <row r="151" spans="5:10" ht="15.75" customHeight="1" x14ac:dyDescent="0.25">
      <c r="E151" s="1"/>
      <c r="G151" s="4"/>
      <c r="H151" s="3"/>
      <c r="I151" s="2"/>
      <c r="J151" s="2"/>
    </row>
    <row r="152" spans="5:10" ht="15.75" customHeight="1" x14ac:dyDescent="0.25">
      <c r="E152" s="1"/>
      <c r="G152" s="4"/>
      <c r="H152" s="3"/>
      <c r="I152" s="2"/>
      <c r="J152" s="2"/>
    </row>
    <row r="153" spans="5:10" ht="15.75" customHeight="1" x14ac:dyDescent="0.25">
      <c r="E153" s="1"/>
      <c r="G153" s="4"/>
      <c r="H153" s="3"/>
      <c r="I153" s="2"/>
      <c r="J153" s="2"/>
    </row>
    <row r="154" spans="5:10" ht="15.75" customHeight="1" x14ac:dyDescent="0.25">
      <c r="E154" s="1"/>
      <c r="G154" s="4"/>
      <c r="H154" s="3"/>
      <c r="I154" s="2"/>
      <c r="J154" s="2"/>
    </row>
    <row r="155" spans="5:10" ht="15.75" customHeight="1" x14ac:dyDescent="0.25">
      <c r="E155" s="1"/>
      <c r="G155" s="4"/>
      <c r="H155" s="3"/>
      <c r="I155" s="2"/>
      <c r="J155" s="2"/>
    </row>
    <row r="156" spans="5:10" ht="15.75" customHeight="1" x14ac:dyDescent="0.25">
      <c r="E156" s="1"/>
      <c r="G156" s="4"/>
      <c r="H156" s="3"/>
      <c r="I156" s="2"/>
      <c r="J156" s="2"/>
    </row>
    <row r="157" spans="5:10" ht="15.75" customHeight="1" x14ac:dyDescent="0.25">
      <c r="E157" s="1"/>
      <c r="G157" s="4"/>
      <c r="H157" s="3"/>
      <c r="I157" s="2"/>
      <c r="J157" s="2"/>
    </row>
    <row r="158" spans="5:10" ht="15.75" customHeight="1" x14ac:dyDescent="0.25">
      <c r="E158" s="1"/>
      <c r="G158" s="4"/>
      <c r="H158" s="3"/>
      <c r="I158" s="2"/>
      <c r="J158" s="2"/>
    </row>
    <row r="159" spans="5:10" ht="15.75" customHeight="1" x14ac:dyDescent="0.25">
      <c r="E159" s="1"/>
      <c r="G159" s="4"/>
      <c r="H159" s="3"/>
      <c r="I159" s="2"/>
      <c r="J159" s="2"/>
    </row>
    <row r="160" spans="5:10" ht="15.75" customHeight="1" x14ac:dyDescent="0.25">
      <c r="E160" s="1"/>
      <c r="G160" s="4"/>
      <c r="H160" s="3"/>
      <c r="I160" s="2"/>
      <c r="J160" s="2"/>
    </row>
    <row r="161" spans="5:10" ht="15.75" customHeight="1" x14ac:dyDescent="0.25">
      <c r="E161" s="1"/>
      <c r="G161" s="4"/>
      <c r="H161" s="3"/>
      <c r="I161" s="2"/>
      <c r="J161" s="2"/>
    </row>
    <row r="162" spans="5:10" ht="15.75" customHeight="1" x14ac:dyDescent="0.25">
      <c r="E162" s="1"/>
      <c r="G162" s="4"/>
      <c r="H162" s="3"/>
      <c r="I162" s="2"/>
      <c r="J162" s="2"/>
    </row>
    <row r="163" spans="5:10" ht="15.75" customHeight="1" x14ac:dyDescent="0.25">
      <c r="E163" s="1"/>
      <c r="G163" s="4"/>
      <c r="H163" s="3"/>
      <c r="I163" s="2"/>
      <c r="J163" s="2"/>
    </row>
    <row r="164" spans="5:10" ht="15.75" customHeight="1" x14ac:dyDescent="0.25">
      <c r="E164" s="1"/>
      <c r="G164" s="4"/>
      <c r="H164" s="3"/>
      <c r="I164" s="2"/>
      <c r="J164" s="2"/>
    </row>
    <row r="165" spans="5:10" ht="15.75" customHeight="1" x14ac:dyDescent="0.25">
      <c r="E165" s="1"/>
      <c r="G165" s="4"/>
      <c r="H165" s="3"/>
      <c r="I165" s="2"/>
      <c r="J165" s="2"/>
    </row>
    <row r="166" spans="5:10" ht="15.75" customHeight="1" x14ac:dyDescent="0.25">
      <c r="E166" s="1"/>
      <c r="G166" s="4"/>
      <c r="H166" s="3"/>
      <c r="I166" s="2"/>
      <c r="J166" s="2"/>
    </row>
    <row r="167" spans="5:10" ht="15.75" customHeight="1" x14ac:dyDescent="0.25">
      <c r="E167" s="1"/>
      <c r="G167" s="4"/>
      <c r="H167" s="3"/>
      <c r="I167" s="2"/>
      <c r="J167" s="2"/>
    </row>
    <row r="168" spans="5:10" ht="15.75" customHeight="1" x14ac:dyDescent="0.25">
      <c r="E168" s="1"/>
      <c r="G168" s="4"/>
      <c r="H168" s="3"/>
      <c r="I168" s="2"/>
      <c r="J168" s="2"/>
    </row>
    <row r="169" spans="5:10" ht="15.75" customHeight="1" x14ac:dyDescent="0.25">
      <c r="E169" s="1"/>
      <c r="G169" s="4"/>
      <c r="H169" s="3"/>
      <c r="I169" s="2"/>
      <c r="J169" s="2"/>
    </row>
    <row r="170" spans="5:10" ht="15.75" customHeight="1" x14ac:dyDescent="0.25">
      <c r="E170" s="1"/>
      <c r="G170" s="4"/>
      <c r="H170" s="3"/>
      <c r="I170" s="2"/>
      <c r="J170" s="2"/>
    </row>
    <row r="171" spans="5:10" ht="15.75" customHeight="1" x14ac:dyDescent="0.25">
      <c r="E171" s="1"/>
      <c r="G171" s="4"/>
      <c r="H171" s="3"/>
      <c r="I171" s="2"/>
      <c r="J171" s="2"/>
    </row>
    <row r="172" spans="5:10" ht="15.75" customHeight="1" x14ac:dyDescent="0.25">
      <c r="E172" s="1"/>
      <c r="G172" s="4"/>
      <c r="H172" s="3"/>
      <c r="I172" s="2"/>
      <c r="J172" s="2"/>
    </row>
    <row r="173" spans="5:10" ht="15.75" customHeight="1" x14ac:dyDescent="0.25">
      <c r="E173" s="1"/>
      <c r="G173" s="4"/>
      <c r="H173" s="3"/>
      <c r="I173" s="2"/>
      <c r="J173" s="2"/>
    </row>
    <row r="174" spans="5:10" ht="15.75" customHeight="1" x14ac:dyDescent="0.25">
      <c r="E174" s="1"/>
      <c r="G174" s="4"/>
      <c r="H174" s="3"/>
      <c r="I174" s="2"/>
      <c r="J174" s="2"/>
    </row>
    <row r="175" spans="5:10" ht="15.75" customHeight="1" x14ac:dyDescent="0.25">
      <c r="E175" s="1"/>
      <c r="G175" s="4"/>
      <c r="H175" s="3"/>
      <c r="I175" s="2"/>
      <c r="J175" s="2"/>
    </row>
    <row r="176" spans="5:10" ht="15.75" customHeight="1" x14ac:dyDescent="0.25">
      <c r="E176" s="1"/>
      <c r="G176" s="4"/>
      <c r="H176" s="3"/>
      <c r="I176" s="2"/>
      <c r="J176" s="2"/>
    </row>
    <row r="177" spans="5:10" ht="15.75" customHeight="1" x14ac:dyDescent="0.25">
      <c r="E177" s="1"/>
      <c r="G177" s="4"/>
      <c r="H177" s="3"/>
      <c r="I177" s="2"/>
      <c r="J177" s="2"/>
    </row>
    <row r="178" spans="5:10" ht="15.75" customHeight="1" x14ac:dyDescent="0.25">
      <c r="E178" s="1"/>
      <c r="G178" s="4"/>
      <c r="H178" s="3"/>
      <c r="I178" s="2"/>
      <c r="J178" s="2"/>
    </row>
    <row r="179" spans="5:10" ht="15.75" customHeight="1" x14ac:dyDescent="0.25">
      <c r="E179" s="1"/>
      <c r="G179" s="4"/>
      <c r="H179" s="3"/>
      <c r="I179" s="2"/>
      <c r="J179" s="2"/>
    </row>
    <row r="180" spans="5:10" ht="15.75" customHeight="1" x14ac:dyDescent="0.25">
      <c r="E180" s="1"/>
      <c r="G180" s="4"/>
      <c r="H180" s="3"/>
      <c r="I180" s="2"/>
      <c r="J180" s="2"/>
    </row>
    <row r="181" spans="5:10" ht="15.75" customHeight="1" x14ac:dyDescent="0.25">
      <c r="E181" s="1"/>
      <c r="G181" s="4"/>
      <c r="H181" s="3"/>
      <c r="I181" s="2"/>
      <c r="J181" s="2"/>
    </row>
    <row r="182" spans="5:10" ht="15.75" customHeight="1" x14ac:dyDescent="0.25">
      <c r="E182" s="1"/>
      <c r="G182" s="4"/>
      <c r="H182" s="3"/>
      <c r="I182" s="2"/>
      <c r="J182" s="2"/>
    </row>
    <row r="183" spans="5:10" ht="15.75" customHeight="1" x14ac:dyDescent="0.25">
      <c r="E183" s="1"/>
      <c r="G183" s="4"/>
      <c r="H183" s="3"/>
      <c r="I183" s="2"/>
      <c r="J183" s="2"/>
    </row>
    <row r="184" spans="5:10" ht="15.75" customHeight="1" x14ac:dyDescent="0.25">
      <c r="E184" s="1"/>
      <c r="G184" s="4"/>
      <c r="H184" s="3"/>
      <c r="I184" s="2"/>
      <c r="J184" s="2"/>
    </row>
    <row r="185" spans="5:10" ht="15.75" customHeight="1" x14ac:dyDescent="0.25">
      <c r="E185" s="1"/>
      <c r="G185" s="4"/>
      <c r="H185" s="3"/>
      <c r="I185" s="2"/>
      <c r="J185" s="2"/>
    </row>
    <row r="186" spans="5:10" ht="15.75" customHeight="1" x14ac:dyDescent="0.25">
      <c r="E186" s="1"/>
      <c r="G186" s="4"/>
      <c r="H186" s="3"/>
      <c r="I186" s="2"/>
      <c r="J186" s="2"/>
    </row>
    <row r="187" spans="5:10" ht="15.75" customHeight="1" x14ac:dyDescent="0.25">
      <c r="E187" s="1"/>
      <c r="G187" s="4"/>
      <c r="H187" s="3"/>
      <c r="I187" s="2"/>
      <c r="J187" s="2"/>
    </row>
    <row r="188" spans="5:10" ht="15.75" customHeight="1" x14ac:dyDescent="0.25">
      <c r="E188" s="1"/>
      <c r="G188" s="4"/>
      <c r="H188" s="3"/>
      <c r="I188" s="2"/>
      <c r="J188" s="2"/>
    </row>
    <row r="189" spans="5:10" ht="15.75" customHeight="1" x14ac:dyDescent="0.25">
      <c r="E189" s="1"/>
      <c r="G189" s="4"/>
      <c r="H189" s="3"/>
      <c r="I189" s="2"/>
      <c r="J189" s="2"/>
    </row>
    <row r="190" spans="5:10" ht="15.75" customHeight="1" x14ac:dyDescent="0.25">
      <c r="E190" s="1"/>
      <c r="G190" s="4"/>
      <c r="H190" s="3"/>
      <c r="I190" s="2"/>
      <c r="J190" s="2"/>
    </row>
    <row r="191" spans="5:10" ht="15.75" customHeight="1" x14ac:dyDescent="0.25">
      <c r="E191" s="1"/>
      <c r="G191" s="4"/>
      <c r="H191" s="3"/>
      <c r="I191" s="2"/>
      <c r="J191" s="2"/>
    </row>
    <row r="192" spans="5:10" ht="15.75" customHeight="1" x14ac:dyDescent="0.25">
      <c r="E192" s="1"/>
      <c r="G192" s="4"/>
      <c r="H192" s="3"/>
      <c r="I192" s="2"/>
      <c r="J192" s="2"/>
    </row>
    <row r="193" spans="5:10" ht="15.75" customHeight="1" x14ac:dyDescent="0.25">
      <c r="E193" s="1"/>
      <c r="G193" s="4"/>
      <c r="H193" s="3"/>
      <c r="I193" s="2"/>
      <c r="J193" s="2"/>
    </row>
    <row r="194" spans="5:10" ht="15.75" customHeight="1" x14ac:dyDescent="0.25">
      <c r="E194" s="1"/>
      <c r="G194" s="4"/>
      <c r="H194" s="3"/>
      <c r="I194" s="2"/>
      <c r="J194" s="2"/>
    </row>
    <row r="195" spans="5:10" ht="15.75" customHeight="1" x14ac:dyDescent="0.25">
      <c r="E195" s="1"/>
      <c r="G195" s="4"/>
      <c r="H195" s="3"/>
      <c r="I195" s="2"/>
      <c r="J195" s="2"/>
    </row>
    <row r="196" spans="5:10" ht="15.75" customHeight="1" x14ac:dyDescent="0.25">
      <c r="E196" s="1"/>
      <c r="G196" s="4"/>
      <c r="H196" s="3"/>
      <c r="I196" s="2"/>
      <c r="J196" s="2"/>
    </row>
    <row r="197" spans="5:10" ht="15.75" customHeight="1" x14ac:dyDescent="0.25">
      <c r="E197" s="1"/>
      <c r="G197" s="4"/>
      <c r="H197" s="3"/>
      <c r="I197" s="2"/>
      <c r="J197" s="2"/>
    </row>
    <row r="198" spans="5:10" ht="15.75" customHeight="1" x14ac:dyDescent="0.25">
      <c r="E198" s="1"/>
      <c r="G198" s="4"/>
      <c r="H198" s="3"/>
      <c r="I198" s="2"/>
      <c r="J198" s="2"/>
    </row>
    <row r="199" spans="5:10" ht="15.75" customHeight="1" x14ac:dyDescent="0.25">
      <c r="E199" s="1"/>
      <c r="G199" s="4"/>
      <c r="H199" s="3"/>
      <c r="I199" s="2"/>
      <c r="J199" s="2"/>
    </row>
    <row r="200" spans="5:10" ht="15.75" customHeight="1" x14ac:dyDescent="0.25">
      <c r="E200" s="1"/>
      <c r="G200" s="4"/>
      <c r="H200" s="3"/>
      <c r="I200" s="2"/>
      <c r="J200" s="2"/>
    </row>
    <row r="201" spans="5:10" ht="15.75" customHeight="1" x14ac:dyDescent="0.25">
      <c r="E201" s="1"/>
      <c r="G201" s="4"/>
      <c r="H201" s="3"/>
      <c r="I201" s="2"/>
      <c r="J201" s="2"/>
    </row>
    <row r="202" spans="5:10" ht="15.75" customHeight="1" x14ac:dyDescent="0.25">
      <c r="E202" s="1"/>
      <c r="G202" s="4"/>
      <c r="H202" s="3"/>
      <c r="I202" s="2"/>
      <c r="J202" s="2"/>
    </row>
    <row r="203" spans="5:10" ht="15.75" customHeight="1" x14ac:dyDescent="0.25">
      <c r="E203" s="1"/>
      <c r="G203" s="4"/>
      <c r="H203" s="3"/>
      <c r="I203" s="2"/>
      <c r="J203" s="2"/>
    </row>
    <row r="204" spans="5:10" ht="15.75" customHeight="1" x14ac:dyDescent="0.25">
      <c r="E204" s="1"/>
      <c r="G204" s="4"/>
      <c r="H204" s="3"/>
      <c r="I204" s="2"/>
      <c r="J204" s="2"/>
    </row>
    <row r="205" spans="5:10" ht="15.75" customHeight="1" x14ac:dyDescent="0.25">
      <c r="E205" s="1"/>
      <c r="G205" s="4"/>
      <c r="H205" s="3"/>
      <c r="I205" s="2"/>
      <c r="J205" s="2"/>
    </row>
    <row r="206" spans="5:10" ht="15.75" customHeight="1" x14ac:dyDescent="0.25">
      <c r="E206" s="1"/>
      <c r="G206" s="4"/>
      <c r="H206" s="3"/>
      <c r="I206" s="2"/>
      <c r="J206" s="2"/>
    </row>
    <row r="207" spans="5:10" ht="15.75" customHeight="1" x14ac:dyDescent="0.25">
      <c r="E207" s="1"/>
      <c r="G207" s="4"/>
      <c r="H207" s="3"/>
      <c r="I207" s="2"/>
      <c r="J207" s="2"/>
    </row>
    <row r="208" spans="5:10" ht="15.75" customHeight="1" x14ac:dyDescent="0.25">
      <c r="E208" s="1"/>
      <c r="G208" s="4"/>
      <c r="H208" s="3"/>
      <c r="I208" s="2"/>
      <c r="J208" s="2"/>
    </row>
    <row r="209" spans="5:10" ht="15.75" customHeight="1" x14ac:dyDescent="0.25">
      <c r="E209" s="1"/>
      <c r="G209" s="4"/>
      <c r="H209" s="3"/>
      <c r="I209" s="2"/>
      <c r="J209" s="2"/>
    </row>
    <row r="210" spans="5:10" ht="15.75" customHeight="1" x14ac:dyDescent="0.25">
      <c r="E210" s="1"/>
      <c r="G210" s="4"/>
      <c r="H210" s="3"/>
      <c r="I210" s="2"/>
      <c r="J210" s="2"/>
    </row>
    <row r="211" spans="5:10" ht="15.75" customHeight="1" x14ac:dyDescent="0.25">
      <c r="E211" s="1"/>
      <c r="G211" s="4"/>
      <c r="H211" s="3"/>
      <c r="I211" s="2"/>
      <c r="J211" s="2"/>
    </row>
    <row r="212" spans="5:10" ht="15.75" customHeight="1" x14ac:dyDescent="0.25">
      <c r="E212" s="1"/>
      <c r="G212" s="4"/>
      <c r="H212" s="3"/>
      <c r="I212" s="2"/>
      <c r="J212" s="2"/>
    </row>
    <row r="213" spans="5:10" ht="15.75" customHeight="1" x14ac:dyDescent="0.25">
      <c r="E213" s="1"/>
      <c r="G213" s="4"/>
      <c r="H213" s="3"/>
      <c r="I213" s="2"/>
      <c r="J213" s="2"/>
    </row>
    <row r="214" spans="5:10" ht="15.75" customHeight="1" x14ac:dyDescent="0.25">
      <c r="E214" s="1"/>
      <c r="G214" s="4"/>
      <c r="H214" s="3"/>
      <c r="I214" s="2"/>
      <c r="J214" s="2"/>
    </row>
    <row r="215" spans="5:10" ht="15.75" customHeight="1" x14ac:dyDescent="0.25">
      <c r="E215" s="1"/>
      <c r="G215" s="4"/>
      <c r="H215" s="3"/>
      <c r="I215" s="2"/>
      <c r="J215" s="2"/>
    </row>
    <row r="216" spans="5:10" ht="15.75" customHeight="1" x14ac:dyDescent="0.25">
      <c r="E216" s="1"/>
      <c r="G216" s="4"/>
      <c r="H216" s="3"/>
      <c r="I216" s="2"/>
      <c r="J216" s="2"/>
    </row>
    <row r="217" spans="5:10" ht="15.75" customHeight="1" x14ac:dyDescent="0.25">
      <c r="E217" s="1"/>
      <c r="G217" s="4"/>
      <c r="H217" s="3"/>
      <c r="I217" s="2"/>
      <c r="J217" s="2"/>
    </row>
    <row r="218" spans="5:10" ht="15.75" customHeight="1" x14ac:dyDescent="0.25">
      <c r="E218" s="1"/>
      <c r="G218" s="4"/>
      <c r="H218" s="3"/>
      <c r="I218" s="2"/>
      <c r="J218" s="2"/>
    </row>
    <row r="219" spans="5:10" ht="15.75" customHeight="1" x14ac:dyDescent="0.25">
      <c r="E219" s="1"/>
      <c r="G219" s="4"/>
      <c r="H219" s="3"/>
      <c r="I219" s="2"/>
      <c r="J219" s="2"/>
    </row>
    <row r="220" spans="5:10" ht="15.75" customHeight="1" x14ac:dyDescent="0.25">
      <c r="E220" s="1"/>
      <c r="G220" s="4"/>
      <c r="H220" s="3"/>
      <c r="I220" s="2"/>
      <c r="J220" s="2"/>
    </row>
    <row r="221" spans="5:10" ht="15.75" customHeight="1" x14ac:dyDescent="0.25">
      <c r="E221" s="1"/>
      <c r="G221" s="4"/>
      <c r="H221" s="3"/>
      <c r="I221" s="2"/>
      <c r="J221" s="2"/>
    </row>
    <row r="222" spans="5:10" ht="15.75" customHeight="1" x14ac:dyDescent="0.25">
      <c r="E222" s="1"/>
      <c r="G222" s="4"/>
      <c r="H222" s="3"/>
      <c r="I222" s="2"/>
      <c r="J222" s="2"/>
    </row>
    <row r="223" spans="5:10" ht="15.75" customHeight="1" x14ac:dyDescent="0.25">
      <c r="E223" s="1"/>
      <c r="G223" s="4"/>
      <c r="H223" s="3"/>
      <c r="I223" s="2"/>
      <c r="J223" s="2"/>
    </row>
    <row r="224" spans="5:10" ht="15.75" customHeight="1" x14ac:dyDescent="0.25">
      <c r="E224" s="1"/>
      <c r="G224" s="4"/>
      <c r="H224" s="3"/>
      <c r="I224" s="2"/>
      <c r="J224" s="2"/>
    </row>
    <row r="225" spans="5:10" ht="15.75" customHeight="1" x14ac:dyDescent="0.25">
      <c r="E225" s="1"/>
      <c r="G225" s="4"/>
      <c r="H225" s="3"/>
      <c r="I225" s="2"/>
      <c r="J225" s="2"/>
    </row>
    <row r="226" spans="5:10" ht="15.75" customHeight="1" x14ac:dyDescent="0.25">
      <c r="E226" s="1"/>
      <c r="G226" s="4"/>
      <c r="H226" s="3"/>
      <c r="I226" s="2"/>
      <c r="J226" s="2"/>
    </row>
    <row r="227" spans="5:10" ht="15.75" customHeight="1" x14ac:dyDescent="0.25">
      <c r="E227" s="1"/>
      <c r="G227" s="4"/>
      <c r="H227" s="3"/>
      <c r="I227" s="2"/>
      <c r="J227" s="2"/>
    </row>
    <row r="228" spans="5:10" ht="15.75" customHeight="1" x14ac:dyDescent="0.25">
      <c r="E228" s="1"/>
      <c r="G228" s="4"/>
      <c r="H228" s="3"/>
      <c r="I228" s="2"/>
      <c r="J228" s="2"/>
    </row>
    <row r="229" spans="5:10" ht="15.75" customHeight="1" x14ac:dyDescent="0.25">
      <c r="E229" s="1"/>
      <c r="G229" s="4"/>
      <c r="H229" s="3"/>
      <c r="I229" s="2"/>
      <c r="J229" s="2"/>
    </row>
    <row r="230" spans="5:10" ht="15.75" customHeight="1" x14ac:dyDescent="0.25">
      <c r="E230" s="1"/>
      <c r="G230" s="4"/>
      <c r="H230" s="3"/>
      <c r="I230" s="2"/>
      <c r="J230" s="2"/>
    </row>
    <row r="231" spans="5:10" ht="15.75" customHeight="1" x14ac:dyDescent="0.25">
      <c r="E231" s="1"/>
      <c r="G231" s="4"/>
      <c r="H231" s="3"/>
      <c r="I231" s="2"/>
      <c r="J231" s="2"/>
    </row>
    <row r="232" spans="5:10" ht="15.75" customHeight="1" x14ac:dyDescent="0.25">
      <c r="E232" s="1"/>
      <c r="G232" s="4"/>
      <c r="H232" s="3"/>
      <c r="I232" s="2"/>
      <c r="J232" s="2"/>
    </row>
    <row r="233" spans="5:10" ht="15.75" customHeight="1" x14ac:dyDescent="0.25">
      <c r="E233" s="1"/>
      <c r="G233" s="4"/>
      <c r="H233" s="3"/>
      <c r="I233" s="2"/>
      <c r="J233" s="2"/>
    </row>
    <row r="234" spans="5:10" ht="15.75" customHeight="1" x14ac:dyDescent="0.25">
      <c r="E234" s="1"/>
      <c r="G234" s="4"/>
      <c r="H234" s="3"/>
      <c r="I234" s="2"/>
      <c r="J234" s="2"/>
    </row>
    <row r="235" spans="5:10" ht="15.75" customHeight="1" x14ac:dyDescent="0.25">
      <c r="E235" s="1"/>
      <c r="G235" s="4"/>
      <c r="H235" s="3"/>
      <c r="I235" s="2"/>
      <c r="J235" s="2"/>
    </row>
    <row r="236" spans="5:10" ht="15.75" customHeight="1" x14ac:dyDescent="0.25">
      <c r="E236" s="1"/>
      <c r="G236" s="4"/>
      <c r="H236" s="3"/>
      <c r="I236" s="2"/>
      <c r="J236" s="2"/>
    </row>
    <row r="237" spans="5:10" ht="15.75" customHeight="1" x14ac:dyDescent="0.25">
      <c r="E237" s="1"/>
      <c r="G237" s="4"/>
      <c r="H237" s="3"/>
      <c r="I237" s="2"/>
      <c r="J237" s="2"/>
    </row>
    <row r="238" spans="5:10" ht="15.75" customHeight="1" x14ac:dyDescent="0.25">
      <c r="E238" s="1"/>
      <c r="G238" s="4"/>
      <c r="H238" s="3"/>
      <c r="I238" s="2"/>
      <c r="J238" s="2"/>
    </row>
    <row r="239" spans="5:10" ht="15.75" customHeight="1" x14ac:dyDescent="0.25">
      <c r="E239" s="1"/>
      <c r="G239" s="4"/>
      <c r="H239" s="3"/>
      <c r="I239" s="2"/>
      <c r="J239" s="2"/>
    </row>
    <row r="240" spans="5:10" ht="15.75" customHeight="1" x14ac:dyDescent="0.25">
      <c r="E240" s="1"/>
      <c r="G240" s="4"/>
      <c r="H240" s="3"/>
      <c r="I240" s="2"/>
      <c r="J240" s="2"/>
    </row>
    <row r="241" spans="5:10" ht="15.75" customHeight="1" x14ac:dyDescent="0.25">
      <c r="E241" s="1"/>
      <c r="G241" s="4"/>
      <c r="H241" s="3"/>
      <c r="I241" s="2"/>
      <c r="J241" s="2"/>
    </row>
    <row r="242" spans="5:10" ht="15.75" customHeight="1" x14ac:dyDescent="0.25">
      <c r="E242" s="1"/>
      <c r="G242" s="4"/>
      <c r="H242" s="3"/>
      <c r="I242" s="2"/>
      <c r="J242" s="2"/>
    </row>
    <row r="243" spans="5:10" ht="15.75" customHeight="1" x14ac:dyDescent="0.25">
      <c r="E243" s="1"/>
      <c r="G243" s="4"/>
      <c r="H243" s="3"/>
      <c r="I243" s="2"/>
      <c r="J243" s="2"/>
    </row>
    <row r="244" spans="5:10" ht="15.75" customHeight="1" x14ac:dyDescent="0.25">
      <c r="E244" s="1"/>
      <c r="G244" s="4"/>
      <c r="H244" s="3"/>
      <c r="I244" s="2"/>
      <c r="J244" s="2"/>
    </row>
    <row r="245" spans="5:10" ht="15.75" customHeight="1" x14ac:dyDescent="0.25">
      <c r="E245" s="1"/>
      <c r="G245" s="4"/>
      <c r="H245" s="3"/>
      <c r="I245" s="2"/>
      <c r="J245" s="2"/>
    </row>
    <row r="246" spans="5:10" ht="15.75" customHeight="1" x14ac:dyDescent="0.25">
      <c r="E246" s="1"/>
      <c r="G246" s="4"/>
      <c r="H246" s="3"/>
      <c r="I246" s="2"/>
      <c r="J246" s="2"/>
    </row>
    <row r="247" spans="5:10" ht="15.75" customHeight="1" x14ac:dyDescent="0.25">
      <c r="E247" s="1"/>
      <c r="G247" s="4"/>
      <c r="H247" s="3"/>
      <c r="I247" s="2"/>
      <c r="J247" s="2"/>
    </row>
    <row r="248" spans="5:10" ht="15.75" customHeight="1" x14ac:dyDescent="0.25">
      <c r="E248" s="1"/>
      <c r="G248" s="4"/>
      <c r="H248" s="3"/>
      <c r="I248" s="2"/>
      <c r="J248" s="2"/>
    </row>
    <row r="249" spans="5:10" ht="15.75" customHeight="1" x14ac:dyDescent="0.25">
      <c r="E249" s="1"/>
      <c r="G249" s="4"/>
      <c r="H249" s="3"/>
      <c r="I249" s="2"/>
      <c r="J249" s="2"/>
    </row>
    <row r="250" spans="5:10" ht="15.75" customHeight="1" x14ac:dyDescent="0.25">
      <c r="E250" s="1"/>
      <c r="G250" s="4"/>
      <c r="H250" s="3"/>
      <c r="I250" s="2"/>
      <c r="J250" s="2"/>
    </row>
    <row r="251" spans="5:10" ht="15.75" customHeight="1" x14ac:dyDescent="0.25">
      <c r="E251" s="1"/>
      <c r="G251" s="4"/>
      <c r="H251" s="3"/>
      <c r="I251" s="2"/>
      <c r="J251" s="2"/>
    </row>
    <row r="252" spans="5:10" ht="15.75" customHeight="1" x14ac:dyDescent="0.25">
      <c r="E252" s="1"/>
      <c r="G252" s="4"/>
      <c r="H252" s="3"/>
      <c r="I252" s="2"/>
      <c r="J252" s="2"/>
    </row>
    <row r="253" spans="5:10" ht="15.75" customHeight="1" x14ac:dyDescent="0.25">
      <c r="E253" s="1"/>
      <c r="G253" s="4"/>
      <c r="H253" s="3"/>
      <c r="I253" s="2"/>
      <c r="J253" s="2"/>
    </row>
    <row r="254" spans="5:10" ht="15.75" customHeight="1" x14ac:dyDescent="0.25">
      <c r="E254" s="1"/>
      <c r="G254" s="4"/>
      <c r="H254" s="3"/>
      <c r="I254" s="2"/>
      <c r="J254" s="2"/>
    </row>
    <row r="255" spans="5:10" ht="15.75" customHeight="1" x14ac:dyDescent="0.25">
      <c r="E255" s="1"/>
      <c r="G255" s="4"/>
      <c r="H255" s="3"/>
      <c r="I255" s="2"/>
      <c r="J255" s="2"/>
    </row>
    <row r="256" spans="5:10" ht="15.75" customHeight="1" x14ac:dyDescent="0.25">
      <c r="E256" s="1"/>
      <c r="G256" s="4"/>
      <c r="H256" s="3"/>
      <c r="I256" s="2"/>
      <c r="J256" s="2"/>
    </row>
    <row r="257" spans="5:10" ht="15.75" customHeight="1" x14ac:dyDescent="0.25">
      <c r="E257" s="1"/>
      <c r="G257" s="4"/>
      <c r="H257" s="3"/>
      <c r="I257" s="2"/>
      <c r="J257" s="2"/>
    </row>
    <row r="258" spans="5:10" ht="15.75" customHeight="1" x14ac:dyDescent="0.25">
      <c r="E258" s="1"/>
      <c r="G258" s="4"/>
      <c r="H258" s="3"/>
      <c r="I258" s="2"/>
      <c r="J258" s="2"/>
    </row>
    <row r="259" spans="5:10" ht="15.75" customHeight="1" x14ac:dyDescent="0.25">
      <c r="E259" s="1"/>
      <c r="G259" s="4"/>
      <c r="H259" s="3"/>
      <c r="I259" s="2"/>
      <c r="J259" s="2"/>
    </row>
    <row r="260" spans="5:10" ht="15.75" customHeight="1" x14ac:dyDescent="0.25">
      <c r="E260" s="1"/>
      <c r="G260" s="4"/>
      <c r="H260" s="3"/>
      <c r="I260" s="2"/>
      <c r="J260" s="2"/>
    </row>
    <row r="261" spans="5:10" ht="15.75" customHeight="1" x14ac:dyDescent="0.25">
      <c r="E261" s="1"/>
      <c r="G261" s="4"/>
      <c r="H261" s="3"/>
      <c r="I261" s="2"/>
      <c r="J261" s="2"/>
    </row>
    <row r="262" spans="5:10" ht="15.75" customHeight="1" x14ac:dyDescent="0.25">
      <c r="E262" s="1"/>
      <c r="G262" s="4"/>
      <c r="H262" s="3"/>
      <c r="I262" s="2"/>
      <c r="J262" s="2"/>
    </row>
    <row r="263" spans="5:10" ht="15.75" customHeight="1" x14ac:dyDescent="0.25">
      <c r="E263" s="1"/>
      <c r="G263" s="4"/>
      <c r="H263" s="3"/>
      <c r="I263" s="2"/>
      <c r="J263" s="2"/>
    </row>
    <row r="264" spans="5:10" ht="15.75" customHeight="1" x14ac:dyDescent="0.25">
      <c r="E264" s="1"/>
      <c r="G264" s="4"/>
      <c r="H264" s="3"/>
      <c r="I264" s="2"/>
      <c r="J264" s="2"/>
    </row>
    <row r="265" spans="5:10" ht="15.75" customHeight="1" x14ac:dyDescent="0.25">
      <c r="E265" s="1"/>
      <c r="G265" s="4"/>
      <c r="H265" s="3"/>
      <c r="I265" s="2"/>
      <c r="J265" s="2"/>
    </row>
    <row r="266" spans="5:10" ht="15.75" customHeight="1" x14ac:dyDescent="0.25">
      <c r="E266" s="1"/>
      <c r="G266" s="4"/>
      <c r="H266" s="3"/>
      <c r="I266" s="2"/>
      <c r="J266" s="2"/>
    </row>
    <row r="267" spans="5:10" ht="15.75" customHeight="1" x14ac:dyDescent="0.25">
      <c r="E267" s="1"/>
      <c r="G267" s="4"/>
      <c r="H267" s="3"/>
      <c r="I267" s="2"/>
      <c r="J267" s="2"/>
    </row>
    <row r="268" spans="5:10" ht="15.75" customHeight="1" x14ac:dyDescent="0.25">
      <c r="E268" s="1"/>
      <c r="G268" s="4"/>
      <c r="H268" s="3"/>
      <c r="I268" s="2"/>
      <c r="J268" s="2"/>
    </row>
    <row r="269" spans="5:10" ht="15.75" customHeight="1" x14ac:dyDescent="0.25">
      <c r="E269" s="1"/>
      <c r="G269" s="4"/>
      <c r="H269" s="3"/>
      <c r="I269" s="2"/>
      <c r="J269" s="2"/>
    </row>
    <row r="270" spans="5:10" ht="15.75" customHeight="1" x14ac:dyDescent="0.25">
      <c r="E270" s="1"/>
      <c r="G270" s="4"/>
      <c r="H270" s="3"/>
      <c r="I270" s="2"/>
      <c r="J270" s="2"/>
    </row>
    <row r="271" spans="5:10" ht="15.75" customHeight="1" x14ac:dyDescent="0.25">
      <c r="E271" s="1"/>
      <c r="G271" s="4"/>
      <c r="H271" s="3"/>
      <c r="I271" s="2"/>
      <c r="J271" s="2"/>
    </row>
    <row r="272" spans="5:10" ht="15.75" customHeight="1" x14ac:dyDescent="0.25">
      <c r="E272" s="1"/>
      <c r="G272" s="4"/>
      <c r="H272" s="3"/>
      <c r="I272" s="2"/>
      <c r="J272" s="2"/>
    </row>
    <row r="273" spans="5:10" ht="15.75" customHeight="1" x14ac:dyDescent="0.25">
      <c r="E273" s="1"/>
      <c r="G273" s="4"/>
      <c r="H273" s="3"/>
      <c r="I273" s="2"/>
      <c r="J273" s="2"/>
    </row>
    <row r="274" spans="5:10" ht="15.75" customHeight="1" x14ac:dyDescent="0.25">
      <c r="E274" s="1"/>
      <c r="G274" s="4"/>
      <c r="H274" s="3"/>
      <c r="I274" s="2"/>
      <c r="J274" s="2"/>
    </row>
    <row r="275" spans="5:10" ht="15.75" customHeight="1" x14ac:dyDescent="0.25">
      <c r="E275" s="1"/>
      <c r="G275" s="4"/>
      <c r="H275" s="3"/>
      <c r="I275" s="2"/>
      <c r="J275" s="2"/>
    </row>
    <row r="276" spans="5:10" ht="15.75" customHeight="1" x14ac:dyDescent="0.25">
      <c r="E276" s="1"/>
      <c r="G276" s="4"/>
      <c r="H276" s="3"/>
      <c r="I276" s="2"/>
      <c r="J276" s="2"/>
    </row>
    <row r="277" spans="5:10" ht="15.75" customHeight="1" x14ac:dyDescent="0.25">
      <c r="E277" s="1"/>
      <c r="G277" s="4"/>
      <c r="H277" s="3"/>
      <c r="I277" s="2"/>
      <c r="J277" s="2"/>
    </row>
    <row r="278" spans="5:10" ht="15.75" customHeight="1" x14ac:dyDescent="0.25">
      <c r="E278" s="1"/>
      <c r="G278" s="4"/>
      <c r="H278" s="3"/>
      <c r="I278" s="2"/>
      <c r="J278" s="2"/>
    </row>
    <row r="279" spans="5:10" ht="15.75" customHeight="1" x14ac:dyDescent="0.25">
      <c r="E279" s="1"/>
      <c r="G279" s="4"/>
      <c r="H279" s="3"/>
      <c r="I279" s="2"/>
      <c r="J279" s="2"/>
    </row>
    <row r="280" spans="5:10" ht="15.75" customHeight="1" x14ac:dyDescent="0.25">
      <c r="E280" s="1"/>
      <c r="G280" s="4"/>
      <c r="H280" s="3"/>
      <c r="I280" s="2"/>
      <c r="J280" s="2"/>
    </row>
    <row r="281" spans="5:10" ht="15.75" customHeight="1" x14ac:dyDescent="0.25">
      <c r="E281" s="1"/>
      <c r="G281" s="4"/>
      <c r="H281" s="3"/>
      <c r="I281" s="2"/>
      <c r="J281" s="2"/>
    </row>
    <row r="282" spans="5:10" ht="15.75" customHeight="1" x14ac:dyDescent="0.25">
      <c r="E282" s="1"/>
      <c r="G282" s="4"/>
      <c r="H282" s="3"/>
      <c r="I282" s="2"/>
      <c r="J282" s="2"/>
    </row>
    <row r="283" spans="5:10" ht="15.75" customHeight="1" x14ac:dyDescent="0.25">
      <c r="E283" s="1"/>
      <c r="G283" s="4"/>
      <c r="H283" s="3"/>
      <c r="I283" s="2"/>
      <c r="J283" s="2"/>
    </row>
    <row r="284" spans="5:10" ht="15.75" customHeight="1" x14ac:dyDescent="0.25">
      <c r="E284" s="1"/>
      <c r="G284" s="4"/>
      <c r="H284" s="3"/>
      <c r="I284" s="2"/>
      <c r="J284" s="2"/>
    </row>
    <row r="285" spans="5:10" ht="15.75" customHeight="1" x14ac:dyDescent="0.25">
      <c r="E285" s="1"/>
      <c r="G285" s="4"/>
      <c r="H285" s="3"/>
      <c r="I285" s="2"/>
      <c r="J285" s="2"/>
    </row>
    <row r="286" spans="5:10" ht="15.75" customHeight="1" x14ac:dyDescent="0.25">
      <c r="E286" s="1"/>
      <c r="G286" s="4"/>
      <c r="H286" s="3"/>
      <c r="I286" s="2"/>
      <c r="J286" s="2"/>
    </row>
    <row r="287" spans="5:10" ht="15.75" customHeight="1" x14ac:dyDescent="0.25">
      <c r="E287" s="1"/>
      <c r="G287" s="4"/>
      <c r="H287" s="3"/>
      <c r="I287" s="2"/>
      <c r="J287" s="2"/>
    </row>
    <row r="288" spans="5:10" ht="15.75" customHeight="1" x14ac:dyDescent="0.25">
      <c r="E288" s="1"/>
      <c r="G288" s="4"/>
      <c r="H288" s="3"/>
      <c r="I288" s="2"/>
      <c r="J288" s="2"/>
    </row>
    <row r="289" spans="5:10" ht="15.75" customHeight="1" x14ac:dyDescent="0.25">
      <c r="E289" s="1"/>
      <c r="G289" s="4"/>
      <c r="H289" s="3"/>
      <c r="I289" s="2"/>
      <c r="J289" s="2"/>
    </row>
    <row r="290" spans="5:10" ht="15.75" customHeight="1" x14ac:dyDescent="0.25">
      <c r="E290" s="1"/>
      <c r="G290" s="4"/>
      <c r="H290" s="3"/>
      <c r="I290" s="2"/>
      <c r="J290" s="2"/>
    </row>
    <row r="291" spans="5:10" ht="15.75" customHeight="1" x14ac:dyDescent="0.25">
      <c r="E291" s="1"/>
      <c r="G291" s="4"/>
      <c r="H291" s="3"/>
      <c r="I291" s="2"/>
      <c r="J291" s="2"/>
    </row>
    <row r="292" spans="5:10" ht="15.75" customHeight="1" x14ac:dyDescent="0.25">
      <c r="E292" s="1"/>
      <c r="G292" s="4"/>
      <c r="H292" s="3"/>
      <c r="I292" s="2"/>
      <c r="J292" s="2"/>
    </row>
    <row r="293" spans="5:10" ht="15.75" customHeight="1" x14ac:dyDescent="0.25">
      <c r="E293" s="1"/>
      <c r="G293" s="4"/>
      <c r="H293" s="3"/>
      <c r="I293" s="2"/>
      <c r="J293" s="2"/>
    </row>
    <row r="294" spans="5:10" ht="15.75" customHeight="1" x14ac:dyDescent="0.25">
      <c r="E294" s="1"/>
      <c r="G294" s="4"/>
      <c r="H294" s="3"/>
      <c r="I294" s="2"/>
      <c r="J294" s="2"/>
    </row>
    <row r="295" spans="5:10" ht="15.75" customHeight="1" x14ac:dyDescent="0.25">
      <c r="E295" s="1"/>
      <c r="G295" s="4"/>
      <c r="H295" s="3"/>
      <c r="I295" s="2"/>
      <c r="J295" s="2"/>
    </row>
    <row r="296" spans="5:10" ht="15.75" customHeight="1" x14ac:dyDescent="0.25">
      <c r="E296" s="1"/>
      <c r="G296" s="4"/>
      <c r="H296" s="3"/>
      <c r="I296" s="2"/>
      <c r="J296" s="2"/>
    </row>
    <row r="297" spans="5:10" ht="15.75" customHeight="1" x14ac:dyDescent="0.25">
      <c r="E297" s="1"/>
      <c r="G297" s="4"/>
      <c r="H297" s="3"/>
      <c r="I297" s="2"/>
      <c r="J297" s="2"/>
    </row>
    <row r="298" spans="5:10" ht="15.75" customHeight="1" x14ac:dyDescent="0.25">
      <c r="E298" s="1"/>
      <c r="G298" s="4"/>
      <c r="H298" s="3"/>
      <c r="I298" s="2"/>
      <c r="J298" s="2"/>
    </row>
    <row r="299" spans="5:10" ht="15.75" customHeight="1" x14ac:dyDescent="0.25">
      <c r="E299" s="1"/>
      <c r="G299" s="4"/>
      <c r="H299" s="3"/>
      <c r="I299" s="2"/>
      <c r="J299" s="2"/>
    </row>
    <row r="300" spans="5:10" ht="15.75" customHeight="1" x14ac:dyDescent="0.25">
      <c r="E300" s="1"/>
      <c r="G300" s="4"/>
      <c r="H300" s="3"/>
      <c r="I300" s="2"/>
      <c r="J300" s="2"/>
    </row>
    <row r="301" spans="5:10" ht="15.75" customHeight="1" x14ac:dyDescent="0.25">
      <c r="E301" s="1"/>
      <c r="G301" s="4"/>
      <c r="H301" s="3"/>
      <c r="I301" s="2"/>
      <c r="J301" s="2"/>
    </row>
    <row r="302" spans="5:10" ht="15.75" customHeight="1" x14ac:dyDescent="0.25">
      <c r="E302" s="1"/>
      <c r="G302" s="4"/>
      <c r="H302" s="3"/>
      <c r="I302" s="2"/>
      <c r="J302" s="2"/>
    </row>
    <row r="303" spans="5:10" ht="15.75" customHeight="1" x14ac:dyDescent="0.25">
      <c r="E303" s="1"/>
      <c r="G303" s="4"/>
      <c r="H303" s="3"/>
      <c r="I303" s="2"/>
      <c r="J303" s="2"/>
    </row>
    <row r="304" spans="5:10" ht="15.75" customHeight="1" x14ac:dyDescent="0.25">
      <c r="E304" s="1"/>
      <c r="G304" s="4"/>
      <c r="H304" s="3"/>
      <c r="I304" s="2"/>
      <c r="J304" s="2"/>
    </row>
    <row r="305" spans="5:10" ht="15.75" customHeight="1" x14ac:dyDescent="0.25">
      <c r="E305" s="1"/>
      <c r="G305" s="4"/>
      <c r="H305" s="3"/>
      <c r="I305" s="2"/>
      <c r="J305" s="2"/>
    </row>
    <row r="306" spans="5:10" ht="15.75" customHeight="1" x14ac:dyDescent="0.25">
      <c r="E306" s="1"/>
      <c r="G306" s="4"/>
      <c r="H306" s="3"/>
      <c r="I306" s="2"/>
      <c r="J306" s="2"/>
    </row>
    <row r="307" spans="5:10" ht="15.75" customHeight="1" x14ac:dyDescent="0.25">
      <c r="E307" s="1"/>
      <c r="G307" s="4"/>
      <c r="H307" s="3"/>
      <c r="I307" s="2"/>
      <c r="J307" s="2"/>
    </row>
    <row r="308" spans="5:10" ht="15.75" customHeight="1" x14ac:dyDescent="0.25">
      <c r="E308" s="1"/>
      <c r="G308" s="4"/>
      <c r="H308" s="3"/>
      <c r="I308" s="2"/>
      <c r="J308" s="2"/>
    </row>
    <row r="309" spans="5:10" ht="15.75" customHeight="1" x14ac:dyDescent="0.25">
      <c r="E309" s="1"/>
      <c r="G309" s="4"/>
      <c r="H309" s="3"/>
      <c r="I309" s="2"/>
      <c r="J309" s="2"/>
    </row>
    <row r="310" spans="5:10" ht="15.75" customHeight="1" x14ac:dyDescent="0.25">
      <c r="E310" s="1"/>
      <c r="G310" s="4"/>
      <c r="H310" s="3"/>
      <c r="I310" s="2"/>
      <c r="J310" s="2"/>
    </row>
    <row r="311" spans="5:10" ht="15.75" customHeight="1" x14ac:dyDescent="0.25">
      <c r="E311" s="1"/>
      <c r="G311" s="4"/>
      <c r="H311" s="3"/>
      <c r="I311" s="2"/>
      <c r="J311" s="2"/>
    </row>
    <row r="312" spans="5:10" ht="15.75" customHeight="1" x14ac:dyDescent="0.25">
      <c r="E312" s="1"/>
      <c r="G312" s="4"/>
      <c r="H312" s="3"/>
      <c r="I312" s="2"/>
      <c r="J312" s="2"/>
    </row>
    <row r="313" spans="5:10" ht="15.75" customHeight="1" x14ac:dyDescent="0.25">
      <c r="E313" s="1"/>
      <c r="G313" s="4"/>
      <c r="H313" s="3"/>
      <c r="I313" s="2"/>
      <c r="J313" s="2"/>
    </row>
    <row r="314" spans="5:10" ht="15.75" customHeight="1" x14ac:dyDescent="0.25">
      <c r="E314" s="1"/>
      <c r="G314" s="4"/>
      <c r="H314" s="3"/>
      <c r="I314" s="2"/>
      <c r="J314" s="2"/>
    </row>
    <row r="315" spans="5:10" ht="15.75" customHeight="1" x14ac:dyDescent="0.25">
      <c r="E315" s="1"/>
      <c r="G315" s="4"/>
      <c r="H315" s="3"/>
      <c r="I315" s="2"/>
      <c r="J315" s="2"/>
    </row>
    <row r="316" spans="5:10" ht="15.75" customHeight="1" x14ac:dyDescent="0.25">
      <c r="E316" s="1"/>
      <c r="G316" s="4"/>
      <c r="H316" s="3"/>
      <c r="I316" s="2"/>
      <c r="J316" s="2"/>
    </row>
    <row r="317" spans="5:10" ht="15.75" customHeight="1" x14ac:dyDescent="0.25">
      <c r="E317" s="1"/>
      <c r="G317" s="4"/>
      <c r="H317" s="3"/>
      <c r="I317" s="2"/>
      <c r="J317" s="2"/>
    </row>
    <row r="318" spans="5:10" ht="15.75" customHeight="1" x14ac:dyDescent="0.25">
      <c r="E318" s="1"/>
      <c r="G318" s="4"/>
      <c r="H318" s="3"/>
      <c r="I318" s="2"/>
      <c r="J318" s="2"/>
    </row>
    <row r="319" spans="5:10" ht="15.75" customHeight="1" x14ac:dyDescent="0.25">
      <c r="E319" s="1"/>
      <c r="G319" s="4"/>
      <c r="H319" s="3"/>
      <c r="I319" s="2"/>
      <c r="J319" s="2"/>
    </row>
    <row r="320" spans="5:10" ht="15.75" customHeight="1" x14ac:dyDescent="0.25">
      <c r="E320" s="1"/>
      <c r="G320" s="4"/>
      <c r="H320" s="3"/>
      <c r="I320" s="2"/>
      <c r="J320" s="2"/>
    </row>
    <row r="321" spans="5:10" ht="15.75" customHeight="1" x14ac:dyDescent="0.25">
      <c r="E321" s="1"/>
      <c r="G321" s="4"/>
      <c r="H321" s="3"/>
      <c r="I321" s="2"/>
      <c r="J321" s="2"/>
    </row>
    <row r="322" spans="5:10" ht="15.75" customHeight="1" x14ac:dyDescent="0.25">
      <c r="E322" s="1"/>
      <c r="G322" s="4"/>
      <c r="H322" s="3"/>
      <c r="I322" s="2"/>
      <c r="J322" s="2"/>
    </row>
    <row r="323" spans="5:10" ht="15.75" customHeight="1" x14ac:dyDescent="0.25">
      <c r="E323" s="1"/>
      <c r="G323" s="4"/>
      <c r="H323" s="3"/>
      <c r="I323" s="2"/>
      <c r="J323" s="2"/>
    </row>
    <row r="324" spans="5:10" ht="15.75" customHeight="1" x14ac:dyDescent="0.25">
      <c r="E324" s="1"/>
      <c r="G324" s="4"/>
      <c r="H324" s="3"/>
      <c r="I324" s="2"/>
      <c r="J324" s="2"/>
    </row>
    <row r="325" spans="5:10" ht="15.75" customHeight="1" x14ac:dyDescent="0.25">
      <c r="E325" s="1"/>
      <c r="G325" s="4"/>
      <c r="H325" s="3"/>
      <c r="I325" s="2"/>
      <c r="J325" s="2"/>
    </row>
    <row r="326" spans="5:10" ht="15.75" customHeight="1" x14ac:dyDescent="0.25">
      <c r="E326" s="1"/>
      <c r="G326" s="4"/>
      <c r="H326" s="3"/>
      <c r="I326" s="2"/>
      <c r="J326" s="2"/>
    </row>
    <row r="327" spans="5:10" ht="15.75" customHeight="1" x14ac:dyDescent="0.25">
      <c r="E327" s="1"/>
      <c r="G327" s="4"/>
      <c r="H327" s="3"/>
      <c r="I327" s="2"/>
      <c r="J327" s="2"/>
    </row>
    <row r="328" spans="5:10" ht="15.75" customHeight="1" x14ac:dyDescent="0.25">
      <c r="E328" s="1"/>
      <c r="G328" s="4"/>
      <c r="H328" s="3"/>
      <c r="I328" s="2"/>
      <c r="J328" s="2"/>
    </row>
    <row r="329" spans="5:10" ht="15.75" customHeight="1" x14ac:dyDescent="0.25">
      <c r="E329" s="1"/>
      <c r="G329" s="4"/>
      <c r="H329" s="3"/>
      <c r="I329" s="2"/>
      <c r="J329" s="2"/>
    </row>
    <row r="330" spans="5:10" ht="15.75" customHeight="1" x14ac:dyDescent="0.25">
      <c r="E330" s="1"/>
      <c r="G330" s="4"/>
      <c r="H330" s="3"/>
      <c r="I330" s="2"/>
      <c r="J330" s="2"/>
    </row>
    <row r="331" spans="5:10" ht="15.75" customHeight="1" x14ac:dyDescent="0.25">
      <c r="E331" s="1"/>
      <c r="G331" s="4"/>
      <c r="H331" s="3"/>
      <c r="I331" s="2"/>
      <c r="J331" s="2"/>
    </row>
    <row r="332" spans="5:10" ht="15.75" customHeight="1" x14ac:dyDescent="0.25">
      <c r="E332" s="1"/>
      <c r="G332" s="4"/>
      <c r="H332" s="3"/>
      <c r="I332" s="2"/>
      <c r="J332" s="2"/>
    </row>
    <row r="333" spans="5:10" ht="15.75" customHeight="1" x14ac:dyDescent="0.25">
      <c r="E333" s="1"/>
      <c r="G333" s="4"/>
      <c r="H333" s="3"/>
      <c r="I333" s="2"/>
      <c r="J333" s="2"/>
    </row>
    <row r="334" spans="5:10" ht="15.75" customHeight="1" x14ac:dyDescent="0.25">
      <c r="E334" s="1"/>
      <c r="G334" s="4"/>
      <c r="H334" s="3"/>
      <c r="I334" s="2"/>
      <c r="J334" s="2"/>
    </row>
    <row r="335" spans="5:10" ht="15.75" customHeight="1" x14ac:dyDescent="0.25">
      <c r="E335" s="1"/>
      <c r="G335" s="4"/>
      <c r="H335" s="3"/>
      <c r="I335" s="2"/>
      <c r="J335" s="2"/>
    </row>
    <row r="336" spans="5:10" ht="15.75" customHeight="1" x14ac:dyDescent="0.25">
      <c r="E336" s="1"/>
      <c r="G336" s="4"/>
      <c r="H336" s="3"/>
      <c r="I336" s="2"/>
      <c r="J336" s="2"/>
    </row>
    <row r="337" spans="5:10" ht="15.75" customHeight="1" x14ac:dyDescent="0.25">
      <c r="E337" s="1"/>
      <c r="G337" s="4"/>
      <c r="H337" s="3"/>
      <c r="I337" s="2"/>
      <c r="J337" s="2"/>
    </row>
    <row r="338" spans="5:10" ht="15.75" customHeight="1" x14ac:dyDescent="0.25">
      <c r="E338" s="1"/>
      <c r="G338" s="4"/>
      <c r="H338" s="3"/>
      <c r="I338" s="2"/>
      <c r="J338" s="2"/>
    </row>
    <row r="339" spans="5:10" ht="15.75" customHeight="1" x14ac:dyDescent="0.25">
      <c r="E339" s="1"/>
      <c r="G339" s="4"/>
      <c r="H339" s="3"/>
      <c r="I339" s="2"/>
      <c r="J339" s="2"/>
    </row>
    <row r="340" spans="5:10" ht="15.75" customHeight="1" x14ac:dyDescent="0.25">
      <c r="E340" s="1"/>
      <c r="G340" s="4"/>
      <c r="H340" s="3"/>
      <c r="I340" s="2"/>
      <c r="J340" s="2"/>
    </row>
    <row r="341" spans="5:10" ht="15.75" customHeight="1" x14ac:dyDescent="0.25">
      <c r="E341" s="1"/>
      <c r="G341" s="4"/>
      <c r="H341" s="3"/>
      <c r="I341" s="2"/>
      <c r="J341" s="2"/>
    </row>
    <row r="342" spans="5:10" ht="15.75" customHeight="1" x14ac:dyDescent="0.25">
      <c r="E342" s="1"/>
      <c r="G342" s="4"/>
      <c r="H342" s="3"/>
      <c r="I342" s="2"/>
      <c r="J342" s="2"/>
    </row>
    <row r="343" spans="5:10" ht="15.75" customHeight="1" x14ac:dyDescent="0.25">
      <c r="E343" s="1"/>
      <c r="G343" s="4"/>
      <c r="H343" s="3"/>
      <c r="I343" s="2"/>
      <c r="J343" s="2"/>
    </row>
    <row r="344" spans="5:10" ht="15.75" customHeight="1" x14ac:dyDescent="0.25">
      <c r="E344" s="1"/>
      <c r="G344" s="4"/>
      <c r="H344" s="3"/>
      <c r="I344" s="2"/>
      <c r="J344" s="2"/>
    </row>
    <row r="345" spans="5:10" ht="15.75" customHeight="1" x14ac:dyDescent="0.25">
      <c r="E345" s="1"/>
      <c r="G345" s="4"/>
      <c r="H345" s="3"/>
      <c r="I345" s="2"/>
      <c r="J345" s="2"/>
    </row>
    <row r="346" spans="5:10" ht="15.75" customHeight="1" x14ac:dyDescent="0.25">
      <c r="E346" s="1"/>
      <c r="G346" s="4"/>
      <c r="H346" s="3"/>
      <c r="I346" s="2"/>
      <c r="J346" s="2"/>
    </row>
    <row r="347" spans="5:10" ht="15.75" customHeight="1" x14ac:dyDescent="0.25">
      <c r="E347" s="1"/>
      <c r="G347" s="4"/>
      <c r="H347" s="3"/>
      <c r="I347" s="2"/>
      <c r="J347" s="2"/>
    </row>
    <row r="348" spans="5:10" ht="15.75" customHeight="1" x14ac:dyDescent="0.25">
      <c r="E348" s="1"/>
      <c r="G348" s="4"/>
      <c r="H348" s="3"/>
      <c r="I348" s="2"/>
      <c r="J348" s="2"/>
    </row>
    <row r="349" spans="5:10" ht="15.75" customHeight="1" x14ac:dyDescent="0.25">
      <c r="E349" s="1"/>
      <c r="G349" s="4"/>
      <c r="H349" s="3"/>
      <c r="I349" s="2"/>
      <c r="J349" s="2"/>
    </row>
    <row r="350" spans="5:10" ht="15.75" customHeight="1" x14ac:dyDescent="0.25">
      <c r="E350" s="1"/>
      <c r="G350" s="4"/>
      <c r="H350" s="3"/>
      <c r="I350" s="2"/>
      <c r="J350" s="2"/>
    </row>
    <row r="351" spans="5:10" ht="15.75" customHeight="1" x14ac:dyDescent="0.25">
      <c r="E351" s="1"/>
      <c r="G351" s="4"/>
      <c r="H351" s="3"/>
      <c r="I351" s="2"/>
      <c r="J351" s="2"/>
    </row>
    <row r="352" spans="5:10" ht="15.75" customHeight="1" x14ac:dyDescent="0.25">
      <c r="E352" s="1"/>
      <c r="G352" s="4"/>
      <c r="H352" s="3"/>
      <c r="I352" s="2"/>
      <c r="J352" s="2"/>
    </row>
    <row r="353" spans="5:10" ht="15.75" customHeight="1" x14ac:dyDescent="0.25">
      <c r="E353" s="1"/>
      <c r="G353" s="4"/>
      <c r="H353" s="3"/>
      <c r="I353" s="2"/>
      <c r="J353" s="2"/>
    </row>
    <row r="354" spans="5:10" ht="15.75" customHeight="1" x14ac:dyDescent="0.25">
      <c r="E354" s="1"/>
      <c r="G354" s="4"/>
      <c r="H354" s="3"/>
      <c r="I354" s="2"/>
      <c r="J354" s="2"/>
    </row>
    <row r="355" spans="5:10" ht="15.75" customHeight="1" x14ac:dyDescent="0.25">
      <c r="E355" s="1"/>
      <c r="G355" s="4"/>
      <c r="H355" s="3"/>
      <c r="I355" s="2"/>
      <c r="J355" s="2"/>
    </row>
    <row r="356" spans="5:10" ht="15.75" customHeight="1" x14ac:dyDescent="0.25">
      <c r="E356" s="1"/>
      <c r="G356" s="4"/>
      <c r="H356" s="3"/>
      <c r="I356" s="2"/>
      <c r="J356" s="2"/>
    </row>
    <row r="357" spans="5:10" ht="15.75" customHeight="1" x14ac:dyDescent="0.25">
      <c r="E357" s="1"/>
      <c r="G357" s="4"/>
      <c r="H357" s="3"/>
      <c r="I357" s="2"/>
      <c r="J357" s="2"/>
    </row>
    <row r="358" spans="5:10" ht="15.75" customHeight="1" x14ac:dyDescent="0.25">
      <c r="E358" s="1"/>
      <c r="G358" s="4"/>
      <c r="H358" s="3"/>
      <c r="I358" s="2"/>
      <c r="J358" s="2"/>
    </row>
    <row r="359" spans="5:10" ht="15.75" customHeight="1" x14ac:dyDescent="0.25">
      <c r="E359" s="1"/>
      <c r="G359" s="4"/>
      <c r="H359" s="3"/>
      <c r="I359" s="2"/>
      <c r="J359" s="2"/>
    </row>
    <row r="360" spans="5:10" ht="15.75" customHeight="1" x14ac:dyDescent="0.25">
      <c r="E360" s="1"/>
      <c r="G360" s="4"/>
      <c r="H360" s="3"/>
      <c r="I360" s="2"/>
      <c r="J360" s="2"/>
    </row>
    <row r="361" spans="5:10" ht="15.75" customHeight="1" x14ac:dyDescent="0.25">
      <c r="E361" s="1"/>
      <c r="G361" s="4"/>
      <c r="H361" s="3"/>
      <c r="I361" s="2"/>
      <c r="J361" s="2"/>
    </row>
    <row r="362" spans="5:10" ht="15.75" customHeight="1" x14ac:dyDescent="0.25">
      <c r="E362" s="1"/>
      <c r="G362" s="4"/>
      <c r="H362" s="3"/>
      <c r="I362" s="2"/>
      <c r="J362" s="2"/>
    </row>
    <row r="363" spans="5:10" ht="15.75" customHeight="1" x14ac:dyDescent="0.25">
      <c r="E363" s="1"/>
      <c r="G363" s="4"/>
      <c r="H363" s="3"/>
      <c r="I363" s="2"/>
      <c r="J363" s="2"/>
    </row>
    <row r="364" spans="5:10" ht="15.75" customHeight="1" x14ac:dyDescent="0.25">
      <c r="E364" s="1"/>
      <c r="G364" s="4"/>
      <c r="H364" s="3"/>
      <c r="I364" s="2"/>
      <c r="J364" s="2"/>
    </row>
    <row r="365" spans="5:10" ht="15.75" customHeight="1" x14ac:dyDescent="0.25">
      <c r="E365" s="1"/>
      <c r="G365" s="4"/>
      <c r="H365" s="3"/>
      <c r="I365" s="2"/>
      <c r="J365" s="2"/>
    </row>
    <row r="366" spans="5:10" ht="15.75" customHeight="1" x14ac:dyDescent="0.25">
      <c r="E366" s="1"/>
      <c r="G366" s="4"/>
      <c r="H366" s="3"/>
      <c r="I366" s="2"/>
      <c r="J366" s="2"/>
    </row>
    <row r="367" spans="5:10" ht="15.75" customHeight="1" x14ac:dyDescent="0.25">
      <c r="E367" s="1"/>
      <c r="G367" s="4"/>
      <c r="H367" s="3"/>
      <c r="I367" s="2"/>
      <c r="J367" s="2"/>
    </row>
    <row r="368" spans="5:10" ht="15.75" customHeight="1" x14ac:dyDescent="0.25">
      <c r="E368" s="1"/>
      <c r="G368" s="4"/>
      <c r="H368" s="3"/>
      <c r="I368" s="2"/>
      <c r="J368" s="2"/>
    </row>
    <row r="369" spans="5:10" ht="15.75" customHeight="1" x14ac:dyDescent="0.25">
      <c r="E369" s="1"/>
      <c r="G369" s="4"/>
      <c r="H369" s="3"/>
      <c r="I369" s="2"/>
      <c r="J369" s="2"/>
    </row>
    <row r="370" spans="5:10" ht="15.75" customHeight="1" x14ac:dyDescent="0.25">
      <c r="E370" s="1"/>
      <c r="G370" s="4"/>
      <c r="H370" s="3"/>
      <c r="I370" s="2"/>
      <c r="J370" s="2"/>
    </row>
    <row r="371" spans="5:10" ht="15.75" customHeight="1" x14ac:dyDescent="0.25">
      <c r="E371" s="1"/>
      <c r="G371" s="4"/>
      <c r="H371" s="3"/>
      <c r="I371" s="2"/>
      <c r="J371" s="2"/>
    </row>
    <row r="372" spans="5:10" ht="15.75" customHeight="1" x14ac:dyDescent="0.25">
      <c r="E372" s="1"/>
      <c r="G372" s="4"/>
      <c r="H372" s="3"/>
      <c r="I372" s="2"/>
      <c r="J372" s="2"/>
    </row>
    <row r="373" spans="5:10" ht="15.75" customHeight="1" x14ac:dyDescent="0.25">
      <c r="E373" s="1"/>
      <c r="G373" s="4"/>
      <c r="H373" s="3"/>
      <c r="I373" s="2"/>
      <c r="J373" s="2"/>
    </row>
    <row r="374" spans="5:10" ht="15.75" customHeight="1" x14ac:dyDescent="0.25">
      <c r="E374" s="1"/>
      <c r="G374" s="4"/>
      <c r="H374" s="3"/>
      <c r="I374" s="2"/>
      <c r="J374" s="2"/>
    </row>
    <row r="375" spans="5:10" ht="15.75" customHeight="1" x14ac:dyDescent="0.25">
      <c r="E375" s="1"/>
      <c r="G375" s="4"/>
      <c r="H375" s="3"/>
      <c r="I375" s="2"/>
      <c r="J375" s="2"/>
    </row>
    <row r="376" spans="5:10" ht="15.75" customHeight="1" x14ac:dyDescent="0.25">
      <c r="E376" s="1"/>
      <c r="G376" s="4"/>
      <c r="H376" s="3"/>
      <c r="I376" s="2"/>
      <c r="J376" s="2"/>
    </row>
    <row r="377" spans="5:10" ht="15.75" customHeight="1" x14ac:dyDescent="0.25">
      <c r="E377" s="1"/>
      <c r="G377" s="4"/>
      <c r="H377" s="3"/>
      <c r="I377" s="2"/>
      <c r="J377" s="2"/>
    </row>
    <row r="378" spans="5:10" ht="15.75" customHeight="1" x14ac:dyDescent="0.25">
      <c r="E378" s="1"/>
      <c r="G378" s="4"/>
      <c r="H378" s="3"/>
      <c r="I378" s="2"/>
      <c r="J378" s="2"/>
    </row>
    <row r="379" spans="5:10" ht="15.75" customHeight="1" x14ac:dyDescent="0.25">
      <c r="E379" s="1"/>
      <c r="G379" s="4"/>
      <c r="H379" s="3"/>
      <c r="I379" s="2"/>
      <c r="J379" s="2"/>
    </row>
    <row r="380" spans="5:10" ht="15.75" customHeight="1" x14ac:dyDescent="0.25">
      <c r="E380" s="1"/>
      <c r="G380" s="4"/>
      <c r="H380" s="3"/>
      <c r="I380" s="2"/>
      <c r="J380" s="2"/>
    </row>
    <row r="381" spans="5:10" ht="15.75" customHeight="1" x14ac:dyDescent="0.25">
      <c r="E381" s="1"/>
      <c r="G381" s="4"/>
      <c r="H381" s="3"/>
      <c r="I381" s="2"/>
      <c r="J381" s="2"/>
    </row>
    <row r="382" spans="5:10" ht="15.75" customHeight="1" x14ac:dyDescent="0.25">
      <c r="E382" s="1"/>
      <c r="G382" s="4"/>
      <c r="H382" s="3"/>
      <c r="I382" s="2"/>
      <c r="J382" s="2"/>
    </row>
    <row r="383" spans="5:10" ht="15.75" customHeight="1" x14ac:dyDescent="0.25">
      <c r="E383" s="1"/>
      <c r="G383" s="4"/>
      <c r="H383" s="3"/>
      <c r="I383" s="2"/>
      <c r="J383" s="2"/>
    </row>
    <row r="384" spans="5:10" ht="15.75" customHeight="1" x14ac:dyDescent="0.25">
      <c r="E384" s="1"/>
      <c r="G384" s="4"/>
      <c r="H384" s="3"/>
      <c r="I384" s="2"/>
      <c r="J384" s="2"/>
    </row>
    <row r="385" spans="5:10" ht="15.75" customHeight="1" x14ac:dyDescent="0.25">
      <c r="E385" s="1"/>
      <c r="G385" s="4"/>
      <c r="H385" s="3"/>
      <c r="I385" s="2"/>
      <c r="J385" s="2"/>
    </row>
    <row r="386" spans="5:10" ht="15.75" customHeight="1" x14ac:dyDescent="0.25">
      <c r="E386" s="1"/>
      <c r="G386" s="4"/>
      <c r="H386" s="3"/>
      <c r="I386" s="2"/>
      <c r="J386" s="2"/>
    </row>
    <row r="387" spans="5:10" ht="15.75" customHeight="1" x14ac:dyDescent="0.25">
      <c r="E387" s="1"/>
      <c r="G387" s="4"/>
      <c r="H387" s="3"/>
      <c r="I387" s="2"/>
      <c r="J387" s="2"/>
    </row>
    <row r="388" spans="5:10" ht="15.75" customHeight="1" x14ac:dyDescent="0.25">
      <c r="E388" s="1"/>
      <c r="G388" s="4"/>
      <c r="H388" s="3"/>
      <c r="I388" s="2"/>
      <c r="J388" s="2"/>
    </row>
    <row r="389" spans="5:10" ht="15.75" customHeight="1" x14ac:dyDescent="0.25">
      <c r="E389" s="1"/>
      <c r="G389" s="4"/>
      <c r="H389" s="3"/>
      <c r="I389" s="2"/>
      <c r="J389" s="2"/>
    </row>
    <row r="390" spans="5:10" ht="15.75" customHeight="1" x14ac:dyDescent="0.25">
      <c r="E390" s="1"/>
      <c r="G390" s="4"/>
      <c r="H390" s="3"/>
      <c r="I390" s="2"/>
      <c r="J390" s="2"/>
    </row>
    <row r="391" spans="5:10" ht="15.75" customHeight="1" x14ac:dyDescent="0.25">
      <c r="E391" s="1"/>
      <c r="G391" s="4"/>
      <c r="H391" s="3"/>
      <c r="I391" s="2"/>
      <c r="J391" s="2"/>
    </row>
    <row r="392" spans="5:10" ht="15.75" customHeight="1" x14ac:dyDescent="0.25">
      <c r="E392" s="1"/>
      <c r="G392" s="4"/>
      <c r="H392" s="3"/>
      <c r="I392" s="2"/>
      <c r="J392" s="2"/>
    </row>
    <row r="393" spans="5:10" ht="15.75" customHeight="1" x14ac:dyDescent="0.25">
      <c r="E393" s="1"/>
      <c r="G393" s="4"/>
      <c r="H393" s="3"/>
      <c r="I393" s="2"/>
      <c r="J393" s="2"/>
    </row>
    <row r="394" spans="5:10" ht="15.75" customHeight="1" x14ac:dyDescent="0.25">
      <c r="E394" s="1"/>
      <c r="G394" s="4"/>
      <c r="H394" s="3"/>
      <c r="I394" s="2"/>
      <c r="J394" s="2"/>
    </row>
    <row r="395" spans="5:10" ht="15.75" customHeight="1" x14ac:dyDescent="0.25">
      <c r="E395" s="1"/>
      <c r="G395" s="4"/>
      <c r="H395" s="3"/>
      <c r="I395" s="2"/>
      <c r="J395" s="2"/>
    </row>
    <row r="396" spans="5:10" ht="15.75" customHeight="1" x14ac:dyDescent="0.25">
      <c r="E396" s="1"/>
      <c r="G396" s="4"/>
      <c r="H396" s="3"/>
      <c r="I396" s="2"/>
      <c r="J396" s="2"/>
    </row>
    <row r="397" spans="5:10" ht="15.75" customHeight="1" x14ac:dyDescent="0.25">
      <c r="E397" s="1"/>
      <c r="G397" s="4"/>
      <c r="H397" s="3"/>
      <c r="I397" s="2"/>
      <c r="J397" s="2"/>
    </row>
    <row r="398" spans="5:10" ht="15.75" customHeight="1" x14ac:dyDescent="0.25">
      <c r="E398" s="1"/>
      <c r="G398" s="4"/>
      <c r="H398" s="3"/>
      <c r="I398" s="2"/>
      <c r="J398" s="2"/>
    </row>
    <row r="399" spans="5:10" ht="15.75" customHeight="1" x14ac:dyDescent="0.25">
      <c r="E399" s="1"/>
      <c r="G399" s="4"/>
      <c r="H399" s="3"/>
      <c r="I399" s="2"/>
      <c r="J399" s="2"/>
    </row>
    <row r="400" spans="5:10" ht="15.75" customHeight="1" x14ac:dyDescent="0.25">
      <c r="E400" s="1"/>
      <c r="G400" s="4"/>
      <c r="H400" s="3"/>
      <c r="I400" s="2"/>
      <c r="J400" s="2"/>
    </row>
    <row r="401" spans="5:10" ht="15.75" customHeight="1" x14ac:dyDescent="0.25">
      <c r="E401" s="1"/>
      <c r="G401" s="4"/>
      <c r="H401" s="3"/>
      <c r="I401" s="2"/>
      <c r="J401" s="2"/>
    </row>
    <row r="402" spans="5:10" ht="15.75" customHeight="1" x14ac:dyDescent="0.25">
      <c r="E402" s="1"/>
      <c r="G402" s="4"/>
      <c r="H402" s="3"/>
      <c r="I402" s="2"/>
      <c r="J402" s="2"/>
    </row>
    <row r="403" spans="5:10" ht="15.75" customHeight="1" x14ac:dyDescent="0.25">
      <c r="E403" s="1"/>
      <c r="G403" s="4"/>
      <c r="H403" s="3"/>
      <c r="I403" s="2"/>
      <c r="J403" s="2"/>
    </row>
    <row r="404" spans="5:10" ht="15.75" customHeight="1" x14ac:dyDescent="0.25">
      <c r="E404" s="1"/>
      <c r="G404" s="4"/>
      <c r="H404" s="3"/>
      <c r="I404" s="2"/>
      <c r="J404" s="2"/>
    </row>
    <row r="405" spans="5:10" ht="15.75" customHeight="1" x14ac:dyDescent="0.25">
      <c r="E405" s="1"/>
      <c r="G405" s="4"/>
      <c r="H405" s="3"/>
      <c r="I405" s="2"/>
      <c r="J405" s="2"/>
    </row>
    <row r="406" spans="5:10" ht="15.75" customHeight="1" x14ac:dyDescent="0.25">
      <c r="E406" s="1"/>
      <c r="G406" s="4"/>
      <c r="H406" s="3"/>
      <c r="I406" s="2"/>
      <c r="J406" s="2"/>
    </row>
    <row r="407" spans="5:10" ht="15.75" customHeight="1" x14ac:dyDescent="0.25">
      <c r="E407" s="1"/>
      <c r="G407" s="4"/>
      <c r="H407" s="3"/>
      <c r="I407" s="2"/>
      <c r="J407" s="2"/>
    </row>
    <row r="408" spans="5:10" ht="15.75" customHeight="1" x14ac:dyDescent="0.25">
      <c r="E408" s="1"/>
      <c r="G408" s="4"/>
      <c r="H408" s="3"/>
      <c r="I408" s="2"/>
      <c r="J408" s="2"/>
    </row>
    <row r="409" spans="5:10" ht="15.75" customHeight="1" x14ac:dyDescent="0.25">
      <c r="E409" s="1"/>
      <c r="G409" s="4"/>
      <c r="H409" s="3"/>
      <c r="I409" s="2"/>
      <c r="J409" s="2"/>
    </row>
    <row r="410" spans="5:10" ht="15.75" customHeight="1" x14ac:dyDescent="0.25">
      <c r="E410" s="1"/>
      <c r="G410" s="4"/>
      <c r="H410" s="3"/>
      <c r="I410" s="2"/>
      <c r="J410" s="2"/>
    </row>
    <row r="411" spans="5:10" ht="15.75" customHeight="1" x14ac:dyDescent="0.25">
      <c r="E411" s="1"/>
      <c r="G411" s="4"/>
      <c r="H411" s="3"/>
      <c r="I411" s="2"/>
      <c r="J411" s="2"/>
    </row>
    <row r="412" spans="5:10" ht="15.75" customHeight="1" x14ac:dyDescent="0.25">
      <c r="E412" s="1"/>
      <c r="G412" s="4"/>
      <c r="H412" s="3"/>
      <c r="I412" s="2"/>
      <c r="J412" s="2"/>
    </row>
    <row r="413" spans="5:10" ht="15.75" customHeight="1" x14ac:dyDescent="0.25">
      <c r="E413" s="1"/>
      <c r="G413" s="4"/>
      <c r="H413" s="3"/>
      <c r="I413" s="2"/>
      <c r="J413" s="2"/>
    </row>
    <row r="414" spans="5:10" ht="15.75" customHeight="1" x14ac:dyDescent="0.25">
      <c r="E414" s="1"/>
      <c r="G414" s="4"/>
      <c r="H414" s="3"/>
      <c r="I414" s="2"/>
      <c r="J414" s="2"/>
    </row>
    <row r="415" spans="5:10" ht="15.75" customHeight="1" x14ac:dyDescent="0.25">
      <c r="E415" s="1"/>
      <c r="G415" s="4"/>
      <c r="H415" s="3"/>
      <c r="I415" s="2"/>
      <c r="J415" s="2"/>
    </row>
    <row r="416" spans="5:10" ht="15.75" customHeight="1" x14ac:dyDescent="0.25">
      <c r="E416" s="1"/>
      <c r="G416" s="4"/>
      <c r="H416" s="3"/>
      <c r="I416" s="2"/>
      <c r="J416" s="2"/>
    </row>
    <row r="417" spans="5:10" ht="15.75" customHeight="1" x14ac:dyDescent="0.25">
      <c r="E417" s="1"/>
      <c r="G417" s="4"/>
      <c r="H417" s="3"/>
      <c r="I417" s="2"/>
      <c r="J417" s="2"/>
    </row>
    <row r="418" spans="5:10" ht="15.75" customHeight="1" x14ac:dyDescent="0.25">
      <c r="E418" s="1"/>
      <c r="G418" s="4"/>
      <c r="H418" s="3"/>
      <c r="I418" s="2"/>
      <c r="J418" s="2"/>
    </row>
    <row r="419" spans="5:10" ht="15.75" customHeight="1" x14ac:dyDescent="0.25">
      <c r="E419" s="1"/>
      <c r="G419" s="4"/>
      <c r="H419" s="3"/>
      <c r="I419" s="2"/>
      <c r="J419" s="2"/>
    </row>
    <row r="420" spans="5:10" ht="15.75" customHeight="1" x14ac:dyDescent="0.25">
      <c r="E420" s="1"/>
      <c r="G420" s="4"/>
      <c r="H420" s="3"/>
      <c r="I420" s="2"/>
      <c r="J420" s="2"/>
    </row>
    <row r="421" spans="5:10" ht="15.75" customHeight="1" x14ac:dyDescent="0.25">
      <c r="E421" s="1"/>
      <c r="G421" s="4"/>
      <c r="H421" s="3"/>
      <c r="I421" s="2"/>
      <c r="J421" s="2"/>
    </row>
    <row r="422" spans="5:10" ht="15.75" customHeight="1" x14ac:dyDescent="0.25">
      <c r="E422" s="1"/>
      <c r="G422" s="4"/>
      <c r="H422" s="3"/>
      <c r="I422" s="2"/>
      <c r="J422" s="2"/>
    </row>
    <row r="423" spans="5:10" ht="15.75" customHeight="1" x14ac:dyDescent="0.25">
      <c r="E423" s="1"/>
      <c r="G423" s="4"/>
      <c r="H423" s="3"/>
      <c r="I423" s="2"/>
      <c r="J423" s="2"/>
    </row>
    <row r="424" spans="5:10" ht="15.75" customHeight="1" x14ac:dyDescent="0.25">
      <c r="E424" s="1"/>
      <c r="G424" s="4"/>
      <c r="H424" s="3"/>
      <c r="I424" s="2"/>
      <c r="J424" s="2"/>
    </row>
    <row r="425" spans="5:10" ht="15.75" customHeight="1" x14ac:dyDescent="0.25">
      <c r="E425" s="1"/>
      <c r="G425" s="4"/>
      <c r="H425" s="3"/>
      <c r="I425" s="2"/>
      <c r="J425" s="2"/>
    </row>
    <row r="426" spans="5:10" ht="15.75" customHeight="1" x14ac:dyDescent="0.25">
      <c r="E426" s="1"/>
      <c r="G426" s="4"/>
      <c r="H426" s="3"/>
      <c r="I426" s="2"/>
      <c r="J426" s="2"/>
    </row>
    <row r="427" spans="5:10" ht="15.75" customHeight="1" x14ac:dyDescent="0.25">
      <c r="E427" s="1"/>
      <c r="G427" s="4"/>
      <c r="H427" s="3"/>
      <c r="I427" s="2"/>
      <c r="J427" s="2"/>
    </row>
    <row r="428" spans="5:10" ht="15.75" customHeight="1" x14ac:dyDescent="0.25">
      <c r="E428" s="1"/>
      <c r="G428" s="4"/>
      <c r="H428" s="3"/>
      <c r="I428" s="2"/>
      <c r="J428" s="2"/>
    </row>
    <row r="429" spans="5:10" ht="15.75" customHeight="1" x14ac:dyDescent="0.25">
      <c r="E429" s="1"/>
      <c r="G429" s="4"/>
      <c r="H429" s="3"/>
      <c r="I429" s="2"/>
      <c r="J429" s="2"/>
    </row>
    <row r="430" spans="5:10" ht="15.75" customHeight="1" x14ac:dyDescent="0.25">
      <c r="E430" s="1"/>
      <c r="G430" s="4"/>
      <c r="H430" s="3"/>
      <c r="I430" s="2"/>
      <c r="J430" s="2"/>
    </row>
    <row r="431" spans="5:10" ht="15.75" customHeight="1" x14ac:dyDescent="0.25">
      <c r="E431" s="1"/>
      <c r="G431" s="4"/>
      <c r="H431" s="3"/>
      <c r="I431" s="2"/>
      <c r="J431" s="2"/>
    </row>
    <row r="432" spans="5:10" ht="15.75" customHeight="1" x14ac:dyDescent="0.25">
      <c r="E432" s="1"/>
      <c r="G432" s="4"/>
      <c r="H432" s="3"/>
      <c r="I432" s="2"/>
      <c r="J432" s="2"/>
    </row>
    <row r="433" spans="5:10" ht="15.75" customHeight="1" x14ac:dyDescent="0.25">
      <c r="E433" s="1"/>
      <c r="G433" s="4"/>
      <c r="H433" s="3"/>
      <c r="I433" s="2"/>
      <c r="J433" s="2"/>
    </row>
    <row r="434" spans="5:10" ht="15.75" customHeight="1" x14ac:dyDescent="0.25">
      <c r="E434" s="1"/>
      <c r="G434" s="4"/>
      <c r="H434" s="3"/>
      <c r="I434" s="2"/>
      <c r="J434" s="2"/>
    </row>
    <row r="435" spans="5:10" ht="15.75" customHeight="1" x14ac:dyDescent="0.25">
      <c r="E435" s="1"/>
      <c r="G435" s="4"/>
      <c r="H435" s="3"/>
      <c r="I435" s="2"/>
      <c r="J435" s="2"/>
    </row>
    <row r="436" spans="5:10" ht="15.75" customHeight="1" x14ac:dyDescent="0.25">
      <c r="E436" s="1"/>
      <c r="G436" s="4"/>
      <c r="H436" s="3"/>
      <c r="I436" s="2"/>
      <c r="J436" s="2"/>
    </row>
    <row r="437" spans="5:10" ht="15.75" customHeight="1" x14ac:dyDescent="0.25">
      <c r="E437" s="1"/>
      <c r="G437" s="4"/>
      <c r="H437" s="3"/>
      <c r="I437" s="2"/>
      <c r="J437" s="2"/>
    </row>
    <row r="438" spans="5:10" ht="15.75" customHeight="1" x14ac:dyDescent="0.25">
      <c r="E438" s="1"/>
      <c r="G438" s="4"/>
      <c r="H438" s="3"/>
      <c r="I438" s="2"/>
      <c r="J438" s="2"/>
    </row>
    <row r="439" spans="5:10" ht="15.75" customHeight="1" x14ac:dyDescent="0.25">
      <c r="E439" s="1"/>
      <c r="G439" s="4"/>
      <c r="H439" s="3"/>
      <c r="I439" s="2"/>
      <c r="J439" s="2"/>
    </row>
    <row r="440" spans="5:10" ht="15.75" customHeight="1" x14ac:dyDescent="0.25">
      <c r="E440" s="1"/>
      <c r="G440" s="4"/>
      <c r="H440" s="3"/>
      <c r="I440" s="2"/>
      <c r="J440" s="2"/>
    </row>
    <row r="441" spans="5:10" ht="15.75" customHeight="1" x14ac:dyDescent="0.25">
      <c r="E441" s="1"/>
      <c r="G441" s="4"/>
      <c r="H441" s="3"/>
      <c r="I441" s="2"/>
      <c r="J441" s="2"/>
    </row>
    <row r="442" spans="5:10" ht="15.75" customHeight="1" x14ac:dyDescent="0.25">
      <c r="E442" s="1"/>
      <c r="G442" s="4"/>
      <c r="H442" s="3"/>
      <c r="I442" s="2"/>
      <c r="J442" s="2"/>
    </row>
    <row r="443" spans="5:10" ht="15.75" customHeight="1" x14ac:dyDescent="0.25">
      <c r="E443" s="1"/>
      <c r="G443" s="4"/>
      <c r="H443" s="3"/>
      <c r="I443" s="2"/>
      <c r="J443" s="2"/>
    </row>
    <row r="444" spans="5:10" ht="15.75" customHeight="1" x14ac:dyDescent="0.25">
      <c r="E444" s="1"/>
      <c r="G444" s="4"/>
      <c r="H444" s="3"/>
      <c r="I444" s="2"/>
      <c r="J444" s="2"/>
    </row>
    <row r="445" spans="5:10" ht="15.75" customHeight="1" x14ac:dyDescent="0.25">
      <c r="E445" s="1"/>
      <c r="G445" s="4"/>
      <c r="H445" s="3"/>
      <c r="I445" s="2"/>
      <c r="J445" s="2"/>
    </row>
    <row r="446" spans="5:10" ht="15.75" customHeight="1" x14ac:dyDescent="0.25">
      <c r="E446" s="1"/>
      <c r="G446" s="4"/>
      <c r="H446" s="3"/>
      <c r="I446" s="2"/>
      <c r="J446" s="2"/>
    </row>
    <row r="447" spans="5:10" ht="15.75" customHeight="1" x14ac:dyDescent="0.25">
      <c r="E447" s="1"/>
      <c r="G447" s="4"/>
      <c r="H447" s="3"/>
      <c r="I447" s="2"/>
      <c r="J447" s="2"/>
    </row>
    <row r="448" spans="5:10" ht="15.75" customHeight="1" x14ac:dyDescent="0.25">
      <c r="E448" s="1"/>
      <c r="G448" s="4"/>
      <c r="H448" s="3"/>
      <c r="I448" s="2"/>
      <c r="J448" s="2"/>
    </row>
    <row r="449" spans="5:10" ht="15.75" customHeight="1" x14ac:dyDescent="0.25">
      <c r="E449" s="1"/>
      <c r="G449" s="4"/>
      <c r="H449" s="3"/>
      <c r="I449" s="2"/>
      <c r="J449" s="2"/>
    </row>
    <row r="450" spans="5:10" ht="15.75" customHeight="1" x14ac:dyDescent="0.25">
      <c r="E450" s="1"/>
      <c r="G450" s="4"/>
      <c r="H450" s="3"/>
      <c r="I450" s="2"/>
      <c r="J450" s="2"/>
    </row>
    <row r="451" spans="5:10" ht="15.75" customHeight="1" x14ac:dyDescent="0.25">
      <c r="E451" s="1"/>
      <c r="G451" s="4"/>
      <c r="H451" s="3"/>
      <c r="I451" s="2"/>
      <c r="J451" s="2"/>
    </row>
    <row r="452" spans="5:10" ht="15.75" customHeight="1" x14ac:dyDescent="0.25">
      <c r="E452" s="1"/>
      <c r="G452" s="4"/>
      <c r="H452" s="3"/>
      <c r="I452" s="2"/>
      <c r="J452" s="2"/>
    </row>
    <row r="453" spans="5:10" ht="15.75" customHeight="1" x14ac:dyDescent="0.25">
      <c r="E453" s="1"/>
      <c r="G453" s="4"/>
      <c r="H453" s="3"/>
      <c r="I453" s="2"/>
      <c r="J453" s="2"/>
    </row>
    <row r="454" spans="5:10" ht="15.75" customHeight="1" x14ac:dyDescent="0.25">
      <c r="E454" s="1"/>
      <c r="G454" s="4"/>
      <c r="H454" s="3"/>
      <c r="I454" s="2"/>
      <c r="J454" s="2"/>
    </row>
    <row r="455" spans="5:10" ht="15.75" customHeight="1" x14ac:dyDescent="0.25">
      <c r="E455" s="1"/>
      <c r="G455" s="4"/>
      <c r="H455" s="3"/>
      <c r="I455" s="2"/>
      <c r="J455" s="2"/>
    </row>
    <row r="456" spans="5:10" ht="15.75" customHeight="1" x14ac:dyDescent="0.25">
      <c r="E456" s="1"/>
      <c r="G456" s="4"/>
      <c r="H456" s="3"/>
      <c r="I456" s="2"/>
      <c r="J456" s="2"/>
    </row>
    <row r="457" spans="5:10" ht="15.75" customHeight="1" x14ac:dyDescent="0.25">
      <c r="E457" s="1"/>
      <c r="G457" s="4"/>
      <c r="H457" s="3"/>
      <c r="I457" s="2"/>
      <c r="J457" s="2"/>
    </row>
    <row r="458" spans="5:10" ht="15.75" customHeight="1" x14ac:dyDescent="0.25">
      <c r="E458" s="1"/>
      <c r="G458" s="4"/>
      <c r="H458" s="3"/>
      <c r="I458" s="2"/>
      <c r="J458" s="2"/>
    </row>
    <row r="459" spans="5:10" ht="15.75" customHeight="1" x14ac:dyDescent="0.25">
      <c r="E459" s="1"/>
      <c r="G459" s="4"/>
      <c r="H459" s="3"/>
      <c r="I459" s="2"/>
      <c r="J459" s="2"/>
    </row>
    <row r="460" spans="5:10" ht="15.75" customHeight="1" x14ac:dyDescent="0.25">
      <c r="E460" s="1"/>
      <c r="G460" s="4"/>
      <c r="H460" s="3"/>
      <c r="I460" s="2"/>
      <c r="J460" s="2"/>
    </row>
    <row r="461" spans="5:10" ht="15.75" customHeight="1" x14ac:dyDescent="0.25">
      <c r="E461" s="1"/>
      <c r="G461" s="4"/>
      <c r="H461" s="3"/>
      <c r="I461" s="2"/>
      <c r="J461" s="2"/>
    </row>
    <row r="462" spans="5:10" ht="15.75" customHeight="1" x14ac:dyDescent="0.25">
      <c r="E462" s="1"/>
      <c r="G462" s="4"/>
      <c r="H462" s="3"/>
      <c r="I462" s="2"/>
      <c r="J462" s="2"/>
    </row>
    <row r="463" spans="5:10" ht="15.75" customHeight="1" x14ac:dyDescent="0.25">
      <c r="E463" s="1"/>
      <c r="G463" s="4"/>
      <c r="H463" s="3"/>
      <c r="I463" s="2"/>
      <c r="J463" s="2"/>
    </row>
    <row r="464" spans="5:10" ht="15.75" customHeight="1" x14ac:dyDescent="0.25">
      <c r="E464" s="1"/>
      <c r="G464" s="4"/>
      <c r="H464" s="3"/>
      <c r="I464" s="2"/>
      <c r="J464" s="2"/>
    </row>
    <row r="465" spans="5:10" ht="15.75" customHeight="1" x14ac:dyDescent="0.25">
      <c r="E465" s="1"/>
      <c r="G465" s="4"/>
      <c r="H465" s="3"/>
      <c r="I465" s="2"/>
      <c r="J465" s="2"/>
    </row>
    <row r="466" spans="5:10" ht="15.75" customHeight="1" x14ac:dyDescent="0.25">
      <c r="E466" s="1"/>
      <c r="G466" s="4"/>
      <c r="H466" s="3"/>
      <c r="I466" s="2"/>
      <c r="J466" s="2"/>
    </row>
    <row r="467" spans="5:10" ht="15.75" customHeight="1" x14ac:dyDescent="0.25">
      <c r="E467" s="1"/>
      <c r="G467" s="4"/>
      <c r="H467" s="3"/>
      <c r="I467" s="2"/>
      <c r="J467" s="2"/>
    </row>
    <row r="468" spans="5:10" ht="15.75" customHeight="1" x14ac:dyDescent="0.25">
      <c r="E468" s="1"/>
      <c r="G468" s="4"/>
      <c r="H468" s="3"/>
      <c r="I468" s="2"/>
      <c r="J468" s="2"/>
    </row>
    <row r="469" spans="5:10" ht="15.75" customHeight="1" x14ac:dyDescent="0.25">
      <c r="E469" s="1"/>
      <c r="G469" s="4"/>
      <c r="H469" s="3"/>
      <c r="I469" s="2"/>
      <c r="J469" s="2"/>
    </row>
    <row r="470" spans="5:10" ht="15.75" customHeight="1" x14ac:dyDescent="0.25">
      <c r="E470" s="1"/>
      <c r="G470" s="4"/>
      <c r="H470" s="3"/>
      <c r="I470" s="2"/>
      <c r="J470" s="2"/>
    </row>
    <row r="471" spans="5:10" ht="15.75" customHeight="1" x14ac:dyDescent="0.25">
      <c r="E471" s="1"/>
      <c r="G471" s="4"/>
      <c r="H471" s="3"/>
      <c r="I471" s="2"/>
      <c r="J471" s="2"/>
    </row>
    <row r="472" spans="5:10" ht="15.75" customHeight="1" x14ac:dyDescent="0.25">
      <c r="E472" s="1"/>
      <c r="G472" s="4"/>
      <c r="H472" s="3"/>
      <c r="I472" s="2"/>
      <c r="J472" s="2"/>
    </row>
    <row r="473" spans="5:10" ht="15.75" customHeight="1" x14ac:dyDescent="0.25">
      <c r="E473" s="1"/>
      <c r="G473" s="4"/>
      <c r="H473" s="3"/>
      <c r="I473" s="2"/>
      <c r="J473" s="2"/>
    </row>
    <row r="474" spans="5:10" ht="15.75" customHeight="1" x14ac:dyDescent="0.25">
      <c r="E474" s="1"/>
      <c r="G474" s="4"/>
      <c r="H474" s="3"/>
      <c r="I474" s="2"/>
      <c r="J474" s="2"/>
    </row>
    <row r="475" spans="5:10" ht="15.75" customHeight="1" x14ac:dyDescent="0.25">
      <c r="E475" s="1"/>
      <c r="G475" s="4"/>
      <c r="H475" s="3"/>
      <c r="I475" s="2"/>
      <c r="J475" s="2"/>
    </row>
    <row r="476" spans="5:10" ht="15.75" customHeight="1" x14ac:dyDescent="0.25">
      <c r="E476" s="1"/>
      <c r="G476" s="4"/>
      <c r="H476" s="3"/>
      <c r="I476" s="2"/>
      <c r="J476" s="2"/>
    </row>
    <row r="477" spans="5:10" ht="15.75" customHeight="1" x14ac:dyDescent="0.25">
      <c r="E477" s="1"/>
      <c r="G477" s="4"/>
      <c r="H477" s="3"/>
      <c r="I477" s="2"/>
      <c r="J477" s="2"/>
    </row>
    <row r="478" spans="5:10" ht="15.75" customHeight="1" x14ac:dyDescent="0.25">
      <c r="E478" s="1"/>
      <c r="G478" s="4"/>
      <c r="H478" s="3"/>
      <c r="I478" s="2"/>
      <c r="J478" s="2"/>
    </row>
    <row r="479" spans="5:10" ht="15.75" customHeight="1" x14ac:dyDescent="0.25">
      <c r="E479" s="1"/>
      <c r="G479" s="4"/>
      <c r="H479" s="3"/>
      <c r="I479" s="2"/>
      <c r="J479" s="2"/>
    </row>
    <row r="480" spans="5:10" ht="15.75" customHeight="1" x14ac:dyDescent="0.25">
      <c r="E480" s="1"/>
      <c r="G480" s="4"/>
      <c r="H480" s="3"/>
      <c r="I480" s="2"/>
      <c r="J480" s="2"/>
    </row>
    <row r="481" spans="5:10" ht="15.75" customHeight="1" x14ac:dyDescent="0.25">
      <c r="E481" s="1"/>
      <c r="G481" s="4"/>
      <c r="H481" s="3"/>
      <c r="I481" s="2"/>
      <c r="J481" s="2"/>
    </row>
    <row r="482" spans="5:10" ht="15.75" customHeight="1" x14ac:dyDescent="0.25">
      <c r="E482" s="1"/>
      <c r="G482" s="4"/>
      <c r="H482" s="3"/>
      <c r="I482" s="2"/>
      <c r="J482" s="2"/>
    </row>
    <row r="483" spans="5:10" ht="15.75" customHeight="1" x14ac:dyDescent="0.25">
      <c r="E483" s="1"/>
      <c r="G483" s="4"/>
      <c r="H483" s="3"/>
      <c r="I483" s="2"/>
      <c r="J483" s="2"/>
    </row>
    <row r="484" spans="5:10" ht="15.75" customHeight="1" x14ac:dyDescent="0.25">
      <c r="E484" s="1"/>
      <c r="G484" s="4"/>
      <c r="H484" s="3"/>
      <c r="I484" s="2"/>
      <c r="J484" s="2"/>
    </row>
    <row r="485" spans="5:10" ht="15.75" customHeight="1" x14ac:dyDescent="0.25">
      <c r="E485" s="1"/>
      <c r="G485" s="4"/>
      <c r="H485" s="3"/>
      <c r="I485" s="2"/>
      <c r="J485" s="2"/>
    </row>
    <row r="486" spans="5:10" ht="15.75" customHeight="1" x14ac:dyDescent="0.25">
      <c r="E486" s="1"/>
      <c r="G486" s="4"/>
      <c r="H486" s="3"/>
      <c r="I486" s="2"/>
      <c r="J486" s="2"/>
    </row>
    <row r="487" spans="5:10" ht="15.75" customHeight="1" x14ac:dyDescent="0.25">
      <c r="E487" s="1"/>
      <c r="G487" s="4"/>
      <c r="H487" s="3"/>
      <c r="I487" s="2"/>
      <c r="J487" s="2"/>
    </row>
    <row r="488" spans="5:10" ht="15.75" customHeight="1" x14ac:dyDescent="0.25">
      <c r="E488" s="1"/>
      <c r="G488" s="4"/>
      <c r="H488" s="3"/>
      <c r="I488" s="2"/>
      <c r="J488" s="2"/>
    </row>
    <row r="489" spans="5:10" ht="15.75" customHeight="1" x14ac:dyDescent="0.25">
      <c r="E489" s="1"/>
      <c r="G489" s="4"/>
      <c r="H489" s="3"/>
      <c r="I489" s="2"/>
      <c r="J489" s="2"/>
    </row>
    <row r="490" spans="5:10" ht="15.75" customHeight="1" x14ac:dyDescent="0.25">
      <c r="E490" s="1"/>
      <c r="G490" s="4"/>
      <c r="H490" s="3"/>
      <c r="I490" s="2"/>
      <c r="J490" s="2"/>
    </row>
    <row r="491" spans="5:10" ht="15.75" customHeight="1" x14ac:dyDescent="0.25">
      <c r="E491" s="1"/>
      <c r="G491" s="4"/>
      <c r="H491" s="3"/>
      <c r="I491" s="2"/>
      <c r="J491" s="2"/>
    </row>
    <row r="492" spans="5:10" ht="15.75" customHeight="1" x14ac:dyDescent="0.25">
      <c r="E492" s="1"/>
      <c r="G492" s="4"/>
      <c r="H492" s="3"/>
      <c r="I492" s="2"/>
      <c r="J492" s="2"/>
    </row>
    <row r="493" spans="5:10" ht="15.75" customHeight="1" x14ac:dyDescent="0.25">
      <c r="E493" s="1"/>
      <c r="G493" s="4"/>
      <c r="H493" s="3"/>
      <c r="I493" s="2"/>
      <c r="J493" s="2"/>
    </row>
    <row r="494" spans="5:10" ht="15.75" customHeight="1" x14ac:dyDescent="0.25">
      <c r="E494" s="1"/>
      <c r="G494" s="4"/>
      <c r="H494" s="3"/>
      <c r="I494" s="2"/>
      <c r="J494" s="2"/>
    </row>
    <row r="495" spans="5:10" ht="15.75" customHeight="1" x14ac:dyDescent="0.25">
      <c r="E495" s="1"/>
      <c r="G495" s="4"/>
      <c r="H495" s="3"/>
      <c r="I495" s="2"/>
      <c r="J495" s="2"/>
    </row>
    <row r="496" spans="5:10" ht="15.75" customHeight="1" x14ac:dyDescent="0.25">
      <c r="E496" s="1"/>
      <c r="G496" s="4"/>
      <c r="H496" s="3"/>
      <c r="I496" s="2"/>
      <c r="J496" s="2"/>
    </row>
    <row r="497" spans="5:10" ht="15.75" customHeight="1" x14ac:dyDescent="0.25">
      <c r="E497" s="1"/>
      <c r="G497" s="4"/>
      <c r="H497" s="3"/>
      <c r="I497" s="2"/>
      <c r="J497" s="2"/>
    </row>
    <row r="498" spans="5:10" ht="15.75" customHeight="1" x14ac:dyDescent="0.25">
      <c r="E498" s="1"/>
      <c r="G498" s="4"/>
      <c r="H498" s="3"/>
      <c r="I498" s="2"/>
      <c r="J498" s="2"/>
    </row>
    <row r="499" spans="5:10" ht="15.75" customHeight="1" x14ac:dyDescent="0.25">
      <c r="E499" s="1"/>
      <c r="G499" s="4"/>
      <c r="H499" s="3"/>
      <c r="I499" s="2"/>
      <c r="J499" s="2"/>
    </row>
    <row r="500" spans="5:10" ht="15.75" customHeight="1" x14ac:dyDescent="0.25">
      <c r="E500" s="1"/>
      <c r="G500" s="4"/>
      <c r="H500" s="3"/>
      <c r="I500" s="2"/>
      <c r="J500" s="2"/>
    </row>
    <row r="501" spans="5:10" ht="15.75" customHeight="1" x14ac:dyDescent="0.25">
      <c r="E501" s="1"/>
      <c r="G501" s="4"/>
      <c r="H501" s="3"/>
      <c r="I501" s="2"/>
      <c r="J501" s="2"/>
    </row>
    <row r="502" spans="5:10" ht="15.75" customHeight="1" x14ac:dyDescent="0.25">
      <c r="E502" s="1"/>
      <c r="G502" s="4"/>
      <c r="H502" s="3"/>
      <c r="I502" s="2"/>
      <c r="J502" s="2"/>
    </row>
    <row r="503" spans="5:10" ht="15.75" customHeight="1" x14ac:dyDescent="0.25">
      <c r="E503" s="1"/>
      <c r="G503" s="4"/>
      <c r="H503" s="3"/>
      <c r="I503" s="2"/>
      <c r="J503" s="2"/>
    </row>
    <row r="504" spans="5:10" ht="15.75" customHeight="1" x14ac:dyDescent="0.25">
      <c r="E504" s="1"/>
      <c r="G504" s="4"/>
      <c r="H504" s="3"/>
      <c r="I504" s="2"/>
      <c r="J504" s="2"/>
    </row>
    <row r="505" spans="5:10" ht="15.75" customHeight="1" x14ac:dyDescent="0.25">
      <c r="E505" s="1"/>
      <c r="G505" s="4"/>
      <c r="H505" s="3"/>
      <c r="I505" s="2"/>
      <c r="J505" s="2"/>
    </row>
    <row r="506" spans="5:10" ht="15.75" customHeight="1" x14ac:dyDescent="0.25">
      <c r="E506" s="1"/>
      <c r="G506" s="4"/>
      <c r="H506" s="3"/>
      <c r="I506" s="2"/>
      <c r="J506" s="2"/>
    </row>
    <row r="507" spans="5:10" ht="15.75" customHeight="1" x14ac:dyDescent="0.25">
      <c r="E507" s="1"/>
      <c r="G507" s="4"/>
      <c r="H507" s="3"/>
      <c r="I507" s="2"/>
      <c r="J507" s="2"/>
    </row>
    <row r="508" spans="5:10" ht="15.75" customHeight="1" x14ac:dyDescent="0.25">
      <c r="E508" s="1"/>
      <c r="G508" s="4"/>
      <c r="H508" s="3"/>
      <c r="I508" s="2"/>
      <c r="J508" s="2"/>
    </row>
    <row r="509" spans="5:10" ht="15.75" customHeight="1" x14ac:dyDescent="0.25">
      <c r="E509" s="1"/>
      <c r="G509" s="4"/>
      <c r="H509" s="3"/>
      <c r="I509" s="2"/>
      <c r="J509" s="2"/>
    </row>
    <row r="510" spans="5:10" ht="15.75" customHeight="1" x14ac:dyDescent="0.25">
      <c r="E510" s="1"/>
      <c r="G510" s="4"/>
      <c r="H510" s="3"/>
      <c r="I510" s="2"/>
      <c r="J510" s="2"/>
    </row>
    <row r="511" spans="5:10" ht="15.75" customHeight="1" x14ac:dyDescent="0.25">
      <c r="E511" s="1"/>
      <c r="G511" s="4"/>
      <c r="H511" s="3"/>
      <c r="I511" s="2"/>
      <c r="J511" s="2"/>
    </row>
    <row r="512" spans="5:10" ht="15.75" customHeight="1" x14ac:dyDescent="0.25">
      <c r="E512" s="1"/>
      <c r="G512" s="4"/>
      <c r="H512" s="3"/>
      <c r="I512" s="2"/>
      <c r="J512" s="2"/>
    </row>
    <row r="513" spans="5:10" ht="15.75" customHeight="1" x14ac:dyDescent="0.25">
      <c r="E513" s="1"/>
      <c r="G513" s="4"/>
      <c r="H513" s="3"/>
      <c r="I513" s="2"/>
      <c r="J513" s="2"/>
    </row>
    <row r="514" spans="5:10" ht="15.75" customHeight="1" x14ac:dyDescent="0.25">
      <c r="E514" s="1"/>
      <c r="G514" s="4"/>
      <c r="H514" s="3"/>
      <c r="I514" s="2"/>
      <c r="J514" s="2"/>
    </row>
    <row r="515" spans="5:10" ht="15.75" customHeight="1" x14ac:dyDescent="0.25">
      <c r="E515" s="1"/>
      <c r="G515" s="4"/>
      <c r="H515" s="3"/>
      <c r="I515" s="2"/>
      <c r="J515" s="2"/>
    </row>
    <row r="516" spans="5:10" ht="15.75" customHeight="1" x14ac:dyDescent="0.25">
      <c r="E516" s="1"/>
      <c r="G516" s="4"/>
      <c r="H516" s="3"/>
      <c r="I516" s="2"/>
      <c r="J516" s="2"/>
    </row>
    <row r="517" spans="5:10" ht="15.75" customHeight="1" x14ac:dyDescent="0.25">
      <c r="E517" s="1"/>
      <c r="G517" s="4"/>
      <c r="H517" s="3"/>
      <c r="I517" s="2"/>
      <c r="J517" s="2"/>
    </row>
    <row r="518" spans="5:10" ht="15.75" customHeight="1" x14ac:dyDescent="0.25">
      <c r="E518" s="1"/>
      <c r="G518" s="4"/>
      <c r="H518" s="3"/>
      <c r="I518" s="2"/>
      <c r="J518" s="2"/>
    </row>
    <row r="519" spans="5:10" ht="15.75" customHeight="1" x14ac:dyDescent="0.25">
      <c r="E519" s="1"/>
      <c r="G519" s="4"/>
      <c r="H519" s="3"/>
      <c r="I519" s="2"/>
      <c r="J519" s="2"/>
    </row>
    <row r="520" spans="5:10" ht="15.75" customHeight="1" x14ac:dyDescent="0.25">
      <c r="E520" s="1"/>
      <c r="G520" s="4"/>
      <c r="H520" s="3"/>
      <c r="I520" s="2"/>
      <c r="J520" s="2"/>
    </row>
    <row r="521" spans="5:10" ht="15.75" customHeight="1" x14ac:dyDescent="0.25">
      <c r="E521" s="1"/>
      <c r="G521" s="4"/>
      <c r="H521" s="3"/>
      <c r="I521" s="2"/>
      <c r="J521" s="2"/>
    </row>
    <row r="522" spans="5:10" ht="15.75" customHeight="1" x14ac:dyDescent="0.25">
      <c r="E522" s="1"/>
      <c r="G522" s="4"/>
      <c r="H522" s="3"/>
      <c r="I522" s="2"/>
      <c r="J522" s="2"/>
    </row>
    <row r="523" spans="5:10" ht="15.75" customHeight="1" x14ac:dyDescent="0.25">
      <c r="E523" s="1"/>
      <c r="G523" s="4"/>
      <c r="H523" s="3"/>
      <c r="I523" s="2"/>
      <c r="J523" s="2"/>
    </row>
    <row r="524" spans="5:10" ht="15.75" customHeight="1" x14ac:dyDescent="0.25">
      <c r="E524" s="1"/>
      <c r="G524" s="4"/>
      <c r="H524" s="3"/>
      <c r="I524" s="2"/>
      <c r="J524" s="2"/>
    </row>
    <row r="525" spans="5:10" ht="15.75" customHeight="1" x14ac:dyDescent="0.25">
      <c r="E525" s="1"/>
      <c r="G525" s="4"/>
      <c r="H525" s="3"/>
      <c r="I525" s="2"/>
      <c r="J525" s="2"/>
    </row>
    <row r="526" spans="5:10" ht="15.75" customHeight="1" x14ac:dyDescent="0.25">
      <c r="E526" s="1"/>
      <c r="G526" s="4"/>
      <c r="H526" s="3"/>
      <c r="I526" s="2"/>
      <c r="J526" s="2"/>
    </row>
    <row r="527" spans="5:10" ht="15.75" customHeight="1" x14ac:dyDescent="0.25">
      <c r="E527" s="1"/>
      <c r="G527" s="4"/>
      <c r="H527" s="3"/>
      <c r="I527" s="2"/>
      <c r="J527" s="2"/>
    </row>
    <row r="528" spans="5:10" ht="15.75" customHeight="1" x14ac:dyDescent="0.25">
      <c r="E528" s="1"/>
      <c r="G528" s="4"/>
      <c r="H528" s="3"/>
      <c r="I528" s="2"/>
      <c r="J528" s="2"/>
    </row>
    <row r="529" spans="5:10" ht="15.75" customHeight="1" x14ac:dyDescent="0.25">
      <c r="E529" s="1"/>
      <c r="G529" s="4"/>
      <c r="H529" s="3"/>
      <c r="I529" s="2"/>
      <c r="J529" s="2"/>
    </row>
    <row r="530" spans="5:10" ht="15.75" customHeight="1" x14ac:dyDescent="0.25">
      <c r="E530" s="1"/>
      <c r="G530" s="4"/>
      <c r="H530" s="3"/>
      <c r="I530" s="2"/>
      <c r="J530" s="2"/>
    </row>
    <row r="531" spans="5:10" ht="15.75" customHeight="1" x14ac:dyDescent="0.25">
      <c r="E531" s="1"/>
      <c r="G531" s="4"/>
      <c r="H531" s="3"/>
      <c r="I531" s="2"/>
      <c r="J531" s="2"/>
    </row>
    <row r="532" spans="5:10" ht="15.75" customHeight="1" x14ac:dyDescent="0.25">
      <c r="E532" s="1"/>
      <c r="G532" s="4"/>
      <c r="H532" s="3"/>
      <c r="I532" s="2"/>
      <c r="J532" s="2"/>
    </row>
    <row r="533" spans="5:10" ht="15.75" customHeight="1" x14ac:dyDescent="0.25">
      <c r="E533" s="1"/>
      <c r="G533" s="4"/>
      <c r="H533" s="3"/>
      <c r="I533" s="2"/>
      <c r="J533" s="2"/>
    </row>
    <row r="534" spans="5:10" ht="15.75" customHeight="1" x14ac:dyDescent="0.25">
      <c r="E534" s="1"/>
      <c r="G534" s="4"/>
      <c r="H534" s="3"/>
      <c r="I534" s="2"/>
      <c r="J534" s="2"/>
    </row>
    <row r="535" spans="5:10" ht="15.75" customHeight="1" x14ac:dyDescent="0.25">
      <c r="E535" s="1"/>
      <c r="G535" s="4"/>
      <c r="H535" s="3"/>
      <c r="I535" s="2"/>
      <c r="J535" s="2"/>
    </row>
    <row r="536" spans="5:10" ht="15.75" customHeight="1" x14ac:dyDescent="0.25">
      <c r="E536" s="1"/>
      <c r="G536" s="4"/>
      <c r="H536" s="3"/>
      <c r="I536" s="2"/>
      <c r="J536" s="2"/>
    </row>
    <row r="537" spans="5:10" ht="15.75" customHeight="1" x14ac:dyDescent="0.25">
      <c r="E537" s="1"/>
      <c r="G537" s="4"/>
      <c r="H537" s="3"/>
      <c r="I537" s="2"/>
      <c r="J537" s="2"/>
    </row>
    <row r="538" spans="5:10" ht="15.75" customHeight="1" x14ac:dyDescent="0.25">
      <c r="E538" s="1"/>
      <c r="G538" s="4"/>
      <c r="H538" s="3"/>
      <c r="I538" s="2"/>
      <c r="J538" s="2"/>
    </row>
    <row r="539" spans="5:10" ht="15.75" customHeight="1" x14ac:dyDescent="0.25">
      <c r="E539" s="1"/>
      <c r="G539" s="4"/>
      <c r="H539" s="3"/>
      <c r="I539" s="2"/>
      <c r="J539" s="2"/>
    </row>
    <row r="540" spans="5:10" ht="15.75" customHeight="1" x14ac:dyDescent="0.25">
      <c r="E540" s="1"/>
      <c r="G540" s="4"/>
      <c r="H540" s="3"/>
      <c r="I540" s="2"/>
      <c r="J540" s="2"/>
    </row>
    <row r="541" spans="5:10" ht="15.75" customHeight="1" x14ac:dyDescent="0.25">
      <c r="E541" s="1"/>
      <c r="G541" s="4"/>
      <c r="H541" s="3"/>
      <c r="I541" s="2"/>
      <c r="J541" s="2"/>
    </row>
    <row r="542" spans="5:10" ht="15.75" customHeight="1" x14ac:dyDescent="0.25">
      <c r="E542" s="1"/>
      <c r="G542" s="4"/>
      <c r="H542" s="3"/>
      <c r="I542" s="2"/>
      <c r="J542" s="2"/>
    </row>
    <row r="543" spans="5:10" ht="15.75" customHeight="1" x14ac:dyDescent="0.25">
      <c r="E543" s="1"/>
      <c r="G543" s="4"/>
      <c r="H543" s="3"/>
      <c r="I543" s="2"/>
      <c r="J543" s="2"/>
    </row>
    <row r="544" spans="5:10" ht="15.75" customHeight="1" x14ac:dyDescent="0.25">
      <c r="E544" s="1"/>
      <c r="G544" s="4"/>
      <c r="H544" s="3"/>
      <c r="I544" s="2"/>
      <c r="J544" s="2"/>
    </row>
    <row r="545" spans="5:10" ht="15.75" customHeight="1" x14ac:dyDescent="0.25">
      <c r="E545" s="1"/>
      <c r="G545" s="4"/>
      <c r="H545" s="3"/>
      <c r="I545" s="2"/>
      <c r="J545" s="2"/>
    </row>
    <row r="546" spans="5:10" ht="15.75" customHeight="1" x14ac:dyDescent="0.25">
      <c r="E546" s="1"/>
      <c r="G546" s="4"/>
      <c r="H546" s="3"/>
      <c r="I546" s="2"/>
      <c r="J546" s="2"/>
    </row>
    <row r="547" spans="5:10" ht="15.75" customHeight="1" x14ac:dyDescent="0.25">
      <c r="E547" s="1"/>
      <c r="G547" s="4"/>
      <c r="H547" s="3"/>
      <c r="I547" s="2"/>
      <c r="J547" s="2"/>
    </row>
    <row r="548" spans="5:10" ht="15.75" customHeight="1" x14ac:dyDescent="0.25">
      <c r="E548" s="1"/>
      <c r="G548" s="4"/>
      <c r="H548" s="3"/>
      <c r="I548" s="2"/>
      <c r="J548" s="2"/>
    </row>
    <row r="549" spans="5:10" ht="15.75" customHeight="1" x14ac:dyDescent="0.25">
      <c r="E549" s="1"/>
      <c r="G549" s="4"/>
      <c r="H549" s="3"/>
      <c r="I549" s="2"/>
      <c r="J549" s="2"/>
    </row>
    <row r="550" spans="5:10" ht="15.75" customHeight="1" x14ac:dyDescent="0.25">
      <c r="E550" s="1"/>
      <c r="G550" s="4"/>
      <c r="H550" s="3"/>
      <c r="I550" s="2"/>
      <c r="J550" s="2"/>
    </row>
    <row r="551" spans="5:10" ht="15.75" customHeight="1" x14ac:dyDescent="0.25">
      <c r="E551" s="1"/>
      <c r="G551" s="4"/>
      <c r="H551" s="3"/>
      <c r="I551" s="2"/>
      <c r="J551" s="2"/>
    </row>
    <row r="552" spans="5:10" ht="15.75" customHeight="1" x14ac:dyDescent="0.25">
      <c r="E552" s="1"/>
      <c r="G552" s="4"/>
      <c r="H552" s="3"/>
      <c r="I552" s="2"/>
      <c r="J552" s="2"/>
    </row>
    <row r="553" spans="5:10" ht="15.75" customHeight="1" x14ac:dyDescent="0.25">
      <c r="E553" s="1"/>
      <c r="G553" s="4"/>
      <c r="H553" s="3"/>
      <c r="I553" s="2"/>
      <c r="J553" s="2"/>
    </row>
    <row r="554" spans="5:10" ht="15.75" customHeight="1" x14ac:dyDescent="0.25">
      <c r="E554" s="1"/>
      <c r="G554" s="4"/>
      <c r="H554" s="3"/>
      <c r="I554" s="2"/>
      <c r="J554" s="2"/>
    </row>
    <row r="555" spans="5:10" ht="15.75" customHeight="1" x14ac:dyDescent="0.25">
      <c r="E555" s="1"/>
      <c r="G555" s="4"/>
      <c r="H555" s="3"/>
      <c r="I555" s="2"/>
      <c r="J555" s="2"/>
    </row>
    <row r="556" spans="5:10" ht="15.75" customHeight="1" x14ac:dyDescent="0.25">
      <c r="E556" s="1"/>
      <c r="G556" s="4"/>
      <c r="H556" s="3"/>
      <c r="I556" s="2"/>
      <c r="J556" s="2"/>
    </row>
    <row r="557" spans="5:10" ht="15.75" customHeight="1" x14ac:dyDescent="0.25">
      <c r="E557" s="1"/>
      <c r="G557" s="4"/>
      <c r="H557" s="3"/>
      <c r="I557" s="2"/>
      <c r="J557" s="2"/>
    </row>
    <row r="558" spans="5:10" ht="15.75" customHeight="1" x14ac:dyDescent="0.25">
      <c r="E558" s="1"/>
      <c r="G558" s="4"/>
      <c r="H558" s="3"/>
      <c r="I558" s="2"/>
      <c r="J558" s="2"/>
    </row>
    <row r="559" spans="5:10" ht="15.75" customHeight="1" x14ac:dyDescent="0.25">
      <c r="E559" s="1"/>
      <c r="G559" s="4"/>
      <c r="H559" s="3"/>
      <c r="I559" s="2"/>
      <c r="J559" s="2"/>
    </row>
    <row r="560" spans="5:10" ht="15.75" customHeight="1" x14ac:dyDescent="0.25">
      <c r="E560" s="1"/>
      <c r="G560" s="4"/>
      <c r="H560" s="3"/>
      <c r="I560" s="2"/>
      <c r="J560" s="2"/>
    </row>
    <row r="561" spans="5:10" ht="15.75" customHeight="1" x14ac:dyDescent="0.25">
      <c r="E561" s="1"/>
      <c r="G561" s="4"/>
      <c r="H561" s="3"/>
      <c r="I561" s="2"/>
      <c r="J561" s="2"/>
    </row>
    <row r="562" spans="5:10" ht="15.75" customHeight="1" x14ac:dyDescent="0.25">
      <c r="E562" s="1"/>
      <c r="G562" s="4"/>
      <c r="H562" s="3"/>
      <c r="I562" s="2"/>
      <c r="J562" s="2"/>
    </row>
    <row r="563" spans="5:10" ht="15.75" customHeight="1" x14ac:dyDescent="0.25">
      <c r="E563" s="1"/>
      <c r="G563" s="4"/>
      <c r="H563" s="3"/>
      <c r="I563" s="2"/>
      <c r="J563" s="2"/>
    </row>
    <row r="564" spans="5:10" ht="15.75" customHeight="1" x14ac:dyDescent="0.25">
      <c r="E564" s="1"/>
      <c r="G564" s="4"/>
      <c r="H564" s="3"/>
      <c r="I564" s="2"/>
      <c r="J564" s="2"/>
    </row>
    <row r="565" spans="5:10" ht="15.75" customHeight="1" x14ac:dyDescent="0.25">
      <c r="E565" s="1"/>
      <c r="G565" s="4"/>
      <c r="H565" s="3"/>
      <c r="I565" s="2"/>
      <c r="J565" s="2"/>
    </row>
    <row r="566" spans="5:10" ht="15.75" customHeight="1" x14ac:dyDescent="0.25">
      <c r="E566" s="1"/>
      <c r="G566" s="4"/>
      <c r="H566" s="3"/>
      <c r="I566" s="2"/>
      <c r="J566" s="2"/>
    </row>
    <row r="567" spans="5:10" ht="15.75" customHeight="1" x14ac:dyDescent="0.25">
      <c r="E567" s="1"/>
      <c r="G567" s="4"/>
      <c r="H567" s="3"/>
      <c r="I567" s="2"/>
      <c r="J567" s="2"/>
    </row>
    <row r="568" spans="5:10" ht="15.75" customHeight="1" x14ac:dyDescent="0.25">
      <c r="E568" s="1"/>
      <c r="G568" s="4"/>
      <c r="H568" s="3"/>
      <c r="I568" s="2"/>
      <c r="J568" s="2"/>
    </row>
    <row r="569" spans="5:10" ht="15.75" customHeight="1" x14ac:dyDescent="0.25">
      <c r="E569" s="1"/>
      <c r="G569" s="4"/>
      <c r="H569" s="3"/>
      <c r="I569" s="2"/>
      <c r="J569" s="2"/>
    </row>
    <row r="570" spans="5:10" ht="15.75" customHeight="1" x14ac:dyDescent="0.25">
      <c r="E570" s="1"/>
      <c r="G570" s="4"/>
      <c r="H570" s="3"/>
      <c r="I570" s="2"/>
      <c r="J570" s="2"/>
    </row>
    <row r="571" spans="5:10" ht="15.75" customHeight="1" x14ac:dyDescent="0.25">
      <c r="E571" s="1"/>
      <c r="G571" s="4"/>
      <c r="H571" s="3"/>
      <c r="I571" s="2"/>
      <c r="J571" s="2"/>
    </row>
    <row r="572" spans="5:10" ht="15.75" customHeight="1" x14ac:dyDescent="0.25">
      <c r="E572" s="1"/>
      <c r="G572" s="4"/>
      <c r="H572" s="3"/>
      <c r="I572" s="2"/>
      <c r="J572" s="2"/>
    </row>
    <row r="573" spans="5:10" ht="15.75" customHeight="1" x14ac:dyDescent="0.25">
      <c r="E573" s="1"/>
      <c r="G573" s="4"/>
      <c r="H573" s="3"/>
      <c r="I573" s="2"/>
      <c r="J573" s="2"/>
    </row>
    <row r="574" spans="5:10" ht="15.75" customHeight="1" x14ac:dyDescent="0.25">
      <c r="E574" s="1"/>
      <c r="G574" s="4"/>
      <c r="H574" s="3"/>
      <c r="I574" s="2"/>
      <c r="J574" s="2"/>
    </row>
    <row r="575" spans="5:10" ht="15.75" customHeight="1" x14ac:dyDescent="0.25">
      <c r="E575" s="1"/>
      <c r="G575" s="4"/>
      <c r="H575" s="3"/>
      <c r="I575" s="2"/>
      <c r="J575" s="2"/>
    </row>
    <row r="576" spans="5:10" ht="15.75" customHeight="1" x14ac:dyDescent="0.25">
      <c r="E576" s="1"/>
      <c r="G576" s="4"/>
      <c r="H576" s="3"/>
      <c r="I576" s="2"/>
      <c r="J576" s="2"/>
    </row>
    <row r="577" spans="5:10" ht="15.75" customHeight="1" x14ac:dyDescent="0.25">
      <c r="E577" s="1"/>
      <c r="G577" s="4"/>
      <c r="H577" s="3"/>
      <c r="I577" s="2"/>
      <c r="J577" s="2"/>
    </row>
    <row r="578" spans="5:10" ht="15.75" customHeight="1" x14ac:dyDescent="0.25">
      <c r="E578" s="1"/>
      <c r="G578" s="4"/>
      <c r="H578" s="3"/>
      <c r="I578" s="2"/>
      <c r="J578" s="2"/>
    </row>
    <row r="579" spans="5:10" ht="15.75" customHeight="1" x14ac:dyDescent="0.25">
      <c r="E579" s="1"/>
      <c r="G579" s="4"/>
      <c r="H579" s="3"/>
      <c r="I579" s="2"/>
      <c r="J579" s="2"/>
    </row>
    <row r="580" spans="5:10" ht="15.75" customHeight="1" x14ac:dyDescent="0.25">
      <c r="E580" s="1"/>
      <c r="G580" s="4"/>
      <c r="H580" s="3"/>
      <c r="I580" s="2"/>
      <c r="J580" s="2"/>
    </row>
    <row r="581" spans="5:10" ht="15.75" customHeight="1" x14ac:dyDescent="0.25">
      <c r="E581" s="1"/>
      <c r="G581" s="4"/>
      <c r="H581" s="3"/>
      <c r="I581" s="2"/>
      <c r="J581" s="2"/>
    </row>
    <row r="582" spans="5:10" ht="15.75" customHeight="1" x14ac:dyDescent="0.25">
      <c r="E582" s="1"/>
      <c r="G582" s="4"/>
      <c r="H582" s="3"/>
      <c r="I582" s="2"/>
      <c r="J582" s="2"/>
    </row>
    <row r="583" spans="5:10" ht="15.75" customHeight="1" x14ac:dyDescent="0.25">
      <c r="E583" s="1"/>
      <c r="G583" s="4"/>
      <c r="H583" s="3"/>
      <c r="I583" s="2"/>
      <c r="J583" s="2"/>
    </row>
    <row r="584" spans="5:10" ht="15.75" customHeight="1" x14ac:dyDescent="0.25">
      <c r="E584" s="1"/>
      <c r="G584" s="4"/>
      <c r="H584" s="3"/>
      <c r="I584" s="2"/>
      <c r="J584" s="2"/>
    </row>
    <row r="585" spans="5:10" ht="15.75" customHeight="1" x14ac:dyDescent="0.25">
      <c r="E585" s="1"/>
      <c r="G585" s="4"/>
      <c r="H585" s="3"/>
      <c r="I585" s="2"/>
      <c r="J585" s="2"/>
    </row>
    <row r="586" spans="5:10" ht="15.75" customHeight="1" x14ac:dyDescent="0.25">
      <c r="E586" s="1"/>
      <c r="G586" s="4"/>
      <c r="H586" s="3"/>
      <c r="I586" s="2"/>
      <c r="J586" s="2"/>
    </row>
    <row r="587" spans="5:10" ht="15.75" customHeight="1" x14ac:dyDescent="0.25">
      <c r="E587" s="1"/>
      <c r="G587" s="4"/>
      <c r="H587" s="3"/>
      <c r="I587" s="2"/>
      <c r="J587" s="2"/>
    </row>
    <row r="588" spans="5:10" ht="15.75" customHeight="1" x14ac:dyDescent="0.25">
      <c r="E588" s="1"/>
      <c r="G588" s="4"/>
      <c r="H588" s="3"/>
      <c r="I588" s="2"/>
      <c r="J588" s="2"/>
    </row>
    <row r="589" spans="5:10" ht="15.75" customHeight="1" x14ac:dyDescent="0.25">
      <c r="E589" s="1"/>
      <c r="G589" s="4"/>
      <c r="H589" s="3"/>
      <c r="I589" s="2"/>
      <c r="J589" s="2"/>
    </row>
    <row r="590" spans="5:10" ht="15.75" customHeight="1" x14ac:dyDescent="0.25">
      <c r="E590" s="1"/>
      <c r="G590" s="4"/>
      <c r="H590" s="3"/>
      <c r="I590" s="2"/>
      <c r="J590" s="2"/>
    </row>
    <row r="591" spans="5:10" ht="15.75" customHeight="1" x14ac:dyDescent="0.25">
      <c r="E591" s="1"/>
      <c r="G591" s="4"/>
      <c r="H591" s="3"/>
      <c r="I591" s="2"/>
      <c r="J591" s="2"/>
    </row>
    <row r="592" spans="5:10" ht="15.75" customHeight="1" x14ac:dyDescent="0.25">
      <c r="E592" s="1"/>
      <c r="G592" s="4"/>
      <c r="H592" s="3"/>
      <c r="I592" s="2"/>
      <c r="J592" s="2"/>
    </row>
    <row r="593" spans="5:10" ht="15.75" customHeight="1" x14ac:dyDescent="0.25">
      <c r="E593" s="1"/>
      <c r="G593" s="4"/>
      <c r="H593" s="3"/>
      <c r="I593" s="2"/>
      <c r="J593" s="2"/>
    </row>
    <row r="594" spans="5:10" ht="15.75" customHeight="1" x14ac:dyDescent="0.25">
      <c r="E594" s="1"/>
      <c r="G594" s="4"/>
      <c r="H594" s="3"/>
      <c r="I594" s="2"/>
      <c r="J594" s="2"/>
    </row>
    <row r="595" spans="5:10" ht="15.75" customHeight="1" x14ac:dyDescent="0.25">
      <c r="E595" s="1"/>
      <c r="G595" s="4"/>
      <c r="H595" s="3"/>
      <c r="I595" s="2"/>
      <c r="J595" s="2"/>
    </row>
    <row r="596" spans="5:10" ht="15.75" customHeight="1" x14ac:dyDescent="0.25">
      <c r="E596" s="1"/>
      <c r="G596" s="4"/>
      <c r="H596" s="3"/>
      <c r="I596" s="2"/>
      <c r="J596" s="2"/>
    </row>
    <row r="597" spans="5:10" ht="15.75" customHeight="1" x14ac:dyDescent="0.25">
      <c r="E597" s="1"/>
      <c r="G597" s="4"/>
      <c r="H597" s="3"/>
      <c r="I597" s="2"/>
      <c r="J597" s="2"/>
    </row>
    <row r="598" spans="5:10" ht="15.75" customHeight="1" x14ac:dyDescent="0.25">
      <c r="E598" s="1"/>
      <c r="G598" s="4"/>
      <c r="H598" s="3"/>
      <c r="I598" s="2"/>
      <c r="J598" s="2"/>
    </row>
    <row r="599" spans="5:10" ht="15.75" customHeight="1" x14ac:dyDescent="0.25">
      <c r="E599" s="1"/>
      <c r="G599" s="4"/>
      <c r="H599" s="3"/>
      <c r="I599" s="2"/>
      <c r="J599" s="2"/>
    </row>
    <row r="600" spans="5:10" ht="15.75" customHeight="1" x14ac:dyDescent="0.25">
      <c r="E600" s="1"/>
      <c r="G600" s="4"/>
      <c r="H600" s="3"/>
      <c r="I600" s="2"/>
      <c r="J600" s="2"/>
    </row>
    <row r="601" spans="5:10" ht="15.75" customHeight="1" x14ac:dyDescent="0.25">
      <c r="E601" s="1"/>
      <c r="G601" s="4"/>
      <c r="H601" s="3"/>
      <c r="I601" s="2"/>
      <c r="J601" s="2"/>
    </row>
    <row r="602" spans="5:10" ht="15.75" customHeight="1" x14ac:dyDescent="0.25">
      <c r="E602" s="1"/>
      <c r="G602" s="4"/>
      <c r="H602" s="3"/>
      <c r="I602" s="2"/>
      <c r="J602" s="2"/>
    </row>
    <row r="603" spans="5:10" ht="15.75" customHeight="1" x14ac:dyDescent="0.25">
      <c r="E603" s="1"/>
      <c r="G603" s="4"/>
      <c r="H603" s="3"/>
      <c r="I603" s="2"/>
      <c r="J603" s="2"/>
    </row>
    <row r="604" spans="5:10" ht="15.75" customHeight="1" x14ac:dyDescent="0.25">
      <c r="E604" s="1"/>
      <c r="G604" s="4"/>
      <c r="H604" s="3"/>
      <c r="I604" s="2"/>
      <c r="J604" s="2"/>
    </row>
    <row r="605" spans="5:10" ht="15.75" customHeight="1" x14ac:dyDescent="0.25">
      <c r="E605" s="1"/>
      <c r="G605" s="4"/>
      <c r="H605" s="3"/>
      <c r="I605" s="2"/>
      <c r="J605" s="2"/>
    </row>
    <row r="606" spans="5:10" ht="15.75" customHeight="1" x14ac:dyDescent="0.25">
      <c r="E606" s="1"/>
      <c r="G606" s="4"/>
      <c r="H606" s="3"/>
      <c r="I606" s="2"/>
      <c r="J606" s="2"/>
    </row>
    <row r="607" spans="5:10" ht="15.75" customHeight="1" x14ac:dyDescent="0.25">
      <c r="E607" s="1"/>
      <c r="G607" s="4"/>
      <c r="H607" s="3"/>
      <c r="I607" s="2"/>
      <c r="J607" s="2"/>
    </row>
    <row r="608" spans="5:10" ht="15.75" customHeight="1" x14ac:dyDescent="0.25">
      <c r="E608" s="1"/>
      <c r="G608" s="4"/>
      <c r="H608" s="3"/>
      <c r="I608" s="2"/>
      <c r="J608" s="2"/>
    </row>
    <row r="609" spans="5:10" ht="15.75" customHeight="1" x14ac:dyDescent="0.25">
      <c r="E609" s="1"/>
      <c r="G609" s="4"/>
      <c r="H609" s="3"/>
      <c r="I609" s="2"/>
      <c r="J609" s="2"/>
    </row>
    <row r="610" spans="5:10" ht="15.75" customHeight="1" x14ac:dyDescent="0.25">
      <c r="E610" s="1"/>
      <c r="G610" s="4"/>
      <c r="H610" s="3"/>
      <c r="I610" s="2"/>
      <c r="J610" s="2"/>
    </row>
    <row r="611" spans="5:10" ht="15.75" customHeight="1" x14ac:dyDescent="0.25">
      <c r="E611" s="1"/>
      <c r="G611" s="4"/>
      <c r="H611" s="3"/>
      <c r="I611" s="2"/>
      <c r="J611" s="2"/>
    </row>
    <row r="612" spans="5:10" ht="15.75" customHeight="1" x14ac:dyDescent="0.25">
      <c r="E612" s="1"/>
      <c r="G612" s="4"/>
      <c r="H612" s="3"/>
      <c r="I612" s="2"/>
      <c r="J612" s="2"/>
    </row>
    <row r="613" spans="5:10" ht="15.75" customHeight="1" x14ac:dyDescent="0.25">
      <c r="E613" s="1"/>
      <c r="G613" s="4"/>
      <c r="H613" s="3"/>
      <c r="I613" s="2"/>
      <c r="J613" s="2"/>
    </row>
    <row r="614" spans="5:10" ht="15.75" customHeight="1" x14ac:dyDescent="0.25">
      <c r="E614" s="1"/>
      <c r="G614" s="4"/>
      <c r="H614" s="3"/>
      <c r="I614" s="2"/>
      <c r="J614" s="2"/>
    </row>
    <row r="615" spans="5:10" ht="15.75" customHeight="1" x14ac:dyDescent="0.25">
      <c r="E615" s="1"/>
      <c r="G615" s="4"/>
      <c r="H615" s="3"/>
      <c r="I615" s="2"/>
      <c r="J615" s="2"/>
    </row>
    <row r="616" spans="5:10" ht="15.75" customHeight="1" x14ac:dyDescent="0.25">
      <c r="E616" s="1"/>
      <c r="G616" s="4"/>
      <c r="H616" s="3"/>
      <c r="I616" s="2"/>
      <c r="J616" s="2"/>
    </row>
    <row r="617" spans="5:10" ht="15.75" customHeight="1" x14ac:dyDescent="0.25">
      <c r="E617" s="1"/>
      <c r="G617" s="4"/>
      <c r="H617" s="3"/>
      <c r="I617" s="2"/>
      <c r="J617" s="2"/>
    </row>
    <row r="618" spans="5:10" ht="15.75" customHeight="1" x14ac:dyDescent="0.25">
      <c r="E618" s="1"/>
      <c r="G618" s="4"/>
      <c r="H618" s="3"/>
      <c r="I618" s="2"/>
      <c r="J618" s="2"/>
    </row>
    <row r="619" spans="5:10" ht="15.75" customHeight="1" x14ac:dyDescent="0.25">
      <c r="E619" s="1"/>
      <c r="G619" s="4"/>
      <c r="H619" s="3"/>
      <c r="I619" s="2"/>
      <c r="J619" s="2"/>
    </row>
    <row r="620" spans="5:10" ht="15.75" customHeight="1" x14ac:dyDescent="0.25">
      <c r="E620" s="1"/>
      <c r="G620" s="4"/>
      <c r="H620" s="3"/>
      <c r="I620" s="2"/>
      <c r="J620" s="2"/>
    </row>
    <row r="621" spans="5:10" ht="15.75" customHeight="1" x14ac:dyDescent="0.25">
      <c r="E621" s="1"/>
      <c r="G621" s="4"/>
      <c r="H621" s="3"/>
      <c r="I621" s="2"/>
      <c r="J621" s="2"/>
    </row>
    <row r="622" spans="5:10" ht="15.75" customHeight="1" x14ac:dyDescent="0.25">
      <c r="E622" s="1"/>
      <c r="G622" s="4"/>
      <c r="H622" s="3"/>
      <c r="I622" s="2"/>
      <c r="J622" s="2"/>
    </row>
    <row r="623" spans="5:10" ht="15.75" customHeight="1" x14ac:dyDescent="0.25">
      <c r="E623" s="1"/>
      <c r="G623" s="4"/>
      <c r="H623" s="3"/>
      <c r="I623" s="2"/>
      <c r="J623" s="2"/>
    </row>
    <row r="624" spans="5:10" ht="15.75" customHeight="1" x14ac:dyDescent="0.25">
      <c r="E624" s="1"/>
      <c r="G624" s="4"/>
      <c r="H624" s="3"/>
      <c r="I624" s="2"/>
      <c r="J624" s="2"/>
    </row>
    <row r="625" spans="5:10" ht="15.75" customHeight="1" x14ac:dyDescent="0.25">
      <c r="E625" s="1"/>
      <c r="G625" s="4"/>
      <c r="H625" s="3"/>
      <c r="I625" s="2"/>
      <c r="J625" s="2"/>
    </row>
    <row r="626" spans="5:10" ht="15.75" customHeight="1" x14ac:dyDescent="0.25">
      <c r="E626" s="1"/>
      <c r="G626" s="4"/>
      <c r="H626" s="3"/>
      <c r="I626" s="2"/>
      <c r="J626" s="2"/>
    </row>
    <row r="627" spans="5:10" ht="15.75" customHeight="1" x14ac:dyDescent="0.25">
      <c r="E627" s="1"/>
      <c r="G627" s="4"/>
      <c r="H627" s="3"/>
      <c r="I627" s="2"/>
      <c r="J627" s="2"/>
    </row>
    <row r="628" spans="5:10" ht="15.75" customHeight="1" x14ac:dyDescent="0.25">
      <c r="E628" s="1"/>
      <c r="G628" s="4"/>
      <c r="H628" s="3"/>
      <c r="I628" s="2"/>
      <c r="J628" s="2"/>
    </row>
    <row r="629" spans="5:10" ht="15.75" customHeight="1" x14ac:dyDescent="0.25">
      <c r="E629" s="1"/>
      <c r="G629" s="4"/>
      <c r="H629" s="3"/>
      <c r="I629" s="2"/>
      <c r="J629" s="2"/>
    </row>
    <row r="630" spans="5:10" ht="15.75" customHeight="1" x14ac:dyDescent="0.25">
      <c r="E630" s="1"/>
      <c r="G630" s="4"/>
      <c r="H630" s="3"/>
      <c r="I630" s="2"/>
      <c r="J630" s="2"/>
    </row>
    <row r="631" spans="5:10" ht="15.75" customHeight="1" x14ac:dyDescent="0.25">
      <c r="E631" s="1"/>
      <c r="G631" s="4"/>
      <c r="H631" s="3"/>
      <c r="I631" s="2"/>
      <c r="J631" s="2"/>
    </row>
    <row r="632" spans="5:10" ht="15.75" customHeight="1" x14ac:dyDescent="0.25">
      <c r="E632" s="1"/>
      <c r="G632" s="4"/>
      <c r="H632" s="3"/>
      <c r="I632" s="2"/>
      <c r="J632" s="2"/>
    </row>
    <row r="633" spans="5:10" ht="15.75" customHeight="1" x14ac:dyDescent="0.25">
      <c r="E633" s="1"/>
      <c r="G633" s="4"/>
      <c r="H633" s="3"/>
      <c r="I633" s="2"/>
      <c r="J633" s="2"/>
    </row>
    <row r="634" spans="5:10" ht="15.75" customHeight="1" x14ac:dyDescent="0.25">
      <c r="E634" s="1"/>
      <c r="G634" s="4"/>
      <c r="H634" s="3"/>
      <c r="I634" s="2"/>
      <c r="J634" s="2"/>
    </row>
    <row r="635" spans="5:10" ht="15.75" customHeight="1" x14ac:dyDescent="0.25">
      <c r="E635" s="1"/>
      <c r="G635" s="4"/>
      <c r="H635" s="3"/>
      <c r="I635" s="2"/>
      <c r="J635" s="2"/>
    </row>
    <row r="636" spans="5:10" ht="15.75" customHeight="1" x14ac:dyDescent="0.25">
      <c r="E636" s="1"/>
      <c r="G636" s="4"/>
      <c r="H636" s="3"/>
      <c r="I636" s="2"/>
      <c r="J636" s="2"/>
    </row>
    <row r="637" spans="5:10" ht="15.75" customHeight="1" x14ac:dyDescent="0.25">
      <c r="E637" s="1"/>
      <c r="G637" s="4"/>
      <c r="H637" s="3"/>
      <c r="I637" s="2"/>
      <c r="J637" s="2"/>
    </row>
    <row r="638" spans="5:10" ht="15.75" customHeight="1" x14ac:dyDescent="0.25">
      <c r="E638" s="1"/>
      <c r="G638" s="4"/>
      <c r="H638" s="3"/>
      <c r="I638" s="2"/>
      <c r="J638" s="2"/>
    </row>
    <row r="639" spans="5:10" ht="15.75" customHeight="1" x14ac:dyDescent="0.25">
      <c r="E639" s="1"/>
      <c r="G639" s="4"/>
      <c r="H639" s="3"/>
      <c r="I639" s="2"/>
      <c r="J639" s="2"/>
    </row>
    <row r="640" spans="5:10" ht="15.75" customHeight="1" x14ac:dyDescent="0.25">
      <c r="E640" s="1"/>
      <c r="G640" s="4"/>
      <c r="H640" s="3"/>
      <c r="I640" s="2"/>
      <c r="J640" s="2"/>
    </row>
    <row r="641" spans="5:10" ht="15.75" customHeight="1" x14ac:dyDescent="0.25">
      <c r="E641" s="1"/>
      <c r="G641" s="4"/>
      <c r="H641" s="3"/>
      <c r="I641" s="2"/>
      <c r="J641" s="2"/>
    </row>
    <row r="642" spans="5:10" ht="15.75" customHeight="1" x14ac:dyDescent="0.25">
      <c r="E642" s="1"/>
      <c r="G642" s="4"/>
      <c r="H642" s="3"/>
      <c r="I642" s="2"/>
      <c r="J642" s="2"/>
    </row>
    <row r="643" spans="5:10" ht="15.75" customHeight="1" x14ac:dyDescent="0.25">
      <c r="E643" s="1"/>
      <c r="G643" s="4"/>
      <c r="H643" s="3"/>
      <c r="I643" s="2"/>
      <c r="J643" s="2"/>
    </row>
    <row r="644" spans="5:10" ht="15.75" customHeight="1" x14ac:dyDescent="0.25">
      <c r="E644" s="1"/>
      <c r="G644" s="4"/>
      <c r="H644" s="3"/>
      <c r="I644" s="2"/>
      <c r="J644" s="2"/>
    </row>
    <row r="645" spans="5:10" ht="15.75" customHeight="1" x14ac:dyDescent="0.25">
      <c r="E645" s="1"/>
      <c r="G645" s="4"/>
      <c r="H645" s="3"/>
      <c r="I645" s="2"/>
      <c r="J645" s="2"/>
    </row>
    <row r="646" spans="5:10" ht="15.75" customHeight="1" x14ac:dyDescent="0.25">
      <c r="E646" s="1"/>
      <c r="G646" s="4"/>
      <c r="H646" s="3"/>
      <c r="I646" s="2"/>
      <c r="J646" s="2"/>
    </row>
    <row r="647" spans="5:10" ht="15.75" customHeight="1" x14ac:dyDescent="0.25">
      <c r="E647" s="1"/>
      <c r="G647" s="4"/>
      <c r="H647" s="3"/>
      <c r="I647" s="2"/>
      <c r="J647" s="2"/>
    </row>
    <row r="648" spans="5:10" ht="15.75" customHeight="1" x14ac:dyDescent="0.25">
      <c r="E648" s="1"/>
      <c r="G648" s="4"/>
      <c r="H648" s="3"/>
      <c r="I648" s="2"/>
      <c r="J648" s="2"/>
    </row>
    <row r="649" spans="5:10" ht="15.75" customHeight="1" x14ac:dyDescent="0.25">
      <c r="E649" s="1"/>
      <c r="G649" s="4"/>
      <c r="H649" s="3"/>
      <c r="I649" s="2"/>
      <c r="J649" s="2"/>
    </row>
    <row r="650" spans="5:10" ht="15.75" customHeight="1" x14ac:dyDescent="0.25">
      <c r="E650" s="1"/>
      <c r="G650" s="4"/>
      <c r="H650" s="3"/>
      <c r="I650" s="2"/>
      <c r="J650" s="2"/>
    </row>
    <row r="651" spans="5:10" ht="15.75" customHeight="1" x14ac:dyDescent="0.25">
      <c r="E651" s="1"/>
      <c r="G651" s="4"/>
      <c r="H651" s="3"/>
      <c r="I651" s="2"/>
      <c r="J651" s="2"/>
    </row>
    <row r="652" spans="5:10" ht="15.75" customHeight="1" x14ac:dyDescent="0.25">
      <c r="E652" s="1"/>
      <c r="G652" s="4"/>
      <c r="H652" s="3"/>
      <c r="I652" s="2"/>
      <c r="J652" s="2"/>
    </row>
    <row r="653" spans="5:10" ht="15.75" customHeight="1" x14ac:dyDescent="0.25">
      <c r="E653" s="1"/>
      <c r="G653" s="4"/>
      <c r="H653" s="3"/>
      <c r="I653" s="2"/>
      <c r="J653" s="2"/>
    </row>
    <row r="654" spans="5:10" ht="15.75" customHeight="1" x14ac:dyDescent="0.25">
      <c r="E654" s="1"/>
      <c r="G654" s="4"/>
      <c r="H654" s="3"/>
      <c r="I654" s="2"/>
      <c r="J654" s="2"/>
    </row>
    <row r="655" spans="5:10" ht="15.75" customHeight="1" x14ac:dyDescent="0.25">
      <c r="E655" s="1"/>
      <c r="G655" s="4"/>
      <c r="H655" s="3"/>
      <c r="I655" s="2"/>
      <c r="J655" s="2"/>
    </row>
    <row r="656" spans="5:10" ht="15.75" customHeight="1" x14ac:dyDescent="0.25">
      <c r="E656" s="1"/>
      <c r="G656" s="4"/>
      <c r="H656" s="3"/>
      <c r="I656" s="2"/>
      <c r="J656" s="2"/>
    </row>
    <row r="657" spans="5:10" ht="15.75" customHeight="1" x14ac:dyDescent="0.25">
      <c r="E657" s="1"/>
      <c r="G657" s="4"/>
      <c r="H657" s="3"/>
      <c r="I657" s="2"/>
      <c r="J657" s="2"/>
    </row>
    <row r="658" spans="5:10" ht="15.75" customHeight="1" x14ac:dyDescent="0.25">
      <c r="E658" s="1"/>
      <c r="G658" s="4"/>
      <c r="H658" s="3"/>
      <c r="I658" s="2"/>
      <c r="J658" s="2"/>
    </row>
    <row r="659" spans="5:10" ht="15.75" customHeight="1" x14ac:dyDescent="0.25">
      <c r="E659" s="1"/>
      <c r="G659" s="4"/>
      <c r="H659" s="3"/>
      <c r="I659" s="2"/>
      <c r="J659" s="2"/>
    </row>
    <row r="660" spans="5:10" ht="15.75" customHeight="1" x14ac:dyDescent="0.25">
      <c r="E660" s="1"/>
      <c r="G660" s="4"/>
      <c r="H660" s="3"/>
      <c r="I660" s="2"/>
      <c r="J660" s="2"/>
    </row>
    <row r="661" spans="5:10" ht="15.75" customHeight="1" x14ac:dyDescent="0.25">
      <c r="E661" s="1"/>
      <c r="G661" s="4"/>
      <c r="H661" s="3"/>
      <c r="I661" s="2"/>
      <c r="J661" s="2"/>
    </row>
    <row r="662" spans="5:10" ht="15.75" customHeight="1" x14ac:dyDescent="0.25">
      <c r="E662" s="1"/>
      <c r="G662" s="4"/>
      <c r="H662" s="3"/>
      <c r="I662" s="2"/>
      <c r="J662" s="2"/>
    </row>
    <row r="663" spans="5:10" ht="15.75" customHeight="1" x14ac:dyDescent="0.25">
      <c r="E663" s="1"/>
      <c r="G663" s="4"/>
      <c r="H663" s="3"/>
      <c r="I663" s="2"/>
      <c r="J663" s="2"/>
    </row>
    <row r="664" spans="5:10" ht="15.75" customHeight="1" x14ac:dyDescent="0.25">
      <c r="E664" s="1"/>
      <c r="G664" s="4"/>
      <c r="H664" s="3"/>
      <c r="I664" s="2"/>
      <c r="J664" s="2"/>
    </row>
    <row r="665" spans="5:10" ht="15.75" customHeight="1" x14ac:dyDescent="0.25">
      <c r="E665" s="1"/>
      <c r="G665" s="4"/>
      <c r="H665" s="3"/>
      <c r="I665" s="2"/>
      <c r="J665" s="2"/>
    </row>
    <row r="666" spans="5:10" ht="15.75" customHeight="1" x14ac:dyDescent="0.25">
      <c r="E666" s="1"/>
      <c r="G666" s="4"/>
      <c r="H666" s="3"/>
      <c r="I666" s="2"/>
      <c r="J666" s="2"/>
    </row>
    <row r="667" spans="5:10" ht="15.75" customHeight="1" x14ac:dyDescent="0.25">
      <c r="E667" s="1"/>
      <c r="G667" s="4"/>
      <c r="H667" s="3"/>
      <c r="I667" s="2"/>
      <c r="J667" s="2"/>
    </row>
    <row r="668" spans="5:10" ht="15.75" customHeight="1" x14ac:dyDescent="0.25">
      <c r="E668" s="1"/>
      <c r="G668" s="4"/>
      <c r="H668" s="3"/>
      <c r="I668" s="2"/>
      <c r="J668" s="2"/>
    </row>
    <row r="669" spans="5:10" ht="15.75" customHeight="1" x14ac:dyDescent="0.25">
      <c r="E669" s="1"/>
      <c r="G669" s="4"/>
      <c r="H669" s="3"/>
      <c r="I669" s="2"/>
      <c r="J669" s="2"/>
    </row>
    <row r="670" spans="5:10" ht="15.75" customHeight="1" x14ac:dyDescent="0.25">
      <c r="E670" s="1"/>
      <c r="G670" s="4"/>
      <c r="H670" s="3"/>
      <c r="I670" s="2"/>
      <c r="J670" s="2"/>
    </row>
    <row r="671" spans="5:10" ht="15.75" customHeight="1" x14ac:dyDescent="0.25">
      <c r="E671" s="1"/>
      <c r="G671" s="4"/>
      <c r="H671" s="3"/>
      <c r="I671" s="2"/>
      <c r="J671" s="2"/>
    </row>
    <row r="672" spans="5:10" ht="15.75" customHeight="1" x14ac:dyDescent="0.25">
      <c r="E672" s="1"/>
      <c r="G672" s="4"/>
      <c r="H672" s="3"/>
      <c r="I672" s="2"/>
      <c r="J672" s="2"/>
    </row>
    <row r="673" spans="5:10" ht="15.75" customHeight="1" x14ac:dyDescent="0.25">
      <c r="E673" s="1"/>
      <c r="G673" s="4"/>
      <c r="H673" s="3"/>
      <c r="I673" s="2"/>
      <c r="J673" s="2"/>
    </row>
    <row r="674" spans="5:10" ht="15.75" customHeight="1" x14ac:dyDescent="0.25">
      <c r="E674" s="1"/>
      <c r="G674" s="4"/>
      <c r="H674" s="3"/>
      <c r="I674" s="2"/>
      <c r="J674" s="2"/>
    </row>
    <row r="675" spans="5:10" ht="15.75" customHeight="1" x14ac:dyDescent="0.25">
      <c r="E675" s="1"/>
      <c r="G675" s="4"/>
      <c r="H675" s="3"/>
      <c r="I675" s="2"/>
      <c r="J675" s="2"/>
    </row>
    <row r="676" spans="5:10" ht="15.75" customHeight="1" x14ac:dyDescent="0.25">
      <c r="E676" s="1"/>
      <c r="G676" s="4"/>
      <c r="H676" s="3"/>
      <c r="I676" s="2"/>
      <c r="J676" s="2"/>
    </row>
    <row r="677" spans="5:10" ht="15.75" customHeight="1" x14ac:dyDescent="0.25">
      <c r="E677" s="1"/>
      <c r="G677" s="4"/>
      <c r="H677" s="3"/>
      <c r="I677" s="2"/>
      <c r="J677" s="2"/>
    </row>
    <row r="678" spans="5:10" ht="15.75" customHeight="1" x14ac:dyDescent="0.25">
      <c r="E678" s="1"/>
      <c r="G678" s="4"/>
      <c r="H678" s="3"/>
      <c r="I678" s="2"/>
      <c r="J678" s="2"/>
    </row>
    <row r="679" spans="5:10" ht="15.75" customHeight="1" x14ac:dyDescent="0.25">
      <c r="E679" s="1"/>
      <c r="G679" s="4"/>
      <c r="H679" s="3"/>
      <c r="I679" s="2"/>
      <c r="J679" s="2"/>
    </row>
    <row r="680" spans="5:10" ht="15.75" customHeight="1" x14ac:dyDescent="0.25">
      <c r="E680" s="1"/>
      <c r="G680" s="4"/>
      <c r="H680" s="3"/>
      <c r="I680" s="2"/>
      <c r="J680" s="2"/>
    </row>
    <row r="681" spans="5:10" ht="15.75" customHeight="1" x14ac:dyDescent="0.25">
      <c r="E681" s="1"/>
      <c r="G681" s="4"/>
      <c r="H681" s="3"/>
      <c r="I681" s="2"/>
      <c r="J681" s="2"/>
    </row>
    <row r="682" spans="5:10" ht="15.75" customHeight="1" x14ac:dyDescent="0.25">
      <c r="E682" s="1"/>
      <c r="G682" s="4"/>
      <c r="H682" s="3"/>
      <c r="I682" s="2"/>
      <c r="J682" s="2"/>
    </row>
    <row r="683" spans="5:10" ht="15.75" customHeight="1" x14ac:dyDescent="0.25">
      <c r="E683" s="1"/>
      <c r="G683" s="4"/>
      <c r="H683" s="3"/>
      <c r="I683" s="2"/>
      <c r="J683" s="2"/>
    </row>
    <row r="684" spans="5:10" ht="15.75" customHeight="1" x14ac:dyDescent="0.25">
      <c r="E684" s="1"/>
      <c r="G684" s="4"/>
      <c r="H684" s="3"/>
      <c r="I684" s="2"/>
      <c r="J684" s="2"/>
    </row>
    <row r="685" spans="5:10" ht="15.75" customHeight="1" x14ac:dyDescent="0.25">
      <c r="E685" s="1"/>
      <c r="G685" s="4"/>
      <c r="H685" s="3"/>
      <c r="I685" s="2"/>
      <c r="J685" s="2"/>
    </row>
    <row r="686" spans="5:10" ht="15.75" customHeight="1" x14ac:dyDescent="0.25">
      <c r="E686" s="1"/>
      <c r="G686" s="4"/>
      <c r="H686" s="3"/>
      <c r="I686" s="2"/>
      <c r="J686" s="2"/>
    </row>
    <row r="687" spans="5:10" ht="15.75" customHeight="1" x14ac:dyDescent="0.25">
      <c r="E687" s="1"/>
      <c r="G687" s="4"/>
      <c r="H687" s="3"/>
      <c r="I687" s="2"/>
      <c r="J687" s="2"/>
    </row>
    <row r="688" spans="5:10" ht="15.75" customHeight="1" x14ac:dyDescent="0.25">
      <c r="E688" s="1"/>
      <c r="G688" s="4"/>
      <c r="H688" s="3"/>
      <c r="I688" s="2"/>
      <c r="J688" s="2"/>
    </row>
    <row r="689" spans="5:10" ht="15.75" customHeight="1" x14ac:dyDescent="0.25">
      <c r="E689" s="1"/>
      <c r="G689" s="4"/>
      <c r="H689" s="3"/>
      <c r="I689" s="2"/>
      <c r="J689" s="2"/>
    </row>
    <row r="690" spans="5:10" ht="15.75" customHeight="1" x14ac:dyDescent="0.25">
      <c r="E690" s="1"/>
      <c r="G690" s="4"/>
      <c r="H690" s="3"/>
      <c r="I690" s="2"/>
      <c r="J690" s="2"/>
    </row>
    <row r="691" spans="5:10" ht="15.75" customHeight="1" x14ac:dyDescent="0.25">
      <c r="E691" s="1"/>
      <c r="G691" s="4"/>
      <c r="H691" s="3"/>
      <c r="I691" s="2"/>
      <c r="J691" s="2"/>
    </row>
    <row r="692" spans="5:10" ht="15.75" customHeight="1" x14ac:dyDescent="0.25">
      <c r="E692" s="1"/>
      <c r="G692" s="4"/>
      <c r="H692" s="3"/>
      <c r="I692" s="2"/>
      <c r="J692" s="2"/>
    </row>
    <row r="693" spans="5:10" ht="15.75" customHeight="1" x14ac:dyDescent="0.25">
      <c r="E693" s="1"/>
      <c r="G693" s="4"/>
      <c r="H693" s="3"/>
      <c r="I693" s="2"/>
      <c r="J693" s="2"/>
    </row>
    <row r="694" spans="5:10" ht="15.75" customHeight="1" x14ac:dyDescent="0.25">
      <c r="E694" s="1"/>
      <c r="G694" s="4"/>
      <c r="H694" s="3"/>
      <c r="I694" s="2"/>
      <c r="J694" s="2"/>
    </row>
    <row r="695" spans="5:10" ht="15.75" customHeight="1" x14ac:dyDescent="0.25">
      <c r="E695" s="1"/>
      <c r="G695" s="4"/>
      <c r="H695" s="3"/>
      <c r="I695" s="2"/>
      <c r="J695" s="2"/>
    </row>
    <row r="696" spans="5:10" ht="15.75" customHeight="1" x14ac:dyDescent="0.25">
      <c r="E696" s="1"/>
      <c r="G696" s="4"/>
      <c r="H696" s="3"/>
      <c r="I696" s="2"/>
      <c r="J696" s="2"/>
    </row>
    <row r="697" spans="5:10" ht="15.75" customHeight="1" x14ac:dyDescent="0.25">
      <c r="E697" s="1"/>
      <c r="G697" s="4"/>
      <c r="H697" s="3"/>
      <c r="I697" s="2"/>
      <c r="J697" s="2"/>
    </row>
    <row r="698" spans="5:10" ht="15.75" customHeight="1" x14ac:dyDescent="0.25">
      <c r="E698" s="1"/>
      <c r="G698" s="4"/>
      <c r="H698" s="3"/>
      <c r="I698" s="2"/>
      <c r="J698" s="2"/>
    </row>
    <row r="699" spans="5:10" ht="15.75" customHeight="1" x14ac:dyDescent="0.25">
      <c r="E699" s="1"/>
      <c r="G699" s="4"/>
      <c r="H699" s="3"/>
      <c r="I699" s="2"/>
      <c r="J699" s="2"/>
    </row>
    <row r="700" spans="5:10" ht="15.75" customHeight="1" x14ac:dyDescent="0.25">
      <c r="E700" s="1"/>
      <c r="G700" s="4"/>
      <c r="H700" s="3"/>
      <c r="I700" s="2"/>
      <c r="J700" s="2"/>
    </row>
    <row r="701" spans="5:10" ht="15.75" customHeight="1" x14ac:dyDescent="0.25">
      <c r="E701" s="1"/>
      <c r="G701" s="4"/>
      <c r="H701" s="3"/>
      <c r="I701" s="2"/>
      <c r="J701" s="2"/>
    </row>
    <row r="702" spans="5:10" ht="15.75" customHeight="1" x14ac:dyDescent="0.25">
      <c r="E702" s="1"/>
      <c r="G702" s="4"/>
      <c r="H702" s="3"/>
      <c r="I702" s="2"/>
      <c r="J702" s="2"/>
    </row>
    <row r="703" spans="5:10" ht="15.75" customHeight="1" x14ac:dyDescent="0.25">
      <c r="E703" s="1"/>
      <c r="G703" s="4"/>
      <c r="H703" s="3"/>
      <c r="I703" s="2"/>
      <c r="J703" s="2"/>
    </row>
    <row r="704" spans="5:10" ht="15.75" customHeight="1" x14ac:dyDescent="0.25">
      <c r="E704" s="1"/>
      <c r="G704" s="4"/>
      <c r="H704" s="3"/>
      <c r="I704" s="2"/>
      <c r="J704" s="2"/>
    </row>
    <row r="705" spans="5:10" ht="15.75" customHeight="1" x14ac:dyDescent="0.25">
      <c r="E705" s="1"/>
      <c r="G705" s="4"/>
      <c r="H705" s="3"/>
      <c r="I705" s="2"/>
      <c r="J705" s="2"/>
    </row>
    <row r="706" spans="5:10" ht="15.75" customHeight="1" x14ac:dyDescent="0.25">
      <c r="E706" s="1"/>
      <c r="G706" s="4"/>
      <c r="H706" s="3"/>
      <c r="I706" s="2"/>
      <c r="J706" s="2"/>
    </row>
    <row r="707" spans="5:10" ht="15.75" customHeight="1" x14ac:dyDescent="0.25">
      <c r="E707" s="1"/>
      <c r="G707" s="4"/>
      <c r="H707" s="3"/>
      <c r="I707" s="2"/>
      <c r="J707" s="2"/>
    </row>
    <row r="708" spans="5:10" ht="15.75" customHeight="1" x14ac:dyDescent="0.25">
      <c r="E708" s="1"/>
      <c r="G708" s="4"/>
      <c r="H708" s="3"/>
      <c r="I708" s="2"/>
      <c r="J708" s="2"/>
    </row>
    <row r="709" spans="5:10" ht="15.75" customHeight="1" x14ac:dyDescent="0.25">
      <c r="E709" s="1"/>
      <c r="G709" s="4"/>
      <c r="H709" s="3"/>
      <c r="I709" s="2"/>
      <c r="J709" s="2"/>
    </row>
    <row r="710" spans="5:10" ht="15.75" customHeight="1" x14ac:dyDescent="0.25">
      <c r="E710" s="1"/>
      <c r="G710" s="4"/>
      <c r="H710" s="3"/>
      <c r="I710" s="2"/>
      <c r="J710" s="2"/>
    </row>
    <row r="711" spans="5:10" ht="15.75" customHeight="1" x14ac:dyDescent="0.25">
      <c r="E711" s="1"/>
      <c r="G711" s="4"/>
      <c r="H711" s="3"/>
      <c r="I711" s="2"/>
      <c r="J711" s="2"/>
    </row>
    <row r="712" spans="5:10" ht="15.75" customHeight="1" x14ac:dyDescent="0.25">
      <c r="E712" s="1"/>
      <c r="G712" s="4"/>
      <c r="H712" s="3"/>
      <c r="I712" s="2"/>
      <c r="J712" s="2"/>
    </row>
    <row r="713" spans="5:10" ht="15.75" customHeight="1" x14ac:dyDescent="0.25">
      <c r="E713" s="1"/>
      <c r="G713" s="4"/>
      <c r="H713" s="3"/>
      <c r="I713" s="2"/>
      <c r="J713" s="2"/>
    </row>
    <row r="714" spans="5:10" ht="15.75" customHeight="1" x14ac:dyDescent="0.25">
      <c r="E714" s="1"/>
      <c r="G714" s="4"/>
      <c r="H714" s="3"/>
      <c r="I714" s="2"/>
      <c r="J714" s="2"/>
    </row>
    <row r="715" spans="5:10" ht="15.75" customHeight="1" x14ac:dyDescent="0.25">
      <c r="E715" s="1"/>
      <c r="G715" s="4"/>
      <c r="H715" s="3"/>
      <c r="I715" s="2"/>
      <c r="J715" s="2"/>
    </row>
    <row r="716" spans="5:10" ht="15.75" customHeight="1" x14ac:dyDescent="0.25">
      <c r="E716" s="1"/>
      <c r="G716" s="4"/>
      <c r="H716" s="3"/>
      <c r="I716" s="2"/>
      <c r="J716" s="2"/>
    </row>
    <row r="717" spans="5:10" ht="15.75" customHeight="1" x14ac:dyDescent="0.25">
      <c r="E717" s="1"/>
      <c r="G717" s="4"/>
      <c r="H717" s="3"/>
      <c r="I717" s="2"/>
      <c r="J717" s="2"/>
    </row>
    <row r="718" spans="5:10" ht="15.75" customHeight="1" x14ac:dyDescent="0.25">
      <c r="E718" s="1"/>
      <c r="G718" s="4"/>
      <c r="H718" s="3"/>
      <c r="I718" s="2"/>
      <c r="J718" s="2"/>
    </row>
    <row r="719" spans="5:10" ht="15.75" customHeight="1" x14ac:dyDescent="0.25">
      <c r="E719" s="1"/>
      <c r="G719" s="4"/>
      <c r="H719" s="3"/>
      <c r="I719" s="2"/>
      <c r="J719" s="2"/>
    </row>
    <row r="720" spans="5:10" ht="15.75" customHeight="1" x14ac:dyDescent="0.25">
      <c r="E720" s="1"/>
      <c r="G720" s="4"/>
      <c r="H720" s="3"/>
      <c r="I720" s="2"/>
      <c r="J720" s="2"/>
    </row>
    <row r="721" spans="5:10" ht="15.75" customHeight="1" x14ac:dyDescent="0.25">
      <c r="E721" s="1"/>
      <c r="G721" s="4"/>
      <c r="H721" s="3"/>
      <c r="I721" s="2"/>
      <c r="J721" s="2"/>
    </row>
    <row r="722" spans="5:10" ht="15.75" customHeight="1" x14ac:dyDescent="0.25">
      <c r="E722" s="1"/>
      <c r="G722" s="4"/>
      <c r="H722" s="3"/>
      <c r="I722" s="2"/>
      <c r="J722" s="2"/>
    </row>
    <row r="723" spans="5:10" ht="15.75" customHeight="1" x14ac:dyDescent="0.25">
      <c r="E723" s="1"/>
      <c r="G723" s="4"/>
      <c r="H723" s="3"/>
      <c r="I723" s="2"/>
      <c r="J723" s="2"/>
    </row>
    <row r="724" spans="5:10" ht="15.75" customHeight="1" x14ac:dyDescent="0.25">
      <c r="E724" s="1"/>
      <c r="G724" s="4"/>
      <c r="H724" s="3"/>
      <c r="I724" s="2"/>
      <c r="J724" s="2"/>
    </row>
    <row r="725" spans="5:10" ht="15.75" customHeight="1" x14ac:dyDescent="0.25">
      <c r="E725" s="1"/>
      <c r="G725" s="4"/>
      <c r="H725" s="3"/>
      <c r="I725" s="2"/>
      <c r="J725" s="2"/>
    </row>
    <row r="726" spans="5:10" ht="15.75" customHeight="1" x14ac:dyDescent="0.25">
      <c r="E726" s="1"/>
      <c r="G726" s="4"/>
      <c r="H726" s="3"/>
      <c r="I726" s="2"/>
      <c r="J726" s="2"/>
    </row>
    <row r="727" spans="5:10" ht="15.75" customHeight="1" x14ac:dyDescent="0.25">
      <c r="E727" s="1"/>
      <c r="G727" s="4"/>
      <c r="H727" s="3"/>
      <c r="I727" s="2"/>
      <c r="J727" s="2"/>
    </row>
    <row r="728" spans="5:10" ht="15.75" customHeight="1" x14ac:dyDescent="0.25">
      <c r="E728" s="1"/>
      <c r="G728" s="4"/>
      <c r="H728" s="3"/>
      <c r="I728" s="2"/>
      <c r="J728" s="2"/>
    </row>
    <row r="729" spans="5:10" ht="15.75" customHeight="1" x14ac:dyDescent="0.25">
      <c r="E729" s="1"/>
      <c r="G729" s="4"/>
      <c r="H729" s="3"/>
      <c r="I729" s="2"/>
      <c r="J729" s="2"/>
    </row>
    <row r="730" spans="5:10" ht="15.75" customHeight="1" x14ac:dyDescent="0.25">
      <c r="E730" s="1"/>
      <c r="G730" s="4"/>
      <c r="H730" s="3"/>
      <c r="I730" s="2"/>
      <c r="J730" s="2"/>
    </row>
    <row r="731" spans="5:10" ht="15.75" customHeight="1" x14ac:dyDescent="0.25">
      <c r="E731" s="1"/>
      <c r="G731" s="4"/>
      <c r="H731" s="3"/>
      <c r="I731" s="2"/>
      <c r="J731" s="2"/>
    </row>
    <row r="732" spans="5:10" ht="15.75" customHeight="1" x14ac:dyDescent="0.25">
      <c r="E732" s="1"/>
      <c r="G732" s="4"/>
      <c r="H732" s="3"/>
      <c r="I732" s="2"/>
      <c r="J732" s="2"/>
    </row>
    <row r="733" spans="5:10" ht="15.75" customHeight="1" x14ac:dyDescent="0.25">
      <c r="E733" s="1"/>
      <c r="G733" s="4"/>
      <c r="H733" s="3"/>
      <c r="I733" s="2"/>
      <c r="J733" s="2"/>
    </row>
    <row r="734" spans="5:10" ht="15.75" customHeight="1" x14ac:dyDescent="0.25">
      <c r="E734" s="1"/>
      <c r="G734" s="4"/>
      <c r="H734" s="3"/>
      <c r="I734" s="2"/>
      <c r="J734" s="2"/>
    </row>
    <row r="735" spans="5:10" ht="15.75" customHeight="1" x14ac:dyDescent="0.25">
      <c r="E735" s="1"/>
      <c r="G735" s="4"/>
      <c r="H735" s="3"/>
      <c r="I735" s="2"/>
      <c r="J735" s="2"/>
    </row>
    <row r="736" spans="5:10" ht="15.75" customHeight="1" x14ac:dyDescent="0.25">
      <c r="E736" s="1"/>
      <c r="G736" s="4"/>
      <c r="H736" s="3"/>
      <c r="I736" s="2"/>
      <c r="J736" s="2"/>
    </row>
    <row r="737" spans="5:10" ht="15.75" customHeight="1" x14ac:dyDescent="0.25">
      <c r="E737" s="1"/>
      <c r="G737" s="4"/>
      <c r="H737" s="3"/>
      <c r="I737" s="2"/>
      <c r="J737" s="2"/>
    </row>
    <row r="738" spans="5:10" ht="15.75" customHeight="1" x14ac:dyDescent="0.25">
      <c r="E738" s="1"/>
      <c r="G738" s="4"/>
      <c r="H738" s="3"/>
      <c r="I738" s="2"/>
      <c r="J738" s="2"/>
    </row>
    <row r="739" spans="5:10" ht="15.75" customHeight="1" x14ac:dyDescent="0.25">
      <c r="E739" s="1"/>
      <c r="G739" s="4"/>
      <c r="H739" s="3"/>
      <c r="I739" s="2"/>
      <c r="J739" s="2"/>
    </row>
    <row r="740" spans="5:10" ht="15.75" customHeight="1" x14ac:dyDescent="0.25">
      <c r="E740" s="1"/>
      <c r="G740" s="4"/>
      <c r="H740" s="3"/>
      <c r="I740" s="2"/>
      <c r="J740" s="2"/>
    </row>
    <row r="741" spans="5:10" ht="15.75" customHeight="1" x14ac:dyDescent="0.25">
      <c r="E741" s="1"/>
      <c r="G741" s="4"/>
      <c r="H741" s="3"/>
      <c r="I741" s="2"/>
      <c r="J741" s="2"/>
    </row>
    <row r="742" spans="5:10" ht="15.75" customHeight="1" x14ac:dyDescent="0.25">
      <c r="E742" s="1"/>
      <c r="G742" s="4"/>
      <c r="H742" s="3"/>
      <c r="I742" s="2"/>
      <c r="J742" s="2"/>
    </row>
    <row r="743" spans="5:10" ht="15.75" customHeight="1" x14ac:dyDescent="0.25">
      <c r="E743" s="1"/>
      <c r="G743" s="4"/>
      <c r="H743" s="3"/>
      <c r="I743" s="2"/>
      <c r="J743" s="2"/>
    </row>
    <row r="744" spans="5:10" ht="15.75" customHeight="1" x14ac:dyDescent="0.25">
      <c r="E744" s="1"/>
      <c r="G744" s="4"/>
      <c r="H744" s="3"/>
      <c r="I744" s="2"/>
      <c r="J744" s="2"/>
    </row>
    <row r="745" spans="5:10" ht="15.75" customHeight="1" x14ac:dyDescent="0.25">
      <c r="E745" s="1"/>
      <c r="G745" s="4"/>
      <c r="H745" s="3"/>
      <c r="I745" s="2"/>
      <c r="J745" s="2"/>
    </row>
    <row r="746" spans="5:10" ht="15.75" customHeight="1" x14ac:dyDescent="0.25">
      <c r="E746" s="1"/>
      <c r="G746" s="4"/>
      <c r="H746" s="3"/>
      <c r="I746" s="2"/>
      <c r="J746" s="2"/>
    </row>
    <row r="747" spans="5:10" ht="15.75" customHeight="1" x14ac:dyDescent="0.25">
      <c r="E747" s="1"/>
      <c r="G747" s="4"/>
      <c r="H747" s="3"/>
      <c r="I747" s="2"/>
      <c r="J747" s="2"/>
    </row>
    <row r="748" spans="5:10" ht="15.75" customHeight="1" x14ac:dyDescent="0.25">
      <c r="E748" s="1"/>
      <c r="G748" s="4"/>
      <c r="H748" s="3"/>
      <c r="I748" s="2"/>
      <c r="J748" s="2"/>
    </row>
    <row r="749" spans="5:10" ht="15.75" customHeight="1" x14ac:dyDescent="0.25">
      <c r="E749" s="1"/>
      <c r="G749" s="4"/>
      <c r="H749" s="3"/>
      <c r="I749" s="2"/>
      <c r="J749" s="2"/>
    </row>
    <row r="750" spans="5:10" ht="15.75" customHeight="1" x14ac:dyDescent="0.25">
      <c r="E750" s="1"/>
      <c r="G750" s="4"/>
      <c r="H750" s="3"/>
      <c r="I750" s="2"/>
      <c r="J750" s="2"/>
    </row>
    <row r="751" spans="5:10" ht="15.75" customHeight="1" x14ac:dyDescent="0.25">
      <c r="E751" s="1"/>
      <c r="G751" s="4"/>
      <c r="H751" s="3"/>
      <c r="I751" s="2"/>
      <c r="J751" s="2"/>
    </row>
    <row r="752" spans="5:10" ht="15.75" customHeight="1" x14ac:dyDescent="0.25">
      <c r="E752" s="1"/>
      <c r="G752" s="4"/>
      <c r="H752" s="3"/>
      <c r="I752" s="2"/>
      <c r="J752" s="2"/>
    </row>
    <row r="753" spans="5:10" ht="15.75" customHeight="1" x14ac:dyDescent="0.25">
      <c r="E753" s="1"/>
      <c r="G753" s="4"/>
      <c r="H753" s="3"/>
      <c r="I753" s="2"/>
      <c r="J753" s="2"/>
    </row>
    <row r="754" spans="5:10" ht="15.75" customHeight="1" x14ac:dyDescent="0.25">
      <c r="E754" s="1"/>
      <c r="G754" s="4"/>
      <c r="H754" s="3"/>
      <c r="I754" s="2"/>
      <c r="J754" s="2"/>
    </row>
    <row r="755" spans="5:10" ht="15.75" customHeight="1" x14ac:dyDescent="0.25">
      <c r="E755" s="1"/>
      <c r="G755" s="4"/>
      <c r="H755" s="3"/>
      <c r="I755" s="2"/>
      <c r="J755" s="2"/>
    </row>
    <row r="756" spans="5:10" ht="15.75" customHeight="1" x14ac:dyDescent="0.25">
      <c r="E756" s="1"/>
      <c r="G756" s="4"/>
      <c r="H756" s="3"/>
      <c r="I756" s="2"/>
      <c r="J756" s="2"/>
    </row>
    <row r="757" spans="5:10" ht="15.75" customHeight="1" x14ac:dyDescent="0.25">
      <c r="E757" s="1"/>
      <c r="G757" s="4"/>
      <c r="H757" s="3"/>
      <c r="I757" s="2"/>
      <c r="J757" s="2"/>
    </row>
    <row r="758" spans="5:10" ht="15.75" customHeight="1" x14ac:dyDescent="0.25">
      <c r="E758" s="1"/>
      <c r="G758" s="4"/>
      <c r="H758" s="3"/>
      <c r="I758" s="2"/>
      <c r="J758" s="2"/>
    </row>
    <row r="759" spans="5:10" ht="15.75" customHeight="1" x14ac:dyDescent="0.25">
      <c r="E759" s="1"/>
      <c r="G759" s="4"/>
      <c r="H759" s="3"/>
      <c r="I759" s="2"/>
      <c r="J759" s="2"/>
    </row>
    <row r="760" spans="5:10" ht="15.75" customHeight="1" x14ac:dyDescent="0.25">
      <c r="E760" s="1"/>
      <c r="G760" s="4"/>
      <c r="H760" s="3"/>
      <c r="I760" s="2"/>
      <c r="J760" s="2"/>
    </row>
    <row r="761" spans="5:10" ht="15.75" customHeight="1" x14ac:dyDescent="0.25">
      <c r="E761" s="1"/>
      <c r="G761" s="4"/>
      <c r="H761" s="3"/>
      <c r="I761" s="2"/>
      <c r="J761" s="2"/>
    </row>
    <row r="762" spans="5:10" ht="15.75" customHeight="1" x14ac:dyDescent="0.25">
      <c r="E762" s="1"/>
      <c r="G762" s="4"/>
      <c r="H762" s="3"/>
      <c r="I762" s="2"/>
      <c r="J762" s="2"/>
    </row>
    <row r="763" spans="5:10" ht="15.75" customHeight="1" x14ac:dyDescent="0.25">
      <c r="E763" s="1"/>
      <c r="G763" s="4"/>
      <c r="H763" s="3"/>
      <c r="I763" s="2"/>
      <c r="J763" s="2"/>
    </row>
    <row r="764" spans="5:10" ht="15.75" customHeight="1" x14ac:dyDescent="0.25">
      <c r="E764" s="1"/>
      <c r="G764" s="4"/>
      <c r="H764" s="3"/>
      <c r="I764" s="2"/>
      <c r="J764" s="2"/>
    </row>
    <row r="765" spans="5:10" ht="15.75" customHeight="1" x14ac:dyDescent="0.25">
      <c r="E765" s="1"/>
      <c r="G765" s="4"/>
      <c r="H765" s="3"/>
      <c r="I765" s="2"/>
      <c r="J765" s="2"/>
    </row>
    <row r="766" spans="5:10" ht="15.75" customHeight="1" x14ac:dyDescent="0.25">
      <c r="E766" s="1"/>
      <c r="G766" s="4"/>
      <c r="H766" s="3"/>
      <c r="I766" s="2"/>
      <c r="J766" s="2"/>
    </row>
    <row r="767" spans="5:10" ht="15.75" customHeight="1" x14ac:dyDescent="0.25">
      <c r="E767" s="1"/>
      <c r="G767" s="4"/>
      <c r="H767" s="3"/>
      <c r="I767" s="2"/>
      <c r="J767" s="2"/>
    </row>
    <row r="768" spans="5:10" ht="15.75" customHeight="1" x14ac:dyDescent="0.25">
      <c r="E768" s="1"/>
      <c r="G768" s="4"/>
      <c r="H768" s="3"/>
      <c r="I768" s="2"/>
      <c r="J768" s="2"/>
    </row>
    <row r="769" spans="5:10" ht="15.75" customHeight="1" x14ac:dyDescent="0.25">
      <c r="E769" s="1"/>
      <c r="G769" s="4"/>
      <c r="H769" s="3"/>
      <c r="I769" s="2"/>
      <c r="J769" s="2"/>
    </row>
    <row r="770" spans="5:10" ht="15.75" customHeight="1" x14ac:dyDescent="0.25">
      <c r="E770" s="1"/>
      <c r="G770" s="4"/>
      <c r="H770" s="3"/>
      <c r="I770" s="2"/>
      <c r="J770" s="2"/>
    </row>
    <row r="771" spans="5:10" ht="15.75" customHeight="1" x14ac:dyDescent="0.25">
      <c r="E771" s="1"/>
      <c r="G771" s="4"/>
      <c r="H771" s="3"/>
      <c r="I771" s="2"/>
      <c r="J771" s="2"/>
    </row>
    <row r="772" spans="5:10" ht="15.75" customHeight="1" x14ac:dyDescent="0.25">
      <c r="E772" s="1"/>
      <c r="G772" s="4"/>
      <c r="H772" s="3"/>
      <c r="I772" s="2"/>
      <c r="J772" s="2"/>
    </row>
    <row r="773" spans="5:10" ht="15.75" customHeight="1" x14ac:dyDescent="0.25">
      <c r="E773" s="1"/>
      <c r="G773" s="4"/>
      <c r="H773" s="3"/>
      <c r="I773" s="2"/>
      <c r="J773" s="2"/>
    </row>
    <row r="774" spans="5:10" ht="15.75" customHeight="1" x14ac:dyDescent="0.25">
      <c r="E774" s="1"/>
      <c r="G774" s="4"/>
      <c r="H774" s="3"/>
      <c r="I774" s="2"/>
      <c r="J774" s="2"/>
    </row>
    <row r="775" spans="5:10" ht="15.75" customHeight="1" x14ac:dyDescent="0.25">
      <c r="E775" s="1"/>
      <c r="G775" s="4"/>
      <c r="H775" s="3"/>
      <c r="I775" s="2"/>
      <c r="J775" s="2"/>
    </row>
    <row r="776" spans="5:10" ht="15.75" customHeight="1" x14ac:dyDescent="0.25">
      <c r="E776" s="1"/>
      <c r="G776" s="4"/>
      <c r="H776" s="3"/>
      <c r="I776" s="2"/>
      <c r="J776" s="2"/>
    </row>
    <row r="777" spans="5:10" ht="15.75" customHeight="1" x14ac:dyDescent="0.25">
      <c r="E777" s="1"/>
      <c r="G777" s="4"/>
      <c r="H777" s="3"/>
      <c r="I777" s="2"/>
      <c r="J777" s="2"/>
    </row>
    <row r="778" spans="5:10" ht="15.75" customHeight="1" x14ac:dyDescent="0.25">
      <c r="E778" s="1"/>
      <c r="G778" s="4"/>
      <c r="H778" s="3"/>
      <c r="I778" s="2"/>
      <c r="J778" s="2"/>
    </row>
    <row r="779" spans="5:10" ht="15.75" customHeight="1" x14ac:dyDescent="0.25">
      <c r="E779" s="1"/>
      <c r="G779" s="4"/>
      <c r="H779" s="3"/>
      <c r="I779" s="2"/>
      <c r="J779" s="2"/>
    </row>
    <row r="780" spans="5:10" ht="15.75" customHeight="1" x14ac:dyDescent="0.25">
      <c r="E780" s="1"/>
      <c r="G780" s="4"/>
      <c r="H780" s="3"/>
      <c r="I780" s="2"/>
      <c r="J780" s="2"/>
    </row>
    <row r="781" spans="5:10" ht="15.75" customHeight="1" x14ac:dyDescent="0.25">
      <c r="E781" s="1"/>
      <c r="G781" s="4"/>
      <c r="H781" s="3"/>
      <c r="I781" s="2"/>
      <c r="J781" s="2"/>
    </row>
    <row r="782" spans="5:10" ht="15.75" customHeight="1" x14ac:dyDescent="0.25">
      <c r="E782" s="1"/>
      <c r="G782" s="4"/>
      <c r="H782" s="3"/>
      <c r="I782" s="2"/>
      <c r="J782" s="2"/>
    </row>
    <row r="783" spans="5:10" ht="15.75" customHeight="1" x14ac:dyDescent="0.25">
      <c r="E783" s="1"/>
      <c r="G783" s="4"/>
      <c r="H783" s="3"/>
      <c r="I783" s="2"/>
      <c r="J783" s="2"/>
    </row>
    <row r="784" spans="5:10" ht="15.75" customHeight="1" x14ac:dyDescent="0.25">
      <c r="E784" s="1"/>
      <c r="G784" s="4"/>
      <c r="H784" s="3"/>
      <c r="I784" s="2"/>
      <c r="J784" s="2"/>
    </row>
    <row r="785" spans="5:10" ht="15.75" customHeight="1" x14ac:dyDescent="0.25">
      <c r="E785" s="1"/>
      <c r="G785" s="4"/>
      <c r="H785" s="3"/>
      <c r="I785" s="2"/>
      <c r="J785" s="2"/>
    </row>
    <row r="786" spans="5:10" ht="15.75" customHeight="1" x14ac:dyDescent="0.25">
      <c r="E786" s="1"/>
      <c r="G786" s="4"/>
      <c r="H786" s="3"/>
      <c r="I786" s="2"/>
      <c r="J786" s="2"/>
    </row>
    <row r="787" spans="5:10" ht="15.75" customHeight="1" x14ac:dyDescent="0.25">
      <c r="E787" s="1"/>
      <c r="G787" s="4"/>
      <c r="H787" s="3"/>
      <c r="I787" s="2"/>
      <c r="J787" s="2"/>
    </row>
    <row r="788" spans="5:10" ht="15.75" customHeight="1" x14ac:dyDescent="0.25">
      <c r="E788" s="1"/>
      <c r="G788" s="4"/>
      <c r="H788" s="3"/>
      <c r="I788" s="2"/>
      <c r="J788" s="2"/>
    </row>
    <row r="789" spans="5:10" ht="15.75" customHeight="1" x14ac:dyDescent="0.25">
      <c r="E789" s="1"/>
      <c r="G789" s="4"/>
      <c r="H789" s="3"/>
      <c r="I789" s="2"/>
      <c r="J789" s="2"/>
    </row>
    <row r="790" spans="5:10" ht="15.75" customHeight="1" x14ac:dyDescent="0.25">
      <c r="E790" s="1"/>
      <c r="G790" s="4"/>
      <c r="H790" s="3"/>
      <c r="I790" s="2"/>
      <c r="J790" s="2"/>
    </row>
    <row r="791" spans="5:10" ht="15.75" customHeight="1" x14ac:dyDescent="0.25">
      <c r="E791" s="1"/>
      <c r="G791" s="4"/>
      <c r="H791" s="3"/>
      <c r="I791" s="2"/>
      <c r="J791" s="2"/>
    </row>
    <row r="792" spans="5:10" ht="15.75" customHeight="1" x14ac:dyDescent="0.25">
      <c r="E792" s="1"/>
      <c r="G792" s="4"/>
      <c r="H792" s="3"/>
      <c r="I792" s="2"/>
      <c r="J792" s="2"/>
    </row>
    <row r="793" spans="5:10" ht="15.75" customHeight="1" x14ac:dyDescent="0.25">
      <c r="E793" s="1"/>
      <c r="G793" s="4"/>
      <c r="H793" s="3"/>
      <c r="I793" s="2"/>
      <c r="J793" s="2"/>
    </row>
    <row r="794" spans="5:10" ht="15.75" customHeight="1" x14ac:dyDescent="0.25">
      <c r="E794" s="1"/>
      <c r="G794" s="4"/>
      <c r="H794" s="3"/>
      <c r="I794" s="2"/>
      <c r="J794" s="2"/>
    </row>
    <row r="795" spans="5:10" ht="15.75" customHeight="1" x14ac:dyDescent="0.25">
      <c r="E795" s="1"/>
      <c r="G795" s="4"/>
      <c r="H795" s="3"/>
      <c r="I795" s="2"/>
      <c r="J795" s="2"/>
    </row>
    <row r="796" spans="5:10" ht="15.75" customHeight="1" x14ac:dyDescent="0.25">
      <c r="E796" s="1"/>
      <c r="G796" s="4"/>
      <c r="H796" s="3"/>
      <c r="I796" s="2"/>
      <c r="J796" s="2"/>
    </row>
    <row r="797" spans="5:10" ht="15.75" customHeight="1" x14ac:dyDescent="0.25">
      <c r="E797" s="1"/>
      <c r="G797" s="4"/>
      <c r="H797" s="3"/>
      <c r="I797" s="2"/>
      <c r="J797" s="2"/>
    </row>
    <row r="798" spans="5:10" ht="15.75" customHeight="1" x14ac:dyDescent="0.25">
      <c r="E798" s="1"/>
      <c r="G798" s="4"/>
      <c r="H798" s="3"/>
      <c r="I798" s="2"/>
      <c r="J798" s="2"/>
    </row>
    <row r="799" spans="5:10" ht="15.75" customHeight="1" x14ac:dyDescent="0.25">
      <c r="E799" s="1"/>
      <c r="G799" s="4"/>
      <c r="H799" s="3"/>
      <c r="I799" s="2"/>
      <c r="J799" s="2"/>
    </row>
    <row r="800" spans="5:10" ht="15.75" customHeight="1" x14ac:dyDescent="0.25">
      <c r="E800" s="1"/>
      <c r="G800" s="4"/>
      <c r="H800" s="3"/>
      <c r="I800" s="2"/>
      <c r="J800" s="2"/>
    </row>
    <row r="801" spans="5:10" ht="15.75" customHeight="1" x14ac:dyDescent="0.25">
      <c r="E801" s="1"/>
      <c r="G801" s="4"/>
      <c r="H801" s="3"/>
      <c r="I801" s="2"/>
      <c r="J801" s="2"/>
    </row>
    <row r="802" spans="5:10" ht="15.75" customHeight="1" x14ac:dyDescent="0.25">
      <c r="E802" s="1"/>
      <c r="G802" s="4"/>
      <c r="H802" s="3"/>
      <c r="I802" s="2"/>
      <c r="J802" s="2"/>
    </row>
    <row r="803" spans="5:10" ht="15.75" customHeight="1" x14ac:dyDescent="0.25">
      <c r="E803" s="1"/>
      <c r="G803" s="4"/>
      <c r="H803" s="3"/>
      <c r="I803" s="2"/>
      <c r="J803" s="2"/>
    </row>
    <row r="804" spans="5:10" ht="15.75" customHeight="1" x14ac:dyDescent="0.25">
      <c r="E804" s="1"/>
      <c r="G804" s="4"/>
      <c r="H804" s="3"/>
      <c r="I804" s="2"/>
      <c r="J804" s="2"/>
    </row>
    <row r="805" spans="5:10" ht="15.75" customHeight="1" x14ac:dyDescent="0.25">
      <c r="E805" s="1"/>
      <c r="G805" s="4"/>
      <c r="H805" s="3"/>
      <c r="I805" s="2"/>
      <c r="J805" s="2"/>
    </row>
    <row r="806" spans="5:10" ht="15.75" customHeight="1" x14ac:dyDescent="0.25">
      <c r="E806" s="1"/>
      <c r="G806" s="4"/>
      <c r="H806" s="3"/>
      <c r="I806" s="2"/>
      <c r="J806" s="2"/>
    </row>
    <row r="807" spans="5:10" ht="15.75" customHeight="1" x14ac:dyDescent="0.25">
      <c r="E807" s="1"/>
      <c r="G807" s="4"/>
      <c r="H807" s="3"/>
      <c r="I807" s="2"/>
      <c r="J807" s="2"/>
    </row>
    <row r="808" spans="5:10" ht="15.75" customHeight="1" x14ac:dyDescent="0.25">
      <c r="E808" s="1"/>
      <c r="G808" s="4"/>
      <c r="H808" s="3"/>
      <c r="I808" s="2"/>
      <c r="J808" s="2"/>
    </row>
    <row r="809" spans="5:10" ht="15.75" customHeight="1" x14ac:dyDescent="0.25">
      <c r="E809" s="1"/>
      <c r="G809" s="4"/>
      <c r="H809" s="3"/>
      <c r="I809" s="2"/>
      <c r="J809" s="2"/>
    </row>
    <row r="810" spans="5:10" ht="15.75" customHeight="1" x14ac:dyDescent="0.25">
      <c r="E810" s="1"/>
      <c r="G810" s="4"/>
      <c r="H810" s="3"/>
      <c r="I810" s="2"/>
      <c r="J810" s="2"/>
    </row>
    <row r="811" spans="5:10" ht="15.75" customHeight="1" x14ac:dyDescent="0.25">
      <c r="E811" s="1"/>
      <c r="G811" s="4"/>
      <c r="H811" s="3"/>
      <c r="I811" s="2"/>
      <c r="J811" s="2"/>
    </row>
    <row r="812" spans="5:10" ht="15.75" customHeight="1" x14ac:dyDescent="0.25">
      <c r="E812" s="1"/>
      <c r="G812" s="4"/>
      <c r="H812" s="3"/>
      <c r="I812" s="2"/>
      <c r="J812" s="2"/>
    </row>
    <row r="813" spans="5:10" ht="15.75" customHeight="1" x14ac:dyDescent="0.25">
      <c r="E813" s="1"/>
      <c r="G813" s="4"/>
      <c r="H813" s="3"/>
      <c r="I813" s="2"/>
      <c r="J813" s="2"/>
    </row>
    <row r="814" spans="5:10" ht="15.75" customHeight="1" x14ac:dyDescent="0.25">
      <c r="E814" s="1"/>
      <c r="G814" s="4"/>
      <c r="H814" s="3"/>
      <c r="I814" s="2"/>
      <c r="J814" s="2"/>
    </row>
    <row r="815" spans="5:10" ht="15.75" customHeight="1" x14ac:dyDescent="0.25">
      <c r="E815" s="1"/>
      <c r="G815" s="4"/>
      <c r="H815" s="3"/>
      <c r="I815" s="2"/>
      <c r="J815" s="2"/>
    </row>
    <row r="816" spans="5:10" ht="15.75" customHeight="1" x14ac:dyDescent="0.25">
      <c r="E816" s="1"/>
      <c r="G816" s="4"/>
      <c r="H816" s="3"/>
      <c r="I816" s="2"/>
      <c r="J816" s="2"/>
    </row>
    <row r="817" spans="5:10" ht="15.75" customHeight="1" x14ac:dyDescent="0.25">
      <c r="E817" s="1"/>
      <c r="G817" s="4"/>
      <c r="H817" s="3"/>
      <c r="I817" s="2"/>
      <c r="J817" s="2"/>
    </row>
    <row r="818" spans="5:10" ht="15.75" customHeight="1" x14ac:dyDescent="0.25">
      <c r="E818" s="1"/>
      <c r="G818" s="4"/>
      <c r="H818" s="3"/>
      <c r="I818" s="2"/>
      <c r="J818" s="2"/>
    </row>
    <row r="819" spans="5:10" ht="15.75" customHeight="1" x14ac:dyDescent="0.25">
      <c r="E819" s="1"/>
      <c r="G819" s="4"/>
      <c r="H819" s="3"/>
      <c r="I819" s="2"/>
      <c r="J819" s="2"/>
    </row>
    <row r="820" spans="5:10" ht="15.75" customHeight="1" x14ac:dyDescent="0.25">
      <c r="E820" s="1"/>
      <c r="G820" s="4"/>
      <c r="H820" s="3"/>
      <c r="I820" s="2"/>
      <c r="J820" s="2"/>
    </row>
    <row r="821" spans="5:10" ht="15.75" customHeight="1" x14ac:dyDescent="0.25">
      <c r="E821" s="1"/>
      <c r="G821" s="4"/>
      <c r="H821" s="3"/>
      <c r="I821" s="2"/>
      <c r="J821" s="2"/>
    </row>
    <row r="822" spans="5:10" ht="15.75" customHeight="1" x14ac:dyDescent="0.25">
      <c r="E822" s="1"/>
      <c r="G822" s="4"/>
      <c r="H822" s="3"/>
      <c r="I822" s="2"/>
      <c r="J822" s="2"/>
    </row>
    <row r="823" spans="5:10" ht="15.75" customHeight="1" x14ac:dyDescent="0.25">
      <c r="E823" s="1"/>
      <c r="G823" s="4"/>
      <c r="H823" s="3"/>
      <c r="I823" s="2"/>
      <c r="J823" s="2"/>
    </row>
    <row r="824" spans="5:10" ht="15.75" customHeight="1" x14ac:dyDescent="0.25">
      <c r="E824" s="1"/>
      <c r="G824" s="4"/>
      <c r="H824" s="3"/>
      <c r="I824" s="2"/>
      <c r="J824" s="2"/>
    </row>
    <row r="825" spans="5:10" ht="15.75" customHeight="1" x14ac:dyDescent="0.25">
      <c r="E825" s="1"/>
      <c r="G825" s="4"/>
      <c r="H825" s="3"/>
      <c r="I825" s="2"/>
      <c r="J825" s="2"/>
    </row>
    <row r="826" spans="5:10" ht="15.75" customHeight="1" x14ac:dyDescent="0.25">
      <c r="E826" s="1"/>
      <c r="G826" s="4"/>
      <c r="H826" s="3"/>
      <c r="I826" s="2"/>
      <c r="J826" s="2"/>
    </row>
    <row r="827" spans="5:10" ht="15.75" customHeight="1" x14ac:dyDescent="0.25">
      <c r="E827" s="1"/>
      <c r="G827" s="4"/>
      <c r="H827" s="3"/>
      <c r="I827" s="2"/>
      <c r="J827" s="2"/>
    </row>
    <row r="828" spans="5:10" ht="15.75" customHeight="1" x14ac:dyDescent="0.25">
      <c r="E828" s="1"/>
      <c r="G828" s="4"/>
      <c r="H828" s="3"/>
      <c r="I828" s="2"/>
      <c r="J828" s="2"/>
    </row>
    <row r="829" spans="5:10" ht="15.75" customHeight="1" x14ac:dyDescent="0.25">
      <c r="E829" s="1"/>
      <c r="G829" s="4"/>
      <c r="H829" s="3"/>
      <c r="I829" s="2"/>
      <c r="J829" s="2"/>
    </row>
    <row r="830" spans="5:10" ht="15.75" customHeight="1" x14ac:dyDescent="0.25">
      <c r="E830" s="1"/>
      <c r="G830" s="4"/>
      <c r="H830" s="3"/>
      <c r="I830" s="2"/>
      <c r="J830" s="2"/>
    </row>
    <row r="831" spans="5:10" ht="15.75" customHeight="1" x14ac:dyDescent="0.25">
      <c r="E831" s="1"/>
      <c r="G831" s="4"/>
      <c r="H831" s="3"/>
      <c r="I831" s="2"/>
      <c r="J831" s="2"/>
    </row>
    <row r="832" spans="5:10" ht="15.75" customHeight="1" x14ac:dyDescent="0.25">
      <c r="E832" s="1"/>
      <c r="G832" s="4"/>
      <c r="H832" s="3"/>
      <c r="I832" s="2"/>
      <c r="J832" s="2"/>
    </row>
    <row r="833" spans="5:10" ht="15.75" customHeight="1" x14ac:dyDescent="0.25">
      <c r="E833" s="1"/>
      <c r="G833" s="4"/>
      <c r="H833" s="3"/>
      <c r="I833" s="2"/>
      <c r="J833" s="2"/>
    </row>
    <row r="834" spans="5:10" ht="15.75" customHeight="1" x14ac:dyDescent="0.25">
      <c r="E834" s="1"/>
      <c r="G834" s="4"/>
      <c r="H834" s="3"/>
      <c r="I834" s="2"/>
      <c r="J834" s="2"/>
    </row>
    <row r="835" spans="5:10" ht="15.75" customHeight="1" x14ac:dyDescent="0.25">
      <c r="E835" s="1"/>
      <c r="G835" s="4"/>
      <c r="H835" s="3"/>
      <c r="I835" s="2"/>
      <c r="J835" s="2"/>
    </row>
    <row r="836" spans="5:10" ht="15.75" customHeight="1" x14ac:dyDescent="0.25">
      <c r="E836" s="1"/>
      <c r="G836" s="4"/>
      <c r="H836" s="3"/>
      <c r="I836" s="2"/>
      <c r="J836" s="2"/>
    </row>
    <row r="837" spans="5:10" ht="15.75" customHeight="1" x14ac:dyDescent="0.25">
      <c r="E837" s="1"/>
      <c r="G837" s="4"/>
      <c r="H837" s="3"/>
      <c r="I837" s="2"/>
      <c r="J837" s="2"/>
    </row>
    <row r="838" spans="5:10" ht="15.75" customHeight="1" x14ac:dyDescent="0.25">
      <c r="E838" s="1"/>
      <c r="G838" s="4"/>
      <c r="H838" s="3"/>
      <c r="I838" s="2"/>
      <c r="J838" s="2"/>
    </row>
    <row r="839" spans="5:10" ht="15.75" customHeight="1" x14ac:dyDescent="0.25">
      <c r="E839" s="1"/>
      <c r="G839" s="4"/>
      <c r="H839" s="3"/>
      <c r="I839" s="2"/>
      <c r="J839" s="2"/>
    </row>
    <row r="840" spans="5:10" ht="15.75" customHeight="1" x14ac:dyDescent="0.25">
      <c r="E840" s="1"/>
      <c r="G840" s="4"/>
      <c r="H840" s="3"/>
      <c r="I840" s="2"/>
      <c r="J840" s="2"/>
    </row>
    <row r="841" spans="5:10" ht="15.75" customHeight="1" x14ac:dyDescent="0.25">
      <c r="E841" s="1"/>
      <c r="G841" s="4"/>
      <c r="H841" s="3"/>
      <c r="I841" s="2"/>
      <c r="J841" s="2"/>
    </row>
    <row r="842" spans="5:10" ht="15.75" customHeight="1" x14ac:dyDescent="0.25">
      <c r="E842" s="1"/>
      <c r="G842" s="4"/>
      <c r="H842" s="3"/>
      <c r="I842" s="2"/>
      <c r="J842" s="2"/>
    </row>
    <row r="843" spans="5:10" ht="15.75" customHeight="1" x14ac:dyDescent="0.25">
      <c r="E843" s="1"/>
      <c r="G843" s="4"/>
      <c r="H843" s="3"/>
      <c r="I843" s="2"/>
      <c r="J843" s="2"/>
    </row>
    <row r="844" spans="5:10" ht="15.75" customHeight="1" x14ac:dyDescent="0.25">
      <c r="E844" s="1"/>
      <c r="G844" s="4"/>
      <c r="H844" s="3"/>
      <c r="I844" s="2"/>
      <c r="J844" s="2"/>
    </row>
    <row r="845" spans="5:10" ht="15.75" customHeight="1" x14ac:dyDescent="0.25">
      <c r="E845" s="1"/>
      <c r="G845" s="4"/>
      <c r="H845" s="3"/>
      <c r="I845" s="2"/>
      <c r="J845" s="2"/>
    </row>
    <row r="846" spans="5:10" ht="15.75" customHeight="1" x14ac:dyDescent="0.25">
      <c r="E846" s="1"/>
      <c r="G846" s="4"/>
      <c r="H846" s="3"/>
      <c r="I846" s="2"/>
      <c r="J846" s="2"/>
    </row>
    <row r="847" spans="5:10" ht="15.75" customHeight="1" x14ac:dyDescent="0.25">
      <c r="E847" s="1"/>
      <c r="G847" s="4"/>
      <c r="H847" s="3"/>
      <c r="I847" s="2"/>
      <c r="J847" s="2"/>
    </row>
    <row r="848" spans="5:10" ht="15.75" customHeight="1" x14ac:dyDescent="0.25">
      <c r="E848" s="1"/>
      <c r="G848" s="4"/>
      <c r="H848" s="3"/>
      <c r="I848" s="2"/>
      <c r="J848" s="2"/>
    </row>
    <row r="849" spans="5:10" ht="15.75" customHeight="1" x14ac:dyDescent="0.25">
      <c r="E849" s="1"/>
      <c r="G849" s="4"/>
      <c r="H849" s="3"/>
      <c r="I849" s="2"/>
      <c r="J849" s="2"/>
    </row>
    <row r="850" spans="5:10" ht="15.75" customHeight="1" x14ac:dyDescent="0.25">
      <c r="E850" s="1"/>
      <c r="G850" s="4"/>
      <c r="H850" s="3"/>
      <c r="I850" s="2"/>
      <c r="J850" s="2"/>
    </row>
    <row r="851" spans="5:10" ht="15.75" customHeight="1" x14ac:dyDescent="0.25">
      <c r="E851" s="1"/>
      <c r="G851" s="4"/>
      <c r="H851" s="3"/>
      <c r="I851" s="2"/>
      <c r="J851" s="2"/>
    </row>
    <row r="852" spans="5:10" ht="15.75" customHeight="1" x14ac:dyDescent="0.25">
      <c r="E852" s="1"/>
      <c r="G852" s="4"/>
      <c r="H852" s="3"/>
      <c r="I852" s="2"/>
      <c r="J852" s="2"/>
    </row>
    <row r="853" spans="5:10" ht="15.75" customHeight="1" x14ac:dyDescent="0.25">
      <c r="E853" s="1"/>
      <c r="G853" s="4"/>
      <c r="H853" s="3"/>
      <c r="I853" s="2"/>
      <c r="J853" s="2"/>
    </row>
    <row r="854" spans="5:10" ht="15.75" customHeight="1" x14ac:dyDescent="0.25">
      <c r="E854" s="1"/>
      <c r="G854" s="4"/>
      <c r="H854" s="3"/>
      <c r="I854" s="2"/>
      <c r="J854" s="2"/>
    </row>
    <row r="855" spans="5:10" ht="15.75" customHeight="1" x14ac:dyDescent="0.25">
      <c r="E855" s="1"/>
      <c r="G855" s="4"/>
      <c r="H855" s="3"/>
      <c r="I855" s="2"/>
      <c r="J855" s="2"/>
    </row>
    <row r="856" spans="5:10" ht="15.75" customHeight="1" x14ac:dyDescent="0.25">
      <c r="E856" s="1"/>
      <c r="G856" s="4"/>
      <c r="H856" s="3"/>
      <c r="I856" s="2"/>
      <c r="J856" s="2"/>
    </row>
    <row r="857" spans="5:10" ht="15.75" customHeight="1" x14ac:dyDescent="0.25">
      <c r="E857" s="1"/>
      <c r="G857" s="4"/>
      <c r="H857" s="3"/>
      <c r="I857" s="2"/>
      <c r="J857" s="2"/>
    </row>
    <row r="858" spans="5:10" ht="15.75" customHeight="1" x14ac:dyDescent="0.25">
      <c r="E858" s="1"/>
      <c r="G858" s="4"/>
      <c r="H858" s="3"/>
      <c r="I858" s="2"/>
      <c r="J858" s="2"/>
    </row>
    <row r="859" spans="5:10" ht="15.75" customHeight="1" x14ac:dyDescent="0.25">
      <c r="E859" s="1"/>
      <c r="G859" s="4"/>
      <c r="H859" s="3"/>
      <c r="I859" s="2"/>
      <c r="J859" s="2"/>
    </row>
    <row r="860" spans="5:10" ht="15.75" customHeight="1" x14ac:dyDescent="0.25">
      <c r="E860" s="1"/>
      <c r="G860" s="4"/>
      <c r="H860" s="3"/>
      <c r="I860" s="2"/>
      <c r="J860" s="2"/>
    </row>
    <row r="861" spans="5:10" ht="15.75" customHeight="1" x14ac:dyDescent="0.25">
      <c r="E861" s="1"/>
      <c r="G861" s="4"/>
      <c r="H861" s="3"/>
      <c r="I861" s="2"/>
      <c r="J861" s="2"/>
    </row>
    <row r="862" spans="5:10" ht="15.75" customHeight="1" x14ac:dyDescent="0.25">
      <c r="E862" s="1"/>
      <c r="G862" s="4"/>
      <c r="H862" s="3"/>
      <c r="I862" s="2"/>
      <c r="J862" s="2"/>
    </row>
    <row r="863" spans="5:10" ht="15.75" customHeight="1" x14ac:dyDescent="0.25">
      <c r="E863" s="1"/>
      <c r="G863" s="4"/>
      <c r="H863" s="3"/>
      <c r="I863" s="2"/>
      <c r="J863" s="2"/>
    </row>
    <row r="864" spans="5:10" ht="15.75" customHeight="1" x14ac:dyDescent="0.25">
      <c r="E864" s="1"/>
      <c r="G864" s="4"/>
      <c r="H864" s="3"/>
      <c r="I864" s="2"/>
      <c r="J864" s="2"/>
    </row>
    <row r="865" spans="5:10" ht="15.75" customHeight="1" x14ac:dyDescent="0.25">
      <c r="E865" s="1"/>
      <c r="G865" s="4"/>
      <c r="H865" s="3"/>
      <c r="I865" s="2"/>
      <c r="J865" s="2"/>
    </row>
    <row r="866" spans="5:10" ht="15.75" customHeight="1" x14ac:dyDescent="0.25">
      <c r="E866" s="1"/>
      <c r="G866" s="4"/>
      <c r="H866" s="3"/>
      <c r="I866" s="2"/>
      <c r="J866" s="2"/>
    </row>
    <row r="867" spans="5:10" ht="15.75" customHeight="1" x14ac:dyDescent="0.25">
      <c r="E867" s="1"/>
      <c r="G867" s="4"/>
      <c r="H867" s="3"/>
      <c r="I867" s="2"/>
      <c r="J867" s="2"/>
    </row>
    <row r="868" spans="5:10" ht="15.75" customHeight="1" x14ac:dyDescent="0.25">
      <c r="E868" s="1"/>
      <c r="G868" s="4"/>
      <c r="H868" s="3"/>
      <c r="I868" s="2"/>
      <c r="J868" s="2"/>
    </row>
    <row r="869" spans="5:10" ht="15.75" customHeight="1" x14ac:dyDescent="0.25">
      <c r="E869" s="1"/>
      <c r="G869" s="4"/>
      <c r="H869" s="3"/>
      <c r="I869" s="2"/>
      <c r="J869" s="2"/>
    </row>
    <row r="870" spans="5:10" ht="15.75" customHeight="1" x14ac:dyDescent="0.25">
      <c r="E870" s="1"/>
      <c r="G870" s="4"/>
      <c r="H870" s="3"/>
      <c r="I870" s="2"/>
      <c r="J870" s="2"/>
    </row>
    <row r="871" spans="5:10" ht="15.75" customHeight="1" x14ac:dyDescent="0.25">
      <c r="E871" s="1"/>
      <c r="G871" s="4"/>
      <c r="H871" s="3"/>
      <c r="I871" s="2"/>
      <c r="J871" s="2"/>
    </row>
    <row r="872" spans="5:10" ht="15.75" customHeight="1" x14ac:dyDescent="0.25">
      <c r="E872" s="1"/>
      <c r="G872" s="4"/>
      <c r="H872" s="3"/>
      <c r="I872" s="2"/>
      <c r="J872" s="2"/>
    </row>
    <row r="873" spans="5:10" ht="15.75" customHeight="1" x14ac:dyDescent="0.25">
      <c r="E873" s="1"/>
      <c r="G873" s="4"/>
      <c r="H873" s="3"/>
      <c r="I873" s="2"/>
      <c r="J873" s="2"/>
    </row>
    <row r="874" spans="5:10" ht="15.75" customHeight="1" x14ac:dyDescent="0.25">
      <c r="E874" s="1"/>
      <c r="G874" s="4"/>
      <c r="H874" s="3"/>
      <c r="I874" s="2"/>
      <c r="J874" s="2"/>
    </row>
    <row r="875" spans="5:10" ht="15.75" customHeight="1" x14ac:dyDescent="0.25">
      <c r="E875" s="1"/>
      <c r="G875" s="4"/>
      <c r="H875" s="3"/>
      <c r="I875" s="2"/>
      <c r="J875" s="2"/>
    </row>
    <row r="876" spans="5:10" ht="15.75" customHeight="1" x14ac:dyDescent="0.25">
      <c r="E876" s="1"/>
      <c r="G876" s="4"/>
      <c r="H876" s="3"/>
      <c r="I876" s="2"/>
      <c r="J876" s="2"/>
    </row>
    <row r="877" spans="5:10" ht="15.75" customHeight="1" x14ac:dyDescent="0.25">
      <c r="E877" s="1"/>
      <c r="G877" s="4"/>
      <c r="H877" s="3"/>
      <c r="I877" s="2"/>
      <c r="J877" s="2"/>
    </row>
    <row r="878" spans="5:10" ht="15.75" customHeight="1" x14ac:dyDescent="0.25">
      <c r="E878" s="1"/>
      <c r="G878" s="4"/>
      <c r="H878" s="3"/>
      <c r="I878" s="2"/>
      <c r="J878" s="2"/>
    </row>
    <row r="879" spans="5:10" ht="15.75" customHeight="1" x14ac:dyDescent="0.25">
      <c r="E879" s="1"/>
      <c r="G879" s="4"/>
      <c r="H879" s="3"/>
      <c r="I879" s="2"/>
      <c r="J879" s="2"/>
    </row>
    <row r="880" spans="5:10" ht="15.75" customHeight="1" x14ac:dyDescent="0.25">
      <c r="E880" s="1"/>
      <c r="G880" s="4"/>
      <c r="H880" s="3"/>
      <c r="I880" s="2"/>
      <c r="J880" s="2"/>
    </row>
    <row r="881" spans="5:10" ht="15.75" customHeight="1" x14ac:dyDescent="0.25">
      <c r="E881" s="1"/>
      <c r="G881" s="4"/>
      <c r="H881" s="3"/>
      <c r="I881" s="2"/>
      <c r="J881" s="2"/>
    </row>
    <row r="882" spans="5:10" ht="15.75" customHeight="1" x14ac:dyDescent="0.25">
      <c r="E882" s="1"/>
      <c r="G882" s="4"/>
      <c r="H882" s="3"/>
      <c r="I882" s="2"/>
      <c r="J882" s="2"/>
    </row>
    <row r="883" spans="5:10" ht="15.75" customHeight="1" x14ac:dyDescent="0.25">
      <c r="E883" s="1"/>
      <c r="G883" s="4"/>
      <c r="H883" s="3"/>
      <c r="I883" s="2"/>
      <c r="J883" s="2"/>
    </row>
    <row r="884" spans="5:10" ht="15.75" customHeight="1" x14ac:dyDescent="0.25">
      <c r="E884" s="1"/>
      <c r="G884" s="4"/>
      <c r="H884" s="3"/>
      <c r="I884" s="2"/>
      <c r="J884" s="2"/>
    </row>
    <row r="885" spans="5:10" ht="15.75" customHeight="1" x14ac:dyDescent="0.25">
      <c r="E885" s="1"/>
      <c r="G885" s="4"/>
      <c r="H885" s="3"/>
      <c r="I885" s="2"/>
      <c r="J885" s="2"/>
    </row>
    <row r="886" spans="5:10" ht="15.75" customHeight="1" x14ac:dyDescent="0.25">
      <c r="E886" s="1"/>
      <c r="G886" s="4"/>
      <c r="H886" s="3"/>
      <c r="I886" s="2"/>
      <c r="J886" s="2"/>
    </row>
    <row r="887" spans="5:10" ht="15.75" customHeight="1" x14ac:dyDescent="0.25">
      <c r="E887" s="1"/>
      <c r="G887" s="4"/>
      <c r="H887" s="3"/>
      <c r="I887" s="2"/>
      <c r="J887" s="2"/>
    </row>
    <row r="888" spans="5:10" ht="15.75" customHeight="1" x14ac:dyDescent="0.25">
      <c r="E888" s="1"/>
      <c r="G888" s="4"/>
      <c r="H888" s="3"/>
      <c r="I888" s="2"/>
      <c r="J888" s="2"/>
    </row>
    <row r="889" spans="5:10" ht="15.75" customHeight="1" x14ac:dyDescent="0.25">
      <c r="E889" s="1"/>
      <c r="G889" s="4"/>
      <c r="H889" s="3"/>
      <c r="I889" s="2"/>
      <c r="J889" s="2"/>
    </row>
    <row r="890" spans="5:10" ht="15.75" customHeight="1" x14ac:dyDescent="0.25">
      <c r="E890" s="1"/>
      <c r="G890" s="4"/>
      <c r="H890" s="3"/>
      <c r="I890" s="2"/>
      <c r="J890" s="2"/>
    </row>
    <row r="891" spans="5:10" ht="15.75" customHeight="1" x14ac:dyDescent="0.25">
      <c r="E891" s="1"/>
      <c r="G891" s="4"/>
      <c r="H891" s="3"/>
      <c r="I891" s="2"/>
      <c r="J891" s="2"/>
    </row>
    <row r="892" spans="5:10" ht="15.75" customHeight="1" x14ac:dyDescent="0.25">
      <c r="E892" s="1"/>
      <c r="G892" s="4"/>
      <c r="H892" s="3"/>
      <c r="I892" s="2"/>
      <c r="J892" s="2"/>
    </row>
    <row r="893" spans="5:10" ht="15.75" customHeight="1" x14ac:dyDescent="0.25">
      <c r="E893" s="1"/>
      <c r="G893" s="4"/>
      <c r="H893" s="3"/>
      <c r="I893" s="2"/>
      <c r="J893" s="2"/>
    </row>
    <row r="894" spans="5:10" ht="15.75" customHeight="1" x14ac:dyDescent="0.25">
      <c r="E894" s="1"/>
      <c r="G894" s="4"/>
      <c r="H894" s="3"/>
      <c r="I894" s="2"/>
      <c r="J894" s="2"/>
    </row>
    <row r="895" spans="5:10" ht="15.75" customHeight="1" x14ac:dyDescent="0.25">
      <c r="E895" s="1"/>
      <c r="G895" s="4"/>
      <c r="H895" s="3"/>
      <c r="I895" s="2"/>
      <c r="J895" s="2"/>
    </row>
    <row r="896" spans="5:10" ht="15.75" customHeight="1" x14ac:dyDescent="0.25">
      <c r="E896" s="1"/>
      <c r="G896" s="4"/>
      <c r="H896" s="3"/>
      <c r="I896" s="2"/>
      <c r="J896" s="2"/>
    </row>
    <row r="897" spans="5:10" ht="15.75" customHeight="1" x14ac:dyDescent="0.25">
      <c r="E897" s="1"/>
      <c r="G897" s="4"/>
      <c r="H897" s="3"/>
      <c r="I897" s="2"/>
      <c r="J897" s="2"/>
    </row>
    <row r="898" spans="5:10" ht="15.75" customHeight="1" x14ac:dyDescent="0.25">
      <c r="E898" s="1"/>
      <c r="G898" s="4"/>
      <c r="H898" s="3"/>
      <c r="I898" s="2"/>
      <c r="J898" s="2"/>
    </row>
    <row r="899" spans="5:10" ht="15.75" customHeight="1" x14ac:dyDescent="0.25">
      <c r="E899" s="1"/>
      <c r="G899" s="4"/>
      <c r="H899" s="3"/>
      <c r="I899" s="2"/>
      <c r="J899" s="2"/>
    </row>
    <row r="900" spans="5:10" ht="15.75" customHeight="1" x14ac:dyDescent="0.25">
      <c r="E900" s="1"/>
      <c r="G900" s="4"/>
      <c r="H900" s="3"/>
      <c r="I900" s="2"/>
      <c r="J900" s="2"/>
    </row>
    <row r="901" spans="5:10" ht="15.75" customHeight="1" x14ac:dyDescent="0.25">
      <c r="E901" s="1"/>
      <c r="G901" s="4"/>
      <c r="H901" s="3"/>
      <c r="I901" s="2"/>
      <c r="J901" s="2"/>
    </row>
    <row r="902" spans="5:10" ht="15.75" customHeight="1" x14ac:dyDescent="0.25">
      <c r="E902" s="1"/>
      <c r="G902" s="4"/>
      <c r="H902" s="3"/>
      <c r="I902" s="2"/>
      <c r="J902" s="2"/>
    </row>
    <row r="903" spans="5:10" ht="15.75" customHeight="1" x14ac:dyDescent="0.25">
      <c r="E903" s="1"/>
      <c r="G903" s="4"/>
      <c r="H903" s="3"/>
      <c r="I903" s="2"/>
      <c r="J903" s="2"/>
    </row>
    <row r="904" spans="5:10" ht="15.75" customHeight="1" x14ac:dyDescent="0.25">
      <c r="E904" s="1"/>
      <c r="G904" s="4"/>
      <c r="H904" s="3"/>
      <c r="I904" s="2"/>
      <c r="J904" s="2"/>
    </row>
    <row r="905" spans="5:10" ht="15.75" customHeight="1" x14ac:dyDescent="0.25">
      <c r="E905" s="1"/>
      <c r="G905" s="4"/>
      <c r="H905" s="3"/>
      <c r="I905" s="2"/>
      <c r="J905" s="2"/>
    </row>
    <row r="906" spans="5:10" ht="15.75" customHeight="1" x14ac:dyDescent="0.25">
      <c r="E906" s="1"/>
      <c r="G906" s="4"/>
      <c r="H906" s="3"/>
      <c r="I906" s="2"/>
      <c r="J906" s="2"/>
    </row>
    <row r="907" spans="5:10" ht="15.75" customHeight="1" x14ac:dyDescent="0.25">
      <c r="E907" s="1"/>
      <c r="G907" s="4"/>
      <c r="H907" s="3"/>
      <c r="I907" s="2"/>
      <c r="J907" s="2"/>
    </row>
    <row r="908" spans="5:10" ht="15.75" customHeight="1" x14ac:dyDescent="0.25">
      <c r="E908" s="1"/>
      <c r="G908" s="4"/>
      <c r="H908" s="3"/>
      <c r="I908" s="2"/>
      <c r="J908" s="2"/>
    </row>
    <row r="909" spans="5:10" ht="15.75" customHeight="1" x14ac:dyDescent="0.25">
      <c r="E909" s="1"/>
      <c r="G909" s="4"/>
      <c r="H909" s="3"/>
      <c r="I909" s="2"/>
      <c r="J909" s="2"/>
    </row>
    <row r="910" spans="5:10" ht="15.75" customHeight="1" x14ac:dyDescent="0.25">
      <c r="E910" s="1"/>
      <c r="G910" s="4"/>
      <c r="H910" s="3"/>
      <c r="I910" s="2"/>
      <c r="J910" s="2"/>
    </row>
    <row r="911" spans="5:10" ht="15.75" customHeight="1" x14ac:dyDescent="0.25">
      <c r="E911" s="1"/>
      <c r="G911" s="4"/>
      <c r="H911" s="3"/>
      <c r="I911" s="2"/>
      <c r="J911" s="2"/>
    </row>
    <row r="912" spans="5:10" ht="15.75" customHeight="1" x14ac:dyDescent="0.25">
      <c r="E912" s="1"/>
      <c r="G912" s="4"/>
      <c r="H912" s="3"/>
      <c r="I912" s="2"/>
      <c r="J912" s="2"/>
    </row>
    <row r="913" spans="5:10" ht="15.75" customHeight="1" x14ac:dyDescent="0.25">
      <c r="E913" s="1"/>
      <c r="G913" s="4"/>
      <c r="H913" s="3"/>
      <c r="I913" s="2"/>
      <c r="J913" s="2"/>
    </row>
    <row r="914" spans="5:10" ht="15.75" customHeight="1" x14ac:dyDescent="0.25">
      <c r="E914" s="1"/>
      <c r="G914" s="4"/>
      <c r="H914" s="3"/>
      <c r="I914" s="2"/>
      <c r="J914" s="2"/>
    </row>
    <row r="915" spans="5:10" ht="15.75" customHeight="1" x14ac:dyDescent="0.25">
      <c r="E915" s="1"/>
      <c r="G915" s="4"/>
      <c r="H915" s="3"/>
      <c r="I915" s="2"/>
      <c r="J915" s="2"/>
    </row>
    <row r="916" spans="5:10" ht="15.75" customHeight="1" x14ac:dyDescent="0.25">
      <c r="E916" s="1"/>
      <c r="G916" s="4"/>
      <c r="H916" s="3"/>
      <c r="I916" s="2"/>
      <c r="J916" s="2"/>
    </row>
    <row r="917" spans="5:10" ht="15.75" customHeight="1" x14ac:dyDescent="0.25">
      <c r="E917" s="1"/>
      <c r="G917" s="4"/>
      <c r="H917" s="3"/>
      <c r="I917" s="2"/>
      <c r="J917" s="2"/>
    </row>
    <row r="918" spans="5:10" ht="15.75" customHeight="1" x14ac:dyDescent="0.25">
      <c r="E918" s="1"/>
      <c r="G918" s="4"/>
      <c r="H918" s="3"/>
      <c r="I918" s="2"/>
      <c r="J918" s="2"/>
    </row>
    <row r="919" spans="5:10" ht="15.75" customHeight="1" x14ac:dyDescent="0.25">
      <c r="E919" s="1"/>
      <c r="G919" s="4"/>
      <c r="H919" s="3"/>
      <c r="I919" s="2"/>
      <c r="J919" s="2"/>
    </row>
    <row r="920" spans="5:10" ht="15.75" customHeight="1" x14ac:dyDescent="0.25">
      <c r="E920" s="1"/>
      <c r="G920" s="4"/>
      <c r="H920" s="3"/>
      <c r="I920" s="2"/>
      <c r="J920" s="2"/>
    </row>
    <row r="921" spans="5:10" ht="15.75" customHeight="1" x14ac:dyDescent="0.25">
      <c r="E921" s="1"/>
      <c r="G921" s="4"/>
      <c r="H921" s="3"/>
      <c r="I921" s="2"/>
      <c r="J921" s="2"/>
    </row>
    <row r="922" spans="5:10" ht="15.75" customHeight="1" x14ac:dyDescent="0.25">
      <c r="E922" s="1"/>
      <c r="G922" s="4"/>
      <c r="H922" s="3"/>
      <c r="I922" s="2"/>
      <c r="J922" s="2"/>
    </row>
    <row r="923" spans="5:10" ht="15.75" customHeight="1" x14ac:dyDescent="0.25">
      <c r="E923" s="1"/>
      <c r="G923" s="4"/>
      <c r="H923" s="3"/>
      <c r="I923" s="2"/>
      <c r="J923" s="2"/>
    </row>
    <row r="924" spans="5:10" ht="15.75" customHeight="1" x14ac:dyDescent="0.25">
      <c r="E924" s="1"/>
      <c r="G924" s="4"/>
      <c r="H924" s="3"/>
      <c r="I924" s="2"/>
      <c r="J924" s="2"/>
    </row>
    <row r="925" spans="5:10" ht="15.75" customHeight="1" x14ac:dyDescent="0.25">
      <c r="E925" s="1"/>
      <c r="G925" s="4"/>
      <c r="H925" s="3"/>
      <c r="I925" s="2"/>
      <c r="J925" s="2"/>
    </row>
    <row r="926" spans="5:10" ht="15.75" customHeight="1" x14ac:dyDescent="0.25">
      <c r="E926" s="1"/>
      <c r="G926" s="4"/>
      <c r="H926" s="3"/>
      <c r="I926" s="2"/>
      <c r="J926" s="2"/>
    </row>
    <row r="927" spans="5:10" ht="15.75" customHeight="1" x14ac:dyDescent="0.25">
      <c r="E927" s="1"/>
      <c r="G927" s="4"/>
      <c r="H927" s="3"/>
      <c r="I927" s="2"/>
      <c r="J927" s="2"/>
    </row>
    <row r="928" spans="5:10" ht="15.75" customHeight="1" x14ac:dyDescent="0.25">
      <c r="E928" s="1"/>
      <c r="G928" s="4"/>
      <c r="H928" s="3"/>
      <c r="I928" s="2"/>
      <c r="J928" s="2"/>
    </row>
    <row r="929" spans="5:10" ht="15.75" customHeight="1" x14ac:dyDescent="0.25">
      <c r="E929" s="1"/>
      <c r="G929" s="4"/>
      <c r="H929" s="3"/>
      <c r="I929" s="2"/>
      <c r="J929" s="2"/>
    </row>
    <row r="930" spans="5:10" ht="15.75" customHeight="1" x14ac:dyDescent="0.25">
      <c r="E930" s="1"/>
      <c r="G930" s="4"/>
      <c r="H930" s="3"/>
      <c r="I930" s="2"/>
      <c r="J930" s="2"/>
    </row>
    <row r="931" spans="5:10" ht="15.75" customHeight="1" x14ac:dyDescent="0.25">
      <c r="E931" s="1"/>
      <c r="G931" s="4"/>
      <c r="H931" s="3"/>
      <c r="I931" s="2"/>
      <c r="J931" s="2"/>
    </row>
    <row r="932" spans="5:10" ht="15.75" customHeight="1" x14ac:dyDescent="0.25">
      <c r="E932" s="1"/>
      <c r="G932" s="4"/>
      <c r="H932" s="3"/>
      <c r="I932" s="2"/>
      <c r="J932" s="2"/>
    </row>
    <row r="933" spans="5:10" ht="15.75" customHeight="1" x14ac:dyDescent="0.25">
      <c r="E933" s="1"/>
      <c r="G933" s="4"/>
      <c r="H933" s="3"/>
      <c r="I933" s="2"/>
      <c r="J933" s="2"/>
    </row>
    <row r="934" spans="5:10" ht="15.75" customHeight="1" x14ac:dyDescent="0.25">
      <c r="E934" s="1"/>
      <c r="G934" s="4"/>
      <c r="H934" s="3"/>
      <c r="I934" s="2"/>
      <c r="J934" s="2"/>
    </row>
    <row r="935" spans="5:10" ht="15.75" customHeight="1" x14ac:dyDescent="0.25">
      <c r="E935" s="1"/>
      <c r="G935" s="4"/>
      <c r="H935" s="3"/>
      <c r="I935" s="2"/>
      <c r="J935" s="2"/>
    </row>
    <row r="936" spans="5:10" ht="15.75" customHeight="1" x14ac:dyDescent="0.25">
      <c r="E936" s="1"/>
      <c r="G936" s="4"/>
      <c r="H936" s="3"/>
      <c r="I936" s="2"/>
      <c r="J936" s="2"/>
    </row>
    <row r="937" spans="5:10" ht="15.75" customHeight="1" x14ac:dyDescent="0.25">
      <c r="E937" s="1"/>
      <c r="G937" s="4"/>
      <c r="H937" s="3"/>
      <c r="I937" s="2"/>
      <c r="J937" s="2"/>
    </row>
    <row r="938" spans="5:10" ht="15.75" customHeight="1" x14ac:dyDescent="0.25">
      <c r="E938" s="1"/>
      <c r="G938" s="4"/>
      <c r="H938" s="3"/>
      <c r="I938" s="2"/>
      <c r="J938" s="2"/>
    </row>
    <row r="939" spans="5:10" ht="15.75" customHeight="1" x14ac:dyDescent="0.25">
      <c r="E939" s="1"/>
      <c r="G939" s="4"/>
      <c r="H939" s="3"/>
      <c r="I939" s="2"/>
      <c r="J939" s="2"/>
    </row>
    <row r="940" spans="5:10" ht="15.75" customHeight="1" x14ac:dyDescent="0.25">
      <c r="E940" s="1"/>
      <c r="G940" s="4"/>
      <c r="H940" s="3"/>
      <c r="I940" s="2"/>
      <c r="J940" s="2"/>
    </row>
    <row r="941" spans="5:10" ht="15.75" customHeight="1" x14ac:dyDescent="0.25">
      <c r="E941" s="1"/>
      <c r="G941" s="4"/>
      <c r="H941" s="3"/>
      <c r="I941" s="2"/>
      <c r="J941" s="2"/>
    </row>
    <row r="942" spans="5:10" ht="15.75" customHeight="1" x14ac:dyDescent="0.25">
      <c r="E942" s="1"/>
      <c r="G942" s="4"/>
      <c r="H942" s="3"/>
      <c r="I942" s="2"/>
      <c r="J942" s="2"/>
    </row>
    <row r="943" spans="5:10" ht="15.75" customHeight="1" x14ac:dyDescent="0.25">
      <c r="E943" s="1"/>
      <c r="G943" s="4"/>
      <c r="H943" s="3"/>
      <c r="I943" s="2"/>
      <c r="J943" s="2"/>
    </row>
    <row r="944" spans="5:10" ht="15.75" customHeight="1" x14ac:dyDescent="0.25">
      <c r="E944" s="1"/>
      <c r="G944" s="4"/>
      <c r="H944" s="3"/>
      <c r="I944" s="2"/>
      <c r="J944" s="2"/>
    </row>
    <row r="945" spans="5:10" ht="15.75" customHeight="1" x14ac:dyDescent="0.25">
      <c r="E945" s="1"/>
      <c r="G945" s="4"/>
      <c r="H945" s="3"/>
      <c r="I945" s="2"/>
      <c r="J945" s="2"/>
    </row>
    <row r="946" spans="5:10" ht="15.75" customHeight="1" x14ac:dyDescent="0.25">
      <c r="E946" s="1"/>
      <c r="G946" s="4"/>
      <c r="H946" s="3"/>
      <c r="I946" s="2"/>
      <c r="J946" s="2"/>
    </row>
    <row r="947" spans="5:10" ht="15.75" customHeight="1" x14ac:dyDescent="0.25">
      <c r="E947" s="1"/>
      <c r="G947" s="4"/>
      <c r="H947" s="3"/>
      <c r="I947" s="2"/>
      <c r="J947" s="2"/>
    </row>
    <row r="948" spans="5:10" ht="15.75" customHeight="1" x14ac:dyDescent="0.25">
      <c r="E948" s="1"/>
      <c r="G948" s="4"/>
      <c r="H948" s="3"/>
      <c r="I948" s="2"/>
      <c r="J948" s="2"/>
    </row>
    <row r="949" spans="5:10" ht="15.75" customHeight="1" x14ac:dyDescent="0.25">
      <c r="E949" s="1"/>
      <c r="G949" s="4"/>
      <c r="H949" s="3"/>
      <c r="I949" s="2"/>
      <c r="J949" s="2"/>
    </row>
    <row r="950" spans="5:10" ht="15.75" customHeight="1" x14ac:dyDescent="0.25">
      <c r="E950" s="1"/>
      <c r="G950" s="4"/>
      <c r="H950" s="3"/>
      <c r="I950" s="2"/>
      <c r="J950" s="2"/>
    </row>
    <row r="951" spans="5:10" ht="15.75" customHeight="1" x14ac:dyDescent="0.25">
      <c r="E951" s="1"/>
      <c r="G951" s="4"/>
      <c r="H951" s="3"/>
      <c r="I951" s="2"/>
      <c r="J951" s="2"/>
    </row>
    <row r="952" spans="5:10" ht="15.75" customHeight="1" x14ac:dyDescent="0.25">
      <c r="E952" s="1"/>
      <c r="G952" s="4"/>
      <c r="H952" s="3"/>
      <c r="I952" s="2"/>
      <c r="J952" s="2"/>
    </row>
    <row r="953" spans="5:10" ht="15.75" customHeight="1" x14ac:dyDescent="0.25">
      <c r="E953" s="1"/>
      <c r="G953" s="4"/>
      <c r="H953" s="3"/>
      <c r="I953" s="2"/>
      <c r="J953" s="2"/>
    </row>
    <row r="954" spans="5:10" ht="15.75" customHeight="1" x14ac:dyDescent="0.25">
      <c r="E954" s="1"/>
      <c r="G954" s="4"/>
      <c r="H954" s="3"/>
      <c r="I954" s="2"/>
      <c r="J954" s="2"/>
    </row>
    <row r="955" spans="5:10" ht="15.75" customHeight="1" x14ac:dyDescent="0.25">
      <c r="E955" s="1"/>
      <c r="G955" s="4"/>
      <c r="H955" s="3"/>
      <c r="I955" s="2"/>
      <c r="J955" s="2"/>
    </row>
    <row r="956" spans="5:10" ht="15.75" customHeight="1" x14ac:dyDescent="0.25">
      <c r="E956" s="1"/>
      <c r="G956" s="4"/>
      <c r="H956" s="3"/>
      <c r="I956" s="2"/>
      <c r="J956" s="2"/>
    </row>
    <row r="957" spans="5:10" ht="15.75" customHeight="1" x14ac:dyDescent="0.25">
      <c r="E957" s="1"/>
      <c r="G957" s="4"/>
      <c r="H957" s="3"/>
      <c r="I957" s="2"/>
      <c r="J957" s="2"/>
    </row>
    <row r="958" spans="5:10" ht="15.75" customHeight="1" x14ac:dyDescent="0.25">
      <c r="E958" s="1"/>
      <c r="G958" s="4"/>
      <c r="H958" s="3"/>
      <c r="I958" s="2"/>
      <c r="J958" s="2"/>
    </row>
    <row r="959" spans="5:10" ht="15.75" customHeight="1" x14ac:dyDescent="0.25">
      <c r="E959" s="1"/>
      <c r="G959" s="4"/>
      <c r="H959" s="3"/>
      <c r="I959" s="2"/>
      <c r="J959" s="2"/>
    </row>
    <row r="960" spans="5:10" ht="15.75" customHeight="1" x14ac:dyDescent="0.25">
      <c r="E960" s="1"/>
      <c r="G960" s="4"/>
      <c r="H960" s="3"/>
      <c r="I960" s="2"/>
      <c r="J960" s="2"/>
    </row>
    <row r="961" spans="5:10" ht="15.75" customHeight="1" x14ac:dyDescent="0.25">
      <c r="E961" s="1"/>
      <c r="G961" s="4"/>
      <c r="H961" s="3"/>
      <c r="I961" s="2"/>
      <c r="J961" s="2"/>
    </row>
    <row r="962" spans="5:10" ht="15.75" customHeight="1" x14ac:dyDescent="0.25">
      <c r="E962" s="1"/>
      <c r="G962" s="4"/>
      <c r="H962" s="3"/>
      <c r="I962" s="2"/>
      <c r="J962" s="2"/>
    </row>
    <row r="963" spans="5:10" ht="15.75" customHeight="1" x14ac:dyDescent="0.25">
      <c r="E963" s="1"/>
      <c r="G963" s="4"/>
      <c r="H963" s="3"/>
      <c r="I963" s="2"/>
      <c r="J963" s="2"/>
    </row>
    <row r="964" spans="5:10" ht="15.75" customHeight="1" x14ac:dyDescent="0.25">
      <c r="E964" s="1"/>
      <c r="G964" s="4"/>
      <c r="H964" s="3"/>
      <c r="I964" s="2"/>
      <c r="J964" s="2"/>
    </row>
    <row r="965" spans="5:10" ht="15.75" customHeight="1" x14ac:dyDescent="0.25">
      <c r="E965" s="1"/>
      <c r="G965" s="4"/>
      <c r="H965" s="3"/>
      <c r="I965" s="2"/>
      <c r="J965" s="2"/>
    </row>
    <row r="966" spans="5:10" ht="15.75" customHeight="1" x14ac:dyDescent="0.25">
      <c r="E966" s="1"/>
      <c r="G966" s="4"/>
      <c r="H966" s="3"/>
      <c r="I966" s="2"/>
      <c r="J966" s="2"/>
    </row>
    <row r="967" spans="5:10" ht="15.75" customHeight="1" x14ac:dyDescent="0.25">
      <c r="E967" s="1"/>
      <c r="G967" s="4"/>
      <c r="H967" s="3"/>
      <c r="I967" s="2"/>
      <c r="J967" s="2"/>
    </row>
    <row r="968" spans="5:10" ht="15.75" customHeight="1" x14ac:dyDescent="0.25">
      <c r="E968" s="1"/>
      <c r="G968" s="4"/>
      <c r="H968" s="3"/>
      <c r="I968" s="2"/>
      <c r="J968" s="2"/>
    </row>
    <row r="969" spans="5:10" ht="15.75" customHeight="1" x14ac:dyDescent="0.25">
      <c r="E969" s="1"/>
      <c r="G969" s="4"/>
      <c r="H969" s="3"/>
      <c r="I969" s="2"/>
      <c r="J969" s="2"/>
    </row>
    <row r="970" spans="5:10" ht="15.75" customHeight="1" x14ac:dyDescent="0.25">
      <c r="E970" s="1"/>
      <c r="G970" s="4"/>
      <c r="H970" s="3"/>
      <c r="I970" s="2"/>
      <c r="J970" s="2"/>
    </row>
    <row r="971" spans="5:10" ht="15.75" customHeight="1" x14ac:dyDescent="0.25">
      <c r="E971" s="1"/>
      <c r="G971" s="4"/>
      <c r="H971" s="3"/>
      <c r="I971" s="2"/>
      <c r="J971" s="2"/>
    </row>
    <row r="972" spans="5:10" ht="15.75" customHeight="1" x14ac:dyDescent="0.25">
      <c r="E972" s="1"/>
      <c r="G972" s="4"/>
      <c r="H972" s="3"/>
      <c r="I972" s="2"/>
      <c r="J972" s="2"/>
    </row>
    <row r="973" spans="5:10" ht="15.75" customHeight="1" x14ac:dyDescent="0.25">
      <c r="E973" s="1"/>
      <c r="G973" s="4"/>
      <c r="H973" s="3"/>
      <c r="I973" s="2"/>
      <c r="J973" s="2"/>
    </row>
    <row r="974" spans="5:10" ht="15.75" customHeight="1" x14ac:dyDescent="0.25">
      <c r="E974" s="1"/>
      <c r="G974" s="4"/>
      <c r="H974" s="3"/>
      <c r="I974" s="2"/>
      <c r="J974" s="2"/>
    </row>
    <row r="975" spans="5:10" ht="15.75" customHeight="1" x14ac:dyDescent="0.25">
      <c r="E975" s="1"/>
      <c r="G975" s="4"/>
      <c r="H975" s="3"/>
      <c r="I975" s="2"/>
      <c r="J975" s="2"/>
    </row>
    <row r="976" spans="5:10" ht="15.75" customHeight="1" x14ac:dyDescent="0.25">
      <c r="E976" s="1"/>
      <c r="G976" s="4"/>
      <c r="H976" s="3"/>
      <c r="I976" s="2"/>
      <c r="J976" s="2"/>
    </row>
    <row r="977" spans="5:10" ht="15.75" customHeight="1" x14ac:dyDescent="0.25">
      <c r="E977" s="1"/>
      <c r="G977" s="4"/>
      <c r="H977" s="3"/>
      <c r="I977" s="2"/>
      <c r="J977" s="2"/>
    </row>
    <row r="978" spans="5:10" ht="15.75" customHeight="1" x14ac:dyDescent="0.25">
      <c r="E978" s="1"/>
      <c r="G978" s="4"/>
      <c r="H978" s="3"/>
      <c r="I978" s="2"/>
      <c r="J978" s="2"/>
    </row>
    <row r="979" spans="5:10" ht="15.75" customHeight="1" x14ac:dyDescent="0.25">
      <c r="E979" s="1"/>
      <c r="G979" s="4"/>
      <c r="H979" s="3"/>
      <c r="I979" s="2"/>
      <c r="J979" s="2"/>
    </row>
    <row r="980" spans="5:10" ht="15.75" customHeight="1" x14ac:dyDescent="0.25">
      <c r="E980" s="1"/>
      <c r="G980" s="4"/>
      <c r="H980" s="3"/>
      <c r="I980" s="2"/>
      <c r="J980" s="2"/>
    </row>
    <row r="981" spans="5:10" ht="15.75" customHeight="1" x14ac:dyDescent="0.25">
      <c r="E981" s="1"/>
      <c r="G981" s="4"/>
      <c r="H981" s="3"/>
      <c r="I981" s="2"/>
      <c r="J981" s="2"/>
    </row>
    <row r="982" spans="5:10" ht="15.75" customHeight="1" x14ac:dyDescent="0.25">
      <c r="E982" s="1"/>
      <c r="G982" s="4"/>
      <c r="H982" s="3"/>
      <c r="I982" s="2"/>
      <c r="J982" s="2"/>
    </row>
    <row r="983" spans="5:10" ht="15.75" customHeight="1" x14ac:dyDescent="0.25">
      <c r="E983" s="1"/>
      <c r="G983" s="4"/>
      <c r="H983" s="3"/>
      <c r="I983" s="2"/>
      <c r="J983" s="2"/>
    </row>
    <row r="984" spans="5:10" ht="15.75" customHeight="1" x14ac:dyDescent="0.25">
      <c r="E984" s="1"/>
      <c r="G984" s="4"/>
      <c r="H984" s="3"/>
      <c r="I984" s="2"/>
      <c r="J984" s="2"/>
    </row>
    <row r="985" spans="5:10" ht="15.75" customHeight="1" x14ac:dyDescent="0.25">
      <c r="E985" s="1"/>
      <c r="G985" s="4"/>
      <c r="H985" s="3"/>
      <c r="I985" s="2"/>
      <c r="J985" s="2"/>
    </row>
    <row r="986" spans="5:10" ht="15.75" customHeight="1" x14ac:dyDescent="0.25">
      <c r="E986" s="1"/>
      <c r="G986" s="4"/>
      <c r="H986" s="3"/>
      <c r="I986" s="2"/>
      <c r="J986" s="2"/>
    </row>
    <row r="987" spans="5:10" ht="15.75" customHeight="1" x14ac:dyDescent="0.25">
      <c r="E987" s="1"/>
      <c r="G987" s="4"/>
      <c r="H987" s="3"/>
      <c r="I987" s="2"/>
      <c r="J987" s="2"/>
    </row>
    <row r="988" spans="5:10" ht="15.75" customHeight="1" x14ac:dyDescent="0.25">
      <c r="E988" s="1"/>
      <c r="G988" s="4"/>
      <c r="H988" s="3"/>
      <c r="I988" s="2"/>
      <c r="J988" s="2"/>
    </row>
    <row r="989" spans="5:10" ht="15.75" customHeight="1" x14ac:dyDescent="0.25">
      <c r="E989" s="1"/>
      <c r="G989" s="4"/>
      <c r="H989" s="3"/>
      <c r="I989" s="2"/>
      <c r="J989" s="2"/>
    </row>
    <row r="990" spans="5:10" ht="15.75" customHeight="1" x14ac:dyDescent="0.25">
      <c r="E990" s="1"/>
      <c r="G990" s="4"/>
      <c r="H990" s="3"/>
      <c r="I990" s="2"/>
      <c r="J990" s="2"/>
    </row>
    <row r="991" spans="5:10" ht="15.75" customHeight="1" x14ac:dyDescent="0.25">
      <c r="E991" s="1"/>
      <c r="G991" s="4"/>
      <c r="H991" s="3"/>
      <c r="I991" s="2"/>
      <c r="J991" s="2"/>
    </row>
    <row r="992" spans="5:10" ht="15.75" customHeight="1" x14ac:dyDescent="0.25">
      <c r="E992" s="1"/>
      <c r="G992" s="4"/>
      <c r="H992" s="3"/>
      <c r="I992" s="2"/>
      <c r="J992" s="2"/>
    </row>
    <row r="993" spans="5:10" ht="15.75" customHeight="1" x14ac:dyDescent="0.25">
      <c r="E993" s="1"/>
      <c r="G993" s="4"/>
      <c r="H993" s="3"/>
      <c r="I993" s="2"/>
      <c r="J993" s="2"/>
    </row>
    <row r="994" spans="5:10" ht="15.75" customHeight="1" x14ac:dyDescent="0.25">
      <c r="E994" s="1"/>
      <c r="G994" s="4"/>
      <c r="H994" s="3"/>
      <c r="I994" s="2"/>
      <c r="J994" s="2"/>
    </row>
    <row r="995" spans="5:10" ht="15.75" customHeight="1" x14ac:dyDescent="0.25">
      <c r="E995" s="1"/>
      <c r="G995" s="4"/>
      <c r="H995" s="3"/>
      <c r="I995" s="2"/>
      <c r="J995" s="2"/>
    </row>
    <row r="996" spans="5:10" ht="15.75" customHeight="1" x14ac:dyDescent="0.25">
      <c r="E996" s="1"/>
      <c r="G996" s="4"/>
      <c r="H996" s="3"/>
      <c r="I996" s="2"/>
      <c r="J996" s="2"/>
    </row>
    <row r="997" spans="5:10" ht="15.75" customHeight="1" x14ac:dyDescent="0.25">
      <c r="E997" s="1"/>
      <c r="G997" s="4"/>
      <c r="H997" s="3"/>
      <c r="I997" s="2"/>
      <c r="J997" s="2"/>
    </row>
    <row r="998" spans="5:10" ht="15.75" customHeight="1" x14ac:dyDescent="0.25">
      <c r="E998" s="1"/>
      <c r="G998" s="4"/>
      <c r="H998" s="3"/>
      <c r="I998" s="2"/>
      <c r="J998" s="2"/>
    </row>
    <row r="999" spans="5:10" ht="15.75" customHeight="1" x14ac:dyDescent="0.25">
      <c r="E999" s="1"/>
      <c r="G999" s="4"/>
      <c r="H999" s="3"/>
      <c r="I999" s="2"/>
      <c r="J999" s="2"/>
    </row>
    <row r="1000" spans="5:10" ht="15.75" customHeight="1" x14ac:dyDescent="0.25">
      <c r="E1000" s="1"/>
      <c r="G1000" s="4"/>
      <c r="H1000" s="3"/>
      <c r="I1000" s="2"/>
      <c r="J1000" s="2"/>
    </row>
    <row r="1001" spans="5:10" ht="15.75" customHeight="1" x14ac:dyDescent="0.25">
      <c r="E1001" s="1"/>
      <c r="G1001" s="4"/>
      <c r="H1001" s="3"/>
      <c r="I1001" s="2"/>
      <c r="J1001" s="2"/>
    </row>
    <row r="1002" spans="5:10" ht="15.75" customHeight="1" x14ac:dyDescent="0.25">
      <c r="E1002" s="1"/>
      <c r="G1002" s="4"/>
      <c r="H1002" s="3"/>
      <c r="I1002" s="2"/>
      <c r="J1002" s="2"/>
    </row>
    <row r="1003" spans="5:10" ht="15.75" customHeight="1" x14ac:dyDescent="0.25">
      <c r="E1003" s="1"/>
      <c r="G1003" s="4"/>
      <c r="H1003" s="3"/>
      <c r="I1003" s="2"/>
      <c r="J1003" s="2"/>
    </row>
    <row r="1004" spans="5:10" ht="15.75" customHeight="1" x14ac:dyDescent="0.25">
      <c r="E1004" s="1"/>
      <c r="G1004" s="4"/>
      <c r="H1004" s="3"/>
      <c r="I1004" s="2"/>
      <c r="J1004" s="2"/>
    </row>
    <row r="1005" spans="5:10" ht="15.75" customHeight="1" x14ac:dyDescent="0.25">
      <c r="E1005" s="1"/>
      <c r="G1005" s="4"/>
      <c r="H1005" s="3"/>
      <c r="I1005" s="2"/>
      <c r="J1005" s="2"/>
    </row>
    <row r="1006" spans="5:10" ht="15.75" customHeight="1" x14ac:dyDescent="0.25">
      <c r="E1006" s="1"/>
      <c r="G1006" s="4"/>
      <c r="H1006" s="3"/>
      <c r="I1006" s="2"/>
      <c r="J1006" s="2"/>
    </row>
    <row r="1007" spans="5:10" ht="15.75" customHeight="1" x14ac:dyDescent="0.25">
      <c r="E1007" s="1"/>
      <c r="G1007" s="4"/>
      <c r="H1007" s="3"/>
      <c r="I1007" s="2"/>
      <c r="J1007" s="2"/>
    </row>
  </sheetData>
  <mergeCells count="1">
    <mergeCell ref="I9:I12"/>
  </mergeCells>
  <conditionalFormatting sqref="K6:K21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Dashboard</vt:lpstr>
      <vt:lpstr>Cost and Operation</vt:lpstr>
      <vt:lpstr>Partnership</vt:lpstr>
      <vt:lpstr>X.CnS</vt:lpstr>
      <vt:lpstr>X.Hist</vt:lpstr>
      <vt:lpstr>Customer &amp; Sales</vt:lpstr>
      <vt:lpstr>History Pengeluaran</vt:lpstr>
      <vt:lpstr>Sales Calculation (2)</vt:lpstr>
      <vt:lpstr>'Sales Calculation (2)'!DATA</vt:lpstr>
      <vt:lpstr>DATA</vt:lpstr>
      <vt:lpstr>'Sales Calculation (2)'!EST</vt:lpstr>
      <vt:lpstr>EST</vt:lpstr>
      <vt:lpstr>GROSS_REV</vt:lpstr>
      <vt:lpstr>TOTAL_COST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XGCap</dc:creator>
  <cp:lastModifiedBy>XGCap</cp:lastModifiedBy>
  <dcterms:created xsi:type="dcterms:W3CDTF">2021-06-27T03:23:01Z</dcterms:created>
  <dcterms:modified xsi:type="dcterms:W3CDTF">2022-03-25T00:08:34Z</dcterms:modified>
</cp:coreProperties>
</file>