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asheeka\Downloads\"/>
    </mc:Choice>
  </mc:AlternateContent>
  <xr:revisionPtr revIDLastSave="0" documentId="13_ncr:1_{A3D3559A-A7BA-4F28-83BB-30F258E29B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s --&gt;" sheetId="9" r:id="rId1"/>
    <sheet name="Dataset" sheetId="12" r:id="rId2"/>
    <sheet name="Solution" sheetId="11" r:id="rId3"/>
    <sheet name="Russia" sheetId="6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13" i="12" l="1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BR5" i="12"/>
  <c r="BS5" i="12"/>
  <c r="BT5" i="12"/>
  <c r="BU5" i="12"/>
  <c r="BV5" i="12"/>
  <c r="BW5" i="12"/>
  <c r="BX5" i="12"/>
  <c r="BY5" i="12"/>
  <c r="BZ5" i="12"/>
  <c r="CA5" i="12"/>
  <c r="CB5" i="12"/>
  <c r="CC5" i="12"/>
  <c r="CD5" i="12"/>
  <c r="CE5" i="12"/>
  <c r="CF5" i="12"/>
  <c r="CG5" i="12"/>
  <c r="CH5" i="12"/>
  <c r="CI5" i="12"/>
  <c r="CJ5" i="12"/>
  <c r="CK5" i="12"/>
  <c r="CL5" i="12"/>
  <c r="CM5" i="12"/>
  <c r="CN5" i="12"/>
  <c r="CO5" i="12"/>
  <c r="CP5" i="12"/>
  <c r="BQ5" i="12"/>
  <c r="L7" i="12" l="1"/>
  <c r="Q7" i="12" s="1"/>
  <c r="BQ7" i="12" s="1"/>
  <c r="L8" i="12"/>
  <c r="V8" i="12" s="1"/>
  <c r="BV8" i="12" s="1"/>
  <c r="L9" i="12"/>
  <c r="T9" i="12" s="1"/>
  <c r="BT9" i="12" s="1"/>
  <c r="L10" i="12"/>
  <c r="T10" i="12" s="1"/>
  <c r="BT10" i="12" s="1"/>
  <c r="L11" i="12"/>
  <c r="S11" i="12" s="1"/>
  <c r="BS11" i="12" s="1"/>
  <c r="L12" i="12"/>
  <c r="R12" i="12" s="1"/>
  <c r="BR12" i="12" s="1"/>
  <c r="L13" i="12"/>
  <c r="AG13" i="12" s="1"/>
  <c r="CG13" i="12" s="1"/>
  <c r="L6" i="12"/>
  <c r="S6" i="12" s="1"/>
  <c r="BS6" i="12" s="1"/>
  <c r="P5" i="12"/>
  <c r="O5" i="12"/>
  <c r="Y13" i="12" l="1"/>
  <c r="BY13" i="12" s="1"/>
  <c r="AI9" i="12"/>
  <c r="CI9" i="12" s="1"/>
  <c r="AA8" i="12"/>
  <c r="CA8" i="12" s="1"/>
  <c r="Z7" i="12"/>
  <c r="BZ7" i="12" s="1"/>
  <c r="AA6" i="12"/>
  <c r="CA6" i="12" s="1"/>
  <c r="AA13" i="12"/>
  <c r="CA13" i="12" s="1"/>
  <c r="AC7" i="12"/>
  <c r="CC7" i="12" s="1"/>
  <c r="AB8" i="12"/>
  <c r="CB8" i="12" s="1"/>
  <c r="AA7" i="12"/>
  <c r="CA7" i="12" s="1"/>
  <c r="AH7" i="12"/>
  <c r="CH7" i="12" s="1"/>
  <c r="AO13" i="12"/>
  <c r="CO13" i="12" s="1"/>
  <c r="Z13" i="12"/>
  <c r="BZ13" i="12" s="1"/>
  <c r="AP13" i="12"/>
  <c r="CP13" i="12" s="1"/>
  <c r="AA12" i="12"/>
  <c r="CA12" i="12" s="1"/>
  <c r="AN13" i="12"/>
  <c r="CN13" i="12" s="1"/>
  <c r="Y12" i="12"/>
  <c r="BY12" i="12" s="1"/>
  <c r="Y7" i="12"/>
  <c r="BY7" i="12" s="1"/>
  <c r="AL12" i="12"/>
  <c r="CL12" i="12" s="1"/>
  <c r="X12" i="12"/>
  <c r="BX12" i="12" s="1"/>
  <c r="X7" i="12"/>
  <c r="BX7" i="12" s="1"/>
  <c r="AP9" i="12"/>
  <c r="CP9" i="12" s="1"/>
  <c r="W12" i="12"/>
  <c r="BW12" i="12" s="1"/>
  <c r="AJ12" i="12"/>
  <c r="CJ12" i="12" s="1"/>
  <c r="AL8" i="12"/>
  <c r="CL8" i="12" s="1"/>
  <c r="AF6" i="12"/>
  <c r="CF6" i="12" s="1"/>
  <c r="AE9" i="12"/>
  <c r="CE9" i="12" s="1"/>
  <c r="AI12" i="12"/>
  <c r="CI12" i="12" s="1"/>
  <c r="AP7" i="12"/>
  <c r="CP7" i="12" s="1"/>
  <c r="U6" i="12"/>
  <c r="BU6" i="12" s="1"/>
  <c r="AD6" i="12"/>
  <c r="CD6" i="12" s="1"/>
  <c r="AD9" i="12"/>
  <c r="CD9" i="12" s="1"/>
  <c r="AH12" i="12"/>
  <c r="CH12" i="12" s="1"/>
  <c r="AO7" i="12"/>
  <c r="CO7" i="12" s="1"/>
  <c r="V12" i="12"/>
  <c r="BV12" i="12" s="1"/>
  <c r="AC6" i="12"/>
  <c r="CC6" i="12" s="1"/>
  <c r="AE8" i="12"/>
  <c r="CE8" i="12" s="1"/>
  <c r="AG12" i="12"/>
  <c r="CG12" i="12" s="1"/>
  <c r="AN7" i="12"/>
  <c r="CN7" i="12" s="1"/>
  <c r="R8" i="12"/>
  <c r="BR8" i="12" s="1"/>
  <c r="AB6" i="12"/>
  <c r="CB6" i="12" s="1"/>
  <c r="AC8" i="12"/>
  <c r="CC8" i="12" s="1"/>
  <c r="AJ9" i="12"/>
  <c r="CJ9" i="12" s="1"/>
  <c r="AL6" i="12"/>
  <c r="CL6" i="12" s="1"/>
  <c r="AO9" i="12"/>
  <c r="CO9" i="12" s="1"/>
  <c r="X13" i="12"/>
  <c r="BX13" i="12" s="1"/>
  <c r="AF11" i="12"/>
  <c r="CF11" i="12" s="1"/>
  <c r="AD10" i="12"/>
  <c r="CD10" i="12" s="1"/>
  <c r="AB9" i="12"/>
  <c r="CB9" i="12" s="1"/>
  <c r="Z8" i="12"/>
  <c r="BZ8" i="12" s="1"/>
  <c r="AG9" i="12"/>
  <c r="CG9" i="12" s="1"/>
  <c r="AM13" i="12"/>
  <c r="CM13" i="12" s="1"/>
  <c r="AM11" i="12"/>
  <c r="CM11" i="12" s="1"/>
  <c r="AM9" i="12"/>
  <c r="CM9" i="12" s="1"/>
  <c r="AM7" i="12"/>
  <c r="CM7" i="12" s="1"/>
  <c r="Z6" i="12"/>
  <c r="BZ6" i="12" s="1"/>
  <c r="W13" i="12"/>
  <c r="BW13" i="12" s="1"/>
  <c r="AE11" i="12"/>
  <c r="CE11" i="12" s="1"/>
  <c r="AC10" i="12"/>
  <c r="CC10" i="12" s="1"/>
  <c r="AA9" i="12"/>
  <c r="CA9" i="12" s="1"/>
  <c r="Y8" i="12"/>
  <c r="BY8" i="12" s="1"/>
  <c r="W7" i="12"/>
  <c r="BW7" i="12" s="1"/>
  <c r="AJ11" i="12"/>
  <c r="CJ11" i="12" s="1"/>
  <c r="AJ8" i="12"/>
  <c r="CJ8" i="12" s="1"/>
  <c r="AL13" i="12"/>
  <c r="CL13" i="12" s="1"/>
  <c r="AL11" i="12"/>
  <c r="CL11" i="12" s="1"/>
  <c r="AL9" i="12"/>
  <c r="CL9" i="12" s="1"/>
  <c r="AL7" i="12"/>
  <c r="CL7" i="12" s="1"/>
  <c r="Y6" i="12"/>
  <c r="BY6" i="12" s="1"/>
  <c r="AF12" i="12"/>
  <c r="CF12" i="12" s="1"/>
  <c r="AD11" i="12"/>
  <c r="CD11" i="12" s="1"/>
  <c r="AB10" i="12"/>
  <c r="CB10" i="12" s="1"/>
  <c r="Z9" i="12"/>
  <c r="BZ9" i="12" s="1"/>
  <c r="X8" i="12"/>
  <c r="BX8" i="12" s="1"/>
  <c r="AJ6" i="12"/>
  <c r="CJ6" i="12" s="1"/>
  <c r="AI11" i="12"/>
  <c r="CI11" i="12" s="1"/>
  <c r="AI8" i="12"/>
  <c r="CI8" i="12" s="1"/>
  <c r="AK13" i="12"/>
  <c r="CK13" i="12" s="1"/>
  <c r="AK11" i="12"/>
  <c r="CK11" i="12" s="1"/>
  <c r="AK9" i="12"/>
  <c r="CK9" i="12" s="1"/>
  <c r="AK7" i="12"/>
  <c r="CK7" i="12" s="1"/>
  <c r="W11" i="12"/>
  <c r="BW11" i="12" s="1"/>
  <c r="AC9" i="12"/>
  <c r="CC9" i="12" s="1"/>
  <c r="X6" i="12"/>
  <c r="BX6" i="12" s="1"/>
  <c r="AE12" i="12"/>
  <c r="CE12" i="12" s="1"/>
  <c r="AC11" i="12"/>
  <c r="CC11" i="12" s="1"/>
  <c r="AA10" i="12"/>
  <c r="CA10" i="12" s="1"/>
  <c r="Y9" i="12"/>
  <c r="BY9" i="12" s="1"/>
  <c r="W8" i="12"/>
  <c r="BW8" i="12" s="1"/>
  <c r="AI6" i="12"/>
  <c r="CI6" i="12" s="1"/>
  <c r="AH11" i="12"/>
  <c r="CH11" i="12" s="1"/>
  <c r="AH8" i="12"/>
  <c r="CH8" i="12" s="1"/>
  <c r="AP12" i="12"/>
  <c r="CP12" i="12" s="1"/>
  <c r="AP10" i="12"/>
  <c r="CP10" i="12" s="1"/>
  <c r="AP8" i="12"/>
  <c r="CP8" i="12" s="1"/>
  <c r="AP6" i="12"/>
  <c r="CP6" i="12" s="1"/>
  <c r="AO11" i="12"/>
  <c r="CO11" i="12" s="1"/>
  <c r="AH9" i="12"/>
  <c r="CH9" i="12" s="1"/>
  <c r="AN9" i="12"/>
  <c r="CN9" i="12" s="1"/>
  <c r="V11" i="12"/>
  <c r="BV11" i="12" s="1"/>
  <c r="AF13" i="12"/>
  <c r="CF13" i="12" s="1"/>
  <c r="AD12" i="12"/>
  <c r="CD12" i="12" s="1"/>
  <c r="AB11" i="12"/>
  <c r="CB11" i="12" s="1"/>
  <c r="Z10" i="12"/>
  <c r="BZ10" i="12" s="1"/>
  <c r="X9" i="12"/>
  <c r="BX9" i="12" s="1"/>
  <c r="AF7" i="12"/>
  <c r="CF7" i="12" s="1"/>
  <c r="AH6" i="12"/>
  <c r="CH6" i="12" s="1"/>
  <c r="AG11" i="12"/>
  <c r="CG11" i="12" s="1"/>
  <c r="AG8" i="12"/>
  <c r="CG8" i="12" s="1"/>
  <c r="AO12" i="12"/>
  <c r="CO12" i="12" s="1"/>
  <c r="AO10" i="12"/>
  <c r="CO10" i="12" s="1"/>
  <c r="AO8" i="12"/>
  <c r="CO8" i="12" s="1"/>
  <c r="AO6" i="12"/>
  <c r="CO6" i="12" s="1"/>
  <c r="V10" i="12"/>
  <c r="BV10" i="12" s="1"/>
  <c r="AE13" i="12"/>
  <c r="CE13" i="12" s="1"/>
  <c r="AC12" i="12"/>
  <c r="CC12" i="12" s="1"/>
  <c r="AA11" i="12"/>
  <c r="CA11" i="12" s="1"/>
  <c r="Y10" i="12"/>
  <c r="BY10" i="12" s="1"/>
  <c r="W9" i="12"/>
  <c r="BW9" i="12" s="1"/>
  <c r="AE7" i="12"/>
  <c r="CE7" i="12" s="1"/>
  <c r="AJ13" i="12"/>
  <c r="CJ13" i="12" s="1"/>
  <c r="AJ10" i="12"/>
  <c r="CJ10" i="12" s="1"/>
  <c r="AJ7" i="12"/>
  <c r="CJ7" i="12" s="1"/>
  <c r="AN12" i="12"/>
  <c r="CN12" i="12" s="1"/>
  <c r="AN10" i="12"/>
  <c r="CN10" i="12" s="1"/>
  <c r="AN8" i="12"/>
  <c r="CN8" i="12" s="1"/>
  <c r="AN6" i="12"/>
  <c r="CN6" i="12" s="1"/>
  <c r="AP11" i="12"/>
  <c r="CP11" i="12" s="1"/>
  <c r="AF10" i="12"/>
  <c r="CF10" i="12" s="1"/>
  <c r="AE10" i="12"/>
  <c r="CE10" i="12" s="1"/>
  <c r="AN11" i="12"/>
  <c r="CN11" i="12" s="1"/>
  <c r="S9" i="12"/>
  <c r="BS9" i="12" s="1"/>
  <c r="AG6" i="12"/>
  <c r="CG6" i="12" s="1"/>
  <c r="AD13" i="12"/>
  <c r="CD13" i="12" s="1"/>
  <c r="AB12" i="12"/>
  <c r="CB12" i="12" s="1"/>
  <c r="Z11" i="12"/>
  <c r="BZ11" i="12" s="1"/>
  <c r="X10" i="12"/>
  <c r="BX10" i="12" s="1"/>
  <c r="AF8" i="12"/>
  <c r="CF8" i="12" s="1"/>
  <c r="AD7" i="12"/>
  <c r="CD7" i="12" s="1"/>
  <c r="AI13" i="12"/>
  <c r="CI13" i="12" s="1"/>
  <c r="AI10" i="12"/>
  <c r="CI10" i="12" s="1"/>
  <c r="AI7" i="12"/>
  <c r="CI7" i="12" s="1"/>
  <c r="AM12" i="12"/>
  <c r="CM12" i="12" s="1"/>
  <c r="AM10" i="12"/>
  <c r="CM10" i="12" s="1"/>
  <c r="AM8" i="12"/>
  <c r="CM8" i="12" s="1"/>
  <c r="AM6" i="12"/>
  <c r="CM6" i="12" s="1"/>
  <c r="R9" i="12"/>
  <c r="BR9" i="12" s="1"/>
  <c r="AC13" i="12"/>
  <c r="CC13" i="12" s="1"/>
  <c r="Y11" i="12"/>
  <c r="BY11" i="12" s="1"/>
  <c r="W10" i="12"/>
  <c r="BW10" i="12" s="1"/>
  <c r="AH13" i="12"/>
  <c r="CH13" i="12" s="1"/>
  <c r="AH10" i="12"/>
  <c r="CH10" i="12" s="1"/>
  <c r="AL10" i="12"/>
  <c r="CL10" i="12" s="1"/>
  <c r="U8" i="12"/>
  <c r="BU8" i="12" s="1"/>
  <c r="AE6" i="12"/>
  <c r="CE6" i="12" s="1"/>
  <c r="AB13" i="12"/>
  <c r="CB13" i="12" s="1"/>
  <c r="Z12" i="12"/>
  <c r="BZ12" i="12" s="1"/>
  <c r="X11" i="12"/>
  <c r="BX11" i="12" s="1"/>
  <c r="AF9" i="12"/>
  <c r="CF9" i="12" s="1"/>
  <c r="AD8" i="12"/>
  <c r="CD8" i="12" s="1"/>
  <c r="AB7" i="12"/>
  <c r="CB7" i="12" s="1"/>
  <c r="AG10" i="12"/>
  <c r="CG10" i="12" s="1"/>
  <c r="AG7" i="12"/>
  <c r="CG7" i="12" s="1"/>
  <c r="AK12" i="12"/>
  <c r="CK12" i="12" s="1"/>
  <c r="AK10" i="12"/>
  <c r="CK10" i="12" s="1"/>
  <c r="AK8" i="12"/>
  <c r="CK8" i="12" s="1"/>
  <c r="AK6" i="12"/>
  <c r="CK6" i="12" s="1"/>
  <c r="U11" i="12"/>
  <c r="BU11" i="12" s="1"/>
  <c r="T11" i="12"/>
  <c r="BT11" i="12" s="1"/>
  <c r="U7" i="12"/>
  <c r="BU7" i="12" s="1"/>
  <c r="R11" i="12"/>
  <c r="BR11" i="12" s="1"/>
  <c r="T7" i="12"/>
  <c r="BT7" i="12" s="1"/>
  <c r="Q11" i="12"/>
  <c r="BQ11" i="12" s="1"/>
  <c r="U12" i="12"/>
  <c r="BU12" i="12" s="1"/>
  <c r="T12" i="12"/>
  <c r="BT12" i="12" s="1"/>
  <c r="Q12" i="12"/>
  <c r="BQ12" i="12" s="1"/>
  <c r="Q9" i="12"/>
  <c r="BQ9" i="12" s="1"/>
  <c r="T6" i="12"/>
  <c r="BT6" i="12" s="1"/>
  <c r="V13" i="12"/>
  <c r="BV13" i="12" s="1"/>
  <c r="U13" i="12"/>
  <c r="BU13" i="12" s="1"/>
  <c r="R10" i="12"/>
  <c r="BR10" i="12" s="1"/>
  <c r="T8" i="12"/>
  <c r="BT8" i="12" s="1"/>
  <c r="S10" i="12"/>
  <c r="BS10" i="12" s="1"/>
  <c r="T13" i="12"/>
  <c r="BT13" i="12" s="1"/>
  <c r="Q10" i="12"/>
  <c r="BQ10" i="12" s="1"/>
  <c r="S8" i="12"/>
  <c r="BS8" i="12" s="1"/>
  <c r="Q6" i="12"/>
  <c r="BQ6" i="12" s="1"/>
  <c r="R13" i="12"/>
  <c r="BR13" i="12" s="1"/>
  <c r="V9" i="12"/>
  <c r="BV9" i="12" s="1"/>
  <c r="Q8" i="12"/>
  <c r="BQ8" i="12" s="1"/>
  <c r="W6" i="12"/>
  <c r="BW6" i="12" s="1"/>
  <c r="Q13" i="12"/>
  <c r="BQ13" i="12" s="1"/>
  <c r="U9" i="12"/>
  <c r="BU9" i="12" s="1"/>
  <c r="S13" i="12"/>
  <c r="BS13" i="12" s="1"/>
  <c r="V6" i="12"/>
  <c r="BV6" i="12" s="1"/>
  <c r="V7" i="12"/>
  <c r="BV7" i="12" s="1"/>
  <c r="R6" i="12"/>
  <c r="BR6" i="12" s="1"/>
  <c r="S12" i="12"/>
  <c r="BS12" i="12" s="1"/>
  <c r="U10" i="12"/>
  <c r="BU10" i="12" s="1"/>
  <c r="R7" i="12"/>
  <c r="BR7" i="12" s="1"/>
  <c r="S7" i="12"/>
  <c r="BS7" i="12" s="1"/>
  <c r="CQ5" i="12"/>
  <c r="CR5" i="12" s="1"/>
  <c r="CW5" i="12"/>
  <c r="CX5" i="12" s="1"/>
  <c r="CU5" i="12"/>
  <c r="CV5" i="12" s="1"/>
  <c r="CS5" i="12"/>
  <c r="CT5" i="12" l="1"/>
  <c r="M5" i="12" s="1"/>
  <c r="N5" i="12"/>
  <c r="CQ7" i="12" l="1"/>
  <c r="O7" i="12"/>
  <c r="CU12" i="12"/>
  <c r="CV12" i="12" s="1"/>
  <c r="P12" i="12"/>
  <c r="CQ9" i="12"/>
  <c r="O9" i="12"/>
  <c r="CU13" i="12"/>
  <c r="CV13" i="12" s="1"/>
  <c r="P13" i="12"/>
  <c r="CQ10" i="12"/>
  <c r="O10" i="12"/>
  <c r="CQ11" i="12"/>
  <c r="O11" i="12"/>
  <c r="CU11" i="12"/>
  <c r="CV11" i="12" s="1"/>
  <c r="P11" i="12"/>
  <c r="CQ8" i="12"/>
  <c r="O8" i="12"/>
  <c r="CU6" i="12"/>
  <c r="CV6" i="12" s="1"/>
  <c r="P6" i="12"/>
  <c r="CQ12" i="12"/>
  <c r="O12" i="12"/>
  <c r="CQ6" i="12"/>
  <c r="CR6" i="12" s="1"/>
  <c r="O6" i="12"/>
  <c r="CU9" i="12"/>
  <c r="CV9" i="12" s="1"/>
  <c r="P9" i="12"/>
  <c r="CU7" i="12"/>
  <c r="CV7" i="12" s="1"/>
  <c r="P7" i="12"/>
  <c r="CU8" i="12"/>
  <c r="CV8" i="12" s="1"/>
  <c r="P8" i="12"/>
  <c r="CQ13" i="12"/>
  <c r="O13" i="12"/>
  <c r="CU10" i="12"/>
  <c r="CV10" i="12" s="1"/>
  <c r="P10" i="12"/>
  <c r="CW13" i="12"/>
  <c r="CX13" i="12" s="1"/>
  <c r="CW7" i="12"/>
  <c r="CX7" i="12" s="1"/>
  <c r="CW8" i="12"/>
  <c r="CX8" i="12" s="1"/>
  <c r="CW9" i="12"/>
  <c r="CX9" i="12" s="1"/>
  <c r="CW10" i="12"/>
  <c r="CX10" i="12" s="1"/>
  <c r="CW11" i="12"/>
  <c r="CX11" i="12" s="1"/>
  <c r="CW12" i="12"/>
  <c r="CX12" i="12" s="1"/>
  <c r="CW6" i="12"/>
  <c r="CX6" i="12" s="1"/>
  <c r="CS13" i="12"/>
  <c r="CT13" i="12" s="1"/>
  <c r="CS7" i="12"/>
  <c r="CT7" i="12" s="1"/>
  <c r="CS8" i="12"/>
  <c r="CT8" i="12" s="1"/>
  <c r="CS9" i="12"/>
  <c r="CT9" i="12" s="1"/>
  <c r="CS10" i="12"/>
  <c r="CT10" i="12" s="1"/>
  <c r="CS11" i="12"/>
  <c r="CT11" i="12" s="1"/>
  <c r="CS12" i="12"/>
  <c r="CT12" i="12" s="1"/>
  <c r="CS6" i="12"/>
  <c r="CT6" i="12" l="1"/>
  <c r="M6" i="12" s="1"/>
  <c r="N6" i="12"/>
  <c r="CR12" i="12"/>
  <c r="M12" i="12" s="1"/>
  <c r="N12" i="12"/>
  <c r="CR11" i="12"/>
  <c r="M11" i="12" s="1"/>
  <c r="N11" i="12"/>
  <c r="CR10" i="12"/>
  <c r="M10" i="12" s="1"/>
  <c r="N10" i="12"/>
  <c r="CR9" i="12"/>
  <c r="M9" i="12" s="1"/>
  <c r="N9" i="12"/>
  <c r="CR8" i="12"/>
  <c r="M8" i="12" s="1"/>
  <c r="N8" i="12"/>
  <c r="CR7" i="12"/>
  <c r="M7" i="12" s="1"/>
  <c r="N7" i="12"/>
  <c r="CR13" i="12"/>
  <c r="M13" i="12" s="1"/>
  <c r="N13" i="12"/>
</calcChain>
</file>

<file path=xl/sharedStrings.xml><?xml version="1.0" encoding="utf-8"?>
<sst xmlns="http://schemas.openxmlformats.org/spreadsheetml/2006/main" count="459" uniqueCount="172">
  <si>
    <t>ID</t>
  </si>
  <si>
    <t>Category</t>
  </si>
  <si>
    <t>Product</t>
  </si>
  <si>
    <t>Price</t>
  </si>
  <si>
    <t>Cost</t>
  </si>
  <si>
    <t>Weight</t>
  </si>
  <si>
    <t>Dairy Products</t>
  </si>
  <si>
    <t>Meat / Seafood</t>
  </si>
  <si>
    <t>Fruits / Veggie</t>
  </si>
  <si>
    <t>Beverages</t>
  </si>
  <si>
    <t>Pantry</t>
  </si>
  <si>
    <t>Total</t>
  </si>
  <si>
    <t>Portions/hour</t>
  </si>
  <si>
    <t>Time - min</t>
  </si>
  <si>
    <t>Time - hrs</t>
  </si>
  <si>
    <t>Profit</t>
  </si>
  <si>
    <t>Appetizer</t>
  </si>
  <si>
    <t>Salad A</t>
  </si>
  <si>
    <t>Salad B</t>
  </si>
  <si>
    <t>Salad C</t>
  </si>
  <si>
    <t>Soup A</t>
  </si>
  <si>
    <t>Soup B</t>
  </si>
  <si>
    <t>Pirozhok A</t>
  </si>
  <si>
    <t>Pirozhok B</t>
  </si>
  <si>
    <t>Entry</t>
  </si>
  <si>
    <t>Blin A</t>
  </si>
  <si>
    <t>Blin B</t>
  </si>
  <si>
    <t>Blin C</t>
  </si>
  <si>
    <t>Blin D</t>
  </si>
  <si>
    <t>Blin E</t>
  </si>
  <si>
    <t>Blin F</t>
  </si>
  <si>
    <t>Veggie Blin A</t>
  </si>
  <si>
    <t>Fruit Blin B</t>
  </si>
  <si>
    <t>Entry A</t>
  </si>
  <si>
    <t>Entry B</t>
  </si>
  <si>
    <t>Dessert</t>
  </si>
  <si>
    <t>Cake A</t>
  </si>
  <si>
    <t>Cake B</t>
  </si>
  <si>
    <t>Candy A</t>
  </si>
  <si>
    <t>Cold Drink A</t>
  </si>
  <si>
    <t>Cold Drink B</t>
  </si>
  <si>
    <t>Cold Drink C</t>
  </si>
  <si>
    <t>Cold Drink D</t>
  </si>
  <si>
    <t>Hot Drink A</t>
  </si>
  <si>
    <t>Hot Drink B</t>
  </si>
  <si>
    <t>Columbus</t>
  </si>
  <si>
    <t>Cincinnati</t>
  </si>
  <si>
    <t>Cleveland</t>
  </si>
  <si>
    <t>Las Vegas</t>
  </si>
  <si>
    <t>Miami</t>
  </si>
  <si>
    <t>Russia</t>
  </si>
  <si>
    <t>Задача</t>
  </si>
  <si>
    <t>5 команда. Кейс №2</t>
  </si>
  <si>
    <t>Выбрать город в США оптимальный для открытия в 2019 году ресторанов, специализирующихся на блинах</t>
  </si>
  <si>
    <t xml:space="preserve">В данном файле представлена юнит-экономика заказа в каждом из предложенных городов. </t>
  </si>
  <si>
    <t>Labor</t>
  </si>
  <si>
    <t xml:space="preserve">4. Цена(price) в каждом городе увеличена на 40% от соотношения заработной платы в городе к з/п в РФ. </t>
  </si>
  <si>
    <t>6. Выручка (profit) составляет разницу между ценой, стоимостью продуктов и стоимостью рабочего времени, потраченного на готовку, посчитанного согласно данным о з/п</t>
  </si>
  <si>
    <t>Indianapolis</t>
  </si>
  <si>
    <t>Birmingham</t>
  </si>
  <si>
    <t>Portland</t>
  </si>
  <si>
    <t>City</t>
  </si>
  <si>
    <t>no</t>
  </si>
  <si>
    <t>Row Labels</t>
  </si>
  <si>
    <t>Grand Total</t>
  </si>
  <si>
    <t>1 order  avg profit</t>
  </si>
  <si>
    <t>1 order avg price</t>
  </si>
  <si>
    <t>1 order avg cost</t>
  </si>
  <si>
    <t>1. На вкладке Dataset единая таблица, при добавлении города, изменении изначальных параметров таких,как расходы, автоматически высчитываются значения price, profit,cost.</t>
  </si>
  <si>
    <t>fill</t>
  </si>
  <si>
    <t>calc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</si>
  <si>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</si>
  <si>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</si>
  <si>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</si>
  <si>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</si>
  <si>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</si>
  <si>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</si>
  <si>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</si>
  <si>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</si>
  <si>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</si>
  <si>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</si>
  <si>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</si>
  <si>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</si>
  <si>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</si>
  <si>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</si>
  <si>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</si>
  <si>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</si>
  <si>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</si>
  <si>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</si>
  <si>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</si>
  <si>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</si>
  <si>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</si>
  <si>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</si>
  <si>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</si>
  <si>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</si>
  <si>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</si>
  <si>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</si>
  <si>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COGS
Dairy Products</t>
  </si>
  <si>
    <t>COGS
Meat / Seafood</t>
  </si>
  <si>
    <t>COGS
Fruits / Veggie</t>
  </si>
  <si>
    <t>COGS
Beverages</t>
  </si>
  <si>
    <t>COGS
Pantry</t>
  </si>
  <si>
    <t>price_index</t>
  </si>
  <si>
    <t>check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</si>
  <si>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</si>
  <si>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</si>
  <si>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</si>
  <si>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</si>
  <si>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</si>
  <si>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</si>
  <si>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</si>
  <si>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</si>
  <si>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</si>
  <si>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</si>
  <si>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</si>
  <si>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</si>
  <si>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</si>
  <si>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</si>
  <si>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</si>
  <si>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</si>
  <si>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</si>
  <si>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</si>
  <si>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</si>
  <si>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</si>
  <si>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</si>
  <si>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</si>
  <si>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</si>
  <si>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</si>
  <si>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</si>
  <si>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</si>
  <si>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%_in_orders
Appetizer</t>
  </si>
  <si>
    <t>%_in_orders
Entry</t>
  </si>
  <si>
    <t>%_in_orders
Dessert</t>
  </si>
  <si>
    <t>%_in_orders
Beverages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</si>
  <si>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</si>
  <si>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</si>
  <si>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</si>
  <si>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</si>
  <si>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</si>
  <si>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</si>
  <si>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</si>
  <si>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</si>
  <si>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</si>
  <si>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</si>
  <si>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</si>
  <si>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</si>
  <si>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</si>
  <si>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</si>
  <si>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</si>
  <si>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</si>
  <si>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</si>
  <si>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</si>
  <si>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</si>
  <si>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</si>
  <si>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</si>
  <si>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</si>
  <si>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</si>
  <si>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</si>
  <si>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</si>
  <si>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</si>
  <si>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PROFIT per order
Appetizer</t>
  </si>
  <si>
    <t>AVRG PROFIT
Appetizer</t>
  </si>
  <si>
    <t>AVRG PROFIT
Entry</t>
  </si>
  <si>
    <t>PROFIT per order
Entry</t>
  </si>
  <si>
    <t>AVRG PROFIT
Dessert</t>
  </si>
  <si>
    <t>PROFIT per order
Dessert</t>
  </si>
  <si>
    <t>AVRG PROFIT
Beverages</t>
  </si>
  <si>
    <t>PROFIT per order
Beverages</t>
  </si>
  <si>
    <t>Average of 1 order  avg profit</t>
  </si>
  <si>
    <t>2. Состав заказа сформирован согласно предоставленной информации(поля fill)</t>
  </si>
  <si>
    <t>3. полное меню с пересчитанными ценами(price), стоимостью(cost) и выручкой (profit) с каждого блюда находится в сгруппированных вкладках. Для лучшей работы файла рекомендуем копировать формулы при добавлении нового города</t>
  </si>
  <si>
    <t>5. Стоимость (cost) скорректирована согласно предоставленной информации в колонках COGS и зависит от состава блюда.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</si>
</sst>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\ &quot;₽&quot;_-;\-* #,##0.00\ &quot;₽&quot;_-;_-* &quot;-&quot;??\ &quot;₽&quot;_-;_-@_-"/>
    <numFmt numFmtId="166" formatCode="_-[$$-409]* #,##0.00_ ;_-[$$-409]* \-#,##0.00\ ;_-[$$-409]* &quot;-&quot;??_ ;_-@_ "/>
    <numFmt numFmtId="167" formatCode="_-[$$-C09]* #,##0.00_-;\-[$$-C09]* #,##0.00_-;_-[$$-C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FFFF"/>
      <name val="Calibri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4" borderId="0" xfId="0" applyFont="1" applyFill="1" applyAlignment="1">
      <alignment horizontal="center"/>
    </xf>
    <xf numFmtId="0" fontId="2" fillId="4" borderId="0" xfId="0" applyFont="1" applyFill="1"/>
    <xf numFmtId="44" fontId="2" fillId="4" borderId="0" xfId="1" applyNumberFormat="1" applyFont="1" applyFill="1" applyBorder="1"/>
    <xf numFmtId="44" fontId="2" fillId="4" borderId="0" xfId="0" applyNumberFormat="1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9" fontId="2" fillId="4" borderId="0" xfId="2" applyFont="1" applyFill="1" applyBorder="1"/>
    <xf numFmtId="1" fontId="2" fillId="4" borderId="0" xfId="0" applyNumberFormat="1" applyFont="1" applyFill="1"/>
    <xf numFmtId="2" fontId="2" fillId="4" borderId="0" xfId="0" applyNumberFormat="1" applyFont="1" applyFill="1"/>
    <xf numFmtId="0" fontId="0" fillId="6" borderId="0" xfId="0" applyFill="1"/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center" vertical="center"/>
    </xf>
    <xf numFmtId="166" fontId="5" fillId="2" borderId="3" xfId="0" applyNumberFormat="1" applyFont="1" applyFill="1" applyBorder="1" applyAlignment="1">
      <alignment horizontal="center" vertical="center"/>
    </xf>
    <xf numFmtId="9" fontId="5" fillId="2" borderId="5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7" fillId="8" borderId="0" xfId="0" applyNumberFormat="1" applyFont="1" applyFill="1" applyAlignment="1">
      <alignment horizontal="center" vertical="center"/>
    </xf>
    <xf numFmtId="166" fontId="4" fillId="3" borderId="10" xfId="0" applyNumberFormat="1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6" fontId="4" fillId="3" borderId="10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9" fontId="5" fillId="0" borderId="1" xfId="2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66" fontId="5" fillId="0" borderId="2" xfId="2" applyNumberFormat="1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6" fontId="6" fillId="0" borderId="2" xfId="1" applyNumberFormat="1" applyFont="1" applyFill="1" applyBorder="1" applyAlignment="1">
      <alignment horizontal="center"/>
    </xf>
    <xf numFmtId="166" fontId="5" fillId="0" borderId="2" xfId="0" applyNumberFormat="1" applyFont="1" applyBorder="1" applyAlignment="1">
      <alignment horizontal="center" vertical="center"/>
    </xf>
    <xf numFmtId="166" fontId="5" fillId="0" borderId="8" xfId="0" applyNumberFormat="1" applyFont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/>
    </xf>
    <xf numFmtId="9" fontId="5" fillId="0" borderId="13" xfId="0" applyNumberFormat="1" applyFont="1" applyBorder="1" applyAlignment="1">
      <alignment horizontal="center" vertical="center"/>
    </xf>
    <xf numFmtId="166" fontId="5" fillId="0" borderId="14" xfId="2" applyNumberFormat="1" applyFont="1" applyFill="1" applyBorder="1" applyAlignment="1">
      <alignment horizontal="center" vertical="center"/>
    </xf>
    <xf numFmtId="166" fontId="5" fillId="0" borderId="14" xfId="0" applyNumberFormat="1" applyFont="1" applyBorder="1" applyAlignment="1">
      <alignment horizontal="center" vertical="center"/>
    </xf>
    <xf numFmtId="2" fontId="5" fillId="0" borderId="2" xfId="2" applyNumberFormat="1" applyFont="1" applyFill="1" applyBorder="1" applyAlignment="1">
      <alignment horizontal="center" vertical="center"/>
    </xf>
    <xf numFmtId="166" fontId="7" fillId="10" borderId="0" xfId="0" applyNumberFormat="1" applyFont="1" applyFill="1" applyAlignment="1">
      <alignment horizontal="center" vertical="center"/>
    </xf>
    <xf numFmtId="166" fontId="11" fillId="3" borderId="13" xfId="0" applyNumberFormat="1" applyFont="1" applyFill="1" applyBorder="1" applyAlignment="1">
      <alignment horizontal="center" vertical="center"/>
    </xf>
    <xf numFmtId="166" fontId="7" fillId="10" borderId="16" xfId="0" applyNumberFormat="1" applyFont="1" applyFill="1" applyBorder="1" applyAlignment="1">
      <alignment horizontal="center" vertical="center"/>
    </xf>
    <xf numFmtId="166" fontId="11" fillId="3" borderId="14" xfId="0" applyNumberFormat="1" applyFont="1" applyFill="1" applyBorder="1" applyAlignment="1">
      <alignment horizontal="center" vertical="center"/>
    </xf>
    <xf numFmtId="166" fontId="11" fillId="3" borderId="12" xfId="0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6" fontId="7" fillId="10" borderId="17" xfId="0" applyNumberFormat="1" applyFont="1" applyFill="1" applyBorder="1" applyAlignment="1">
      <alignment horizontal="center" vertical="center"/>
    </xf>
    <xf numFmtId="166" fontId="12" fillId="0" borderId="16" xfId="0" applyNumberFormat="1" applyFont="1" applyBorder="1" applyAlignment="1">
      <alignment horizontal="center" vertical="center"/>
    </xf>
    <xf numFmtId="166" fontId="12" fillId="0" borderId="15" xfId="0" applyNumberFormat="1" applyFont="1" applyBorder="1" applyAlignment="1">
      <alignment horizontal="center" vertical="center"/>
    </xf>
    <xf numFmtId="166" fontId="12" fillId="0" borderId="14" xfId="0" applyNumberFormat="1" applyFont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166" fontId="11" fillId="11" borderId="13" xfId="0" applyNumberFormat="1" applyFont="1" applyFill="1" applyBorder="1" applyAlignment="1">
      <alignment horizontal="center" vertical="center"/>
    </xf>
    <xf numFmtId="166" fontId="5" fillId="10" borderId="11" xfId="0" applyNumberFormat="1" applyFont="1" applyFill="1" applyBorder="1" applyAlignment="1">
      <alignment horizontal="center" vertical="center" wrapText="1"/>
    </xf>
    <xf numFmtId="166" fontId="5" fillId="9" borderId="11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166" fontId="9" fillId="3" borderId="16" xfId="0" applyNumberFormat="1" applyFont="1" applyFill="1" applyBorder="1" applyAlignment="1">
      <alignment horizontal="center" vertical="center" wrapText="1"/>
    </xf>
    <xf numFmtId="166" fontId="11" fillId="10" borderId="0" xfId="0" applyNumberFormat="1" applyFont="1" applyFill="1" applyAlignment="1">
      <alignment horizontal="center" vertical="center"/>
    </xf>
    <xf numFmtId="166" fontId="12" fillId="10" borderId="0" xfId="0" applyNumberFormat="1" applyFont="1" applyFill="1" applyAlignment="1">
      <alignment horizontal="center" vertical="center"/>
    </xf>
    <xf numFmtId="166" fontId="12" fillId="0" borderId="12" xfId="0" applyNumberFormat="1" applyFont="1" applyBorder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1">
    <dxf>
      <numFmt numFmtId="167" formatCode="_-[$$-C09]* #,##0.00_-;\-[$$-C09]* #,##0.00_-;_-[$$-C09]* &quot;-&quot;??_-;_-@_-"/>
    </dxf>
    <dxf>
      <numFmt numFmtId="167" formatCode="_-[$$-C09]* #,##0.00_-;\-[$$-C09]* #,##0.00_-;_-[$$-C09]* &quot;-&quot;??_-;_-@_-"/>
    </dxf>
    <dxf>
      <numFmt numFmtId="167" formatCode="_-[$$-C09]* #,##0.00_-;\-[$$-C09]* #,##0.00_-;_-[$$-C09]* &quot;-&quot;??_-;_-@_-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6" formatCode="_-[$$-409]* #,##0.00_ ;_-[$$-409]* \-#,##0.00\ ;_-[$$-409]* &quot;-&quot;??_ ;_-@_ 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 1 order  avg profit 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17C-4FA0-ABA3-BA8AE1615B3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7C-4FA0-ABA3-BA8AE1615B3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7C-4FA0-ABA3-BA8AE1615B3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17C-4FA0-ABA3-BA8AE1615B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7C-4FA0-ABA3-BA8AE1615B3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7C-4FA0-ABA3-BA8AE1615B3D}"/>
              </c:ext>
            </c:extLst>
          </c:dPt>
          <c:cat>
            <c:strRef>
              <c:f>Dataset!$A$5:$A$14</c:f>
              <c:strCache>
                <c:ptCount val="9"/>
                <c:pt idx="0">
                  <c:v>Russia</c:v>
                </c:pt>
                <c:pt idx="1">
                  <c:v> Columbus </c:v>
                </c:pt>
                <c:pt idx="2">
                  <c:v> Cincinnati </c:v>
                </c:pt>
                <c:pt idx="3">
                  <c:v> Cleveland </c:v>
                </c:pt>
                <c:pt idx="4">
                  <c:v> Las Vegas </c:v>
                </c:pt>
                <c:pt idx="5">
                  <c:v> Miami </c:v>
                </c:pt>
                <c:pt idx="6">
                  <c:v> Indianapolis </c:v>
                </c:pt>
                <c:pt idx="7">
                  <c:v> Birmingham </c:v>
                </c:pt>
                <c:pt idx="8">
                  <c:v> Portland </c:v>
                </c:pt>
              </c:strCache>
            </c:strRef>
          </c:cat>
          <c:val>
            <c:numRef>
              <c:f>Dataset!$M$5:$M$14</c:f>
              <c:numCache>
                <c:formatCode>_-[$$-409]* #,##0.00_ ;_-[$$-409]* \-#,##0.00\ ;_-[$$-409]* "-"??_ ;_-@_ </c:formatCode>
                <c:ptCount val="10"/>
                <c:pt idx="0">
                  <c:v>3.6038000000000001</c:v>
                </c:pt>
                <c:pt idx="1">
                  <c:v>1.9020273095238101</c:v>
                </c:pt>
                <c:pt idx="2">
                  <c:v>3.0678460952380955</c:v>
                </c:pt>
                <c:pt idx="3">
                  <c:v>3.6246989722222223</c:v>
                </c:pt>
                <c:pt idx="4">
                  <c:v>-0.50237038095237974</c:v>
                </c:pt>
                <c:pt idx="5">
                  <c:v>0.54563751190476095</c:v>
                </c:pt>
                <c:pt idx="6">
                  <c:v>1.9645429999999999</c:v>
                </c:pt>
                <c:pt idx="7">
                  <c:v>1.2810739642857147</c:v>
                </c:pt>
                <c:pt idx="8">
                  <c:v>4.8965553333333336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C-4FA0-ABA3-BA8AE1615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6052799"/>
        <c:axId val="1904842879"/>
      </c:barChart>
      <c:catAx>
        <c:axId val="179605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842879"/>
        <c:crosses val="autoZero"/>
        <c:auto val="1"/>
        <c:lblAlgn val="ctr"/>
        <c:lblOffset val="100"/>
        <c:noMultiLvlLbl val="0"/>
      </c:catAx>
      <c:valAx>
        <c:axId val="19048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05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[CL-DA-Project2-2 unit-economy.xlsx]Solution!PivotTable1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 1 order  avg profit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0840447575631991E-2"/>
          <c:y val="0.13377070737848198"/>
          <c:w val="0.86935598839618733"/>
          <c:h val="0.6634629632599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Solution!$B$2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19D-419A-836F-635B2EC5D461}"/>
              </c:ext>
            </c:extLst>
          </c:dPt>
          <c:cat>
            <c:strRef>
              <c:f>Solution!$A$3:$A$12</c:f>
              <c:strCache>
                <c:ptCount val="9"/>
                <c:pt idx="0">
                  <c:v>Las Vegas</c:v>
                </c:pt>
                <c:pt idx="1">
                  <c:v>Miami</c:v>
                </c:pt>
                <c:pt idx="2">
                  <c:v>Birmingham</c:v>
                </c:pt>
                <c:pt idx="3">
                  <c:v>Columbus</c:v>
                </c:pt>
                <c:pt idx="4">
                  <c:v>Indianapolis</c:v>
                </c:pt>
                <c:pt idx="5">
                  <c:v>Cincinnati</c:v>
                </c:pt>
                <c:pt idx="6">
                  <c:v>Russia</c:v>
                </c:pt>
                <c:pt idx="7">
                  <c:v>Cleveland</c:v>
                </c:pt>
                <c:pt idx="8">
                  <c:v>Portland</c:v>
                </c:pt>
              </c:strCache>
            </c:strRef>
          </c:cat>
          <c:val>
            <c:numRef>
              <c:f>Solution!$B$3:$B$12</c:f>
              <c:numCache>
                <c:formatCode>_-[$$-C09]* #,##0.00_-;\-[$$-C09]* #,##0.00_-;_-[$$-C09]* "-"??_-;_-@_-</c:formatCode>
                <c:ptCount val="9"/>
                <c:pt idx="0">
                  <c:v>-0.50237038095237974</c:v>
                </c:pt>
                <c:pt idx="1">
                  <c:v>0.54563751190476095</c:v>
                </c:pt>
                <c:pt idx="2">
                  <c:v>1.2810739642857147</c:v>
                </c:pt>
                <c:pt idx="3">
                  <c:v>1.9020273095238101</c:v>
                </c:pt>
                <c:pt idx="4">
                  <c:v>1.9645429999999999</c:v>
                </c:pt>
                <c:pt idx="5">
                  <c:v>3.0678460952380955</c:v>
                </c:pt>
                <c:pt idx="6">
                  <c:v>3.6038000000000001</c:v>
                </c:pt>
                <c:pt idx="7">
                  <c:v>3.6246989722222223</c:v>
                </c:pt>
                <c:pt idx="8">
                  <c:v>4.8965553333333336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D-419A-836F-635B2EC5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691632"/>
        <c:axId val="824689112"/>
      </c:barChart>
      <c:catAx>
        <c:axId val="8246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89112"/>
        <c:crosses val="autoZero"/>
        <c:auto val="1"/>
        <c:lblAlgn val="ctr"/>
        <c:lblOffset val="100"/>
        <c:noMultiLvlLbl val="0"/>
      </c:catAx>
      <c:valAx>
        <c:axId val="82468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[$$-C09]* #,##0.00_-;\-[$$-C09]* #,##0.00_-;_-[$$-C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69163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76200</xdr:rowOff>
    </xdr:from>
    <xdr:to>
      <xdr:col>3</xdr:col>
      <xdr:colOff>558800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7086FF-0B6A-4BD1-AB6A-DC632192F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215900</xdr:colOff>
      <xdr:row>1</xdr:row>
      <xdr:rowOff>6350</xdr:rowOff>
    </xdr:from>
    <xdr:to>
      <xdr:col>6</xdr:col>
      <xdr:colOff>501650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CDD4B-A2BA-755F-86EA-404C257FE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shenkina, Ekaterina" refreshedDate="45036.46224050926" createdVersion="8" refreshedVersion="8" minRefreshableVersion="3" recordCount="9" xr:uid="{792351E1-1D82-464B-8357-EB287AC8B680}">
  <cacheSource type="worksheet">
    <worksheetSource name="Table2"/>
  </cacheSource>
  <cacheFields count="102">
    <cacheField name="City" numFmtId="0">
      <sharedItems count="9">
        <s v="Russia"/>
        <s v="Columbus"/>
        <s v="Cincinnati"/>
        <s v="Cleveland"/>
        <s v="Las Vegas"/>
        <s v="Miami"/>
        <s v="Indianapolis"/>
        <s v="Birmingham"/>
        <s v="Portland"/>
      </sharedItems>
    </cacheField>
    <cacheField name="COGS_x000a_Dairy Products" numFmtId="166">
      <sharedItems containsSemiMixedTypes="0" containsString="0" containsNumber="1" minValue="4" maxValue="14.56"/>
    </cacheField>
    <cacheField name="COGS_x000a_Meat / Seafood" numFmtId="166">
      <sharedItems containsSemiMixedTypes="0" containsString="0" containsNumber="1" minValue="6" maxValue="21.88"/>
    </cacheField>
    <cacheField name="COGS_x000a_Fruits / Veggie" numFmtId="166">
      <sharedItems containsSemiMixedTypes="0" containsString="0" containsNumber="1" minValue="4" maxValue="15.54"/>
    </cacheField>
    <cacheField name="COGS_x000a_Beverages" numFmtId="166">
      <sharedItems containsSemiMixedTypes="0" containsString="0" containsNumber="1" minValue="2" maxValue="9.83"/>
    </cacheField>
    <cacheField name="COGS_x000a_Pantry" numFmtId="166">
      <sharedItems containsSemiMixedTypes="0" containsString="0" containsNumber="1" minValue="3" maxValue="10.78"/>
    </cacheField>
    <cacheField name="Labor" numFmtId="166">
      <sharedItems containsSemiMixedTypes="0" containsString="0" containsNumber="1" minValue="3" maxValue="14"/>
    </cacheField>
    <cacheField name="%_in_orders_x000a_Appetizer" numFmtId="9">
      <sharedItems containsSemiMixedTypes="0" containsString="0" containsNumber="1" minValue="0.2" maxValue="0.55000000000000004"/>
    </cacheField>
    <cacheField name="%_in_orders_x000a_Entry" numFmtId="9">
      <sharedItems containsSemiMixedTypes="0" containsString="0" containsNumber="1" minValue="0.55000000000000004" maxValue="0.9"/>
    </cacheField>
    <cacheField name="%_in_orders_x000a_Dessert" numFmtId="9">
      <sharedItems containsSemiMixedTypes="0" containsString="0" containsNumber="1" minValue="0.35" maxValue="0.8"/>
    </cacheField>
    <cacheField name="%_in_orders_x000a_Beverages" numFmtId="9">
      <sharedItems containsSemiMixedTypes="0" containsString="0" containsNumber="1" minValue="0.3" maxValue="0.95"/>
    </cacheField>
    <cacheField name="price_index" numFmtId="2">
      <sharedItems containsMixedTypes="1" containsNumber="1" minValue="1.0666666666666667" maxValue="1.8666666666666669"/>
    </cacheField>
    <cacheField name="1 order  avg profit" numFmtId="166">
      <sharedItems containsSemiMixedTypes="0" containsString="0" containsNumber="1" minValue="-0.50237038095237974" maxValue="4.8965553333333336"/>
    </cacheField>
    <cacheField name="check" numFmtId="166">
      <sharedItems containsSemiMixedTypes="0" containsString="0" containsNumber="1" minValue="-0.50237038095237974" maxValue="4.8965553333333336"/>
    </cacheField>
    <cacheField name="1 order avg price" numFmtId="166">
      <sharedItems containsSemiMixedTypes="0" containsString="0" containsNumber="1" minValue="5.4707142857142852" maxValue="12.064888888888891"/>
    </cacheField>
    <cacheField name="1 order avg cost" numFmtId="166">
      <sharedItems containsSemiMixedTypes="0" containsString="0" containsNumber="1" minValue="2.6521285714285714" maxValue="9.2740437142857139"/>
    </cacheField>
    <cacheField name="1" numFmtId="166">
      <sharedItems containsSemiMixedTypes="0" containsString="0" containsNumber="1" minValue="3" maxValue="5.6000000000000005"/>
    </cacheField>
    <cacheField name="2" numFmtId="166">
      <sharedItems containsSemiMixedTypes="0" containsString="0" containsNumber="1" minValue="3" maxValue="5.6000000000000005"/>
    </cacheField>
    <cacheField name="3" numFmtId="166">
      <sharedItems containsSemiMixedTypes="0" containsString="0" containsNumber="1" minValue="3" maxValue="5.6000000000000005"/>
    </cacheField>
    <cacheField name="4" numFmtId="166">
      <sharedItems containsSemiMixedTypes="0" containsString="0" containsNumber="1" minValue="2" maxValue="3.7333333333333338"/>
    </cacheField>
    <cacheField name="5" numFmtId="166">
      <sharedItems containsSemiMixedTypes="0" containsString="0" containsNumber="1" minValue="2" maxValue="3.7333333333333338"/>
    </cacheField>
    <cacheField name="6" numFmtId="166">
      <sharedItems containsSemiMixedTypes="0" containsString="0" containsNumber="1" minValue="1" maxValue="1.8666666666666669"/>
    </cacheField>
    <cacheField name="7" numFmtId="166">
      <sharedItems containsSemiMixedTypes="0" containsString="0" containsNumber="1" minValue="1" maxValue="1.8666666666666669"/>
    </cacheField>
    <cacheField name="8" numFmtId="166">
      <sharedItems containsSemiMixedTypes="0" containsString="0" containsNumber="1" minValue="3" maxValue="5.6000000000000005"/>
    </cacheField>
    <cacheField name="9" numFmtId="166">
      <sharedItems containsSemiMixedTypes="0" containsString="0" containsNumber="1" minValue="3" maxValue="5.6000000000000005"/>
    </cacheField>
    <cacheField name="10" numFmtId="166">
      <sharedItems containsSemiMixedTypes="0" containsString="0" containsNumber="1" minValue="3" maxValue="5.6000000000000005"/>
    </cacheField>
    <cacheField name="11" numFmtId="166">
      <sharedItems containsSemiMixedTypes="0" containsString="0" containsNumber="1" minValue="3" maxValue="5.6000000000000005"/>
    </cacheField>
    <cacheField name="12" numFmtId="166">
      <sharedItems containsSemiMixedTypes="0" containsString="0" containsNumber="1" minValue="4" maxValue="7.4666666666666677"/>
    </cacheField>
    <cacheField name="13" numFmtId="166">
      <sharedItems containsSemiMixedTypes="0" containsString="0" containsNumber="1" minValue="4" maxValue="7.4666666666666677"/>
    </cacheField>
    <cacheField name="14" numFmtId="166">
      <sharedItems containsSemiMixedTypes="0" containsString="0" containsNumber="1" minValue="3" maxValue="5.6000000000000005"/>
    </cacheField>
    <cacheField name="15" numFmtId="166">
      <sharedItems containsSemiMixedTypes="0" containsString="0" containsNumber="1" minValue="3" maxValue="5.6000000000000005"/>
    </cacheField>
    <cacheField name="16" numFmtId="166">
      <sharedItems containsSemiMixedTypes="0" containsString="0" containsNumber="1" minValue="5" maxValue="9.3333333333333339"/>
    </cacheField>
    <cacheField name="17" numFmtId="166">
      <sharedItems containsSemiMixedTypes="0" containsString="0" containsNumber="1" minValue="5" maxValue="9.3333333333333339"/>
    </cacheField>
    <cacheField name="18" numFmtId="166">
      <sharedItems containsSemiMixedTypes="0" containsString="0" containsNumber="1" minValue="3" maxValue="5.6000000000000005"/>
    </cacheField>
    <cacheField name="19" numFmtId="166">
      <sharedItems containsSemiMixedTypes="0" containsString="0" containsNumber="1" minValue="3" maxValue="5.6000000000000005"/>
    </cacheField>
    <cacheField name="20" numFmtId="166">
      <sharedItems containsSemiMixedTypes="0" containsString="0" containsNumber="1" minValue="1.5" maxValue="2.8000000000000003"/>
    </cacheField>
    <cacheField name="21" numFmtId="166">
      <sharedItems containsSemiMixedTypes="0" containsString="0" containsNumber="1" minValue="1.5" maxValue="2.8000000000000003"/>
    </cacheField>
    <cacheField name="22" numFmtId="166">
      <sharedItems containsSemiMixedTypes="0" containsString="0" containsNumber="1" minValue="1.5" maxValue="2.8000000000000003"/>
    </cacheField>
    <cacheField name="23" numFmtId="166">
      <sharedItems containsSemiMixedTypes="0" containsString="0" containsNumber="1" minValue="2" maxValue="3.7333333333333338"/>
    </cacheField>
    <cacheField name="24" numFmtId="166">
      <sharedItems containsSemiMixedTypes="0" containsString="0" containsNumber="1" minValue="2" maxValue="3.7333333333333338"/>
    </cacheField>
    <cacheField name="25" numFmtId="166">
      <sharedItems containsSemiMixedTypes="0" containsString="0" containsNumber="1" minValue="1.5" maxValue="2.8000000000000003"/>
    </cacheField>
    <cacheField name="26" numFmtId="166">
      <sharedItems containsSemiMixedTypes="0" containsString="0" containsNumber="1" minValue="1.5" maxValue="2.8000000000000003"/>
    </cacheField>
    <cacheField name="27" numFmtId="166">
      <sharedItems containsSemiMixedTypes="0" containsString="0" containsNumber="1" minValue="0.78000000000000014" maxValue="3.0127999999999999"/>
    </cacheField>
    <cacheField name="28" numFmtId="166">
      <sharedItems containsSemiMixedTypes="0" containsString="0" containsNumber="1" minValue="0.86" maxValue="3.2663999999999995"/>
    </cacheField>
    <cacheField name="29" numFmtId="166">
      <sharedItems containsSemiMixedTypes="0" containsString="0" containsNumber="1" minValue="0.98" maxValue="3.6467999999999998"/>
    </cacheField>
    <cacheField name="30" numFmtId="166">
      <sharedItems containsSemiMixedTypes="0" containsString="0" containsNumber="1" minValue="0.68000000000000016" maxValue="2.5934000000000008"/>
    </cacheField>
    <cacheField name="31" numFmtId="166">
      <sharedItems containsSemiMixedTypes="0" containsString="0" containsNumber="1" minValue="0.78" maxValue="2.9422000000000001"/>
    </cacheField>
    <cacheField name="32" numFmtId="166">
      <sharedItems containsSemiMixedTypes="0" containsString="0" containsNumber="1" minValue="0.38" maxValue="1.4680499999999999"/>
    </cacheField>
    <cacheField name="33" numFmtId="166">
      <sharedItems containsSemiMixedTypes="0" containsString="0" containsNumber="1" minValue="0.48" maxValue="1.7850499999999998"/>
    </cacheField>
    <cacheField name="34" numFmtId="166">
      <sharedItems containsSemiMixedTypes="0" containsString="0" containsNumber="1" minValue="0.76" maxValue="2.9360999999999997"/>
    </cacheField>
    <cacheField name="35" numFmtId="166">
      <sharedItems containsSemiMixedTypes="0" containsString="0" containsNumber="1" minValue="1.1400000000000001" maxValue="4.3453499999999998"/>
    </cacheField>
    <cacheField name="36" numFmtId="166">
      <sharedItems containsSemiMixedTypes="0" containsString="0" containsNumber="1" minValue="1.2899999999999998" maxValue="4.8796499999999998"/>
    </cacheField>
    <cacheField name="37" numFmtId="166">
      <sharedItems containsSemiMixedTypes="0" containsString="0" containsNumber="1" minValue="0.91999999999999993" maxValue="3.4237000000000002"/>
    </cacheField>
    <cacheField name="38" numFmtId="166">
      <sharedItems containsSemiMixedTypes="0" containsString="0" containsNumber="1" minValue="1.4999999999999998" maxValue="5.5159499999999992"/>
    </cacheField>
    <cacheField name="39" numFmtId="166">
      <sharedItems containsSemiMixedTypes="0" containsString="0" containsNumber="1" minValue="1.4399999999999997" maxValue="5.3257499999999993"/>
    </cacheField>
    <cacheField name="40" numFmtId="166">
      <sharedItems containsSemiMixedTypes="0" containsString="0" containsNumber="1" minValue="0.76" maxValue="2.9360999999999997"/>
    </cacheField>
    <cacheField name="41" numFmtId="166">
      <sharedItems containsSemiMixedTypes="0" containsString="0" containsNumber="1" minValue="0.76000000000000023" maxValue="2.9165000000000001"/>
    </cacheField>
    <cacheField name="42" numFmtId="166">
      <sharedItems containsSemiMixedTypes="0" containsString="0" containsNumber="1" minValue="1.4099999999999997" maxValue="5.1845999999999997"/>
    </cacheField>
    <cacheField name="43" numFmtId="166">
      <sharedItems containsSemiMixedTypes="0" containsString="0" containsNumber="1" minValue="1.4400000000000002" maxValue="5.298"/>
    </cacheField>
    <cacheField name="44" numFmtId="166">
      <sharedItems containsSemiMixedTypes="0" containsString="0" containsNumber="1" minValue="0.55499999999999994" maxValue="2.0874000000000001"/>
    </cacheField>
    <cacheField name="45" numFmtId="166">
      <sharedItems containsSemiMixedTypes="0" containsString="0" containsNumber="1" minValue="0.55499999999999994" maxValue="2.0874000000000001"/>
    </cacheField>
    <cacheField name="46" numFmtId="166">
      <sharedItems containsSemiMixedTypes="0" containsString="0" containsNumber="1" minValue="0.37" maxValue="1.3916000000000002"/>
    </cacheField>
    <cacheField name="47" numFmtId="166">
      <sharedItems containsSemiMixedTypes="0" containsString="0" containsNumber="1" minValue="0.4" maxValue="1.9660000000000002"/>
    </cacheField>
    <cacheField name="48" numFmtId="166">
      <sharedItems containsSemiMixedTypes="0" containsString="0" containsNumber="1" minValue="0.4" maxValue="1.9660000000000002"/>
    </cacheField>
    <cacheField name="49" numFmtId="166">
      <sharedItems containsSemiMixedTypes="0" containsString="0" containsNumber="1" minValue="0.48000000000000009" maxValue="2.1944000000000004"/>
    </cacheField>
    <cacheField name="50" numFmtId="166">
      <sharedItems containsSemiMixedTypes="0" containsString="0" containsNumber="1" minValue="0.48000000000000009" maxValue="2.1944000000000004"/>
    </cacheField>
    <cacheField name="51" numFmtId="166">
      <sharedItems containsSemiMixedTypes="0" containsString="0" containsNumber="1" minValue="0.4" maxValue="1.9660000000000002"/>
    </cacheField>
    <cacheField name="52" numFmtId="166">
      <sharedItems containsSemiMixedTypes="0" containsString="0" containsNumber="1" minValue="0.44000000000000006" maxValue="2.0802"/>
    </cacheField>
    <cacheField name="53" numFmtId="166">
      <sharedItems containsSemiMixedTypes="0" containsString="0" containsNumber="1" minValue="0.1372000000000006" maxValue="2.3322000000000003"/>
    </cacheField>
    <cacheField name="54" numFmtId="166">
      <sharedItems containsSemiMixedTypes="0" containsString="0" containsNumber="1" minValue="-0.116399999999999" maxValue="2.3002000000000002"/>
    </cacheField>
    <cacheField name="55" numFmtId="166">
      <sharedItems containsSemiMixedTypes="0" containsString="0" containsNumber="1" minValue="-0.4967999999999993" maxValue="2.2522000000000002"/>
    </cacheField>
    <cacheField name="56" numFmtId="166">
      <sharedItems containsSemiMixedTypes="0" containsString="0" containsNumber="1" minValue="-0.34340000000000048" maxValue="1.5501999999999998"/>
    </cacheField>
    <cacheField name="57" numFmtId="166">
      <sharedItems containsSemiMixedTypes="0" containsString="0" containsNumber="1" minValue="-0.69219999999999982" maxValue="1.3760000000000003"/>
    </cacheField>
    <cacheField name="58" numFmtId="166">
      <sharedItems containsSemiMixedTypes="0" containsString="0" containsNumber="1" minValue="-0.56804999999999972" maxValue="0.52"/>
    </cacheField>
    <cacheField name="59" numFmtId="166">
      <sharedItems containsSemiMixedTypes="0" containsString="0" containsNumber="1" minValue="-0.88504999999999967" maxValue="0.42000000000000004"/>
    </cacheField>
    <cacheField name="60" numFmtId="166">
      <sharedItems containsSemiMixedTypes="0" containsString="0" containsNumber="1" minValue="6.3900000000000845E-2" maxValue="2.2371666666666661"/>
    </cacheField>
    <cacheField name="61" numFmtId="166">
      <sharedItems containsSemiMixedTypes="0" containsString="0" containsNumber="1" minValue="-1.3453499999999994" maxValue="1.66"/>
    </cacheField>
    <cacheField name="62" numFmtId="166">
      <sharedItems containsSemiMixedTypes="0" containsString="0" containsNumber="1" minValue="-1.8796499999999994" maxValue="1.5100000000000002"/>
    </cacheField>
    <cacheField name="63" numFmtId="166">
      <sharedItems containsSemiMixedTypes="0" containsString="0" containsNumber="1" minValue="-0.72369999999999968" maxValue="1.7916999999999998"/>
    </cacheField>
    <cacheField name="64" numFmtId="166">
      <sharedItems containsSemiMixedTypes="0" containsString="0" containsNumber="1" minValue="-1.6159499999999984" maxValue="2.4062166666666673"/>
    </cacheField>
    <cacheField name="65" numFmtId="166">
      <sharedItems containsSemiMixedTypes="0" containsString="0" containsNumber="1" minValue="-1.4257499999999985" maxValue="2.4302166666666674"/>
    </cacheField>
    <cacheField name="66" numFmtId="166">
      <sharedItems containsSemiMixedTypes="0" containsString="0" containsNumber="1" minValue="6.3900000000000845E-2" maxValue="2.2371666666666661"/>
    </cacheField>
    <cacheField name="67" numFmtId="166">
      <sharedItems containsSemiMixedTypes="0" containsString="0" containsNumber="1" minValue="8.3500000000000463E-2" maxValue="2.3223666666666665"/>
    </cacheField>
    <cacheField name="68" numFmtId="166">
      <sharedItems containsSemiMixedTypes="0" containsString="0" containsNumber="1" minValue="-8.4599999999998787E-2" maxValue="4.3882333333333339"/>
    </cacheField>
    <cacheField name="69" numFmtId="166">
      <sharedItems containsSemiMixedTypes="0" containsString="0" containsNumber="1" minValue="-0.19799999999999918" maxValue="4.3027333333333342"/>
    </cacheField>
    <cacheField name="70" numFmtId="166">
      <sharedItems containsSemiMixedTypes="0" containsString="0" containsNumber="1" minValue="1.0626000000000004" maxValue="3.3152499999999998"/>
    </cacheField>
    <cacheField name="71" numFmtId="166">
      <sharedItems containsSemiMixedTypes="0" containsString="0" containsNumber="1" minValue="1.0626000000000004" maxValue="3.3152499999999998"/>
    </cacheField>
    <cacheField name="72" numFmtId="166">
      <sharedItems containsSemiMixedTypes="0" containsString="0" containsNumber="1" minValue="0.25840000000000007" maxValue="1.5101666666666667"/>
    </cacheField>
    <cacheField name="73" numFmtId="166">
      <sharedItems containsSemiMixedTypes="0" containsString="0" containsNumber="1" minValue="-0.24099999999999994" maxValue="1.1005000000000003"/>
    </cacheField>
    <cacheField name="74" numFmtId="166">
      <sharedItems containsSemiMixedTypes="0" containsString="0" containsNumber="1" minValue="-0.24099999999999994" maxValue="1.1005000000000003"/>
    </cacheField>
    <cacheField name="75" numFmtId="166">
      <sharedItems containsSemiMixedTypes="0" containsString="0" containsNumber="1" minValue="5.5600000000000011E-2" maxValue="1.6396000000000002"/>
    </cacheField>
    <cacheField name="76" numFmtId="166">
      <sharedItems containsSemiMixedTypes="0" containsString="0" containsNumber="1" minValue="5.5600000000000011E-2" maxValue="1.6396000000000002"/>
    </cacheField>
    <cacheField name="77" numFmtId="166">
      <sharedItems containsSemiMixedTypes="0" containsString="0" containsNumber="1" minValue="-0.3909999999999999" maxValue="1.0250000000000001"/>
    </cacheField>
    <cacheField name="78" numFmtId="166">
      <sharedItems containsSemiMixedTypes="0" containsString="0" containsNumber="1" minValue="-0.50519999999999976" maxValue="0.9850000000000001"/>
    </cacheField>
    <cacheField name="AVRG PROFIT_x000a_Appetizer" numFmtId="166">
      <sharedItems containsSemiMixedTypes="0" containsString="0" containsNumber="1" minValue="-0.42352857142857098" maxValue="1.4487571428571431"/>
    </cacheField>
    <cacheField name="PROFIT per order_x000a_Appetizer" numFmtId="166">
      <sharedItems containsSemiMixedTypes="0" containsString="0" containsNumber="1" minValue="-0.23294071428571406" maxValue="0.5070650000000001"/>
    </cacheField>
    <cacheField name="AVRG PROFIT_x000a_Entry" numFmtId="166">
      <sharedItems containsSemiMixedTypes="0" containsString="0" containsNumber="1" minValue="-0.70616999999999919" maxValue="2.4356233333333335"/>
    </cacheField>
    <cacheField name="PROFIT per order_x000a_Entry" numFmtId="166">
      <sharedItems containsSemiMixedTypes="0" containsString="0" containsNumber="1" minValue="-0.63555299999999926" maxValue="1.9484986666666668"/>
    </cacheField>
    <cacheField name="AVRG PROFIT_x000a_Dessert" numFmtId="166">
      <sharedItems containsSemiMixedTypes="0" containsString="0" containsNumber="1" minValue="0.79453333333333365" maxValue="2.7135555555555553"/>
    </cacheField>
    <cacheField name="PROFIT per order_x000a_Dessert" numFmtId="166">
      <sharedItems containsSemiMixedTypes="0" containsString="0" containsNumber="1" minValue="0.55617333333333352" maxValue="1.3567777777777776"/>
    </cacheField>
    <cacheField name="AVRG PROFIT_x000a_Beverages" numFmtId="166">
      <sharedItems containsSemiMixedTypes="0" containsString="0" containsNumber="1" minValue="-0.21116666666666659" maxValue="1.1833333333333333"/>
    </cacheField>
    <cacheField name="PROFIT per order_x000a_Beverages" numFmtId="166">
      <sharedItems containsSemiMixedTypes="0" containsString="0" containsNumber="1" minValue="-0.19004999999999994" maxValue="1.08421388888888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4"/>
    <n v="6"/>
    <n v="4"/>
    <n v="2"/>
    <n v="3"/>
    <n v="3"/>
    <n v="0.25"/>
    <n v="0.85"/>
    <n v="0.55000000000000004"/>
    <n v="0.3"/>
    <s v="no"/>
    <n v="3.6038000000000001"/>
    <n v="3.6038000000000001"/>
    <n v="5.4707142857142852"/>
    <n v="2.6521285714285714"/>
    <n v="3"/>
    <n v="3"/>
    <n v="3"/>
    <n v="2"/>
    <n v="2"/>
    <n v="1"/>
    <n v="1"/>
    <n v="3"/>
    <n v="3"/>
    <n v="3"/>
    <n v="3"/>
    <n v="4"/>
    <n v="4"/>
    <n v="3"/>
    <n v="3"/>
    <n v="5"/>
    <n v="5"/>
    <n v="3"/>
    <n v="3"/>
    <n v="1.5"/>
    <n v="1.5"/>
    <n v="1.5"/>
    <n v="2"/>
    <n v="2"/>
    <n v="1.5"/>
    <n v="1.5"/>
    <n v="0.78000000000000014"/>
    <n v="0.86"/>
    <n v="0.98"/>
    <n v="0.68000000000000016"/>
    <n v="0.78"/>
    <n v="0.38"/>
    <n v="0.48"/>
    <n v="0.76"/>
    <n v="1.1400000000000001"/>
    <n v="1.2899999999999998"/>
    <n v="0.91999999999999993"/>
    <n v="1.4999999999999998"/>
    <n v="1.4399999999999997"/>
    <n v="0.76"/>
    <n v="0.76000000000000023"/>
    <n v="1.4099999999999997"/>
    <n v="1.4400000000000002"/>
    <n v="0.55499999999999994"/>
    <n v="0.55499999999999994"/>
    <n v="0.37"/>
    <n v="0.4"/>
    <n v="0.4"/>
    <n v="0.48000000000000009"/>
    <n v="0.48000000000000009"/>
    <n v="0.4"/>
    <n v="0.44000000000000006"/>
    <n v="2.0699999999999998"/>
    <n v="1.9900000000000002"/>
    <n v="1.87"/>
    <n v="1.2699999999999998"/>
    <n v="1.17"/>
    <n v="0.52"/>
    <n v="0.42000000000000004"/>
    <n v="2.04"/>
    <n v="1.66"/>
    <n v="1.5100000000000002"/>
    <n v="1.78"/>
    <n v="2.2000000000000002"/>
    <n v="2.2600000000000007"/>
    <n v="2.04"/>
    <n v="2.0399999999999996"/>
    <n v="3.29"/>
    <n v="3.26"/>
    <n v="2.2950000000000004"/>
    <n v="2.2950000000000004"/>
    <n v="1.0799999999999998"/>
    <n v="1.0750000000000002"/>
    <n v="1.0750000000000002"/>
    <n v="1.47"/>
    <n v="1.47"/>
    <n v="1.0250000000000001"/>
    <n v="0.9850000000000001"/>
    <n v="1.33"/>
    <n v="0.33250000000000002"/>
    <n v="2.2079999999999997"/>
    <n v="1.8767999999999998"/>
    <n v="1.8900000000000003"/>
    <n v="1.0395000000000003"/>
    <n v="1.1833333333333333"/>
    <n v="0.35499999999999998"/>
  </r>
  <r>
    <x v="1"/>
    <n v="8.35"/>
    <n v="14.13"/>
    <n v="12.83"/>
    <n v="5.93"/>
    <n v="5.89"/>
    <n v="10"/>
    <n v="0.3"/>
    <n v="0.55000000000000004"/>
    <n v="0.35"/>
    <n v="0.8"/>
    <n v="1.3333333333333335"/>
    <n v="1.9020273095238101"/>
    <n v="1.9020273095238101"/>
    <n v="6.4415873015873029"/>
    <n v="4.4115460238095237"/>
    <n v="4"/>
    <n v="4"/>
    <n v="4"/>
    <n v="2.666666666666667"/>
    <n v="2.666666666666667"/>
    <n v="1.3333333333333335"/>
    <n v="1.3333333333333335"/>
    <n v="4"/>
    <n v="4"/>
    <n v="4"/>
    <n v="4"/>
    <n v="5.3333333333333339"/>
    <n v="5.3333333333333339"/>
    <n v="4"/>
    <n v="4"/>
    <n v="6.6666666666666679"/>
    <n v="6.6666666666666679"/>
    <n v="4"/>
    <n v="4"/>
    <n v="2"/>
    <n v="2"/>
    <n v="2"/>
    <n v="2.666666666666667"/>
    <n v="2.666666666666667"/>
    <n v="2"/>
    <n v="2"/>
    <n v="2.4272000000000005"/>
    <n v="2.4792000000000005"/>
    <n v="2.5572000000000004"/>
    <n v="1.7832000000000001"/>
    <n v="1.974"/>
    <n v="1.1343000000000001"/>
    <n v="1.1993"/>
    <n v="2.2686000000000002"/>
    <n v="3.1341000000000001"/>
    <n v="3.5003999999999995"/>
    <n v="2.2830000000000004"/>
    <n v="3.5024999999999999"/>
    <n v="3.4634999999999998"/>
    <n v="2.2686000000000002"/>
    <n v="2.1790000000000003"/>
    <n v="3.4194"/>
    <n v="3.4932000000000003"/>
    <n v="1.4778"/>
    <n v="1.4778"/>
    <n v="0.98520000000000008"/>
    <n v="1.1859999999999999"/>
    <n v="1.1859999999999999"/>
    <n v="1.4620000000000002"/>
    <n v="1.4620000000000002"/>
    <n v="1.1859999999999999"/>
    <n v="1.3240000000000001"/>
    <n v="1.0727999999999995"/>
    <n v="1.0207999999999995"/>
    <n v="0.94279999999999964"/>
    <n v="0.71680000000000021"/>
    <n v="0.52600000000000036"/>
    <n v="-0.13429999999999992"/>
    <n v="-0.19929999999999987"/>
    <n v="1.0647333333333333"/>
    <n v="0.19923333333333326"/>
    <n v="-0.16706666666666614"/>
    <n v="0.71699999999999964"/>
    <n v="0.83083333333333398"/>
    <n v="0.86983333333333412"/>
    <n v="1.0647333333333333"/>
    <n v="1.1543333333333332"/>
    <n v="2.2472666666666679"/>
    <n v="2.1734666666666675"/>
    <n v="2.0221999999999998"/>
    <n v="2.0221999999999998"/>
    <n v="0.84813333333333329"/>
    <n v="0.73066666666666669"/>
    <n v="0.73066666666666669"/>
    <n v="1.038"/>
    <n v="1.038"/>
    <n v="0.56400000000000006"/>
    <n v="0.42599999999999993"/>
    <n v="0.56365714285714286"/>
    <n v="0.16909714285714286"/>
    <n v="1.0154366666666672"/>
    <n v="0.55849016666666706"/>
    <n v="1.6308444444444443"/>
    <n v="0.5707955555555555"/>
    <n v="0.75455555555555565"/>
    <n v="0.60364444444444454"/>
  </r>
  <r>
    <x v="2"/>
    <n v="6.79"/>
    <n v="13.56"/>
    <n v="11.34"/>
    <n v="4.5599999999999996"/>
    <n v="5.34"/>
    <n v="10.5"/>
    <n v="0.55000000000000004"/>
    <n v="0.6"/>
    <n v="0.4"/>
    <n v="0.8"/>
    <n v="1.4000000000000001"/>
    <n v="3.0678460952380955"/>
    <n v="3.0678460952380955"/>
    <n v="7.9406666666666679"/>
    <n v="4.7779705714285718"/>
    <n v="4.2"/>
    <n v="4.2"/>
    <n v="4.2"/>
    <n v="2.8000000000000003"/>
    <n v="2.8000000000000003"/>
    <n v="1.4000000000000001"/>
    <n v="1.4000000000000001"/>
    <n v="4.2"/>
    <n v="4.2"/>
    <n v="4.2"/>
    <n v="4.2"/>
    <n v="5.6000000000000005"/>
    <n v="5.6000000000000005"/>
    <n v="4.2"/>
    <n v="4.2"/>
    <n v="7.0000000000000009"/>
    <n v="7.0000000000000009"/>
    <n v="4.2"/>
    <n v="4.2"/>
    <n v="2.1"/>
    <n v="2.1"/>
    <n v="2.1"/>
    <n v="2.8000000000000003"/>
    <n v="2.8000000000000003"/>
    <n v="2.1"/>
    <n v="2.1"/>
    <n v="2.1480000000000001"/>
    <n v="2.2368000000000001"/>
    <n v="2.3700000000000006"/>
    <n v="1.5614000000000003"/>
    <n v="1.7702"/>
    <n v="0.99460000000000004"/>
    <n v="1.1056000000000001"/>
    <n v="1.9892000000000001"/>
    <n v="2.7108000000000003"/>
    <n v="3.1503000000000001"/>
    <n v="2.0758000000000005"/>
    <n v="3.2469000000000001"/>
    <n v="3.1803000000000003"/>
    <n v="1.9892000000000001"/>
    <n v="1.8982000000000003"/>
    <n v="3.1949999999999998"/>
    <n v="3.2384999999999997"/>
    <n v="1.2945"/>
    <n v="1.2945"/>
    <n v="0.8630000000000001"/>
    <n v="0.91199999999999992"/>
    <n v="0.91199999999999992"/>
    <n v="1.1832"/>
    <n v="1.1832"/>
    <n v="0.91199999999999992"/>
    <n v="1.0476000000000001"/>
    <n v="1.5270000000000001"/>
    <n v="1.4382000000000001"/>
    <n v="1.3049999999999997"/>
    <n v="1.0635999999999999"/>
    <n v="0.85480000000000023"/>
    <n v="5.5400000000000116E-2"/>
    <n v="-5.5599999999999983E-2"/>
    <n v="1.5107999999999999"/>
    <n v="0.7891999999999999"/>
    <n v="0.34970000000000012"/>
    <n v="1.0741999999999996"/>
    <n v="1.3031000000000004"/>
    <n v="1.3697000000000001"/>
    <n v="1.5107999999999999"/>
    <n v="1.6018000000000001"/>
    <n v="2.7550000000000008"/>
    <n v="2.7115000000000009"/>
    <n v="2.3805000000000001"/>
    <n v="2.3805000000000001"/>
    <n v="1.0620000000000001"/>
    <n v="1.1005000000000003"/>
    <n v="1.1005000000000003"/>
    <n v="1.4418000000000002"/>
    <n v="1.4418000000000002"/>
    <n v="0.92550000000000021"/>
    <n v="0.78990000000000005"/>
    <n v="0.88405714285714276"/>
    <n v="0.48623142857142854"/>
    <n v="1.4975800000000001"/>
    <n v="0.89854800000000001"/>
    <n v="1.9410000000000001"/>
    <n v="0.77640000000000009"/>
    <n v="1.1333333333333335"/>
    <n v="0.90666666666666684"/>
  </r>
  <r>
    <x v="3"/>
    <n v="6.23"/>
    <n v="13.8"/>
    <n v="12.45"/>
    <n v="5.2"/>
    <n v="5.7"/>
    <n v="11"/>
    <n v="0.4"/>
    <n v="0.85"/>
    <n v="0.55000000000000004"/>
    <n v="0.75"/>
    <n v="1.4666666666666668"/>
    <n v="3.6246989722222223"/>
    <n v="3.6246989722222223"/>
    <n v="9.5951428571428572"/>
    <n v="6.0047499166666665"/>
    <n v="4.4000000000000004"/>
    <n v="4.4000000000000004"/>
    <n v="4.4000000000000004"/>
    <n v="2.9333333333333336"/>
    <n v="2.9333333333333336"/>
    <n v="1.4666666666666668"/>
    <n v="1.4666666666666668"/>
    <n v="4.4000000000000004"/>
    <n v="4.4000000000000004"/>
    <n v="4.4000000000000004"/>
    <n v="4.4000000000000004"/>
    <n v="5.8666666666666671"/>
    <n v="5.8666666666666671"/>
    <n v="4.4000000000000004"/>
    <n v="4.4000000000000004"/>
    <n v="7.3333333333333339"/>
    <n v="7.3333333333333339"/>
    <n v="4.4000000000000004"/>
    <n v="4.4000000000000004"/>
    <n v="2.2000000000000002"/>
    <n v="2.2000000000000002"/>
    <n v="2.2000000000000002"/>
    <n v="2.9333333333333336"/>
    <n v="2.9333333333333336"/>
    <n v="2.2000000000000002"/>
    <n v="2.2000000000000002"/>
    <n v="2.355"/>
    <n v="2.4089999999999998"/>
    <n v="2.4900000000000002"/>
    <n v="1.6806000000000005"/>
    <n v="1.8695999999999999"/>
    <n v="1.0790499999999998"/>
    <n v="1.1465500000000002"/>
    <n v="2.1580999999999997"/>
    <n v="2.86395"/>
    <n v="3.3384"/>
    <n v="2.1417000000000002"/>
    <n v="3.2935500000000002"/>
    <n v="3.25305"/>
    <n v="2.1580999999999997"/>
    <n v="2.0337000000000001"/>
    <n v="3.3300000000000005"/>
    <n v="3.3459000000000008"/>
    <n v="1.3771500000000001"/>
    <n v="1.3771500000000001"/>
    <n v="0.91810000000000014"/>
    <n v="1.04"/>
    <n v="1.04"/>
    <n v="1.33"/>
    <n v="1.33"/>
    <n v="1.04"/>
    <n v="1.1850000000000003"/>
    <n v="1.4950000000000003"/>
    <n v="1.4410000000000005"/>
    <n v="1.36"/>
    <n v="1.0693999999999997"/>
    <n v="0.88040000000000029"/>
    <n v="2.0950000000000302E-2"/>
    <n v="-4.6550000000000036E-2"/>
    <n v="1.5085666666666673"/>
    <n v="0.80271666666666708"/>
    <n v="0.32826666666666704"/>
    <n v="1.1583000000000001"/>
    <n v="1.4731166666666669"/>
    <n v="1.5136166666666671"/>
    <n v="1.5085666666666673"/>
    <n v="1.6329666666666669"/>
    <n v="2.9033333333333338"/>
    <n v="2.8874333333333331"/>
    <n v="2.4728500000000002"/>
    <n v="2.4728500000000002"/>
    <n v="1.0985666666666667"/>
    <n v="1.0683333333333336"/>
    <n v="1.0683333333333336"/>
    <n v="1.4200000000000002"/>
    <n v="1.4200000000000002"/>
    <n v="0.88500000000000012"/>
    <n v="0.73999999999999988"/>
    <n v="0.88860000000000017"/>
    <n v="0.35544000000000009"/>
    <n v="1.5716883333333336"/>
    <n v="1.3359350833333334"/>
    <n v="2.0147555555555559"/>
    <n v="1.1081155555555557"/>
    <n v="1.1002777777777779"/>
    <n v="0.82520833333333343"/>
  </r>
  <r>
    <x v="4"/>
    <n v="14.56"/>
    <n v="21.88"/>
    <n v="15.54"/>
    <n v="9.83"/>
    <n v="10.78"/>
    <n v="9"/>
    <n v="0.55000000000000004"/>
    <n v="0.9"/>
    <n v="0.7"/>
    <n v="0.9"/>
    <n v="1.2000000000000002"/>
    <n v="-0.50237038095237974"/>
    <n v="-0.50237038095237974"/>
    <n v="9.2022857142857166"/>
    <n v="9.2740437142857139"/>
    <n v="3.6000000000000005"/>
    <n v="3.6000000000000005"/>
    <n v="3.6000000000000005"/>
    <n v="2.4000000000000004"/>
    <n v="2.4000000000000004"/>
    <n v="1.2000000000000002"/>
    <n v="1.2000000000000002"/>
    <n v="3.6000000000000005"/>
    <n v="3.6000000000000005"/>
    <n v="3.6000000000000005"/>
    <n v="3.6000000000000005"/>
    <n v="4.8000000000000007"/>
    <n v="4.8000000000000007"/>
    <n v="3.6000000000000005"/>
    <n v="3.6000000000000005"/>
    <n v="6.0000000000000009"/>
    <n v="6.0000000000000009"/>
    <n v="3.6000000000000005"/>
    <n v="3.6000000000000005"/>
    <n v="1.8000000000000003"/>
    <n v="1.8000000000000003"/>
    <n v="1.8000000000000003"/>
    <n v="2.4000000000000004"/>
    <n v="2.4000000000000004"/>
    <n v="1.8000000000000003"/>
    <n v="1.8000000000000003"/>
    <n v="3.0127999999999999"/>
    <n v="3.2663999999999995"/>
    <n v="3.6467999999999998"/>
    <n v="2.5934000000000008"/>
    <n v="2.9422000000000001"/>
    <n v="1.4680499999999999"/>
    <n v="1.7850499999999998"/>
    <n v="2.9360999999999997"/>
    <n v="4.3453499999999998"/>
    <n v="4.8796499999999998"/>
    <n v="3.4237000000000002"/>
    <n v="5.5159499999999992"/>
    <n v="5.3257499999999993"/>
    <n v="2.9360999999999997"/>
    <n v="2.9165000000000001"/>
    <n v="5.1845999999999997"/>
    <n v="5.298"/>
    <n v="2.0874000000000001"/>
    <n v="2.0874000000000001"/>
    <n v="1.3916000000000002"/>
    <n v="1.9660000000000002"/>
    <n v="1.9660000000000002"/>
    <n v="2.1944000000000004"/>
    <n v="2.1944000000000004"/>
    <n v="1.9660000000000002"/>
    <n v="2.0802"/>
    <n v="0.1372000000000006"/>
    <n v="-0.116399999999999"/>
    <n v="-0.4967999999999993"/>
    <n v="-0.34340000000000048"/>
    <n v="-0.69219999999999982"/>
    <n v="-0.56804999999999972"/>
    <n v="-0.88504999999999967"/>
    <n v="6.3900000000000845E-2"/>
    <n v="-1.3453499999999994"/>
    <n v="-1.8796499999999994"/>
    <n v="-0.72369999999999968"/>
    <n v="-1.6159499999999984"/>
    <n v="-1.4257499999999985"/>
    <n v="6.3900000000000845E-2"/>
    <n v="8.3500000000000463E-2"/>
    <n v="-8.4599999999998787E-2"/>
    <n v="-0.19799999999999918"/>
    <n v="1.0626000000000004"/>
    <n v="1.0626000000000004"/>
    <n v="0.25840000000000007"/>
    <n v="-0.24099999999999994"/>
    <n v="-0.24099999999999994"/>
    <n v="5.5600000000000011E-2"/>
    <n v="5.5600000000000011E-2"/>
    <n v="-0.3909999999999999"/>
    <n v="-0.50519999999999976"/>
    <n v="-0.42352857142857098"/>
    <n v="-0.23294071428571406"/>
    <n v="-0.70616999999999919"/>
    <n v="-0.63555299999999926"/>
    <n v="0.79453333333333365"/>
    <n v="0.55617333333333352"/>
    <n v="-0.21116666666666659"/>
    <n v="-0.19004999999999994"/>
  </r>
  <r>
    <x v="5"/>
    <n v="14.2"/>
    <n v="19.510000000000002"/>
    <n v="15.24"/>
    <n v="9.5"/>
    <n v="9.01"/>
    <n v="9.5"/>
    <n v="0.5"/>
    <n v="0.85"/>
    <n v="0.8"/>
    <n v="0.95"/>
    <n v="1.2666666666666666"/>
    <n v="0.54563751190476095"/>
    <n v="0.54563751190476095"/>
    <n v="9.7720317460317467"/>
    <n v="9.0671424880952376"/>
    <n v="3.8"/>
    <n v="3.8"/>
    <n v="3.8"/>
    <n v="2.5333333333333332"/>
    <n v="2.5333333333333332"/>
    <n v="1.2666666666666666"/>
    <n v="1.2666666666666666"/>
    <n v="3.8"/>
    <n v="3.8"/>
    <n v="3.8"/>
    <n v="3.8"/>
    <n v="5.0666666666666664"/>
    <n v="5.0666666666666664"/>
    <n v="3.8"/>
    <n v="3.8"/>
    <n v="6.333333333333333"/>
    <n v="6.333333333333333"/>
    <n v="3.8"/>
    <n v="3.8"/>
    <n v="1.9"/>
    <n v="1.9"/>
    <n v="1.9"/>
    <n v="2.5333333333333332"/>
    <n v="2.5333333333333332"/>
    <n v="1.9"/>
    <n v="1.9"/>
    <n v="2.9234000000000004"/>
    <n v="3.0942000000000003"/>
    <n v="3.3504000000000005"/>
    <n v="2.4140000000000001"/>
    <n v="2.7094000000000005"/>
    <n v="1.4226000000000001"/>
    <n v="1.6361000000000001"/>
    <n v="2.8452000000000002"/>
    <n v="4.2054"/>
    <n v="4.58805"/>
    <n v="3.1660000000000004"/>
    <n v="5.0052000000000003"/>
    <n v="4.8771000000000004"/>
    <n v="2.8452000000000002"/>
    <n v="2.8244000000000002"/>
    <n v="4.6517999999999997"/>
    <n v="4.8075000000000001"/>
    <n v="1.97445"/>
    <n v="1.97445"/>
    <n v="1.3163"/>
    <n v="1.9000000000000001"/>
    <n v="1.9000000000000001"/>
    <n v="2.1295999999999999"/>
    <n v="2.1295999999999999"/>
    <n v="1.9000000000000001"/>
    <n v="2.0148000000000006"/>
    <n v="0.40159999999999935"/>
    <n v="0.23079999999999951"/>
    <n v="-2.54000000000007E-2"/>
    <n v="-3.9000000000000257E-2"/>
    <n v="-0.33440000000000059"/>
    <n v="-0.47260000000000013"/>
    <n v="-0.68610000000000015"/>
    <n v="0.32146666666666635"/>
    <n v="-1.0387333333333335"/>
    <n v="-1.4213833333333334"/>
    <n v="-0.31600000000000061"/>
    <n v="-0.88853333333333395"/>
    <n v="-0.76043333333333407"/>
    <n v="0.32146666666666635"/>
    <n v="0.34226666666666627"/>
    <n v="0.73153333333333326"/>
    <n v="0.57583333333333286"/>
    <n v="1.3505499999999997"/>
    <n v="1.3505499999999997"/>
    <n v="0.42536666666666656"/>
    <n v="-7.9166666666666885E-2"/>
    <n v="-7.9166666666666885E-2"/>
    <n v="0.24539999999999995"/>
    <n v="0.24539999999999995"/>
    <n v="-0.23750000000000024"/>
    <n v="-0.35230000000000072"/>
    <n v="-0.13215714285714328"/>
    <n v="-6.6078571428571639E-2"/>
    <n v="-0.21325166666666706"/>
    <n v="-0.181263916666667"/>
    <n v="1.0421555555555553"/>
    <n v="0.83372444444444427"/>
    <n v="-4.2888888888889143E-2"/>
    <n v="-4.0744444444444687E-2"/>
  </r>
  <r>
    <x v="6"/>
    <n v="5.36"/>
    <n v="12.93"/>
    <n v="10.3"/>
    <n v="4.6399999999999997"/>
    <n v="4.8"/>
    <n v="8"/>
    <n v="0.4"/>
    <n v="0.6"/>
    <n v="0.65"/>
    <n v="0.8"/>
    <n v="1.0666666666666667"/>
    <n v="1.9645429999999999"/>
    <n v="1.9645429999999999"/>
    <n v="6.3738412698412699"/>
    <n v="4.6554169999999999"/>
    <n v="3.2"/>
    <n v="3.2"/>
    <n v="3.2"/>
    <n v="2.1333333333333333"/>
    <n v="2.1333333333333333"/>
    <n v="1.0666666666666667"/>
    <n v="1.0666666666666667"/>
    <n v="3.2"/>
    <n v="3.2"/>
    <n v="3.2"/>
    <n v="3.2"/>
    <n v="4.2666666666666666"/>
    <n v="4.2666666666666666"/>
    <n v="3.2"/>
    <n v="3.2"/>
    <n v="5.333333333333333"/>
    <n v="5.333333333333333"/>
    <n v="3.2"/>
    <n v="3.2"/>
    <n v="1.6"/>
    <n v="1.6"/>
    <n v="1.6"/>
    <n v="2.1333333333333333"/>
    <n v="2.1333333333333333"/>
    <n v="1.6"/>
    <n v="1.6"/>
    <n v="1.9500000000000004"/>
    <n v="2.0552000000000001"/>
    <n v="2.2130000000000005"/>
    <n v="1.4080000000000004"/>
    <n v="1.6232"/>
    <n v="0.8973000000000001"/>
    <n v="1.0288000000000002"/>
    <n v="1.7946000000000002"/>
    <n v="2.3955000000000002"/>
    <n v="2.8891499999999999"/>
    <n v="1.9062000000000001"/>
    <n v="3.0170999999999997"/>
    <n v="2.9382000000000001"/>
    <n v="1.7946000000000002"/>
    <n v="1.6958000000000002"/>
    <n v="2.9895"/>
    <n v="3.0063"/>
    <n v="1.1493"/>
    <n v="1.1493"/>
    <n v="0.7662000000000001"/>
    <n v="0.92799999999999994"/>
    <n v="0.92799999999999994"/>
    <n v="1.1544000000000001"/>
    <n v="1.1544000000000001"/>
    <n v="0.92799999999999994"/>
    <n v="1.0412000000000001"/>
    <n v="0.84999999999999976"/>
    <n v="0.74480000000000002"/>
    <n v="0.58699999999999963"/>
    <n v="0.59199999999999964"/>
    <n v="0.37680000000000002"/>
    <n v="-9.7300000000000109E-2"/>
    <n v="-0.22880000000000017"/>
    <n v="0.87206666666666666"/>
    <n v="0.27116666666666667"/>
    <n v="-0.22248333333333303"/>
    <n v="0.49380000000000002"/>
    <n v="0.44956666666666689"/>
    <n v="0.52846666666666642"/>
    <n v="0.87206666666666666"/>
    <n v="0.97086666666666666"/>
    <n v="1.5438333333333329"/>
    <n v="1.527033333333333"/>
    <n v="1.6507000000000001"/>
    <n v="1.6507000000000001"/>
    <n v="0.70046666666666668"/>
    <n v="0.6053333333333335"/>
    <n v="0.6053333333333335"/>
    <n v="0.84559999999999991"/>
    <n v="0.84559999999999991"/>
    <n v="0.47200000000000014"/>
    <n v="0.35879999999999995"/>
    <n v="0.4034999999999998"/>
    <n v="0.16139999999999993"/>
    <n v="0.73063833333333317"/>
    <n v="0.43838299999999991"/>
    <n v="1.3339555555555556"/>
    <n v="0.86707111111111113"/>
    <n v="0.62211111111111117"/>
    <n v="0.49768888888888896"/>
  </r>
  <r>
    <x v="7"/>
    <n v="9.6199999999999992"/>
    <n v="14.79"/>
    <n v="14.44"/>
    <n v="8.6999999999999993"/>
    <n v="8.0399999999999991"/>
    <n v="10"/>
    <n v="0.2"/>
    <n v="0.65"/>
    <n v="0.45"/>
    <n v="0.75"/>
    <n v="1.3333333333333335"/>
    <n v="1.2810739642857147"/>
    <n v="1.2810739642857147"/>
    <n v="6.8580952380952391"/>
    <n v="5.4705660357142865"/>
    <n v="4"/>
    <n v="4"/>
    <n v="4"/>
    <n v="2.666666666666667"/>
    <n v="2.666666666666667"/>
    <n v="1.3333333333333335"/>
    <n v="1.3333333333333335"/>
    <n v="4"/>
    <n v="4"/>
    <n v="4"/>
    <n v="4"/>
    <n v="5.3333333333333339"/>
    <n v="5.3333333333333339"/>
    <n v="4"/>
    <n v="4"/>
    <n v="6.6666666666666679"/>
    <n v="6.6666666666666679"/>
    <n v="4"/>
    <n v="4"/>
    <n v="2"/>
    <n v="2"/>
    <n v="2"/>
    <n v="2.666666666666667"/>
    <n v="2.666666666666667"/>
    <n v="2"/>
    <n v="2"/>
    <n v="2.7600000000000002"/>
    <n v="2.774"/>
    <n v="2.7949999999999999"/>
    <n v="2.1648000000000001"/>
    <n v="2.3067999999999995"/>
    <n v="1.3031000000000001"/>
    <n v="1.3206"/>
    <n v="2.6062000000000003"/>
    <n v="3.6200999999999999"/>
    <n v="3.9355500000000001"/>
    <n v="2.5378000000000003"/>
    <n v="3.8276999999999992"/>
    <n v="3.8171999999999997"/>
    <n v="2.6062000000000003"/>
    <n v="2.5098000000000003"/>
    <n v="3.8084999999999996"/>
    <n v="3.8558999999999997"/>
    <n v="1.7333999999999998"/>
    <n v="1.7333999999999998"/>
    <n v="1.1556"/>
    <n v="1.74"/>
    <n v="1.74"/>
    <n v="1.9695999999999998"/>
    <n v="1.9695999999999998"/>
    <n v="1.74"/>
    <n v="1.8548"/>
    <n v="0.73999999999999977"/>
    <n v="0.72599999999999998"/>
    <n v="0.70500000000000007"/>
    <n v="0.33520000000000028"/>
    <n v="0.19320000000000079"/>
    <n v="-0.30309999999999998"/>
    <n v="-0.32059999999999983"/>
    <n v="0.72713333333333308"/>
    <n v="-0.2867666666666665"/>
    <n v="-0.60221666666666673"/>
    <n v="0.46219999999999972"/>
    <n v="0.50563333333333471"/>
    <n v="0.51613333333333422"/>
    <n v="0.72713333333333308"/>
    <n v="0.82353333333333312"/>
    <n v="1.8581666666666683"/>
    <n v="1.8107666666666682"/>
    <n v="1.7666000000000004"/>
    <n v="1.7666000000000004"/>
    <n v="0.67773333333333341"/>
    <n v="0.17666666666666669"/>
    <n v="0.17666666666666669"/>
    <n v="0.53040000000000054"/>
    <n v="0.53040000000000054"/>
    <n v="1.0000000000000009E-2"/>
    <n v="-0.1048"/>
    <n v="0.29652857142857159"/>
    <n v="5.9305714285714323E-2"/>
    <n v="0.65417166666666715"/>
    <n v="0.42521158333333364"/>
    <n v="1.4036444444444447"/>
    <n v="0.63164000000000009"/>
    <n v="0.21988888888888905"/>
    <n v="0.16491666666666679"/>
  </r>
  <r>
    <x v="8"/>
    <n v="9.2899999999999991"/>
    <n v="14.35"/>
    <n v="13.55"/>
    <n v="8.24"/>
    <n v="6.44"/>
    <n v="14"/>
    <n v="0.35"/>
    <n v="0.8"/>
    <n v="0.5"/>
    <n v="0.95"/>
    <n v="1.8666666666666669"/>
    <n v="4.8965553333333336"/>
    <n v="4.8965553333333336"/>
    <n v="12.064888888888891"/>
    <n v="7.195111333333335"/>
    <n v="5.6000000000000005"/>
    <n v="5.6000000000000005"/>
    <n v="5.6000000000000005"/>
    <n v="3.7333333333333338"/>
    <n v="3.7333333333333338"/>
    <n v="1.8666666666666669"/>
    <n v="1.8666666666666669"/>
    <n v="5.6000000000000005"/>
    <n v="5.6000000000000005"/>
    <n v="5.6000000000000005"/>
    <n v="5.6000000000000005"/>
    <n v="7.4666666666666677"/>
    <n v="7.4666666666666677"/>
    <n v="5.6000000000000005"/>
    <n v="5.6000000000000005"/>
    <n v="9.3333333333333339"/>
    <n v="9.3333333333333339"/>
    <n v="5.6000000000000005"/>
    <n v="5.6000000000000005"/>
    <n v="2.8000000000000003"/>
    <n v="2.8000000000000003"/>
    <n v="2.8000000000000003"/>
    <n v="3.7333333333333338"/>
    <n v="3.7333333333333338"/>
    <n v="2.8000000000000003"/>
    <n v="2.8000000000000003"/>
    <n v="2.5678000000000001"/>
    <n v="2.5998000000000001"/>
    <n v="2.6478000000000002"/>
    <n v="1.9498000000000006"/>
    <n v="2.1240000000000001"/>
    <n v="1.2147500000000004"/>
    <n v="1.25475"/>
    <n v="2.4295000000000009"/>
    <n v="3.3886500000000002"/>
    <n v="3.70425"/>
    <n v="2.4083000000000006"/>
    <n v="3.66045"/>
    <n v="3.63645"/>
    <n v="2.4295000000000009"/>
    <n v="2.3443000000000005"/>
    <n v="3.5451000000000001"/>
    <n v="3.6305999999999998"/>
    <n v="1.5847500000000001"/>
    <n v="1.5847500000000001"/>
    <n v="1.0565000000000002"/>
    <n v="1.6480000000000001"/>
    <n v="1.6480000000000001"/>
    <n v="1.8604000000000003"/>
    <n v="1.8604000000000003"/>
    <n v="1.6480000000000001"/>
    <n v="1.7542000000000002"/>
    <n v="2.3322000000000003"/>
    <n v="2.3002000000000002"/>
    <n v="2.2522000000000002"/>
    <n v="1.5501999999999998"/>
    <n v="1.3760000000000003"/>
    <n v="0.1852499999999998"/>
    <n v="0.14525000000000021"/>
    <n v="2.2371666666666661"/>
    <n v="1.278016666666667"/>
    <n v="0.96241666666666714"/>
    <n v="1.7916999999999998"/>
    <n v="2.4062166666666673"/>
    <n v="2.4302166666666674"/>
    <n v="2.2371666666666661"/>
    <n v="2.3223666666666665"/>
    <n v="4.3882333333333339"/>
    <n v="4.3027333333333342"/>
    <n v="3.3152499999999998"/>
    <n v="3.3152499999999998"/>
    <n v="1.5101666666666667"/>
    <n v="1.0353333333333334"/>
    <n v="1.0353333333333334"/>
    <n v="1.6396000000000002"/>
    <n v="1.6396000000000002"/>
    <n v="0.80200000000000005"/>
    <n v="0.69579999999999997"/>
    <n v="1.4487571428571431"/>
    <n v="0.5070650000000001"/>
    <n v="2.4356233333333335"/>
    <n v="1.9484986666666668"/>
    <n v="2.7135555555555553"/>
    <n v="1.3567777777777776"/>
    <n v="1.1412777777777778"/>
    <n v="1.08421388888888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C88CC8-72C5-4F43-9574-3025871BE049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12" firstHeaderRow="1" firstDataRow="1" firstDataCol="1"/>
  <pivotFields count="102">
    <pivotField axis="axisRow" showAll="0" sortType="ascending">
      <items count="10">
        <item x="7"/>
        <item x="2"/>
        <item x="3"/>
        <item x="1"/>
        <item x="6"/>
        <item x="4"/>
        <item x="5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9" showAll="0"/>
    <pivotField numFmtId="9" showAll="0"/>
    <pivotField numFmtId="9" showAll="0"/>
    <pivotField numFmtId="9" showAll="0"/>
    <pivotField showAll="0"/>
    <pivotField dataField="1"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</pivotFields>
  <rowFields count="1">
    <field x="0"/>
  </rowFields>
  <rowItems count="10">
    <i>
      <x v="5"/>
    </i>
    <i>
      <x v="6"/>
    </i>
    <i>
      <x/>
    </i>
    <i>
      <x v="3"/>
    </i>
    <i>
      <x v="4"/>
    </i>
    <i>
      <x v="1"/>
    </i>
    <i>
      <x v="8"/>
    </i>
    <i>
      <x v="2"/>
    </i>
    <i>
      <x v="7"/>
    </i>
    <i t="grand">
      <x/>
    </i>
  </rowItems>
  <colItems count="1">
    <i/>
  </colItems>
  <dataFields count="1">
    <dataField name="Average of 1 order  avg profit" fld="12" subtotal="average" baseField="0" baseItem="0"/>
  </dataFields>
  <formats count="4">
    <format dxfId="3">
      <pivotArea collapsedLevelsAreSubtotals="1" fieldPosition="0">
        <references count="1">
          <reference field="0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">
      <pivotArea collapsedLevelsAreSubtotals="1" fieldPosition="0">
        <references count="1">
          <reference field="0" count="1">
            <x v="5"/>
          </reference>
        </references>
      </pivotArea>
    </format>
    <format dxfId="1">
      <pivotArea collapsedLevelsAreSubtotals="1" fieldPosition="0">
        <references count="1">
          <reference field="0" count="8">
            <x v="0"/>
            <x v="1"/>
            <x v="2"/>
            <x v="3"/>
            <x v="4"/>
            <x v="6"/>
            <x v="7"/>
            <x v="8"/>
          </reference>
        </references>
      </pivotArea>
    </format>
    <format dxfId="0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FFB96-8446-407B-A004-EE94A9845567}" name="Table2" displayName="Table2" ref="A4:CX13" totalsRowShown="0" headerRowDxfId="110" dataDxfId="108" headerRowBorderDxfId="109" tableBorderDxfId="107" totalsRowBorderDxfId="106">
  <autoFilter ref="A4:CX13" xr:uid="{EA5FFB96-8446-407B-A004-EE94A9845567}"/>
  <tableColumns count="102">
    <tableColumn id="1" xr3:uid="{479031D8-0DD9-4042-94C5-4393ED344328}" name="City" dataDxfId="105"/>
    <tableColumn id="2" xr3:uid="{AAB71483-B9AC-42FA-9CFE-65219FA8E558}" name="COGS_x000a_Dairy Products" dataDxfId="104"/>
    <tableColumn id="3" xr3:uid="{3FA08C77-52F1-46C2-BC89-A0DC13770FF1}" name="COGS_x000a_Meat / Seafood" dataDxfId="103"/>
    <tableColumn id="4" xr3:uid="{74864394-9097-494B-9C60-D44F79AB5819}" name="COGS_x000a_Fruits / Veggie" dataDxfId="102"/>
    <tableColumn id="5" xr3:uid="{AC3CBF09-9C10-4A5B-895B-C16EF2AFE376}" name="COGS_x000a_Beverages" dataDxfId="101"/>
    <tableColumn id="6" xr3:uid="{E6B0EA24-8AD9-4178-8146-B1E5EA5FCB69}" name="COGS_x000a_Pantry" dataDxfId="100"/>
    <tableColumn id="7" xr3:uid="{68269B6C-5238-4DE9-91E9-CE282DB79243}" name="Labor" dataDxfId="99"/>
    <tableColumn id="9" xr3:uid="{BD1C963A-78B9-4CD5-9D69-C378E22155DF}" name="%_in_orders_x000a_Appetizer" dataDxfId="98"/>
    <tableColumn id="10" xr3:uid="{B8ECCEAC-235B-4BE8-A824-83A6C9B76700}" name="%_in_orders_x000a_Entry" dataDxfId="97"/>
    <tableColumn id="11" xr3:uid="{BB45DDC2-73E7-4083-9840-951C7ED4D834}" name="%_in_orders_x000a_Dessert" dataDxfId="96"/>
    <tableColumn id="12" xr3:uid="{7A904DE5-45CF-4249-946D-8DE83330A0D0}" name="%_in_orders_x000a_Beverages" dataDxfId="95"/>
    <tableColumn id="103" xr3:uid="{CA99E04A-A8FD-4E18-BDC6-5C8B33294173}" name="price_index" dataDxfId="94"/>
    <tableColumn id="13" xr3:uid="{3292073E-389D-40A4-9C25-30F670D8A81C}" name="1 order  avg profit" dataDxfId="93" dataCellStyle="Percent">
      <calculatedColumnFormula>CR5+CT5+CV5+CX5</calculatedColumnFormula>
    </tableColumn>
    <tableColumn id="14" xr3:uid="{EAE33354-4E19-4EE2-AF1C-5B154420DFBD}" name="check" dataDxfId="92" dataCellStyle="Percent">
      <calculatedColumnFormula>H5*CQ5+CS5*I5+J5*CU5+CW5*K5</calculatedColumnFormula>
    </tableColumn>
    <tableColumn id="15" xr3:uid="{AE8649FC-33CD-43BB-BBDD-4066591D7F6E}" name="1 order avg price" dataDxfId="91" dataCellStyle="Percent">
      <calculatedColumnFormula>AVERAGE(Q5:W5)*H5+AVERAGE(X5:AG5)*I5+AVERAGE(AH5:AJ5)*J5+AVERAGE(AK5:AP5)*K5</calculatedColumnFormula>
    </tableColumn>
    <tableColumn id="16" xr3:uid="{5F5BB221-4181-4373-8408-F98116E785A5}" name="1 order avg cost" dataDxfId="90" dataCellStyle="Percent">
      <calculatedColumnFormula>AVERAGE(AQ5:AW5)*H5+AVERAGE(AX5:BG5)*I5+AVERAGE(AH5:AJ5)*J5+AVERAGE(BK5:BP5)*K5</calculatedColumnFormula>
    </tableColumn>
    <tableColumn id="17" xr3:uid="{A350B1E7-1995-4630-BACB-0C3B8CE18D26}" name="1" dataDxfId="89">
      <calculatedColumnFormula>Q$5*#REF!</calculatedColumnFormula>
    </tableColumn>
    <tableColumn id="18" xr3:uid="{09D801A0-0D5C-44B6-B013-9013B3D30FC6}" name="2" dataDxfId="88">
      <calculatedColumnFormula>R$5*#REF!</calculatedColumnFormula>
    </tableColumn>
    <tableColumn id="19" xr3:uid="{0EDAC54B-797F-4873-B1CD-710A7C7FCF78}" name="3" dataDxfId="87">
      <calculatedColumnFormula>S$5*#REF!</calculatedColumnFormula>
    </tableColumn>
    <tableColumn id="20" xr3:uid="{029EAC5A-5933-4ADB-A647-9C36BB3AAEBE}" name="4" dataDxfId="86">
      <calculatedColumnFormula>T$5*#REF!</calculatedColumnFormula>
    </tableColumn>
    <tableColumn id="21" xr3:uid="{B80FEC01-3ABF-4271-A380-042411DCAE10}" name="5" dataDxfId="85">
      <calculatedColumnFormula>U$5*#REF!</calculatedColumnFormula>
    </tableColumn>
    <tableColumn id="22" xr3:uid="{D2FEC247-64F5-4C3D-8F08-9D6AC0BF5FD0}" name="6" dataDxfId="84">
      <calculatedColumnFormula>V$5*#REF!</calculatedColumnFormula>
    </tableColumn>
    <tableColumn id="23" xr3:uid="{52258833-F256-4AE2-B346-A5F79865B83A}" name="7" dataDxfId="83">
      <calculatedColumnFormula>W$5*#REF!</calculatedColumnFormula>
    </tableColumn>
    <tableColumn id="24" xr3:uid="{C6A52EF2-D3C5-4374-B3F7-A9C984100E3D}" name="8" dataDxfId="82">
      <calculatedColumnFormula>X$5*#REF!</calculatedColumnFormula>
    </tableColumn>
    <tableColumn id="25" xr3:uid="{7BB53E89-E39E-478D-B348-13807ECD240A}" name="9" dataDxfId="81">
      <calculatedColumnFormula>Y$5*#REF!</calculatedColumnFormula>
    </tableColumn>
    <tableColumn id="26" xr3:uid="{CA4FC14D-D754-41FB-8F29-A2B2FF47F2FC}" name="10" dataDxfId="80">
      <calculatedColumnFormula>Z$5*#REF!</calculatedColumnFormula>
    </tableColumn>
    <tableColumn id="27" xr3:uid="{4696D7AD-15D8-418B-8F55-76C8A7F2EB2B}" name="11" dataDxfId="79">
      <calculatedColumnFormula>AA$5*#REF!</calculatedColumnFormula>
    </tableColumn>
    <tableColumn id="28" xr3:uid="{8985A171-65B9-4007-8272-F41941AA7B19}" name="12" dataDxfId="78">
      <calculatedColumnFormula>AB$5*#REF!</calculatedColumnFormula>
    </tableColumn>
    <tableColumn id="29" xr3:uid="{041060CA-7951-4673-9265-86EADAE02F14}" name="13" dataDxfId="77">
      <calculatedColumnFormula>AC$5*#REF!</calculatedColumnFormula>
    </tableColumn>
    <tableColumn id="30" xr3:uid="{F87EC37A-ED79-4BB8-B377-CA1D72A91D1D}" name="14" dataDxfId="76">
      <calculatedColumnFormula>AD$5*#REF!</calculatedColumnFormula>
    </tableColumn>
    <tableColumn id="31" xr3:uid="{34C4C8B0-74D2-42EC-894C-7C442A5C1F92}" name="15" dataDxfId="75">
      <calculatedColumnFormula>AE$5*#REF!</calculatedColumnFormula>
    </tableColumn>
    <tableColumn id="32" xr3:uid="{5400555E-1F3B-47F4-8ACA-D29BD8A16198}" name="16" dataDxfId="74">
      <calculatedColumnFormula>AF$5*#REF!</calculatedColumnFormula>
    </tableColumn>
    <tableColumn id="33" xr3:uid="{DB66E603-D05D-484F-9C2B-E779FE584208}" name="17" dataDxfId="73">
      <calculatedColumnFormula>AG$5*#REF!</calculatedColumnFormula>
    </tableColumn>
    <tableColumn id="34" xr3:uid="{850F2AE9-A6C2-4D0A-8217-21349041ECFE}" name="18" dataDxfId="72">
      <calculatedColumnFormula>AH$5*#REF!</calculatedColumnFormula>
    </tableColumn>
    <tableColumn id="35" xr3:uid="{A5E00C03-9F07-4534-823C-0546381B93DA}" name="19" dataDxfId="71">
      <calculatedColumnFormula>AI$5*#REF!</calculatedColumnFormula>
    </tableColumn>
    <tableColumn id="36" xr3:uid="{C8C20E7C-D341-47E0-847A-9F3E8A79FF59}" name="20" dataDxfId="70">
      <calculatedColumnFormula>AJ$5*#REF!</calculatedColumnFormula>
    </tableColumn>
    <tableColumn id="37" xr3:uid="{8A2B06A9-F8DA-43CA-92E1-8F7BD924C4A1}" name="21" dataDxfId="69">
      <calculatedColumnFormula>AK$5*#REF!</calculatedColumnFormula>
    </tableColumn>
    <tableColumn id="38" xr3:uid="{C8D9E5D2-FD30-4852-A6A2-F84B4F672969}" name="22" dataDxfId="68">
      <calculatedColumnFormula>AL$5*#REF!</calculatedColumnFormula>
    </tableColumn>
    <tableColumn id="39" xr3:uid="{B33AD502-4A46-4D7C-8111-5CEF17980EDF}" name="23" dataDxfId="67">
      <calculatedColumnFormula>AM$5*#REF!</calculatedColumnFormula>
    </tableColumn>
    <tableColumn id="40" xr3:uid="{6501D8E7-8DE3-4648-BDAF-10E8732AE9E9}" name="24" dataDxfId="66">
      <calculatedColumnFormula>AN$5*#REF!</calculatedColumnFormula>
    </tableColumn>
    <tableColumn id="41" xr3:uid="{AFDD07E8-7E35-4670-A4CA-9ED7DD77972F}" name="25" dataDxfId="65">
      <calculatedColumnFormula>AO$5*#REF!</calculatedColumnFormula>
    </tableColumn>
    <tableColumn id="42" xr3:uid="{162DB9AE-65DA-4707-A351-DAF0B4B2DA2C}" name="26" dataDxfId="64">
      <calculatedColumnFormula>AP$5*#REF!</calculatedColumnFormula>
    </tableColumn>
    <tableColumn id="43" xr3:uid="{58EC703B-34FD-4665-901B-A5E78CA823DF}" name="27" dataDxfId="63">
      <calculatedColumnFormula>SUMPRODUCT($B5:$F5,Russia!$G$3:$K$3)*INDEX(Russia!$1:$28,MATCH(Dataset!AQ$4,Russia!$A:$A,0),MATCH(Russia!$F$2,Russia!$2:$2,0))</calculatedColumnFormula>
    </tableColumn>
    <tableColumn id="44" xr3:uid="{EEEE653E-6C32-4631-88FC-A704E0A1F266}" name="28" dataDxfId="62">
      <calculatedColumnFormula>SUMPRODUCT($B5:$F5,Russia!$G$4:$K$4)*INDEX(Russia!$1:$28,MATCH(Dataset!AR$4,Russia!$A:$A,0),MATCH(Russia!$F$2,Russia!$2:$2,0))</calculatedColumnFormula>
    </tableColumn>
    <tableColumn id="45" xr3:uid="{3421602E-CA83-499D-AF81-A9FEF978F363}" name="29" dataDxfId="61">
      <calculatedColumnFormula>SUMPRODUCT($B5:$F5,Russia!$G$5:$K$5)*INDEX(Russia!$1:$28,MATCH(Dataset!AS$4,Russia!$A:$A,0),MATCH(Russia!$F$2,Russia!$2:$2,0))</calculatedColumnFormula>
    </tableColumn>
    <tableColumn id="46" xr3:uid="{D75A1D5C-2168-45D2-A8FA-2F03F7D8CB6F}" name="30" dataDxfId="60">
      <calculatedColumnFormula>SUMPRODUCT($B5:$F5,Russia!$G$6:$K$6)*INDEX(Russia!$1:$28,MATCH(Dataset!AT$4,Russia!$A:$A,0),MATCH(Russia!$F$2,Russia!$2:$2,0))</calculatedColumnFormula>
    </tableColumn>
    <tableColumn id="47" xr3:uid="{1CA49158-4377-46CE-ABE1-E98C7ECEA226}" name="31" dataDxfId="59">
      <calculatedColumnFormula>SUMPRODUCT($B5:$F5,Russia!$G$7:$K$7)*INDEX(Russia!$1:$28,MATCH(Dataset!AU$4,Russia!$A:$A,0),MATCH(Russia!$F$2,Russia!$2:$2,0))</calculatedColumnFormula>
    </tableColumn>
    <tableColumn id="48" xr3:uid="{48F5AB8C-F355-44E9-A346-0ACABB739D4E}" name="32" dataDxfId="58">
      <calculatedColumnFormula>SUMPRODUCT($B5:$F5,Russia!$G$8:$K$8)*INDEX(Russia!$1:$28,MATCH(Dataset!AV$4,Russia!$A:$A,0),MATCH(Russia!$F$2,Russia!$2:$2,0))</calculatedColumnFormula>
    </tableColumn>
    <tableColumn id="49" xr3:uid="{498D2376-81E0-458E-9DAF-0254DC81E408}" name="33" dataDxfId="57">
      <calculatedColumnFormula>SUMPRODUCT($B5:$F5,Russia!$G$9:$K$9)*INDEX(Russia!$1:$28,MATCH(Dataset!AW$4,Russia!$A:$A,0),MATCH(Russia!$F$2,Russia!$2:$2,0))</calculatedColumnFormula>
    </tableColumn>
    <tableColumn id="50" xr3:uid="{AA472C6B-0E7C-48D3-B04A-683C6530758C}" name="34" dataDxfId="56">
      <calculatedColumnFormula>SUMPRODUCT($B5:$F5,Russia!$G$10:$K$10)*INDEX(Russia!$1:$28,MATCH(Dataset!AX$4,Russia!$A:$A,0),MATCH(Russia!$F$2,Russia!$2:$2,0))</calculatedColumnFormula>
    </tableColumn>
    <tableColumn id="51" xr3:uid="{9E7F5F44-07C9-486A-BAC5-3B41A8549F83}" name="35" dataDxfId="55">
      <calculatedColumnFormula>SUMPRODUCT($B5:$F5,Russia!$G$11:$K$11)*INDEX(Russia!$1:$28,MATCH(Dataset!AY$4,Russia!$A:$A,0),MATCH(Russia!$F$2,Russia!$2:$2,0))</calculatedColumnFormula>
    </tableColumn>
    <tableColumn id="52" xr3:uid="{96E8DAFB-CA80-41B3-BBEA-04AE8811A7AC}" name="36" dataDxfId="54">
      <calculatedColumnFormula>SUMPRODUCT($B5:$F5,Russia!$G$12:$K$12)*INDEX(Russia!$1:$28,MATCH(Dataset!AZ$4,Russia!$A:$A,0),MATCH(Russia!$F$2,Russia!$2:$2,0))</calculatedColumnFormula>
    </tableColumn>
    <tableColumn id="53" xr3:uid="{FDB410C6-849D-405F-BA0D-CD0D5AFE708D}" name="37" dataDxfId="53">
      <calculatedColumnFormula>SUMPRODUCT($B5:$F5,Russia!$G$13:$K$13)*INDEX(Russia!$1:$28,MATCH(Dataset!BA$4,Russia!$A:$A,0),MATCH(Russia!$F$2,Russia!$2:$2,0))</calculatedColumnFormula>
    </tableColumn>
    <tableColumn id="54" xr3:uid="{EC90CDFF-BDE2-416B-898B-9DB43F87FF4F}" name="38" dataDxfId="52">
      <calculatedColumnFormula>SUMPRODUCT($B5:$F5,Russia!$G$14:$K$14)*INDEX(Russia!$1:$28,MATCH(Dataset!BB$4,Russia!$A:$A,0),MATCH(Russia!$F$2,Russia!$2:$2,0))</calculatedColumnFormula>
    </tableColumn>
    <tableColumn id="55" xr3:uid="{B47133C0-4E93-4990-AED2-B29CF38CCB0B}" name="39" dataDxfId="51">
      <calculatedColumnFormula>SUMPRODUCT($B5:$F5,Russia!$G$15:$K$15)*INDEX(Russia!$1:$28,MATCH(Dataset!BC$4,Russia!$A:$A,0),MATCH(Russia!$F$2,Russia!$2:$2,0))</calculatedColumnFormula>
    </tableColumn>
    <tableColumn id="56" xr3:uid="{7347C173-DCFD-4EB7-8775-0166F30C81BC}" name="40" dataDxfId="50">
      <calculatedColumnFormula>SUMPRODUCT($B5:$F5,Russia!$G$16:$K$16)*INDEX(Russia!$1:$28,MATCH(Dataset!BD$4,Russia!$A:$A,0),MATCH(Russia!$F$2,Russia!$2:$2,0))</calculatedColumnFormula>
    </tableColumn>
    <tableColumn id="57" xr3:uid="{0B56BDFE-1FBA-46B8-B9BE-7583FC5054B8}" name="41" dataDxfId="49">
      <calculatedColumnFormula>SUMPRODUCT($B5:$F5,Russia!$G$17:$K$17)*INDEX(Russia!$1:$28,MATCH(Dataset!BE$4,Russia!$A:$A,0),MATCH(Russia!$F$2,Russia!$2:$2,0))</calculatedColumnFormula>
    </tableColumn>
    <tableColumn id="58" xr3:uid="{4389C390-4C0F-436A-914F-EFF3541E3447}" name="42" dataDxfId="48">
      <calculatedColumnFormula>SUMPRODUCT($B5:$F5,Russia!$G$18:$K$18)*INDEX(Russia!$1:$28,MATCH(Dataset!BF$4,Russia!$A:$A,0),MATCH(Russia!$F$2,Russia!$2:$2,0))</calculatedColumnFormula>
    </tableColumn>
    <tableColumn id="59" xr3:uid="{3CA4A37E-F7CB-4AFA-9656-EFCA72D26D72}" name="43" dataDxfId="47">
      <calculatedColumnFormula>SUMPRODUCT($B5:$F5,Russia!$G$19:$K$19)*INDEX(Russia!$1:$28,MATCH(Dataset!BG$4,Russia!$A:$A,0),MATCH(Russia!$F$2,Russia!$2:$2,0))</calculatedColumnFormula>
    </tableColumn>
    <tableColumn id="60" xr3:uid="{A97F210D-BB4E-4211-929A-5AD372D13F86}" name="44" dataDxfId="46">
      <calculatedColumnFormula>SUMPRODUCT($B5:$F5,Russia!$G$20:$K$20)*INDEX(Russia!$1:$28,MATCH(Dataset!BH$4,Russia!$A:$A,0),MATCH(Russia!$F$2,Russia!$2:$2,0))</calculatedColumnFormula>
    </tableColumn>
    <tableColumn id="61" xr3:uid="{3780237D-C7A9-497A-8660-6479A445D486}" name="45" dataDxfId="45">
      <calculatedColumnFormula>SUMPRODUCT($B5:$F5,Russia!$G$21:$K$21)*INDEX(Russia!$1:$28,MATCH(Dataset!BI$4,Russia!$A:$A,0),MATCH(Russia!$F$2,Russia!$2:$2,0))</calculatedColumnFormula>
    </tableColumn>
    <tableColumn id="62" xr3:uid="{1525B55F-4CA4-4896-82F3-46E4A7FDCC98}" name="46" dataDxfId="44">
      <calculatedColumnFormula>SUMPRODUCT($B5:$F5,Russia!$G$22:$K$22)*INDEX(Russia!$1:$28,MATCH(Dataset!BJ$4,Russia!$A:$A,0),MATCH(Russia!$F$2,Russia!$2:$2,0))</calculatedColumnFormula>
    </tableColumn>
    <tableColumn id="63" xr3:uid="{36546682-5B5A-4D5B-9C0E-C3467D5FED79}" name="47" dataDxfId="43">
      <calculatedColumnFormula>SUMPRODUCT($B5:$F5,Russia!$G$23:$K$23)*INDEX(Russia!$1:$28,MATCH(Dataset!BK$4,Russia!$A:$A,0),MATCH(Russia!$F$2,Russia!$2:$2,0))</calculatedColumnFormula>
    </tableColumn>
    <tableColumn id="64" xr3:uid="{6D601C33-EF16-4F73-A741-A8BE507A3E10}" name="48" dataDxfId="42">
      <calculatedColumnFormula>SUMPRODUCT($B5:$F5,Russia!$G$24:$K$24)*INDEX(Russia!$1:$28,MATCH(Dataset!BL$4,Russia!$A:$A,0),MATCH(Russia!$F$2,Russia!$2:$2,0))</calculatedColumnFormula>
    </tableColumn>
    <tableColumn id="65" xr3:uid="{4670121B-0379-454D-B760-BD74E0DA7FA1}" name="49" dataDxfId="41">
      <calculatedColumnFormula>SUMPRODUCT($B5:$F5,Russia!$G$25:$K$25)*INDEX(Russia!$1:$28,MATCH(Dataset!BM$4,Russia!$A:$A,0),MATCH(Russia!$F$2,Russia!$2:$2,0))</calculatedColumnFormula>
    </tableColumn>
    <tableColumn id="66" xr3:uid="{3D4A177C-7150-4B77-9417-A98CBCC7B711}" name="50" dataDxfId="40">
      <calculatedColumnFormula>SUMPRODUCT($B5:$F5,Russia!$G$26:$K$26)*INDEX(Russia!$1:$28,MATCH(Dataset!BN$4,Russia!$A:$A,0),MATCH(Russia!$F$2,Russia!$2:$2,0))</calculatedColumnFormula>
    </tableColumn>
    <tableColumn id="67" xr3:uid="{687D2B4D-A4B4-4D8A-A069-A920B3790CEE}" name="51" dataDxfId="39">
      <calculatedColumnFormula>SUMPRODUCT($B5:$F5,Russia!$G$27:$K$27)*INDEX(Russia!$1:$28,MATCH(Dataset!BO$4,Russia!$A:$A,0),MATCH(Russia!$F$2,Russia!$2:$2,0))</calculatedColumnFormula>
    </tableColumn>
    <tableColumn id="68" xr3:uid="{56FB7DBA-BDE5-4A22-8D14-2ED363C0381F}" name="52" dataDxfId="38">
      <calculatedColumnFormula>SUMPRODUCT($B5:$F5,Russia!$G$28:$K$28)*INDEX(Russia!$1:$28,MATCH(Dataset!BP$4,Russia!$A:$A,0),MATCH(Russia!$F$2,Russia!$2:$2,0))</calculatedColumnFormula>
    </tableColumn>
    <tableColumn id="69" xr3:uid="{ACFFC6F2-40E5-4EAB-AAD7-99228AC16C12}" name="53" dataDxfId="37">
      <calculatedColumnFormula>Q5-AQ5-$G5*INDEX(Russia!$1:$28,MATCH(BQ$4-52,Russia!$A:$A,0),MATCH(Russia!$O$2,Russia!$2:$2,0))</calculatedColumnFormula>
    </tableColumn>
    <tableColumn id="70" xr3:uid="{22C52921-A702-447E-A07B-02855F5EC3F6}" name="54" dataDxfId="36">
      <calculatedColumnFormula>R5-AR5-$G5*INDEX(Russia!$1:$28,MATCH(BR$4-52,Russia!$A:$A,0),MATCH(Russia!$O$2,Russia!$2:$2,0))</calculatedColumnFormula>
    </tableColumn>
    <tableColumn id="71" xr3:uid="{F6D89914-B6C7-4E26-91D0-71B1BA2C412A}" name="55" dataDxfId="35">
      <calculatedColumnFormula>S5-AS5-$G5*INDEX(Russia!$1:$28,MATCH(BS$4-52,Russia!$A:$A,0),MATCH(Russia!$O$2,Russia!$2:$2,0))</calculatedColumnFormula>
    </tableColumn>
    <tableColumn id="72" xr3:uid="{D124B2FD-70C2-4384-AE81-01460C16917F}" name="56" dataDxfId="34">
      <calculatedColumnFormula>T5-AT5-$G5*INDEX(Russia!$1:$28,MATCH(BT$4-52,Russia!$A:$A,0),MATCH(Russia!$O$2,Russia!$2:$2,0))</calculatedColumnFormula>
    </tableColumn>
    <tableColumn id="73" xr3:uid="{32D58E01-D0BB-4C42-95C3-C8EAF4AE6138}" name="57" dataDxfId="33">
      <calculatedColumnFormula>U5-AU5-$G5*INDEX(Russia!$1:$28,MATCH(BU$4-52,Russia!$A:$A,0),MATCH(Russia!$O$2,Russia!$2:$2,0))</calculatedColumnFormula>
    </tableColumn>
    <tableColumn id="74" xr3:uid="{17DAB4C2-1452-4ABB-B8C2-5AF7C9E0B228}" name="58" dataDxfId="32">
      <calculatedColumnFormula>V5-AV5-$G5*INDEX(Russia!$1:$28,MATCH(BV$4-52,Russia!$A:$A,0),MATCH(Russia!$O$2,Russia!$2:$2,0))</calculatedColumnFormula>
    </tableColumn>
    <tableColumn id="75" xr3:uid="{68ECD580-21E2-4452-852B-F172E0D25F0E}" name="59" dataDxfId="31">
      <calculatedColumnFormula>W5-AW5-$G5*INDEX(Russia!$1:$28,MATCH(BW$4-52,Russia!$A:$A,0),MATCH(Russia!$O$2,Russia!$2:$2,0))</calculatedColumnFormula>
    </tableColumn>
    <tableColumn id="76" xr3:uid="{E3178736-212C-4A57-9503-3069E4CE2C03}" name="60" dataDxfId="30">
      <calculatedColumnFormula>X5-AX5-$G5*INDEX(Russia!$1:$28,MATCH(BX$4-52,Russia!$A:$A,0),MATCH(Russia!$O$2,Russia!$2:$2,0))</calculatedColumnFormula>
    </tableColumn>
    <tableColumn id="77" xr3:uid="{4CB3783C-6DC7-44B3-B173-B2D3DB3FFF3E}" name="61" dataDxfId="29">
      <calculatedColumnFormula>Y5-AY5-$G5*INDEX(Russia!$1:$28,MATCH(BY$4-52,Russia!$A:$A,0),MATCH(Russia!$O$2,Russia!$2:$2,0))</calculatedColumnFormula>
    </tableColumn>
    <tableColumn id="78" xr3:uid="{C0F1B8A7-21F1-4918-A608-321CBAB511C5}" name="62" dataDxfId="28">
      <calculatedColumnFormula>Z5-AZ5-$G5*INDEX(Russia!$1:$28,MATCH(BZ$4-52,Russia!$A:$A,0),MATCH(Russia!$O$2,Russia!$2:$2,0))</calculatedColumnFormula>
    </tableColumn>
    <tableColumn id="79" xr3:uid="{E6BD2303-DAD0-4006-8FAB-0709C5B153A7}" name="63" dataDxfId="27">
      <calculatedColumnFormula>AA5-BA5-$G5*INDEX(Russia!$1:$28,MATCH(CA$4-52,Russia!$A:$A,0),MATCH(Russia!$O$2,Russia!$2:$2,0))</calculatedColumnFormula>
    </tableColumn>
    <tableColumn id="80" xr3:uid="{F841135B-1219-41B9-9871-E0FDDB999C36}" name="64" dataDxfId="26">
      <calculatedColumnFormula>AB5-BB5-$G5*INDEX(Russia!$1:$28,MATCH(CB$4-52,Russia!$A:$A,0),MATCH(Russia!$O$2,Russia!$2:$2,0))</calculatedColumnFormula>
    </tableColumn>
    <tableColumn id="81" xr3:uid="{579F718A-B3F4-4B74-8395-66E45D0ED696}" name="65" dataDxfId="25">
      <calculatedColumnFormula>AC5-BC5-$G5*INDEX(Russia!$1:$28,MATCH(CC$4-52,Russia!$A:$A,0),MATCH(Russia!$O$2,Russia!$2:$2,0))</calculatedColumnFormula>
    </tableColumn>
    <tableColumn id="82" xr3:uid="{A2214850-61BD-477A-BE18-92E5A23E04C8}" name="66" dataDxfId="24">
      <calculatedColumnFormula>AD5-BD5-$G5*INDEX(Russia!$1:$28,MATCH(CD$4-52,Russia!$A:$A,0),MATCH(Russia!$O$2,Russia!$2:$2,0))</calculatedColumnFormula>
    </tableColumn>
    <tableColumn id="83" xr3:uid="{303AFA11-F974-491B-A6B5-3013413E53AF}" name="67" dataDxfId="23">
      <calculatedColumnFormula>AE5-BE5-$G5*INDEX(Russia!$1:$28,MATCH(CE$4-52,Russia!$A:$A,0),MATCH(Russia!$O$2,Russia!$2:$2,0))</calculatedColumnFormula>
    </tableColumn>
    <tableColumn id="84" xr3:uid="{04635E46-1A68-477B-A139-1F0B1C7156A2}" name="68" dataDxfId="22">
      <calculatedColumnFormula>AF5-BF5-$G5*INDEX(Russia!$1:$28,MATCH(CF$4-52,Russia!$A:$A,0),MATCH(Russia!$O$2,Russia!$2:$2,0))</calculatedColumnFormula>
    </tableColumn>
    <tableColumn id="85" xr3:uid="{E2D8581C-C145-4536-B09B-66647CD86DB4}" name="69" dataDxfId="21">
      <calculatedColumnFormula>AG5-BG5-$G5*INDEX(Russia!$1:$28,MATCH(CG$4-52,Russia!$A:$A,0),MATCH(Russia!$O$2,Russia!$2:$2,0))</calculatedColumnFormula>
    </tableColumn>
    <tableColumn id="86" xr3:uid="{E65B9787-2A53-46DE-B1A7-17137C924B30}" name="70" dataDxfId="20">
      <calculatedColumnFormula>AH5-BH5-$G5*INDEX(Russia!$1:$28,MATCH(CH$4-52,Russia!$A:$A,0),MATCH(Russia!$O$2,Russia!$2:$2,0))</calculatedColumnFormula>
    </tableColumn>
    <tableColumn id="87" xr3:uid="{B0C68DCE-358F-459B-9BD1-B7437DF77858}" name="71" dataDxfId="19">
      <calculatedColumnFormula>AI5-BI5-$G5*INDEX(Russia!$1:$28,MATCH(CI$4-52,Russia!$A:$A,0),MATCH(Russia!$O$2,Russia!$2:$2,0))</calculatedColumnFormula>
    </tableColumn>
    <tableColumn id="88" xr3:uid="{DCFBEC14-EBDB-443C-8D96-10F04B90EE2B}" name="72" dataDxfId="18">
      <calculatedColumnFormula>AJ5-BJ5-$G5*INDEX(Russia!$1:$28,MATCH(CJ$4-52,Russia!$A:$A,0),MATCH(Russia!$O$2,Russia!$2:$2,0))</calculatedColumnFormula>
    </tableColumn>
    <tableColumn id="89" xr3:uid="{798FD18C-59D6-4DD8-95A7-A5E588679D6D}" name="73" dataDxfId="17">
      <calculatedColumnFormula>AK5-BK5-$G5*INDEX(Russia!$1:$28,MATCH(CK$4-52,Russia!$A:$A,0),MATCH(Russia!$O$2,Russia!$2:$2,0))</calculatedColumnFormula>
    </tableColumn>
    <tableColumn id="90" xr3:uid="{220EB08B-BF93-49CE-A077-F349E9C52A7D}" name="74" dataDxfId="16">
      <calculatedColumnFormula>AL5-BL5-$G5*INDEX(Russia!$1:$28,MATCH(CL$4-52,Russia!$A:$A,0),MATCH(Russia!$O$2,Russia!$2:$2,0))</calculatedColumnFormula>
    </tableColumn>
    <tableColumn id="91" xr3:uid="{9193B05A-DDDA-40D0-8426-2BA6C5AD9DEC}" name="75" dataDxfId="15">
      <calculatedColumnFormula>AM5-BM5-$G5*INDEX(Russia!$1:$28,MATCH(CM$4-52,Russia!$A:$A,0),MATCH(Russia!$O$2,Russia!$2:$2,0))</calculatedColumnFormula>
    </tableColumn>
    <tableColumn id="92" xr3:uid="{617DD40A-C9B2-4B39-85C7-B719BF64EBAF}" name="76" dataDxfId="14">
      <calculatedColumnFormula>AN5-BN5-$G5*INDEX(Russia!$1:$28,MATCH(CN$4-52,Russia!$A:$A,0),MATCH(Russia!$O$2,Russia!$2:$2,0))</calculatedColumnFormula>
    </tableColumn>
    <tableColumn id="93" xr3:uid="{CF7D2B69-10D5-40E2-A434-66BF2B985AC1}" name="77" dataDxfId="13">
      <calculatedColumnFormula>AO5-BO5-$G5*INDEX(Russia!$1:$28,MATCH(CO$4-52,Russia!$A:$A,0),MATCH(Russia!$O$2,Russia!$2:$2,0))</calculatedColumnFormula>
    </tableColumn>
    <tableColumn id="94" xr3:uid="{408DBEAD-489A-42DA-A07F-4779C09207C3}" name="78" dataDxfId="12">
      <calculatedColumnFormula>AP5-BP5-$G5*INDEX(Russia!$1:$28,MATCH(CP$4-52,Russia!$A:$A,0),MATCH(Russia!$O$2,Russia!$2:$2,0))</calculatedColumnFormula>
    </tableColumn>
    <tableColumn id="95" xr3:uid="{BE833F28-C432-4673-9936-813378C6AF6C}" name="AVRG PROFIT_x000a_Appetizer" dataDxfId="11">
      <calculatedColumnFormula>AVERAGE(BQ5:BW5)</calculatedColumnFormula>
    </tableColumn>
    <tableColumn id="96" xr3:uid="{41919370-16A2-4068-8617-F73319CFB021}" name="PROFIT per order_x000a_Appetizer" dataDxfId="10">
      <calculatedColumnFormula>H5*CQ5</calculatedColumnFormula>
    </tableColumn>
    <tableColumn id="97" xr3:uid="{2920B562-D2DD-4963-B30B-FF3E1EBE06E7}" name="AVRG PROFIT_x000a_Entry" dataDxfId="9">
      <calculatedColumnFormula>AVERAGE(BX5:CG5)</calculatedColumnFormula>
    </tableColumn>
    <tableColumn id="98" xr3:uid="{6FFE97D6-87EF-482D-92C0-B7E01F8033A3}" name="PROFIT per order_x000a_Entry" dataDxfId="8">
      <calculatedColumnFormula>CS5*I5</calculatedColumnFormula>
    </tableColumn>
    <tableColumn id="99" xr3:uid="{C3488EFD-374F-405F-B5CE-8E9062BC27C3}" name="AVRG PROFIT_x000a_Dessert" dataDxfId="7">
      <calculatedColumnFormula>AVERAGE(CH5:CJ5)</calculatedColumnFormula>
    </tableColumn>
    <tableColumn id="100" xr3:uid="{18BE5137-244D-4172-BA5D-0CD57F2CBAEB}" name="PROFIT per order_x000a_Dessert" dataDxfId="6">
      <calculatedColumnFormula>CU5*J5</calculatedColumnFormula>
    </tableColumn>
    <tableColumn id="101" xr3:uid="{7442214B-6197-40A7-A50E-1079EB30D32C}" name="AVRG PROFIT_x000a_Beverages" dataDxfId="5">
      <calculatedColumnFormula>AVERAGE(CK5:CP5)</calculatedColumnFormula>
    </tableColumn>
    <tableColumn id="102" xr3:uid="{B985EF6A-EDDE-49EC-B8F6-8B76F8C547B2}" name="PROFIT per order_x000a_Beverages" dataDxfId="4">
      <calculatedColumnFormula>CW5*K5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B11"/>
  <sheetViews>
    <sheetView tabSelected="1" workbookViewId="0">
      <selection activeCell="D12" sqref="D12"/>
    </sheetView>
  </sheetViews>
  <sheetFormatPr defaultRowHeight="14.5" x14ac:dyDescent="0.35"/>
  <cols>
    <col min="1" max="1" width="10.81640625" customWidth="1"/>
  </cols>
  <sheetData>
    <row r="1" spans="1:2" x14ac:dyDescent="0.35">
      <c r="A1" s="77" t="s">
        <v>52</v>
      </c>
      <c r="B1" s="77"/>
    </row>
    <row r="2" spans="1:2" x14ac:dyDescent="0.35">
      <c r="A2" s="10" t="s">
        <v>51</v>
      </c>
      <c r="B2" t="s">
        <v>53</v>
      </c>
    </row>
    <row r="4" spans="1:2" x14ac:dyDescent="0.35">
      <c r="A4" t="s">
        <v>54</v>
      </c>
    </row>
    <row r="6" spans="1:2" x14ac:dyDescent="0.35">
      <c r="A6" t="s">
        <v>68</v>
      </c>
    </row>
    <row r="7" spans="1:2" x14ac:dyDescent="0.35">
      <c r="A7" t="s">
        <v>169</v>
      </c>
    </row>
    <row r="8" spans="1:2" x14ac:dyDescent="0.35">
      <c r="A8" t="s">
        <v>170</v>
      </c>
    </row>
    <row r="9" spans="1:2" x14ac:dyDescent="0.35">
      <c r="A9" t="s">
        <v>56</v>
      </c>
    </row>
    <row r="10" spans="1:2" x14ac:dyDescent="0.35">
      <c r="A10" t="s">
        <v>171</v>
      </c>
    </row>
    <row r="11" spans="1:2" x14ac:dyDescent="0.35">
      <c r="A11" t="s">
        <v>57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Y17"/>
  <sheetViews>
    <sheetView zoomScale="80" zoomScaleNormal="80" workbookViewId="0">
      <pane xSplit="1" topLeftCell="B1" activePane="topRight" state="frozen"/>
      <selection pane="topRight" activeCell="N8" sqref="N8"/>
    </sheetView>
  </sheetViews>
  <sheetFormatPr defaultColWidth="20.1796875" defaultRowHeight="13" outlineLevelCol="1" x14ac:dyDescent="0.35"/>
  <cols>
    <col min="1" max="1" width="11.1796875" style="17" bestFit="1" customWidth="1"/>
    <col min="2" max="7" width="13.08984375" style="21" customWidth="1"/>
    <col min="8" max="11" width="10.7265625" style="26" customWidth="1"/>
    <col min="12" max="12" width="10.6328125" style="26" customWidth="1"/>
    <col min="13" max="16" width="10.453125" style="24" customWidth="1"/>
    <col min="17" max="41" width="6.81640625" style="19" customWidth="1" outlineLevel="1"/>
    <col min="42" max="42" width="6.81640625" style="19" customWidth="1"/>
    <col min="43" max="67" width="6.81640625" style="19" hidden="1" customWidth="1" outlineLevel="1"/>
    <col min="68" max="68" width="6.81640625" style="19" customWidth="1" collapsed="1"/>
    <col min="69" max="91" width="6.81640625" style="19" hidden="1" customWidth="1" outlineLevel="1"/>
    <col min="92" max="93" width="6.81640625" style="17" hidden="1" customWidth="1" outlineLevel="1"/>
    <col min="94" max="94" width="6.81640625" style="17" customWidth="1" collapsed="1"/>
    <col min="95" max="102" width="12.36328125" style="17" customWidth="1"/>
    <col min="103" max="16384" width="20.1796875" style="17"/>
  </cols>
  <sheetData>
    <row r="1" spans="1:103" x14ac:dyDescent="0.35">
      <c r="A1" s="29"/>
      <c r="B1" s="30" t="s">
        <v>69</v>
      </c>
      <c r="C1" s="30" t="s">
        <v>69</v>
      </c>
      <c r="D1" s="30" t="s">
        <v>69</v>
      </c>
      <c r="E1" s="30" t="s">
        <v>69</v>
      </c>
      <c r="F1" s="30" t="s">
        <v>69</v>
      </c>
      <c r="G1" s="30" t="s">
        <v>69</v>
      </c>
      <c r="H1" s="30" t="s">
        <v>69</v>
      </c>
      <c r="I1" s="30" t="s">
        <v>69</v>
      </c>
      <c r="J1" s="30" t="s">
        <v>69</v>
      </c>
      <c r="K1" s="30" t="s">
        <v>69</v>
      </c>
      <c r="L1" s="55" t="s">
        <v>70</v>
      </c>
      <c r="M1" s="55" t="s">
        <v>70</v>
      </c>
      <c r="N1" s="55" t="s">
        <v>70</v>
      </c>
      <c r="O1" s="55" t="s">
        <v>70</v>
      </c>
      <c r="P1" s="55" t="s">
        <v>70</v>
      </c>
      <c r="Q1" s="57" t="s">
        <v>70</v>
      </c>
      <c r="R1" s="55" t="s">
        <v>70</v>
      </c>
      <c r="S1" s="55" t="s">
        <v>70</v>
      </c>
      <c r="T1" s="55" t="s">
        <v>70</v>
      </c>
      <c r="U1" s="55" t="s">
        <v>70</v>
      </c>
      <c r="V1" s="55" t="s">
        <v>70</v>
      </c>
      <c r="W1" s="55" t="s">
        <v>70</v>
      </c>
      <c r="X1" s="55" t="s">
        <v>70</v>
      </c>
      <c r="Y1" s="55" t="s">
        <v>70</v>
      </c>
      <c r="Z1" s="55" t="s">
        <v>70</v>
      </c>
      <c r="AA1" s="55" t="s">
        <v>70</v>
      </c>
      <c r="AB1" s="55" t="s">
        <v>70</v>
      </c>
      <c r="AC1" s="55" t="s">
        <v>70</v>
      </c>
      <c r="AD1" s="55" t="s">
        <v>70</v>
      </c>
      <c r="AE1" s="55" t="s">
        <v>70</v>
      </c>
      <c r="AF1" s="55" t="s">
        <v>70</v>
      </c>
      <c r="AG1" s="55" t="s">
        <v>70</v>
      </c>
      <c r="AH1" s="55" t="s">
        <v>70</v>
      </c>
      <c r="AI1" s="55" t="s">
        <v>70</v>
      </c>
      <c r="AJ1" s="55" t="s">
        <v>70</v>
      </c>
      <c r="AK1" s="55" t="s">
        <v>70</v>
      </c>
      <c r="AL1" s="55" t="s">
        <v>70</v>
      </c>
      <c r="AM1" s="55" t="s">
        <v>70</v>
      </c>
      <c r="AN1" s="55" t="s">
        <v>70</v>
      </c>
      <c r="AO1" s="55" t="s">
        <v>70</v>
      </c>
      <c r="AP1" s="61" t="s">
        <v>70</v>
      </c>
      <c r="AQ1" s="55" t="s">
        <v>70</v>
      </c>
      <c r="AR1" s="55" t="s">
        <v>70</v>
      </c>
      <c r="AS1" s="55" t="s">
        <v>70</v>
      </c>
      <c r="AT1" s="55" t="s">
        <v>70</v>
      </c>
      <c r="AU1" s="55" t="s">
        <v>70</v>
      </c>
      <c r="AV1" s="55" t="s">
        <v>70</v>
      </c>
      <c r="AW1" s="55" t="s">
        <v>70</v>
      </c>
      <c r="AX1" s="55" t="s">
        <v>70</v>
      </c>
      <c r="AY1" s="55" t="s">
        <v>70</v>
      </c>
      <c r="AZ1" s="55" t="s">
        <v>70</v>
      </c>
      <c r="BA1" s="55" t="s">
        <v>70</v>
      </c>
      <c r="BB1" s="55" t="s">
        <v>70</v>
      </c>
      <c r="BC1" s="55" t="s">
        <v>70</v>
      </c>
      <c r="BD1" s="55" t="s">
        <v>70</v>
      </c>
      <c r="BE1" s="55" t="s">
        <v>70</v>
      </c>
      <c r="BF1" s="55" t="s">
        <v>70</v>
      </c>
      <c r="BG1" s="55" t="s">
        <v>70</v>
      </c>
      <c r="BH1" s="55" t="s">
        <v>70</v>
      </c>
      <c r="BI1" s="55" t="s">
        <v>70</v>
      </c>
      <c r="BJ1" s="55" t="s">
        <v>70</v>
      </c>
      <c r="BK1" s="55" t="s">
        <v>70</v>
      </c>
      <c r="BL1" s="55" t="s">
        <v>70</v>
      </c>
      <c r="BM1" s="55" t="s">
        <v>70</v>
      </c>
      <c r="BN1" s="55" t="s">
        <v>70</v>
      </c>
      <c r="BO1" s="55" t="s">
        <v>70</v>
      </c>
      <c r="BP1" s="55" t="s">
        <v>70</v>
      </c>
      <c r="BQ1" s="65" t="s">
        <v>70</v>
      </c>
      <c r="BR1" s="55" t="s">
        <v>70</v>
      </c>
      <c r="BS1" s="55" t="s">
        <v>70</v>
      </c>
      <c r="BT1" s="55" t="s">
        <v>70</v>
      </c>
      <c r="BU1" s="55" t="s">
        <v>70</v>
      </c>
      <c r="BV1" s="55" t="s">
        <v>70</v>
      </c>
      <c r="BW1" s="55" t="s">
        <v>70</v>
      </c>
      <c r="BX1" s="55" t="s">
        <v>70</v>
      </c>
      <c r="BY1" s="55" t="s">
        <v>70</v>
      </c>
      <c r="BZ1" s="55" t="s">
        <v>70</v>
      </c>
      <c r="CA1" s="55" t="s">
        <v>70</v>
      </c>
      <c r="CB1" s="55" t="s">
        <v>70</v>
      </c>
      <c r="CC1" s="55" t="s">
        <v>70</v>
      </c>
      <c r="CD1" s="55" t="s">
        <v>70</v>
      </c>
      <c r="CE1" s="55" t="s">
        <v>70</v>
      </c>
      <c r="CF1" s="55" t="s">
        <v>70</v>
      </c>
      <c r="CG1" s="55" t="s">
        <v>70</v>
      </c>
      <c r="CH1" s="55" t="s">
        <v>70</v>
      </c>
      <c r="CI1" s="55" t="s">
        <v>70</v>
      </c>
      <c r="CJ1" s="55" t="s">
        <v>70</v>
      </c>
      <c r="CK1" s="55" t="s">
        <v>70</v>
      </c>
      <c r="CL1" s="55" t="s">
        <v>70</v>
      </c>
      <c r="CM1" s="55" t="s">
        <v>70</v>
      </c>
      <c r="CN1" s="55" t="s">
        <v>70</v>
      </c>
      <c r="CO1" s="55" t="s">
        <v>70</v>
      </c>
      <c r="CP1" s="61" t="s">
        <v>70</v>
      </c>
      <c r="CQ1" s="55" t="s">
        <v>70</v>
      </c>
      <c r="CR1" s="55" t="s">
        <v>70</v>
      </c>
      <c r="CS1" s="55" t="s">
        <v>70</v>
      </c>
      <c r="CT1" s="55" t="s">
        <v>70</v>
      </c>
      <c r="CU1" s="55" t="s">
        <v>70</v>
      </c>
      <c r="CV1" s="55" t="s">
        <v>70</v>
      </c>
      <c r="CW1" s="55" t="s">
        <v>70</v>
      </c>
      <c r="CX1" s="55" t="s">
        <v>70</v>
      </c>
    </row>
    <row r="2" spans="1:103" x14ac:dyDescent="0.3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55"/>
      <c r="M2" s="55"/>
      <c r="N2" s="55"/>
      <c r="O2" s="55"/>
      <c r="P2" s="55"/>
      <c r="Q2" s="62" t="s">
        <v>3</v>
      </c>
      <c r="R2" s="60" t="s">
        <v>3</v>
      </c>
      <c r="S2" s="60" t="s">
        <v>3</v>
      </c>
      <c r="T2" s="60" t="s">
        <v>3</v>
      </c>
      <c r="U2" s="60" t="s">
        <v>3</v>
      </c>
      <c r="V2" s="60" t="s">
        <v>3</v>
      </c>
      <c r="W2" s="60" t="s">
        <v>3</v>
      </c>
      <c r="X2" s="60" t="s">
        <v>3</v>
      </c>
      <c r="Y2" s="60" t="s">
        <v>3</v>
      </c>
      <c r="Z2" s="60" t="s">
        <v>3</v>
      </c>
      <c r="AA2" s="60" t="s">
        <v>3</v>
      </c>
      <c r="AB2" s="60" t="s">
        <v>3</v>
      </c>
      <c r="AC2" s="60" t="s">
        <v>3</v>
      </c>
      <c r="AD2" s="60" t="s">
        <v>3</v>
      </c>
      <c r="AE2" s="60" t="s">
        <v>3</v>
      </c>
      <c r="AF2" s="60" t="s">
        <v>3</v>
      </c>
      <c r="AG2" s="60" t="s">
        <v>3</v>
      </c>
      <c r="AH2" s="60" t="s">
        <v>3</v>
      </c>
      <c r="AI2" s="60" t="s">
        <v>3</v>
      </c>
      <c r="AJ2" s="60" t="s">
        <v>3</v>
      </c>
      <c r="AK2" s="60" t="s">
        <v>3</v>
      </c>
      <c r="AL2" s="60" t="s">
        <v>3</v>
      </c>
      <c r="AM2" s="60" t="s">
        <v>3</v>
      </c>
      <c r="AN2" s="60" t="s">
        <v>3</v>
      </c>
      <c r="AO2" s="60" t="s">
        <v>3</v>
      </c>
      <c r="AP2" s="60" t="s">
        <v>3</v>
      </c>
      <c r="AQ2" s="67" t="s">
        <v>4</v>
      </c>
      <c r="AR2" s="67" t="s">
        <v>4</v>
      </c>
      <c r="AS2" s="67" t="s">
        <v>4</v>
      </c>
      <c r="AT2" s="67" t="s">
        <v>4</v>
      </c>
      <c r="AU2" s="67" t="s">
        <v>4</v>
      </c>
      <c r="AV2" s="67" t="s">
        <v>4</v>
      </c>
      <c r="AW2" s="67" t="s">
        <v>4</v>
      </c>
      <c r="AX2" s="67" t="s">
        <v>4</v>
      </c>
      <c r="AY2" s="67" t="s">
        <v>4</v>
      </c>
      <c r="AZ2" s="67" t="s">
        <v>4</v>
      </c>
      <c r="BA2" s="67" t="s">
        <v>4</v>
      </c>
      <c r="BB2" s="67" t="s">
        <v>4</v>
      </c>
      <c r="BC2" s="67" t="s">
        <v>4</v>
      </c>
      <c r="BD2" s="67" t="s">
        <v>4</v>
      </c>
      <c r="BE2" s="67" t="s">
        <v>4</v>
      </c>
      <c r="BF2" s="67" t="s">
        <v>4</v>
      </c>
      <c r="BG2" s="67" t="s">
        <v>4</v>
      </c>
      <c r="BH2" s="67" t="s">
        <v>4</v>
      </c>
      <c r="BI2" s="67" t="s">
        <v>4</v>
      </c>
      <c r="BJ2" s="67" t="s">
        <v>4</v>
      </c>
      <c r="BK2" s="67" t="s">
        <v>4</v>
      </c>
      <c r="BL2" s="67" t="s">
        <v>4</v>
      </c>
      <c r="BM2" s="67" t="s">
        <v>4</v>
      </c>
      <c r="BN2" s="67" t="s">
        <v>4</v>
      </c>
      <c r="BO2" s="67" t="s">
        <v>4</v>
      </c>
      <c r="BP2" s="67" t="s">
        <v>4</v>
      </c>
      <c r="BQ2" s="63" t="s">
        <v>15</v>
      </c>
      <c r="BR2" s="63" t="s">
        <v>15</v>
      </c>
      <c r="BS2" s="63" t="s">
        <v>15</v>
      </c>
      <c r="BT2" s="63" t="s">
        <v>15</v>
      </c>
      <c r="BU2" s="63" t="s">
        <v>15</v>
      </c>
      <c r="BV2" s="63" t="s">
        <v>15</v>
      </c>
      <c r="BW2" s="63" t="s">
        <v>15</v>
      </c>
      <c r="BX2" s="63" t="s">
        <v>15</v>
      </c>
      <c r="BY2" s="63" t="s">
        <v>15</v>
      </c>
      <c r="BZ2" s="63" t="s">
        <v>15</v>
      </c>
      <c r="CA2" s="63" t="s">
        <v>15</v>
      </c>
      <c r="CB2" s="63" t="s">
        <v>15</v>
      </c>
      <c r="CC2" s="63" t="s">
        <v>15</v>
      </c>
      <c r="CD2" s="63" t="s">
        <v>15</v>
      </c>
      <c r="CE2" s="63" t="s">
        <v>15</v>
      </c>
      <c r="CF2" s="63" t="s">
        <v>15</v>
      </c>
      <c r="CG2" s="63" t="s">
        <v>15</v>
      </c>
      <c r="CH2" s="63" t="s">
        <v>15</v>
      </c>
      <c r="CI2" s="63" t="s">
        <v>15</v>
      </c>
      <c r="CJ2" s="63" t="s">
        <v>15</v>
      </c>
      <c r="CK2" s="63" t="s">
        <v>15</v>
      </c>
      <c r="CL2" s="63" t="s">
        <v>15</v>
      </c>
      <c r="CM2" s="63" t="s">
        <v>15</v>
      </c>
      <c r="CN2" s="63" t="s">
        <v>15</v>
      </c>
      <c r="CO2" s="63" t="s">
        <v>15</v>
      </c>
      <c r="CP2" s="75" t="s">
        <v>15</v>
      </c>
      <c r="CQ2" s="71"/>
      <c r="CR2" s="71"/>
      <c r="CS2" s="71"/>
      <c r="CT2" s="71"/>
      <c r="CU2" s="71"/>
      <c r="CV2" s="71"/>
      <c r="CW2" s="71"/>
      <c r="CX2" s="71"/>
      <c r="CY2" s="18"/>
    </row>
    <row r="3" spans="1:103" x14ac:dyDescent="0.3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55"/>
      <c r="M3" s="55"/>
      <c r="N3" s="55"/>
      <c r="O3" s="55"/>
      <c r="P3" s="55"/>
      <c r="Q3" s="56" t="s">
        <v>16</v>
      </c>
      <c r="R3" s="56" t="s">
        <v>16</v>
      </c>
      <c r="S3" s="56" t="s">
        <v>16</v>
      </c>
      <c r="T3" s="56" t="s">
        <v>16</v>
      </c>
      <c r="U3" s="56" t="s">
        <v>16</v>
      </c>
      <c r="V3" s="56" t="s">
        <v>16</v>
      </c>
      <c r="W3" s="58" t="s">
        <v>16</v>
      </c>
      <c r="X3" s="63" t="s">
        <v>24</v>
      </c>
      <c r="Y3" s="63" t="s">
        <v>24</v>
      </c>
      <c r="Z3" s="63" t="s">
        <v>24</v>
      </c>
      <c r="AA3" s="63" t="s">
        <v>24</v>
      </c>
      <c r="AB3" s="63" t="s">
        <v>24</v>
      </c>
      <c r="AC3" s="63" t="s">
        <v>24</v>
      </c>
      <c r="AD3" s="63" t="s">
        <v>24</v>
      </c>
      <c r="AE3" s="63" t="s">
        <v>24</v>
      </c>
      <c r="AF3" s="63" t="s">
        <v>24</v>
      </c>
      <c r="AG3" s="63" t="s">
        <v>24</v>
      </c>
      <c r="AH3" s="59" t="s">
        <v>35</v>
      </c>
      <c r="AI3" s="56" t="s">
        <v>35</v>
      </c>
      <c r="AJ3" s="56" t="s">
        <v>35</v>
      </c>
      <c r="AK3" s="64" t="s">
        <v>9</v>
      </c>
      <c r="AL3" s="63" t="s">
        <v>9</v>
      </c>
      <c r="AM3" s="63" t="s">
        <v>9</v>
      </c>
      <c r="AN3" s="63" t="s">
        <v>9</v>
      </c>
      <c r="AO3" s="63" t="s">
        <v>9</v>
      </c>
      <c r="AP3" s="63" t="s">
        <v>9</v>
      </c>
      <c r="AQ3" s="56" t="s">
        <v>16</v>
      </c>
      <c r="AR3" s="56" t="s">
        <v>16</v>
      </c>
      <c r="AS3" s="56" t="s">
        <v>16</v>
      </c>
      <c r="AT3" s="56" t="s">
        <v>16</v>
      </c>
      <c r="AU3" s="56" t="s">
        <v>16</v>
      </c>
      <c r="AV3" s="56" t="s">
        <v>16</v>
      </c>
      <c r="AW3" s="58" t="s">
        <v>16</v>
      </c>
      <c r="AX3" s="63" t="s">
        <v>24</v>
      </c>
      <c r="AY3" s="63" t="s">
        <v>24</v>
      </c>
      <c r="AZ3" s="63" t="s">
        <v>24</v>
      </c>
      <c r="BA3" s="63" t="s">
        <v>24</v>
      </c>
      <c r="BB3" s="63" t="s">
        <v>24</v>
      </c>
      <c r="BC3" s="63" t="s">
        <v>24</v>
      </c>
      <c r="BD3" s="63" t="s">
        <v>24</v>
      </c>
      <c r="BE3" s="63" t="s">
        <v>24</v>
      </c>
      <c r="BF3" s="63" t="s">
        <v>24</v>
      </c>
      <c r="BG3" s="63" t="s">
        <v>24</v>
      </c>
      <c r="BH3" s="59" t="s">
        <v>35</v>
      </c>
      <c r="BI3" s="56" t="s">
        <v>35</v>
      </c>
      <c r="BJ3" s="56" t="s">
        <v>35</v>
      </c>
      <c r="BK3" s="64" t="s">
        <v>9</v>
      </c>
      <c r="BL3" s="63" t="s">
        <v>9</v>
      </c>
      <c r="BM3" s="63" t="s">
        <v>9</v>
      </c>
      <c r="BN3" s="63" t="s">
        <v>9</v>
      </c>
      <c r="BO3" s="63" t="s">
        <v>9</v>
      </c>
      <c r="BP3" s="63" t="s">
        <v>9</v>
      </c>
      <c r="BQ3" s="56" t="s">
        <v>16</v>
      </c>
      <c r="BR3" s="56" t="s">
        <v>16</v>
      </c>
      <c r="BS3" s="56" t="s">
        <v>16</v>
      </c>
      <c r="BT3" s="56" t="s">
        <v>16</v>
      </c>
      <c r="BU3" s="56" t="s">
        <v>16</v>
      </c>
      <c r="BV3" s="56" t="s">
        <v>16</v>
      </c>
      <c r="BW3" s="58" t="s">
        <v>16</v>
      </c>
      <c r="BX3" s="63" t="s">
        <v>24</v>
      </c>
      <c r="BY3" s="63" t="s">
        <v>24</v>
      </c>
      <c r="BZ3" s="63" t="s">
        <v>24</v>
      </c>
      <c r="CA3" s="63" t="s">
        <v>24</v>
      </c>
      <c r="CB3" s="63" t="s">
        <v>24</v>
      </c>
      <c r="CC3" s="63" t="s">
        <v>24</v>
      </c>
      <c r="CD3" s="63" t="s">
        <v>24</v>
      </c>
      <c r="CE3" s="63" t="s">
        <v>24</v>
      </c>
      <c r="CF3" s="63" t="s">
        <v>24</v>
      </c>
      <c r="CG3" s="63" t="s">
        <v>24</v>
      </c>
      <c r="CH3" s="59" t="s">
        <v>35</v>
      </c>
      <c r="CI3" s="56" t="s">
        <v>35</v>
      </c>
      <c r="CJ3" s="56" t="s">
        <v>35</v>
      </c>
      <c r="CK3" s="64" t="s">
        <v>9</v>
      </c>
      <c r="CL3" s="63" t="s">
        <v>9</v>
      </c>
      <c r="CM3" s="63" t="s">
        <v>9</v>
      </c>
      <c r="CN3" s="63" t="s">
        <v>9</v>
      </c>
      <c r="CO3" s="63" t="s">
        <v>9</v>
      </c>
      <c r="CP3" s="75" t="s">
        <v>9</v>
      </c>
      <c r="CQ3" s="73"/>
      <c r="CR3" s="73"/>
      <c r="CS3" s="74"/>
      <c r="CT3" s="74"/>
      <c r="CU3" s="73"/>
      <c r="CV3" s="73"/>
      <c r="CW3" s="74"/>
      <c r="CX3" s="74"/>
      <c r="CY3" s="18"/>
    </row>
    <row r="4" spans="1:103" ht="26.5" customHeight="1" x14ac:dyDescent="0.35">
      <c r="A4" s="34" t="s">
        <v>61</v>
      </c>
      <c r="B4" s="35" t="s">
        <v>97</v>
      </c>
      <c r="C4" s="35" t="s">
        <v>98</v>
      </c>
      <c r="D4" s="35" t="s">
        <v>99</v>
      </c>
      <c r="E4" s="35" t="s">
        <v>100</v>
      </c>
      <c r="F4" s="35" t="s">
        <v>101</v>
      </c>
      <c r="G4" s="31" t="s">
        <v>55</v>
      </c>
      <c r="H4" s="35" t="s">
        <v>130</v>
      </c>
      <c r="I4" s="35" t="s">
        <v>131</v>
      </c>
      <c r="J4" s="35" t="s">
        <v>132</v>
      </c>
      <c r="K4" s="35" t="s">
        <v>133</v>
      </c>
      <c r="L4" s="68" t="s">
        <v>102</v>
      </c>
      <c r="M4" s="69" t="s">
        <v>65</v>
      </c>
      <c r="N4" s="68" t="s">
        <v>103</v>
      </c>
      <c r="O4" s="69" t="s">
        <v>66</v>
      </c>
      <c r="P4" s="69" t="s">
        <v>67</v>
      </c>
      <c r="Q4" s="32" t="s">
        <v>71</v>
      </c>
      <c r="R4" s="32" t="s">
        <v>72</v>
      </c>
      <c r="S4" s="32" t="s">
        <v>73</v>
      </c>
      <c r="T4" s="32" t="s">
        <v>74</v>
      </c>
      <c r="U4" s="32" t="s">
        <v>75</v>
      </c>
      <c r="V4" s="32" t="s">
        <v>76</v>
      </c>
      <c r="W4" s="32" t="s">
        <v>77</v>
      </c>
      <c r="X4" s="32" t="s">
        <v>78</v>
      </c>
      <c r="Y4" s="32" t="s">
        <v>79</v>
      </c>
      <c r="Z4" s="32" t="s">
        <v>80</v>
      </c>
      <c r="AA4" s="32" t="s">
        <v>81</v>
      </c>
      <c r="AB4" s="32" t="s">
        <v>82</v>
      </c>
      <c r="AC4" s="32" t="s">
        <v>83</v>
      </c>
      <c r="AD4" s="32" t="s">
        <v>84</v>
      </c>
      <c r="AE4" s="32" t="s">
        <v>85</v>
      </c>
      <c r="AF4" s="32" t="s">
        <v>86</v>
      </c>
      <c r="AG4" s="32" t="s">
        <v>87</v>
      </c>
      <c r="AH4" s="32" t="s">
        <v>88</v>
      </c>
      <c r="AI4" s="32" t="s">
        <v>89</v>
      </c>
      <c r="AJ4" s="32" t="s">
        <v>90</v>
      </c>
      <c r="AK4" s="32" t="s">
        <v>91</v>
      </c>
      <c r="AL4" s="32" t="s">
        <v>92</v>
      </c>
      <c r="AM4" s="32" t="s">
        <v>93</v>
      </c>
      <c r="AN4" s="32" t="s">
        <v>94</v>
      </c>
      <c r="AO4" s="33" t="s">
        <v>95</v>
      </c>
      <c r="AP4" s="32" t="s">
        <v>96</v>
      </c>
      <c r="AQ4" s="32" t="s">
        <v>104</v>
      </c>
      <c r="AR4" s="32" t="s">
        <v>105</v>
      </c>
      <c r="AS4" s="32" t="s">
        <v>106</v>
      </c>
      <c r="AT4" s="32" t="s">
        <v>107</v>
      </c>
      <c r="AU4" s="32" t="s">
        <v>108</v>
      </c>
      <c r="AV4" s="32" t="s">
        <v>109</v>
      </c>
      <c r="AW4" s="32" t="s">
        <v>110</v>
      </c>
      <c r="AX4" s="32" t="s">
        <v>111</v>
      </c>
      <c r="AY4" s="32" t="s">
        <v>112</v>
      </c>
      <c r="AZ4" s="32" t="s">
        <v>113</v>
      </c>
      <c r="BA4" s="32" t="s">
        <v>114</v>
      </c>
      <c r="BB4" s="32" t="s">
        <v>115</v>
      </c>
      <c r="BC4" s="32" t="s">
        <v>116</v>
      </c>
      <c r="BD4" s="32" t="s">
        <v>117</v>
      </c>
      <c r="BE4" s="32" t="s">
        <v>118</v>
      </c>
      <c r="BF4" s="32" t="s">
        <v>119</v>
      </c>
      <c r="BG4" s="32" t="s">
        <v>120</v>
      </c>
      <c r="BH4" s="32" t="s">
        <v>121</v>
      </c>
      <c r="BI4" s="32" t="s">
        <v>122</v>
      </c>
      <c r="BJ4" s="32" t="s">
        <v>123</v>
      </c>
      <c r="BK4" s="32" t="s">
        <v>124</v>
      </c>
      <c r="BL4" s="32" t="s">
        <v>125</v>
      </c>
      <c r="BM4" s="32" t="s">
        <v>126</v>
      </c>
      <c r="BN4" s="32" t="s">
        <v>127</v>
      </c>
      <c r="BO4" s="32" t="s">
        <v>128</v>
      </c>
      <c r="BP4" s="32" t="s">
        <v>129</v>
      </c>
      <c r="BQ4" s="32" t="s">
        <v>134</v>
      </c>
      <c r="BR4" s="32" t="s">
        <v>135</v>
      </c>
      <c r="BS4" s="32" t="s">
        <v>136</v>
      </c>
      <c r="BT4" s="32" t="s">
        <v>137</v>
      </c>
      <c r="BU4" s="32" t="s">
        <v>138</v>
      </c>
      <c r="BV4" s="32" t="s">
        <v>139</v>
      </c>
      <c r="BW4" s="32" t="s">
        <v>140</v>
      </c>
      <c r="BX4" s="32" t="s">
        <v>141</v>
      </c>
      <c r="BY4" s="32" t="s">
        <v>142</v>
      </c>
      <c r="BZ4" s="32" t="s">
        <v>143</v>
      </c>
      <c r="CA4" s="32" t="s">
        <v>144</v>
      </c>
      <c r="CB4" s="32" t="s">
        <v>145</v>
      </c>
      <c r="CC4" s="32" t="s">
        <v>146</v>
      </c>
      <c r="CD4" s="32" t="s">
        <v>147</v>
      </c>
      <c r="CE4" s="32" t="s">
        <v>148</v>
      </c>
      <c r="CF4" s="32" t="s">
        <v>149</v>
      </c>
      <c r="CG4" s="32" t="s">
        <v>150</v>
      </c>
      <c r="CH4" s="32" t="s">
        <v>151</v>
      </c>
      <c r="CI4" s="32" t="s">
        <v>152</v>
      </c>
      <c r="CJ4" s="32" t="s">
        <v>153</v>
      </c>
      <c r="CK4" s="32" t="s">
        <v>154</v>
      </c>
      <c r="CL4" s="32" t="s">
        <v>155</v>
      </c>
      <c r="CM4" s="32" t="s">
        <v>156</v>
      </c>
      <c r="CN4" s="32" t="s">
        <v>157</v>
      </c>
      <c r="CO4" s="32" t="s">
        <v>158</v>
      </c>
      <c r="CP4" s="32" t="s">
        <v>159</v>
      </c>
      <c r="CQ4" s="72" t="s">
        <v>161</v>
      </c>
      <c r="CR4" s="72" t="s">
        <v>160</v>
      </c>
      <c r="CS4" s="70" t="s">
        <v>162</v>
      </c>
      <c r="CT4" s="70" t="s">
        <v>163</v>
      </c>
      <c r="CU4" s="72" t="s">
        <v>164</v>
      </c>
      <c r="CV4" s="72" t="s">
        <v>165</v>
      </c>
      <c r="CW4" s="70" t="s">
        <v>166</v>
      </c>
      <c r="CX4" s="70" t="s">
        <v>167</v>
      </c>
    </row>
    <row r="5" spans="1:103" x14ac:dyDescent="0.3">
      <c r="A5" s="36" t="s">
        <v>50</v>
      </c>
      <c r="B5" s="37">
        <v>4</v>
      </c>
      <c r="C5" s="37">
        <v>6</v>
      </c>
      <c r="D5" s="37">
        <v>4</v>
      </c>
      <c r="E5" s="37">
        <v>2</v>
      </c>
      <c r="F5" s="37">
        <v>3</v>
      </c>
      <c r="G5" s="37">
        <v>3</v>
      </c>
      <c r="H5" s="39">
        <v>0.25</v>
      </c>
      <c r="I5" s="40">
        <v>0.85</v>
      </c>
      <c r="J5" s="39">
        <v>0.55000000000000004</v>
      </c>
      <c r="K5" s="39">
        <v>0.3</v>
      </c>
      <c r="L5" s="38" t="s">
        <v>62</v>
      </c>
      <c r="M5" s="41">
        <f t="shared" ref="M5:M13" si="0">CR5+CT5+CV5+CX5</f>
        <v>3.6038000000000001</v>
      </c>
      <c r="N5" s="41">
        <f t="shared" ref="N5:N13" si="1">H5*CQ5+CS5*I5+J5*CU5+CW5*K5</f>
        <v>3.6038000000000001</v>
      </c>
      <c r="O5" s="41">
        <f t="shared" ref="O5:O13" si="2">AVERAGE(Q5:W5)*H5+AVERAGE(X5:AG5)*I5+AVERAGE(AH5:AJ5)*J5+AVERAGE(AK5:AP5)*K5</f>
        <v>5.4707142857142852</v>
      </c>
      <c r="P5" s="41">
        <f t="shared" ref="P5:P13" si="3">AVERAGE(AQ5:AW5)*H5+AVERAGE(AX5:BG5)*I5+AVERAGE(AH5:AJ5)*J5+AVERAGE(BK5:BP5)*K5</f>
        <v>2.6521285714285714</v>
      </c>
      <c r="Q5" s="42">
        <v>3</v>
      </c>
      <c r="R5" s="42">
        <v>3</v>
      </c>
      <c r="S5" s="42">
        <v>3</v>
      </c>
      <c r="T5" s="42">
        <v>2</v>
      </c>
      <c r="U5" s="42">
        <v>2</v>
      </c>
      <c r="V5" s="42">
        <v>1</v>
      </c>
      <c r="W5" s="42">
        <v>1</v>
      </c>
      <c r="X5" s="42">
        <v>3</v>
      </c>
      <c r="Y5" s="42">
        <v>3</v>
      </c>
      <c r="Z5" s="42">
        <v>3</v>
      </c>
      <c r="AA5" s="42">
        <v>3</v>
      </c>
      <c r="AB5" s="42">
        <v>4</v>
      </c>
      <c r="AC5" s="42">
        <v>4</v>
      </c>
      <c r="AD5" s="42">
        <v>3</v>
      </c>
      <c r="AE5" s="42">
        <v>3</v>
      </c>
      <c r="AF5" s="42">
        <v>5</v>
      </c>
      <c r="AG5" s="42">
        <v>5</v>
      </c>
      <c r="AH5" s="42">
        <v>3</v>
      </c>
      <c r="AI5" s="42">
        <v>3</v>
      </c>
      <c r="AJ5" s="42">
        <v>1.5</v>
      </c>
      <c r="AK5" s="42">
        <v>1.5</v>
      </c>
      <c r="AL5" s="42">
        <v>1.5</v>
      </c>
      <c r="AM5" s="42">
        <v>2</v>
      </c>
      <c r="AN5" s="42">
        <v>2</v>
      </c>
      <c r="AO5" s="43">
        <v>1.5</v>
      </c>
      <c r="AP5" s="42">
        <v>1.5</v>
      </c>
      <c r="AQ5" s="42">
        <v>0.78000000000000014</v>
      </c>
      <c r="AR5" s="42">
        <v>0.86</v>
      </c>
      <c r="AS5" s="42">
        <v>0.98</v>
      </c>
      <c r="AT5" s="42">
        <v>0.68000000000000016</v>
      </c>
      <c r="AU5" s="42">
        <v>0.78</v>
      </c>
      <c r="AV5" s="42">
        <v>0.38</v>
      </c>
      <c r="AW5" s="42">
        <v>0.48</v>
      </c>
      <c r="AX5" s="42">
        <v>0.76</v>
      </c>
      <c r="AY5" s="42">
        <v>1.1400000000000001</v>
      </c>
      <c r="AZ5" s="42">
        <v>1.2899999999999998</v>
      </c>
      <c r="BA5" s="42">
        <v>0.91999999999999993</v>
      </c>
      <c r="BB5" s="42">
        <v>1.4999999999999998</v>
      </c>
      <c r="BC5" s="42">
        <v>1.4399999999999997</v>
      </c>
      <c r="BD5" s="42">
        <v>0.76</v>
      </c>
      <c r="BE5" s="42">
        <v>0.76000000000000023</v>
      </c>
      <c r="BF5" s="42">
        <v>1.4099999999999997</v>
      </c>
      <c r="BG5" s="42">
        <v>1.4400000000000002</v>
      </c>
      <c r="BH5" s="42">
        <v>0.55499999999999994</v>
      </c>
      <c r="BI5" s="42">
        <v>0.55499999999999994</v>
      </c>
      <c r="BJ5" s="42">
        <v>0.37</v>
      </c>
      <c r="BK5" s="42">
        <v>0.4</v>
      </c>
      <c r="BL5" s="42">
        <v>0.4</v>
      </c>
      <c r="BM5" s="42">
        <v>0.48000000000000009</v>
      </c>
      <c r="BN5" s="42">
        <v>0.48000000000000009</v>
      </c>
      <c r="BO5" s="42">
        <v>0.4</v>
      </c>
      <c r="BP5" s="42">
        <v>0.44000000000000006</v>
      </c>
      <c r="BQ5" s="37">
        <f>Q5-AQ5-$G5*INDEX(Russia!$1:$28,MATCH(BQ$4-52,Russia!$A:$A,0),MATCH(Russia!$O$2,Russia!$2:$2,0))</f>
        <v>2.0699999999999998</v>
      </c>
      <c r="BR5" s="37">
        <f>R5-AR5-$G5*INDEX(Russia!$1:$28,MATCH(BR$4-52,Russia!$A:$A,0),MATCH(Russia!$O$2,Russia!$2:$2,0))</f>
        <v>1.9900000000000002</v>
      </c>
      <c r="BS5" s="37">
        <f>S5-AS5-$G5*INDEX(Russia!$1:$28,MATCH(BS$4-52,Russia!$A:$A,0),MATCH(Russia!$O$2,Russia!$2:$2,0))</f>
        <v>1.87</v>
      </c>
      <c r="BT5" s="37">
        <f>T5-AT5-$G5*INDEX(Russia!$1:$28,MATCH(BT$4-52,Russia!$A:$A,0),MATCH(Russia!$O$2,Russia!$2:$2,0))</f>
        <v>1.2699999999999998</v>
      </c>
      <c r="BU5" s="37">
        <f>U5-AU5-$G5*INDEX(Russia!$1:$28,MATCH(BU$4-52,Russia!$A:$A,0),MATCH(Russia!$O$2,Russia!$2:$2,0))</f>
        <v>1.17</v>
      </c>
      <c r="BV5" s="37">
        <f>V5-AV5-$G5*INDEX(Russia!$1:$28,MATCH(BV$4-52,Russia!$A:$A,0),MATCH(Russia!$O$2,Russia!$2:$2,0))</f>
        <v>0.52</v>
      </c>
      <c r="BW5" s="37">
        <f>W5-AW5-$G5*INDEX(Russia!$1:$28,MATCH(BW$4-52,Russia!$A:$A,0),MATCH(Russia!$O$2,Russia!$2:$2,0))</f>
        <v>0.42000000000000004</v>
      </c>
      <c r="BX5" s="37">
        <f>X5-AX5-$G5*INDEX(Russia!$1:$28,MATCH(BX$4-52,Russia!$A:$A,0),MATCH(Russia!$O$2,Russia!$2:$2,0))</f>
        <v>2.04</v>
      </c>
      <c r="BY5" s="37">
        <f>Y5-AY5-$G5*INDEX(Russia!$1:$28,MATCH(BY$4-52,Russia!$A:$A,0),MATCH(Russia!$O$2,Russia!$2:$2,0))</f>
        <v>1.66</v>
      </c>
      <c r="BZ5" s="37">
        <f>Z5-AZ5-$G5*INDEX(Russia!$1:$28,MATCH(BZ$4-52,Russia!$A:$A,0),MATCH(Russia!$O$2,Russia!$2:$2,0))</f>
        <v>1.5100000000000002</v>
      </c>
      <c r="CA5" s="37">
        <f>AA5-BA5-$G5*INDEX(Russia!$1:$28,MATCH(CA$4-52,Russia!$A:$A,0),MATCH(Russia!$O$2,Russia!$2:$2,0))</f>
        <v>1.78</v>
      </c>
      <c r="CB5" s="37">
        <f>AB5-BB5-$G5*INDEX(Russia!$1:$28,MATCH(CB$4-52,Russia!$A:$A,0),MATCH(Russia!$O$2,Russia!$2:$2,0))</f>
        <v>2.2000000000000002</v>
      </c>
      <c r="CC5" s="37">
        <f>AC5-BC5-$G5*INDEX(Russia!$1:$28,MATCH(CC$4-52,Russia!$A:$A,0),MATCH(Russia!$O$2,Russia!$2:$2,0))</f>
        <v>2.2600000000000007</v>
      </c>
      <c r="CD5" s="37">
        <f>AD5-BD5-$G5*INDEX(Russia!$1:$28,MATCH(CD$4-52,Russia!$A:$A,0),MATCH(Russia!$O$2,Russia!$2:$2,0))</f>
        <v>2.04</v>
      </c>
      <c r="CE5" s="37">
        <f>AE5-BE5-$G5*INDEX(Russia!$1:$28,MATCH(CE$4-52,Russia!$A:$A,0),MATCH(Russia!$O$2,Russia!$2:$2,0))</f>
        <v>2.0399999999999996</v>
      </c>
      <c r="CF5" s="37">
        <f>AF5-BF5-$G5*INDEX(Russia!$1:$28,MATCH(CF$4-52,Russia!$A:$A,0),MATCH(Russia!$O$2,Russia!$2:$2,0))</f>
        <v>3.29</v>
      </c>
      <c r="CG5" s="37">
        <f>AG5-BG5-$G5*INDEX(Russia!$1:$28,MATCH(CG$4-52,Russia!$A:$A,0),MATCH(Russia!$O$2,Russia!$2:$2,0))</f>
        <v>3.26</v>
      </c>
      <c r="CH5" s="37">
        <f>AH5-BH5-$G5*INDEX(Russia!$1:$28,MATCH(CH$4-52,Russia!$A:$A,0),MATCH(Russia!$O$2,Russia!$2:$2,0))</f>
        <v>2.2950000000000004</v>
      </c>
      <c r="CI5" s="37">
        <f>AI5-BI5-$G5*INDEX(Russia!$1:$28,MATCH(CI$4-52,Russia!$A:$A,0),MATCH(Russia!$O$2,Russia!$2:$2,0))</f>
        <v>2.2950000000000004</v>
      </c>
      <c r="CJ5" s="37">
        <f>AJ5-BJ5-$G5*INDEX(Russia!$1:$28,MATCH(CJ$4-52,Russia!$A:$A,0),MATCH(Russia!$O$2,Russia!$2:$2,0))</f>
        <v>1.0799999999999998</v>
      </c>
      <c r="CK5" s="37">
        <f>AK5-BK5-$G5*INDEX(Russia!$1:$28,MATCH(CK$4-52,Russia!$A:$A,0),MATCH(Russia!$O$2,Russia!$2:$2,0))</f>
        <v>1.0750000000000002</v>
      </c>
      <c r="CL5" s="37">
        <f>AL5-BL5-$G5*INDEX(Russia!$1:$28,MATCH(CL$4-52,Russia!$A:$A,0),MATCH(Russia!$O$2,Russia!$2:$2,0))</f>
        <v>1.0750000000000002</v>
      </c>
      <c r="CM5" s="37">
        <f>AM5-BM5-$G5*INDEX(Russia!$1:$28,MATCH(CM$4-52,Russia!$A:$A,0),MATCH(Russia!$O$2,Russia!$2:$2,0))</f>
        <v>1.47</v>
      </c>
      <c r="CN5" s="37">
        <f>AN5-BN5-$G5*INDEX(Russia!$1:$28,MATCH(CN$4-52,Russia!$A:$A,0),MATCH(Russia!$O$2,Russia!$2:$2,0))</f>
        <v>1.47</v>
      </c>
      <c r="CO5" s="37">
        <f>AO5-BO5-$G5*INDEX(Russia!$1:$28,MATCH(CO$4-52,Russia!$A:$A,0),MATCH(Russia!$O$2,Russia!$2:$2,0))</f>
        <v>1.0250000000000001</v>
      </c>
      <c r="CP5" s="37">
        <f>AP5-BP5-$G5*INDEX(Russia!$1:$28,MATCH(CP$4-52,Russia!$A:$A,0),MATCH(Russia!$O$2,Russia!$2:$2,0))</f>
        <v>0.9850000000000001</v>
      </c>
      <c r="CQ5" s="37">
        <f>AVERAGE(BQ5:BW5)</f>
        <v>1.33</v>
      </c>
      <c r="CR5" s="37">
        <f t="shared" ref="CR5:CR13" si="4">H5*CQ5</f>
        <v>0.33250000000000002</v>
      </c>
      <c r="CS5" s="37">
        <f>AVERAGE(BX5:CG5)</f>
        <v>2.2079999999999997</v>
      </c>
      <c r="CT5" s="37">
        <f t="shared" ref="CT5:CT13" si="5">CS5*I5</f>
        <v>1.8767999999999998</v>
      </c>
      <c r="CU5" s="37">
        <f>AVERAGE(CH5:CJ5)</f>
        <v>1.8900000000000003</v>
      </c>
      <c r="CV5" s="37">
        <f t="shared" ref="CV5:CV13" si="6">CU5*J5</f>
        <v>1.0395000000000003</v>
      </c>
      <c r="CW5" s="37">
        <f>AVERAGE(CK5:CP5)</f>
        <v>1.1833333333333333</v>
      </c>
      <c r="CX5" s="44">
        <f t="shared" ref="CX5:CX13" si="7">CW5*K5</f>
        <v>0.35499999999999998</v>
      </c>
    </row>
    <row r="6" spans="1:103" x14ac:dyDescent="0.35">
      <c r="A6" s="45" t="s">
        <v>45</v>
      </c>
      <c r="B6" s="46">
        <v>8.35</v>
      </c>
      <c r="C6" s="46">
        <v>14.13</v>
      </c>
      <c r="D6" s="46">
        <v>12.83</v>
      </c>
      <c r="E6" s="46">
        <v>5.93</v>
      </c>
      <c r="F6" s="46">
        <v>5.89</v>
      </c>
      <c r="G6" s="46">
        <v>10</v>
      </c>
      <c r="H6" s="39">
        <v>0.3</v>
      </c>
      <c r="I6" s="40">
        <v>0.55000000000000004</v>
      </c>
      <c r="J6" s="39">
        <v>0.35</v>
      </c>
      <c r="K6" s="39">
        <v>0.8</v>
      </c>
      <c r="L6" s="54">
        <f t="shared" ref="L6:L13" si="8">G6/$G$5*40%</f>
        <v>1.3333333333333335</v>
      </c>
      <c r="M6" s="41">
        <f t="shared" si="0"/>
        <v>1.9020273095238101</v>
      </c>
      <c r="N6" s="41">
        <f t="shared" si="1"/>
        <v>1.9020273095238101</v>
      </c>
      <c r="O6" s="41">
        <f t="shared" si="2"/>
        <v>6.4415873015873029</v>
      </c>
      <c r="P6" s="41">
        <f t="shared" si="3"/>
        <v>4.4115460238095237</v>
      </c>
      <c r="Q6" s="37">
        <f t="shared" ref="Q6:AH6" si="9">Q$5*$L6</f>
        <v>4</v>
      </c>
      <c r="R6" s="37">
        <f t="shared" si="9"/>
        <v>4</v>
      </c>
      <c r="S6" s="37">
        <f t="shared" si="9"/>
        <v>4</v>
      </c>
      <c r="T6" s="37">
        <f t="shared" si="9"/>
        <v>2.666666666666667</v>
      </c>
      <c r="U6" s="37">
        <f t="shared" si="9"/>
        <v>2.666666666666667</v>
      </c>
      <c r="V6" s="37">
        <f t="shared" si="9"/>
        <v>1.3333333333333335</v>
      </c>
      <c r="W6" s="37">
        <f t="shared" si="9"/>
        <v>1.3333333333333335</v>
      </c>
      <c r="X6" s="37">
        <f t="shared" si="9"/>
        <v>4</v>
      </c>
      <c r="Y6" s="37">
        <f t="shared" si="9"/>
        <v>4</v>
      </c>
      <c r="Z6" s="37">
        <f t="shared" si="9"/>
        <v>4</v>
      </c>
      <c r="AA6" s="37">
        <f t="shared" si="9"/>
        <v>4</v>
      </c>
      <c r="AB6" s="37">
        <f t="shared" si="9"/>
        <v>5.3333333333333339</v>
      </c>
      <c r="AC6" s="37">
        <f t="shared" si="9"/>
        <v>5.3333333333333339</v>
      </c>
      <c r="AD6" s="37">
        <f t="shared" si="9"/>
        <v>4</v>
      </c>
      <c r="AE6" s="37">
        <f t="shared" si="9"/>
        <v>4</v>
      </c>
      <c r="AF6" s="37">
        <f t="shared" si="9"/>
        <v>6.6666666666666679</v>
      </c>
      <c r="AG6" s="37">
        <f t="shared" si="9"/>
        <v>6.6666666666666679</v>
      </c>
      <c r="AH6" s="37">
        <f t="shared" si="9"/>
        <v>4</v>
      </c>
      <c r="AI6" s="37">
        <f t="shared" ref="AI6:AP13" si="10">AI$5*$L6</f>
        <v>4</v>
      </c>
      <c r="AJ6" s="37">
        <f t="shared" si="10"/>
        <v>2</v>
      </c>
      <c r="AK6" s="37">
        <f t="shared" si="10"/>
        <v>2</v>
      </c>
      <c r="AL6" s="37">
        <f t="shared" si="10"/>
        <v>2</v>
      </c>
      <c r="AM6" s="37">
        <f t="shared" si="10"/>
        <v>2.666666666666667</v>
      </c>
      <c r="AN6" s="37">
        <f t="shared" si="10"/>
        <v>2.666666666666667</v>
      </c>
      <c r="AO6" s="37">
        <f t="shared" si="10"/>
        <v>2</v>
      </c>
      <c r="AP6" s="37">
        <f t="shared" si="10"/>
        <v>2</v>
      </c>
      <c r="AQ6" s="37">
        <f>SUMPRODUCT($B6:$F6,Russia!$G$3:$K$3)*INDEX(Russia!$1:$28,MATCH(Dataset!AQ$4-26,Russia!$A:$A,0),MATCH(Russia!$F$2,Russia!$2:$2,0))</f>
        <v>2.4272000000000005</v>
      </c>
      <c r="AR6" s="37">
        <f>SUMPRODUCT($B6:$F6,Russia!$G$4:$K$4)*INDEX(Russia!$1:$28,MATCH(Dataset!AR$4-26,Russia!$A:$A,0),MATCH(Russia!$F$2,Russia!$2:$2,0))</f>
        <v>2.4792000000000005</v>
      </c>
      <c r="AS6" s="37">
        <f>SUMPRODUCT($B6:$F6,Russia!$G$5:$K$5)*INDEX(Russia!$1:$28,MATCH(Dataset!AS$4-26,Russia!$A:$A,0),MATCH(Russia!$F$2,Russia!$2:$2,0))</f>
        <v>2.5572000000000004</v>
      </c>
      <c r="AT6" s="37">
        <f>SUMPRODUCT($B6:$F6,Russia!$G$6:$K$6)*INDEX(Russia!$1:$28,MATCH(Dataset!AT$4-26,Russia!$A:$A,0),MATCH(Russia!$F$2,Russia!$2:$2,0))</f>
        <v>1.7832000000000001</v>
      </c>
      <c r="AU6" s="37">
        <f>SUMPRODUCT($B6:$F6,Russia!$G$7:$K$7)*INDEX(Russia!$1:$28,MATCH(Dataset!AU$4-26,Russia!$A:$A,0),MATCH(Russia!$F$2,Russia!$2:$2,0))</f>
        <v>1.974</v>
      </c>
      <c r="AV6" s="37">
        <f>SUMPRODUCT($B6:$F6,Russia!$G$8:$K$8)*INDEX(Russia!$1:$28,MATCH(Dataset!AV$4-26,Russia!$A:$A,0),MATCH(Russia!$F$2,Russia!$2:$2,0))</f>
        <v>1.1343000000000001</v>
      </c>
      <c r="AW6" s="37">
        <f>SUMPRODUCT($B6:$F6,Russia!$G$9:$K$9)*INDEX(Russia!$1:$28,MATCH(Dataset!AW$4-26,Russia!$A:$A,0),MATCH(Russia!$F$2,Russia!$2:$2,0))</f>
        <v>1.1993</v>
      </c>
      <c r="AX6" s="37">
        <f>SUMPRODUCT($B6:$F6,Russia!$G$10:$K$10)*INDEX(Russia!$1:$28,MATCH(Dataset!AX$4-26,Russia!$A:$A,0),MATCH(Russia!$F$2,Russia!$2:$2,0))</f>
        <v>2.2686000000000002</v>
      </c>
      <c r="AY6" s="37">
        <f>SUMPRODUCT($B6:$F6,Russia!$G$11:$K$11)*INDEX(Russia!$1:$28,MATCH(Dataset!AY$4-26,Russia!$A:$A,0),MATCH(Russia!$F$2,Russia!$2:$2,0))</f>
        <v>3.1341000000000001</v>
      </c>
      <c r="AZ6" s="37">
        <f>SUMPRODUCT($B6:$F6,Russia!$G$12:$K$12)*INDEX(Russia!$1:$28,MATCH(Dataset!AZ$4-26,Russia!$A:$A,0),MATCH(Russia!$F$2,Russia!$2:$2,0))</f>
        <v>3.5003999999999995</v>
      </c>
      <c r="BA6" s="37">
        <f>SUMPRODUCT($B6:$F6,Russia!$G$13:$K$13)*INDEX(Russia!$1:$28,MATCH(Dataset!BA$4-26,Russia!$A:$A,0),MATCH(Russia!$F$2,Russia!$2:$2,0))</f>
        <v>2.2830000000000004</v>
      </c>
      <c r="BB6" s="37">
        <f>SUMPRODUCT($B6:$F6,Russia!$G$14:$K$14)*INDEX(Russia!$1:$28,MATCH(Dataset!BB$4-26,Russia!$A:$A,0),MATCH(Russia!$F$2,Russia!$2:$2,0))</f>
        <v>3.5024999999999999</v>
      </c>
      <c r="BC6" s="37">
        <f>SUMPRODUCT($B6:$F6,Russia!$G$15:$K$15)*INDEX(Russia!$1:$28,MATCH(Dataset!BC$4-26,Russia!$A:$A,0),MATCH(Russia!$F$2,Russia!$2:$2,0))</f>
        <v>3.4634999999999998</v>
      </c>
      <c r="BD6" s="37">
        <f>SUMPRODUCT($B6:$F6,Russia!$G$16:$K$16)*INDEX(Russia!$1:$28,MATCH(Dataset!BD$4-26,Russia!$A:$A,0),MATCH(Russia!$F$2,Russia!$2:$2,0))</f>
        <v>2.2686000000000002</v>
      </c>
      <c r="BE6" s="37">
        <f>SUMPRODUCT($B6:$F6,Russia!$G$17:$K$17)*INDEX(Russia!$1:$28,MATCH(Dataset!BE$4-26,Russia!$A:$A,0),MATCH(Russia!$F$2,Russia!$2:$2,0))</f>
        <v>2.1790000000000003</v>
      </c>
      <c r="BF6" s="37">
        <f>SUMPRODUCT($B6:$F6,Russia!$G$18:$K$18)*INDEX(Russia!$1:$28,MATCH(Dataset!BF$4-26,Russia!$A:$A,0),MATCH(Russia!$F$2,Russia!$2:$2,0))</f>
        <v>3.4194</v>
      </c>
      <c r="BG6" s="37">
        <f>SUMPRODUCT($B6:$F6,Russia!$G$19:$K$19)*INDEX(Russia!$1:$28,MATCH(Dataset!BG$4-26,Russia!$A:$A,0),MATCH(Russia!$F$2,Russia!$2:$2,0))</f>
        <v>3.4932000000000003</v>
      </c>
      <c r="BH6" s="37">
        <f>SUMPRODUCT($B6:$F6,Russia!$G$20:$K$20)*INDEX(Russia!$1:$28,MATCH(Dataset!BH$4-26,Russia!$A:$A,0),MATCH(Russia!$F$2,Russia!$2:$2,0))</f>
        <v>1.4778</v>
      </c>
      <c r="BI6" s="37">
        <f>SUMPRODUCT($B6:$F6,Russia!$G$21:$K$21)*INDEX(Russia!$1:$28,MATCH(Dataset!BI$4-26,Russia!$A:$A,0),MATCH(Russia!$F$2,Russia!$2:$2,0))</f>
        <v>1.4778</v>
      </c>
      <c r="BJ6" s="37">
        <f>SUMPRODUCT($B6:$F6,Russia!$G$22:$K$22)*INDEX(Russia!$1:$28,MATCH(Dataset!BJ$4-26,Russia!$A:$A,0),MATCH(Russia!$F$2,Russia!$2:$2,0))</f>
        <v>0.98520000000000008</v>
      </c>
      <c r="BK6" s="37">
        <f>SUMPRODUCT($B6:$F6,Russia!$G$23:$K$23)*INDEX(Russia!$1:$28,MATCH(Dataset!BK$4-26,Russia!$A:$A,0),MATCH(Russia!$F$2,Russia!$2:$2,0))</f>
        <v>1.1859999999999999</v>
      </c>
      <c r="BL6" s="37">
        <f>SUMPRODUCT($B6:$F6,Russia!$G$24:$K$24)*INDEX(Russia!$1:$28,MATCH(Dataset!BL$4-26,Russia!$A:$A,0),MATCH(Russia!$F$2,Russia!$2:$2,0))</f>
        <v>1.1859999999999999</v>
      </c>
      <c r="BM6" s="37">
        <f>SUMPRODUCT($B6:$F6,Russia!$G$25:$K$25)*INDEX(Russia!$1:$28,MATCH(Dataset!BM$4-26,Russia!$A:$A,0),MATCH(Russia!$F$2,Russia!$2:$2,0))</f>
        <v>1.4620000000000002</v>
      </c>
      <c r="BN6" s="37">
        <f>SUMPRODUCT($B6:$F6,Russia!$G$26:$K$26)*INDEX(Russia!$1:$28,MATCH(Dataset!BN$4-26,Russia!$A:$A,0),MATCH(Russia!$F$2,Russia!$2:$2,0))</f>
        <v>1.4620000000000002</v>
      </c>
      <c r="BO6" s="37">
        <f>SUMPRODUCT($B6:$F6,Russia!$G$27:$K$27)*INDEX(Russia!$1:$28,MATCH(Dataset!BO$4-26,Russia!$A:$A,0),MATCH(Russia!$F$2,Russia!$2:$2,0))</f>
        <v>1.1859999999999999</v>
      </c>
      <c r="BP6" s="37">
        <f>SUMPRODUCT($B6:$F6,Russia!$G$28:$K$28)*INDEX(Russia!$1:$28,MATCH(Dataset!BP$4-26,Russia!$A:$A,0),MATCH(Russia!$F$2,Russia!$2:$2,0))</f>
        <v>1.3240000000000001</v>
      </c>
      <c r="BQ6" s="37">
        <f>Q6-AQ6-$G6*INDEX(Russia!$1:$28,MATCH(BQ$4-52,Russia!$A:$A,0),MATCH(Russia!$O$2,Russia!$2:$2,0))</f>
        <v>1.0727999999999995</v>
      </c>
      <c r="BR6" s="37">
        <f>R6-AR6-$G6*INDEX(Russia!$1:$28,MATCH(BR$4-52,Russia!$A:$A,0),MATCH(Russia!$O$2,Russia!$2:$2,0))</f>
        <v>1.0207999999999995</v>
      </c>
      <c r="BS6" s="37">
        <f>S6-AS6-$G6*INDEX(Russia!$1:$28,MATCH(BS$4-52,Russia!$A:$A,0),MATCH(Russia!$O$2,Russia!$2:$2,0))</f>
        <v>0.94279999999999964</v>
      </c>
      <c r="BT6" s="37">
        <f>T6-AT6-$G6*INDEX(Russia!$1:$28,MATCH(BT$4-52,Russia!$A:$A,0),MATCH(Russia!$O$2,Russia!$2:$2,0))</f>
        <v>0.71680000000000021</v>
      </c>
      <c r="BU6" s="37">
        <f>U6-AU6-$G6*INDEX(Russia!$1:$28,MATCH(BU$4-52,Russia!$A:$A,0),MATCH(Russia!$O$2,Russia!$2:$2,0))</f>
        <v>0.52600000000000036</v>
      </c>
      <c r="BV6" s="37">
        <f>V6-AV6-$G6*INDEX(Russia!$1:$28,MATCH(BV$4-52,Russia!$A:$A,0),MATCH(Russia!$O$2,Russia!$2:$2,0))</f>
        <v>-0.13429999999999992</v>
      </c>
      <c r="BW6" s="37">
        <f>W6-AW6-$G6*INDEX(Russia!$1:$28,MATCH(BW$4-52,Russia!$A:$A,0),MATCH(Russia!$O$2,Russia!$2:$2,0))</f>
        <v>-0.19929999999999987</v>
      </c>
      <c r="BX6" s="37">
        <f>X6-AX6-$G6*INDEX(Russia!$1:$28,MATCH(BX$4-52,Russia!$A:$A,0),MATCH(Russia!$O$2,Russia!$2:$2,0))</f>
        <v>1.0647333333333333</v>
      </c>
      <c r="BY6" s="37">
        <f>Y6-AY6-$G6*INDEX(Russia!$1:$28,MATCH(BY$4-52,Russia!$A:$A,0),MATCH(Russia!$O$2,Russia!$2:$2,0))</f>
        <v>0.19923333333333326</v>
      </c>
      <c r="BZ6" s="37">
        <f>Z6-AZ6-$G6*INDEX(Russia!$1:$28,MATCH(BZ$4-52,Russia!$A:$A,0),MATCH(Russia!$O$2,Russia!$2:$2,0))</f>
        <v>-0.16706666666666614</v>
      </c>
      <c r="CA6" s="37">
        <f>AA6-BA6-$G6*INDEX(Russia!$1:$28,MATCH(CA$4-52,Russia!$A:$A,0),MATCH(Russia!$O$2,Russia!$2:$2,0))</f>
        <v>0.71699999999999964</v>
      </c>
      <c r="CB6" s="37">
        <f>AB6-BB6-$G6*INDEX(Russia!$1:$28,MATCH(CB$4-52,Russia!$A:$A,0),MATCH(Russia!$O$2,Russia!$2:$2,0))</f>
        <v>0.83083333333333398</v>
      </c>
      <c r="CC6" s="37">
        <f>AC6-BC6-$G6*INDEX(Russia!$1:$28,MATCH(CC$4-52,Russia!$A:$A,0),MATCH(Russia!$O$2,Russia!$2:$2,0))</f>
        <v>0.86983333333333412</v>
      </c>
      <c r="CD6" s="37">
        <f>AD6-BD6-$G6*INDEX(Russia!$1:$28,MATCH(CD$4-52,Russia!$A:$A,0),MATCH(Russia!$O$2,Russia!$2:$2,0))</f>
        <v>1.0647333333333333</v>
      </c>
      <c r="CE6" s="37">
        <f>AE6-BE6-$G6*INDEX(Russia!$1:$28,MATCH(CE$4-52,Russia!$A:$A,0),MATCH(Russia!$O$2,Russia!$2:$2,0))</f>
        <v>1.1543333333333332</v>
      </c>
      <c r="CF6" s="37">
        <f>AF6-BF6-$G6*INDEX(Russia!$1:$28,MATCH(CF$4-52,Russia!$A:$A,0),MATCH(Russia!$O$2,Russia!$2:$2,0))</f>
        <v>2.2472666666666679</v>
      </c>
      <c r="CG6" s="37">
        <f>AG6-BG6-$G6*INDEX(Russia!$1:$28,MATCH(CG$4-52,Russia!$A:$A,0),MATCH(Russia!$O$2,Russia!$2:$2,0))</f>
        <v>2.1734666666666675</v>
      </c>
      <c r="CH6" s="37">
        <f>AH6-BH6-$G6*INDEX(Russia!$1:$28,MATCH(CH$4-52,Russia!$A:$A,0),MATCH(Russia!$O$2,Russia!$2:$2,0))</f>
        <v>2.0221999999999998</v>
      </c>
      <c r="CI6" s="37">
        <f>AI6-BI6-$G6*INDEX(Russia!$1:$28,MATCH(CI$4-52,Russia!$A:$A,0),MATCH(Russia!$O$2,Russia!$2:$2,0))</f>
        <v>2.0221999999999998</v>
      </c>
      <c r="CJ6" s="37">
        <f>AJ6-BJ6-$G6*INDEX(Russia!$1:$28,MATCH(CJ$4-52,Russia!$A:$A,0),MATCH(Russia!$O$2,Russia!$2:$2,0))</f>
        <v>0.84813333333333329</v>
      </c>
      <c r="CK6" s="37">
        <f>AK6-BK6-$G6*INDEX(Russia!$1:$28,MATCH(CK$4-52,Russia!$A:$A,0),MATCH(Russia!$O$2,Russia!$2:$2,0))</f>
        <v>0.73066666666666669</v>
      </c>
      <c r="CL6" s="37">
        <f>AL6-BL6-$G6*INDEX(Russia!$1:$28,MATCH(CL$4-52,Russia!$A:$A,0),MATCH(Russia!$O$2,Russia!$2:$2,0))</f>
        <v>0.73066666666666669</v>
      </c>
      <c r="CM6" s="37">
        <f>AM6-BM6-$G6*INDEX(Russia!$1:$28,MATCH(CM$4-52,Russia!$A:$A,0),MATCH(Russia!$O$2,Russia!$2:$2,0))</f>
        <v>1.038</v>
      </c>
      <c r="CN6" s="37">
        <f>AN6-BN6-$G6*INDEX(Russia!$1:$28,MATCH(CN$4-52,Russia!$A:$A,0),MATCH(Russia!$O$2,Russia!$2:$2,0))</f>
        <v>1.038</v>
      </c>
      <c r="CO6" s="37">
        <f>AO6-BO6-$G6*INDEX(Russia!$1:$28,MATCH(CO$4-52,Russia!$A:$A,0),MATCH(Russia!$O$2,Russia!$2:$2,0))</f>
        <v>0.56400000000000006</v>
      </c>
      <c r="CP6" s="37">
        <f>AP6-BP6-$G6*INDEX(Russia!$1:$28,MATCH(CP$4-52,Russia!$A:$A,0),MATCH(Russia!$O$2,Russia!$2:$2,0))</f>
        <v>0.42599999999999993</v>
      </c>
      <c r="CQ6" s="37">
        <f t="shared" ref="CQ6:CQ13" si="11">AVERAGE(BQ6:BW6)</f>
        <v>0.56365714285714286</v>
      </c>
      <c r="CR6" s="37">
        <f t="shared" si="4"/>
        <v>0.16909714285714286</v>
      </c>
      <c r="CS6" s="37">
        <f t="shared" ref="CS6:CS13" si="12">AVERAGE(BX6:CG6)</f>
        <v>1.0154366666666672</v>
      </c>
      <c r="CT6" s="37">
        <f t="shared" si="5"/>
        <v>0.55849016666666706</v>
      </c>
      <c r="CU6" s="37">
        <f t="shared" ref="CU6:CU13" si="13">AVERAGE(CH6:CJ6)</f>
        <v>1.6308444444444443</v>
      </c>
      <c r="CV6" s="37">
        <f t="shared" si="6"/>
        <v>0.5707955555555555</v>
      </c>
      <c r="CW6" s="37">
        <f t="shared" ref="CW6:CW13" si="14">AVERAGE(CK6:CP6)</f>
        <v>0.75455555555555565</v>
      </c>
      <c r="CX6" s="44">
        <f t="shared" si="7"/>
        <v>0.60364444444444454</v>
      </c>
    </row>
    <row r="7" spans="1:103" x14ac:dyDescent="0.35">
      <c r="A7" s="45" t="s">
        <v>46</v>
      </c>
      <c r="B7" s="46">
        <v>6.79</v>
      </c>
      <c r="C7" s="46">
        <v>13.56</v>
      </c>
      <c r="D7" s="46">
        <v>11.34</v>
      </c>
      <c r="E7" s="46">
        <v>4.5599999999999996</v>
      </c>
      <c r="F7" s="46">
        <v>5.34</v>
      </c>
      <c r="G7" s="46">
        <v>10.5</v>
      </c>
      <c r="H7" s="39">
        <v>0.55000000000000004</v>
      </c>
      <c r="I7" s="40">
        <v>0.6</v>
      </c>
      <c r="J7" s="39">
        <v>0.4</v>
      </c>
      <c r="K7" s="39">
        <v>0.8</v>
      </c>
      <c r="L7" s="54">
        <f t="shared" si="8"/>
        <v>1.4000000000000001</v>
      </c>
      <c r="M7" s="41">
        <f t="shared" si="0"/>
        <v>3.0678460952380955</v>
      </c>
      <c r="N7" s="41">
        <f t="shared" si="1"/>
        <v>3.0678460952380955</v>
      </c>
      <c r="O7" s="41">
        <f t="shared" si="2"/>
        <v>7.9406666666666679</v>
      </c>
      <c r="P7" s="41">
        <f t="shared" si="3"/>
        <v>4.7779705714285718</v>
      </c>
      <c r="Q7" s="37">
        <f t="shared" ref="Q7:Q13" si="15">Q$5*$L7</f>
        <v>4.2</v>
      </c>
      <c r="R7" s="37">
        <f t="shared" ref="R7:AA13" si="16">R$5*$L7</f>
        <v>4.2</v>
      </c>
      <c r="S7" s="37">
        <f t="shared" si="16"/>
        <v>4.2</v>
      </c>
      <c r="T7" s="37">
        <f t="shared" si="16"/>
        <v>2.8000000000000003</v>
      </c>
      <c r="U7" s="37">
        <f t="shared" si="16"/>
        <v>2.8000000000000003</v>
      </c>
      <c r="V7" s="37">
        <f t="shared" si="16"/>
        <v>1.4000000000000001</v>
      </c>
      <c r="W7" s="37">
        <f t="shared" si="16"/>
        <v>1.4000000000000001</v>
      </c>
      <c r="X7" s="37">
        <f t="shared" si="16"/>
        <v>4.2</v>
      </c>
      <c r="Y7" s="37">
        <f t="shared" si="16"/>
        <v>4.2</v>
      </c>
      <c r="Z7" s="37">
        <f t="shared" si="16"/>
        <v>4.2</v>
      </c>
      <c r="AA7" s="37">
        <f t="shared" si="16"/>
        <v>4.2</v>
      </c>
      <c r="AB7" s="37">
        <f t="shared" ref="AB7:AH13" si="17">AB$5*$L7</f>
        <v>5.6000000000000005</v>
      </c>
      <c r="AC7" s="37">
        <f t="shared" si="17"/>
        <v>5.6000000000000005</v>
      </c>
      <c r="AD7" s="37">
        <f t="shared" si="17"/>
        <v>4.2</v>
      </c>
      <c r="AE7" s="37">
        <f t="shared" si="17"/>
        <v>4.2</v>
      </c>
      <c r="AF7" s="37">
        <f t="shared" si="17"/>
        <v>7.0000000000000009</v>
      </c>
      <c r="AG7" s="37">
        <f t="shared" si="17"/>
        <v>7.0000000000000009</v>
      </c>
      <c r="AH7" s="37">
        <f t="shared" si="17"/>
        <v>4.2</v>
      </c>
      <c r="AI7" s="37">
        <f t="shared" si="10"/>
        <v>4.2</v>
      </c>
      <c r="AJ7" s="37">
        <f t="shared" si="10"/>
        <v>2.1</v>
      </c>
      <c r="AK7" s="37">
        <f t="shared" si="10"/>
        <v>2.1</v>
      </c>
      <c r="AL7" s="37">
        <f t="shared" si="10"/>
        <v>2.1</v>
      </c>
      <c r="AM7" s="37">
        <f t="shared" si="10"/>
        <v>2.8000000000000003</v>
      </c>
      <c r="AN7" s="37">
        <f t="shared" si="10"/>
        <v>2.8000000000000003</v>
      </c>
      <c r="AO7" s="37">
        <f t="shared" si="10"/>
        <v>2.1</v>
      </c>
      <c r="AP7" s="37">
        <f t="shared" si="10"/>
        <v>2.1</v>
      </c>
      <c r="AQ7" s="37">
        <f>SUMPRODUCT($B7:$F7,Russia!$G$3:$K$3)*INDEX(Russia!$1:$28,MATCH(Dataset!AQ$4-26,Russia!$A:$A,0),MATCH(Russia!$F$2,Russia!$2:$2,0))</f>
        <v>2.1480000000000001</v>
      </c>
      <c r="AR7" s="37">
        <f>SUMPRODUCT($B7:$F7,Russia!$G$4:$K$4)*INDEX(Russia!$1:$28,MATCH(Dataset!AR$4-26,Russia!$A:$A,0),MATCH(Russia!$F$2,Russia!$2:$2,0))</f>
        <v>2.2368000000000001</v>
      </c>
      <c r="AS7" s="37">
        <f>SUMPRODUCT($B7:$F7,Russia!$G$5:$K$5)*INDEX(Russia!$1:$28,MATCH(Dataset!AS$4-26,Russia!$A:$A,0),MATCH(Russia!$F$2,Russia!$2:$2,0))</f>
        <v>2.3700000000000006</v>
      </c>
      <c r="AT7" s="37">
        <f>SUMPRODUCT($B7:$F7,Russia!$G$6:$K$6)*INDEX(Russia!$1:$28,MATCH(Dataset!AT$4-26,Russia!$A:$A,0),MATCH(Russia!$F$2,Russia!$2:$2,0))</f>
        <v>1.5614000000000003</v>
      </c>
      <c r="AU7" s="37">
        <f>SUMPRODUCT($B7:$F7,Russia!$G$7:$K$7)*INDEX(Russia!$1:$28,MATCH(Dataset!AU$4-26,Russia!$A:$A,0),MATCH(Russia!$F$2,Russia!$2:$2,0))</f>
        <v>1.7702</v>
      </c>
      <c r="AV7" s="37">
        <f>SUMPRODUCT($B7:$F7,Russia!$G$8:$K$8)*INDEX(Russia!$1:$28,MATCH(Dataset!AV$4-26,Russia!$A:$A,0),MATCH(Russia!$F$2,Russia!$2:$2,0))</f>
        <v>0.99460000000000004</v>
      </c>
      <c r="AW7" s="37">
        <f>SUMPRODUCT($B7:$F7,Russia!$G$9:$K$9)*INDEX(Russia!$1:$28,MATCH(Dataset!AW$4-26,Russia!$A:$A,0),MATCH(Russia!$F$2,Russia!$2:$2,0))</f>
        <v>1.1056000000000001</v>
      </c>
      <c r="AX7" s="37">
        <f>SUMPRODUCT($B7:$F7,Russia!$G$10:$K$10)*INDEX(Russia!$1:$28,MATCH(Dataset!AX$4-26,Russia!$A:$A,0),MATCH(Russia!$F$2,Russia!$2:$2,0))</f>
        <v>1.9892000000000001</v>
      </c>
      <c r="AY7" s="37">
        <f>SUMPRODUCT($B7:$F7,Russia!$G$11:$K$11)*INDEX(Russia!$1:$28,MATCH(Dataset!AY$4-26,Russia!$A:$A,0),MATCH(Russia!$F$2,Russia!$2:$2,0))</f>
        <v>2.7108000000000003</v>
      </c>
      <c r="AZ7" s="37">
        <f>SUMPRODUCT($B7:$F7,Russia!$G$12:$K$12)*INDEX(Russia!$1:$28,MATCH(Dataset!AZ$4-26,Russia!$A:$A,0),MATCH(Russia!$F$2,Russia!$2:$2,0))</f>
        <v>3.1503000000000001</v>
      </c>
      <c r="BA7" s="37">
        <f>SUMPRODUCT($B7:$F7,Russia!$G$13:$K$13)*INDEX(Russia!$1:$28,MATCH(Dataset!BA$4-26,Russia!$A:$A,0),MATCH(Russia!$F$2,Russia!$2:$2,0))</f>
        <v>2.0758000000000005</v>
      </c>
      <c r="BB7" s="37">
        <f>SUMPRODUCT($B7:$F7,Russia!$G$14:$K$14)*INDEX(Russia!$1:$28,MATCH(Dataset!BB$4-26,Russia!$A:$A,0),MATCH(Russia!$F$2,Russia!$2:$2,0))</f>
        <v>3.2469000000000001</v>
      </c>
      <c r="BC7" s="37">
        <f>SUMPRODUCT($B7:$F7,Russia!$G$15:$K$15)*INDEX(Russia!$1:$28,MATCH(Dataset!BC$4-26,Russia!$A:$A,0),MATCH(Russia!$F$2,Russia!$2:$2,0))</f>
        <v>3.1803000000000003</v>
      </c>
      <c r="BD7" s="37">
        <f>SUMPRODUCT($B7:$F7,Russia!$G$16:$K$16)*INDEX(Russia!$1:$28,MATCH(Dataset!BD$4-26,Russia!$A:$A,0),MATCH(Russia!$F$2,Russia!$2:$2,0))</f>
        <v>1.9892000000000001</v>
      </c>
      <c r="BE7" s="37">
        <f>SUMPRODUCT($B7:$F7,Russia!$G$17:$K$17)*INDEX(Russia!$1:$28,MATCH(Dataset!BE$4-26,Russia!$A:$A,0),MATCH(Russia!$F$2,Russia!$2:$2,0))</f>
        <v>1.8982000000000003</v>
      </c>
      <c r="BF7" s="37">
        <f>SUMPRODUCT($B7:$F7,Russia!$G$18:$K$18)*INDEX(Russia!$1:$28,MATCH(Dataset!BF$4-26,Russia!$A:$A,0),MATCH(Russia!$F$2,Russia!$2:$2,0))</f>
        <v>3.1949999999999998</v>
      </c>
      <c r="BG7" s="37">
        <f>SUMPRODUCT($B7:$F7,Russia!$G$19:$K$19)*INDEX(Russia!$1:$28,MATCH(Dataset!BG$4-26,Russia!$A:$A,0),MATCH(Russia!$F$2,Russia!$2:$2,0))</f>
        <v>3.2384999999999997</v>
      </c>
      <c r="BH7" s="37">
        <f>SUMPRODUCT($B7:$F7,Russia!$G$20:$K$20)*INDEX(Russia!$1:$28,MATCH(Dataset!BH$4-26,Russia!$A:$A,0),MATCH(Russia!$F$2,Russia!$2:$2,0))</f>
        <v>1.2945</v>
      </c>
      <c r="BI7" s="37">
        <f>SUMPRODUCT($B7:$F7,Russia!$G$21:$K$21)*INDEX(Russia!$1:$28,MATCH(Dataset!BI$4-26,Russia!$A:$A,0),MATCH(Russia!$F$2,Russia!$2:$2,0))</f>
        <v>1.2945</v>
      </c>
      <c r="BJ7" s="37">
        <f>SUMPRODUCT($B7:$F7,Russia!$G$22:$K$22)*INDEX(Russia!$1:$28,MATCH(Dataset!BJ$4-26,Russia!$A:$A,0),MATCH(Russia!$F$2,Russia!$2:$2,0))</f>
        <v>0.8630000000000001</v>
      </c>
      <c r="BK7" s="37">
        <f>SUMPRODUCT($B7:$F7,Russia!$G$23:$K$23)*INDEX(Russia!$1:$28,MATCH(Dataset!BK$4-26,Russia!$A:$A,0),MATCH(Russia!$F$2,Russia!$2:$2,0))</f>
        <v>0.91199999999999992</v>
      </c>
      <c r="BL7" s="37">
        <f>SUMPRODUCT($B7:$F7,Russia!$G$24:$K$24)*INDEX(Russia!$1:$28,MATCH(Dataset!BL$4-26,Russia!$A:$A,0),MATCH(Russia!$F$2,Russia!$2:$2,0))</f>
        <v>0.91199999999999992</v>
      </c>
      <c r="BM7" s="37">
        <f>SUMPRODUCT($B7:$F7,Russia!$G$25:$K$25)*INDEX(Russia!$1:$28,MATCH(Dataset!BM$4-26,Russia!$A:$A,0),MATCH(Russia!$F$2,Russia!$2:$2,0))</f>
        <v>1.1832</v>
      </c>
      <c r="BN7" s="37">
        <f>SUMPRODUCT($B7:$F7,Russia!$G$26:$K$26)*INDEX(Russia!$1:$28,MATCH(Dataset!BN$4-26,Russia!$A:$A,0),MATCH(Russia!$F$2,Russia!$2:$2,0))</f>
        <v>1.1832</v>
      </c>
      <c r="BO7" s="37">
        <f>SUMPRODUCT($B7:$F7,Russia!$G$27:$K$27)*INDEX(Russia!$1:$28,MATCH(Dataset!BO$4-26,Russia!$A:$A,0),MATCH(Russia!$F$2,Russia!$2:$2,0))</f>
        <v>0.91199999999999992</v>
      </c>
      <c r="BP7" s="37">
        <f>SUMPRODUCT($B7:$F7,Russia!$G$28:$K$28)*INDEX(Russia!$1:$28,MATCH(Dataset!BP$4-26,Russia!$A:$A,0),MATCH(Russia!$F$2,Russia!$2:$2,0))</f>
        <v>1.0476000000000001</v>
      </c>
      <c r="BQ7" s="37">
        <f>Q7-AQ7-$G7*INDEX(Russia!$1:$28,MATCH(BQ$4-52,Russia!$A:$A,0),MATCH(Russia!$O$2,Russia!$2:$2,0))</f>
        <v>1.5270000000000001</v>
      </c>
      <c r="BR7" s="37">
        <f>R7-AR7-$G7*INDEX(Russia!$1:$28,MATCH(BR$4-52,Russia!$A:$A,0),MATCH(Russia!$O$2,Russia!$2:$2,0))</f>
        <v>1.4382000000000001</v>
      </c>
      <c r="BS7" s="37">
        <f>S7-AS7-$G7*INDEX(Russia!$1:$28,MATCH(BS$4-52,Russia!$A:$A,0),MATCH(Russia!$O$2,Russia!$2:$2,0))</f>
        <v>1.3049999999999997</v>
      </c>
      <c r="BT7" s="37">
        <f>T7-AT7-$G7*INDEX(Russia!$1:$28,MATCH(BT$4-52,Russia!$A:$A,0),MATCH(Russia!$O$2,Russia!$2:$2,0))</f>
        <v>1.0635999999999999</v>
      </c>
      <c r="BU7" s="37">
        <f>U7-AU7-$G7*INDEX(Russia!$1:$28,MATCH(BU$4-52,Russia!$A:$A,0),MATCH(Russia!$O$2,Russia!$2:$2,0))</f>
        <v>0.85480000000000023</v>
      </c>
      <c r="BV7" s="37">
        <f>V7-AV7-$G7*INDEX(Russia!$1:$28,MATCH(BV$4-52,Russia!$A:$A,0),MATCH(Russia!$O$2,Russia!$2:$2,0))</f>
        <v>5.5400000000000116E-2</v>
      </c>
      <c r="BW7" s="37">
        <f>W7-AW7-$G7*INDEX(Russia!$1:$28,MATCH(BW$4-52,Russia!$A:$A,0),MATCH(Russia!$O$2,Russia!$2:$2,0))</f>
        <v>-5.5599999999999983E-2</v>
      </c>
      <c r="BX7" s="37">
        <f>X7-AX7-$G7*INDEX(Russia!$1:$28,MATCH(BX$4-52,Russia!$A:$A,0),MATCH(Russia!$O$2,Russia!$2:$2,0))</f>
        <v>1.5107999999999999</v>
      </c>
      <c r="BY7" s="37">
        <f>Y7-AY7-$G7*INDEX(Russia!$1:$28,MATCH(BY$4-52,Russia!$A:$A,0),MATCH(Russia!$O$2,Russia!$2:$2,0))</f>
        <v>0.7891999999999999</v>
      </c>
      <c r="BZ7" s="37">
        <f>Z7-AZ7-$G7*INDEX(Russia!$1:$28,MATCH(BZ$4-52,Russia!$A:$A,0),MATCH(Russia!$O$2,Russia!$2:$2,0))</f>
        <v>0.34970000000000012</v>
      </c>
      <c r="CA7" s="37">
        <f>AA7-BA7-$G7*INDEX(Russia!$1:$28,MATCH(CA$4-52,Russia!$A:$A,0),MATCH(Russia!$O$2,Russia!$2:$2,0))</f>
        <v>1.0741999999999996</v>
      </c>
      <c r="CB7" s="37">
        <f>AB7-BB7-$G7*INDEX(Russia!$1:$28,MATCH(CB$4-52,Russia!$A:$A,0),MATCH(Russia!$O$2,Russia!$2:$2,0))</f>
        <v>1.3031000000000004</v>
      </c>
      <c r="CC7" s="37">
        <f>AC7-BC7-$G7*INDEX(Russia!$1:$28,MATCH(CC$4-52,Russia!$A:$A,0),MATCH(Russia!$O$2,Russia!$2:$2,0))</f>
        <v>1.3697000000000001</v>
      </c>
      <c r="CD7" s="37">
        <f>AD7-BD7-$G7*INDEX(Russia!$1:$28,MATCH(CD$4-52,Russia!$A:$A,0),MATCH(Russia!$O$2,Russia!$2:$2,0))</f>
        <v>1.5107999999999999</v>
      </c>
      <c r="CE7" s="37">
        <f>AE7-BE7-$G7*INDEX(Russia!$1:$28,MATCH(CE$4-52,Russia!$A:$A,0),MATCH(Russia!$O$2,Russia!$2:$2,0))</f>
        <v>1.6018000000000001</v>
      </c>
      <c r="CF7" s="37">
        <f>AF7-BF7-$G7*INDEX(Russia!$1:$28,MATCH(CF$4-52,Russia!$A:$A,0),MATCH(Russia!$O$2,Russia!$2:$2,0))</f>
        <v>2.7550000000000008</v>
      </c>
      <c r="CG7" s="37">
        <f>AG7-BG7-$G7*INDEX(Russia!$1:$28,MATCH(CG$4-52,Russia!$A:$A,0),MATCH(Russia!$O$2,Russia!$2:$2,0))</f>
        <v>2.7115000000000009</v>
      </c>
      <c r="CH7" s="37">
        <f>AH7-BH7-$G7*INDEX(Russia!$1:$28,MATCH(CH$4-52,Russia!$A:$A,0),MATCH(Russia!$O$2,Russia!$2:$2,0))</f>
        <v>2.3805000000000001</v>
      </c>
      <c r="CI7" s="37">
        <f>AI7-BI7-$G7*INDEX(Russia!$1:$28,MATCH(CI$4-52,Russia!$A:$A,0),MATCH(Russia!$O$2,Russia!$2:$2,0))</f>
        <v>2.3805000000000001</v>
      </c>
      <c r="CJ7" s="37">
        <f>AJ7-BJ7-$G7*INDEX(Russia!$1:$28,MATCH(CJ$4-52,Russia!$A:$A,0),MATCH(Russia!$O$2,Russia!$2:$2,0))</f>
        <v>1.0620000000000001</v>
      </c>
      <c r="CK7" s="37">
        <f>AK7-BK7-$G7*INDEX(Russia!$1:$28,MATCH(CK$4-52,Russia!$A:$A,0),MATCH(Russia!$O$2,Russia!$2:$2,0))</f>
        <v>1.1005000000000003</v>
      </c>
      <c r="CL7" s="37">
        <f>AL7-BL7-$G7*INDEX(Russia!$1:$28,MATCH(CL$4-52,Russia!$A:$A,0),MATCH(Russia!$O$2,Russia!$2:$2,0))</f>
        <v>1.1005000000000003</v>
      </c>
      <c r="CM7" s="37">
        <f>AM7-BM7-$G7*INDEX(Russia!$1:$28,MATCH(CM$4-52,Russia!$A:$A,0),MATCH(Russia!$O$2,Russia!$2:$2,0))</f>
        <v>1.4418000000000002</v>
      </c>
      <c r="CN7" s="37">
        <f>AN7-BN7-$G7*INDEX(Russia!$1:$28,MATCH(CN$4-52,Russia!$A:$A,0),MATCH(Russia!$O$2,Russia!$2:$2,0))</f>
        <v>1.4418000000000002</v>
      </c>
      <c r="CO7" s="37">
        <f>AO7-BO7-$G7*INDEX(Russia!$1:$28,MATCH(CO$4-52,Russia!$A:$A,0),MATCH(Russia!$O$2,Russia!$2:$2,0))</f>
        <v>0.92550000000000021</v>
      </c>
      <c r="CP7" s="37">
        <f>AP7-BP7-$G7*INDEX(Russia!$1:$28,MATCH(CP$4-52,Russia!$A:$A,0),MATCH(Russia!$O$2,Russia!$2:$2,0))</f>
        <v>0.78990000000000005</v>
      </c>
      <c r="CQ7" s="37">
        <f t="shared" si="11"/>
        <v>0.88405714285714276</v>
      </c>
      <c r="CR7" s="37">
        <f t="shared" si="4"/>
        <v>0.48623142857142854</v>
      </c>
      <c r="CS7" s="37">
        <f t="shared" si="12"/>
        <v>1.4975800000000001</v>
      </c>
      <c r="CT7" s="37">
        <f t="shared" si="5"/>
        <v>0.89854800000000001</v>
      </c>
      <c r="CU7" s="37">
        <f t="shared" si="13"/>
        <v>1.9410000000000001</v>
      </c>
      <c r="CV7" s="37">
        <f t="shared" si="6"/>
        <v>0.77640000000000009</v>
      </c>
      <c r="CW7" s="37">
        <f t="shared" si="14"/>
        <v>1.1333333333333335</v>
      </c>
      <c r="CX7" s="44">
        <f t="shared" si="7"/>
        <v>0.90666666666666684</v>
      </c>
    </row>
    <row r="8" spans="1:103" x14ac:dyDescent="0.35">
      <c r="A8" s="45" t="s">
        <v>47</v>
      </c>
      <c r="B8" s="46">
        <v>6.23</v>
      </c>
      <c r="C8" s="46">
        <v>13.8</v>
      </c>
      <c r="D8" s="46">
        <v>12.45</v>
      </c>
      <c r="E8" s="46">
        <v>5.2</v>
      </c>
      <c r="F8" s="46">
        <v>5.7</v>
      </c>
      <c r="G8" s="46">
        <v>11</v>
      </c>
      <c r="H8" s="39">
        <v>0.4</v>
      </c>
      <c r="I8" s="40">
        <v>0.85</v>
      </c>
      <c r="J8" s="39">
        <v>0.55000000000000004</v>
      </c>
      <c r="K8" s="39">
        <v>0.75</v>
      </c>
      <c r="L8" s="54">
        <f t="shared" si="8"/>
        <v>1.4666666666666668</v>
      </c>
      <c r="M8" s="41">
        <f t="shared" si="0"/>
        <v>3.6246989722222223</v>
      </c>
      <c r="N8" s="41">
        <f t="shared" si="1"/>
        <v>3.6246989722222223</v>
      </c>
      <c r="O8" s="41">
        <f t="shared" si="2"/>
        <v>9.5951428571428572</v>
      </c>
      <c r="P8" s="41">
        <f t="shared" si="3"/>
        <v>6.0047499166666665</v>
      </c>
      <c r="Q8" s="37">
        <f t="shared" si="15"/>
        <v>4.4000000000000004</v>
      </c>
      <c r="R8" s="37">
        <f t="shared" si="16"/>
        <v>4.4000000000000004</v>
      </c>
      <c r="S8" s="37">
        <f t="shared" si="16"/>
        <v>4.4000000000000004</v>
      </c>
      <c r="T8" s="37">
        <f t="shared" si="16"/>
        <v>2.9333333333333336</v>
      </c>
      <c r="U8" s="37">
        <f t="shared" si="16"/>
        <v>2.9333333333333336</v>
      </c>
      <c r="V8" s="37">
        <f t="shared" si="16"/>
        <v>1.4666666666666668</v>
      </c>
      <c r="W8" s="37">
        <f t="shared" si="16"/>
        <v>1.4666666666666668</v>
      </c>
      <c r="X8" s="37">
        <f t="shared" si="16"/>
        <v>4.4000000000000004</v>
      </c>
      <c r="Y8" s="37">
        <f t="shared" si="16"/>
        <v>4.4000000000000004</v>
      </c>
      <c r="Z8" s="37">
        <f t="shared" si="16"/>
        <v>4.4000000000000004</v>
      </c>
      <c r="AA8" s="37">
        <f t="shared" si="16"/>
        <v>4.4000000000000004</v>
      </c>
      <c r="AB8" s="37">
        <f t="shared" si="17"/>
        <v>5.8666666666666671</v>
      </c>
      <c r="AC8" s="37">
        <f t="shared" si="17"/>
        <v>5.8666666666666671</v>
      </c>
      <c r="AD8" s="37">
        <f t="shared" si="17"/>
        <v>4.4000000000000004</v>
      </c>
      <c r="AE8" s="37">
        <f t="shared" si="17"/>
        <v>4.4000000000000004</v>
      </c>
      <c r="AF8" s="37">
        <f t="shared" si="17"/>
        <v>7.3333333333333339</v>
      </c>
      <c r="AG8" s="37">
        <f t="shared" si="17"/>
        <v>7.3333333333333339</v>
      </c>
      <c r="AH8" s="37">
        <f t="shared" si="17"/>
        <v>4.4000000000000004</v>
      </c>
      <c r="AI8" s="37">
        <f t="shared" si="10"/>
        <v>4.4000000000000004</v>
      </c>
      <c r="AJ8" s="37">
        <f t="shared" si="10"/>
        <v>2.2000000000000002</v>
      </c>
      <c r="AK8" s="37">
        <f t="shared" si="10"/>
        <v>2.2000000000000002</v>
      </c>
      <c r="AL8" s="37">
        <f t="shared" si="10"/>
        <v>2.2000000000000002</v>
      </c>
      <c r="AM8" s="37">
        <f t="shared" si="10"/>
        <v>2.9333333333333336</v>
      </c>
      <c r="AN8" s="37">
        <f t="shared" si="10"/>
        <v>2.9333333333333336</v>
      </c>
      <c r="AO8" s="37">
        <f t="shared" si="10"/>
        <v>2.2000000000000002</v>
      </c>
      <c r="AP8" s="37">
        <f t="shared" si="10"/>
        <v>2.2000000000000002</v>
      </c>
      <c r="AQ8" s="37">
        <f>SUMPRODUCT($B8:$F8,Russia!$G$3:$K$3)*INDEX(Russia!$1:$28,MATCH(Dataset!AQ$4-26,Russia!$A:$A,0),MATCH(Russia!$F$2,Russia!$2:$2,0))</f>
        <v>2.355</v>
      </c>
      <c r="AR8" s="37">
        <f>SUMPRODUCT($B8:$F8,Russia!$G$4:$K$4)*INDEX(Russia!$1:$28,MATCH(Dataset!AR$4-26,Russia!$A:$A,0),MATCH(Russia!$F$2,Russia!$2:$2,0))</f>
        <v>2.4089999999999998</v>
      </c>
      <c r="AS8" s="37">
        <f>SUMPRODUCT($B8:$F8,Russia!$G$5:$K$5)*INDEX(Russia!$1:$28,MATCH(Dataset!AS$4-26,Russia!$A:$A,0),MATCH(Russia!$F$2,Russia!$2:$2,0))</f>
        <v>2.4900000000000002</v>
      </c>
      <c r="AT8" s="37">
        <f>SUMPRODUCT($B8:$F8,Russia!$G$6:$K$6)*INDEX(Russia!$1:$28,MATCH(Dataset!AT$4-26,Russia!$A:$A,0),MATCH(Russia!$F$2,Russia!$2:$2,0))</f>
        <v>1.6806000000000005</v>
      </c>
      <c r="AU8" s="37">
        <f>SUMPRODUCT($B8:$F8,Russia!$G$7:$K$7)*INDEX(Russia!$1:$28,MATCH(Dataset!AU$4-26,Russia!$A:$A,0),MATCH(Russia!$F$2,Russia!$2:$2,0))</f>
        <v>1.8695999999999999</v>
      </c>
      <c r="AV8" s="37">
        <f>SUMPRODUCT($B8:$F8,Russia!$G$8:$K$8)*INDEX(Russia!$1:$28,MATCH(Dataset!AV$4-26,Russia!$A:$A,0),MATCH(Russia!$F$2,Russia!$2:$2,0))</f>
        <v>1.0790499999999998</v>
      </c>
      <c r="AW8" s="37">
        <f>SUMPRODUCT($B8:$F8,Russia!$G$9:$K$9)*INDEX(Russia!$1:$28,MATCH(Dataset!AW$4-26,Russia!$A:$A,0),MATCH(Russia!$F$2,Russia!$2:$2,0))</f>
        <v>1.1465500000000002</v>
      </c>
      <c r="AX8" s="37">
        <f>SUMPRODUCT($B8:$F8,Russia!$G$10:$K$10)*INDEX(Russia!$1:$28,MATCH(Dataset!AX$4-26,Russia!$A:$A,0),MATCH(Russia!$F$2,Russia!$2:$2,0))</f>
        <v>2.1580999999999997</v>
      </c>
      <c r="AY8" s="37">
        <f>SUMPRODUCT($B8:$F8,Russia!$G$11:$K$11)*INDEX(Russia!$1:$28,MATCH(Dataset!AY$4-26,Russia!$A:$A,0),MATCH(Russia!$F$2,Russia!$2:$2,0))</f>
        <v>2.86395</v>
      </c>
      <c r="AZ8" s="37">
        <f>SUMPRODUCT($B8:$F8,Russia!$G$12:$K$12)*INDEX(Russia!$1:$28,MATCH(Dataset!AZ$4-26,Russia!$A:$A,0),MATCH(Russia!$F$2,Russia!$2:$2,0))</f>
        <v>3.3384</v>
      </c>
      <c r="BA8" s="37">
        <f>SUMPRODUCT($B8:$F8,Russia!$G$13:$K$13)*INDEX(Russia!$1:$28,MATCH(Dataset!BA$4-26,Russia!$A:$A,0),MATCH(Russia!$F$2,Russia!$2:$2,0))</f>
        <v>2.1417000000000002</v>
      </c>
      <c r="BB8" s="37">
        <f>SUMPRODUCT($B8:$F8,Russia!$G$14:$K$14)*INDEX(Russia!$1:$28,MATCH(Dataset!BB$4-26,Russia!$A:$A,0),MATCH(Russia!$F$2,Russia!$2:$2,0))</f>
        <v>3.2935500000000002</v>
      </c>
      <c r="BC8" s="37">
        <f>SUMPRODUCT($B8:$F8,Russia!$G$15:$K$15)*INDEX(Russia!$1:$28,MATCH(Dataset!BC$4-26,Russia!$A:$A,0),MATCH(Russia!$F$2,Russia!$2:$2,0))</f>
        <v>3.25305</v>
      </c>
      <c r="BD8" s="37">
        <f>SUMPRODUCT($B8:$F8,Russia!$G$16:$K$16)*INDEX(Russia!$1:$28,MATCH(Dataset!BD$4-26,Russia!$A:$A,0),MATCH(Russia!$F$2,Russia!$2:$2,0))</f>
        <v>2.1580999999999997</v>
      </c>
      <c r="BE8" s="37">
        <f>SUMPRODUCT($B8:$F8,Russia!$G$17:$K$17)*INDEX(Russia!$1:$28,MATCH(Dataset!BE$4-26,Russia!$A:$A,0),MATCH(Russia!$F$2,Russia!$2:$2,0))</f>
        <v>2.0337000000000001</v>
      </c>
      <c r="BF8" s="37">
        <f>SUMPRODUCT($B8:$F8,Russia!$G$18:$K$18)*INDEX(Russia!$1:$28,MATCH(Dataset!BF$4-26,Russia!$A:$A,0),MATCH(Russia!$F$2,Russia!$2:$2,0))</f>
        <v>3.3300000000000005</v>
      </c>
      <c r="BG8" s="37">
        <f>SUMPRODUCT($B8:$F8,Russia!$G$19:$K$19)*INDEX(Russia!$1:$28,MATCH(Dataset!BG$4-26,Russia!$A:$A,0),MATCH(Russia!$F$2,Russia!$2:$2,0))</f>
        <v>3.3459000000000008</v>
      </c>
      <c r="BH8" s="37">
        <f>SUMPRODUCT($B8:$F8,Russia!$G$20:$K$20)*INDEX(Russia!$1:$28,MATCH(Dataset!BH$4-26,Russia!$A:$A,0),MATCH(Russia!$F$2,Russia!$2:$2,0))</f>
        <v>1.3771500000000001</v>
      </c>
      <c r="BI8" s="37">
        <f>SUMPRODUCT($B8:$F8,Russia!$G$21:$K$21)*INDEX(Russia!$1:$28,MATCH(Dataset!BI$4-26,Russia!$A:$A,0),MATCH(Russia!$F$2,Russia!$2:$2,0))</f>
        <v>1.3771500000000001</v>
      </c>
      <c r="BJ8" s="37">
        <f>SUMPRODUCT($B8:$F8,Russia!$G$22:$K$22)*INDEX(Russia!$1:$28,MATCH(Dataset!BJ$4-26,Russia!$A:$A,0),MATCH(Russia!$F$2,Russia!$2:$2,0))</f>
        <v>0.91810000000000014</v>
      </c>
      <c r="BK8" s="37">
        <f>SUMPRODUCT($B8:$F8,Russia!$G$23:$K$23)*INDEX(Russia!$1:$28,MATCH(Dataset!BK$4-26,Russia!$A:$A,0),MATCH(Russia!$F$2,Russia!$2:$2,0))</f>
        <v>1.04</v>
      </c>
      <c r="BL8" s="37">
        <f>SUMPRODUCT($B8:$F8,Russia!$G$24:$K$24)*INDEX(Russia!$1:$28,MATCH(Dataset!BL$4-26,Russia!$A:$A,0),MATCH(Russia!$F$2,Russia!$2:$2,0))</f>
        <v>1.04</v>
      </c>
      <c r="BM8" s="37">
        <f>SUMPRODUCT($B8:$F8,Russia!$G$25:$K$25)*INDEX(Russia!$1:$28,MATCH(Dataset!BM$4-26,Russia!$A:$A,0),MATCH(Russia!$F$2,Russia!$2:$2,0))</f>
        <v>1.33</v>
      </c>
      <c r="BN8" s="37">
        <f>SUMPRODUCT($B8:$F8,Russia!$G$26:$K$26)*INDEX(Russia!$1:$28,MATCH(Dataset!BN$4-26,Russia!$A:$A,0),MATCH(Russia!$F$2,Russia!$2:$2,0))</f>
        <v>1.33</v>
      </c>
      <c r="BO8" s="37">
        <f>SUMPRODUCT($B8:$F8,Russia!$G$27:$K$27)*INDEX(Russia!$1:$28,MATCH(Dataset!BO$4-26,Russia!$A:$A,0),MATCH(Russia!$F$2,Russia!$2:$2,0))</f>
        <v>1.04</v>
      </c>
      <c r="BP8" s="37">
        <f>SUMPRODUCT($B8:$F8,Russia!$G$28:$K$28)*INDEX(Russia!$1:$28,MATCH(Dataset!BP$4-26,Russia!$A:$A,0),MATCH(Russia!$F$2,Russia!$2:$2,0))</f>
        <v>1.1850000000000003</v>
      </c>
      <c r="BQ8" s="37">
        <f>Q8-AQ8-$G8*INDEX(Russia!$1:$28,MATCH(BQ$4-52,Russia!$A:$A,0),MATCH(Russia!$O$2,Russia!$2:$2,0))</f>
        <v>1.4950000000000003</v>
      </c>
      <c r="BR8" s="37">
        <f>R8-AR8-$G8*INDEX(Russia!$1:$28,MATCH(BR$4-52,Russia!$A:$A,0),MATCH(Russia!$O$2,Russia!$2:$2,0))</f>
        <v>1.4410000000000005</v>
      </c>
      <c r="BS8" s="37">
        <f>S8-AS8-$G8*INDEX(Russia!$1:$28,MATCH(BS$4-52,Russia!$A:$A,0),MATCH(Russia!$O$2,Russia!$2:$2,0))</f>
        <v>1.36</v>
      </c>
      <c r="BT8" s="37">
        <f>T8-AT8-$G8*INDEX(Russia!$1:$28,MATCH(BT$4-52,Russia!$A:$A,0),MATCH(Russia!$O$2,Russia!$2:$2,0))</f>
        <v>1.0693999999999997</v>
      </c>
      <c r="BU8" s="37">
        <f>U8-AU8-$G8*INDEX(Russia!$1:$28,MATCH(BU$4-52,Russia!$A:$A,0),MATCH(Russia!$O$2,Russia!$2:$2,0))</f>
        <v>0.88040000000000029</v>
      </c>
      <c r="BV8" s="37">
        <f>V8-AV8-$G8*INDEX(Russia!$1:$28,MATCH(BV$4-52,Russia!$A:$A,0),MATCH(Russia!$O$2,Russia!$2:$2,0))</f>
        <v>2.0950000000000302E-2</v>
      </c>
      <c r="BW8" s="37">
        <f>W8-AW8-$G8*INDEX(Russia!$1:$28,MATCH(BW$4-52,Russia!$A:$A,0),MATCH(Russia!$O$2,Russia!$2:$2,0))</f>
        <v>-4.6550000000000036E-2</v>
      </c>
      <c r="BX8" s="37">
        <f>X8-AX8-$G8*INDEX(Russia!$1:$28,MATCH(BX$4-52,Russia!$A:$A,0),MATCH(Russia!$O$2,Russia!$2:$2,0))</f>
        <v>1.5085666666666673</v>
      </c>
      <c r="BY8" s="37">
        <f>Y8-AY8-$G8*INDEX(Russia!$1:$28,MATCH(BY$4-52,Russia!$A:$A,0),MATCH(Russia!$O$2,Russia!$2:$2,0))</f>
        <v>0.80271666666666708</v>
      </c>
      <c r="BZ8" s="37">
        <f>Z8-AZ8-$G8*INDEX(Russia!$1:$28,MATCH(BZ$4-52,Russia!$A:$A,0),MATCH(Russia!$O$2,Russia!$2:$2,0))</f>
        <v>0.32826666666666704</v>
      </c>
      <c r="CA8" s="37">
        <f>AA8-BA8-$G8*INDEX(Russia!$1:$28,MATCH(CA$4-52,Russia!$A:$A,0),MATCH(Russia!$O$2,Russia!$2:$2,0))</f>
        <v>1.1583000000000001</v>
      </c>
      <c r="CB8" s="37">
        <f>AB8-BB8-$G8*INDEX(Russia!$1:$28,MATCH(CB$4-52,Russia!$A:$A,0),MATCH(Russia!$O$2,Russia!$2:$2,0))</f>
        <v>1.4731166666666669</v>
      </c>
      <c r="CC8" s="37">
        <f>AC8-BC8-$G8*INDEX(Russia!$1:$28,MATCH(CC$4-52,Russia!$A:$A,0),MATCH(Russia!$O$2,Russia!$2:$2,0))</f>
        <v>1.5136166666666671</v>
      </c>
      <c r="CD8" s="37">
        <f>AD8-BD8-$G8*INDEX(Russia!$1:$28,MATCH(CD$4-52,Russia!$A:$A,0),MATCH(Russia!$O$2,Russia!$2:$2,0))</f>
        <v>1.5085666666666673</v>
      </c>
      <c r="CE8" s="37">
        <f>AE8-BE8-$G8*INDEX(Russia!$1:$28,MATCH(CE$4-52,Russia!$A:$A,0),MATCH(Russia!$O$2,Russia!$2:$2,0))</f>
        <v>1.6329666666666669</v>
      </c>
      <c r="CF8" s="37">
        <f>AF8-BF8-$G8*INDEX(Russia!$1:$28,MATCH(CF$4-52,Russia!$A:$A,0),MATCH(Russia!$O$2,Russia!$2:$2,0))</f>
        <v>2.9033333333333338</v>
      </c>
      <c r="CG8" s="37">
        <f>AG8-BG8-$G8*INDEX(Russia!$1:$28,MATCH(CG$4-52,Russia!$A:$A,0),MATCH(Russia!$O$2,Russia!$2:$2,0))</f>
        <v>2.8874333333333331</v>
      </c>
      <c r="CH8" s="37">
        <f>AH8-BH8-$G8*INDEX(Russia!$1:$28,MATCH(CH$4-52,Russia!$A:$A,0),MATCH(Russia!$O$2,Russia!$2:$2,0))</f>
        <v>2.4728500000000002</v>
      </c>
      <c r="CI8" s="37">
        <f>AI8-BI8-$G8*INDEX(Russia!$1:$28,MATCH(CI$4-52,Russia!$A:$A,0),MATCH(Russia!$O$2,Russia!$2:$2,0))</f>
        <v>2.4728500000000002</v>
      </c>
      <c r="CJ8" s="37">
        <f>AJ8-BJ8-$G8*INDEX(Russia!$1:$28,MATCH(CJ$4-52,Russia!$A:$A,0),MATCH(Russia!$O$2,Russia!$2:$2,0))</f>
        <v>1.0985666666666667</v>
      </c>
      <c r="CK8" s="37">
        <f>AK8-BK8-$G8*INDEX(Russia!$1:$28,MATCH(CK$4-52,Russia!$A:$A,0),MATCH(Russia!$O$2,Russia!$2:$2,0))</f>
        <v>1.0683333333333336</v>
      </c>
      <c r="CL8" s="37">
        <f>AL8-BL8-$G8*INDEX(Russia!$1:$28,MATCH(CL$4-52,Russia!$A:$A,0),MATCH(Russia!$O$2,Russia!$2:$2,0))</f>
        <v>1.0683333333333336</v>
      </c>
      <c r="CM8" s="37">
        <f>AM8-BM8-$G8*INDEX(Russia!$1:$28,MATCH(CM$4-52,Russia!$A:$A,0),MATCH(Russia!$O$2,Russia!$2:$2,0))</f>
        <v>1.4200000000000002</v>
      </c>
      <c r="CN8" s="37">
        <f>AN8-BN8-$G8*INDEX(Russia!$1:$28,MATCH(CN$4-52,Russia!$A:$A,0),MATCH(Russia!$O$2,Russia!$2:$2,0))</f>
        <v>1.4200000000000002</v>
      </c>
      <c r="CO8" s="37">
        <f>AO8-BO8-$G8*INDEX(Russia!$1:$28,MATCH(CO$4-52,Russia!$A:$A,0),MATCH(Russia!$O$2,Russia!$2:$2,0))</f>
        <v>0.88500000000000012</v>
      </c>
      <c r="CP8" s="37">
        <f>AP8-BP8-$G8*INDEX(Russia!$1:$28,MATCH(CP$4-52,Russia!$A:$A,0),MATCH(Russia!$O$2,Russia!$2:$2,0))</f>
        <v>0.73999999999999988</v>
      </c>
      <c r="CQ8" s="37">
        <f t="shared" si="11"/>
        <v>0.88860000000000017</v>
      </c>
      <c r="CR8" s="37">
        <f t="shared" si="4"/>
        <v>0.35544000000000009</v>
      </c>
      <c r="CS8" s="37">
        <f t="shared" si="12"/>
        <v>1.5716883333333336</v>
      </c>
      <c r="CT8" s="37">
        <f t="shared" si="5"/>
        <v>1.3359350833333334</v>
      </c>
      <c r="CU8" s="37">
        <f t="shared" si="13"/>
        <v>2.0147555555555559</v>
      </c>
      <c r="CV8" s="37">
        <f t="shared" si="6"/>
        <v>1.1081155555555557</v>
      </c>
      <c r="CW8" s="37">
        <f t="shared" si="14"/>
        <v>1.1002777777777779</v>
      </c>
      <c r="CX8" s="44">
        <f t="shared" si="7"/>
        <v>0.82520833333333343</v>
      </c>
    </row>
    <row r="9" spans="1:103" x14ac:dyDescent="0.35">
      <c r="A9" s="45" t="s">
        <v>48</v>
      </c>
      <c r="B9" s="46">
        <v>14.56</v>
      </c>
      <c r="C9" s="46">
        <v>21.88</v>
      </c>
      <c r="D9" s="46">
        <v>15.54</v>
      </c>
      <c r="E9" s="46">
        <v>9.83</v>
      </c>
      <c r="F9" s="46">
        <v>10.78</v>
      </c>
      <c r="G9" s="46">
        <v>9</v>
      </c>
      <c r="H9" s="39">
        <v>0.55000000000000004</v>
      </c>
      <c r="I9" s="40">
        <v>0.9</v>
      </c>
      <c r="J9" s="39">
        <v>0.7</v>
      </c>
      <c r="K9" s="39">
        <v>0.9</v>
      </c>
      <c r="L9" s="54">
        <f t="shared" si="8"/>
        <v>1.2000000000000002</v>
      </c>
      <c r="M9" s="41">
        <f t="shared" si="0"/>
        <v>-0.50237038095237974</v>
      </c>
      <c r="N9" s="41">
        <f t="shared" si="1"/>
        <v>-0.50237038095237974</v>
      </c>
      <c r="O9" s="41">
        <f t="shared" si="2"/>
        <v>9.2022857142857166</v>
      </c>
      <c r="P9" s="41">
        <f t="shared" si="3"/>
        <v>9.2740437142857139</v>
      </c>
      <c r="Q9" s="37">
        <f t="shared" si="15"/>
        <v>3.6000000000000005</v>
      </c>
      <c r="R9" s="37">
        <f t="shared" si="16"/>
        <v>3.6000000000000005</v>
      </c>
      <c r="S9" s="37">
        <f t="shared" si="16"/>
        <v>3.6000000000000005</v>
      </c>
      <c r="T9" s="37">
        <f t="shared" si="16"/>
        <v>2.4000000000000004</v>
      </c>
      <c r="U9" s="37">
        <f t="shared" si="16"/>
        <v>2.4000000000000004</v>
      </c>
      <c r="V9" s="37">
        <f t="shared" si="16"/>
        <v>1.2000000000000002</v>
      </c>
      <c r="W9" s="37">
        <f t="shared" si="16"/>
        <v>1.2000000000000002</v>
      </c>
      <c r="X9" s="37">
        <f t="shared" si="16"/>
        <v>3.6000000000000005</v>
      </c>
      <c r="Y9" s="37">
        <f t="shared" si="16"/>
        <v>3.6000000000000005</v>
      </c>
      <c r="Z9" s="37">
        <f t="shared" si="16"/>
        <v>3.6000000000000005</v>
      </c>
      <c r="AA9" s="37">
        <f t="shared" si="16"/>
        <v>3.6000000000000005</v>
      </c>
      <c r="AB9" s="37">
        <f t="shared" si="17"/>
        <v>4.8000000000000007</v>
      </c>
      <c r="AC9" s="37">
        <f t="shared" si="17"/>
        <v>4.8000000000000007</v>
      </c>
      <c r="AD9" s="37">
        <f t="shared" si="17"/>
        <v>3.6000000000000005</v>
      </c>
      <c r="AE9" s="37">
        <f t="shared" si="17"/>
        <v>3.6000000000000005</v>
      </c>
      <c r="AF9" s="37">
        <f t="shared" si="17"/>
        <v>6.0000000000000009</v>
      </c>
      <c r="AG9" s="37">
        <f t="shared" si="17"/>
        <v>6.0000000000000009</v>
      </c>
      <c r="AH9" s="37">
        <f t="shared" si="17"/>
        <v>3.6000000000000005</v>
      </c>
      <c r="AI9" s="37">
        <f t="shared" si="10"/>
        <v>3.6000000000000005</v>
      </c>
      <c r="AJ9" s="37">
        <f t="shared" si="10"/>
        <v>1.8000000000000003</v>
      </c>
      <c r="AK9" s="37">
        <f t="shared" si="10"/>
        <v>1.8000000000000003</v>
      </c>
      <c r="AL9" s="37">
        <f t="shared" si="10"/>
        <v>1.8000000000000003</v>
      </c>
      <c r="AM9" s="37">
        <f t="shared" si="10"/>
        <v>2.4000000000000004</v>
      </c>
      <c r="AN9" s="37">
        <f t="shared" si="10"/>
        <v>2.4000000000000004</v>
      </c>
      <c r="AO9" s="37">
        <f t="shared" si="10"/>
        <v>1.8000000000000003</v>
      </c>
      <c r="AP9" s="37">
        <f t="shared" si="10"/>
        <v>1.8000000000000003</v>
      </c>
      <c r="AQ9" s="37">
        <f>SUMPRODUCT($B9:$F9,Russia!$G$3:$K$3)*INDEX(Russia!$1:$28,MATCH(Dataset!AQ$4-26,Russia!$A:$A,0),MATCH(Russia!$F$2,Russia!$2:$2,0))</f>
        <v>3.0127999999999999</v>
      </c>
      <c r="AR9" s="37">
        <f>SUMPRODUCT($B9:$F9,Russia!$G$4:$K$4)*INDEX(Russia!$1:$28,MATCH(Dataset!AR$4-26,Russia!$A:$A,0),MATCH(Russia!$F$2,Russia!$2:$2,0))</f>
        <v>3.2663999999999995</v>
      </c>
      <c r="AS9" s="37">
        <f>SUMPRODUCT($B9:$F9,Russia!$G$5:$K$5)*INDEX(Russia!$1:$28,MATCH(Dataset!AS$4-26,Russia!$A:$A,0),MATCH(Russia!$F$2,Russia!$2:$2,0))</f>
        <v>3.6467999999999998</v>
      </c>
      <c r="AT9" s="37">
        <f>SUMPRODUCT($B9:$F9,Russia!$G$6:$K$6)*INDEX(Russia!$1:$28,MATCH(Dataset!AT$4-26,Russia!$A:$A,0),MATCH(Russia!$F$2,Russia!$2:$2,0))</f>
        <v>2.5934000000000008</v>
      </c>
      <c r="AU9" s="37">
        <f>SUMPRODUCT($B9:$F9,Russia!$G$7:$K$7)*INDEX(Russia!$1:$28,MATCH(Dataset!AU$4-26,Russia!$A:$A,0),MATCH(Russia!$F$2,Russia!$2:$2,0))</f>
        <v>2.9422000000000001</v>
      </c>
      <c r="AV9" s="37">
        <f>SUMPRODUCT($B9:$F9,Russia!$G$8:$K$8)*INDEX(Russia!$1:$28,MATCH(Dataset!AV$4-26,Russia!$A:$A,0),MATCH(Russia!$F$2,Russia!$2:$2,0))</f>
        <v>1.4680499999999999</v>
      </c>
      <c r="AW9" s="37">
        <f>SUMPRODUCT($B9:$F9,Russia!$G$9:$K$9)*INDEX(Russia!$1:$28,MATCH(Dataset!AW$4-26,Russia!$A:$A,0),MATCH(Russia!$F$2,Russia!$2:$2,0))</f>
        <v>1.7850499999999998</v>
      </c>
      <c r="AX9" s="37">
        <f>SUMPRODUCT($B9:$F9,Russia!$G$10:$K$10)*INDEX(Russia!$1:$28,MATCH(Dataset!AX$4-26,Russia!$A:$A,0),MATCH(Russia!$F$2,Russia!$2:$2,0))</f>
        <v>2.9360999999999997</v>
      </c>
      <c r="AY9" s="37">
        <f>SUMPRODUCT($B9:$F9,Russia!$G$11:$K$11)*INDEX(Russia!$1:$28,MATCH(Dataset!AY$4-26,Russia!$A:$A,0),MATCH(Russia!$F$2,Russia!$2:$2,0))</f>
        <v>4.3453499999999998</v>
      </c>
      <c r="AZ9" s="37">
        <f>SUMPRODUCT($B9:$F9,Russia!$G$12:$K$12)*INDEX(Russia!$1:$28,MATCH(Dataset!AZ$4-26,Russia!$A:$A,0),MATCH(Russia!$F$2,Russia!$2:$2,0))</f>
        <v>4.8796499999999998</v>
      </c>
      <c r="BA9" s="37">
        <f>SUMPRODUCT($B9:$F9,Russia!$G$13:$K$13)*INDEX(Russia!$1:$28,MATCH(Dataset!BA$4-26,Russia!$A:$A,0),MATCH(Russia!$F$2,Russia!$2:$2,0))</f>
        <v>3.4237000000000002</v>
      </c>
      <c r="BB9" s="37">
        <f>SUMPRODUCT($B9:$F9,Russia!$G$14:$K$14)*INDEX(Russia!$1:$28,MATCH(Dataset!BB$4-26,Russia!$A:$A,0),MATCH(Russia!$F$2,Russia!$2:$2,0))</f>
        <v>5.5159499999999992</v>
      </c>
      <c r="BC9" s="37">
        <f>SUMPRODUCT($B9:$F9,Russia!$G$15:$K$15)*INDEX(Russia!$1:$28,MATCH(Dataset!BC$4-26,Russia!$A:$A,0),MATCH(Russia!$F$2,Russia!$2:$2,0))</f>
        <v>5.3257499999999993</v>
      </c>
      <c r="BD9" s="37">
        <f>SUMPRODUCT($B9:$F9,Russia!$G$16:$K$16)*INDEX(Russia!$1:$28,MATCH(Dataset!BD$4-26,Russia!$A:$A,0),MATCH(Russia!$F$2,Russia!$2:$2,0))</f>
        <v>2.9360999999999997</v>
      </c>
      <c r="BE9" s="37">
        <f>SUMPRODUCT($B9:$F9,Russia!$G$17:$K$17)*INDEX(Russia!$1:$28,MATCH(Dataset!BE$4-26,Russia!$A:$A,0),MATCH(Russia!$F$2,Russia!$2:$2,0))</f>
        <v>2.9165000000000001</v>
      </c>
      <c r="BF9" s="37">
        <f>SUMPRODUCT($B9:$F9,Russia!$G$18:$K$18)*INDEX(Russia!$1:$28,MATCH(Dataset!BF$4-26,Russia!$A:$A,0),MATCH(Russia!$F$2,Russia!$2:$2,0))</f>
        <v>5.1845999999999997</v>
      </c>
      <c r="BG9" s="37">
        <f>SUMPRODUCT($B9:$F9,Russia!$G$19:$K$19)*INDEX(Russia!$1:$28,MATCH(Dataset!BG$4-26,Russia!$A:$A,0),MATCH(Russia!$F$2,Russia!$2:$2,0))</f>
        <v>5.298</v>
      </c>
      <c r="BH9" s="37">
        <f>SUMPRODUCT($B9:$F9,Russia!$G$20:$K$20)*INDEX(Russia!$1:$28,MATCH(Dataset!BH$4-26,Russia!$A:$A,0),MATCH(Russia!$F$2,Russia!$2:$2,0))</f>
        <v>2.0874000000000001</v>
      </c>
      <c r="BI9" s="37">
        <f>SUMPRODUCT($B9:$F9,Russia!$G$21:$K$21)*INDEX(Russia!$1:$28,MATCH(Dataset!BI$4-26,Russia!$A:$A,0),MATCH(Russia!$F$2,Russia!$2:$2,0))</f>
        <v>2.0874000000000001</v>
      </c>
      <c r="BJ9" s="37">
        <f>SUMPRODUCT($B9:$F9,Russia!$G$22:$K$22)*INDEX(Russia!$1:$28,MATCH(Dataset!BJ$4-26,Russia!$A:$A,0),MATCH(Russia!$F$2,Russia!$2:$2,0))</f>
        <v>1.3916000000000002</v>
      </c>
      <c r="BK9" s="37">
        <f>SUMPRODUCT($B9:$F9,Russia!$G$23:$K$23)*INDEX(Russia!$1:$28,MATCH(Dataset!BK$4-26,Russia!$A:$A,0),MATCH(Russia!$F$2,Russia!$2:$2,0))</f>
        <v>1.9660000000000002</v>
      </c>
      <c r="BL9" s="37">
        <f>SUMPRODUCT($B9:$F9,Russia!$G$24:$K$24)*INDEX(Russia!$1:$28,MATCH(Dataset!BL$4-26,Russia!$A:$A,0),MATCH(Russia!$F$2,Russia!$2:$2,0))</f>
        <v>1.9660000000000002</v>
      </c>
      <c r="BM9" s="37">
        <f>SUMPRODUCT($B9:$F9,Russia!$G$25:$K$25)*INDEX(Russia!$1:$28,MATCH(Dataset!BM$4-26,Russia!$A:$A,0),MATCH(Russia!$F$2,Russia!$2:$2,0))</f>
        <v>2.1944000000000004</v>
      </c>
      <c r="BN9" s="37">
        <f>SUMPRODUCT($B9:$F9,Russia!$G$26:$K$26)*INDEX(Russia!$1:$28,MATCH(Dataset!BN$4-26,Russia!$A:$A,0),MATCH(Russia!$F$2,Russia!$2:$2,0))</f>
        <v>2.1944000000000004</v>
      </c>
      <c r="BO9" s="37">
        <f>SUMPRODUCT($B9:$F9,Russia!$G$27:$K$27)*INDEX(Russia!$1:$28,MATCH(Dataset!BO$4-26,Russia!$A:$A,0),MATCH(Russia!$F$2,Russia!$2:$2,0))</f>
        <v>1.9660000000000002</v>
      </c>
      <c r="BP9" s="37">
        <f>SUMPRODUCT($B9:$F9,Russia!$G$28:$K$28)*INDEX(Russia!$1:$28,MATCH(Dataset!BP$4-26,Russia!$A:$A,0),MATCH(Russia!$F$2,Russia!$2:$2,0))</f>
        <v>2.0802</v>
      </c>
      <c r="BQ9" s="37">
        <f>Q9-AQ9-$G9*INDEX(Russia!$1:$28,MATCH(BQ$4-52,Russia!$A:$A,0),MATCH(Russia!$O$2,Russia!$2:$2,0))</f>
        <v>0.1372000000000006</v>
      </c>
      <c r="BR9" s="37">
        <f>R9-AR9-$G9*INDEX(Russia!$1:$28,MATCH(BR$4-52,Russia!$A:$A,0),MATCH(Russia!$O$2,Russia!$2:$2,0))</f>
        <v>-0.116399999999999</v>
      </c>
      <c r="BS9" s="37">
        <f>S9-AS9-$G9*INDEX(Russia!$1:$28,MATCH(BS$4-52,Russia!$A:$A,0),MATCH(Russia!$O$2,Russia!$2:$2,0))</f>
        <v>-0.4967999999999993</v>
      </c>
      <c r="BT9" s="37">
        <f>T9-AT9-$G9*INDEX(Russia!$1:$28,MATCH(BT$4-52,Russia!$A:$A,0),MATCH(Russia!$O$2,Russia!$2:$2,0))</f>
        <v>-0.34340000000000048</v>
      </c>
      <c r="BU9" s="37">
        <f>U9-AU9-$G9*INDEX(Russia!$1:$28,MATCH(BU$4-52,Russia!$A:$A,0),MATCH(Russia!$O$2,Russia!$2:$2,0))</f>
        <v>-0.69219999999999982</v>
      </c>
      <c r="BV9" s="37">
        <f>V9-AV9-$G9*INDEX(Russia!$1:$28,MATCH(BV$4-52,Russia!$A:$A,0),MATCH(Russia!$O$2,Russia!$2:$2,0))</f>
        <v>-0.56804999999999972</v>
      </c>
      <c r="BW9" s="37">
        <f>W9-AW9-$G9*INDEX(Russia!$1:$28,MATCH(BW$4-52,Russia!$A:$A,0),MATCH(Russia!$O$2,Russia!$2:$2,0))</f>
        <v>-0.88504999999999967</v>
      </c>
      <c r="BX9" s="37">
        <f>X9-AX9-$G9*INDEX(Russia!$1:$28,MATCH(BX$4-52,Russia!$A:$A,0),MATCH(Russia!$O$2,Russia!$2:$2,0))</f>
        <v>6.3900000000000845E-2</v>
      </c>
      <c r="BY9" s="37">
        <f>Y9-AY9-$G9*INDEX(Russia!$1:$28,MATCH(BY$4-52,Russia!$A:$A,0),MATCH(Russia!$O$2,Russia!$2:$2,0))</f>
        <v>-1.3453499999999994</v>
      </c>
      <c r="BZ9" s="37">
        <f>Z9-AZ9-$G9*INDEX(Russia!$1:$28,MATCH(BZ$4-52,Russia!$A:$A,0),MATCH(Russia!$O$2,Russia!$2:$2,0))</f>
        <v>-1.8796499999999994</v>
      </c>
      <c r="CA9" s="37">
        <f>AA9-BA9-$G9*INDEX(Russia!$1:$28,MATCH(CA$4-52,Russia!$A:$A,0),MATCH(Russia!$O$2,Russia!$2:$2,0))</f>
        <v>-0.72369999999999968</v>
      </c>
      <c r="CB9" s="37">
        <f>AB9-BB9-$G9*INDEX(Russia!$1:$28,MATCH(CB$4-52,Russia!$A:$A,0),MATCH(Russia!$O$2,Russia!$2:$2,0))</f>
        <v>-1.6159499999999984</v>
      </c>
      <c r="CC9" s="37">
        <f>AC9-BC9-$G9*INDEX(Russia!$1:$28,MATCH(CC$4-52,Russia!$A:$A,0),MATCH(Russia!$O$2,Russia!$2:$2,0))</f>
        <v>-1.4257499999999985</v>
      </c>
      <c r="CD9" s="37">
        <f>AD9-BD9-$G9*INDEX(Russia!$1:$28,MATCH(CD$4-52,Russia!$A:$A,0),MATCH(Russia!$O$2,Russia!$2:$2,0))</f>
        <v>6.3900000000000845E-2</v>
      </c>
      <c r="CE9" s="37">
        <f>AE9-BE9-$G9*INDEX(Russia!$1:$28,MATCH(CE$4-52,Russia!$A:$A,0),MATCH(Russia!$O$2,Russia!$2:$2,0))</f>
        <v>8.3500000000000463E-2</v>
      </c>
      <c r="CF9" s="37">
        <f>AF9-BF9-$G9*INDEX(Russia!$1:$28,MATCH(CF$4-52,Russia!$A:$A,0),MATCH(Russia!$O$2,Russia!$2:$2,0))</f>
        <v>-8.4599999999998787E-2</v>
      </c>
      <c r="CG9" s="37">
        <f>AG9-BG9-$G9*INDEX(Russia!$1:$28,MATCH(CG$4-52,Russia!$A:$A,0),MATCH(Russia!$O$2,Russia!$2:$2,0))</f>
        <v>-0.19799999999999918</v>
      </c>
      <c r="CH9" s="37">
        <f>AH9-BH9-$G9*INDEX(Russia!$1:$28,MATCH(CH$4-52,Russia!$A:$A,0),MATCH(Russia!$O$2,Russia!$2:$2,0))</f>
        <v>1.0626000000000004</v>
      </c>
      <c r="CI9" s="37">
        <f>AI9-BI9-$G9*INDEX(Russia!$1:$28,MATCH(CI$4-52,Russia!$A:$A,0),MATCH(Russia!$O$2,Russia!$2:$2,0))</f>
        <v>1.0626000000000004</v>
      </c>
      <c r="CJ9" s="37">
        <f>AJ9-BJ9-$G9*INDEX(Russia!$1:$28,MATCH(CJ$4-52,Russia!$A:$A,0),MATCH(Russia!$O$2,Russia!$2:$2,0))</f>
        <v>0.25840000000000007</v>
      </c>
      <c r="CK9" s="37">
        <f>AK9-BK9-$G9*INDEX(Russia!$1:$28,MATCH(CK$4-52,Russia!$A:$A,0),MATCH(Russia!$O$2,Russia!$2:$2,0))</f>
        <v>-0.24099999999999994</v>
      </c>
      <c r="CL9" s="37">
        <f>AL9-BL9-$G9*INDEX(Russia!$1:$28,MATCH(CL$4-52,Russia!$A:$A,0),MATCH(Russia!$O$2,Russia!$2:$2,0))</f>
        <v>-0.24099999999999994</v>
      </c>
      <c r="CM9" s="37">
        <f>AM9-BM9-$G9*INDEX(Russia!$1:$28,MATCH(CM$4-52,Russia!$A:$A,0),MATCH(Russia!$O$2,Russia!$2:$2,0))</f>
        <v>5.5600000000000011E-2</v>
      </c>
      <c r="CN9" s="37">
        <f>AN9-BN9-$G9*INDEX(Russia!$1:$28,MATCH(CN$4-52,Russia!$A:$A,0),MATCH(Russia!$O$2,Russia!$2:$2,0))</f>
        <v>5.5600000000000011E-2</v>
      </c>
      <c r="CO9" s="37">
        <f>AO9-BO9-$G9*INDEX(Russia!$1:$28,MATCH(CO$4-52,Russia!$A:$A,0),MATCH(Russia!$O$2,Russia!$2:$2,0))</f>
        <v>-0.3909999999999999</v>
      </c>
      <c r="CP9" s="37">
        <f>AP9-BP9-$G9*INDEX(Russia!$1:$28,MATCH(CP$4-52,Russia!$A:$A,0),MATCH(Russia!$O$2,Russia!$2:$2,0))</f>
        <v>-0.50519999999999976</v>
      </c>
      <c r="CQ9" s="37">
        <f t="shared" si="11"/>
        <v>-0.42352857142857098</v>
      </c>
      <c r="CR9" s="37">
        <f t="shared" si="4"/>
        <v>-0.23294071428571406</v>
      </c>
      <c r="CS9" s="37">
        <f t="shared" si="12"/>
        <v>-0.70616999999999919</v>
      </c>
      <c r="CT9" s="37">
        <f t="shared" si="5"/>
        <v>-0.63555299999999926</v>
      </c>
      <c r="CU9" s="37">
        <f t="shared" si="13"/>
        <v>0.79453333333333365</v>
      </c>
      <c r="CV9" s="37">
        <f t="shared" si="6"/>
        <v>0.55617333333333352</v>
      </c>
      <c r="CW9" s="37">
        <f t="shared" si="14"/>
        <v>-0.21116666666666659</v>
      </c>
      <c r="CX9" s="44">
        <f t="shared" si="7"/>
        <v>-0.19004999999999994</v>
      </c>
    </row>
    <row r="10" spans="1:103" x14ac:dyDescent="0.35">
      <c r="A10" s="45" t="s">
        <v>49</v>
      </c>
      <c r="B10" s="46">
        <v>14.2</v>
      </c>
      <c r="C10" s="46">
        <v>19.510000000000002</v>
      </c>
      <c r="D10" s="46">
        <v>15.24</v>
      </c>
      <c r="E10" s="46">
        <v>9.5</v>
      </c>
      <c r="F10" s="46">
        <v>9.01</v>
      </c>
      <c r="G10" s="46">
        <v>9.5</v>
      </c>
      <c r="H10" s="39">
        <v>0.5</v>
      </c>
      <c r="I10" s="40">
        <v>0.85</v>
      </c>
      <c r="J10" s="39">
        <v>0.8</v>
      </c>
      <c r="K10" s="39">
        <v>0.95</v>
      </c>
      <c r="L10" s="54">
        <f t="shared" si="8"/>
        <v>1.2666666666666666</v>
      </c>
      <c r="M10" s="41">
        <f t="shared" si="0"/>
        <v>0.54563751190476095</v>
      </c>
      <c r="N10" s="41">
        <f t="shared" si="1"/>
        <v>0.54563751190476095</v>
      </c>
      <c r="O10" s="41">
        <f t="shared" si="2"/>
        <v>9.7720317460317467</v>
      </c>
      <c r="P10" s="41">
        <f t="shared" si="3"/>
        <v>9.0671424880952376</v>
      </c>
      <c r="Q10" s="37">
        <f t="shared" si="15"/>
        <v>3.8</v>
      </c>
      <c r="R10" s="37">
        <f t="shared" si="16"/>
        <v>3.8</v>
      </c>
      <c r="S10" s="37">
        <f t="shared" si="16"/>
        <v>3.8</v>
      </c>
      <c r="T10" s="37">
        <f t="shared" si="16"/>
        <v>2.5333333333333332</v>
      </c>
      <c r="U10" s="37">
        <f t="shared" si="16"/>
        <v>2.5333333333333332</v>
      </c>
      <c r="V10" s="37">
        <f t="shared" si="16"/>
        <v>1.2666666666666666</v>
      </c>
      <c r="W10" s="37">
        <f t="shared" si="16"/>
        <v>1.2666666666666666</v>
      </c>
      <c r="X10" s="37">
        <f t="shared" si="16"/>
        <v>3.8</v>
      </c>
      <c r="Y10" s="37">
        <f t="shared" si="16"/>
        <v>3.8</v>
      </c>
      <c r="Z10" s="37">
        <f t="shared" si="16"/>
        <v>3.8</v>
      </c>
      <c r="AA10" s="37">
        <f t="shared" si="16"/>
        <v>3.8</v>
      </c>
      <c r="AB10" s="37">
        <f t="shared" si="17"/>
        <v>5.0666666666666664</v>
      </c>
      <c r="AC10" s="37">
        <f t="shared" si="17"/>
        <v>5.0666666666666664</v>
      </c>
      <c r="AD10" s="37">
        <f t="shared" si="17"/>
        <v>3.8</v>
      </c>
      <c r="AE10" s="37">
        <f t="shared" si="17"/>
        <v>3.8</v>
      </c>
      <c r="AF10" s="37">
        <f t="shared" si="17"/>
        <v>6.333333333333333</v>
      </c>
      <c r="AG10" s="37">
        <f t="shared" si="17"/>
        <v>6.333333333333333</v>
      </c>
      <c r="AH10" s="37">
        <f t="shared" si="17"/>
        <v>3.8</v>
      </c>
      <c r="AI10" s="37">
        <f t="shared" si="10"/>
        <v>3.8</v>
      </c>
      <c r="AJ10" s="37">
        <f t="shared" si="10"/>
        <v>1.9</v>
      </c>
      <c r="AK10" s="37">
        <f t="shared" si="10"/>
        <v>1.9</v>
      </c>
      <c r="AL10" s="37">
        <f t="shared" si="10"/>
        <v>1.9</v>
      </c>
      <c r="AM10" s="37">
        <f t="shared" si="10"/>
        <v>2.5333333333333332</v>
      </c>
      <c r="AN10" s="37">
        <f t="shared" si="10"/>
        <v>2.5333333333333332</v>
      </c>
      <c r="AO10" s="37">
        <f t="shared" si="10"/>
        <v>1.9</v>
      </c>
      <c r="AP10" s="37">
        <f t="shared" si="10"/>
        <v>1.9</v>
      </c>
      <c r="AQ10" s="37">
        <f>SUMPRODUCT($B10:$F10,Russia!$G$3:$K$3)*INDEX(Russia!$1:$28,MATCH(Dataset!AQ$4-26,Russia!$A:$A,0),MATCH(Russia!$F$2,Russia!$2:$2,0))</f>
        <v>2.9234000000000004</v>
      </c>
      <c r="AR10" s="37">
        <f>SUMPRODUCT($B10:$F10,Russia!$G$4:$K$4)*INDEX(Russia!$1:$28,MATCH(Dataset!AR$4-26,Russia!$A:$A,0),MATCH(Russia!$F$2,Russia!$2:$2,0))</f>
        <v>3.0942000000000003</v>
      </c>
      <c r="AS10" s="37">
        <f>SUMPRODUCT($B10:$F10,Russia!$G$5:$K$5)*INDEX(Russia!$1:$28,MATCH(Dataset!AS$4-26,Russia!$A:$A,0),MATCH(Russia!$F$2,Russia!$2:$2,0))</f>
        <v>3.3504000000000005</v>
      </c>
      <c r="AT10" s="37">
        <f>SUMPRODUCT($B10:$F10,Russia!$G$6:$K$6)*INDEX(Russia!$1:$28,MATCH(Dataset!AT$4-26,Russia!$A:$A,0),MATCH(Russia!$F$2,Russia!$2:$2,0))</f>
        <v>2.4140000000000001</v>
      </c>
      <c r="AU10" s="37">
        <f>SUMPRODUCT($B10:$F10,Russia!$G$7:$K$7)*INDEX(Russia!$1:$28,MATCH(Dataset!AU$4-26,Russia!$A:$A,0),MATCH(Russia!$F$2,Russia!$2:$2,0))</f>
        <v>2.7094000000000005</v>
      </c>
      <c r="AV10" s="37">
        <f>SUMPRODUCT($B10:$F10,Russia!$G$8:$K$8)*INDEX(Russia!$1:$28,MATCH(Dataset!AV$4-26,Russia!$A:$A,0),MATCH(Russia!$F$2,Russia!$2:$2,0))</f>
        <v>1.4226000000000001</v>
      </c>
      <c r="AW10" s="37">
        <f>SUMPRODUCT($B10:$F10,Russia!$G$9:$K$9)*INDEX(Russia!$1:$28,MATCH(Dataset!AW$4-26,Russia!$A:$A,0),MATCH(Russia!$F$2,Russia!$2:$2,0))</f>
        <v>1.6361000000000001</v>
      </c>
      <c r="AX10" s="37">
        <f>SUMPRODUCT($B10:$F10,Russia!$G$10:$K$10)*INDEX(Russia!$1:$28,MATCH(Dataset!AX$4-26,Russia!$A:$A,0),MATCH(Russia!$F$2,Russia!$2:$2,0))</f>
        <v>2.8452000000000002</v>
      </c>
      <c r="AY10" s="37">
        <f>SUMPRODUCT($B10:$F10,Russia!$G$11:$K$11)*INDEX(Russia!$1:$28,MATCH(Dataset!AY$4-26,Russia!$A:$A,0),MATCH(Russia!$F$2,Russia!$2:$2,0))</f>
        <v>4.2054</v>
      </c>
      <c r="AZ10" s="37">
        <f>SUMPRODUCT($B10:$F10,Russia!$G$12:$K$12)*INDEX(Russia!$1:$28,MATCH(Dataset!AZ$4-26,Russia!$A:$A,0),MATCH(Russia!$F$2,Russia!$2:$2,0))</f>
        <v>4.58805</v>
      </c>
      <c r="BA10" s="37">
        <f>SUMPRODUCT($B10:$F10,Russia!$G$13:$K$13)*INDEX(Russia!$1:$28,MATCH(Dataset!BA$4-26,Russia!$A:$A,0),MATCH(Russia!$F$2,Russia!$2:$2,0))</f>
        <v>3.1660000000000004</v>
      </c>
      <c r="BB10" s="37">
        <f>SUMPRODUCT($B10:$F10,Russia!$G$14:$K$14)*INDEX(Russia!$1:$28,MATCH(Dataset!BB$4-26,Russia!$A:$A,0),MATCH(Russia!$F$2,Russia!$2:$2,0))</f>
        <v>5.0052000000000003</v>
      </c>
      <c r="BC10" s="37">
        <f>SUMPRODUCT($B10:$F10,Russia!$G$15:$K$15)*INDEX(Russia!$1:$28,MATCH(Dataset!BC$4-26,Russia!$A:$A,0),MATCH(Russia!$F$2,Russia!$2:$2,0))</f>
        <v>4.8771000000000004</v>
      </c>
      <c r="BD10" s="37">
        <f>SUMPRODUCT($B10:$F10,Russia!$G$16:$K$16)*INDEX(Russia!$1:$28,MATCH(Dataset!BD$4-26,Russia!$A:$A,0),MATCH(Russia!$F$2,Russia!$2:$2,0))</f>
        <v>2.8452000000000002</v>
      </c>
      <c r="BE10" s="37">
        <f>SUMPRODUCT($B10:$F10,Russia!$G$17:$K$17)*INDEX(Russia!$1:$28,MATCH(Dataset!BE$4-26,Russia!$A:$A,0),MATCH(Russia!$F$2,Russia!$2:$2,0))</f>
        <v>2.8244000000000002</v>
      </c>
      <c r="BF10" s="37">
        <f>SUMPRODUCT($B10:$F10,Russia!$G$18:$K$18)*INDEX(Russia!$1:$28,MATCH(Dataset!BF$4-26,Russia!$A:$A,0),MATCH(Russia!$F$2,Russia!$2:$2,0))</f>
        <v>4.6517999999999997</v>
      </c>
      <c r="BG10" s="37">
        <f>SUMPRODUCT($B10:$F10,Russia!$G$19:$K$19)*INDEX(Russia!$1:$28,MATCH(Dataset!BG$4-26,Russia!$A:$A,0),MATCH(Russia!$F$2,Russia!$2:$2,0))</f>
        <v>4.8075000000000001</v>
      </c>
      <c r="BH10" s="37">
        <f>SUMPRODUCT($B10:$F10,Russia!$G$20:$K$20)*INDEX(Russia!$1:$28,MATCH(Dataset!BH$4-26,Russia!$A:$A,0),MATCH(Russia!$F$2,Russia!$2:$2,0))</f>
        <v>1.97445</v>
      </c>
      <c r="BI10" s="37">
        <f>SUMPRODUCT($B10:$F10,Russia!$G$21:$K$21)*INDEX(Russia!$1:$28,MATCH(Dataset!BI$4-26,Russia!$A:$A,0),MATCH(Russia!$F$2,Russia!$2:$2,0))</f>
        <v>1.97445</v>
      </c>
      <c r="BJ10" s="37">
        <f>SUMPRODUCT($B10:$F10,Russia!$G$22:$K$22)*INDEX(Russia!$1:$28,MATCH(Dataset!BJ$4-26,Russia!$A:$A,0),MATCH(Russia!$F$2,Russia!$2:$2,0))</f>
        <v>1.3163</v>
      </c>
      <c r="BK10" s="37">
        <f>SUMPRODUCT($B10:$F10,Russia!$G$23:$K$23)*INDEX(Russia!$1:$28,MATCH(Dataset!BK$4-26,Russia!$A:$A,0),MATCH(Russia!$F$2,Russia!$2:$2,0))</f>
        <v>1.9000000000000001</v>
      </c>
      <c r="BL10" s="37">
        <f>SUMPRODUCT($B10:$F10,Russia!$G$24:$K$24)*INDEX(Russia!$1:$28,MATCH(Dataset!BL$4-26,Russia!$A:$A,0),MATCH(Russia!$F$2,Russia!$2:$2,0))</f>
        <v>1.9000000000000001</v>
      </c>
      <c r="BM10" s="37">
        <f>SUMPRODUCT($B10:$F10,Russia!$G$25:$K$25)*INDEX(Russia!$1:$28,MATCH(Dataset!BM$4-26,Russia!$A:$A,0),MATCH(Russia!$F$2,Russia!$2:$2,0))</f>
        <v>2.1295999999999999</v>
      </c>
      <c r="BN10" s="37">
        <f>SUMPRODUCT($B10:$F10,Russia!$G$26:$K$26)*INDEX(Russia!$1:$28,MATCH(Dataset!BN$4-26,Russia!$A:$A,0),MATCH(Russia!$F$2,Russia!$2:$2,0))</f>
        <v>2.1295999999999999</v>
      </c>
      <c r="BO10" s="37">
        <f>SUMPRODUCT($B10:$F10,Russia!$G$27:$K$27)*INDEX(Russia!$1:$28,MATCH(Dataset!BO$4-26,Russia!$A:$A,0),MATCH(Russia!$F$2,Russia!$2:$2,0))</f>
        <v>1.9000000000000001</v>
      </c>
      <c r="BP10" s="37">
        <f>SUMPRODUCT($B10:$F10,Russia!$G$28:$K$28)*INDEX(Russia!$1:$28,MATCH(Dataset!BP$4-26,Russia!$A:$A,0),MATCH(Russia!$F$2,Russia!$2:$2,0))</f>
        <v>2.0148000000000006</v>
      </c>
      <c r="BQ10" s="37">
        <f>Q10-AQ10-$G10*INDEX(Russia!$1:$28,MATCH(BQ$4-52,Russia!$A:$A,0),MATCH(Russia!$O$2,Russia!$2:$2,0))</f>
        <v>0.40159999999999935</v>
      </c>
      <c r="BR10" s="37">
        <f>R10-AR10-$G10*INDEX(Russia!$1:$28,MATCH(BR$4-52,Russia!$A:$A,0),MATCH(Russia!$O$2,Russia!$2:$2,0))</f>
        <v>0.23079999999999951</v>
      </c>
      <c r="BS10" s="37">
        <f>S10-AS10-$G10*INDEX(Russia!$1:$28,MATCH(BS$4-52,Russia!$A:$A,0),MATCH(Russia!$O$2,Russia!$2:$2,0))</f>
        <v>-2.54000000000007E-2</v>
      </c>
      <c r="BT10" s="37">
        <f>T10-AT10-$G10*INDEX(Russia!$1:$28,MATCH(BT$4-52,Russia!$A:$A,0),MATCH(Russia!$O$2,Russia!$2:$2,0))</f>
        <v>-3.9000000000000257E-2</v>
      </c>
      <c r="BU10" s="37">
        <f>U10-AU10-$G10*INDEX(Russia!$1:$28,MATCH(BU$4-52,Russia!$A:$A,0),MATCH(Russia!$O$2,Russia!$2:$2,0))</f>
        <v>-0.33440000000000059</v>
      </c>
      <c r="BV10" s="37">
        <f>V10-AV10-$G10*INDEX(Russia!$1:$28,MATCH(BV$4-52,Russia!$A:$A,0),MATCH(Russia!$O$2,Russia!$2:$2,0))</f>
        <v>-0.47260000000000013</v>
      </c>
      <c r="BW10" s="37">
        <f>W10-AW10-$G10*INDEX(Russia!$1:$28,MATCH(BW$4-52,Russia!$A:$A,0),MATCH(Russia!$O$2,Russia!$2:$2,0))</f>
        <v>-0.68610000000000015</v>
      </c>
      <c r="BX10" s="37">
        <f>X10-AX10-$G10*INDEX(Russia!$1:$28,MATCH(BX$4-52,Russia!$A:$A,0),MATCH(Russia!$O$2,Russia!$2:$2,0))</f>
        <v>0.32146666666666635</v>
      </c>
      <c r="BY10" s="37">
        <f>Y10-AY10-$G10*INDEX(Russia!$1:$28,MATCH(BY$4-52,Russia!$A:$A,0),MATCH(Russia!$O$2,Russia!$2:$2,0))</f>
        <v>-1.0387333333333335</v>
      </c>
      <c r="BZ10" s="37">
        <f>Z10-AZ10-$G10*INDEX(Russia!$1:$28,MATCH(BZ$4-52,Russia!$A:$A,0),MATCH(Russia!$O$2,Russia!$2:$2,0))</f>
        <v>-1.4213833333333334</v>
      </c>
      <c r="CA10" s="37">
        <f>AA10-BA10-$G10*INDEX(Russia!$1:$28,MATCH(CA$4-52,Russia!$A:$A,0),MATCH(Russia!$O$2,Russia!$2:$2,0))</f>
        <v>-0.31600000000000061</v>
      </c>
      <c r="CB10" s="37">
        <f>AB10-BB10-$G10*INDEX(Russia!$1:$28,MATCH(CB$4-52,Russia!$A:$A,0),MATCH(Russia!$O$2,Russia!$2:$2,0))</f>
        <v>-0.88853333333333395</v>
      </c>
      <c r="CC10" s="37">
        <f>AC10-BC10-$G10*INDEX(Russia!$1:$28,MATCH(CC$4-52,Russia!$A:$A,0),MATCH(Russia!$O$2,Russia!$2:$2,0))</f>
        <v>-0.76043333333333407</v>
      </c>
      <c r="CD10" s="37">
        <f>AD10-BD10-$G10*INDEX(Russia!$1:$28,MATCH(CD$4-52,Russia!$A:$A,0),MATCH(Russia!$O$2,Russia!$2:$2,0))</f>
        <v>0.32146666666666635</v>
      </c>
      <c r="CE10" s="37">
        <f>AE10-BE10-$G10*INDEX(Russia!$1:$28,MATCH(CE$4-52,Russia!$A:$A,0),MATCH(Russia!$O$2,Russia!$2:$2,0))</f>
        <v>0.34226666666666627</v>
      </c>
      <c r="CF10" s="37">
        <f>AF10-BF10-$G10*INDEX(Russia!$1:$28,MATCH(CF$4-52,Russia!$A:$A,0),MATCH(Russia!$O$2,Russia!$2:$2,0))</f>
        <v>0.73153333333333326</v>
      </c>
      <c r="CG10" s="37">
        <f>AG10-BG10-$G10*INDEX(Russia!$1:$28,MATCH(CG$4-52,Russia!$A:$A,0),MATCH(Russia!$O$2,Russia!$2:$2,0))</f>
        <v>0.57583333333333286</v>
      </c>
      <c r="CH10" s="37">
        <f>AH10-BH10-$G10*INDEX(Russia!$1:$28,MATCH(CH$4-52,Russia!$A:$A,0),MATCH(Russia!$O$2,Russia!$2:$2,0))</f>
        <v>1.3505499999999997</v>
      </c>
      <c r="CI10" s="37">
        <f>AI10-BI10-$G10*INDEX(Russia!$1:$28,MATCH(CI$4-52,Russia!$A:$A,0),MATCH(Russia!$O$2,Russia!$2:$2,0))</f>
        <v>1.3505499999999997</v>
      </c>
      <c r="CJ10" s="37">
        <f>AJ10-BJ10-$G10*INDEX(Russia!$1:$28,MATCH(CJ$4-52,Russia!$A:$A,0),MATCH(Russia!$O$2,Russia!$2:$2,0))</f>
        <v>0.42536666666666656</v>
      </c>
      <c r="CK10" s="37">
        <f>AK10-BK10-$G10*INDEX(Russia!$1:$28,MATCH(CK$4-52,Russia!$A:$A,0),MATCH(Russia!$O$2,Russia!$2:$2,0))</f>
        <v>-7.9166666666666885E-2</v>
      </c>
      <c r="CL10" s="37">
        <f>AL10-BL10-$G10*INDEX(Russia!$1:$28,MATCH(CL$4-52,Russia!$A:$A,0),MATCH(Russia!$O$2,Russia!$2:$2,0))</f>
        <v>-7.9166666666666885E-2</v>
      </c>
      <c r="CM10" s="37">
        <f>AM10-BM10-$G10*INDEX(Russia!$1:$28,MATCH(CM$4-52,Russia!$A:$A,0),MATCH(Russia!$O$2,Russia!$2:$2,0))</f>
        <v>0.24539999999999995</v>
      </c>
      <c r="CN10" s="37">
        <f>AN10-BN10-$G10*INDEX(Russia!$1:$28,MATCH(CN$4-52,Russia!$A:$A,0),MATCH(Russia!$O$2,Russia!$2:$2,0))</f>
        <v>0.24539999999999995</v>
      </c>
      <c r="CO10" s="37">
        <f>AO10-BO10-$G10*INDEX(Russia!$1:$28,MATCH(CO$4-52,Russia!$A:$A,0),MATCH(Russia!$O$2,Russia!$2:$2,0))</f>
        <v>-0.23750000000000024</v>
      </c>
      <c r="CP10" s="37">
        <f>AP10-BP10-$G10*INDEX(Russia!$1:$28,MATCH(CP$4-52,Russia!$A:$A,0),MATCH(Russia!$O$2,Russia!$2:$2,0))</f>
        <v>-0.35230000000000072</v>
      </c>
      <c r="CQ10" s="37">
        <f t="shared" si="11"/>
        <v>-0.13215714285714328</v>
      </c>
      <c r="CR10" s="37">
        <f t="shared" si="4"/>
        <v>-6.6078571428571639E-2</v>
      </c>
      <c r="CS10" s="37">
        <f t="shared" si="12"/>
        <v>-0.21325166666666706</v>
      </c>
      <c r="CT10" s="37">
        <f t="shared" si="5"/>
        <v>-0.181263916666667</v>
      </c>
      <c r="CU10" s="37">
        <f t="shared" si="13"/>
        <v>1.0421555555555553</v>
      </c>
      <c r="CV10" s="37">
        <f t="shared" si="6"/>
        <v>0.83372444444444427</v>
      </c>
      <c r="CW10" s="37">
        <f t="shared" si="14"/>
        <v>-4.2888888888889143E-2</v>
      </c>
      <c r="CX10" s="44">
        <f t="shared" si="7"/>
        <v>-4.0744444444444687E-2</v>
      </c>
    </row>
    <row r="11" spans="1:103" x14ac:dyDescent="0.35">
      <c r="A11" s="45" t="s">
        <v>58</v>
      </c>
      <c r="B11" s="37">
        <v>5.36</v>
      </c>
      <c r="C11" s="37">
        <v>12.93</v>
      </c>
      <c r="D11" s="37">
        <v>10.3</v>
      </c>
      <c r="E11" s="37">
        <v>4.6399999999999997</v>
      </c>
      <c r="F11" s="37">
        <v>4.8</v>
      </c>
      <c r="G11" s="37">
        <v>8</v>
      </c>
      <c r="H11" s="47">
        <v>0.4</v>
      </c>
      <c r="I11" s="48">
        <v>0.6</v>
      </c>
      <c r="J11" s="47">
        <v>0.65</v>
      </c>
      <c r="K11" s="47">
        <v>0.8</v>
      </c>
      <c r="L11" s="54">
        <f t="shared" si="8"/>
        <v>1.0666666666666667</v>
      </c>
      <c r="M11" s="41">
        <f t="shared" si="0"/>
        <v>1.9645429999999999</v>
      </c>
      <c r="N11" s="41">
        <f t="shared" si="1"/>
        <v>1.9645429999999999</v>
      </c>
      <c r="O11" s="41">
        <f t="shared" si="2"/>
        <v>6.3738412698412699</v>
      </c>
      <c r="P11" s="41">
        <f t="shared" si="3"/>
        <v>4.6554169999999999</v>
      </c>
      <c r="Q11" s="37">
        <f t="shared" si="15"/>
        <v>3.2</v>
      </c>
      <c r="R11" s="37">
        <f t="shared" si="16"/>
        <v>3.2</v>
      </c>
      <c r="S11" s="37">
        <f t="shared" si="16"/>
        <v>3.2</v>
      </c>
      <c r="T11" s="37">
        <f t="shared" si="16"/>
        <v>2.1333333333333333</v>
      </c>
      <c r="U11" s="37">
        <f t="shared" si="16"/>
        <v>2.1333333333333333</v>
      </c>
      <c r="V11" s="37">
        <f t="shared" si="16"/>
        <v>1.0666666666666667</v>
      </c>
      <c r="W11" s="37">
        <f t="shared" si="16"/>
        <v>1.0666666666666667</v>
      </c>
      <c r="X11" s="37">
        <f t="shared" si="16"/>
        <v>3.2</v>
      </c>
      <c r="Y11" s="37">
        <f t="shared" si="16"/>
        <v>3.2</v>
      </c>
      <c r="Z11" s="37">
        <f t="shared" si="16"/>
        <v>3.2</v>
      </c>
      <c r="AA11" s="37">
        <f t="shared" si="16"/>
        <v>3.2</v>
      </c>
      <c r="AB11" s="37">
        <f t="shared" si="17"/>
        <v>4.2666666666666666</v>
      </c>
      <c r="AC11" s="37">
        <f t="shared" si="17"/>
        <v>4.2666666666666666</v>
      </c>
      <c r="AD11" s="37">
        <f t="shared" si="17"/>
        <v>3.2</v>
      </c>
      <c r="AE11" s="37">
        <f t="shared" si="17"/>
        <v>3.2</v>
      </c>
      <c r="AF11" s="37">
        <f t="shared" si="17"/>
        <v>5.333333333333333</v>
      </c>
      <c r="AG11" s="37">
        <f t="shared" si="17"/>
        <v>5.333333333333333</v>
      </c>
      <c r="AH11" s="37">
        <f t="shared" si="17"/>
        <v>3.2</v>
      </c>
      <c r="AI11" s="37">
        <f t="shared" si="10"/>
        <v>3.2</v>
      </c>
      <c r="AJ11" s="37">
        <f t="shared" si="10"/>
        <v>1.6</v>
      </c>
      <c r="AK11" s="37">
        <f t="shared" si="10"/>
        <v>1.6</v>
      </c>
      <c r="AL11" s="37">
        <f t="shared" si="10"/>
        <v>1.6</v>
      </c>
      <c r="AM11" s="37">
        <f t="shared" si="10"/>
        <v>2.1333333333333333</v>
      </c>
      <c r="AN11" s="37">
        <f t="shared" si="10"/>
        <v>2.1333333333333333</v>
      </c>
      <c r="AO11" s="37">
        <f t="shared" si="10"/>
        <v>1.6</v>
      </c>
      <c r="AP11" s="37">
        <f t="shared" si="10"/>
        <v>1.6</v>
      </c>
      <c r="AQ11" s="37">
        <f>SUMPRODUCT($B11:$F11,Russia!$G$3:$K$3)*INDEX(Russia!$1:$28,MATCH(Dataset!AQ$4-26,Russia!$A:$A,0),MATCH(Russia!$F$2,Russia!$2:$2,0))</f>
        <v>1.9500000000000004</v>
      </c>
      <c r="AR11" s="37">
        <f>SUMPRODUCT($B11:$F11,Russia!$G$4:$K$4)*INDEX(Russia!$1:$28,MATCH(Dataset!AR$4-26,Russia!$A:$A,0),MATCH(Russia!$F$2,Russia!$2:$2,0))</f>
        <v>2.0552000000000001</v>
      </c>
      <c r="AS11" s="37">
        <f>SUMPRODUCT($B11:$F11,Russia!$G$5:$K$5)*INDEX(Russia!$1:$28,MATCH(Dataset!AS$4-26,Russia!$A:$A,0),MATCH(Russia!$F$2,Russia!$2:$2,0))</f>
        <v>2.2130000000000005</v>
      </c>
      <c r="AT11" s="37">
        <f>SUMPRODUCT($B11:$F11,Russia!$G$6:$K$6)*INDEX(Russia!$1:$28,MATCH(Dataset!AT$4-26,Russia!$A:$A,0),MATCH(Russia!$F$2,Russia!$2:$2,0))</f>
        <v>1.4080000000000004</v>
      </c>
      <c r="AU11" s="37">
        <f>SUMPRODUCT($B11:$F11,Russia!$G$7:$K$7)*INDEX(Russia!$1:$28,MATCH(Dataset!AU$4-26,Russia!$A:$A,0),MATCH(Russia!$F$2,Russia!$2:$2,0))</f>
        <v>1.6232</v>
      </c>
      <c r="AV11" s="37">
        <f>SUMPRODUCT($B11:$F11,Russia!$G$8:$K$8)*INDEX(Russia!$1:$28,MATCH(Dataset!AV$4-26,Russia!$A:$A,0),MATCH(Russia!$F$2,Russia!$2:$2,0))</f>
        <v>0.8973000000000001</v>
      </c>
      <c r="AW11" s="37">
        <f>SUMPRODUCT($B11:$F11,Russia!$G$9:$K$9)*INDEX(Russia!$1:$28,MATCH(Dataset!AW$4-26,Russia!$A:$A,0),MATCH(Russia!$F$2,Russia!$2:$2,0))</f>
        <v>1.0288000000000002</v>
      </c>
      <c r="AX11" s="37">
        <f>SUMPRODUCT($B11:$F11,Russia!$G$10:$K$10)*INDEX(Russia!$1:$28,MATCH(Dataset!AX$4-26,Russia!$A:$A,0),MATCH(Russia!$F$2,Russia!$2:$2,0))</f>
        <v>1.7946000000000002</v>
      </c>
      <c r="AY11" s="37">
        <f>SUMPRODUCT($B11:$F11,Russia!$G$11:$K$11)*INDEX(Russia!$1:$28,MATCH(Dataset!AY$4-26,Russia!$A:$A,0),MATCH(Russia!$F$2,Russia!$2:$2,0))</f>
        <v>2.3955000000000002</v>
      </c>
      <c r="AZ11" s="37">
        <f>SUMPRODUCT($B11:$F11,Russia!$G$12:$K$12)*INDEX(Russia!$1:$28,MATCH(Dataset!AZ$4-26,Russia!$A:$A,0),MATCH(Russia!$F$2,Russia!$2:$2,0))</f>
        <v>2.8891499999999999</v>
      </c>
      <c r="BA11" s="37">
        <f>SUMPRODUCT($B11:$F11,Russia!$G$13:$K$13)*INDEX(Russia!$1:$28,MATCH(Dataset!BA$4-26,Russia!$A:$A,0),MATCH(Russia!$F$2,Russia!$2:$2,0))</f>
        <v>1.9062000000000001</v>
      </c>
      <c r="BB11" s="37">
        <f>SUMPRODUCT($B11:$F11,Russia!$G$14:$K$14)*INDEX(Russia!$1:$28,MATCH(Dataset!BB$4-26,Russia!$A:$A,0),MATCH(Russia!$F$2,Russia!$2:$2,0))</f>
        <v>3.0170999999999997</v>
      </c>
      <c r="BC11" s="37">
        <f>SUMPRODUCT($B11:$F11,Russia!$G$15:$K$15)*INDEX(Russia!$1:$28,MATCH(Dataset!BC$4-26,Russia!$A:$A,0),MATCH(Russia!$F$2,Russia!$2:$2,0))</f>
        <v>2.9382000000000001</v>
      </c>
      <c r="BD11" s="37">
        <f>SUMPRODUCT($B11:$F11,Russia!$G$16:$K$16)*INDEX(Russia!$1:$28,MATCH(Dataset!BD$4-26,Russia!$A:$A,0),MATCH(Russia!$F$2,Russia!$2:$2,0))</f>
        <v>1.7946000000000002</v>
      </c>
      <c r="BE11" s="37">
        <f>SUMPRODUCT($B11:$F11,Russia!$G$17:$K$17)*INDEX(Russia!$1:$28,MATCH(Dataset!BE$4-26,Russia!$A:$A,0),MATCH(Russia!$F$2,Russia!$2:$2,0))</f>
        <v>1.6958000000000002</v>
      </c>
      <c r="BF11" s="37">
        <f>SUMPRODUCT($B11:$F11,Russia!$G$18:$K$18)*INDEX(Russia!$1:$28,MATCH(Dataset!BF$4-26,Russia!$A:$A,0),MATCH(Russia!$F$2,Russia!$2:$2,0))</f>
        <v>2.9895</v>
      </c>
      <c r="BG11" s="37">
        <f>SUMPRODUCT($B11:$F11,Russia!$G$19:$K$19)*INDEX(Russia!$1:$28,MATCH(Dataset!BG$4-26,Russia!$A:$A,0),MATCH(Russia!$F$2,Russia!$2:$2,0))</f>
        <v>3.0063</v>
      </c>
      <c r="BH11" s="37">
        <f>SUMPRODUCT($B11:$F11,Russia!$G$20:$K$20)*INDEX(Russia!$1:$28,MATCH(Dataset!BH$4-26,Russia!$A:$A,0),MATCH(Russia!$F$2,Russia!$2:$2,0))</f>
        <v>1.1493</v>
      </c>
      <c r="BI11" s="37">
        <f>SUMPRODUCT($B11:$F11,Russia!$G$21:$K$21)*INDEX(Russia!$1:$28,MATCH(Dataset!BI$4-26,Russia!$A:$A,0),MATCH(Russia!$F$2,Russia!$2:$2,0))</f>
        <v>1.1493</v>
      </c>
      <c r="BJ11" s="37">
        <f>SUMPRODUCT($B11:$F11,Russia!$G$22:$K$22)*INDEX(Russia!$1:$28,MATCH(Dataset!BJ$4-26,Russia!$A:$A,0),MATCH(Russia!$F$2,Russia!$2:$2,0))</f>
        <v>0.7662000000000001</v>
      </c>
      <c r="BK11" s="37">
        <f>SUMPRODUCT($B11:$F11,Russia!$G$23:$K$23)*INDEX(Russia!$1:$28,MATCH(Dataset!BK$4-26,Russia!$A:$A,0),MATCH(Russia!$F$2,Russia!$2:$2,0))</f>
        <v>0.92799999999999994</v>
      </c>
      <c r="BL11" s="37">
        <f>SUMPRODUCT($B11:$F11,Russia!$G$24:$K$24)*INDEX(Russia!$1:$28,MATCH(Dataset!BL$4-26,Russia!$A:$A,0),MATCH(Russia!$F$2,Russia!$2:$2,0))</f>
        <v>0.92799999999999994</v>
      </c>
      <c r="BM11" s="37">
        <f>SUMPRODUCT($B11:$F11,Russia!$G$25:$K$25)*INDEX(Russia!$1:$28,MATCH(Dataset!BM$4-26,Russia!$A:$A,0),MATCH(Russia!$F$2,Russia!$2:$2,0))</f>
        <v>1.1544000000000001</v>
      </c>
      <c r="BN11" s="37">
        <f>SUMPRODUCT($B11:$F11,Russia!$G$26:$K$26)*INDEX(Russia!$1:$28,MATCH(Dataset!BN$4-26,Russia!$A:$A,0),MATCH(Russia!$F$2,Russia!$2:$2,0))</f>
        <v>1.1544000000000001</v>
      </c>
      <c r="BO11" s="37">
        <f>SUMPRODUCT($B11:$F11,Russia!$G$27:$K$27)*INDEX(Russia!$1:$28,MATCH(Dataset!BO$4-26,Russia!$A:$A,0),MATCH(Russia!$F$2,Russia!$2:$2,0))</f>
        <v>0.92799999999999994</v>
      </c>
      <c r="BP11" s="37">
        <f>SUMPRODUCT($B11:$F11,Russia!$G$28:$K$28)*INDEX(Russia!$1:$28,MATCH(Dataset!BP$4-26,Russia!$A:$A,0),MATCH(Russia!$F$2,Russia!$2:$2,0))</f>
        <v>1.0412000000000001</v>
      </c>
      <c r="BQ11" s="37">
        <f>Q11-AQ11-$G11*INDEX(Russia!$1:$28,MATCH(BQ$4-52,Russia!$A:$A,0),MATCH(Russia!$O$2,Russia!$2:$2,0))</f>
        <v>0.84999999999999976</v>
      </c>
      <c r="BR11" s="37">
        <f>R11-AR11-$G11*INDEX(Russia!$1:$28,MATCH(BR$4-52,Russia!$A:$A,0),MATCH(Russia!$O$2,Russia!$2:$2,0))</f>
        <v>0.74480000000000002</v>
      </c>
      <c r="BS11" s="37">
        <f>S11-AS11-$G11*INDEX(Russia!$1:$28,MATCH(BS$4-52,Russia!$A:$A,0),MATCH(Russia!$O$2,Russia!$2:$2,0))</f>
        <v>0.58699999999999963</v>
      </c>
      <c r="BT11" s="37">
        <f>T11-AT11-$G11*INDEX(Russia!$1:$28,MATCH(BT$4-52,Russia!$A:$A,0),MATCH(Russia!$O$2,Russia!$2:$2,0))</f>
        <v>0.59199999999999964</v>
      </c>
      <c r="BU11" s="37">
        <f>U11-AU11-$G11*INDEX(Russia!$1:$28,MATCH(BU$4-52,Russia!$A:$A,0),MATCH(Russia!$O$2,Russia!$2:$2,0))</f>
        <v>0.37680000000000002</v>
      </c>
      <c r="BV11" s="37">
        <f>V11-AV11-$G11*INDEX(Russia!$1:$28,MATCH(BV$4-52,Russia!$A:$A,0),MATCH(Russia!$O$2,Russia!$2:$2,0))</f>
        <v>-9.7300000000000109E-2</v>
      </c>
      <c r="BW11" s="37">
        <f>W11-AW11-$G11*INDEX(Russia!$1:$28,MATCH(BW$4-52,Russia!$A:$A,0),MATCH(Russia!$O$2,Russia!$2:$2,0))</f>
        <v>-0.22880000000000017</v>
      </c>
      <c r="BX11" s="37">
        <f>X11-AX11-$G11*INDEX(Russia!$1:$28,MATCH(BX$4-52,Russia!$A:$A,0),MATCH(Russia!$O$2,Russia!$2:$2,0))</f>
        <v>0.87206666666666666</v>
      </c>
      <c r="BY11" s="37">
        <f>Y11-AY11-$G11*INDEX(Russia!$1:$28,MATCH(BY$4-52,Russia!$A:$A,0),MATCH(Russia!$O$2,Russia!$2:$2,0))</f>
        <v>0.27116666666666667</v>
      </c>
      <c r="BZ11" s="37">
        <f>Z11-AZ11-$G11*INDEX(Russia!$1:$28,MATCH(BZ$4-52,Russia!$A:$A,0),MATCH(Russia!$O$2,Russia!$2:$2,0))</f>
        <v>-0.22248333333333303</v>
      </c>
      <c r="CA11" s="37">
        <f>AA11-BA11-$G11*INDEX(Russia!$1:$28,MATCH(CA$4-52,Russia!$A:$A,0),MATCH(Russia!$O$2,Russia!$2:$2,0))</f>
        <v>0.49380000000000002</v>
      </c>
      <c r="CB11" s="37">
        <f>AB11-BB11-$G11*INDEX(Russia!$1:$28,MATCH(CB$4-52,Russia!$A:$A,0),MATCH(Russia!$O$2,Russia!$2:$2,0))</f>
        <v>0.44956666666666689</v>
      </c>
      <c r="CC11" s="37">
        <f>AC11-BC11-$G11*INDEX(Russia!$1:$28,MATCH(CC$4-52,Russia!$A:$A,0),MATCH(Russia!$O$2,Russia!$2:$2,0))</f>
        <v>0.52846666666666642</v>
      </c>
      <c r="CD11" s="37">
        <f>AD11-BD11-$G11*INDEX(Russia!$1:$28,MATCH(CD$4-52,Russia!$A:$A,0),MATCH(Russia!$O$2,Russia!$2:$2,0))</f>
        <v>0.87206666666666666</v>
      </c>
      <c r="CE11" s="37">
        <f>AE11-BE11-$G11*INDEX(Russia!$1:$28,MATCH(CE$4-52,Russia!$A:$A,0),MATCH(Russia!$O$2,Russia!$2:$2,0))</f>
        <v>0.97086666666666666</v>
      </c>
      <c r="CF11" s="37">
        <f>AF11-BF11-$G11*INDEX(Russia!$1:$28,MATCH(CF$4-52,Russia!$A:$A,0),MATCH(Russia!$O$2,Russia!$2:$2,0))</f>
        <v>1.5438333333333329</v>
      </c>
      <c r="CG11" s="37">
        <f>AG11-BG11-$G11*INDEX(Russia!$1:$28,MATCH(CG$4-52,Russia!$A:$A,0),MATCH(Russia!$O$2,Russia!$2:$2,0))</f>
        <v>1.527033333333333</v>
      </c>
      <c r="CH11" s="37">
        <f>AH11-BH11-$G11*INDEX(Russia!$1:$28,MATCH(CH$4-52,Russia!$A:$A,0),MATCH(Russia!$O$2,Russia!$2:$2,0))</f>
        <v>1.6507000000000001</v>
      </c>
      <c r="CI11" s="37">
        <f>AI11-BI11-$G11*INDEX(Russia!$1:$28,MATCH(CI$4-52,Russia!$A:$A,0),MATCH(Russia!$O$2,Russia!$2:$2,0))</f>
        <v>1.6507000000000001</v>
      </c>
      <c r="CJ11" s="37">
        <f>AJ11-BJ11-$G11*INDEX(Russia!$1:$28,MATCH(CJ$4-52,Russia!$A:$A,0),MATCH(Russia!$O$2,Russia!$2:$2,0))</f>
        <v>0.70046666666666668</v>
      </c>
      <c r="CK11" s="37">
        <f>AK11-BK11-$G11*INDEX(Russia!$1:$28,MATCH(CK$4-52,Russia!$A:$A,0),MATCH(Russia!$O$2,Russia!$2:$2,0))</f>
        <v>0.6053333333333335</v>
      </c>
      <c r="CL11" s="37">
        <f>AL11-BL11-$G11*INDEX(Russia!$1:$28,MATCH(CL$4-52,Russia!$A:$A,0),MATCH(Russia!$O$2,Russia!$2:$2,0))</f>
        <v>0.6053333333333335</v>
      </c>
      <c r="CM11" s="37">
        <f>AM11-BM11-$G11*INDEX(Russia!$1:$28,MATCH(CM$4-52,Russia!$A:$A,0),MATCH(Russia!$O$2,Russia!$2:$2,0))</f>
        <v>0.84559999999999991</v>
      </c>
      <c r="CN11" s="37">
        <f>AN11-BN11-$G11*INDEX(Russia!$1:$28,MATCH(CN$4-52,Russia!$A:$A,0),MATCH(Russia!$O$2,Russia!$2:$2,0))</f>
        <v>0.84559999999999991</v>
      </c>
      <c r="CO11" s="37">
        <f>AO11-BO11-$G11*INDEX(Russia!$1:$28,MATCH(CO$4-52,Russia!$A:$A,0),MATCH(Russia!$O$2,Russia!$2:$2,0))</f>
        <v>0.47200000000000014</v>
      </c>
      <c r="CP11" s="37">
        <f>AP11-BP11-$G11*INDEX(Russia!$1:$28,MATCH(CP$4-52,Russia!$A:$A,0),MATCH(Russia!$O$2,Russia!$2:$2,0))</f>
        <v>0.35879999999999995</v>
      </c>
      <c r="CQ11" s="37">
        <f t="shared" si="11"/>
        <v>0.4034999999999998</v>
      </c>
      <c r="CR11" s="37">
        <f t="shared" si="4"/>
        <v>0.16139999999999993</v>
      </c>
      <c r="CS11" s="37">
        <f t="shared" si="12"/>
        <v>0.73063833333333317</v>
      </c>
      <c r="CT11" s="37">
        <f t="shared" si="5"/>
        <v>0.43838299999999991</v>
      </c>
      <c r="CU11" s="37">
        <f t="shared" si="13"/>
        <v>1.3339555555555556</v>
      </c>
      <c r="CV11" s="37">
        <f t="shared" si="6"/>
        <v>0.86707111111111113</v>
      </c>
      <c r="CW11" s="37">
        <f t="shared" si="14"/>
        <v>0.62211111111111117</v>
      </c>
      <c r="CX11" s="44">
        <f t="shared" si="7"/>
        <v>0.49768888888888896</v>
      </c>
    </row>
    <row r="12" spans="1:103" x14ac:dyDescent="0.35">
      <c r="A12" s="45" t="s">
        <v>59</v>
      </c>
      <c r="B12" s="37">
        <v>9.6199999999999992</v>
      </c>
      <c r="C12" s="37">
        <v>14.79</v>
      </c>
      <c r="D12" s="37">
        <v>14.44</v>
      </c>
      <c r="E12" s="37">
        <v>8.6999999999999993</v>
      </c>
      <c r="F12" s="37">
        <v>8.0399999999999991</v>
      </c>
      <c r="G12" s="37">
        <v>10</v>
      </c>
      <c r="H12" s="47">
        <v>0.2</v>
      </c>
      <c r="I12" s="48">
        <v>0.65</v>
      </c>
      <c r="J12" s="47">
        <v>0.45</v>
      </c>
      <c r="K12" s="47">
        <v>0.75</v>
      </c>
      <c r="L12" s="54">
        <f t="shared" si="8"/>
        <v>1.3333333333333335</v>
      </c>
      <c r="M12" s="41">
        <f t="shared" si="0"/>
        <v>1.2810739642857147</v>
      </c>
      <c r="N12" s="41">
        <f t="shared" si="1"/>
        <v>1.2810739642857147</v>
      </c>
      <c r="O12" s="41">
        <f t="shared" si="2"/>
        <v>6.8580952380952391</v>
      </c>
      <c r="P12" s="41">
        <f t="shared" si="3"/>
        <v>5.4705660357142865</v>
      </c>
      <c r="Q12" s="37">
        <f t="shared" si="15"/>
        <v>4</v>
      </c>
      <c r="R12" s="37">
        <f t="shared" si="16"/>
        <v>4</v>
      </c>
      <c r="S12" s="37">
        <f t="shared" si="16"/>
        <v>4</v>
      </c>
      <c r="T12" s="37">
        <f t="shared" si="16"/>
        <v>2.666666666666667</v>
      </c>
      <c r="U12" s="37">
        <f t="shared" si="16"/>
        <v>2.666666666666667</v>
      </c>
      <c r="V12" s="37">
        <f t="shared" si="16"/>
        <v>1.3333333333333335</v>
      </c>
      <c r="W12" s="37">
        <f t="shared" si="16"/>
        <v>1.3333333333333335</v>
      </c>
      <c r="X12" s="37">
        <f t="shared" si="16"/>
        <v>4</v>
      </c>
      <c r="Y12" s="37">
        <f t="shared" si="16"/>
        <v>4</v>
      </c>
      <c r="Z12" s="37">
        <f t="shared" si="16"/>
        <v>4</v>
      </c>
      <c r="AA12" s="37">
        <f t="shared" si="16"/>
        <v>4</v>
      </c>
      <c r="AB12" s="37">
        <f t="shared" si="17"/>
        <v>5.3333333333333339</v>
      </c>
      <c r="AC12" s="37">
        <f t="shared" si="17"/>
        <v>5.3333333333333339</v>
      </c>
      <c r="AD12" s="37">
        <f t="shared" si="17"/>
        <v>4</v>
      </c>
      <c r="AE12" s="37">
        <f t="shared" si="17"/>
        <v>4</v>
      </c>
      <c r="AF12" s="37">
        <f t="shared" si="17"/>
        <v>6.6666666666666679</v>
      </c>
      <c r="AG12" s="37">
        <f t="shared" si="17"/>
        <v>6.6666666666666679</v>
      </c>
      <c r="AH12" s="37">
        <f t="shared" si="17"/>
        <v>4</v>
      </c>
      <c r="AI12" s="37">
        <f t="shared" si="10"/>
        <v>4</v>
      </c>
      <c r="AJ12" s="37">
        <f t="shared" si="10"/>
        <v>2</v>
      </c>
      <c r="AK12" s="37">
        <f t="shared" si="10"/>
        <v>2</v>
      </c>
      <c r="AL12" s="37">
        <f t="shared" si="10"/>
        <v>2</v>
      </c>
      <c r="AM12" s="37">
        <f t="shared" si="10"/>
        <v>2.666666666666667</v>
      </c>
      <c r="AN12" s="37">
        <f t="shared" si="10"/>
        <v>2.666666666666667</v>
      </c>
      <c r="AO12" s="37">
        <f t="shared" si="10"/>
        <v>2</v>
      </c>
      <c r="AP12" s="37">
        <f t="shared" si="10"/>
        <v>2</v>
      </c>
      <c r="AQ12" s="37">
        <f>SUMPRODUCT($B12:$F12,Russia!$G$3:$K$3)*INDEX(Russia!$1:$28,MATCH(Dataset!AQ$4-26,Russia!$A:$A,0),MATCH(Russia!$F$2,Russia!$2:$2,0))</f>
        <v>2.7600000000000002</v>
      </c>
      <c r="AR12" s="37">
        <f>SUMPRODUCT($B12:$F12,Russia!$G$4:$K$4)*INDEX(Russia!$1:$28,MATCH(Dataset!AR$4-26,Russia!$A:$A,0),MATCH(Russia!$F$2,Russia!$2:$2,0))</f>
        <v>2.774</v>
      </c>
      <c r="AS12" s="37">
        <f>SUMPRODUCT($B12:$F12,Russia!$G$5:$K$5)*INDEX(Russia!$1:$28,MATCH(Dataset!AS$4-26,Russia!$A:$A,0),MATCH(Russia!$F$2,Russia!$2:$2,0))</f>
        <v>2.7949999999999999</v>
      </c>
      <c r="AT12" s="37">
        <f>SUMPRODUCT($B12:$F12,Russia!$G$6:$K$6)*INDEX(Russia!$1:$28,MATCH(Dataset!AT$4-26,Russia!$A:$A,0),MATCH(Russia!$F$2,Russia!$2:$2,0))</f>
        <v>2.1648000000000001</v>
      </c>
      <c r="AU12" s="37">
        <f>SUMPRODUCT($B12:$F12,Russia!$G$7:$K$7)*INDEX(Russia!$1:$28,MATCH(Dataset!AU$4-26,Russia!$A:$A,0),MATCH(Russia!$F$2,Russia!$2:$2,0))</f>
        <v>2.3067999999999995</v>
      </c>
      <c r="AV12" s="37">
        <f>SUMPRODUCT($B12:$F12,Russia!$G$8:$K$8)*INDEX(Russia!$1:$28,MATCH(Dataset!AV$4-26,Russia!$A:$A,0),MATCH(Russia!$F$2,Russia!$2:$2,0))</f>
        <v>1.3031000000000001</v>
      </c>
      <c r="AW12" s="37">
        <f>SUMPRODUCT($B12:$F12,Russia!$G$9:$K$9)*INDEX(Russia!$1:$28,MATCH(Dataset!AW$4-26,Russia!$A:$A,0),MATCH(Russia!$F$2,Russia!$2:$2,0))</f>
        <v>1.3206</v>
      </c>
      <c r="AX12" s="37">
        <f>SUMPRODUCT($B12:$F12,Russia!$G$10:$K$10)*INDEX(Russia!$1:$28,MATCH(Dataset!AX$4-26,Russia!$A:$A,0),MATCH(Russia!$F$2,Russia!$2:$2,0))</f>
        <v>2.6062000000000003</v>
      </c>
      <c r="AY12" s="37">
        <f>SUMPRODUCT($B12:$F12,Russia!$G$11:$K$11)*INDEX(Russia!$1:$28,MATCH(Dataset!AY$4-26,Russia!$A:$A,0),MATCH(Russia!$F$2,Russia!$2:$2,0))</f>
        <v>3.6200999999999999</v>
      </c>
      <c r="AZ12" s="37">
        <f>SUMPRODUCT($B12:$F12,Russia!$G$12:$K$12)*INDEX(Russia!$1:$28,MATCH(Dataset!AZ$4-26,Russia!$A:$A,0),MATCH(Russia!$F$2,Russia!$2:$2,0))</f>
        <v>3.9355500000000001</v>
      </c>
      <c r="BA12" s="37">
        <f>SUMPRODUCT($B12:$F12,Russia!$G$13:$K$13)*INDEX(Russia!$1:$28,MATCH(Dataset!BA$4-26,Russia!$A:$A,0),MATCH(Russia!$F$2,Russia!$2:$2,0))</f>
        <v>2.5378000000000003</v>
      </c>
      <c r="BB12" s="37">
        <f>SUMPRODUCT($B12:$F12,Russia!$G$14:$K$14)*INDEX(Russia!$1:$28,MATCH(Dataset!BB$4-26,Russia!$A:$A,0),MATCH(Russia!$F$2,Russia!$2:$2,0))</f>
        <v>3.8276999999999992</v>
      </c>
      <c r="BC12" s="37">
        <f>SUMPRODUCT($B12:$F12,Russia!$G$15:$K$15)*INDEX(Russia!$1:$28,MATCH(Dataset!BC$4-26,Russia!$A:$A,0),MATCH(Russia!$F$2,Russia!$2:$2,0))</f>
        <v>3.8171999999999997</v>
      </c>
      <c r="BD12" s="37">
        <f>SUMPRODUCT($B12:$F12,Russia!$G$16:$K$16)*INDEX(Russia!$1:$28,MATCH(Dataset!BD$4-26,Russia!$A:$A,0),MATCH(Russia!$F$2,Russia!$2:$2,0))</f>
        <v>2.6062000000000003</v>
      </c>
      <c r="BE12" s="37">
        <f>SUMPRODUCT($B12:$F12,Russia!$G$17:$K$17)*INDEX(Russia!$1:$28,MATCH(Dataset!BE$4-26,Russia!$A:$A,0),MATCH(Russia!$F$2,Russia!$2:$2,0))</f>
        <v>2.5098000000000003</v>
      </c>
      <c r="BF12" s="37">
        <f>SUMPRODUCT($B12:$F12,Russia!$G$18:$K$18)*INDEX(Russia!$1:$28,MATCH(Dataset!BF$4-26,Russia!$A:$A,0),MATCH(Russia!$F$2,Russia!$2:$2,0))</f>
        <v>3.8084999999999996</v>
      </c>
      <c r="BG12" s="37">
        <f>SUMPRODUCT($B12:$F12,Russia!$G$19:$K$19)*INDEX(Russia!$1:$28,MATCH(Dataset!BG$4-26,Russia!$A:$A,0),MATCH(Russia!$F$2,Russia!$2:$2,0))</f>
        <v>3.8558999999999997</v>
      </c>
      <c r="BH12" s="37">
        <f>SUMPRODUCT($B12:$F12,Russia!$G$20:$K$20)*INDEX(Russia!$1:$28,MATCH(Dataset!BH$4-26,Russia!$A:$A,0),MATCH(Russia!$F$2,Russia!$2:$2,0))</f>
        <v>1.7333999999999998</v>
      </c>
      <c r="BI12" s="37">
        <f>SUMPRODUCT($B12:$F12,Russia!$G$21:$K$21)*INDEX(Russia!$1:$28,MATCH(Dataset!BI$4-26,Russia!$A:$A,0),MATCH(Russia!$F$2,Russia!$2:$2,0))</f>
        <v>1.7333999999999998</v>
      </c>
      <c r="BJ12" s="37">
        <f>SUMPRODUCT($B12:$F12,Russia!$G$22:$K$22)*INDEX(Russia!$1:$28,MATCH(Dataset!BJ$4-26,Russia!$A:$A,0),MATCH(Russia!$F$2,Russia!$2:$2,0))</f>
        <v>1.1556</v>
      </c>
      <c r="BK12" s="37">
        <f>SUMPRODUCT($B12:$F12,Russia!$G$23:$K$23)*INDEX(Russia!$1:$28,MATCH(Dataset!BK$4-26,Russia!$A:$A,0),MATCH(Russia!$F$2,Russia!$2:$2,0))</f>
        <v>1.74</v>
      </c>
      <c r="BL12" s="37">
        <f>SUMPRODUCT($B12:$F12,Russia!$G$24:$K$24)*INDEX(Russia!$1:$28,MATCH(Dataset!BL$4-26,Russia!$A:$A,0),MATCH(Russia!$F$2,Russia!$2:$2,0))</f>
        <v>1.74</v>
      </c>
      <c r="BM12" s="37">
        <f>SUMPRODUCT($B12:$F12,Russia!$G$25:$K$25)*INDEX(Russia!$1:$28,MATCH(Dataset!BM$4-26,Russia!$A:$A,0),MATCH(Russia!$F$2,Russia!$2:$2,0))</f>
        <v>1.9695999999999998</v>
      </c>
      <c r="BN12" s="37">
        <f>SUMPRODUCT($B12:$F12,Russia!$G$26:$K$26)*INDEX(Russia!$1:$28,MATCH(Dataset!BN$4-26,Russia!$A:$A,0),MATCH(Russia!$F$2,Russia!$2:$2,0))</f>
        <v>1.9695999999999998</v>
      </c>
      <c r="BO12" s="37">
        <f>SUMPRODUCT($B12:$F12,Russia!$G$27:$K$27)*INDEX(Russia!$1:$28,MATCH(Dataset!BO$4-26,Russia!$A:$A,0),MATCH(Russia!$F$2,Russia!$2:$2,0))</f>
        <v>1.74</v>
      </c>
      <c r="BP12" s="37">
        <f>SUMPRODUCT($B12:$F12,Russia!$G$28:$K$28)*INDEX(Russia!$1:$28,MATCH(Dataset!BP$4-26,Russia!$A:$A,0),MATCH(Russia!$F$2,Russia!$2:$2,0))</f>
        <v>1.8548</v>
      </c>
      <c r="BQ12" s="37">
        <f>Q12-AQ12-$G12*INDEX(Russia!$1:$28,MATCH(BQ$4-52,Russia!$A:$A,0),MATCH(Russia!$O$2,Russia!$2:$2,0))</f>
        <v>0.73999999999999977</v>
      </c>
      <c r="BR12" s="37">
        <f>R12-AR12-$G12*INDEX(Russia!$1:$28,MATCH(BR$4-52,Russia!$A:$A,0),MATCH(Russia!$O$2,Russia!$2:$2,0))</f>
        <v>0.72599999999999998</v>
      </c>
      <c r="BS12" s="37">
        <f>S12-AS12-$G12*INDEX(Russia!$1:$28,MATCH(BS$4-52,Russia!$A:$A,0),MATCH(Russia!$O$2,Russia!$2:$2,0))</f>
        <v>0.70500000000000007</v>
      </c>
      <c r="BT12" s="37">
        <f>T12-AT12-$G12*INDEX(Russia!$1:$28,MATCH(BT$4-52,Russia!$A:$A,0),MATCH(Russia!$O$2,Russia!$2:$2,0))</f>
        <v>0.33520000000000028</v>
      </c>
      <c r="BU12" s="37">
        <f>U12-AU12-$G12*INDEX(Russia!$1:$28,MATCH(BU$4-52,Russia!$A:$A,0),MATCH(Russia!$O$2,Russia!$2:$2,0))</f>
        <v>0.19320000000000079</v>
      </c>
      <c r="BV12" s="37">
        <f>V12-AV12-$G12*INDEX(Russia!$1:$28,MATCH(BV$4-52,Russia!$A:$A,0),MATCH(Russia!$O$2,Russia!$2:$2,0))</f>
        <v>-0.30309999999999998</v>
      </c>
      <c r="BW12" s="37">
        <f>W12-AW12-$G12*INDEX(Russia!$1:$28,MATCH(BW$4-52,Russia!$A:$A,0),MATCH(Russia!$O$2,Russia!$2:$2,0))</f>
        <v>-0.32059999999999983</v>
      </c>
      <c r="BX12" s="37">
        <f>X12-AX12-$G12*INDEX(Russia!$1:$28,MATCH(BX$4-52,Russia!$A:$A,0),MATCH(Russia!$O$2,Russia!$2:$2,0))</f>
        <v>0.72713333333333308</v>
      </c>
      <c r="BY12" s="37">
        <f>Y12-AY12-$G12*INDEX(Russia!$1:$28,MATCH(BY$4-52,Russia!$A:$A,0),MATCH(Russia!$O$2,Russia!$2:$2,0))</f>
        <v>-0.2867666666666665</v>
      </c>
      <c r="BZ12" s="37">
        <f>Z12-AZ12-$G12*INDEX(Russia!$1:$28,MATCH(BZ$4-52,Russia!$A:$A,0),MATCH(Russia!$O$2,Russia!$2:$2,0))</f>
        <v>-0.60221666666666673</v>
      </c>
      <c r="CA12" s="37">
        <f>AA12-BA12-$G12*INDEX(Russia!$1:$28,MATCH(CA$4-52,Russia!$A:$A,0),MATCH(Russia!$O$2,Russia!$2:$2,0))</f>
        <v>0.46219999999999972</v>
      </c>
      <c r="CB12" s="37">
        <f>AB12-BB12-$G12*INDEX(Russia!$1:$28,MATCH(CB$4-52,Russia!$A:$A,0),MATCH(Russia!$O$2,Russia!$2:$2,0))</f>
        <v>0.50563333333333471</v>
      </c>
      <c r="CC12" s="37">
        <f>AC12-BC12-$G12*INDEX(Russia!$1:$28,MATCH(CC$4-52,Russia!$A:$A,0),MATCH(Russia!$O$2,Russia!$2:$2,0))</f>
        <v>0.51613333333333422</v>
      </c>
      <c r="CD12" s="37">
        <f>AD12-BD12-$G12*INDEX(Russia!$1:$28,MATCH(CD$4-52,Russia!$A:$A,0),MATCH(Russia!$O$2,Russia!$2:$2,0))</f>
        <v>0.72713333333333308</v>
      </c>
      <c r="CE12" s="37">
        <f>AE12-BE12-$G12*INDEX(Russia!$1:$28,MATCH(CE$4-52,Russia!$A:$A,0),MATCH(Russia!$O$2,Russia!$2:$2,0))</f>
        <v>0.82353333333333312</v>
      </c>
      <c r="CF12" s="37">
        <f>AF12-BF12-$G12*INDEX(Russia!$1:$28,MATCH(CF$4-52,Russia!$A:$A,0),MATCH(Russia!$O$2,Russia!$2:$2,0))</f>
        <v>1.8581666666666683</v>
      </c>
      <c r="CG12" s="37">
        <f>AG12-BG12-$G12*INDEX(Russia!$1:$28,MATCH(CG$4-52,Russia!$A:$A,0),MATCH(Russia!$O$2,Russia!$2:$2,0))</f>
        <v>1.8107666666666682</v>
      </c>
      <c r="CH12" s="37">
        <f>AH12-BH12-$G12*INDEX(Russia!$1:$28,MATCH(CH$4-52,Russia!$A:$A,0),MATCH(Russia!$O$2,Russia!$2:$2,0))</f>
        <v>1.7666000000000004</v>
      </c>
      <c r="CI12" s="37">
        <f>AI12-BI12-$G12*INDEX(Russia!$1:$28,MATCH(CI$4-52,Russia!$A:$A,0),MATCH(Russia!$O$2,Russia!$2:$2,0))</f>
        <v>1.7666000000000004</v>
      </c>
      <c r="CJ12" s="37">
        <f>AJ12-BJ12-$G12*INDEX(Russia!$1:$28,MATCH(CJ$4-52,Russia!$A:$A,0),MATCH(Russia!$O$2,Russia!$2:$2,0))</f>
        <v>0.67773333333333341</v>
      </c>
      <c r="CK12" s="37">
        <f>AK12-BK12-$G12*INDEX(Russia!$1:$28,MATCH(CK$4-52,Russia!$A:$A,0),MATCH(Russia!$O$2,Russia!$2:$2,0))</f>
        <v>0.17666666666666669</v>
      </c>
      <c r="CL12" s="37">
        <f>AL12-BL12-$G12*INDEX(Russia!$1:$28,MATCH(CL$4-52,Russia!$A:$A,0),MATCH(Russia!$O$2,Russia!$2:$2,0))</f>
        <v>0.17666666666666669</v>
      </c>
      <c r="CM12" s="37">
        <f>AM12-BM12-$G12*INDEX(Russia!$1:$28,MATCH(CM$4-52,Russia!$A:$A,0),MATCH(Russia!$O$2,Russia!$2:$2,0))</f>
        <v>0.53040000000000054</v>
      </c>
      <c r="CN12" s="37">
        <f>AN12-BN12-$G12*INDEX(Russia!$1:$28,MATCH(CN$4-52,Russia!$A:$A,0),MATCH(Russia!$O$2,Russia!$2:$2,0))</f>
        <v>0.53040000000000054</v>
      </c>
      <c r="CO12" s="37">
        <f>AO12-BO12-$G12*INDEX(Russia!$1:$28,MATCH(CO$4-52,Russia!$A:$A,0),MATCH(Russia!$O$2,Russia!$2:$2,0))</f>
        <v>1.0000000000000009E-2</v>
      </c>
      <c r="CP12" s="37">
        <f>AP12-BP12-$G12*INDEX(Russia!$1:$28,MATCH(CP$4-52,Russia!$A:$A,0),MATCH(Russia!$O$2,Russia!$2:$2,0))</f>
        <v>-0.1048</v>
      </c>
      <c r="CQ12" s="37">
        <f t="shared" si="11"/>
        <v>0.29652857142857159</v>
      </c>
      <c r="CR12" s="37">
        <f t="shared" si="4"/>
        <v>5.9305714285714323E-2</v>
      </c>
      <c r="CS12" s="37">
        <f t="shared" si="12"/>
        <v>0.65417166666666715</v>
      </c>
      <c r="CT12" s="37">
        <f t="shared" si="5"/>
        <v>0.42521158333333364</v>
      </c>
      <c r="CU12" s="37">
        <f t="shared" si="13"/>
        <v>1.4036444444444447</v>
      </c>
      <c r="CV12" s="37">
        <f t="shared" si="6"/>
        <v>0.63164000000000009</v>
      </c>
      <c r="CW12" s="37">
        <f t="shared" si="14"/>
        <v>0.21988888888888905</v>
      </c>
      <c r="CX12" s="44">
        <f t="shared" si="7"/>
        <v>0.16491666666666679</v>
      </c>
    </row>
    <row r="13" spans="1:103" x14ac:dyDescent="0.35">
      <c r="A13" s="49" t="s">
        <v>60</v>
      </c>
      <c r="B13" s="50">
        <v>9.2899999999999991</v>
      </c>
      <c r="C13" s="50">
        <v>14.35</v>
      </c>
      <c r="D13" s="50">
        <v>13.55</v>
      </c>
      <c r="E13" s="50">
        <v>8.24</v>
      </c>
      <c r="F13" s="50">
        <v>6.44</v>
      </c>
      <c r="G13" s="50">
        <v>14</v>
      </c>
      <c r="H13" s="51">
        <v>0.35</v>
      </c>
      <c r="I13" s="51">
        <v>0.8</v>
      </c>
      <c r="J13" s="51">
        <v>0.5</v>
      </c>
      <c r="K13" s="51">
        <v>0.95</v>
      </c>
      <c r="L13" s="54">
        <f t="shared" si="8"/>
        <v>1.8666666666666669</v>
      </c>
      <c r="M13" s="52">
        <f t="shared" si="0"/>
        <v>4.8965553333333336</v>
      </c>
      <c r="N13" s="52">
        <f t="shared" si="1"/>
        <v>4.8965553333333336</v>
      </c>
      <c r="O13" s="52">
        <f t="shared" si="2"/>
        <v>12.064888888888891</v>
      </c>
      <c r="P13" s="52">
        <f t="shared" si="3"/>
        <v>7.195111333333335</v>
      </c>
      <c r="Q13" s="37">
        <f t="shared" si="15"/>
        <v>5.6000000000000005</v>
      </c>
      <c r="R13" s="37">
        <f t="shared" si="16"/>
        <v>5.6000000000000005</v>
      </c>
      <c r="S13" s="37">
        <f t="shared" si="16"/>
        <v>5.6000000000000005</v>
      </c>
      <c r="T13" s="37">
        <f t="shared" si="16"/>
        <v>3.7333333333333338</v>
      </c>
      <c r="U13" s="37">
        <f t="shared" si="16"/>
        <v>3.7333333333333338</v>
      </c>
      <c r="V13" s="37">
        <f t="shared" si="16"/>
        <v>1.8666666666666669</v>
      </c>
      <c r="W13" s="37">
        <f t="shared" si="16"/>
        <v>1.8666666666666669</v>
      </c>
      <c r="X13" s="37">
        <f t="shared" si="16"/>
        <v>5.6000000000000005</v>
      </c>
      <c r="Y13" s="37">
        <f t="shared" si="16"/>
        <v>5.6000000000000005</v>
      </c>
      <c r="Z13" s="37">
        <f t="shared" si="16"/>
        <v>5.6000000000000005</v>
      </c>
      <c r="AA13" s="37">
        <f t="shared" si="16"/>
        <v>5.6000000000000005</v>
      </c>
      <c r="AB13" s="37">
        <f t="shared" si="17"/>
        <v>7.4666666666666677</v>
      </c>
      <c r="AC13" s="37">
        <f t="shared" si="17"/>
        <v>7.4666666666666677</v>
      </c>
      <c r="AD13" s="37">
        <f t="shared" si="17"/>
        <v>5.6000000000000005</v>
      </c>
      <c r="AE13" s="37">
        <f t="shared" si="17"/>
        <v>5.6000000000000005</v>
      </c>
      <c r="AF13" s="37">
        <f t="shared" si="17"/>
        <v>9.3333333333333339</v>
      </c>
      <c r="AG13" s="37">
        <f t="shared" si="17"/>
        <v>9.3333333333333339</v>
      </c>
      <c r="AH13" s="37">
        <f t="shared" si="17"/>
        <v>5.6000000000000005</v>
      </c>
      <c r="AI13" s="37">
        <f t="shared" si="10"/>
        <v>5.6000000000000005</v>
      </c>
      <c r="AJ13" s="37">
        <f t="shared" si="10"/>
        <v>2.8000000000000003</v>
      </c>
      <c r="AK13" s="37">
        <f t="shared" si="10"/>
        <v>2.8000000000000003</v>
      </c>
      <c r="AL13" s="37">
        <f t="shared" si="10"/>
        <v>2.8000000000000003</v>
      </c>
      <c r="AM13" s="37">
        <f t="shared" si="10"/>
        <v>3.7333333333333338</v>
      </c>
      <c r="AN13" s="37">
        <f t="shared" si="10"/>
        <v>3.7333333333333338</v>
      </c>
      <c r="AO13" s="37">
        <f t="shared" si="10"/>
        <v>2.8000000000000003</v>
      </c>
      <c r="AP13" s="37">
        <f t="shared" si="10"/>
        <v>2.8000000000000003</v>
      </c>
      <c r="AQ13" s="37">
        <f>SUMPRODUCT($B13:$F13,Russia!$G$3:$K$3)*INDEX(Russia!$1:$28,MATCH(Dataset!AQ$4-26,Russia!$A:$A,0),MATCH(Russia!$F$2,Russia!$2:$2,0))</f>
        <v>2.5678000000000001</v>
      </c>
      <c r="AR13" s="37">
        <f>SUMPRODUCT($B13:$F13,Russia!$G$4:$K$4)*INDEX(Russia!$1:$28,MATCH(Dataset!AR$4-26,Russia!$A:$A,0),MATCH(Russia!$F$2,Russia!$2:$2,0))</f>
        <v>2.5998000000000001</v>
      </c>
      <c r="AS13" s="37">
        <f>SUMPRODUCT($B13:$F13,Russia!$G$5:$K$5)*INDEX(Russia!$1:$28,MATCH(Dataset!AS$4-26,Russia!$A:$A,0),MATCH(Russia!$F$2,Russia!$2:$2,0))</f>
        <v>2.6478000000000002</v>
      </c>
      <c r="AT13" s="37">
        <f>SUMPRODUCT($B13:$F13,Russia!$G$6:$K$6)*INDEX(Russia!$1:$28,MATCH(Dataset!AT$4-26,Russia!$A:$A,0),MATCH(Russia!$F$2,Russia!$2:$2,0))</f>
        <v>1.9498000000000006</v>
      </c>
      <c r="AU13" s="37">
        <f>SUMPRODUCT($B13:$F13,Russia!$G$7:$K$7)*INDEX(Russia!$1:$28,MATCH(Dataset!AU$4-26,Russia!$A:$A,0),MATCH(Russia!$F$2,Russia!$2:$2,0))</f>
        <v>2.1240000000000001</v>
      </c>
      <c r="AV13" s="37">
        <f>SUMPRODUCT($B13:$F13,Russia!$G$8:$K$8)*INDEX(Russia!$1:$28,MATCH(Dataset!AV$4-26,Russia!$A:$A,0),MATCH(Russia!$F$2,Russia!$2:$2,0))</f>
        <v>1.2147500000000004</v>
      </c>
      <c r="AW13" s="37">
        <f>SUMPRODUCT($B13:$F13,Russia!$G$9:$K$9)*INDEX(Russia!$1:$28,MATCH(Dataset!AW$4-26,Russia!$A:$A,0),MATCH(Russia!$F$2,Russia!$2:$2,0))</f>
        <v>1.25475</v>
      </c>
      <c r="AX13" s="37">
        <f>SUMPRODUCT($B13:$F13,Russia!$G$10:$K$10)*INDEX(Russia!$1:$28,MATCH(Dataset!AX$4-26,Russia!$A:$A,0),MATCH(Russia!$F$2,Russia!$2:$2,0))</f>
        <v>2.4295000000000009</v>
      </c>
      <c r="AY13" s="37">
        <f>SUMPRODUCT($B13:$F13,Russia!$G$11:$K$11)*INDEX(Russia!$1:$28,MATCH(Dataset!AY$4-26,Russia!$A:$A,0),MATCH(Russia!$F$2,Russia!$2:$2,0))</f>
        <v>3.3886500000000002</v>
      </c>
      <c r="AZ13" s="37">
        <f>SUMPRODUCT($B13:$F13,Russia!$G$12:$K$12)*INDEX(Russia!$1:$28,MATCH(Dataset!AZ$4-26,Russia!$A:$A,0),MATCH(Russia!$F$2,Russia!$2:$2,0))</f>
        <v>3.70425</v>
      </c>
      <c r="BA13" s="37">
        <f>SUMPRODUCT($B13:$F13,Russia!$G$13:$K$13)*INDEX(Russia!$1:$28,MATCH(Dataset!BA$4-26,Russia!$A:$A,0),MATCH(Russia!$F$2,Russia!$2:$2,0))</f>
        <v>2.4083000000000006</v>
      </c>
      <c r="BB13" s="37">
        <f>SUMPRODUCT($B13:$F13,Russia!$G$14:$K$14)*INDEX(Russia!$1:$28,MATCH(Dataset!BB$4-26,Russia!$A:$A,0),MATCH(Russia!$F$2,Russia!$2:$2,0))</f>
        <v>3.66045</v>
      </c>
      <c r="BC13" s="37">
        <f>SUMPRODUCT($B13:$F13,Russia!$G$15:$K$15)*INDEX(Russia!$1:$28,MATCH(Dataset!BC$4-26,Russia!$A:$A,0),MATCH(Russia!$F$2,Russia!$2:$2,0))</f>
        <v>3.63645</v>
      </c>
      <c r="BD13" s="37">
        <f>SUMPRODUCT($B13:$F13,Russia!$G$16:$K$16)*INDEX(Russia!$1:$28,MATCH(Dataset!BD$4-26,Russia!$A:$A,0),MATCH(Russia!$F$2,Russia!$2:$2,0))</f>
        <v>2.4295000000000009</v>
      </c>
      <c r="BE13" s="37">
        <f>SUMPRODUCT($B13:$F13,Russia!$G$17:$K$17)*INDEX(Russia!$1:$28,MATCH(Dataset!BE$4-26,Russia!$A:$A,0),MATCH(Russia!$F$2,Russia!$2:$2,0))</f>
        <v>2.3443000000000005</v>
      </c>
      <c r="BF13" s="37">
        <f>SUMPRODUCT($B13:$F13,Russia!$G$18:$K$18)*INDEX(Russia!$1:$28,MATCH(Dataset!BF$4-26,Russia!$A:$A,0),MATCH(Russia!$F$2,Russia!$2:$2,0))</f>
        <v>3.5451000000000001</v>
      </c>
      <c r="BG13" s="37">
        <f>SUMPRODUCT($B13:$F13,Russia!$G$19:$K$19)*INDEX(Russia!$1:$28,MATCH(Dataset!BG$4-26,Russia!$A:$A,0),MATCH(Russia!$F$2,Russia!$2:$2,0))</f>
        <v>3.6305999999999998</v>
      </c>
      <c r="BH13" s="37">
        <f>SUMPRODUCT($B13:$F13,Russia!$G$20:$K$20)*INDEX(Russia!$1:$28,MATCH(Dataset!BH$4-26,Russia!$A:$A,0),MATCH(Russia!$F$2,Russia!$2:$2,0))</f>
        <v>1.5847500000000001</v>
      </c>
      <c r="BI13" s="37">
        <f>SUMPRODUCT($B13:$F13,Russia!$G$21:$K$21)*INDEX(Russia!$1:$28,MATCH(Dataset!BI$4-26,Russia!$A:$A,0),MATCH(Russia!$F$2,Russia!$2:$2,0))</f>
        <v>1.5847500000000001</v>
      </c>
      <c r="BJ13" s="37">
        <f>SUMPRODUCT($B13:$F13,Russia!$G$22:$K$22)*INDEX(Russia!$1:$28,MATCH(Dataset!BJ$4-26,Russia!$A:$A,0),MATCH(Russia!$F$2,Russia!$2:$2,0))</f>
        <v>1.0565000000000002</v>
      </c>
      <c r="BK13" s="37">
        <f>SUMPRODUCT($B13:$F13,Russia!$G$23:$K$23)*INDEX(Russia!$1:$28,MATCH(Dataset!BK$4-26,Russia!$A:$A,0),MATCH(Russia!$F$2,Russia!$2:$2,0))</f>
        <v>1.6480000000000001</v>
      </c>
      <c r="BL13" s="37">
        <f>SUMPRODUCT($B13:$F13,Russia!$G$24:$K$24)*INDEX(Russia!$1:$28,MATCH(Dataset!BL$4-26,Russia!$A:$A,0),MATCH(Russia!$F$2,Russia!$2:$2,0))</f>
        <v>1.6480000000000001</v>
      </c>
      <c r="BM13" s="37">
        <f>SUMPRODUCT($B13:$F13,Russia!$G$25:$K$25)*INDEX(Russia!$1:$28,MATCH(Dataset!BM$4-26,Russia!$A:$A,0),MATCH(Russia!$F$2,Russia!$2:$2,0))</f>
        <v>1.8604000000000003</v>
      </c>
      <c r="BN13" s="37">
        <f>SUMPRODUCT($B13:$F13,Russia!$G$26:$K$26)*INDEX(Russia!$1:$28,MATCH(Dataset!BN$4-26,Russia!$A:$A,0),MATCH(Russia!$F$2,Russia!$2:$2,0))</f>
        <v>1.8604000000000003</v>
      </c>
      <c r="BO13" s="37">
        <f>SUMPRODUCT($B13:$F13,Russia!$G$27:$K$27)*INDEX(Russia!$1:$28,MATCH(Dataset!BO$4-26,Russia!$A:$A,0),MATCH(Russia!$F$2,Russia!$2:$2,0))</f>
        <v>1.6480000000000001</v>
      </c>
      <c r="BP13" s="37">
        <f>SUMPRODUCT($B13:$F13,Russia!$G$28:$K$28)*INDEX(Russia!$1:$28,MATCH(Dataset!BP$4-26,Russia!$A:$A,0),MATCH(Russia!$F$2,Russia!$2:$2,0))</f>
        <v>1.7542000000000002</v>
      </c>
      <c r="BQ13" s="37">
        <f>Q13-AQ13-$G13*INDEX(Russia!$1:$28,MATCH(BQ$4-52,Russia!$A:$A,0),MATCH(Russia!$O$2,Russia!$2:$2,0))</f>
        <v>2.3322000000000003</v>
      </c>
      <c r="BR13" s="37">
        <f>R13-AR13-$G13*INDEX(Russia!$1:$28,MATCH(BR$4-52,Russia!$A:$A,0),MATCH(Russia!$O$2,Russia!$2:$2,0))</f>
        <v>2.3002000000000002</v>
      </c>
      <c r="BS13" s="37">
        <f>S13-AS13-$G13*INDEX(Russia!$1:$28,MATCH(BS$4-52,Russia!$A:$A,0),MATCH(Russia!$O$2,Russia!$2:$2,0))</f>
        <v>2.2522000000000002</v>
      </c>
      <c r="BT13" s="37">
        <f>T13-AT13-$G13*INDEX(Russia!$1:$28,MATCH(BT$4-52,Russia!$A:$A,0),MATCH(Russia!$O$2,Russia!$2:$2,0))</f>
        <v>1.5501999999999998</v>
      </c>
      <c r="BU13" s="37">
        <f>U13-AU13-$G13*INDEX(Russia!$1:$28,MATCH(BU$4-52,Russia!$A:$A,0),MATCH(Russia!$O$2,Russia!$2:$2,0))</f>
        <v>1.3760000000000003</v>
      </c>
      <c r="BV13" s="37">
        <f>V13-AV13-$G13*INDEX(Russia!$1:$28,MATCH(BV$4-52,Russia!$A:$A,0),MATCH(Russia!$O$2,Russia!$2:$2,0))</f>
        <v>0.1852499999999998</v>
      </c>
      <c r="BW13" s="37">
        <f>W13-AW13-$G13*INDEX(Russia!$1:$28,MATCH(BW$4-52,Russia!$A:$A,0),MATCH(Russia!$O$2,Russia!$2:$2,0))</f>
        <v>0.14525000000000021</v>
      </c>
      <c r="BX13" s="37">
        <f>X13-AX13-$G13*INDEX(Russia!$1:$28,MATCH(BX$4-52,Russia!$A:$A,0),MATCH(Russia!$O$2,Russia!$2:$2,0))</f>
        <v>2.2371666666666661</v>
      </c>
      <c r="BY13" s="37">
        <f>Y13-AY13-$G13*INDEX(Russia!$1:$28,MATCH(BY$4-52,Russia!$A:$A,0),MATCH(Russia!$O$2,Russia!$2:$2,0))</f>
        <v>1.278016666666667</v>
      </c>
      <c r="BZ13" s="37">
        <f>Z13-AZ13-$G13*INDEX(Russia!$1:$28,MATCH(BZ$4-52,Russia!$A:$A,0),MATCH(Russia!$O$2,Russia!$2:$2,0))</f>
        <v>0.96241666666666714</v>
      </c>
      <c r="CA13" s="37">
        <f>AA13-BA13-$G13*INDEX(Russia!$1:$28,MATCH(CA$4-52,Russia!$A:$A,0),MATCH(Russia!$O$2,Russia!$2:$2,0))</f>
        <v>1.7916999999999998</v>
      </c>
      <c r="CB13" s="37">
        <f>AB13-BB13-$G13*INDEX(Russia!$1:$28,MATCH(CB$4-52,Russia!$A:$A,0),MATCH(Russia!$O$2,Russia!$2:$2,0))</f>
        <v>2.4062166666666673</v>
      </c>
      <c r="CC13" s="37">
        <f>AC13-BC13-$G13*INDEX(Russia!$1:$28,MATCH(CC$4-52,Russia!$A:$A,0),MATCH(Russia!$O$2,Russia!$2:$2,0))</f>
        <v>2.4302166666666674</v>
      </c>
      <c r="CD13" s="37">
        <f>AD13-BD13-$G13*INDEX(Russia!$1:$28,MATCH(CD$4-52,Russia!$A:$A,0),MATCH(Russia!$O$2,Russia!$2:$2,0))</f>
        <v>2.2371666666666661</v>
      </c>
      <c r="CE13" s="37">
        <f>AE13-BE13-$G13*INDEX(Russia!$1:$28,MATCH(CE$4-52,Russia!$A:$A,0),MATCH(Russia!$O$2,Russia!$2:$2,0))</f>
        <v>2.3223666666666665</v>
      </c>
      <c r="CF13" s="37">
        <f>AF13-BF13-$G13*INDEX(Russia!$1:$28,MATCH(CF$4-52,Russia!$A:$A,0),MATCH(Russia!$O$2,Russia!$2:$2,0))</f>
        <v>4.3882333333333339</v>
      </c>
      <c r="CG13" s="37">
        <f>AG13-BG13-$G13*INDEX(Russia!$1:$28,MATCH(CG$4-52,Russia!$A:$A,0),MATCH(Russia!$O$2,Russia!$2:$2,0))</f>
        <v>4.3027333333333342</v>
      </c>
      <c r="CH13" s="37">
        <f>AH13-BH13-$G13*INDEX(Russia!$1:$28,MATCH(CH$4-52,Russia!$A:$A,0),MATCH(Russia!$O$2,Russia!$2:$2,0))</f>
        <v>3.3152499999999998</v>
      </c>
      <c r="CI13" s="37">
        <f>AI13-BI13-$G13*INDEX(Russia!$1:$28,MATCH(CI$4-52,Russia!$A:$A,0),MATCH(Russia!$O$2,Russia!$2:$2,0))</f>
        <v>3.3152499999999998</v>
      </c>
      <c r="CJ13" s="37">
        <f>AJ13-BJ13-$G13*INDEX(Russia!$1:$28,MATCH(CJ$4-52,Russia!$A:$A,0),MATCH(Russia!$O$2,Russia!$2:$2,0))</f>
        <v>1.5101666666666667</v>
      </c>
      <c r="CK13" s="37">
        <f>AK13-BK13-$G13*INDEX(Russia!$1:$28,MATCH(CK$4-52,Russia!$A:$A,0),MATCH(Russia!$O$2,Russia!$2:$2,0))</f>
        <v>1.0353333333333334</v>
      </c>
      <c r="CL13" s="37">
        <f>AL13-BL13-$G13*INDEX(Russia!$1:$28,MATCH(CL$4-52,Russia!$A:$A,0),MATCH(Russia!$O$2,Russia!$2:$2,0))</f>
        <v>1.0353333333333334</v>
      </c>
      <c r="CM13" s="37">
        <f>AM13-BM13-$G13*INDEX(Russia!$1:$28,MATCH(CM$4-52,Russia!$A:$A,0),MATCH(Russia!$O$2,Russia!$2:$2,0))</f>
        <v>1.6396000000000002</v>
      </c>
      <c r="CN13" s="37">
        <f>AN13-BN13-$G13*INDEX(Russia!$1:$28,MATCH(CN$4-52,Russia!$A:$A,0),MATCH(Russia!$O$2,Russia!$2:$2,0))</f>
        <v>1.6396000000000002</v>
      </c>
      <c r="CO13" s="37">
        <f>AO13-BO13-$G13*INDEX(Russia!$1:$28,MATCH(CO$4-52,Russia!$A:$A,0),MATCH(Russia!$O$2,Russia!$2:$2,0))</f>
        <v>0.80200000000000005</v>
      </c>
      <c r="CP13" s="37">
        <f>AP13-BP13-$G13*INDEX(Russia!$1:$28,MATCH(CP$4-52,Russia!$A:$A,0),MATCH(Russia!$O$2,Russia!$2:$2,0))</f>
        <v>0.69579999999999997</v>
      </c>
      <c r="CQ13" s="50">
        <f t="shared" si="11"/>
        <v>1.4487571428571431</v>
      </c>
      <c r="CR13" s="50">
        <f t="shared" si="4"/>
        <v>0.5070650000000001</v>
      </c>
      <c r="CS13" s="50">
        <f t="shared" si="12"/>
        <v>2.4356233333333335</v>
      </c>
      <c r="CT13" s="50">
        <f t="shared" si="5"/>
        <v>1.9484986666666668</v>
      </c>
      <c r="CU13" s="50">
        <f t="shared" si="13"/>
        <v>2.7135555555555553</v>
      </c>
      <c r="CV13" s="50">
        <f t="shared" si="6"/>
        <v>1.3567777777777776</v>
      </c>
      <c r="CW13" s="50">
        <f t="shared" si="14"/>
        <v>1.1412777777777778</v>
      </c>
      <c r="CX13" s="53">
        <f t="shared" si="7"/>
        <v>1.0842138888888888</v>
      </c>
    </row>
    <row r="14" spans="1:103" x14ac:dyDescent="0.35">
      <c r="A14" s="16"/>
      <c r="B14" s="27"/>
      <c r="C14" s="27"/>
      <c r="D14" s="27"/>
      <c r="E14" s="27"/>
      <c r="F14" s="27"/>
      <c r="G14" s="27"/>
      <c r="H14" s="25"/>
      <c r="I14" s="25"/>
      <c r="J14" s="25"/>
      <c r="K14" s="25"/>
      <c r="L14" s="25"/>
      <c r="M14" s="23"/>
      <c r="N14" s="23"/>
      <c r="O14" s="23"/>
      <c r="P14" s="23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16"/>
      <c r="CO14" s="16"/>
      <c r="CP14" s="22"/>
      <c r="CQ14" s="15"/>
      <c r="CR14" s="15"/>
      <c r="CS14" s="15"/>
      <c r="CT14" s="15"/>
      <c r="CU14" s="15"/>
      <c r="CV14" s="15"/>
      <c r="CW14" s="15"/>
      <c r="CX14" s="15"/>
      <c r="CY14" s="18"/>
    </row>
    <row r="15" spans="1:103" x14ac:dyDescent="0.35">
      <c r="CP15" s="28"/>
      <c r="CQ15" s="15"/>
      <c r="CR15" s="15"/>
      <c r="CS15" s="15"/>
      <c r="CT15" s="15"/>
      <c r="CU15" s="15"/>
      <c r="CV15" s="15"/>
      <c r="CW15" s="15"/>
      <c r="CX15" s="15"/>
      <c r="CY15" s="18"/>
    </row>
    <row r="16" spans="1:103" x14ac:dyDescent="0.35">
      <c r="AQ16" s="66"/>
      <c r="CP16" s="28"/>
      <c r="CQ16" s="15"/>
      <c r="CR16" s="15"/>
      <c r="CS16" s="15"/>
      <c r="CT16" s="15"/>
      <c r="CU16" s="15"/>
      <c r="CV16" s="15"/>
      <c r="CW16" s="15"/>
      <c r="CX16" s="15"/>
      <c r="CY16" s="18"/>
    </row>
    <row r="17" spans="94:103" x14ac:dyDescent="0.35">
      <c r="CP17" s="28"/>
      <c r="CQ17" s="15"/>
      <c r="CR17" s="15"/>
      <c r="CS17" s="15"/>
      <c r="CT17" s="15"/>
      <c r="CU17" s="15"/>
      <c r="CV17" s="15"/>
      <c r="CW17" s="15"/>
      <c r="CX17" s="15"/>
      <c r="CY17" s="18"/>
    </row>
  </sheetData>
  <phoneticPr fontId="10" type="noConversion"/>
  <pageMargins left="0.7" right="0.7" top="0.75" bottom="0.75" header="0.3" footer="0.3"/>
  <pageSetup paperSize="9" orientation="portrait" horizontalDpi="4294967295" verticalDpi="4294967295" r:id="rId1"/>
  <ignoredErrors>
    <ignoredError sqref="Q5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B12"/>
  <sheetViews>
    <sheetView workbookViewId="0">
      <selection activeCell="G10" sqref="G10"/>
    </sheetView>
  </sheetViews>
  <sheetFormatPr defaultRowHeight="14.5" x14ac:dyDescent="0.35"/>
  <cols>
    <col min="1" max="1" width="16.6328125" customWidth="1"/>
    <col min="2" max="2" width="25.54296875" bestFit="1" customWidth="1"/>
    <col min="3" max="10" width="15.26953125" bestFit="1" customWidth="1"/>
    <col min="11" max="11" width="10.7265625" bestFit="1" customWidth="1"/>
    <col min="12" max="13" width="11.81640625" bestFit="1" customWidth="1"/>
    <col min="14" max="14" width="8.81640625" bestFit="1" customWidth="1"/>
    <col min="15" max="21" width="11.81640625" bestFit="1" customWidth="1"/>
    <col min="22" max="22" width="27.1796875" bestFit="1" customWidth="1"/>
    <col min="23" max="23" width="25.453125" bestFit="1" customWidth="1"/>
    <col min="24" max="25" width="12.08984375" bestFit="1" customWidth="1"/>
    <col min="26" max="26" width="6.453125" bestFit="1" customWidth="1"/>
    <col min="27" max="28" width="12.08984375" bestFit="1" customWidth="1"/>
    <col min="29" max="29" width="7.08984375" bestFit="1" customWidth="1"/>
    <col min="30" max="30" width="12.7265625" bestFit="1" customWidth="1"/>
    <col min="31" max="31" width="12.08984375" bestFit="1" customWidth="1"/>
    <col min="32" max="32" width="11.81640625" bestFit="1" customWidth="1"/>
  </cols>
  <sheetData>
    <row r="2" spans="1:2" x14ac:dyDescent="0.35">
      <c r="A2" s="13" t="s">
        <v>63</v>
      </c>
      <c r="B2" t="s">
        <v>168</v>
      </c>
    </row>
    <row r="3" spans="1:2" x14ac:dyDescent="0.35">
      <c r="A3" s="14" t="s">
        <v>48</v>
      </c>
      <c r="B3" s="76">
        <v>-0.50237038095237974</v>
      </c>
    </row>
    <row r="4" spans="1:2" x14ac:dyDescent="0.35">
      <c r="A4" s="14" t="s">
        <v>49</v>
      </c>
      <c r="B4" s="76">
        <v>0.54563751190476095</v>
      </c>
    </row>
    <row r="5" spans="1:2" x14ac:dyDescent="0.35">
      <c r="A5" s="14" t="s">
        <v>59</v>
      </c>
      <c r="B5" s="76">
        <v>1.2810739642857147</v>
      </c>
    </row>
    <row r="6" spans="1:2" x14ac:dyDescent="0.35">
      <c r="A6" s="14" t="s">
        <v>45</v>
      </c>
      <c r="B6" s="76">
        <v>1.9020273095238101</v>
      </c>
    </row>
    <row r="7" spans="1:2" x14ac:dyDescent="0.35">
      <c r="A7" s="14" t="s">
        <v>58</v>
      </c>
      <c r="B7" s="76">
        <v>1.9645429999999999</v>
      </c>
    </row>
    <row r="8" spans="1:2" x14ac:dyDescent="0.35">
      <c r="A8" s="14" t="s">
        <v>46</v>
      </c>
      <c r="B8" s="76">
        <v>3.0678460952380955</v>
      </c>
    </row>
    <row r="9" spans="1:2" x14ac:dyDescent="0.35">
      <c r="A9" s="14" t="s">
        <v>50</v>
      </c>
      <c r="B9" s="76">
        <v>3.6038000000000001</v>
      </c>
    </row>
    <row r="10" spans="1:2" x14ac:dyDescent="0.35">
      <c r="A10" s="14" t="s">
        <v>47</v>
      </c>
      <c r="B10" s="76">
        <v>3.6246989722222223</v>
      </c>
    </row>
    <row r="11" spans="1:2" x14ac:dyDescent="0.35">
      <c r="A11" s="14" t="s">
        <v>60</v>
      </c>
      <c r="B11" s="76">
        <v>4.8965553333333336</v>
      </c>
    </row>
    <row r="12" spans="1:2" x14ac:dyDescent="0.35">
      <c r="A12" s="14" t="s">
        <v>64</v>
      </c>
      <c r="B12" s="76">
        <v>2.2648679783950616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G3" sqref="G3:K3"/>
    </sheetView>
  </sheetViews>
  <sheetFormatPr defaultRowHeight="14.5" x14ac:dyDescent="0.35"/>
  <cols>
    <col min="15" max="15" width="12.26953125" customWidth="1"/>
  </cols>
  <sheetData>
    <row r="1" spans="1:16" ht="15.5" x14ac:dyDescent="0.35">
      <c r="A1" s="1"/>
      <c r="B1" s="2"/>
      <c r="C1" s="2"/>
      <c r="D1" s="2"/>
      <c r="E1" s="2"/>
      <c r="F1" s="2"/>
      <c r="G1" s="3">
        <v>4</v>
      </c>
      <c r="H1" s="3">
        <v>6</v>
      </c>
      <c r="I1" s="3">
        <v>4</v>
      </c>
      <c r="J1" s="3">
        <v>2</v>
      </c>
      <c r="K1" s="3">
        <v>3</v>
      </c>
      <c r="L1" s="3"/>
      <c r="M1" s="3"/>
      <c r="N1" s="3"/>
      <c r="O1" s="4">
        <v>3</v>
      </c>
      <c r="P1" s="2"/>
    </row>
    <row r="2" spans="1:16" ht="15.5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</row>
    <row r="3" spans="1:16" ht="15.5" x14ac:dyDescent="0.35">
      <c r="A3" s="11">
        <v>1</v>
      </c>
      <c r="B3" s="12" t="s">
        <v>16</v>
      </c>
      <c r="C3" s="12" t="s">
        <v>17</v>
      </c>
      <c r="D3" s="3">
        <v>3</v>
      </c>
      <c r="E3" s="3">
        <v>0.78000000000000014</v>
      </c>
      <c r="F3" s="2">
        <v>0.2</v>
      </c>
      <c r="G3" s="7">
        <v>0</v>
      </c>
      <c r="H3" s="7">
        <v>0</v>
      </c>
      <c r="I3" s="7">
        <v>0.9</v>
      </c>
      <c r="J3" s="7">
        <v>0</v>
      </c>
      <c r="K3" s="7">
        <v>0.1</v>
      </c>
      <c r="L3" s="7">
        <v>1</v>
      </c>
      <c r="M3" s="8">
        <v>20</v>
      </c>
      <c r="N3" s="9">
        <v>3</v>
      </c>
      <c r="O3" s="9">
        <v>0.05</v>
      </c>
      <c r="P3" s="4">
        <v>2.0699999999999998</v>
      </c>
    </row>
    <row r="4" spans="1:16" ht="15.5" x14ac:dyDescent="0.35">
      <c r="A4" s="11">
        <v>2</v>
      </c>
      <c r="B4" s="12" t="s">
        <v>16</v>
      </c>
      <c r="C4" s="12" t="s">
        <v>18</v>
      </c>
      <c r="D4" s="3">
        <v>3</v>
      </c>
      <c r="E4" s="3">
        <v>0.86</v>
      </c>
      <c r="F4" s="2">
        <v>0.2</v>
      </c>
      <c r="G4" s="7">
        <v>0</v>
      </c>
      <c r="H4" s="7">
        <v>0.2</v>
      </c>
      <c r="I4" s="7">
        <v>0.7</v>
      </c>
      <c r="J4" s="7">
        <v>0</v>
      </c>
      <c r="K4" s="7">
        <v>0.1</v>
      </c>
      <c r="L4" s="7">
        <v>0.99999999999999989</v>
      </c>
      <c r="M4" s="8">
        <v>20</v>
      </c>
      <c r="N4" s="9">
        <v>3</v>
      </c>
      <c r="O4" s="9">
        <v>0.05</v>
      </c>
      <c r="P4" s="4">
        <v>1.9900000000000002</v>
      </c>
    </row>
    <row r="5" spans="1:16" ht="15.5" x14ac:dyDescent="0.35">
      <c r="A5" s="11">
        <v>3</v>
      </c>
      <c r="B5" s="12" t="s">
        <v>16</v>
      </c>
      <c r="C5" s="12" t="s">
        <v>19</v>
      </c>
      <c r="D5" s="3">
        <v>3</v>
      </c>
      <c r="E5" s="3">
        <v>0.98</v>
      </c>
      <c r="F5" s="2">
        <v>0.2</v>
      </c>
      <c r="G5" s="7">
        <v>0</v>
      </c>
      <c r="H5" s="7">
        <v>0.5</v>
      </c>
      <c r="I5" s="7">
        <v>0.4</v>
      </c>
      <c r="J5" s="7">
        <v>0</v>
      </c>
      <c r="K5" s="7">
        <v>0.1</v>
      </c>
      <c r="L5" s="7">
        <v>1</v>
      </c>
      <c r="M5" s="8">
        <v>20</v>
      </c>
      <c r="N5" s="9">
        <v>3</v>
      </c>
      <c r="O5" s="9">
        <v>0.05</v>
      </c>
      <c r="P5" s="4">
        <v>1.87</v>
      </c>
    </row>
    <row r="6" spans="1:16" ht="15.5" x14ac:dyDescent="0.35">
      <c r="A6" s="11">
        <v>4</v>
      </c>
      <c r="B6" s="12" t="s">
        <v>16</v>
      </c>
      <c r="C6" s="12" t="s">
        <v>20</v>
      </c>
      <c r="D6" s="3">
        <v>2</v>
      </c>
      <c r="E6" s="3">
        <v>0.68000000000000016</v>
      </c>
      <c r="F6" s="2">
        <v>0.2</v>
      </c>
      <c r="G6" s="7">
        <v>0.1</v>
      </c>
      <c r="H6" s="7">
        <v>0</v>
      </c>
      <c r="I6" s="7">
        <v>0.4</v>
      </c>
      <c r="J6" s="7">
        <v>0.1</v>
      </c>
      <c r="K6" s="7">
        <v>0.4</v>
      </c>
      <c r="L6" s="7">
        <v>1</v>
      </c>
      <c r="M6" s="8">
        <v>60</v>
      </c>
      <c r="N6" s="9">
        <v>1</v>
      </c>
      <c r="O6" s="9">
        <v>1.6666666666666666E-2</v>
      </c>
      <c r="P6" s="4">
        <v>1.2699999999999998</v>
      </c>
    </row>
    <row r="7" spans="1:16" ht="15.5" x14ac:dyDescent="0.35">
      <c r="A7" s="11">
        <v>5</v>
      </c>
      <c r="B7" s="12" t="s">
        <v>16</v>
      </c>
      <c r="C7" s="12" t="s">
        <v>21</v>
      </c>
      <c r="D7" s="3">
        <v>2</v>
      </c>
      <c r="E7" s="3">
        <v>0.78</v>
      </c>
      <c r="F7" s="2">
        <v>0.2</v>
      </c>
      <c r="G7" s="7">
        <v>0.1</v>
      </c>
      <c r="H7" s="7">
        <v>0.2</v>
      </c>
      <c r="I7" s="7">
        <v>0.3</v>
      </c>
      <c r="J7" s="7">
        <v>0.1</v>
      </c>
      <c r="K7" s="7">
        <v>0.3</v>
      </c>
      <c r="L7" s="7">
        <v>1</v>
      </c>
      <c r="M7" s="8">
        <v>60</v>
      </c>
      <c r="N7" s="9">
        <v>1</v>
      </c>
      <c r="O7" s="9">
        <v>1.6666666666666666E-2</v>
      </c>
      <c r="P7" s="4">
        <v>1.17</v>
      </c>
    </row>
    <row r="8" spans="1:16" ht="15.5" x14ac:dyDescent="0.35">
      <c r="A8" s="11">
        <v>6</v>
      </c>
      <c r="B8" s="12" t="s">
        <v>16</v>
      </c>
      <c r="C8" s="12" t="s">
        <v>22</v>
      </c>
      <c r="D8" s="3">
        <v>1</v>
      </c>
      <c r="E8" s="3">
        <v>0.38</v>
      </c>
      <c r="F8" s="2">
        <v>0.1</v>
      </c>
      <c r="G8" s="7">
        <v>0.1</v>
      </c>
      <c r="H8" s="7">
        <v>0</v>
      </c>
      <c r="I8" s="7">
        <v>0.75</v>
      </c>
      <c r="J8" s="7">
        <v>0.05</v>
      </c>
      <c r="K8" s="7">
        <v>0.1</v>
      </c>
      <c r="L8" s="7">
        <v>1</v>
      </c>
      <c r="M8" s="8">
        <v>30</v>
      </c>
      <c r="N8" s="9">
        <v>2</v>
      </c>
      <c r="O8" s="9">
        <v>3.3333333333333333E-2</v>
      </c>
      <c r="P8" s="4">
        <v>0.52</v>
      </c>
    </row>
    <row r="9" spans="1:16" ht="15.5" x14ac:dyDescent="0.35">
      <c r="A9" s="11">
        <v>7</v>
      </c>
      <c r="B9" s="12" t="s">
        <v>16</v>
      </c>
      <c r="C9" s="12" t="s">
        <v>23</v>
      </c>
      <c r="D9" s="3">
        <v>1</v>
      </c>
      <c r="E9" s="3">
        <v>0.48</v>
      </c>
      <c r="F9" s="2">
        <v>0.1</v>
      </c>
      <c r="G9" s="7">
        <v>0.1</v>
      </c>
      <c r="H9" s="7">
        <v>0.5</v>
      </c>
      <c r="I9" s="7">
        <v>0.25</v>
      </c>
      <c r="J9" s="7">
        <v>0.05</v>
      </c>
      <c r="K9" s="7">
        <v>0.1</v>
      </c>
      <c r="L9" s="7">
        <v>1</v>
      </c>
      <c r="M9" s="8">
        <v>30</v>
      </c>
      <c r="N9" s="9">
        <v>2</v>
      </c>
      <c r="O9" s="9">
        <v>3.3333333333333333E-2</v>
      </c>
      <c r="P9" s="4">
        <v>0.42000000000000004</v>
      </c>
    </row>
    <row r="10" spans="1:16" ht="15.5" x14ac:dyDescent="0.35">
      <c r="A10" s="11">
        <v>8</v>
      </c>
      <c r="B10" s="12" t="s">
        <v>24</v>
      </c>
      <c r="C10" s="12" t="s">
        <v>25</v>
      </c>
      <c r="D10" s="3">
        <v>3</v>
      </c>
      <c r="E10" s="3">
        <v>0.76</v>
      </c>
      <c r="F10" s="2">
        <v>0.2</v>
      </c>
      <c r="G10" s="7">
        <v>0.1</v>
      </c>
      <c r="H10" s="7">
        <v>0</v>
      </c>
      <c r="I10" s="7">
        <v>0.75</v>
      </c>
      <c r="J10" s="7">
        <v>0.05</v>
      </c>
      <c r="K10" s="7">
        <v>0.1</v>
      </c>
      <c r="L10" s="7">
        <v>1</v>
      </c>
      <c r="M10" s="8">
        <v>15</v>
      </c>
      <c r="N10" s="9">
        <v>4</v>
      </c>
      <c r="O10" s="9">
        <v>6.6666666666666666E-2</v>
      </c>
      <c r="P10" s="4">
        <v>2.04</v>
      </c>
    </row>
    <row r="11" spans="1:16" ht="15.5" x14ac:dyDescent="0.35">
      <c r="A11" s="11">
        <v>9</v>
      </c>
      <c r="B11" s="12" t="s">
        <v>24</v>
      </c>
      <c r="C11" s="12" t="s">
        <v>26</v>
      </c>
      <c r="D11" s="3">
        <v>3</v>
      </c>
      <c r="E11" s="3">
        <v>1.1400000000000001</v>
      </c>
      <c r="F11" s="2">
        <v>0.3</v>
      </c>
      <c r="G11" s="7">
        <v>0.3</v>
      </c>
      <c r="H11" s="7">
        <v>0</v>
      </c>
      <c r="I11" s="7">
        <v>0.55000000000000004</v>
      </c>
      <c r="J11" s="7">
        <v>0.05</v>
      </c>
      <c r="K11" s="7">
        <v>0.1</v>
      </c>
      <c r="L11" s="7">
        <v>1.0000000000000002</v>
      </c>
      <c r="M11" s="8">
        <v>15</v>
      </c>
      <c r="N11" s="9">
        <v>4</v>
      </c>
      <c r="O11" s="9">
        <v>6.6666666666666666E-2</v>
      </c>
      <c r="P11" s="4">
        <v>1.66</v>
      </c>
    </row>
    <row r="12" spans="1:16" ht="15.5" x14ac:dyDescent="0.35">
      <c r="A12" s="11">
        <v>10</v>
      </c>
      <c r="B12" s="12" t="s">
        <v>24</v>
      </c>
      <c r="C12" s="12" t="s">
        <v>27</v>
      </c>
      <c r="D12" s="3">
        <v>3</v>
      </c>
      <c r="E12" s="3">
        <v>1.2899999999999998</v>
      </c>
      <c r="F12" s="2">
        <v>0.3</v>
      </c>
      <c r="G12" s="7">
        <v>0.1</v>
      </c>
      <c r="H12" s="7">
        <v>0.25</v>
      </c>
      <c r="I12" s="7">
        <v>0.5</v>
      </c>
      <c r="J12" s="7">
        <v>0.05</v>
      </c>
      <c r="K12" s="7">
        <v>0.1</v>
      </c>
      <c r="L12" s="7">
        <v>1</v>
      </c>
      <c r="M12" s="8">
        <v>15</v>
      </c>
      <c r="N12" s="9">
        <v>4</v>
      </c>
      <c r="O12" s="9">
        <v>6.6666666666666666E-2</v>
      </c>
      <c r="P12" s="4">
        <v>1.5100000000000002</v>
      </c>
    </row>
    <row r="13" spans="1:16" ht="15.5" x14ac:dyDescent="0.35">
      <c r="A13" s="11">
        <v>11</v>
      </c>
      <c r="B13" s="12" t="s">
        <v>24</v>
      </c>
      <c r="C13" s="12" t="s">
        <v>28</v>
      </c>
      <c r="D13" s="3">
        <v>3</v>
      </c>
      <c r="E13" s="3">
        <v>0.91999999999999993</v>
      </c>
      <c r="F13" s="2">
        <v>0.2</v>
      </c>
      <c r="G13" s="7">
        <v>0.2</v>
      </c>
      <c r="H13" s="7">
        <v>0.4</v>
      </c>
      <c r="I13" s="7">
        <v>0.25</v>
      </c>
      <c r="J13" s="7">
        <v>0.05</v>
      </c>
      <c r="K13" s="7">
        <v>0.1</v>
      </c>
      <c r="L13" s="7">
        <v>1.0000000000000002</v>
      </c>
      <c r="M13" s="8">
        <v>10</v>
      </c>
      <c r="N13" s="9">
        <v>6</v>
      </c>
      <c r="O13" s="9">
        <v>0.1</v>
      </c>
      <c r="P13" s="4">
        <v>1.78</v>
      </c>
    </row>
    <row r="14" spans="1:16" ht="15.5" x14ac:dyDescent="0.35">
      <c r="A14" s="11">
        <v>12</v>
      </c>
      <c r="B14" s="12" t="s">
        <v>24</v>
      </c>
      <c r="C14" s="12" t="s">
        <v>29</v>
      </c>
      <c r="D14" s="3">
        <v>4</v>
      </c>
      <c r="E14" s="3">
        <v>1.4999999999999998</v>
      </c>
      <c r="F14" s="2">
        <v>0.3</v>
      </c>
      <c r="G14" s="7">
        <v>0.2</v>
      </c>
      <c r="H14" s="7">
        <v>0.6</v>
      </c>
      <c r="I14" s="7">
        <v>0.05</v>
      </c>
      <c r="J14" s="7">
        <v>0.05</v>
      </c>
      <c r="K14" s="7">
        <v>0.1</v>
      </c>
      <c r="L14" s="7">
        <v>1.0000000000000002</v>
      </c>
      <c r="M14" s="8">
        <v>10</v>
      </c>
      <c r="N14" s="9">
        <v>6</v>
      </c>
      <c r="O14" s="9">
        <v>0.1</v>
      </c>
      <c r="P14" s="4">
        <v>2.2000000000000002</v>
      </c>
    </row>
    <row r="15" spans="1:16" ht="15.5" x14ac:dyDescent="0.35">
      <c r="A15" s="11">
        <v>13</v>
      </c>
      <c r="B15" s="12" t="s">
        <v>24</v>
      </c>
      <c r="C15" s="12" t="s">
        <v>30</v>
      </c>
      <c r="D15" s="3">
        <v>4</v>
      </c>
      <c r="E15" s="3">
        <v>1.4399999999999997</v>
      </c>
      <c r="F15" s="2">
        <v>0.3</v>
      </c>
      <c r="G15" s="7">
        <v>0.2</v>
      </c>
      <c r="H15" s="7">
        <v>0.5</v>
      </c>
      <c r="I15" s="7">
        <v>0.15</v>
      </c>
      <c r="J15" s="7">
        <v>0.05</v>
      </c>
      <c r="K15" s="7">
        <v>0.1</v>
      </c>
      <c r="L15" s="7">
        <v>1</v>
      </c>
      <c r="M15" s="8">
        <v>10</v>
      </c>
      <c r="N15" s="9">
        <v>6</v>
      </c>
      <c r="O15" s="9">
        <v>0.1</v>
      </c>
      <c r="P15" s="4">
        <v>2.2600000000000007</v>
      </c>
    </row>
    <row r="16" spans="1:16" ht="15.5" x14ac:dyDescent="0.35">
      <c r="A16" s="11">
        <v>14</v>
      </c>
      <c r="B16" s="12" t="s">
        <v>24</v>
      </c>
      <c r="C16" s="12" t="s">
        <v>31</v>
      </c>
      <c r="D16" s="3">
        <v>3</v>
      </c>
      <c r="E16" s="3">
        <v>0.76</v>
      </c>
      <c r="F16" s="2">
        <v>0.2</v>
      </c>
      <c r="G16" s="7">
        <v>0.1</v>
      </c>
      <c r="H16" s="7">
        <v>0</v>
      </c>
      <c r="I16" s="7">
        <v>0.75</v>
      </c>
      <c r="J16" s="7">
        <v>0.05</v>
      </c>
      <c r="K16" s="7">
        <v>0.1</v>
      </c>
      <c r="L16" s="7">
        <v>1</v>
      </c>
      <c r="M16" s="8">
        <v>15</v>
      </c>
      <c r="N16" s="9">
        <v>4</v>
      </c>
      <c r="O16" s="9">
        <v>6.6666666666666666E-2</v>
      </c>
      <c r="P16" s="4">
        <v>2.04</v>
      </c>
    </row>
    <row r="17" spans="1:16" ht="15.5" x14ac:dyDescent="0.35">
      <c r="A17" s="11">
        <v>15</v>
      </c>
      <c r="B17" s="12" t="s">
        <v>24</v>
      </c>
      <c r="C17" s="12" t="s">
        <v>32</v>
      </c>
      <c r="D17" s="3">
        <v>3</v>
      </c>
      <c r="E17" s="3">
        <v>0.76000000000000023</v>
      </c>
      <c r="F17" s="2">
        <v>0.2</v>
      </c>
      <c r="G17" s="7">
        <v>0.2</v>
      </c>
      <c r="H17" s="7">
        <v>0</v>
      </c>
      <c r="I17" s="7">
        <v>0.65</v>
      </c>
      <c r="J17" s="7">
        <v>0.05</v>
      </c>
      <c r="K17" s="7">
        <v>0.1</v>
      </c>
      <c r="L17" s="7">
        <v>1.0000000000000002</v>
      </c>
      <c r="M17" s="8">
        <v>15</v>
      </c>
      <c r="N17" s="9">
        <v>4</v>
      </c>
      <c r="O17" s="9">
        <v>6.6666666666666666E-2</v>
      </c>
      <c r="P17" s="4">
        <v>2.0399999999999996</v>
      </c>
    </row>
    <row r="18" spans="1:16" ht="15.5" x14ac:dyDescent="0.35">
      <c r="A18" s="11">
        <v>16</v>
      </c>
      <c r="B18" s="12" t="s">
        <v>24</v>
      </c>
      <c r="C18" s="12" t="s">
        <v>33</v>
      </c>
      <c r="D18" s="3">
        <v>5</v>
      </c>
      <c r="E18" s="3">
        <v>1.4099999999999997</v>
      </c>
      <c r="F18" s="2">
        <v>0.3</v>
      </c>
      <c r="G18" s="7">
        <v>0</v>
      </c>
      <c r="H18" s="7">
        <v>0.5</v>
      </c>
      <c r="I18" s="7">
        <v>0.2</v>
      </c>
      <c r="J18" s="7">
        <v>0</v>
      </c>
      <c r="K18" s="7">
        <v>0.3</v>
      </c>
      <c r="L18" s="7">
        <v>1</v>
      </c>
      <c r="M18" s="8">
        <v>10</v>
      </c>
      <c r="N18" s="9">
        <v>6</v>
      </c>
      <c r="O18" s="9">
        <v>0.1</v>
      </c>
      <c r="P18" s="4">
        <v>3.29</v>
      </c>
    </row>
    <row r="19" spans="1:16" ht="15.5" x14ac:dyDescent="0.35">
      <c r="A19" s="11">
        <v>17</v>
      </c>
      <c r="B19" s="12" t="s">
        <v>24</v>
      </c>
      <c r="C19" s="12" t="s">
        <v>34</v>
      </c>
      <c r="D19" s="3">
        <v>5</v>
      </c>
      <c r="E19" s="3">
        <v>1.4400000000000002</v>
      </c>
      <c r="F19" s="2">
        <v>0.3</v>
      </c>
      <c r="G19" s="7">
        <v>0.1</v>
      </c>
      <c r="H19" s="7">
        <v>0.5</v>
      </c>
      <c r="I19" s="7">
        <v>0.2</v>
      </c>
      <c r="J19" s="7">
        <v>0</v>
      </c>
      <c r="K19" s="7">
        <v>0.2</v>
      </c>
      <c r="L19" s="7">
        <v>1</v>
      </c>
      <c r="M19" s="8">
        <v>10</v>
      </c>
      <c r="N19" s="9">
        <v>6</v>
      </c>
      <c r="O19" s="9">
        <v>0.1</v>
      </c>
      <c r="P19" s="4">
        <v>3.26</v>
      </c>
    </row>
    <row r="20" spans="1:16" ht="15.5" x14ac:dyDescent="0.35">
      <c r="A20" s="11">
        <v>18</v>
      </c>
      <c r="B20" s="12" t="s">
        <v>35</v>
      </c>
      <c r="C20" s="12" t="s">
        <v>36</v>
      </c>
      <c r="D20" s="3">
        <v>3</v>
      </c>
      <c r="E20" s="3">
        <v>0.55499999999999994</v>
      </c>
      <c r="F20" s="2">
        <v>0.15</v>
      </c>
      <c r="G20" s="7">
        <v>0.2</v>
      </c>
      <c r="H20" s="7">
        <v>0</v>
      </c>
      <c r="I20" s="7">
        <v>0.5</v>
      </c>
      <c r="J20" s="7">
        <v>0</v>
      </c>
      <c r="K20" s="7">
        <v>0.3</v>
      </c>
      <c r="L20" s="7">
        <v>1</v>
      </c>
      <c r="M20" s="8">
        <v>20</v>
      </c>
      <c r="N20" s="9">
        <v>3</v>
      </c>
      <c r="O20" s="9">
        <v>0.05</v>
      </c>
      <c r="P20" s="4">
        <v>2.2950000000000004</v>
      </c>
    </row>
    <row r="21" spans="1:16" ht="15.5" x14ac:dyDescent="0.35">
      <c r="A21" s="11">
        <v>19</v>
      </c>
      <c r="B21" s="12" t="s">
        <v>35</v>
      </c>
      <c r="C21" s="12" t="s">
        <v>37</v>
      </c>
      <c r="D21" s="3">
        <v>3</v>
      </c>
      <c r="E21" s="3">
        <v>0.55499999999999994</v>
      </c>
      <c r="F21" s="2">
        <v>0.15</v>
      </c>
      <c r="G21" s="7">
        <v>0.2</v>
      </c>
      <c r="H21" s="7">
        <v>0</v>
      </c>
      <c r="I21" s="7">
        <v>0.5</v>
      </c>
      <c r="J21" s="7">
        <v>0</v>
      </c>
      <c r="K21" s="7">
        <v>0.3</v>
      </c>
      <c r="L21" s="7">
        <v>1</v>
      </c>
      <c r="M21" s="8">
        <v>20</v>
      </c>
      <c r="N21" s="9">
        <v>3</v>
      </c>
      <c r="O21" s="9">
        <v>0.05</v>
      </c>
      <c r="P21" s="4">
        <v>2.2950000000000004</v>
      </c>
    </row>
    <row r="22" spans="1:16" ht="15.5" x14ac:dyDescent="0.35">
      <c r="A22" s="11">
        <v>20</v>
      </c>
      <c r="B22" s="12" t="s">
        <v>35</v>
      </c>
      <c r="C22" s="12" t="s">
        <v>38</v>
      </c>
      <c r="D22" s="3">
        <v>1.5</v>
      </c>
      <c r="E22" s="3">
        <v>0.37</v>
      </c>
      <c r="F22" s="2">
        <v>0.1</v>
      </c>
      <c r="G22" s="7">
        <v>0.2</v>
      </c>
      <c r="H22" s="7">
        <v>0</v>
      </c>
      <c r="I22" s="7">
        <v>0.5</v>
      </c>
      <c r="J22" s="7">
        <v>0</v>
      </c>
      <c r="K22" s="7">
        <v>0.3</v>
      </c>
      <c r="L22" s="7">
        <v>1</v>
      </c>
      <c r="M22" s="8">
        <v>60</v>
      </c>
      <c r="N22" s="9">
        <v>1</v>
      </c>
      <c r="O22" s="9">
        <v>1.6666666666666666E-2</v>
      </c>
      <c r="P22" s="4">
        <v>1.0799999999999998</v>
      </c>
    </row>
    <row r="23" spans="1:16" ht="15.5" x14ac:dyDescent="0.35">
      <c r="A23" s="11">
        <v>21</v>
      </c>
      <c r="B23" s="12" t="s">
        <v>9</v>
      </c>
      <c r="C23" s="12" t="s">
        <v>39</v>
      </c>
      <c r="D23" s="3">
        <v>1.5</v>
      </c>
      <c r="E23" s="3">
        <v>0.4</v>
      </c>
      <c r="F23" s="2">
        <v>0.2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8">
        <v>120</v>
      </c>
      <c r="N23" s="9">
        <v>0.5</v>
      </c>
      <c r="O23" s="9">
        <v>8.3333333333333332E-3</v>
      </c>
      <c r="P23" s="4">
        <v>1.0750000000000002</v>
      </c>
    </row>
    <row r="24" spans="1:16" ht="15.5" x14ac:dyDescent="0.35">
      <c r="A24" s="11">
        <v>22</v>
      </c>
      <c r="B24" s="12" t="s">
        <v>9</v>
      </c>
      <c r="C24" s="12" t="s">
        <v>40</v>
      </c>
      <c r="D24" s="3">
        <v>1.5</v>
      </c>
      <c r="E24" s="3">
        <v>0.4</v>
      </c>
      <c r="F24" s="2">
        <v>0.2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1</v>
      </c>
      <c r="M24" s="8">
        <v>120</v>
      </c>
      <c r="N24" s="9">
        <v>0.5</v>
      </c>
      <c r="O24" s="9">
        <v>8.3333333333333332E-3</v>
      </c>
      <c r="P24" s="4">
        <v>1.0750000000000002</v>
      </c>
    </row>
    <row r="25" spans="1:16" ht="15.5" x14ac:dyDescent="0.35">
      <c r="A25" s="11">
        <v>23</v>
      </c>
      <c r="B25" s="12" t="s">
        <v>9</v>
      </c>
      <c r="C25" s="12" t="s">
        <v>41</v>
      </c>
      <c r="D25" s="3">
        <v>2</v>
      </c>
      <c r="E25" s="3">
        <v>0.48000000000000009</v>
      </c>
      <c r="F25" s="2">
        <v>0.2</v>
      </c>
      <c r="G25" s="7">
        <v>0</v>
      </c>
      <c r="H25" s="7">
        <v>0</v>
      </c>
      <c r="I25" s="7">
        <v>0.2</v>
      </c>
      <c r="J25" s="7">
        <v>0.8</v>
      </c>
      <c r="K25" s="7">
        <v>0</v>
      </c>
      <c r="L25" s="7">
        <v>1</v>
      </c>
      <c r="M25" s="8">
        <v>60</v>
      </c>
      <c r="N25" s="9">
        <v>1</v>
      </c>
      <c r="O25" s="9">
        <v>1.6666666666666666E-2</v>
      </c>
      <c r="P25" s="4">
        <v>1.47</v>
      </c>
    </row>
    <row r="26" spans="1:16" ht="15.5" x14ac:dyDescent="0.35">
      <c r="A26" s="11">
        <v>24</v>
      </c>
      <c r="B26" s="12" t="s">
        <v>9</v>
      </c>
      <c r="C26" s="12" t="s">
        <v>42</v>
      </c>
      <c r="D26" s="3">
        <v>2</v>
      </c>
      <c r="E26" s="3">
        <v>0.48000000000000009</v>
      </c>
      <c r="F26" s="2">
        <v>0.2</v>
      </c>
      <c r="G26" s="7">
        <v>0</v>
      </c>
      <c r="H26" s="7">
        <v>0</v>
      </c>
      <c r="I26" s="7">
        <v>0.2</v>
      </c>
      <c r="J26" s="7">
        <v>0.8</v>
      </c>
      <c r="K26" s="7">
        <v>0</v>
      </c>
      <c r="L26" s="7">
        <v>1</v>
      </c>
      <c r="M26" s="8">
        <v>60</v>
      </c>
      <c r="N26" s="9">
        <v>1</v>
      </c>
      <c r="O26" s="9">
        <v>1.6666666666666666E-2</v>
      </c>
      <c r="P26" s="4">
        <v>1.47</v>
      </c>
    </row>
    <row r="27" spans="1:16" ht="15.5" x14ac:dyDescent="0.35">
      <c r="A27" s="11">
        <v>25</v>
      </c>
      <c r="B27" s="12" t="s">
        <v>9</v>
      </c>
      <c r="C27" s="12" t="s">
        <v>43</v>
      </c>
      <c r="D27" s="3">
        <v>1.5</v>
      </c>
      <c r="E27" s="3">
        <v>0.4</v>
      </c>
      <c r="F27" s="2">
        <v>0.2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1</v>
      </c>
      <c r="M27" s="8">
        <v>40</v>
      </c>
      <c r="N27" s="9">
        <v>1.5</v>
      </c>
      <c r="O27" s="9">
        <v>2.5000000000000001E-2</v>
      </c>
      <c r="P27" s="4">
        <v>1.0250000000000001</v>
      </c>
    </row>
    <row r="28" spans="1:16" ht="15.5" x14ac:dyDescent="0.35">
      <c r="A28" s="11">
        <v>26</v>
      </c>
      <c r="B28" s="12" t="s">
        <v>9</v>
      </c>
      <c r="C28" s="12" t="s">
        <v>44</v>
      </c>
      <c r="D28" s="3">
        <v>1.5</v>
      </c>
      <c r="E28" s="3">
        <v>0.44000000000000006</v>
      </c>
      <c r="F28" s="2">
        <v>0.2</v>
      </c>
      <c r="G28" s="7">
        <v>0</v>
      </c>
      <c r="H28" s="7">
        <v>0</v>
      </c>
      <c r="I28" s="7">
        <v>0.1</v>
      </c>
      <c r="J28" s="7">
        <v>0.9</v>
      </c>
      <c r="K28" s="7">
        <v>0</v>
      </c>
      <c r="L28" s="7">
        <v>1</v>
      </c>
      <c r="M28" s="8">
        <v>40</v>
      </c>
      <c r="N28" s="9">
        <v>1.5</v>
      </c>
      <c r="O28" s="9">
        <v>2.5000000000000001E-2</v>
      </c>
      <c r="P28" s="4">
        <v>0.9850000000000001</v>
      </c>
    </row>
  </sheetData>
  <conditionalFormatting sqref="P3:P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{62CB103F-FBF6-4B94-B13E-79E157B15A4E}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CB103F-FBF6-4B94-B13E-79E157B15A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P3:P28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--&gt;</vt:lpstr>
      <vt:lpstr>Dataset</vt:lpstr>
      <vt:lpstr>Solution</vt:lpstr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Prokhorova</dc:creator>
  <cp:lastModifiedBy>Iashenkina, Ekaterina</cp:lastModifiedBy>
  <dcterms:created xsi:type="dcterms:W3CDTF">2015-06-05T18:17:20Z</dcterms:created>
  <dcterms:modified xsi:type="dcterms:W3CDTF">2023-04-22T10:57:48Z</dcterms:modified>
</cp:coreProperties>
</file>