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EkP\EkP-2\"/>
    </mc:Choice>
  </mc:AlternateContent>
  <bookViews>
    <workbookView xWindow="0" yWindow="0" windowWidth="28800" windowHeight="1243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32" i="1" l="1"/>
  <c r="B21" i="1"/>
  <c r="B20" i="1"/>
  <c r="C20" i="1" s="1"/>
  <c r="C14" i="1"/>
  <c r="C16" i="1" s="1"/>
  <c r="B44" i="1" l="1"/>
  <c r="B24" i="1"/>
  <c r="B14" i="1"/>
  <c r="B16" i="1" s="1"/>
  <c r="B36" i="1"/>
  <c r="B34" i="1"/>
  <c r="B37" i="1"/>
  <c r="B35" i="1"/>
  <c r="B17" i="1"/>
  <c r="C21" i="1"/>
  <c r="E21" i="1" s="1"/>
  <c r="B38" i="1" l="1"/>
  <c r="B30" i="1"/>
  <c r="B54" i="1" s="1"/>
  <c r="B41" i="1"/>
  <c r="B47" i="1" s="1"/>
  <c r="B29" i="1"/>
  <c r="B53" i="1" s="1"/>
  <c r="C17" i="1"/>
  <c r="B15" i="1"/>
  <c r="C15" i="1" s="1"/>
  <c r="E15" i="1" s="1"/>
  <c r="B25" i="1" l="1"/>
  <c r="E17" i="1"/>
  <c r="B28" i="1" l="1"/>
  <c r="B50" i="1" s="1"/>
  <c r="D25" i="1"/>
</calcChain>
</file>

<file path=xl/sharedStrings.xml><?xml version="1.0" encoding="utf-8"?>
<sst xmlns="http://schemas.openxmlformats.org/spreadsheetml/2006/main" count="59" uniqueCount="51">
  <si>
    <t>j</t>
  </si>
  <si>
    <t>Число ви-дов обору-дования це-ха, охва-ченных наблюдени-ем (равно количеству рабочих мест) j</t>
  </si>
  <si>
    <t>nj</t>
  </si>
  <si>
    <t>Количество единиц оборудования по каждому виду</t>
  </si>
  <si>
    <t>Дпj</t>
  </si>
  <si>
    <t>Число дней работы одного станка по плану в период наблюдения (равно числу дней наблюдения)</t>
  </si>
  <si>
    <t>Sпj</t>
  </si>
  <si>
    <t>Число смен работы одного станка по плану в период наблюдения</t>
  </si>
  <si>
    <t>tпдj</t>
  </si>
  <si>
    <t>Продолжительность работы одного станка за смену по плану</t>
  </si>
  <si>
    <t>Hпpj</t>
  </si>
  <si>
    <t>Плановый процент потерь рабочего времени одного станка на ремонт и переналадку</t>
  </si>
  <si>
    <t>i</t>
  </si>
  <si>
    <t>tпмi, мин</t>
  </si>
  <si>
    <t>dtмi, мин</t>
  </si>
  <si>
    <t>α, мин</t>
  </si>
  <si>
    <t>Пункт 1</t>
  </si>
  <si>
    <t>мин/дн</t>
  </si>
  <si>
    <t>ч/дн</t>
  </si>
  <si>
    <t>Фпэj</t>
  </si>
  <si>
    <t>Ффэj</t>
  </si>
  <si>
    <t>Отклонение:</t>
  </si>
  <si>
    <t>Фпэ</t>
  </si>
  <si>
    <t>Ффэ</t>
  </si>
  <si>
    <t>Пункт 2</t>
  </si>
  <si>
    <t>шт/мин</t>
  </si>
  <si>
    <t>шт/ч</t>
  </si>
  <si>
    <t>Впч</t>
  </si>
  <si>
    <t>Вфч</t>
  </si>
  <si>
    <t>Пункт 3</t>
  </si>
  <si>
    <t>шт/дн</t>
  </si>
  <si>
    <t>Nп</t>
  </si>
  <si>
    <t>Nф</t>
  </si>
  <si>
    <t>Пункт 4</t>
  </si>
  <si>
    <t>ΔN</t>
  </si>
  <si>
    <t>ΔNфэ</t>
  </si>
  <si>
    <t>ΔNвч</t>
  </si>
  <si>
    <t>Пвр</t>
  </si>
  <si>
    <t>%</t>
  </si>
  <si>
    <t>αi1</t>
  </si>
  <si>
    <t>αi2</t>
  </si>
  <si>
    <t>αi3</t>
  </si>
  <si>
    <t>αi4</t>
  </si>
  <si>
    <t>α суммарное</t>
  </si>
  <si>
    <t>безразмерн</t>
  </si>
  <si>
    <t>Кэ</t>
  </si>
  <si>
    <t>Кин</t>
  </si>
  <si>
    <t>Кит</t>
  </si>
  <si>
    <t>Δ%Фо</t>
  </si>
  <si>
    <t>Δ%Фофэ</t>
  </si>
  <si>
    <t>Δ%Фовч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</si>
</sst>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2" xfId="0" applyFont="1" applyBorder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2" fontId="1" fillId="0" borderId="0" xfId="0" applyNumberFormat="1" applyFont="1" applyAlignment="1"/>
    <xf numFmtId="0" fontId="1" fillId="2" borderId="1" xfId="0" applyFont="1" applyFill="1" applyBorder="1" applyAlignment="1"/>
    <xf numFmtId="164" fontId="1" fillId="0" borderId="1" xfId="0" applyNumberFormat="1" applyFont="1" applyBorder="1"/>
    <xf numFmtId="165" fontId="1" fillId="0" borderId="1" xfId="0" applyNumberFormat="1" applyFont="1" applyBorder="1"/>
    <xf numFmtId="165" fontId="1" fillId="0" borderId="0" xfId="0" applyNumberFormat="1" applyFont="1" applyAlignment="1"/>
    <xf numFmtId="0" fontId="1" fillId="2" borderId="0" xfId="0" applyFont="1" applyFill="1" applyAlignment="1"/>
    <xf numFmtId="0" fontId="1" fillId="0" borderId="6" xfId="0" applyFont="1" applyBorder="1" applyAlignment="1"/>
    <xf numFmtId="165" fontId="1" fillId="0" borderId="7" xfId="0" applyNumberFormat="1" applyFont="1" applyBorder="1"/>
    <xf numFmtId="0" fontId="2" fillId="3" borderId="0" xfId="0" applyFont="1" applyFill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vertical="top"/>
    </xf>
    <xf numFmtId="165" fontId="1" fillId="0" borderId="0" xfId="0" applyNumberFormat="1" applyFont="1"/>
    <xf numFmtId="0" fontId="1" fillId="0" borderId="0" xfId="0" applyFont="1" applyAlignment="1"/>
    <xf numFmtId="0" fontId="0" fillId="0" borderId="0" xfId="0" applyFont="1" applyAlignment="1"/>
    <xf numFmtId="0" fontId="1" fillId="0" borderId="8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G18" sqref="G18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>
        <v>9</v>
      </c>
      <c r="C1" s="2"/>
      <c r="D1" s="3" t="s">
        <v>1</v>
      </c>
      <c r="E1" s="3"/>
      <c r="F1" s="3"/>
      <c r="G1" s="3"/>
      <c r="H1" s="3"/>
      <c r="I1" s="3"/>
    </row>
    <row r="2" spans="1:10" ht="15.75" customHeight="1" x14ac:dyDescent="0.2">
      <c r="A2" s="1" t="s">
        <v>2</v>
      </c>
      <c r="B2" s="1">
        <v>1</v>
      </c>
      <c r="C2" s="2"/>
      <c r="D2" s="3" t="s">
        <v>3</v>
      </c>
      <c r="E2" s="4"/>
      <c r="F2" s="4"/>
      <c r="G2" s="4"/>
      <c r="H2" s="4"/>
      <c r="I2" s="4"/>
    </row>
    <row r="3" spans="1:10" ht="15.75" customHeight="1" x14ac:dyDescent="0.2">
      <c r="A3" s="1" t="s">
        <v>4</v>
      </c>
      <c r="B3" s="1">
        <v>4</v>
      </c>
      <c r="C3" s="2"/>
      <c r="D3" s="3" t="s">
        <v>5</v>
      </c>
      <c r="E3" s="4"/>
      <c r="F3" s="4"/>
      <c r="G3" s="4"/>
      <c r="H3" s="4"/>
      <c r="I3" s="4"/>
    </row>
    <row r="4" spans="1:10" ht="15.75" customHeight="1" x14ac:dyDescent="0.2">
      <c r="A4" s="1" t="s">
        <v>6</v>
      </c>
      <c r="B4" s="29">
        <v>1</v>
      </c>
      <c r="C4" s="2"/>
      <c r="D4" s="3" t="s">
        <v>7</v>
      </c>
      <c r="E4" s="4"/>
      <c r="F4" s="4"/>
      <c r="G4" s="4"/>
      <c r="H4" s="4"/>
      <c r="I4" s="4"/>
    </row>
    <row r="5" spans="1:10" ht="15.75" customHeight="1" x14ac:dyDescent="0.2">
      <c r="A5" s="5" t="s">
        <v>8</v>
      </c>
      <c r="B5" s="28">
        <v>8</v>
      </c>
      <c r="C5" s="6"/>
      <c r="D5" s="7" t="s">
        <v>9</v>
      </c>
      <c r="E5" s="4"/>
      <c r="F5" s="4"/>
      <c r="G5" s="4"/>
      <c r="H5" s="4"/>
      <c r="I5" s="4"/>
    </row>
    <row r="6" spans="1:10" ht="15.75" customHeight="1" x14ac:dyDescent="0.2">
      <c r="A6" s="1" t="s">
        <v>10</v>
      </c>
      <c r="B6" s="19">
        <v>4</v>
      </c>
      <c r="C6" s="6"/>
      <c r="D6" s="7" t="s">
        <v>11</v>
      </c>
      <c r="E6" s="4"/>
      <c r="F6" s="4"/>
      <c r="G6" s="4"/>
      <c r="H6" s="4"/>
      <c r="I6" s="4"/>
    </row>
    <row r="8" spans="1:10" ht="15.75" customHeight="1" x14ac:dyDescent="0.2">
      <c r="A8" s="1" t="s">
        <v>12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5">
        <v>6</v>
      </c>
      <c r="H8" s="27">
        <v>7</v>
      </c>
      <c r="I8" s="27">
        <v>8</v>
      </c>
      <c r="J8" s="27">
        <v>9</v>
      </c>
    </row>
    <row r="9" spans="1:10" ht="15.75" customHeight="1" x14ac:dyDescent="0.2">
      <c r="A9" s="1" t="s">
        <v>13</v>
      </c>
      <c r="B9" s="1">
        <v>10</v>
      </c>
      <c r="C9" s="1">
        <v>25</v>
      </c>
      <c r="D9" s="1">
        <v>13</v>
      </c>
      <c r="E9" s="1">
        <v>8</v>
      </c>
      <c r="F9" s="1">
        <v>14</v>
      </c>
      <c r="G9" s="5">
        <v>16</v>
      </c>
      <c r="H9" s="27">
        <v>20</v>
      </c>
      <c r="I9" s="27">
        <v>30</v>
      </c>
      <c r="J9" s="27">
        <v>15</v>
      </c>
    </row>
    <row r="10" spans="1:10" ht="15.75" customHeight="1" x14ac:dyDescent="0.2">
      <c r="A10" s="1" t="s">
        <v>14</v>
      </c>
      <c r="B10" s="1">
        <v>1</v>
      </c>
      <c r="C10" s="1">
        <v>1.2</v>
      </c>
      <c r="D10" s="1">
        <v>0.8</v>
      </c>
      <c r="E10" s="1">
        <v>0.4</v>
      </c>
      <c r="F10" s="1">
        <v>1.3</v>
      </c>
      <c r="G10" s="5">
        <v>1.5</v>
      </c>
      <c r="H10" s="28">
        <v>1.1000000000000001</v>
      </c>
      <c r="I10" s="27">
        <v>1.8</v>
      </c>
      <c r="J10" s="27">
        <v>1.2</v>
      </c>
    </row>
    <row r="11" spans="1:10" ht="15.75" customHeight="1" x14ac:dyDescent="0.2">
      <c r="A11" s="1" t="s">
        <v>15</v>
      </c>
      <c r="B11" s="1">
        <v>140</v>
      </c>
      <c r="C11" s="1">
        <v>4000</v>
      </c>
      <c r="D11" s="1">
        <v>1200</v>
      </c>
      <c r="E11" s="1">
        <v>150</v>
      </c>
      <c r="F11" s="2"/>
      <c r="G11" s="2"/>
      <c r="H11" s="2"/>
    </row>
    <row r="12" spans="1:10" ht="15.75" customHeight="1" x14ac:dyDescent="0.2">
      <c r="A12" s="8"/>
      <c r="B12" s="9"/>
      <c r="C12" s="10"/>
      <c r="D12" s="2"/>
      <c r="E12" s="2"/>
      <c r="F12" s="2"/>
      <c r="G12" s="2"/>
    </row>
    <row r="13" spans="1:10" ht="15.75" customHeight="1" x14ac:dyDescent="0.2">
      <c r="A13" s="1" t="s">
        <v>16</v>
      </c>
      <c r="B13" s="1" t="s">
        <v>17</v>
      </c>
      <c r="C13" s="1" t="s">
        <v>18</v>
      </c>
      <c r="D13" s="2"/>
    </row>
    <row r="14" spans="1:10" ht="15.75" customHeight="1" x14ac:dyDescent="0.2">
      <c r="A14" s="1" t="s">
        <v>19</v>
      </c>
      <c r="B14" s="1">
        <f>C14*60</f>
        <v>1843.1999999999998</v>
      </c>
      <c r="C14" s="11">
        <f>B3*B4*B5*(1-B6/100)</f>
        <v>30.72</v>
      </c>
      <c r="D14" s="2"/>
      <c r="E14" s="2"/>
    </row>
    <row r="15" spans="1:10" ht="15.75" customHeight="1" x14ac:dyDescent="0.2">
      <c r="A15" s="1" t="s">
        <v>20</v>
      </c>
      <c r="B15" s="1">
        <f>B17/B1/B2</f>
        <v>1233.1999999999998</v>
      </c>
      <c r="C15" s="12">
        <f>B15/60</f>
        <v>20.553333333333331</v>
      </c>
      <c r="D15" s="2" t="s">
        <v>21</v>
      </c>
      <c r="E15" s="13">
        <f>C15-C14</f>
        <v>-10.166666666666668</v>
      </c>
      <c r="F15" s="2"/>
    </row>
    <row r="16" spans="1:10" ht="15.75" customHeight="1" x14ac:dyDescent="0.2">
      <c r="A16" s="1" t="s">
        <v>22</v>
      </c>
      <c r="B16" s="11">
        <f>B14*B2*B1</f>
        <v>16588.8</v>
      </c>
      <c r="C16" s="11">
        <f>C14*B1*B2</f>
        <v>276.48</v>
      </c>
      <c r="D16" s="2"/>
      <c r="E16" s="2"/>
      <c r="F16" s="2"/>
    </row>
    <row r="17" spans="1:10" ht="15.75" customHeight="1" x14ac:dyDescent="0.2">
      <c r="A17" s="1" t="s">
        <v>23</v>
      </c>
      <c r="B17" s="11">
        <f>B16-B32</f>
        <v>11098.8</v>
      </c>
      <c r="C17" s="11">
        <f>B17/60</f>
        <v>184.98</v>
      </c>
      <c r="D17" s="2" t="s">
        <v>21</v>
      </c>
      <c r="E17" s="2">
        <f>C17-C16</f>
        <v>-91.500000000000028</v>
      </c>
      <c r="F17" s="2"/>
    </row>
    <row r="18" spans="1:10" ht="15.75" customHeight="1" x14ac:dyDescent="0.2">
      <c r="B18" s="2"/>
      <c r="C18" s="2"/>
    </row>
    <row r="19" spans="1:10" ht="15.75" customHeight="1" x14ac:dyDescent="0.2">
      <c r="A19" s="1" t="s">
        <v>24</v>
      </c>
      <c r="B19" s="1" t="s">
        <v>25</v>
      </c>
      <c r="C19" s="14" t="s">
        <v>26</v>
      </c>
      <c r="D19" s="2"/>
      <c r="F19" s="2"/>
    </row>
    <row r="20" spans="1:10" ht="15.75" customHeight="1" x14ac:dyDescent="0.2">
      <c r="A20" s="1" t="s">
        <v>27</v>
      </c>
      <c r="B20" s="15">
        <f>1/SUM(B9:J9)</f>
        <v>6.6225165562913907E-3</v>
      </c>
      <c r="C20" s="16">
        <f t="shared" ref="C20:C21" si="0">B20*60</f>
        <v>0.39735099337748342</v>
      </c>
      <c r="F20" s="2"/>
    </row>
    <row r="21" spans="1:10" ht="15.75" customHeight="1" x14ac:dyDescent="0.2">
      <c r="A21" s="1" t="s">
        <v>28</v>
      </c>
      <c r="B21" s="15">
        <f>1/(SUM(B9:J9)+SUM(B10:J10))</f>
        <v>6.1996280223186604E-3</v>
      </c>
      <c r="C21" s="16">
        <f t="shared" si="0"/>
        <v>0.37197768133911963</v>
      </c>
      <c r="D21" s="2" t="s">
        <v>21</v>
      </c>
      <c r="E21" s="17">
        <f>C21-C20</f>
        <v>-2.5373312038363793E-2</v>
      </c>
      <c r="F21" s="2"/>
    </row>
    <row r="23" spans="1:10" ht="15.75" customHeight="1" x14ac:dyDescent="0.2">
      <c r="A23" s="2" t="s">
        <v>29</v>
      </c>
      <c r="B23" s="18" t="s">
        <v>30</v>
      </c>
      <c r="C23" s="2"/>
      <c r="F23" s="2"/>
    </row>
    <row r="24" spans="1:10" ht="15.75" customHeight="1" x14ac:dyDescent="0.2">
      <c r="A24" s="8" t="s">
        <v>31</v>
      </c>
      <c r="B24" s="10">
        <f>C20*C16</f>
        <v>109.85960264900662</v>
      </c>
      <c r="F24" s="2"/>
    </row>
    <row r="25" spans="1:10" ht="15.75" customHeight="1" x14ac:dyDescent="0.2">
      <c r="A25" s="19" t="s">
        <v>32</v>
      </c>
      <c r="B25" s="20">
        <f>C17*C21</f>
        <v>68.808431494110351</v>
      </c>
      <c r="C25" s="2" t="s">
        <v>21</v>
      </c>
      <c r="D25" s="17">
        <f>B25-B24</f>
        <v>-41.051171154896267</v>
      </c>
    </row>
    <row r="26" spans="1:10" ht="15.75" customHeight="1" x14ac:dyDescent="0.2">
      <c r="E26" s="2"/>
      <c r="F26" s="2"/>
    </row>
    <row r="27" spans="1:10" ht="15.75" customHeight="1" x14ac:dyDescent="0.2">
      <c r="A27" s="2" t="s">
        <v>33</v>
      </c>
      <c r="B27" s="18" t="s">
        <v>30</v>
      </c>
      <c r="C27" s="2"/>
    </row>
    <row r="28" spans="1:10" ht="15.75" customHeight="1" x14ac:dyDescent="0.2">
      <c r="A28" s="21" t="s">
        <v>34</v>
      </c>
      <c r="B28" s="13">
        <f>B25-B24</f>
        <v>-41.051171154896267</v>
      </c>
      <c r="C28" s="2"/>
      <c r="D28" s="2"/>
      <c r="E28" s="6"/>
      <c r="F28" s="6"/>
      <c r="G28" s="6"/>
      <c r="H28" s="6"/>
      <c r="I28" s="6"/>
      <c r="J28" s="6"/>
    </row>
    <row r="29" spans="1:10" ht="15.75" customHeight="1" x14ac:dyDescent="0.2">
      <c r="A29" s="21" t="s">
        <v>35</v>
      </c>
      <c r="B29" s="22">
        <f>(B17-B16)*B20</f>
        <v>-36.357615894039732</v>
      </c>
      <c r="C29" s="2"/>
      <c r="D29" s="2"/>
      <c r="E29" s="6"/>
      <c r="F29" s="6"/>
      <c r="G29" s="6"/>
      <c r="H29" s="6"/>
      <c r="I29" s="6"/>
      <c r="J29" s="6"/>
    </row>
    <row r="30" spans="1:10" ht="15.75" customHeight="1" x14ac:dyDescent="0.2">
      <c r="A30" s="21" t="s">
        <v>36</v>
      </c>
      <c r="B30" s="22">
        <f>B17*(B21-B20)</f>
        <v>-4.693555260856539</v>
      </c>
      <c r="C30" s="2"/>
      <c r="D30" s="2"/>
      <c r="E30" s="6"/>
      <c r="F30" s="23"/>
      <c r="G30" s="25"/>
      <c r="H30" s="23"/>
      <c r="I30" s="23"/>
      <c r="J30" s="23"/>
    </row>
    <row r="31" spans="1:10" ht="15.75" customHeight="1" x14ac:dyDescent="0.2">
      <c r="D31" s="2"/>
      <c r="E31" s="6"/>
      <c r="F31" s="23"/>
      <c r="G31" s="26"/>
      <c r="H31" s="23"/>
      <c r="I31" s="23"/>
      <c r="J31" s="23"/>
    </row>
    <row r="32" spans="1:10" ht="15.75" customHeight="1" x14ac:dyDescent="0.2">
      <c r="A32" s="2" t="s">
        <v>37</v>
      </c>
      <c r="B32">
        <f>SUM(B11:E11)</f>
        <v>5490</v>
      </c>
      <c r="D32" s="2"/>
      <c r="E32" s="6"/>
      <c r="F32" s="23"/>
      <c r="G32" s="26"/>
      <c r="H32" s="23"/>
      <c r="I32" s="23"/>
      <c r="J32" s="23"/>
    </row>
    <row r="33" spans="1:10" ht="15.75" customHeight="1" x14ac:dyDescent="0.2">
      <c r="B33" s="18" t="s">
        <v>38</v>
      </c>
      <c r="D33" s="2"/>
      <c r="E33" s="6"/>
      <c r="F33" s="23"/>
      <c r="G33" s="2"/>
      <c r="H33" s="23"/>
      <c r="I33" s="23"/>
      <c r="J33" s="23"/>
    </row>
    <row r="34" spans="1:10" ht="15.75" customHeight="1" x14ac:dyDescent="0.2">
      <c r="A34" s="2" t="s">
        <v>39</v>
      </c>
      <c r="B34" s="24">
        <f>B11/B16 * 100</f>
        <v>0.84394290123456805</v>
      </c>
      <c r="E34" s="6"/>
      <c r="F34" s="23"/>
      <c r="G34" s="2"/>
      <c r="H34" s="23"/>
      <c r="I34" s="23"/>
      <c r="J34" s="23"/>
    </row>
    <row r="35" spans="1:10" ht="15.75" customHeight="1" x14ac:dyDescent="0.2">
      <c r="A35" s="2" t="s">
        <v>40</v>
      </c>
      <c r="B35" s="24">
        <f>C11/B16 * 100</f>
        <v>24.112654320987655</v>
      </c>
      <c r="E35" s="6"/>
      <c r="F35" s="23"/>
      <c r="G35" s="25"/>
      <c r="H35" s="23"/>
      <c r="I35" s="23"/>
      <c r="J35" s="23"/>
    </row>
    <row r="36" spans="1:10" ht="15.75" customHeight="1" x14ac:dyDescent="0.2">
      <c r="A36" s="2" t="s">
        <v>41</v>
      </c>
      <c r="B36" s="24">
        <f>D11/B16 * 100</f>
        <v>7.2337962962962967</v>
      </c>
      <c r="E36" s="6"/>
      <c r="F36" s="23"/>
      <c r="G36" s="26"/>
      <c r="H36" s="23"/>
      <c r="I36" s="23"/>
      <c r="J36" s="23"/>
    </row>
    <row r="37" spans="1:10" ht="15.75" customHeight="1" x14ac:dyDescent="0.2">
      <c r="A37" s="2" t="s">
        <v>42</v>
      </c>
      <c r="B37" s="24">
        <f>E11/B16 * 100</f>
        <v>0.90422453703703709</v>
      </c>
      <c r="E37" s="6"/>
      <c r="F37" s="23"/>
      <c r="G37" s="26"/>
      <c r="H37" s="23"/>
      <c r="I37" s="23"/>
      <c r="J37" s="23"/>
    </row>
    <row r="38" spans="1:10" ht="15.75" customHeight="1" x14ac:dyDescent="0.2">
      <c r="A38" s="2" t="s">
        <v>43</v>
      </c>
      <c r="B38" s="24">
        <f>SUM(B34:B37)</f>
        <v>33.094618055555557</v>
      </c>
      <c r="E38" s="6"/>
      <c r="F38" s="6"/>
      <c r="G38" s="6"/>
      <c r="H38" s="6"/>
      <c r="I38" s="6"/>
      <c r="J38" s="6"/>
    </row>
    <row r="39" spans="1:10" ht="12.75" x14ac:dyDescent="0.2">
      <c r="E39" s="6"/>
      <c r="F39" s="23"/>
      <c r="G39" s="2"/>
      <c r="H39" s="23"/>
      <c r="I39" s="23"/>
      <c r="J39" s="23"/>
    </row>
    <row r="40" spans="1:10" ht="12.75" x14ac:dyDescent="0.2">
      <c r="B40" s="2" t="s">
        <v>44</v>
      </c>
      <c r="E40" s="6"/>
      <c r="F40" s="23"/>
      <c r="H40" s="23"/>
      <c r="I40" s="23"/>
      <c r="J40" s="23"/>
    </row>
    <row r="41" spans="1:10" ht="12.75" x14ac:dyDescent="0.2">
      <c r="A41" s="2" t="s">
        <v>45</v>
      </c>
      <c r="B41" s="24">
        <f>B17/B16</f>
        <v>0.66905381944444442</v>
      </c>
      <c r="E41" s="6"/>
      <c r="F41" s="23"/>
      <c r="H41" s="23"/>
      <c r="I41" s="23"/>
      <c r="J41" s="23"/>
    </row>
    <row r="42" spans="1:10" ht="12.75" x14ac:dyDescent="0.2">
      <c r="E42" s="6"/>
      <c r="F42" s="23"/>
      <c r="H42" s="23"/>
      <c r="I42" s="23"/>
      <c r="J42" s="23"/>
    </row>
    <row r="43" spans="1:10" ht="12.75" x14ac:dyDescent="0.2">
      <c r="B43" s="2" t="s">
        <v>44</v>
      </c>
      <c r="E43" s="6"/>
      <c r="F43" s="23"/>
      <c r="G43" s="6"/>
      <c r="H43" s="23"/>
      <c r="I43" s="23"/>
      <c r="J43" s="23"/>
    </row>
    <row r="44" spans="1:10" ht="12.75" x14ac:dyDescent="0.2">
      <c r="A44" s="2" t="s">
        <v>46</v>
      </c>
      <c r="B44" s="24">
        <f>B21/B20</f>
        <v>0.9361438313701177</v>
      </c>
      <c r="E44" s="6"/>
      <c r="F44" s="23"/>
      <c r="H44" s="23"/>
      <c r="I44" s="23"/>
      <c r="J44" s="23"/>
    </row>
    <row r="45" spans="1:10" ht="12.75" x14ac:dyDescent="0.2">
      <c r="E45" s="6"/>
      <c r="F45" s="23"/>
      <c r="H45" s="23"/>
      <c r="I45" s="23"/>
      <c r="J45" s="23"/>
    </row>
    <row r="46" spans="1:10" ht="12.75" x14ac:dyDescent="0.2">
      <c r="B46" s="2" t="s">
        <v>44</v>
      </c>
    </row>
    <row r="47" spans="1:10" ht="12.75" x14ac:dyDescent="0.2">
      <c r="A47" s="2" t="s">
        <v>47</v>
      </c>
      <c r="B47" s="24">
        <f>B41*B44</f>
        <v>0.6263306059275332</v>
      </c>
    </row>
    <row r="49" spans="1:2" ht="12.75" x14ac:dyDescent="0.2">
      <c r="B49" s="2" t="s">
        <v>38</v>
      </c>
    </row>
    <row r="50" spans="1:2" ht="12.75" x14ac:dyDescent="0.2">
      <c r="A50" s="21" t="s">
        <v>48</v>
      </c>
      <c r="B50" s="22">
        <f>B28/B24 * 100</f>
        <v>-37.366939407246676</v>
      </c>
    </row>
    <row r="51" spans="1:2" ht="12.75" x14ac:dyDescent="0.2">
      <c r="A51" s="21"/>
    </row>
    <row r="52" spans="1:2" ht="12.75" x14ac:dyDescent="0.2">
      <c r="A52" s="21"/>
      <c r="B52" s="2" t="s">
        <v>38</v>
      </c>
    </row>
    <row r="53" spans="1:2" ht="12.75" x14ac:dyDescent="0.2">
      <c r="A53" s="21" t="s">
        <v>49</v>
      </c>
      <c r="B53" s="22">
        <f>B29/B24 * 100</f>
        <v>-33.09461805555555</v>
      </c>
    </row>
    <row r="54" spans="1:2" ht="12.75" x14ac:dyDescent="0.2">
      <c r="A54" s="21" t="s">
        <v>50</v>
      </c>
      <c r="B54" s="22">
        <f>B30/B24 * 100</f>
        <v>-4.2723213516911249</v>
      </c>
    </row>
  </sheetData>
  <mergeCells count="2">
    <mergeCell ref="G30:G32"/>
    <mergeCell ref="G35:G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Verkhovtsov</dc:creator>
  <cp:lastModifiedBy>Pavel Verkhovtsov</cp:lastModifiedBy>
  <dcterms:created xsi:type="dcterms:W3CDTF">2015-10-19T08:28:10Z</dcterms:created>
  <dcterms:modified xsi:type="dcterms:W3CDTF">2015-10-19T08:28:10Z</dcterms:modified>
</cp:coreProperties>
</file>