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h\Dropbox\Articles\Ghassane\Green_Pricing\JoF\B_submission_codes\core_files\"/>
    </mc:Choice>
  </mc:AlternateContent>
  <xr:revisionPtr revIDLastSave="0" documentId="13_ncr:1_{D3EA1F1C-9B44-41E4-A393-2A0C9AACBDF8}" xr6:coauthVersionLast="47" xr6:coauthVersionMax="47" xr10:uidLastSave="{00000000-0000-0000-0000-000000000000}"/>
  <bookViews>
    <workbookView xWindow="-120" yWindow="-120" windowWidth="38640" windowHeight="15720" xr2:uid="{F8D529A0-303D-4248-AB0B-E7D42AA01B92}"/>
  </bookViews>
  <sheets>
    <sheet name="compact" sheetId="2" r:id="rId1"/>
    <sheet name="gross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" i="2"/>
  <c r="P223" i="1"/>
  <c r="Q6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" i="2"/>
  <c r="X7" i="1"/>
  <c r="W8" i="1"/>
  <c r="W7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" i="2"/>
  <c r="W223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B199" i="2"/>
  <c r="C199" i="2"/>
  <c r="D199" i="2"/>
  <c r="E199" i="2"/>
  <c r="F199" i="2"/>
  <c r="B200" i="2"/>
  <c r="C200" i="2"/>
  <c r="D200" i="2"/>
  <c r="E200" i="2"/>
  <c r="F200" i="2"/>
  <c r="B193" i="2"/>
  <c r="C193" i="2"/>
  <c r="D193" i="2"/>
  <c r="E193" i="2"/>
  <c r="F193" i="2"/>
  <c r="B194" i="2"/>
  <c r="C194" i="2"/>
  <c r="D194" i="2"/>
  <c r="E194" i="2"/>
  <c r="F194" i="2"/>
  <c r="B195" i="2"/>
  <c r="C195" i="2"/>
  <c r="D195" i="2"/>
  <c r="E195" i="2"/>
  <c r="F195" i="2"/>
  <c r="B196" i="2"/>
  <c r="C196" i="2"/>
  <c r="D196" i="2"/>
  <c r="E196" i="2"/>
  <c r="F196" i="2"/>
  <c r="B197" i="2"/>
  <c r="C197" i="2"/>
  <c r="D197" i="2"/>
  <c r="E197" i="2"/>
  <c r="F197" i="2"/>
  <c r="B198" i="2"/>
  <c r="C198" i="2"/>
  <c r="D198" i="2"/>
  <c r="E198" i="2"/>
  <c r="F198" i="2"/>
  <c r="B189" i="2"/>
  <c r="C189" i="2"/>
  <c r="D189" i="2"/>
  <c r="E189" i="2"/>
  <c r="F189" i="2"/>
  <c r="B190" i="2"/>
  <c r="C190" i="2"/>
  <c r="D190" i="2"/>
  <c r="E190" i="2"/>
  <c r="F190" i="2"/>
  <c r="B191" i="2"/>
  <c r="C191" i="2"/>
  <c r="D191" i="2"/>
  <c r="E191" i="2"/>
  <c r="F191" i="2"/>
  <c r="B192" i="2"/>
  <c r="C192" i="2"/>
  <c r="D192" i="2"/>
  <c r="E192" i="2"/>
  <c r="F192" i="2"/>
  <c r="B2" i="2"/>
  <c r="C2" i="2"/>
  <c r="D2" i="2"/>
  <c r="E2" i="2"/>
  <c r="F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B165" i="2"/>
  <c r="C165" i="2"/>
  <c r="D165" i="2"/>
  <c r="E165" i="2"/>
  <c r="F165" i="2"/>
  <c r="B166" i="2"/>
  <c r="C166" i="2"/>
  <c r="D166" i="2"/>
  <c r="E166" i="2"/>
  <c r="F166" i="2"/>
  <c r="B167" i="2"/>
  <c r="C167" i="2"/>
  <c r="D167" i="2"/>
  <c r="E167" i="2"/>
  <c r="F167" i="2"/>
  <c r="B168" i="2"/>
  <c r="C168" i="2"/>
  <c r="D168" i="2"/>
  <c r="E168" i="2"/>
  <c r="F168" i="2"/>
  <c r="B169" i="2"/>
  <c r="C169" i="2"/>
  <c r="D169" i="2"/>
  <c r="E169" i="2"/>
  <c r="F169" i="2"/>
  <c r="B170" i="2"/>
  <c r="C170" i="2"/>
  <c r="D170" i="2"/>
  <c r="E170" i="2"/>
  <c r="F170" i="2"/>
  <c r="B171" i="2"/>
  <c r="C171" i="2"/>
  <c r="D171" i="2"/>
  <c r="E171" i="2"/>
  <c r="F171" i="2"/>
  <c r="B172" i="2"/>
  <c r="C172" i="2"/>
  <c r="D172" i="2"/>
  <c r="E172" i="2"/>
  <c r="F172" i="2"/>
  <c r="B173" i="2"/>
  <c r="C173" i="2"/>
  <c r="D173" i="2"/>
  <c r="E173" i="2"/>
  <c r="F173" i="2"/>
  <c r="B174" i="2"/>
  <c r="C174" i="2"/>
  <c r="D174" i="2"/>
  <c r="E174" i="2"/>
  <c r="F174" i="2"/>
  <c r="B175" i="2"/>
  <c r="C175" i="2"/>
  <c r="D175" i="2"/>
  <c r="E175" i="2"/>
  <c r="F175" i="2"/>
  <c r="B176" i="2"/>
  <c r="C176" i="2"/>
  <c r="D176" i="2"/>
  <c r="E176" i="2"/>
  <c r="F176" i="2"/>
  <c r="B177" i="2"/>
  <c r="C177" i="2"/>
  <c r="D177" i="2"/>
  <c r="E177" i="2"/>
  <c r="F177" i="2"/>
  <c r="B178" i="2"/>
  <c r="C178" i="2"/>
  <c r="D178" i="2"/>
  <c r="E178" i="2"/>
  <c r="F178" i="2"/>
  <c r="B179" i="2"/>
  <c r="C179" i="2"/>
  <c r="D179" i="2"/>
  <c r="E179" i="2"/>
  <c r="F179" i="2"/>
  <c r="B180" i="2"/>
  <c r="C180" i="2"/>
  <c r="D180" i="2"/>
  <c r="E180" i="2"/>
  <c r="F180" i="2"/>
  <c r="B181" i="2"/>
  <c r="C181" i="2"/>
  <c r="D181" i="2"/>
  <c r="E181" i="2"/>
  <c r="F181" i="2"/>
  <c r="B182" i="2"/>
  <c r="C182" i="2"/>
  <c r="D182" i="2"/>
  <c r="E182" i="2"/>
  <c r="F182" i="2"/>
  <c r="B183" i="2"/>
  <c r="C183" i="2"/>
  <c r="D183" i="2"/>
  <c r="E183" i="2"/>
  <c r="F183" i="2"/>
  <c r="B184" i="2"/>
  <c r="C184" i="2"/>
  <c r="D184" i="2"/>
  <c r="E184" i="2"/>
  <c r="F184" i="2"/>
  <c r="B185" i="2"/>
  <c r="C185" i="2"/>
  <c r="D185" i="2"/>
  <c r="E185" i="2"/>
  <c r="F185" i="2"/>
  <c r="B186" i="2"/>
  <c r="C186" i="2"/>
  <c r="D186" i="2"/>
  <c r="E186" i="2"/>
  <c r="F186" i="2"/>
  <c r="B187" i="2"/>
  <c r="C187" i="2"/>
  <c r="D187" i="2"/>
  <c r="E187" i="2"/>
  <c r="F187" i="2"/>
  <c r="B188" i="2"/>
  <c r="C188" i="2"/>
  <c r="D188" i="2"/>
  <c r="E188" i="2"/>
  <c r="F188" i="2"/>
  <c r="R223" i="1"/>
  <c r="H7" i="1"/>
  <c r="H221" i="1"/>
  <c r="I206" i="1"/>
  <c r="X223" i="1"/>
  <c r="AB223" i="1"/>
  <c r="AA223" i="1"/>
  <c r="Z223" i="1"/>
  <c r="Y223" i="1"/>
  <c r="V223" i="1"/>
  <c r="U223" i="1"/>
  <c r="T223" i="1"/>
  <c r="S223" i="1"/>
  <c r="Q223" i="1"/>
  <c r="Y7" i="1" l="1"/>
  <c r="I7" i="1"/>
  <c r="Y219" i="1"/>
  <c r="AB6" i="1"/>
  <c r="Y222" i="1"/>
  <c r="AA222" i="1"/>
  <c r="AB222" i="1"/>
  <c r="P232" i="1"/>
  <c r="P231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Y31" i="1"/>
  <c r="Y35" i="1"/>
  <c r="Y36" i="1"/>
  <c r="Y95" i="1"/>
  <c r="Y99" i="1"/>
  <c r="Y100" i="1"/>
  <c r="Y159" i="1"/>
  <c r="Y163" i="1"/>
  <c r="Y16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Q7" i="1"/>
  <c r="Q8" i="1"/>
  <c r="Y8" i="1" s="1"/>
  <c r="Q9" i="1"/>
  <c r="Q10" i="1"/>
  <c r="Y10" i="1" s="1"/>
  <c r="Q11" i="1"/>
  <c r="Y11" i="1" s="1"/>
  <c r="Q12" i="1"/>
  <c r="Y12" i="1" s="1"/>
  <c r="Q13" i="1"/>
  <c r="Q14" i="1"/>
  <c r="Y14" i="1" s="1"/>
  <c r="Q15" i="1"/>
  <c r="Y15" i="1" s="1"/>
  <c r="Q16" i="1"/>
  <c r="Y16" i="1" s="1"/>
  <c r="Q17" i="1"/>
  <c r="Y17" i="1" s="1"/>
  <c r="Q18" i="1"/>
  <c r="Y18" i="1" s="1"/>
  <c r="Q19" i="1"/>
  <c r="Y19" i="1" s="1"/>
  <c r="Q20" i="1"/>
  <c r="Y20" i="1" s="1"/>
  <c r="Q21" i="1"/>
  <c r="Y21" i="1" s="1"/>
  <c r="Q22" i="1"/>
  <c r="Y22" i="1" s="1"/>
  <c r="Q23" i="1"/>
  <c r="Y23" i="1" s="1"/>
  <c r="Q24" i="1"/>
  <c r="Y24" i="1" s="1"/>
  <c r="Q25" i="1"/>
  <c r="Q26" i="1"/>
  <c r="Y26" i="1" s="1"/>
  <c r="Q27" i="1"/>
  <c r="Y27" i="1" s="1"/>
  <c r="Q28" i="1"/>
  <c r="Y28" i="1" s="1"/>
  <c r="Q29" i="1"/>
  <c r="Q30" i="1"/>
  <c r="Q31" i="1"/>
  <c r="Q32" i="1"/>
  <c r="Y32" i="1" s="1"/>
  <c r="Q33" i="1"/>
  <c r="Y33" i="1" s="1"/>
  <c r="Q34" i="1"/>
  <c r="Q35" i="1"/>
  <c r="Q36" i="1"/>
  <c r="Q37" i="1"/>
  <c r="Y37" i="1" s="1"/>
  <c r="Q38" i="1"/>
  <c r="Y38" i="1" s="1"/>
  <c r="Q39" i="1"/>
  <c r="Y39" i="1" s="1"/>
  <c r="Q40" i="1"/>
  <c r="Y40" i="1" s="1"/>
  <c r="Q41" i="1"/>
  <c r="Q42" i="1"/>
  <c r="Y42" i="1" s="1"/>
  <c r="Q43" i="1"/>
  <c r="Y43" i="1" s="1"/>
  <c r="Q44" i="1"/>
  <c r="Y44" i="1" s="1"/>
  <c r="Q45" i="1"/>
  <c r="Q46" i="1"/>
  <c r="Q47" i="1"/>
  <c r="Y47" i="1" s="1"/>
  <c r="Q48" i="1"/>
  <c r="Y48" i="1" s="1"/>
  <c r="Q49" i="1"/>
  <c r="Y49" i="1" s="1"/>
  <c r="Q50" i="1"/>
  <c r="Q51" i="1"/>
  <c r="Y51" i="1" s="1"/>
  <c r="Q52" i="1"/>
  <c r="Y52" i="1" s="1"/>
  <c r="Q53" i="1"/>
  <c r="Y53" i="1" s="1"/>
  <c r="Q54" i="1"/>
  <c r="Y54" i="1" s="1"/>
  <c r="Q55" i="1"/>
  <c r="Y55" i="1" s="1"/>
  <c r="Q56" i="1"/>
  <c r="Y56" i="1" s="1"/>
  <c r="Q57" i="1"/>
  <c r="Q58" i="1"/>
  <c r="Y58" i="1" s="1"/>
  <c r="Q59" i="1"/>
  <c r="Y59" i="1" s="1"/>
  <c r="Q60" i="1"/>
  <c r="Y60" i="1" s="1"/>
  <c r="Q61" i="1"/>
  <c r="Q62" i="1"/>
  <c r="Q63" i="1"/>
  <c r="Y63" i="1" s="1"/>
  <c r="Q64" i="1"/>
  <c r="Y64" i="1" s="1"/>
  <c r="Q65" i="1"/>
  <c r="Y65" i="1" s="1"/>
  <c r="Q66" i="1"/>
  <c r="Q67" i="1"/>
  <c r="Y67" i="1" s="1"/>
  <c r="Q68" i="1"/>
  <c r="Y68" i="1" s="1"/>
  <c r="Q69" i="1"/>
  <c r="Y69" i="1" s="1"/>
  <c r="Q70" i="1"/>
  <c r="Y70" i="1" s="1"/>
  <c r="Q71" i="1"/>
  <c r="Y71" i="1" s="1"/>
  <c r="Q72" i="1"/>
  <c r="Y72" i="1" s="1"/>
  <c r="Q73" i="1"/>
  <c r="Q74" i="1"/>
  <c r="Y74" i="1" s="1"/>
  <c r="Q75" i="1"/>
  <c r="Y75" i="1" s="1"/>
  <c r="Q76" i="1"/>
  <c r="Y76" i="1" s="1"/>
  <c r="Q77" i="1"/>
  <c r="Q78" i="1"/>
  <c r="Q79" i="1"/>
  <c r="Y79" i="1" s="1"/>
  <c r="Q80" i="1"/>
  <c r="Y80" i="1" s="1"/>
  <c r="Q81" i="1"/>
  <c r="Y81" i="1" s="1"/>
  <c r="Q82" i="1"/>
  <c r="Q83" i="1"/>
  <c r="Y83" i="1" s="1"/>
  <c r="Q84" i="1"/>
  <c r="Y84" i="1" s="1"/>
  <c r="Q85" i="1"/>
  <c r="Y85" i="1" s="1"/>
  <c r="Q86" i="1"/>
  <c r="Y86" i="1" s="1"/>
  <c r="Q87" i="1"/>
  <c r="Y87" i="1" s="1"/>
  <c r="Q88" i="1"/>
  <c r="Y88" i="1" s="1"/>
  <c r="Q89" i="1"/>
  <c r="Q90" i="1"/>
  <c r="Y90" i="1" s="1"/>
  <c r="Q91" i="1"/>
  <c r="Y91" i="1" s="1"/>
  <c r="Q92" i="1"/>
  <c r="Y92" i="1" s="1"/>
  <c r="Q93" i="1"/>
  <c r="Q94" i="1"/>
  <c r="Q95" i="1"/>
  <c r="Q96" i="1"/>
  <c r="Y96" i="1" s="1"/>
  <c r="Q97" i="1"/>
  <c r="Y97" i="1" s="1"/>
  <c r="Q98" i="1"/>
  <c r="Q99" i="1"/>
  <c r="Q100" i="1"/>
  <c r="Q101" i="1"/>
  <c r="Y101" i="1" s="1"/>
  <c r="Q102" i="1"/>
  <c r="Y102" i="1" s="1"/>
  <c r="Q103" i="1"/>
  <c r="Y103" i="1" s="1"/>
  <c r="Q104" i="1"/>
  <c r="Y104" i="1" s="1"/>
  <c r="Q105" i="1"/>
  <c r="Q106" i="1"/>
  <c r="Y106" i="1" s="1"/>
  <c r="Q107" i="1"/>
  <c r="Y107" i="1" s="1"/>
  <c r="Q108" i="1"/>
  <c r="Y108" i="1" s="1"/>
  <c r="Q109" i="1"/>
  <c r="Q110" i="1"/>
  <c r="Q111" i="1"/>
  <c r="Y111" i="1" s="1"/>
  <c r="Q112" i="1"/>
  <c r="Y112" i="1" s="1"/>
  <c r="Q113" i="1"/>
  <c r="Y113" i="1" s="1"/>
  <c r="Q114" i="1"/>
  <c r="Q115" i="1"/>
  <c r="Y115" i="1" s="1"/>
  <c r="Q116" i="1"/>
  <c r="Y116" i="1" s="1"/>
  <c r="Q117" i="1"/>
  <c r="Y117" i="1" s="1"/>
  <c r="Q118" i="1"/>
  <c r="Y118" i="1" s="1"/>
  <c r="Q119" i="1"/>
  <c r="Y119" i="1" s="1"/>
  <c r="Q120" i="1"/>
  <c r="Y120" i="1" s="1"/>
  <c r="Q121" i="1"/>
  <c r="Q122" i="1"/>
  <c r="Y122" i="1" s="1"/>
  <c r="Q123" i="1"/>
  <c r="Y123" i="1" s="1"/>
  <c r="Q124" i="1"/>
  <c r="Y124" i="1" s="1"/>
  <c r="Q125" i="1"/>
  <c r="Q126" i="1"/>
  <c r="Q127" i="1"/>
  <c r="Y127" i="1" s="1"/>
  <c r="Q128" i="1"/>
  <c r="Y128" i="1" s="1"/>
  <c r="Q129" i="1"/>
  <c r="Y129" i="1" s="1"/>
  <c r="Q130" i="1"/>
  <c r="Q131" i="1"/>
  <c r="Y131" i="1" s="1"/>
  <c r="Q132" i="1"/>
  <c r="Y132" i="1" s="1"/>
  <c r="Q133" i="1"/>
  <c r="Y133" i="1" s="1"/>
  <c r="Q134" i="1"/>
  <c r="Y134" i="1" s="1"/>
  <c r="Q135" i="1"/>
  <c r="Y135" i="1" s="1"/>
  <c r="Q136" i="1"/>
  <c r="Y136" i="1" s="1"/>
  <c r="Q137" i="1"/>
  <c r="Q138" i="1"/>
  <c r="Y138" i="1" s="1"/>
  <c r="Q139" i="1"/>
  <c r="Y139" i="1" s="1"/>
  <c r="Q140" i="1"/>
  <c r="Y140" i="1" s="1"/>
  <c r="Q141" i="1"/>
  <c r="Q142" i="1"/>
  <c r="Q143" i="1"/>
  <c r="Y143" i="1" s="1"/>
  <c r="Q144" i="1"/>
  <c r="Y144" i="1" s="1"/>
  <c r="Q145" i="1"/>
  <c r="Y145" i="1" s="1"/>
  <c r="Q146" i="1"/>
  <c r="Q147" i="1"/>
  <c r="Y147" i="1" s="1"/>
  <c r="Q148" i="1"/>
  <c r="Y148" i="1" s="1"/>
  <c r="Q149" i="1"/>
  <c r="Y149" i="1" s="1"/>
  <c r="Q150" i="1"/>
  <c r="Y150" i="1" s="1"/>
  <c r="Q151" i="1"/>
  <c r="Y151" i="1" s="1"/>
  <c r="Q152" i="1"/>
  <c r="Y152" i="1" s="1"/>
  <c r="Q153" i="1"/>
  <c r="Q154" i="1"/>
  <c r="Y154" i="1" s="1"/>
  <c r="Q155" i="1"/>
  <c r="Y155" i="1" s="1"/>
  <c r="Q156" i="1"/>
  <c r="Y156" i="1" s="1"/>
  <c r="Q157" i="1"/>
  <c r="Q158" i="1"/>
  <c r="Q159" i="1"/>
  <c r="Q160" i="1"/>
  <c r="Y160" i="1" s="1"/>
  <c r="Q161" i="1"/>
  <c r="Y161" i="1" s="1"/>
  <c r="Q162" i="1"/>
  <c r="Q163" i="1"/>
  <c r="Q164" i="1"/>
  <c r="Q165" i="1"/>
  <c r="Y165" i="1" s="1"/>
  <c r="Q166" i="1"/>
  <c r="Y166" i="1" s="1"/>
  <c r="Q167" i="1"/>
  <c r="Y167" i="1" s="1"/>
  <c r="Q168" i="1"/>
  <c r="Y168" i="1" s="1"/>
  <c r="Q169" i="1"/>
  <c r="Q170" i="1"/>
  <c r="Y170" i="1" s="1"/>
  <c r="Q171" i="1"/>
  <c r="Y171" i="1" s="1"/>
  <c r="Q172" i="1"/>
  <c r="Y172" i="1" s="1"/>
  <c r="Q173" i="1"/>
  <c r="Q174" i="1"/>
  <c r="Q175" i="1"/>
  <c r="Y175" i="1" s="1"/>
  <c r="Q176" i="1"/>
  <c r="Y176" i="1" s="1"/>
  <c r="Q177" i="1"/>
  <c r="Y177" i="1" s="1"/>
  <c r="Q178" i="1"/>
  <c r="Q179" i="1"/>
  <c r="Y179" i="1" s="1"/>
  <c r="Q180" i="1"/>
  <c r="Y180" i="1" s="1"/>
  <c r="Q181" i="1"/>
  <c r="Y181" i="1" s="1"/>
  <c r="Q182" i="1"/>
  <c r="Y182" i="1" s="1"/>
  <c r="Q183" i="1"/>
  <c r="Y183" i="1" s="1"/>
  <c r="Q184" i="1"/>
  <c r="Y184" i="1" s="1"/>
  <c r="Q185" i="1"/>
  <c r="Q186" i="1"/>
  <c r="Y186" i="1" s="1"/>
  <c r="Q187" i="1"/>
  <c r="Y187" i="1" s="1"/>
  <c r="Q188" i="1"/>
  <c r="Y188" i="1" s="1"/>
  <c r="Q189" i="1"/>
  <c r="Q190" i="1"/>
  <c r="Q191" i="1"/>
  <c r="Y191" i="1" s="1"/>
  <c r="Q192" i="1"/>
  <c r="Y192" i="1" s="1"/>
  <c r="Q193" i="1"/>
  <c r="Y193" i="1" s="1"/>
  <c r="Q194" i="1"/>
  <c r="Q195" i="1"/>
  <c r="Y195" i="1" s="1"/>
  <c r="Q196" i="1"/>
  <c r="Y196" i="1" s="1"/>
  <c r="Q197" i="1"/>
  <c r="Y197" i="1" s="1"/>
  <c r="Q198" i="1"/>
  <c r="Y198" i="1" s="1"/>
  <c r="Q199" i="1"/>
  <c r="Y199" i="1" s="1"/>
  <c r="Q200" i="1"/>
  <c r="Y200" i="1" s="1"/>
  <c r="Q201" i="1"/>
  <c r="Q202" i="1"/>
  <c r="Y202" i="1" s="1"/>
  <c r="Q203" i="1"/>
  <c r="Y203" i="1" s="1"/>
  <c r="Q204" i="1"/>
  <c r="Y204" i="1" s="1"/>
  <c r="Q205" i="1"/>
  <c r="Q206" i="1"/>
  <c r="Q207" i="1"/>
  <c r="Y207" i="1" s="1"/>
  <c r="Q208" i="1"/>
  <c r="Y208" i="1" s="1"/>
  <c r="Q209" i="1"/>
  <c r="Y209" i="1" s="1"/>
  <c r="Q210" i="1"/>
  <c r="Q211" i="1"/>
  <c r="Y211" i="1" s="1"/>
  <c r="Q212" i="1"/>
  <c r="Y212" i="1" s="1"/>
  <c r="Q213" i="1"/>
  <c r="Y213" i="1" s="1"/>
  <c r="Q214" i="1"/>
  <c r="Y214" i="1" s="1"/>
  <c r="Q215" i="1"/>
  <c r="Y215" i="1" s="1"/>
  <c r="Q216" i="1"/>
  <c r="Y216" i="1" s="1"/>
  <c r="Q217" i="1"/>
  <c r="Q218" i="1"/>
  <c r="Y218" i="1" s="1"/>
  <c r="Q219" i="1"/>
  <c r="G219" i="1"/>
  <c r="H219" i="1" s="1"/>
  <c r="I219" i="1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6" i="1"/>
  <c r="Z215" i="1"/>
  <c r="Z216" i="1"/>
  <c r="Z217" i="1"/>
  <c r="Z218" i="1"/>
  <c r="Z219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W62" i="1" s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W78" i="1" s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W94" i="1" s="1"/>
  <c r="R95" i="1"/>
  <c r="R96" i="1"/>
  <c r="R97" i="1"/>
  <c r="R98" i="1"/>
  <c r="R99" i="1"/>
  <c r="R100" i="1"/>
  <c r="R101" i="1"/>
  <c r="R102" i="1"/>
  <c r="W102" i="1" s="1"/>
  <c r="R103" i="1"/>
  <c r="R104" i="1"/>
  <c r="R105" i="1"/>
  <c r="R106" i="1"/>
  <c r="R107" i="1"/>
  <c r="R108" i="1"/>
  <c r="R109" i="1"/>
  <c r="R110" i="1"/>
  <c r="W110" i="1" s="1"/>
  <c r="R111" i="1"/>
  <c r="R112" i="1"/>
  <c r="R113" i="1"/>
  <c r="R114" i="1"/>
  <c r="R115" i="1"/>
  <c r="R116" i="1"/>
  <c r="R117" i="1"/>
  <c r="R118" i="1"/>
  <c r="W118" i="1" s="1"/>
  <c r="R119" i="1"/>
  <c r="R120" i="1"/>
  <c r="R121" i="1"/>
  <c r="R122" i="1"/>
  <c r="R123" i="1"/>
  <c r="R124" i="1"/>
  <c r="R125" i="1"/>
  <c r="R126" i="1"/>
  <c r="W126" i="1" s="1"/>
  <c r="R127" i="1"/>
  <c r="R128" i="1"/>
  <c r="R129" i="1"/>
  <c r="R130" i="1"/>
  <c r="R131" i="1"/>
  <c r="R132" i="1"/>
  <c r="R133" i="1"/>
  <c r="R134" i="1"/>
  <c r="W134" i="1" s="1"/>
  <c r="R135" i="1"/>
  <c r="R136" i="1"/>
  <c r="R137" i="1"/>
  <c r="R138" i="1"/>
  <c r="R139" i="1"/>
  <c r="R140" i="1"/>
  <c r="R141" i="1"/>
  <c r="R142" i="1"/>
  <c r="W142" i="1" s="1"/>
  <c r="R143" i="1"/>
  <c r="R144" i="1"/>
  <c r="R145" i="1"/>
  <c r="R146" i="1"/>
  <c r="R147" i="1"/>
  <c r="R148" i="1"/>
  <c r="R149" i="1"/>
  <c r="R150" i="1"/>
  <c r="W150" i="1" s="1"/>
  <c r="R151" i="1"/>
  <c r="R152" i="1"/>
  <c r="R153" i="1"/>
  <c r="R154" i="1"/>
  <c r="R155" i="1"/>
  <c r="R156" i="1"/>
  <c r="R157" i="1"/>
  <c r="R158" i="1"/>
  <c r="W158" i="1" s="1"/>
  <c r="R159" i="1"/>
  <c r="R160" i="1"/>
  <c r="R161" i="1"/>
  <c r="R162" i="1"/>
  <c r="R163" i="1"/>
  <c r="R164" i="1"/>
  <c r="R165" i="1"/>
  <c r="R166" i="1"/>
  <c r="W166" i="1" s="1"/>
  <c r="R167" i="1"/>
  <c r="R168" i="1"/>
  <c r="R169" i="1"/>
  <c r="R170" i="1"/>
  <c r="R171" i="1"/>
  <c r="R172" i="1"/>
  <c r="R173" i="1"/>
  <c r="R174" i="1"/>
  <c r="W174" i="1" s="1"/>
  <c r="R175" i="1"/>
  <c r="R176" i="1"/>
  <c r="R177" i="1"/>
  <c r="R178" i="1"/>
  <c r="R179" i="1"/>
  <c r="R180" i="1"/>
  <c r="R181" i="1"/>
  <c r="R182" i="1"/>
  <c r="W182" i="1" s="1"/>
  <c r="R183" i="1"/>
  <c r="R184" i="1"/>
  <c r="R185" i="1"/>
  <c r="R186" i="1"/>
  <c r="R187" i="1"/>
  <c r="R188" i="1"/>
  <c r="R189" i="1"/>
  <c r="R190" i="1"/>
  <c r="W190" i="1" s="1"/>
  <c r="R191" i="1"/>
  <c r="R192" i="1"/>
  <c r="R193" i="1"/>
  <c r="R194" i="1"/>
  <c r="R195" i="1"/>
  <c r="R196" i="1"/>
  <c r="R197" i="1"/>
  <c r="R198" i="1"/>
  <c r="W198" i="1" s="1"/>
  <c r="R199" i="1"/>
  <c r="R200" i="1"/>
  <c r="R201" i="1"/>
  <c r="R202" i="1"/>
  <c r="R203" i="1"/>
  <c r="R204" i="1"/>
  <c r="R205" i="1"/>
  <c r="R206" i="1"/>
  <c r="W206" i="1" s="1"/>
  <c r="R207" i="1"/>
  <c r="R208" i="1"/>
  <c r="R209" i="1"/>
  <c r="R210" i="1"/>
  <c r="R211" i="1"/>
  <c r="R212" i="1"/>
  <c r="R213" i="1"/>
  <c r="R214" i="1"/>
  <c r="W214" i="1" s="1"/>
  <c r="R215" i="1"/>
  <c r="R216" i="1"/>
  <c r="R217" i="1"/>
  <c r="R218" i="1"/>
  <c r="R219" i="1"/>
  <c r="R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7" i="1"/>
  <c r="G7" i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7" i="1"/>
  <c r="Y217" i="1" l="1"/>
  <c r="Y201" i="1"/>
  <c r="Y185" i="1"/>
  <c r="Y169" i="1"/>
  <c r="Y153" i="1"/>
  <c r="Y137" i="1"/>
  <c r="Y121" i="1"/>
  <c r="Y105" i="1"/>
  <c r="Y89" i="1"/>
  <c r="Y73" i="1"/>
  <c r="Y57" i="1"/>
  <c r="Y41" i="1"/>
  <c r="Y25" i="1"/>
  <c r="Y9" i="1"/>
  <c r="W46" i="1"/>
  <c r="W30" i="1"/>
  <c r="W14" i="1"/>
  <c r="Y210" i="1"/>
  <c r="Y194" i="1"/>
  <c r="Y178" i="1"/>
  <c r="Y162" i="1"/>
  <c r="Y146" i="1"/>
  <c r="Y130" i="1"/>
  <c r="Y114" i="1"/>
  <c r="Y98" i="1"/>
  <c r="Y82" i="1"/>
  <c r="Y66" i="1"/>
  <c r="Y50" i="1"/>
  <c r="Y34" i="1"/>
  <c r="P230" i="1"/>
  <c r="W217" i="1"/>
  <c r="W201" i="1"/>
  <c r="W169" i="1"/>
  <c r="W153" i="1"/>
  <c r="W137" i="1"/>
  <c r="W121" i="1"/>
  <c r="W105" i="1"/>
  <c r="W89" i="1"/>
  <c r="W73" i="1"/>
  <c r="W57" i="1"/>
  <c r="W41" i="1"/>
  <c r="W25" i="1"/>
  <c r="W9" i="1"/>
  <c r="Y205" i="1"/>
  <c r="Y189" i="1"/>
  <c r="Y173" i="1"/>
  <c r="Y157" i="1"/>
  <c r="Y141" i="1"/>
  <c r="Y125" i="1"/>
  <c r="Y109" i="1"/>
  <c r="Y93" i="1"/>
  <c r="Y77" i="1"/>
  <c r="Y61" i="1"/>
  <c r="Y45" i="1"/>
  <c r="Y29" i="1"/>
  <c r="Y13" i="1"/>
  <c r="Y206" i="1"/>
  <c r="Y190" i="1"/>
  <c r="Y174" i="1"/>
  <c r="Y158" i="1"/>
  <c r="Y142" i="1"/>
  <c r="Y126" i="1"/>
  <c r="Y110" i="1"/>
  <c r="Y94" i="1"/>
  <c r="Y78" i="1"/>
  <c r="Y62" i="1"/>
  <c r="Y46" i="1"/>
  <c r="Y30" i="1"/>
  <c r="W213" i="1"/>
  <c r="W197" i="1"/>
  <c r="W181" i="1"/>
  <c r="W165" i="1"/>
  <c r="W149" i="1"/>
  <c r="W133" i="1"/>
  <c r="W117" i="1"/>
  <c r="W101" i="1"/>
  <c r="W85" i="1"/>
  <c r="W69" i="1"/>
  <c r="W53" i="1"/>
  <c r="W37" i="1"/>
  <c r="W21" i="1"/>
  <c r="W211" i="1"/>
  <c r="W195" i="1"/>
  <c r="W179" i="1"/>
  <c r="W163" i="1"/>
  <c r="W147" i="1"/>
  <c r="W131" i="1"/>
  <c r="W115" i="1"/>
  <c r="W99" i="1"/>
  <c r="W83" i="1"/>
  <c r="W67" i="1"/>
  <c r="W51" i="1"/>
  <c r="W35" i="1"/>
  <c r="W19" i="1"/>
  <c r="W208" i="1"/>
  <c r="W192" i="1"/>
  <c r="W176" i="1"/>
  <c r="W160" i="1"/>
  <c r="W144" i="1"/>
  <c r="W128" i="1"/>
  <c r="W112" i="1"/>
  <c r="W96" i="1"/>
  <c r="W80" i="1"/>
  <c r="W64" i="1"/>
  <c r="W48" i="1"/>
  <c r="W32" i="1"/>
  <c r="W16" i="1"/>
  <c r="W219" i="1"/>
  <c r="W203" i="1"/>
  <c r="W187" i="1"/>
  <c r="W171" i="1"/>
  <c r="W139" i="1"/>
  <c r="W123" i="1"/>
  <c r="W75" i="1"/>
  <c r="W59" i="1"/>
  <c r="W43" i="1"/>
  <c r="W27" i="1"/>
  <c r="W11" i="1"/>
  <c r="W216" i="1"/>
  <c r="W200" i="1"/>
  <c r="W184" i="1"/>
  <c r="W168" i="1"/>
  <c r="W152" i="1"/>
  <c r="W136" i="1"/>
  <c r="W120" i="1"/>
  <c r="W104" i="1"/>
  <c r="W88" i="1"/>
  <c r="W72" i="1"/>
  <c r="W40" i="1"/>
  <c r="W86" i="1"/>
  <c r="W70" i="1"/>
  <c r="W54" i="1"/>
  <c r="W38" i="1"/>
  <c r="W22" i="1"/>
  <c r="W215" i="1"/>
  <c r="W199" i="1"/>
  <c r="W183" i="1"/>
  <c r="W167" i="1"/>
  <c r="W151" i="1"/>
  <c r="W135" i="1"/>
  <c r="W119" i="1"/>
  <c r="W103" i="1"/>
  <c r="W87" i="1"/>
  <c r="W71" i="1"/>
  <c r="W55" i="1"/>
  <c r="W39" i="1"/>
  <c r="W23" i="1"/>
  <c r="W212" i="1"/>
  <c r="W196" i="1"/>
  <c r="W180" i="1"/>
  <c r="W164" i="1"/>
  <c r="W148" i="1"/>
  <c r="W132" i="1"/>
  <c r="W116" i="1"/>
  <c r="W100" i="1"/>
  <c r="W84" i="1"/>
  <c r="W68" i="1"/>
  <c r="W52" i="1"/>
  <c r="W36" i="1"/>
  <c r="W20" i="1"/>
  <c r="W207" i="1"/>
  <c r="W191" i="1"/>
  <c r="W175" i="1"/>
  <c r="W159" i="1"/>
  <c r="W143" i="1"/>
  <c r="W127" i="1"/>
  <c r="W111" i="1"/>
  <c r="W95" i="1"/>
  <c r="W79" i="1"/>
  <c r="W63" i="1"/>
  <c r="W47" i="1"/>
  <c r="W31" i="1"/>
  <c r="W15" i="1"/>
  <c r="W205" i="1"/>
  <c r="W189" i="1"/>
  <c r="W173" i="1"/>
  <c r="W157" i="1"/>
  <c r="W141" i="1"/>
  <c r="W125" i="1"/>
  <c r="W109" i="1"/>
  <c r="W93" i="1"/>
  <c r="W77" i="1"/>
  <c r="W61" i="1"/>
  <c r="W45" i="1"/>
  <c r="W29" i="1"/>
  <c r="W13" i="1"/>
  <c r="W204" i="1"/>
  <c r="W188" i="1"/>
  <c r="W172" i="1"/>
  <c r="W156" i="1"/>
  <c r="W140" i="1"/>
  <c r="W124" i="1"/>
  <c r="W108" i="1"/>
  <c r="W92" i="1"/>
  <c r="W76" i="1"/>
  <c r="W60" i="1"/>
  <c r="W44" i="1"/>
  <c r="W28" i="1"/>
  <c r="W12" i="1"/>
  <c r="W24" i="1"/>
  <c r="W185" i="1"/>
  <c r="W218" i="1"/>
  <c r="W202" i="1"/>
  <c r="W186" i="1"/>
  <c r="W170" i="1"/>
  <c r="W154" i="1"/>
  <c r="W138" i="1"/>
  <c r="W122" i="1"/>
  <c r="W106" i="1"/>
  <c r="W90" i="1"/>
  <c r="W74" i="1"/>
  <c r="W58" i="1"/>
  <c r="W42" i="1"/>
  <c r="W26" i="1"/>
  <c r="W10" i="1"/>
  <c r="W155" i="1"/>
  <c r="W56" i="1"/>
  <c r="W210" i="1"/>
  <c r="W194" i="1"/>
  <c r="W178" i="1"/>
  <c r="W162" i="1"/>
  <c r="W146" i="1"/>
  <c r="W130" i="1"/>
  <c r="W114" i="1"/>
  <c r="W98" i="1"/>
  <c r="W82" i="1"/>
  <c r="W66" i="1"/>
  <c r="W50" i="1"/>
  <c r="W34" i="1"/>
  <c r="W18" i="1"/>
  <c r="W209" i="1"/>
  <c r="W193" i="1"/>
  <c r="W177" i="1"/>
  <c r="W161" i="1"/>
  <c r="W145" i="1"/>
  <c r="W129" i="1"/>
  <c r="W113" i="1"/>
  <c r="W97" i="1"/>
  <c r="W81" i="1"/>
  <c r="W65" i="1"/>
  <c r="W49" i="1"/>
  <c r="W33" i="1"/>
  <c r="W17" i="1"/>
  <c r="W107" i="1"/>
  <c r="W91" i="1"/>
  <c r="D222" i="1"/>
  <c r="H222" i="1"/>
  <c r="D221" i="1"/>
  <c r="P229" i="1" l="1"/>
</calcChain>
</file>

<file path=xl/sharedStrings.xml><?xml version="1.0" encoding="utf-8"?>
<sst xmlns="http://schemas.openxmlformats.org/spreadsheetml/2006/main" count="272" uniqueCount="271">
  <si>
    <t>S&amp;P Total return index</t>
  </si>
  <si>
    <t>1970 - Q1</t>
  </si>
  <si>
    <t>1970 - Q2</t>
  </si>
  <si>
    <t>1970 - Q3</t>
  </si>
  <si>
    <t>1970 - Q4</t>
  </si>
  <si>
    <t>1971 - Q1</t>
  </si>
  <si>
    <t>1971 - Q2</t>
  </si>
  <si>
    <t>1971 - Q3</t>
  </si>
  <si>
    <t>1971 - Q4</t>
  </si>
  <si>
    <t>1972 - Q1</t>
  </si>
  <si>
    <t>1972 - Q2</t>
  </si>
  <si>
    <t>1972 - Q3</t>
  </si>
  <si>
    <t>1972 - Q4</t>
  </si>
  <si>
    <t>1973 - Q1</t>
  </si>
  <si>
    <t>1973 - Q2</t>
  </si>
  <si>
    <t>1973 - Q3</t>
  </si>
  <si>
    <t>1973 - Q4</t>
  </si>
  <si>
    <t>1974 - Q1</t>
  </si>
  <si>
    <t>1974 - Q2</t>
  </si>
  <si>
    <t>1974 - Q3</t>
  </si>
  <si>
    <t>1974 - Q4</t>
  </si>
  <si>
    <t>1975 - Q1</t>
  </si>
  <si>
    <t>1975 - Q2</t>
  </si>
  <si>
    <t>1975 - Q3</t>
  </si>
  <si>
    <t>1975 - Q4</t>
  </si>
  <si>
    <t>1976 - Q1</t>
  </si>
  <si>
    <t>1976 - Q2</t>
  </si>
  <si>
    <t>1976 - Q3</t>
  </si>
  <si>
    <t>1976 - Q4</t>
  </si>
  <si>
    <t>1977 - Q1</t>
  </si>
  <si>
    <t>1977 - Q2</t>
  </si>
  <si>
    <t>1977 - Q3</t>
  </si>
  <si>
    <t>1977 - Q4</t>
  </si>
  <si>
    <t>1978 - Q1</t>
  </si>
  <si>
    <t>1978 - Q2</t>
  </si>
  <si>
    <t>1978 - Q3</t>
  </si>
  <si>
    <t>1978 - Q4</t>
  </si>
  <si>
    <t>1979 - Q1</t>
  </si>
  <si>
    <t>1979 - Q2</t>
  </si>
  <si>
    <t>1979 - Q3</t>
  </si>
  <si>
    <t>1979 - Q4</t>
  </si>
  <si>
    <t>1980 - Q1</t>
  </si>
  <si>
    <t>1980 - Q2</t>
  </si>
  <si>
    <t>1980 - Q3</t>
  </si>
  <si>
    <t>1980 - Q4</t>
  </si>
  <si>
    <t>1981 - Q1</t>
  </si>
  <si>
    <t>1981 - Q2</t>
  </si>
  <si>
    <t>1981 - Q3</t>
  </si>
  <si>
    <t>1981 - Q4</t>
  </si>
  <si>
    <t>1982 - Q1</t>
  </si>
  <si>
    <t>1982 - Q2</t>
  </si>
  <si>
    <t>1982 - Q3</t>
  </si>
  <si>
    <t>1982 - Q4</t>
  </si>
  <si>
    <t>1983 - Q1</t>
  </si>
  <si>
    <t>1983 - Q2</t>
  </si>
  <si>
    <t>1983 - Q3</t>
  </si>
  <si>
    <t>1983 - Q4</t>
  </si>
  <si>
    <t>1984 - Q1</t>
  </si>
  <si>
    <t>1984 - Q2</t>
  </si>
  <si>
    <t>1984 - Q3</t>
  </si>
  <si>
    <t>1984 - Q4</t>
  </si>
  <si>
    <t>1985 - Q1</t>
  </si>
  <si>
    <t>1985 - Q2</t>
  </si>
  <si>
    <t>1985 - Q3</t>
  </si>
  <si>
    <t>1985 - Q4</t>
  </si>
  <si>
    <t>1986 - Q1</t>
  </si>
  <si>
    <t>1986 - Q2</t>
  </si>
  <si>
    <t>1986 - Q3</t>
  </si>
  <si>
    <t>1986 - Q4</t>
  </si>
  <si>
    <t>1987 - Q1</t>
  </si>
  <si>
    <t>1987 - Q2</t>
  </si>
  <si>
    <t>1987 - Q3</t>
  </si>
  <si>
    <t>1987 - Q4</t>
  </si>
  <si>
    <t>1988 - Q1</t>
  </si>
  <si>
    <t>1988 - Q2</t>
  </si>
  <si>
    <t>1988 - Q3</t>
  </si>
  <si>
    <t>1988 - Q4</t>
  </si>
  <si>
    <t>1989 - Q1</t>
  </si>
  <si>
    <t>1989 - Q2</t>
  </si>
  <si>
    <t>1989 - Q3</t>
  </si>
  <si>
    <t>1989 - Q4</t>
  </si>
  <si>
    <t>1990 - Q1</t>
  </si>
  <si>
    <t>1990 - Q2</t>
  </si>
  <si>
    <t>1990 - Q3</t>
  </si>
  <si>
    <t>1990 - Q4</t>
  </si>
  <si>
    <t>1991 - Q1</t>
  </si>
  <si>
    <t>1991 - Q2</t>
  </si>
  <si>
    <t>1991 - Q3</t>
  </si>
  <si>
    <t>1991 - Q4</t>
  </si>
  <si>
    <t>1992 - Q1</t>
  </si>
  <si>
    <t>1992 - Q2</t>
  </si>
  <si>
    <t>1992 - Q3</t>
  </si>
  <si>
    <t>1992 - Q4</t>
  </si>
  <si>
    <t>1993 - Q1</t>
  </si>
  <si>
    <t>1993 - Q2</t>
  </si>
  <si>
    <t>1993 - Q3</t>
  </si>
  <si>
    <t>1993 - Q4</t>
  </si>
  <si>
    <t>1994 - Q1</t>
  </si>
  <si>
    <t>1994 - Q2</t>
  </si>
  <si>
    <t>1994 - Q3</t>
  </si>
  <si>
    <t>1994 - Q4</t>
  </si>
  <si>
    <t>1995 - Q1</t>
  </si>
  <si>
    <t>1995 - Q2</t>
  </si>
  <si>
    <t>1995 - Q3</t>
  </si>
  <si>
    <t>1995 - Q4</t>
  </si>
  <si>
    <t>1996 - Q1</t>
  </si>
  <si>
    <t>1996 - Q2</t>
  </si>
  <si>
    <t>1996 - Q3</t>
  </si>
  <si>
    <t>1996 - Q4</t>
  </si>
  <si>
    <t>1997 - Q1</t>
  </si>
  <si>
    <t>1997 - Q2</t>
  </si>
  <si>
    <t>1997 - Q3</t>
  </si>
  <si>
    <t>1997 - Q4</t>
  </si>
  <si>
    <t>1998 - Q1</t>
  </si>
  <si>
    <t>1998 - Q2</t>
  </si>
  <si>
    <t>1998 - Q3</t>
  </si>
  <si>
    <t>1998 - Q4</t>
  </si>
  <si>
    <t>1999 - Q1</t>
  </si>
  <si>
    <t>1999 - Q2</t>
  </si>
  <si>
    <t>1999 - Q3</t>
  </si>
  <si>
    <t>1999 - Q4</t>
  </si>
  <si>
    <t>2000 - Q1</t>
  </si>
  <si>
    <t>2000 - Q2</t>
  </si>
  <si>
    <t>2000 - Q3</t>
  </si>
  <si>
    <t>2000 - Q4</t>
  </si>
  <si>
    <t>2001 - Q1</t>
  </si>
  <si>
    <t>2001 - Q2</t>
  </si>
  <si>
    <t>2001 - Q3</t>
  </si>
  <si>
    <t>2001 - Q4</t>
  </si>
  <si>
    <t>2002 - Q1</t>
  </si>
  <si>
    <t>2002 - Q2</t>
  </si>
  <si>
    <t>2002 - Q3</t>
  </si>
  <si>
    <t>2002 - Q4</t>
  </si>
  <si>
    <t>2003 - Q1</t>
  </si>
  <si>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</si>
  <si>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</si>
  <si>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</si>
  <si>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</si>
  <si>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</si>
  <si>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</si>
  <si>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</si>
  <si>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</si>
  <si>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</si>
  <si>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</si>
  <si>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</si>
  <si>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</si>
  <si>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2006 -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</si>
  <si>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</si>
  <si>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</si>
  <si>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</si>
  <si>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</si>
  <si>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</si>
  <si>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</si>
  <si>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</si>
  <si>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</si>
  <si>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</si>
  <si>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2008 - Q4</t>
  </si>
  <si>
    <t>2009 - Q1</t>
  </si>
  <si>
    <t>2009 - Q2</t>
  </si>
  <si>
    <t>2009 - Q3</t>
  </si>
  <si>
    <t>2009 - Q4</t>
  </si>
  <si>
    <t>2010 - Q1</t>
  </si>
  <si>
    <t>2010 - Q2</t>
  </si>
  <si>
    <t>2010 - Q3</t>
  </si>
  <si>
    <t>2010 - Q4</t>
  </si>
  <si>
    <t>2011 - Q1</t>
  </si>
  <si>
    <t>2011 - Q2</t>
  </si>
  <si>
    <t>2011 - Q3</t>
  </si>
  <si>
    <t>2011 - Q4</t>
  </si>
  <si>
    <t>2012 - Q1</t>
  </si>
  <si>
    <t>2012 - Q2</t>
  </si>
  <si>
    <t>2012 - Q3</t>
  </si>
  <si>
    <t>2012 - Q4</t>
  </si>
  <si>
    <t>2013 - Q1</t>
  </si>
  <si>
    <t>2013 - Q2</t>
  </si>
  <si>
    <t>2013 - Q3</t>
  </si>
  <si>
    <t>2013 - Q4</t>
  </si>
  <si>
    <t>2014 - Q1</t>
  </si>
  <si>
    <t>2014 - Q2</t>
  </si>
  <si>
    <t>2014 - Q3</t>
  </si>
  <si>
    <t>2014 - Q4</t>
  </si>
  <si>
    <t>2015 - Q1</t>
  </si>
  <si>
    <t>2015 - Q2</t>
  </si>
  <si>
    <t>2015 - Q3</t>
  </si>
  <si>
    <t>2015 - Q4</t>
  </si>
  <si>
    <t>2016 - Q1</t>
  </si>
  <si>
    <t>2016 - Q2</t>
  </si>
  <si>
    <t>2016 - Q3</t>
  </si>
  <si>
    <t>2016 - Q4</t>
  </si>
  <si>
    <t>2017 - Q1</t>
  </si>
  <si>
    <t>2017 - Q2</t>
  </si>
  <si>
    <t>2017 - Q3</t>
  </si>
  <si>
    <t>2017 - Q4</t>
  </si>
  <si>
    <t>2018 - Q1</t>
  </si>
  <si>
    <t>2018 - Q2</t>
  </si>
  <si>
    <t>2018 - Q3</t>
  </si>
  <si>
    <t>2018 - Q4</t>
  </si>
  <si>
    <t>2019 - Q1</t>
  </si>
  <si>
    <t>2019 - Q2</t>
  </si>
  <si>
    <t>2019 - Q3</t>
  </si>
  <si>
    <t>2019 - Q4</t>
  </si>
  <si>
    <t>2020 - Q1</t>
  </si>
  <si>
    <t>2020 - Q2</t>
  </si>
  <si>
    <t>2020 - Q3</t>
  </si>
  <si>
    <t>2020 - Q4</t>
  </si>
  <si>
    <t>2021 - Q1</t>
  </si>
  <si>
    <t>2021 - Q2</t>
  </si>
  <si>
    <t>2021 - Q3</t>
  </si>
  <si>
    <t>2021 - Q4</t>
  </si>
  <si>
    <t>2022 - Q1</t>
  </si>
  <si>
    <t>2022 - Q2</t>
  </si>
  <si>
    <t>2022 - Q3</t>
  </si>
  <si>
    <t>2022 - Q4</t>
  </si>
  <si>
    <t>2023 - Q1</t>
  </si>
  <si>
    <t>2023 - Q2</t>
  </si>
  <si>
    <t>2023 - Q3</t>
  </si>
  <si>
    <t>3-Month Treasury Bill, Secondary Market</t>
  </si>
  <si>
    <t>S&amp;P 500 Dividend per share</t>
  </si>
  <si>
    <t>Ex Post Equity Premium (QUARTERLY)</t>
  </si>
  <si>
    <t>CPI-U All items, seasonally adjusted</t>
  </si>
  <si>
    <t>Real risk-free rate</t>
  </si>
  <si>
    <t>Expected Inflation Annualized</t>
  </si>
  <si>
    <t>S&amp;P 500 Price Index (monthly average)</t>
  </si>
  <si>
    <t>Real GDP SAAR, Bil. Chn. 2017</t>
  </si>
  <si>
    <t>Nondurable goods, SAAR, Bil. Chn. 2017</t>
  </si>
  <si>
    <t>Services, SAAR, Bil. Chn. 2017</t>
  </si>
  <si>
    <t>Nonresidential investment, SAAR, Bil. Chn. 2017</t>
  </si>
  <si>
    <t>Real GDP growth (gy)</t>
  </si>
  <si>
    <t>Real conso growth (gc)</t>
  </si>
  <si>
    <t>Standard deviation</t>
  </si>
  <si>
    <t>Real investment growth (gi)</t>
  </si>
  <si>
    <t>Corporate Profits after tax with IVA and CCAdj: Net Dividends</t>
  </si>
  <si>
    <t xml:space="preserve">Correlation </t>
  </si>
  <si>
    <t>Real Pvt Nonres Fixed Inv: R&amp;D. SAAR, Bil. Chn. 2017</t>
  </si>
  <si>
    <t>Ratio iRD/iT</t>
  </si>
  <si>
    <t>Ratio c/y</t>
  </si>
  <si>
    <t>Real risk-free rate quarterly</t>
  </si>
  <si>
    <t>Real equity price index</t>
  </si>
  <si>
    <t>Real equiy price growth (gpE)</t>
  </si>
  <si>
    <t>Ratio iT/c</t>
  </si>
  <si>
    <t>gy-rF</t>
  </si>
  <si>
    <t>Real dividend index (corporate profits)</t>
  </si>
  <si>
    <t>Real dividend growth, corporate profits (gd1)</t>
  </si>
  <si>
    <t>Real dividend index (SP500 div per share)</t>
  </si>
  <si>
    <t>Real dividend growth, dividend per share (gd2)</t>
  </si>
  <si>
    <t>gy-gd1</t>
  </si>
  <si>
    <t>gc-gd1</t>
  </si>
  <si>
    <t>gc-gd2</t>
  </si>
  <si>
    <t>std(gy)</t>
  </si>
  <si>
    <t>std(gc)</t>
  </si>
  <si>
    <t>std(giT)</t>
  </si>
  <si>
    <t>std(gd)</t>
  </si>
  <si>
    <t>E(iRD/iT)</t>
  </si>
  <si>
    <t>std(rF)</t>
  </si>
  <si>
    <t>E(gy)</t>
  </si>
  <si>
    <t>E(rF)</t>
  </si>
  <si>
    <t>E(rm-rF)</t>
  </si>
  <si>
    <t>gy</t>
  </si>
  <si>
    <t>gc</t>
  </si>
  <si>
    <t>SCC</t>
  </si>
  <si>
    <t>giT</t>
  </si>
  <si>
    <t>cyrat</t>
  </si>
  <si>
    <t>realEPquat</t>
  </si>
  <si>
    <t>rFquat</t>
  </si>
  <si>
    <t>kHkYrat</t>
  </si>
  <si>
    <t>E</t>
  </si>
  <si>
    <t>date</t>
  </si>
  <si>
    <t>gd</t>
  </si>
  <si>
    <t>ln_pd</t>
  </si>
  <si>
    <t>asset_return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</si>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</sst>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709F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compact!$M$2:$M$200</c:f>
              <c:numCache>
                <c:formatCode>General</c:formatCode>
                <c:ptCount val="199"/>
                <c:pt idx="0">
                  <c:v>2.6305620367086238E-2</c:v>
                </c:pt>
                <c:pt idx="1">
                  <c:v>-0.11999072412435531</c:v>
                </c:pt>
                <c:pt idx="2">
                  <c:v>-5.7775632683210551E-2</c:v>
                </c:pt>
                <c:pt idx="3">
                  <c:v>-0.1054343345923875</c:v>
                </c:pt>
                <c:pt idx="4">
                  <c:v>-0.31825236316162431</c:v>
                </c:pt>
                <c:pt idx="5">
                  <c:v>5.8719729363657935E-2</c:v>
                </c:pt>
                <c:pt idx="6">
                  <c:v>0.18750044681098385</c:v>
                </c:pt>
                <c:pt idx="7">
                  <c:v>0.12910753868974151</c:v>
                </c:pt>
                <c:pt idx="8">
                  <c:v>-0.13576047553177409</c:v>
                </c:pt>
                <c:pt idx="9">
                  <c:v>6.5402980609151243E-2</c:v>
                </c:pt>
                <c:pt idx="10">
                  <c:v>0.12872486937813696</c:v>
                </c:pt>
                <c:pt idx="11">
                  <c:v>1.397063963154567E-2</c:v>
                </c:pt>
                <c:pt idx="12">
                  <c:v>4.2233979705018788E-3</c:v>
                </c:pt>
                <c:pt idx="13">
                  <c:v>1.766940333184501E-2</c:v>
                </c:pt>
                <c:pt idx="14">
                  <c:v>-9.5420733562681576E-2</c:v>
                </c:pt>
                <c:pt idx="15">
                  <c:v>1.3448325384285604E-2</c:v>
                </c:pt>
                <c:pt idx="16">
                  <c:v>-4.1440820245497015E-2</c:v>
                </c:pt>
                <c:pt idx="17">
                  <c:v>-1.5348369225391999E-2</c:v>
                </c:pt>
                <c:pt idx="18">
                  <c:v>-6.8215833547264376E-2</c:v>
                </c:pt>
                <c:pt idx="19">
                  <c:v>5.951609012846177E-2</c:v>
                </c:pt>
                <c:pt idx="20">
                  <c:v>6.0901972576503122E-2</c:v>
                </c:pt>
                <c:pt idx="21">
                  <c:v>-7.4569456140315127E-2</c:v>
                </c:pt>
                <c:pt idx="22">
                  <c:v>4.4051602064145226E-2</c:v>
                </c:pt>
                <c:pt idx="23">
                  <c:v>-4.5366743781886168E-3</c:v>
                </c:pt>
                <c:pt idx="24">
                  <c:v>4.3007529311393192E-2</c:v>
                </c:pt>
                <c:pt idx="25">
                  <c:v>-3.0979324764406912E-2</c:v>
                </c:pt>
                <c:pt idx="26">
                  <c:v>-8.117724771650385E-2</c:v>
                </c:pt>
                <c:pt idx="27">
                  <c:v>9.2843438918343499E-2</c:v>
                </c:pt>
                <c:pt idx="28">
                  <c:v>9.0822785702188491E-2</c:v>
                </c:pt>
                <c:pt idx="29">
                  <c:v>6.027800056979097E-2</c:v>
                </c:pt>
                <c:pt idx="30">
                  <c:v>-1.33196614469518E-2</c:v>
                </c:pt>
                <c:pt idx="31">
                  <c:v>-4.4203031614067939E-2</c:v>
                </c:pt>
                <c:pt idx="32">
                  <c:v>-0.13236935378677978</c:v>
                </c:pt>
                <c:pt idx="33">
                  <c:v>4.8722935450115912E-2</c:v>
                </c:pt>
                <c:pt idx="34">
                  <c:v>-8.5567718603006132E-2</c:v>
                </c:pt>
                <c:pt idx="35">
                  <c:v>-1.8901324380806356E-2</c:v>
                </c:pt>
                <c:pt idx="36">
                  <c:v>9.3980255985086497E-2</c:v>
                </c:pt>
                <c:pt idx="37">
                  <c:v>0.1619719285388993</c:v>
                </c:pt>
                <c:pt idx="38">
                  <c:v>9.4011978485100914E-2</c:v>
                </c:pt>
                <c:pt idx="39">
                  <c:v>9.4405554889330112E-2</c:v>
                </c:pt>
                <c:pt idx="40">
                  <c:v>-9.6207324872371394E-3</c:v>
                </c:pt>
                <c:pt idx="41">
                  <c:v>-7.5301368635955612E-3</c:v>
                </c:pt>
                <c:pt idx="42">
                  <c:v>-3.7798665300169343E-2</c:v>
                </c:pt>
                <c:pt idx="43">
                  <c:v>-3.4980832390597127E-2</c:v>
                </c:pt>
                <c:pt idx="44">
                  <c:v>8.4376153895018083E-2</c:v>
                </c:pt>
                <c:pt idx="45">
                  <c:v>9.2880288915617466E-3</c:v>
                </c:pt>
                <c:pt idx="46">
                  <c:v>7.9384333115258471E-2</c:v>
                </c:pt>
                <c:pt idx="47">
                  <c:v>6.0160936828806424E-2</c:v>
                </c:pt>
                <c:pt idx="48">
                  <c:v>-4.6833619895750099E-2</c:v>
                </c:pt>
                <c:pt idx="49">
                  <c:v>0.14822172639226164</c:v>
                </c:pt>
                <c:pt idx="50">
                  <c:v>0.1280425516826354</c:v>
                </c:pt>
                <c:pt idx="51">
                  <c:v>6.0931740371408256E-2</c:v>
                </c:pt>
                <c:pt idx="52">
                  <c:v>-7.8208723524547108E-2</c:v>
                </c:pt>
                <c:pt idx="53">
                  <c:v>4.7530658193359672E-2</c:v>
                </c:pt>
                <c:pt idx="54">
                  <c:v>0.18098936394475948</c:v>
                </c:pt>
                <c:pt idx="55">
                  <c:v>3.7328778711565258E-2</c:v>
                </c:pt>
                <c:pt idx="56">
                  <c:v>5.3476858226313824E-2</c:v>
                </c:pt>
                <c:pt idx="57">
                  <c:v>-0.26469263025611628</c:v>
                </c:pt>
                <c:pt idx="58">
                  <c:v>4.8107211394051705E-2</c:v>
                </c:pt>
                <c:pt idx="59">
                  <c:v>5.3337988953834042E-2</c:v>
                </c:pt>
                <c:pt idx="60">
                  <c:v>-9.283628714013812E-3</c:v>
                </c:pt>
                <c:pt idx="61">
                  <c:v>1.9332084333916061E-2</c:v>
                </c:pt>
                <c:pt idx="62">
                  <c:v>5.6467295778254822E-2</c:v>
                </c:pt>
                <c:pt idx="63">
                  <c:v>6.9506500468339422E-2</c:v>
                </c:pt>
                <c:pt idx="64">
                  <c:v>9.3988302030985862E-2</c:v>
                </c:pt>
                <c:pt idx="65">
                  <c:v>1.034807629800168E-2</c:v>
                </c:pt>
                <c:pt idx="66">
                  <c:v>-4.8419889089901344E-2</c:v>
                </c:pt>
                <c:pt idx="67">
                  <c:v>5.1978676300539137E-2</c:v>
                </c:pt>
                <c:pt idx="68">
                  <c:v>-0.16505624952370182</c:v>
                </c:pt>
                <c:pt idx="69">
                  <c:v>6.9595409423096236E-2</c:v>
                </c:pt>
                <c:pt idx="70">
                  <c:v>0.12692266620376536</c:v>
                </c:pt>
                <c:pt idx="71">
                  <c:v>-7.4728429931285936E-3</c:v>
                </c:pt>
                <c:pt idx="72">
                  <c:v>4.3976384470009969E-2</c:v>
                </c:pt>
                <c:pt idx="73">
                  <c:v>7.2953609603685229E-2</c:v>
                </c:pt>
                <c:pt idx="74">
                  <c:v>-3.2746693169943518E-2</c:v>
                </c:pt>
                <c:pt idx="75">
                  <c:v>1.1225586246787322E-2</c:v>
                </c:pt>
                <c:pt idx="76">
                  <c:v>2.2749119111300536E-2</c:v>
                </c:pt>
                <c:pt idx="77">
                  <c:v>4.1981908179691982E-2</c:v>
                </c:pt>
                <c:pt idx="78">
                  <c:v>3.4469537233698506E-2</c:v>
                </c:pt>
                <c:pt idx="79">
                  <c:v>-2.2463167284967082E-3</c:v>
                </c:pt>
                <c:pt idx="80">
                  <c:v>2.0928679019363364E-2</c:v>
                </c:pt>
                <c:pt idx="81">
                  <c:v>1.5731259716755895E-2</c:v>
                </c:pt>
                <c:pt idx="82">
                  <c:v>-4.4609229384470324E-2</c:v>
                </c:pt>
                <c:pt idx="83">
                  <c:v>-1.3444982346932349E-3</c:v>
                </c:pt>
                <c:pt idx="84">
                  <c:v>3.8005990447029028E-2</c:v>
                </c:pt>
                <c:pt idx="85">
                  <c:v>-5.3323912212851488E-3</c:v>
                </c:pt>
                <c:pt idx="86">
                  <c:v>8.5336310477249849E-2</c:v>
                </c:pt>
                <c:pt idx="87">
                  <c:v>8.3388442278641575E-2</c:v>
                </c:pt>
                <c:pt idx="88">
                  <c:v>7.0956322002005912E-2</c:v>
                </c:pt>
                <c:pt idx="89">
                  <c:v>5.3091228999292903E-2</c:v>
                </c:pt>
                <c:pt idx="90">
                  <c:v>4.3772798844791967E-2</c:v>
                </c:pt>
                <c:pt idx="91">
                  <c:v>3.5363893773346852E-2</c:v>
                </c:pt>
                <c:pt idx="92">
                  <c:v>2.3956900096095305E-2</c:v>
                </c:pt>
                <c:pt idx="93">
                  <c:v>7.2130099871571943E-2</c:v>
                </c:pt>
                <c:pt idx="94">
                  <c:v>2.0180226588023216E-2</c:v>
                </c:pt>
                <c:pt idx="95">
                  <c:v>0.1585675778253221</c:v>
                </c:pt>
                <c:pt idx="96">
                  <c:v>6.7202973111341061E-2</c:v>
                </c:pt>
                <c:pt idx="97">
                  <c:v>2.3264074490895105E-2</c:v>
                </c:pt>
                <c:pt idx="98">
                  <c:v>0.12824725274914356</c:v>
                </c:pt>
                <c:pt idx="99">
                  <c:v>2.920412056609167E-2</c:v>
                </c:pt>
                <c:pt idx="100">
                  <c:v>-0.10967052136620278</c:v>
                </c:pt>
                <c:pt idx="101">
                  <c:v>0.18796533343670907</c:v>
                </c:pt>
                <c:pt idx="102">
                  <c:v>4.5089592074705108E-2</c:v>
                </c:pt>
                <c:pt idx="103">
                  <c:v>6.1057383198381839E-2</c:v>
                </c:pt>
                <c:pt idx="104">
                  <c:v>-7.1667533433250816E-2</c:v>
                </c:pt>
                <c:pt idx="105">
                  <c:v>0.13024290490323001</c:v>
                </c:pt>
                <c:pt idx="106">
                  <c:v>1.319666544915035E-2</c:v>
                </c:pt>
                <c:pt idx="107">
                  <c:v>-3.4156663173569711E-2</c:v>
                </c:pt>
                <c:pt idx="108">
                  <c:v>-1.8708870532485822E-2</c:v>
                </c:pt>
                <c:pt idx="109">
                  <c:v>-8.9946454065616424E-2</c:v>
                </c:pt>
                <c:pt idx="110">
                  <c:v>-0.13514860617677693</c:v>
                </c:pt>
                <c:pt idx="111">
                  <c:v>5.0520181561925372E-2</c:v>
                </c:pt>
                <c:pt idx="112">
                  <c:v>-0.1613847118557018</c:v>
                </c:pt>
                <c:pt idx="113">
                  <c:v>0.10076400912932107</c:v>
                </c:pt>
                <c:pt idx="114">
                  <c:v>-2.0561418050581539E-4</c:v>
                </c:pt>
                <c:pt idx="115">
                  <c:v>-0.15005228264707929</c:v>
                </c:pt>
                <c:pt idx="116">
                  <c:v>-0.19532320645356596</c:v>
                </c:pt>
                <c:pt idx="117">
                  <c:v>7.3914540919483768E-2</c:v>
                </c:pt>
                <c:pt idx="118">
                  <c:v>-4.1753773995370683E-2</c:v>
                </c:pt>
                <c:pt idx="119">
                  <c:v>0.14487259244564676</c:v>
                </c:pt>
                <c:pt idx="120">
                  <c:v>1.9925061273363416E-2</c:v>
                </c:pt>
                <c:pt idx="121">
                  <c:v>0.11016475530986136</c:v>
                </c:pt>
                <c:pt idx="122">
                  <c:v>7.7827076057834128E-3</c:v>
                </c:pt>
                <c:pt idx="123">
                  <c:v>9.0977796812613462E-3</c:v>
                </c:pt>
                <c:pt idx="124">
                  <c:v>-2.3584692093265594E-2</c:v>
                </c:pt>
                <c:pt idx="125">
                  <c:v>7.7065094048669625E-2</c:v>
                </c:pt>
                <c:pt idx="126">
                  <c:v>-2.8443740326496571E-2</c:v>
                </c:pt>
                <c:pt idx="127">
                  <c:v>7.7330600315779711E-3</c:v>
                </c:pt>
                <c:pt idx="128">
                  <c:v>2.2087440137948687E-2</c:v>
                </c:pt>
                <c:pt idx="129">
                  <c:v>9.5929023883919544E-3</c:v>
                </c:pt>
                <c:pt idx="130">
                  <c:v>3.4991558125127428E-2</c:v>
                </c:pt>
                <c:pt idx="131">
                  <c:v>-2.2801706006085186E-2</c:v>
                </c:pt>
                <c:pt idx="132">
                  <c:v>4.8259345593701555E-2</c:v>
                </c:pt>
                <c:pt idx="133">
                  <c:v>6.6857994900013665E-2</c:v>
                </c:pt>
                <c:pt idx="134">
                  <c:v>-4.9251892620812655E-3</c:v>
                </c:pt>
                <c:pt idx="135">
                  <c:v>5.1107803923299763E-2</c:v>
                </c:pt>
                <c:pt idx="136">
                  <c:v>1.6077504188733903E-2</c:v>
                </c:pt>
                <c:pt idx="137">
                  <c:v>-4.7953092225397329E-2</c:v>
                </c:pt>
                <c:pt idx="138">
                  <c:v>-0.11148134153119447</c:v>
                </c:pt>
                <c:pt idx="139">
                  <c:v>-4.0063040739750477E-2</c:v>
                </c:pt>
                <c:pt idx="140">
                  <c:v>-0.10049872429860901</c:v>
                </c:pt>
                <c:pt idx="141">
                  <c:v>-0.22590387805511722</c:v>
                </c:pt>
                <c:pt idx="142">
                  <c:v>-0.11213930869136815</c:v>
                </c:pt>
                <c:pt idx="143">
                  <c:v>0.14594988353439795</c:v>
                </c:pt>
                <c:pt idx="144">
                  <c:v>0.13649654581355541</c:v>
                </c:pt>
                <c:pt idx="145">
                  <c:v>5.0166009719030284E-2</c:v>
                </c:pt>
                <c:pt idx="146">
                  <c:v>4.8700895200629375E-2</c:v>
                </c:pt>
                <c:pt idx="147">
                  <c:v>-0.11849018489384557</c:v>
                </c:pt>
                <c:pt idx="148">
                  <c:v>0.10433501422689917</c:v>
                </c:pt>
                <c:pt idx="149">
                  <c:v>9.3174756305048109E-2</c:v>
                </c:pt>
                <c:pt idx="150">
                  <c:v>4.5899755603079462E-2</c:v>
                </c:pt>
                <c:pt idx="151">
                  <c:v>-9.918385340001435E-3</c:v>
                </c:pt>
                <c:pt idx="152">
                  <c:v>-0.15478422069755268</c:v>
                </c:pt>
                <c:pt idx="153">
                  <c:v>0.10718326236024178</c:v>
                </c:pt>
                <c:pt idx="154">
                  <c:v>0.11216614187904894</c:v>
                </c:pt>
                <c:pt idx="155">
                  <c:v>-3.047867456037286E-2</c:v>
                </c:pt>
                <c:pt idx="156">
                  <c:v>5.8183694962071243E-2</c:v>
                </c:pt>
                <c:pt idx="157">
                  <c:v>-1.0173939429702746E-2</c:v>
                </c:pt>
                <c:pt idx="158">
                  <c:v>9.6595707760552929E-2</c:v>
                </c:pt>
                <c:pt idx="159">
                  <c:v>2.8746331328958749E-2</c:v>
                </c:pt>
                <c:pt idx="160">
                  <c:v>4.6295806785273563E-2</c:v>
                </c:pt>
                <c:pt idx="161">
                  <c:v>9.6791583151311603E-2</c:v>
                </c:pt>
                <c:pt idx="162">
                  <c:v>1.1771336465572664E-2</c:v>
                </c:pt>
                <c:pt idx="163">
                  <c:v>4.4724714022155658E-2</c:v>
                </c:pt>
                <c:pt idx="164">
                  <c:v>9.2135710113323225E-3</c:v>
                </c:pt>
                <c:pt idx="165">
                  <c:v>5.0383122463899366E-2</c:v>
                </c:pt>
                <c:pt idx="166">
                  <c:v>1.6058046338420173E-2</c:v>
                </c:pt>
                <c:pt idx="167">
                  <c:v>-3.7950984579444092E-3</c:v>
                </c:pt>
                <c:pt idx="168">
                  <c:v>-7.001386953994769E-2</c:v>
                </c:pt>
                <c:pt idx="169">
                  <c:v>6.7173465817772768E-2</c:v>
                </c:pt>
                <c:pt idx="170">
                  <c:v>1.350595548807792E-2</c:v>
                </c:pt>
                <c:pt idx="171">
                  <c:v>1.7971373715173933E-2</c:v>
                </c:pt>
                <c:pt idx="172">
                  <c:v>3.3479955177865929E-2</c:v>
                </c:pt>
                <c:pt idx="173">
                  <c:v>3.0546617414141317E-2</c:v>
                </c:pt>
                <c:pt idx="174">
                  <c:v>5.1384353041370776E-2</c:v>
                </c:pt>
                <c:pt idx="175">
                  <c:v>3.0315985165491523E-2</c:v>
                </c:pt>
                <c:pt idx="176">
                  <c:v>3.866212997197483E-2</c:v>
                </c:pt>
                <c:pt idx="177">
                  <c:v>5.6483216806514497E-2</c:v>
                </c:pt>
                <c:pt idx="178">
                  <c:v>-1.643238248475731E-2</c:v>
                </c:pt>
                <c:pt idx="179">
                  <c:v>2.8802499912809861E-2</c:v>
                </c:pt>
                <c:pt idx="180">
                  <c:v>6.9713387209257599E-2</c:v>
                </c:pt>
                <c:pt idx="181">
                  <c:v>-0.14856996579111384</c:v>
                </c:pt>
                <c:pt idx="182">
                  <c:v>0.12429642099848742</c:v>
                </c:pt>
                <c:pt idx="183">
                  <c:v>3.5854844253684126E-2</c:v>
                </c:pt>
                <c:pt idx="184">
                  <c:v>1.2764394135377E-2</c:v>
                </c:pt>
                <c:pt idx="185">
                  <c:v>8.0531176179485076E-2</c:v>
                </c:pt>
                <c:pt idx="186">
                  <c:v>-0.22265160659751024</c:v>
                </c:pt>
                <c:pt idx="187">
                  <c:v>0.19833088274257388</c:v>
                </c:pt>
                <c:pt idx="188">
                  <c:v>7.2945546397802138E-2</c:v>
                </c:pt>
                <c:pt idx="189">
                  <c:v>0.10759341023739651</c:v>
                </c:pt>
                <c:pt idx="190">
                  <c:v>4.9102748158436266E-2</c:v>
                </c:pt>
                <c:pt idx="191">
                  <c:v>6.5368821586855308E-2</c:v>
                </c:pt>
                <c:pt idx="192">
                  <c:v>-1.1306470439500102E-2</c:v>
                </c:pt>
                <c:pt idx="193">
                  <c:v>8.3953111941802216E-2</c:v>
                </c:pt>
                <c:pt idx="194">
                  <c:v>-6.9308165631093821E-2</c:v>
                </c:pt>
                <c:pt idx="195">
                  <c:v>-0.19824014602841755</c:v>
                </c:pt>
                <c:pt idx="196">
                  <c:v>-6.4236103337822537E-2</c:v>
                </c:pt>
                <c:pt idx="197">
                  <c:v>6.2966139049954434E-2</c:v>
                </c:pt>
                <c:pt idx="198">
                  <c:v>6.2677939467422145E-2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3-4F07-931F-F7424B25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155344"/>
        <c:axId val="1260156304"/>
      </c:lineChart>
      <c:catAx>
        <c:axId val="126015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156304"/>
        <c:crosses val="autoZero"/>
        <c:auto val="1"/>
        <c:lblAlgn val="ctr"/>
        <c:lblOffset val="100"/>
        <c:noMultiLvlLbl val="0"/>
      </c:catAx>
      <c:valAx>
        <c:axId val="12601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1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180</xdr:row>
      <xdr:rowOff>52387</xdr:rowOff>
    </xdr:from>
    <xdr:to>
      <xdr:col>14</xdr:col>
      <xdr:colOff>133350</xdr:colOff>
      <xdr:row>194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CA1268-54AE-48D1-9F22-B13BD098A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1650-C2D3-4344-87BE-68C89CD16E20}">
  <dimension ref="A1:N200"/>
  <sheetViews>
    <sheetView tabSelected="1" workbookViewId="0">
      <selection activeCell="P6" sqref="P6"/>
    </sheetView>
  </sheetViews>
  <sheetFormatPr baseColWidth="10" defaultRowHeight="15" x14ac:dyDescent="0.25"/>
  <cols>
    <col min="13" max="13" width="17.42578125" customWidth="1"/>
  </cols>
  <sheetData>
    <row r="1" spans="1:14" x14ac:dyDescent="0.25">
      <c r="A1" t="s">
        <v>266</v>
      </c>
      <c r="B1" s="8" t="s">
        <v>257</v>
      </c>
      <c r="C1" s="8" t="s">
        <v>258</v>
      </c>
      <c r="D1" s="8" t="s">
        <v>260</v>
      </c>
      <c r="E1" s="8" t="s">
        <v>263</v>
      </c>
      <c r="F1" s="8" t="s">
        <v>262</v>
      </c>
      <c r="G1" s="8" t="s">
        <v>264</v>
      </c>
      <c r="H1" s="8" t="s">
        <v>259</v>
      </c>
      <c r="I1" s="8" t="s">
        <v>261</v>
      </c>
      <c r="J1" t="s">
        <v>265</v>
      </c>
      <c r="K1" s="8" t="s">
        <v>267</v>
      </c>
      <c r="L1" s="8" t="s">
        <v>268</v>
      </c>
      <c r="M1" s="8" t="s">
        <v>269</v>
      </c>
      <c r="N1" s="8" t="s">
        <v>270</v>
      </c>
    </row>
    <row r="2" spans="1:14" x14ac:dyDescent="0.25">
      <c r="A2">
        <v>1973.5</v>
      </c>
      <c r="B2">
        <f>gross_data!T20</f>
        <v>-0.52714417138197689</v>
      </c>
      <c r="C2">
        <f>gross_data!U20</f>
        <v>0.60496252258239736</v>
      </c>
      <c r="D2">
        <f>gross_data!V20</f>
        <v>1.5402871612914204</v>
      </c>
      <c r="E2">
        <f>gross_data!I20</f>
        <v>-0.3184828201695673</v>
      </c>
      <c r="F2">
        <f>gross_data!D20</f>
        <v>2.729835728248557</v>
      </c>
      <c r="G2">
        <f>gross_data!Z20*100</f>
        <v>14.729041222788327</v>
      </c>
      <c r="H2">
        <v>51</v>
      </c>
      <c r="I2">
        <f>gross_data!AA20*100</f>
        <v>61.233031859888712</v>
      </c>
      <c r="J2">
        <v>1116.4449999999999</v>
      </c>
      <c r="K2">
        <f>gross_data!W20</f>
        <v>2.4070800752227228</v>
      </c>
      <c r="L2">
        <f>LN(gross_data!J20/gross_data!E20)</f>
        <v>4.8410515430088328</v>
      </c>
      <c r="M2">
        <f>LN(gross_data!B20/gross_data!B19)-LN(gross_data!F20/gross_data!F19)</f>
        <v>2.6305620367086238E-2</v>
      </c>
    </row>
    <row r="3" spans="1:14" x14ac:dyDescent="0.25">
      <c r="A3">
        <v>1973.75</v>
      </c>
      <c r="B3">
        <f>gross_data!T21</f>
        <v>0.94426631170509978</v>
      </c>
      <c r="C3">
        <f>gross_data!U21</f>
        <v>0.14464804836435974</v>
      </c>
      <c r="D3">
        <f>gross_data!V21</f>
        <v>0.73835130079773492</v>
      </c>
      <c r="E3">
        <f>gross_data!I21</f>
        <v>-1.0839279877982211</v>
      </c>
      <c r="F3">
        <f>gross_data!D21</f>
        <v>-11.054850465454898</v>
      </c>
      <c r="G3">
        <f>gross_data!Z21*100</f>
        <v>14.712643678160919</v>
      </c>
      <c r="H3">
        <v>51</v>
      </c>
      <c r="I3">
        <f>gross_data!AA21*100</f>
        <v>60.745353734085619</v>
      </c>
      <c r="J3">
        <v>1223.6100000000001</v>
      </c>
      <c r="K3">
        <f>gross_data!W21</f>
        <v>1.4736547399659905</v>
      </c>
      <c r="L3">
        <f>LN(gross_data!J21/gross_data!E21)</f>
        <v>4.678420647727684</v>
      </c>
      <c r="M3">
        <f>LN(gross_data!B21/gross_data!B20)-LN(gross_data!F21/gross_data!F20)</f>
        <v>-0.11999072412435531</v>
      </c>
      <c r="N3">
        <v>-0.54730000000000001</v>
      </c>
    </row>
    <row r="4" spans="1:14" x14ac:dyDescent="0.25">
      <c r="A4">
        <v>1974</v>
      </c>
      <c r="B4">
        <f>gross_data!T22</f>
        <v>-0.8622291606840804</v>
      </c>
      <c r="C4">
        <f>gross_data!U22</f>
        <v>-0.51794815556629459</v>
      </c>
      <c r="D4">
        <f>gross_data!V22</f>
        <v>-9.1996326635523928E-2</v>
      </c>
      <c r="E4">
        <f>gross_data!I22</f>
        <v>-0.81228779125135486</v>
      </c>
      <c r="F4">
        <f>gross_data!D22</f>
        <v>-4.7260116731517519</v>
      </c>
      <c r="G4">
        <f>gross_data!Z22*100</f>
        <v>14.611136677404509</v>
      </c>
      <c r="H4">
        <v>51</v>
      </c>
      <c r="I4">
        <f>gross_data!AA22*100</f>
        <v>60.954848867531531</v>
      </c>
      <c r="J4">
        <v>1212.5229999999999</v>
      </c>
      <c r="K4">
        <f>gross_data!W22</f>
        <v>0.59465183016422785</v>
      </c>
      <c r="L4">
        <f>LN(gross_data!J22/gross_data!E22)</f>
        <v>4.7472343478815695</v>
      </c>
      <c r="M4">
        <f>LN(gross_data!B22/gross_data!B21)-LN(gross_data!F22/gross_data!F21)</f>
        <v>-5.7775632683210551E-2</v>
      </c>
      <c r="N4">
        <v>-5.0909000000000004</v>
      </c>
    </row>
    <row r="5" spans="1:14" x14ac:dyDescent="0.25">
      <c r="A5">
        <v>1974.25</v>
      </c>
      <c r="B5">
        <f>gross_data!T23</f>
        <v>0.23752785737443105</v>
      </c>
      <c r="C5">
        <f>gross_data!U23</f>
        <v>0.52865450711951922</v>
      </c>
      <c r="D5">
        <f>gross_data!V23</f>
        <v>-0.18424694295546828</v>
      </c>
      <c r="E5">
        <f>gross_data!I23</f>
        <v>-0.85101803778560337</v>
      </c>
      <c r="F5">
        <f>gross_data!D23</f>
        <v>-9.5987649686723771</v>
      </c>
      <c r="G5">
        <f>gross_data!Z23*100</f>
        <v>14.661134163208853</v>
      </c>
      <c r="H5">
        <v>51</v>
      </c>
      <c r="I5">
        <f>gross_data!AA23*100</f>
        <v>61.132563238325865</v>
      </c>
      <c r="J5">
        <v>1068.3209999999999</v>
      </c>
      <c r="K5">
        <f>gross_data!W23</f>
        <v>0.23743957392055037</v>
      </c>
      <c r="L5">
        <f>LN(gross_data!J23/gross_data!E23)</f>
        <v>4.6234294329757022</v>
      </c>
      <c r="M5">
        <f>LN(gross_data!B23/gross_data!B22)-LN(gross_data!F23/gross_data!F22)</f>
        <v>-0.1054343345923875</v>
      </c>
      <c r="N5">
        <v>2.9081999999999999</v>
      </c>
    </row>
    <row r="6" spans="1:14" x14ac:dyDescent="0.25">
      <c r="A6">
        <v>1974.5</v>
      </c>
      <c r="B6">
        <f>gross_data!T24</f>
        <v>-0.95021182162096096</v>
      </c>
      <c r="C6">
        <f>gross_data!U24</f>
        <v>0.44064111035044817</v>
      </c>
      <c r="D6">
        <f>gross_data!V24</f>
        <v>-1.0194712948093709</v>
      </c>
      <c r="E6">
        <f>gross_data!I24</f>
        <v>-1.0863232643825405</v>
      </c>
      <c r="F6">
        <f>gross_data!D24</f>
        <v>-27.204417400284751</v>
      </c>
      <c r="G6">
        <f>gross_data!Z24*100</f>
        <v>14.857941313460643</v>
      </c>
      <c r="H6">
        <v>51</v>
      </c>
      <c r="I6">
        <f>gross_data!AA24*100</f>
        <v>61.988767756854976</v>
      </c>
      <c r="J6">
        <v>1087.71</v>
      </c>
      <c r="K6">
        <f>gross_data!W24</f>
        <v>-1.363804034924776</v>
      </c>
      <c r="L6">
        <f>LN(gross_data!J24/gross_data!E24)</f>
        <v>4.409631228143934</v>
      </c>
      <c r="M6">
        <f>LN(gross_data!B24/gross_data!B23)-LN(gross_data!F24/gross_data!F23)</f>
        <v>-0.31825236316162431</v>
      </c>
      <c r="N6">
        <v>5.3999999999999999E-2</v>
      </c>
    </row>
    <row r="7" spans="1:14" x14ac:dyDescent="0.25">
      <c r="A7">
        <v>1974.75</v>
      </c>
      <c r="B7">
        <f>gross_data!T25</f>
        <v>-0.38892845583671232</v>
      </c>
      <c r="C7">
        <f>gross_data!U25</f>
        <v>0.23687548503534828</v>
      </c>
      <c r="D7">
        <f>gross_data!V25</f>
        <v>-2.6668247082160867</v>
      </c>
      <c r="E7">
        <f>gross_data!I25</f>
        <v>-8.9947188567870873E-2</v>
      </c>
      <c r="F7">
        <f>gross_data!D25</f>
        <v>7.531148384330951</v>
      </c>
      <c r="G7">
        <f>gross_data!Z25*100</f>
        <v>15.116000956708922</v>
      </c>
      <c r="H7">
        <v>51</v>
      </c>
      <c r="I7">
        <f>gross_data!AA25*100</f>
        <v>62.377912279247163</v>
      </c>
      <c r="J7">
        <v>1192.4569999999999</v>
      </c>
      <c r="K7">
        <f>gross_data!W25</f>
        <v>-3.51324647456428</v>
      </c>
      <c r="L7">
        <f>LN(gross_data!J25/gross_data!E25)</f>
        <v>4.2809970049538952</v>
      </c>
      <c r="M7">
        <f>LN(gross_data!B25/gross_data!B24)-LN(gross_data!F25/gross_data!F24)</f>
        <v>5.8719729363657935E-2</v>
      </c>
      <c r="N7">
        <v>-0.35659999999999997</v>
      </c>
    </row>
    <row r="8" spans="1:14" x14ac:dyDescent="0.25">
      <c r="A8">
        <v>1975</v>
      </c>
      <c r="B8">
        <f>gross_data!T26</f>
        <v>-1.2262927394610657</v>
      </c>
      <c r="C8">
        <f>gross_data!U26</f>
        <v>0.72575409936419533</v>
      </c>
      <c r="D8">
        <f>gross_data!V26</f>
        <v>-5.8862243643900136</v>
      </c>
      <c r="E8">
        <f>gross_data!I26</f>
        <v>4.887567145414895E-2</v>
      </c>
      <c r="F8">
        <f>gross_data!D26</f>
        <v>21.513540556596737</v>
      </c>
      <c r="G8">
        <f>gross_data!Z26*100</f>
        <v>15.702688990360222</v>
      </c>
      <c r="H8">
        <v>51</v>
      </c>
      <c r="I8">
        <f>gross_data!AA26*100</f>
        <v>63.607520564042296</v>
      </c>
      <c r="J8">
        <v>1216.252</v>
      </c>
      <c r="K8">
        <f>gross_data!W26</f>
        <v>-3.9728510701142916</v>
      </c>
      <c r="L8">
        <f>LN(gross_data!J26/gross_data!E26)</f>
        <v>4.4724004080233843</v>
      </c>
      <c r="M8">
        <f>LN(gross_data!B26/gross_data!B25)-LN(gross_data!F26/gross_data!F25)</f>
        <v>0.18750044681098385</v>
      </c>
      <c r="N8">
        <v>-2.3565</v>
      </c>
    </row>
    <row r="9" spans="1:14" x14ac:dyDescent="0.25">
      <c r="A9">
        <v>1975.25</v>
      </c>
      <c r="B9">
        <f>gross_data!T27</f>
        <v>0.71258016925170864</v>
      </c>
      <c r="C9">
        <f>gross_data!U27</f>
        <v>1.4645079081500256</v>
      </c>
      <c r="D9">
        <f>gross_data!V27</f>
        <v>-2.4134675927068194</v>
      </c>
      <c r="E9">
        <f>gross_data!I27</f>
        <v>-0.64960673154602788</v>
      </c>
      <c r="F9">
        <f>gross_data!D27</f>
        <v>14.013741731091102</v>
      </c>
      <c r="G9">
        <f>gross_data!Z27*100</f>
        <v>16.008316008316008</v>
      </c>
      <c r="H9">
        <v>51</v>
      </c>
      <c r="I9">
        <f>gross_data!AA27*100</f>
        <v>64.087605840389344</v>
      </c>
      <c r="J9">
        <v>1027.664</v>
      </c>
      <c r="K9">
        <f>gross_data!W27</f>
        <v>-2.3312103033998888</v>
      </c>
      <c r="L9">
        <f>LN(gross_data!J27/gross_data!E27)</f>
        <v>4.5619932702786139</v>
      </c>
      <c r="M9">
        <f>LN(gross_data!B27/gross_data!B26)-LN(gross_data!F27/gross_data!F26)</f>
        <v>0.12910753868974151</v>
      </c>
      <c r="N9">
        <v>-1.2172000000000001</v>
      </c>
    </row>
    <row r="10" spans="1:14" x14ac:dyDescent="0.25">
      <c r="A10">
        <v>1975.5</v>
      </c>
      <c r="B10">
        <f>gross_data!T28</f>
        <v>1.6972948955347178</v>
      </c>
      <c r="C10">
        <f>gross_data!U28</f>
        <v>0.60932320497641967</v>
      </c>
      <c r="D10">
        <f>gross_data!V28</f>
        <v>1.0598522370150576</v>
      </c>
      <c r="E10">
        <f>gross_data!I28</f>
        <v>-0.1876234113096209</v>
      </c>
      <c r="F10">
        <f>gross_data!D28</f>
        <v>-12.533750053974693</v>
      </c>
      <c r="G10">
        <f>gross_data!Z28*100</f>
        <v>16.09668295191566</v>
      </c>
      <c r="H10">
        <v>51</v>
      </c>
      <c r="I10">
        <f>gross_data!AA28*100</f>
        <v>63.394130082100183</v>
      </c>
      <c r="J10">
        <v>1036.9549999999999</v>
      </c>
      <c r="K10">
        <f>gross_data!W28</f>
        <v>-2.0089702348047744</v>
      </c>
      <c r="L10">
        <f>LN(gross_data!J28/gross_data!E28)</f>
        <v>4.5563908913248037</v>
      </c>
      <c r="M10">
        <f>LN(gross_data!B28/gross_data!B27)-LN(gross_data!F28/gross_data!F27)</f>
        <v>-0.13576047553177409</v>
      </c>
      <c r="N10">
        <v>-0.93589999999999995</v>
      </c>
    </row>
    <row r="11" spans="1:14" x14ac:dyDescent="0.25">
      <c r="A11">
        <v>1975.75</v>
      </c>
      <c r="B11">
        <f>gross_data!T29</f>
        <v>1.3380412538513298</v>
      </c>
      <c r="C11">
        <f>gross_data!U29</f>
        <v>0.96981994132825378</v>
      </c>
      <c r="D11">
        <f>gross_data!V29</f>
        <v>1.1758826695755786</v>
      </c>
      <c r="E11">
        <f>gross_data!I29</f>
        <v>0.31792696059799685</v>
      </c>
      <c r="F11">
        <f>gross_data!D29</f>
        <v>7.2411801016350656</v>
      </c>
      <c r="G11">
        <f>gross_data!Z29*100</f>
        <v>16.264294790343076</v>
      </c>
      <c r="H11">
        <v>51</v>
      </c>
      <c r="I11">
        <f>gross_data!AA29*100</f>
        <v>63.161128628021665</v>
      </c>
      <c r="J11">
        <v>1147.087</v>
      </c>
      <c r="K11">
        <f>gross_data!W29</f>
        <v>0.41947255621845869</v>
      </c>
      <c r="L11">
        <f>LN(gross_data!J29/gross_data!E29)</f>
        <v>4.5624422544594641</v>
      </c>
      <c r="M11">
        <f>LN(gross_data!B29/gross_data!B28)-LN(gross_data!F29/gross_data!F28)</f>
        <v>6.5402980609151243E-2</v>
      </c>
      <c r="N11">
        <v>0.86739999999999995</v>
      </c>
    </row>
    <row r="12" spans="1:14" x14ac:dyDescent="0.25">
      <c r="A12">
        <v>1976</v>
      </c>
      <c r="B12">
        <f>gross_data!T30</f>
        <v>2.2242504406968067</v>
      </c>
      <c r="C12">
        <f>gross_data!U30</f>
        <v>1.3906237750473949</v>
      </c>
      <c r="D12">
        <f>gross_data!V30</f>
        <v>2.1122233597697715</v>
      </c>
      <c r="E12">
        <f>gross_data!I30</f>
        <v>0.18439815229263301</v>
      </c>
      <c r="F12">
        <f>gross_data!D30</f>
        <v>13.746970865467009</v>
      </c>
      <c r="G12">
        <f>gross_data!Z30*100</f>
        <v>16.34735008708634</v>
      </c>
      <c r="H12">
        <v>51</v>
      </c>
      <c r="I12">
        <f>gross_data!AA30*100</f>
        <v>62.636789170725528</v>
      </c>
      <c r="J12">
        <v>1242.3499999999999</v>
      </c>
      <c r="K12">
        <f>gross_data!W30</f>
        <v>6.5033649877570099</v>
      </c>
      <c r="L12">
        <f>LN(gross_data!J30/gross_data!E30)</f>
        <v>4.6947697857292132</v>
      </c>
      <c r="M12">
        <f>LN(gross_data!B30/gross_data!B29)-LN(gross_data!F30/gross_data!F29)</f>
        <v>0.12872486937813696</v>
      </c>
      <c r="N12">
        <v>3.2096</v>
      </c>
    </row>
    <row r="13" spans="1:14" x14ac:dyDescent="0.25">
      <c r="A13">
        <v>1976.25</v>
      </c>
      <c r="B13">
        <f>gross_data!T31</f>
        <v>0.73108033441755538</v>
      </c>
      <c r="C13">
        <f>gross_data!U31</f>
        <v>0.89977484489747184</v>
      </c>
      <c r="D13">
        <f>gross_data!V31</f>
        <v>1.3346713199211102</v>
      </c>
      <c r="E13">
        <f>gross_data!I31</f>
        <v>-0.18598206850116927</v>
      </c>
      <c r="F13">
        <f>gross_data!D31</f>
        <v>1.1771805979302963</v>
      </c>
      <c r="G13">
        <f>gross_data!Z31*100</f>
        <v>16.228823962681069</v>
      </c>
      <c r="H13">
        <v>51</v>
      </c>
      <c r="I13">
        <f>gross_data!AA31*100</f>
        <v>62.742543171114598</v>
      </c>
      <c r="J13">
        <v>1079.0219999999999</v>
      </c>
      <c r="K13">
        <f>gross_data!W31</f>
        <v>3.5641252267732071</v>
      </c>
      <c r="L13">
        <f>LN(gross_data!J31/gross_data!E31)</f>
        <v>4.6212403661655861</v>
      </c>
      <c r="M13">
        <f>LN(gross_data!B31/gross_data!B30)-LN(gross_data!F31/gross_data!F30)</f>
        <v>1.397063963154567E-2</v>
      </c>
      <c r="N13">
        <v>1.7612000000000001</v>
      </c>
    </row>
    <row r="14" spans="1:14" x14ac:dyDescent="0.25">
      <c r="A14">
        <v>1976.5</v>
      </c>
      <c r="B14">
        <f>gross_data!T32</f>
        <v>0.54638528402470854</v>
      </c>
      <c r="C14">
        <f>gross_data!U32</f>
        <v>1.0800423521866165</v>
      </c>
      <c r="D14">
        <f>gross_data!V32</f>
        <v>2.1615899305167829</v>
      </c>
      <c r="E14">
        <f>gross_data!I32</f>
        <v>-0.12685306443162814</v>
      </c>
      <c r="F14">
        <f>gross_data!D32</f>
        <v>0.61796181878792344</v>
      </c>
      <c r="G14">
        <f>gross_data!Z32*100</f>
        <v>16.025949062950506</v>
      </c>
      <c r="H14">
        <v>51</v>
      </c>
      <c r="I14">
        <f>gross_data!AA32*100</f>
        <v>63.078268200908681</v>
      </c>
      <c r="J14">
        <v>1090.3040000000001</v>
      </c>
      <c r="K14">
        <f>gross_data!W32</f>
        <v>2.823022269111064</v>
      </c>
      <c r="L14">
        <f>LN(gross_data!J32/gross_data!E32)</f>
        <v>4.6374169038347119</v>
      </c>
      <c r="M14">
        <f>LN(gross_data!B32/gross_data!B31)-LN(gross_data!F32/gross_data!F31)</f>
        <v>4.2233979705018788E-3</v>
      </c>
      <c r="N14">
        <v>-0.87480000000000002</v>
      </c>
    </row>
    <row r="15" spans="1:14" x14ac:dyDescent="0.25">
      <c r="A15">
        <v>1976.75</v>
      </c>
      <c r="B15">
        <f>gross_data!T33</f>
        <v>0.72028375904853448</v>
      </c>
      <c r="C15">
        <f>gross_data!U33</f>
        <v>1.2764403947411296</v>
      </c>
      <c r="D15">
        <f>gross_data!V33</f>
        <v>1.9039128171047359</v>
      </c>
      <c r="E15">
        <f>gross_data!I33</f>
        <v>-0.65068181818182991</v>
      </c>
      <c r="F15">
        <f>gross_data!D33</f>
        <v>2.0547090049366603</v>
      </c>
      <c r="G15">
        <f>gross_data!Z33*100</f>
        <v>15.841584158415841</v>
      </c>
      <c r="H15">
        <v>51</v>
      </c>
      <c r="I15">
        <f>gross_data!AA33*100</f>
        <v>63.430059523809526</v>
      </c>
      <c r="J15">
        <v>1282.9100000000001</v>
      </c>
      <c r="K15">
        <f>gross_data!W33</f>
        <v>2.8998661633681699</v>
      </c>
      <c r="L15">
        <f>LN(gross_data!J33/gross_data!E33)</f>
        <v>4.5084253492368731</v>
      </c>
      <c r="M15">
        <f>LN(gross_data!B33/gross_data!B32)-LN(gross_data!F33/gross_data!F32)</f>
        <v>1.766940333184501E-2</v>
      </c>
      <c r="N15">
        <v>7.3827999999999996</v>
      </c>
    </row>
    <row r="16" spans="1:14" x14ac:dyDescent="0.25">
      <c r="A16">
        <v>1977</v>
      </c>
      <c r="B16">
        <f>gross_data!T34</f>
        <v>1.1788500708645344</v>
      </c>
      <c r="C16">
        <f>gross_data!U34</f>
        <v>0.86622761700407835</v>
      </c>
      <c r="D16">
        <f>gross_data!V34</f>
        <v>3.5887634056182449</v>
      </c>
      <c r="E16">
        <f>gross_data!I34</f>
        <v>-0.77533279220779483</v>
      </c>
      <c r="F16">
        <f>gross_data!D34</f>
        <v>-8.6057490384476747</v>
      </c>
      <c r="G16">
        <f>gross_data!Z34*100</f>
        <v>15.487832613145326</v>
      </c>
      <c r="H16">
        <v>51</v>
      </c>
      <c r="I16">
        <f>gross_data!AA34*100</f>
        <v>63.232072552353827</v>
      </c>
      <c r="J16">
        <v>1315.6200000000001</v>
      </c>
      <c r="K16">
        <f>gross_data!W34</f>
        <v>-0.33312730600938423</v>
      </c>
      <c r="L16">
        <f>LN(gross_data!J34/gross_data!E34)</f>
        <v>4.574023456991255</v>
      </c>
      <c r="M16">
        <f>LN(gross_data!B34/gross_data!B33)-LN(gross_data!F34/gross_data!F33)</f>
        <v>-9.5420733562681576E-2</v>
      </c>
      <c r="N16">
        <v>-2.8275000000000001</v>
      </c>
    </row>
    <row r="17" spans="1:14" x14ac:dyDescent="0.25">
      <c r="A17">
        <v>1977.25</v>
      </c>
      <c r="B17">
        <f>gross_data!T35</f>
        <v>1.9238656821025657</v>
      </c>
      <c r="C17">
        <f>gross_data!U35</f>
        <v>0.26372790838919968</v>
      </c>
      <c r="D17">
        <f>gross_data!V35</f>
        <v>2.7146927847138791</v>
      </c>
      <c r="E17">
        <f>gross_data!I35</f>
        <v>-0.1121851722822198</v>
      </c>
      <c r="F17">
        <f>gross_data!D35</f>
        <v>2.1029178113107561</v>
      </c>
      <c r="G17">
        <f>gross_data!Z35*100</f>
        <v>15.405046480743689</v>
      </c>
      <c r="H17">
        <v>51</v>
      </c>
      <c r="I17">
        <f>gross_data!AA35*100</f>
        <v>62.190998572394619</v>
      </c>
      <c r="J17">
        <v>1116.7149999999999</v>
      </c>
      <c r="K17">
        <f>gross_data!W35</f>
        <v>0.81571047628985482</v>
      </c>
      <c r="L17">
        <f>LN(gross_data!J35/gross_data!E35)</f>
        <v>4.438419085723547</v>
      </c>
      <c r="M17">
        <f>LN(gross_data!B35/gross_data!B34)-LN(gross_data!F35/gross_data!F34)</f>
        <v>1.3448325384285604E-2</v>
      </c>
      <c r="N17">
        <v>-0.17449999999999999</v>
      </c>
    </row>
    <row r="18" spans="1:14" x14ac:dyDescent="0.25">
      <c r="A18">
        <v>1977.5</v>
      </c>
      <c r="B18">
        <f>gross_data!T36</f>
        <v>1.7872245759873451</v>
      </c>
      <c r="C18">
        <f>gross_data!U36</f>
        <v>0.90922837371802956</v>
      </c>
      <c r="D18">
        <f>gross_data!V36</f>
        <v>1.9724505347778809</v>
      </c>
      <c r="E18">
        <f>gross_data!I36</f>
        <v>-5.6003995022606112E-2</v>
      </c>
      <c r="F18">
        <f>gross_data!D36</f>
        <v>-4.1658763577745184</v>
      </c>
      <c r="G18">
        <f>gross_data!Z36*100</f>
        <v>15.321180555555555</v>
      </c>
      <c r="H18">
        <v>51</v>
      </c>
      <c r="I18">
        <f>gross_data!AA36*100</f>
        <v>61.647354048269243</v>
      </c>
      <c r="J18">
        <v>1156.048</v>
      </c>
      <c r="K18">
        <f>gross_data!W36</f>
        <v>1.9121839408031249</v>
      </c>
      <c r="L18">
        <f>LN(gross_data!J36/gross_data!E36)</f>
        <v>4.4457156102671966</v>
      </c>
      <c r="M18">
        <f>LN(gross_data!B36/gross_data!B35)-LN(gross_data!F36/gross_data!F35)</f>
        <v>-4.1440820245497015E-2</v>
      </c>
      <c r="N18">
        <v>1.4481999999999999</v>
      </c>
    </row>
    <row r="19" spans="1:14" x14ac:dyDescent="0.25">
      <c r="A19">
        <v>1977.75</v>
      </c>
      <c r="B19">
        <f>gross_data!T37</f>
        <v>1.4761128046103522E-3</v>
      </c>
      <c r="C19">
        <f>gross_data!U37</f>
        <v>1.2658095681437942</v>
      </c>
      <c r="D19">
        <f>gross_data!V37</f>
        <v>3.0140146173394555</v>
      </c>
      <c r="E19">
        <f>gross_data!I37</f>
        <v>-0.2465112994350187</v>
      </c>
      <c r="F19">
        <f>gross_data!D37</f>
        <v>-1.6414102201489496</v>
      </c>
      <c r="G19">
        <f>gross_data!Z37*100</f>
        <v>15.097915350600127</v>
      </c>
      <c r="H19">
        <v>51</v>
      </c>
      <c r="I19">
        <f>gross_data!AA37*100</f>
        <v>62.43173028665899</v>
      </c>
      <c r="J19">
        <v>1246.7860000000001</v>
      </c>
      <c r="K19">
        <f>gross_data!W37</f>
        <v>1.0323083890881435</v>
      </c>
      <c r="L19">
        <f>LN(gross_data!J37/gross_data!E37)</f>
        <v>4.2803984613919832</v>
      </c>
      <c r="M19">
        <f>LN(gross_data!B37/gross_data!B36)-LN(gross_data!F37/gross_data!F36)</f>
        <v>-1.5348369225391999E-2</v>
      </c>
      <c r="N19">
        <v>-1.0724</v>
      </c>
    </row>
    <row r="20" spans="1:14" x14ac:dyDescent="0.25">
      <c r="A20">
        <v>1978</v>
      </c>
      <c r="B20">
        <f>gross_data!T38</f>
        <v>0.31980220168819073</v>
      </c>
      <c r="C20">
        <f>gross_data!U38</f>
        <v>1.2429817335101845</v>
      </c>
      <c r="D20">
        <f>gross_data!V38</f>
        <v>0.8596341855838574</v>
      </c>
      <c r="E20">
        <f>gross_data!I38</f>
        <v>-0.64361405414837436</v>
      </c>
      <c r="F20">
        <f>gross_data!D38</f>
        <v>-6.5345839862841526</v>
      </c>
      <c r="G20">
        <f>gross_data!Z38*100</f>
        <v>15.198329853862214</v>
      </c>
      <c r="H20">
        <v>51</v>
      </c>
      <c r="I20">
        <f>gross_data!AA38*100</f>
        <v>63.010755852449115</v>
      </c>
      <c r="J20">
        <v>1322.2849999999999</v>
      </c>
      <c r="K20">
        <f>gross_data!W38</f>
        <v>1.5046430049873827</v>
      </c>
      <c r="L20">
        <f>LN(gross_data!J38/gross_data!E38)</f>
        <v>4.3270468031278639</v>
      </c>
      <c r="M20">
        <f>LN(gross_data!B38/gross_data!B37)-LN(gross_data!F38/gross_data!F37)</f>
        <v>-6.8215833547264376E-2</v>
      </c>
      <c r="N20">
        <v>4.9599999999999998E-2</v>
      </c>
    </row>
    <row r="21" spans="1:14" x14ac:dyDescent="0.25">
      <c r="A21">
        <v>1978.25</v>
      </c>
      <c r="B21">
        <f>gross_data!T39</f>
        <v>3.7910885551207585</v>
      </c>
      <c r="C21">
        <f>gross_data!U39</f>
        <v>1.2992016447679333</v>
      </c>
      <c r="D21">
        <f>gross_data!V39</f>
        <v>7.4599947743766215</v>
      </c>
      <c r="E21">
        <f>gross_data!I39</f>
        <v>-0.62628463280691626</v>
      </c>
      <c r="F21">
        <f>gross_data!D39</f>
        <v>6.8908292937701168</v>
      </c>
      <c r="G21">
        <f>gross_data!Z39*100</f>
        <v>14.551443518697926</v>
      </c>
      <c r="H21">
        <v>51</v>
      </c>
      <c r="I21">
        <f>gross_data!AA39*100</f>
        <v>61.460000849990791</v>
      </c>
      <c r="J21">
        <v>1137.193</v>
      </c>
      <c r="K21">
        <f>gross_data!W39</f>
        <v>0.48092635707686071</v>
      </c>
      <c r="L21">
        <f>LN(gross_data!J39/gross_data!E39)</f>
        <v>4.3167586808983307</v>
      </c>
      <c r="M21">
        <f>LN(gross_data!B39/gross_data!B38)-LN(gross_data!F39/gross_data!F38)</f>
        <v>5.951609012846177E-2</v>
      </c>
      <c r="N21">
        <v>1.4984999999999999</v>
      </c>
    </row>
    <row r="22" spans="1:14" x14ac:dyDescent="0.25">
      <c r="A22">
        <v>1978.5</v>
      </c>
      <c r="B22">
        <f>gross_data!T40</f>
        <v>1.0007977081924579</v>
      </c>
      <c r="C22">
        <f>gross_data!U40</f>
        <v>0.73031581059161965</v>
      </c>
      <c r="D22">
        <f>gross_data!V40</f>
        <v>3.3533338185217865</v>
      </c>
      <c r="E22">
        <f>gross_data!I40</f>
        <v>-0.60612160521922731</v>
      </c>
      <c r="F22">
        <f>gross_data!D40</f>
        <v>6.8393120661517424</v>
      </c>
      <c r="G22">
        <f>gross_data!Z40*100</f>
        <v>14.296421210417837</v>
      </c>
      <c r="H22">
        <v>51</v>
      </c>
      <c r="I22">
        <f>gross_data!AA40*100</f>
        <v>61.293987292949417</v>
      </c>
      <c r="J22">
        <v>1160.5629999999999</v>
      </c>
      <c r="K22">
        <f>gross_data!W40</f>
        <v>2.8422414008306696</v>
      </c>
      <c r="L22">
        <f>LN(gross_data!J40/gross_data!E40)</f>
        <v>4.3905221910553696</v>
      </c>
      <c r="M22">
        <f>LN(gross_data!B40/gross_data!B39)-LN(gross_data!F40/gross_data!F39)</f>
        <v>6.0901972576503122E-2</v>
      </c>
      <c r="N22">
        <v>-0.16320000000000001</v>
      </c>
    </row>
    <row r="23" spans="1:14" x14ac:dyDescent="0.25">
      <c r="A23">
        <v>1978.75</v>
      </c>
      <c r="B23">
        <f>gross_data!T41</f>
        <v>1.3360745429944032</v>
      </c>
      <c r="C23">
        <f>gross_data!U41</f>
        <v>0.72956413152365229</v>
      </c>
      <c r="D23">
        <f>gross_data!V41</f>
        <v>3.1719421138771686</v>
      </c>
      <c r="E23">
        <f>gross_data!I41</f>
        <v>-0.34587278194153903</v>
      </c>
      <c r="F23">
        <f>gross_data!D41</f>
        <v>-7.0694504675031666</v>
      </c>
      <c r="G23">
        <f>gross_data!Z41*100</f>
        <v>14.104193138500637</v>
      </c>
      <c r="H23">
        <v>51</v>
      </c>
      <c r="I23">
        <f>gross_data!AA41*100</f>
        <v>60.923357967283899</v>
      </c>
      <c r="J23">
        <v>1264.047</v>
      </c>
      <c r="K23">
        <f>gross_data!W41</f>
        <v>1.9226706338657529</v>
      </c>
      <c r="L23">
        <f>LN(gross_data!J41/gross_data!E41)</f>
        <v>4.2759456949639008</v>
      </c>
      <c r="M23">
        <f>LN(gross_data!B41/gross_data!B40)-LN(gross_data!F41/gross_data!F40)</f>
        <v>-7.4569456140315127E-2</v>
      </c>
      <c r="N23">
        <v>0.1641</v>
      </c>
    </row>
    <row r="24" spans="1:14" x14ac:dyDescent="0.25">
      <c r="A24">
        <v>1979</v>
      </c>
      <c r="B24">
        <f>gross_data!T42</f>
        <v>0.17836777517530322</v>
      </c>
      <c r="C24">
        <f>gross_data!U42</f>
        <v>0.87751603440988646</v>
      </c>
      <c r="D24">
        <f>gross_data!V42</f>
        <v>2.2791475545854922</v>
      </c>
      <c r="E24">
        <f>gross_data!I42</f>
        <v>-0.84891854785095999</v>
      </c>
      <c r="F24">
        <f>gross_data!D42</f>
        <v>4.7590677867396423</v>
      </c>
      <c r="G24">
        <f>gross_data!Z42*100</f>
        <v>14.017033356990774</v>
      </c>
      <c r="H24">
        <v>51</v>
      </c>
      <c r="I24">
        <f>gross_data!AA42*100</f>
        <v>61.350795032257174</v>
      </c>
      <c r="J24">
        <v>1384.954</v>
      </c>
      <c r="K24">
        <f>gross_data!W42</f>
        <v>0.78523054844739093</v>
      </c>
      <c r="L24">
        <f>LN(gross_data!J42/gross_data!E42)</f>
        <v>4.3286218317847656</v>
      </c>
      <c r="M24">
        <f>LN(gross_data!B42/gross_data!B41)-LN(gross_data!F42/gross_data!F41)</f>
        <v>4.4051602064145226E-2</v>
      </c>
      <c r="N24">
        <v>3.0165000000000002</v>
      </c>
    </row>
    <row r="25" spans="1:14" x14ac:dyDescent="0.25">
      <c r="A25">
        <v>1979.25</v>
      </c>
      <c r="B25">
        <f>gross_data!T43</f>
        <v>0.10769614163290697</v>
      </c>
      <c r="C25">
        <f>gross_data!U43</f>
        <v>0.39552390993780051</v>
      </c>
      <c r="D25">
        <f>gross_data!V43</f>
        <v>-0.1065151884835025</v>
      </c>
      <c r="E25">
        <f>gross_data!I43</f>
        <v>-0.77247241050921422</v>
      </c>
      <c r="F25">
        <f>gross_data!D43</f>
        <v>0.38182167592146454</v>
      </c>
      <c r="G25">
        <f>gross_data!Z43*100</f>
        <v>14.209591474245114</v>
      </c>
      <c r="H25">
        <v>51</v>
      </c>
      <c r="I25">
        <f>gross_data!AA43*100</f>
        <v>61.527634030221492</v>
      </c>
      <c r="J25">
        <v>1149.5139999999999</v>
      </c>
      <c r="K25">
        <f>gross_data!W43</f>
        <v>0.31516768068913237</v>
      </c>
      <c r="L25">
        <f>LN(gross_data!J43/gross_data!E43)</f>
        <v>4.2662442372506204</v>
      </c>
      <c r="M25">
        <f>LN(gross_data!B43/gross_data!B42)-LN(gross_data!F43/gross_data!F42)</f>
        <v>-4.5366743781886168E-3</v>
      </c>
      <c r="N25">
        <v>-1.8997999999999999</v>
      </c>
    </row>
    <row r="26" spans="1:14" x14ac:dyDescent="0.25">
      <c r="A26">
        <v>1979.5</v>
      </c>
      <c r="B26">
        <f>gross_data!T44</f>
        <v>0.73968495199085993</v>
      </c>
      <c r="C26">
        <f>gross_data!U44</f>
        <v>0.58590860190435023</v>
      </c>
      <c r="D26">
        <f>gross_data!V44</f>
        <v>2.9231100205996619</v>
      </c>
      <c r="E26">
        <f>gross_data!I44</f>
        <v>-0.87599449952467401</v>
      </c>
      <c r="F26">
        <f>gross_data!D44</f>
        <v>5.231547590692271</v>
      </c>
      <c r="G26">
        <f>gross_data!Z44*100</f>
        <v>14.076246334310849</v>
      </c>
      <c r="H26">
        <v>51</v>
      </c>
      <c r="I26">
        <f>gross_data!AA44*100</f>
        <v>61.433091790748328</v>
      </c>
      <c r="J26">
        <v>1155.1559999999999</v>
      </c>
      <c r="K26">
        <f>gross_data!W44</f>
        <v>-7.9478379995556736E-2</v>
      </c>
      <c r="L26">
        <f>LN(gross_data!J44/gross_data!E44)</f>
        <v>4.3078379707224368</v>
      </c>
      <c r="M26">
        <f>LN(gross_data!B44/gross_data!B43)-LN(gross_data!F44/gross_data!F43)</f>
        <v>4.3007529311393192E-2</v>
      </c>
      <c r="N26">
        <v>-1.8866000000000001</v>
      </c>
    </row>
    <row r="27" spans="1:14" x14ac:dyDescent="0.25">
      <c r="A27">
        <v>1979.75</v>
      </c>
      <c r="B27">
        <f>gross_data!T45</f>
        <v>0.24899457415212822</v>
      </c>
      <c r="C27">
        <f>gross_data!U45</f>
        <v>0.75083099248374197</v>
      </c>
      <c r="D27">
        <f>gross_data!V45</f>
        <v>0.27562463616179755</v>
      </c>
      <c r="E27">
        <f>gross_data!I45</f>
        <v>-1.02921832884096</v>
      </c>
      <c r="F27">
        <f>gross_data!D45</f>
        <v>-2.817409774805772</v>
      </c>
      <c r="G27">
        <f>gross_data!Z45*100</f>
        <v>14.381558575606398</v>
      </c>
      <c r="H27">
        <v>51</v>
      </c>
      <c r="I27">
        <f>gross_data!AA45*100</f>
        <v>61.742160278745651</v>
      </c>
      <c r="J27">
        <v>1260.2860000000001</v>
      </c>
      <c r="K27">
        <f>gross_data!W45</f>
        <v>0.95183975418864364</v>
      </c>
      <c r="L27">
        <f>LN(gross_data!J45/gross_data!E45)</f>
        <v>4.2580372991825621</v>
      </c>
      <c r="M27">
        <f>LN(gross_data!B45/gross_data!B44)-LN(gross_data!F45/gross_data!F44)</f>
        <v>-3.0979324764406912E-2</v>
      </c>
      <c r="N27">
        <v>0.61219999999999997</v>
      </c>
    </row>
    <row r="28" spans="1:14" x14ac:dyDescent="0.25">
      <c r="A28">
        <v>1980</v>
      </c>
      <c r="B28">
        <f>gross_data!T46</f>
        <v>0.3151413580802398</v>
      </c>
      <c r="C28">
        <f>gross_data!U46</f>
        <v>0.11059256618111135</v>
      </c>
      <c r="D28">
        <f>gross_data!V46</f>
        <v>1.0779469592416824</v>
      </c>
      <c r="E28">
        <f>gross_data!I46</f>
        <v>-8.9019490700363857E-2</v>
      </c>
      <c r="F28">
        <f>gross_data!D46</f>
        <v>-7.4562951097363506</v>
      </c>
      <c r="G28">
        <f>gross_data!Z46*100</f>
        <v>14.482641252552755</v>
      </c>
      <c r="H28">
        <v>51</v>
      </c>
      <c r="I28">
        <f>gross_data!AA46*100</f>
        <v>61.615996513021685</v>
      </c>
      <c r="J28">
        <v>1329.922</v>
      </c>
      <c r="K28">
        <f>gross_data!W46</f>
        <v>0.95001518474804314</v>
      </c>
      <c r="L28">
        <f>LN(gross_data!J46/gross_data!E46)</f>
        <v>4.3247674905392115</v>
      </c>
      <c r="M28">
        <f>LN(gross_data!B46/gross_data!B45)-LN(gross_data!F46/gross_data!F45)</f>
        <v>-8.117724771650385E-2</v>
      </c>
      <c r="N28">
        <v>-0.81140000000000001</v>
      </c>
    </row>
    <row r="29" spans="1:14" x14ac:dyDescent="0.25">
      <c r="A29">
        <v>1980.25</v>
      </c>
      <c r="B29">
        <f>gross_data!T47</f>
        <v>-2.0823907042634815</v>
      </c>
      <c r="C29">
        <f>gross_data!U47</f>
        <v>-0.8279828431676961</v>
      </c>
      <c r="D29">
        <f>gross_data!V47</f>
        <v>-4.7395629836870512</v>
      </c>
      <c r="E29">
        <f>gross_data!I47</f>
        <v>0.84263371190357139</v>
      </c>
      <c r="F29">
        <f>gross_data!D47</f>
        <v>11.083878220515277</v>
      </c>
      <c r="G29">
        <f>gross_data!Z47*100</f>
        <v>15.256959314775163</v>
      </c>
      <c r="H29">
        <v>51</v>
      </c>
      <c r="I29">
        <f>gross_data!AA47*100</f>
        <v>62.393780509853535</v>
      </c>
      <c r="J29">
        <v>1090.0360000000001</v>
      </c>
      <c r="K29">
        <f>gross_data!W47</f>
        <v>0.64574393338139302</v>
      </c>
      <c r="L29">
        <f>LN(gross_data!J47/gross_data!E47)</f>
        <v>4.2411422677440997</v>
      </c>
      <c r="M29">
        <f>LN(gross_data!B47/gross_data!B46)-LN(gross_data!F47/gross_data!F46)</f>
        <v>9.2843438918343499E-2</v>
      </c>
      <c r="N29">
        <v>-3.3393000000000002</v>
      </c>
    </row>
    <row r="30" spans="1:14" x14ac:dyDescent="0.25">
      <c r="A30">
        <v>1980.5</v>
      </c>
      <c r="B30">
        <f>gross_data!T48</f>
        <v>-0.11967716429790443</v>
      </c>
      <c r="C30">
        <f>gross_data!U48</f>
        <v>0.77712545282455636</v>
      </c>
      <c r="D30">
        <f>gross_data!V48</f>
        <v>0.65807262830785973</v>
      </c>
      <c r="E30">
        <f>gross_data!I48</f>
        <v>-0.79518233084969525</v>
      </c>
      <c r="F30">
        <f>gross_data!D48</f>
        <v>8.9309006587778601</v>
      </c>
      <c r="G30">
        <f>gross_data!Z48*100</f>
        <v>15.334160609820954</v>
      </c>
      <c r="H30">
        <v>51</v>
      </c>
      <c r="I30">
        <f>gross_data!AA48*100</f>
        <v>62.955846108860023</v>
      </c>
      <c r="J30">
        <v>1111.492</v>
      </c>
      <c r="K30">
        <f>gross_data!W48</f>
        <v>-3.4854774431821944</v>
      </c>
      <c r="L30">
        <f>LN(gross_data!J48/gross_data!E48)</f>
        <v>4.3697723697504145</v>
      </c>
      <c r="M30">
        <f>LN(gross_data!B48/gross_data!B47)-LN(gross_data!F48/gross_data!F47)</f>
        <v>9.0822785702188491E-2</v>
      </c>
      <c r="N30">
        <v>-0.51280000000000003</v>
      </c>
    </row>
    <row r="31" spans="1:14" x14ac:dyDescent="0.25">
      <c r="A31">
        <v>1980.75</v>
      </c>
      <c r="B31">
        <f>gross_data!T49</f>
        <v>1.8486599836581519</v>
      </c>
      <c r="C31">
        <f>gross_data!U49</f>
        <v>1.2178651294838971</v>
      </c>
      <c r="D31">
        <f>gross_data!V49</f>
        <v>2.0702493766696861</v>
      </c>
      <c r="E31">
        <f>gross_data!I49</f>
        <v>0.66422960601602288</v>
      </c>
      <c r="F31">
        <f>gross_data!D49</f>
        <v>6.084892741951851</v>
      </c>
      <c r="G31">
        <f>gross_data!Z49*100</f>
        <v>15.436707761764195</v>
      </c>
      <c r="H31">
        <v>51</v>
      </c>
      <c r="I31">
        <f>gross_data!AA49*100</f>
        <v>62.559973755074715</v>
      </c>
      <c r="J31">
        <v>1224.7080000000001</v>
      </c>
      <c r="K31">
        <f>gross_data!W49</f>
        <v>-2.1121704156002785</v>
      </c>
      <c r="L31">
        <f>LN(gross_data!J49/gross_data!E49)</f>
        <v>4.4338261300340234</v>
      </c>
      <c r="M31">
        <f>LN(gross_data!B49/gross_data!B48)-LN(gross_data!F49/gross_data!F48)</f>
        <v>6.027800056979097E-2</v>
      </c>
      <c r="N31">
        <v>2.0202</v>
      </c>
    </row>
    <row r="32" spans="1:14" x14ac:dyDescent="0.25">
      <c r="A32">
        <v>1981</v>
      </c>
      <c r="B32">
        <f>gross_data!T50</f>
        <v>1.9398633299392287</v>
      </c>
      <c r="C32">
        <f>gross_data!U50</f>
        <v>-0.19027420527333305</v>
      </c>
      <c r="D32">
        <f>gross_data!V50</f>
        <v>2.0112409787095054</v>
      </c>
      <c r="E32">
        <f>gross_data!I50</f>
        <v>1.4800454917427341</v>
      </c>
      <c r="F32">
        <f>gross_data!D50</f>
        <v>-2.2185953422018034</v>
      </c>
      <c r="G32">
        <f>gross_data!Z50*100</f>
        <v>15.384615384615385</v>
      </c>
      <c r="H32">
        <v>51</v>
      </c>
      <c r="I32">
        <f>gross_data!AA50*100</f>
        <v>61.241453277919291</v>
      </c>
      <c r="J32">
        <v>1268.5639999999999</v>
      </c>
      <c r="K32">
        <f>gross_data!W50</f>
        <v>0.75365463477101713</v>
      </c>
      <c r="L32">
        <f>LN(gross_data!J50/gross_data!E50)</f>
        <v>4.4217340842689943</v>
      </c>
      <c r="M32">
        <f>LN(gross_data!B50/gross_data!B49)-LN(gross_data!F50/gross_data!F49)</f>
        <v>-1.33196614469518E-2</v>
      </c>
      <c r="N32">
        <v>-2.7498</v>
      </c>
    </row>
    <row r="33" spans="1:14" x14ac:dyDescent="0.25">
      <c r="A33">
        <v>1981.25</v>
      </c>
      <c r="B33">
        <f>gross_data!T51</f>
        <v>-0.7441481721251364</v>
      </c>
      <c r="C33">
        <f>gross_data!U51</f>
        <v>0.617615965397178</v>
      </c>
      <c r="D33">
        <f>gross_data!V51</f>
        <v>2.0049530167846719</v>
      </c>
      <c r="E33">
        <f>gross_data!I51</f>
        <v>1.2554923424526629</v>
      </c>
      <c r="F33">
        <f>gross_data!D51</f>
        <v>-6.0256363621826345</v>
      </c>
      <c r="G33">
        <f>gross_data!Z51*100</f>
        <v>15.195996663886572</v>
      </c>
      <c r="H33">
        <v>51</v>
      </c>
      <c r="I33">
        <f>gross_data!AA51*100</f>
        <v>62.081121601361488</v>
      </c>
      <c r="J33">
        <v>1076.9090000000001</v>
      </c>
      <c r="K33">
        <f>gross_data!W51</f>
        <v>2.1011756777433277</v>
      </c>
      <c r="L33">
        <f>LN(gross_data!J51/gross_data!E51)</f>
        <v>4.3760959089834959</v>
      </c>
      <c r="M33">
        <f>LN(gross_data!B51/gross_data!B50)-LN(gross_data!F51/gross_data!F50)</f>
        <v>-4.4203031614067939E-2</v>
      </c>
      <c r="N33">
        <v>-0.21190000000000001</v>
      </c>
    </row>
    <row r="34" spans="1:14" x14ac:dyDescent="0.25">
      <c r="A34">
        <v>1981.5</v>
      </c>
      <c r="B34">
        <f>gross_data!T52</f>
        <v>1.1909298187825712</v>
      </c>
      <c r="C34">
        <f>gross_data!U52</f>
        <v>6.9596992739384689E-2</v>
      </c>
      <c r="D34">
        <f>gross_data!V52</f>
        <v>2.3084289683397152</v>
      </c>
      <c r="E34">
        <f>gross_data!I52</f>
        <v>1.9160186331693234</v>
      </c>
      <c r="F34">
        <f>gross_data!D52</f>
        <v>-13.995240842580756</v>
      </c>
      <c r="G34">
        <f>gross_data!Z52*100</f>
        <v>15.17522412387938</v>
      </c>
      <c r="H34">
        <v>51</v>
      </c>
      <c r="I34">
        <f>gross_data!AA52*100</f>
        <v>61.388874059046508</v>
      </c>
      <c r="J34">
        <v>1109.5910000000001</v>
      </c>
      <c r="K34">
        <f>gross_data!W52</f>
        <v>1.4424618396157385</v>
      </c>
      <c r="L34">
        <f>LN(gross_data!J52/gross_data!E52)</f>
        <v>4.3090104650123839</v>
      </c>
      <c r="M34">
        <f>LN(gross_data!B52/gross_data!B51)-LN(gross_data!F52/gross_data!F51)</f>
        <v>-0.13236935378677978</v>
      </c>
      <c r="N34">
        <v>0.52559999999999996</v>
      </c>
    </row>
    <row r="35" spans="1:14" x14ac:dyDescent="0.25">
      <c r="A35">
        <v>1981.75</v>
      </c>
      <c r="B35">
        <f>gross_data!T53</f>
        <v>-1.0950777745879492</v>
      </c>
      <c r="C35">
        <f>gross_data!U53</f>
        <v>0.25622109817842187</v>
      </c>
      <c r="D35">
        <f>gross_data!V53</f>
        <v>2.30413802568874</v>
      </c>
      <c r="E35">
        <f>gross_data!I53</f>
        <v>1.9648763690850739</v>
      </c>
      <c r="F35">
        <f>gross_data!D53</f>
        <v>3.9941163178978929</v>
      </c>
      <c r="G35">
        <f>gross_data!Z53*100</f>
        <v>14.925135393437403</v>
      </c>
      <c r="H35">
        <v>51</v>
      </c>
      <c r="I35">
        <f>gross_data!AA53*100</f>
        <v>62.224051384465916</v>
      </c>
      <c r="J35">
        <v>1181.4000000000001</v>
      </c>
      <c r="K35">
        <f>gross_data!W53</f>
        <v>0.2975720698178641</v>
      </c>
      <c r="L35">
        <f>LN(gross_data!J53/gross_data!E53)</f>
        <v>4.2806849884809868</v>
      </c>
      <c r="M35">
        <f>LN(gross_data!B53/gross_data!B52)-LN(gross_data!F53/gross_data!F52)</f>
        <v>4.8722935450115912E-2</v>
      </c>
      <c r="N35">
        <v>-0.84540000000000004</v>
      </c>
    </row>
    <row r="36" spans="1:14" x14ac:dyDescent="0.25">
      <c r="A36">
        <v>1982</v>
      </c>
      <c r="B36">
        <f>gross_data!T54</f>
        <v>-1.5666968986016272</v>
      </c>
      <c r="C36">
        <f>gross_data!U54</f>
        <v>0.43493852848666137</v>
      </c>
      <c r="D36">
        <f>gross_data!V54</f>
        <v>-2.1249994711468823</v>
      </c>
      <c r="E36">
        <f>gross_data!I54</f>
        <v>1.8653502624658178</v>
      </c>
      <c r="F36">
        <f>gross_data!D54</f>
        <v>-10.510542695611084</v>
      </c>
      <c r="G36">
        <f>gross_data!Z54*100</f>
        <v>15.506020175724048</v>
      </c>
      <c r="H36">
        <v>51</v>
      </c>
      <c r="I36">
        <f>gross_data!AA54*100</f>
        <v>63.482098799276265</v>
      </c>
      <c r="J36">
        <v>1240.1220000000001</v>
      </c>
      <c r="K36">
        <f>gross_data!W54</f>
        <v>-1.18581520170844</v>
      </c>
      <c r="L36">
        <f>LN(gross_data!J54/gross_data!E54)</f>
        <v>4.2252152326338521</v>
      </c>
      <c r="M36">
        <f>LN(gross_data!B54/gross_data!B53)-LN(gross_data!F54/gross_data!F53)</f>
        <v>-8.5567718603006132E-2</v>
      </c>
      <c r="N36">
        <v>-1.5370999999999999</v>
      </c>
    </row>
    <row r="37" spans="1:14" x14ac:dyDescent="0.25">
      <c r="A37">
        <v>1982.25</v>
      </c>
      <c r="B37">
        <f>gross_data!T55</f>
        <v>0.45540097166707483</v>
      </c>
      <c r="C37">
        <f>gross_data!U55</f>
        <v>0.36638761648557505</v>
      </c>
      <c r="D37">
        <f>gross_data!V55</f>
        <v>-3.1570260901029989</v>
      </c>
      <c r="E37">
        <f>gross_data!I55</f>
        <v>1.5905907030069311</v>
      </c>
      <c r="F37">
        <f>gross_data!D55</f>
        <v>-3.6652682560205241</v>
      </c>
      <c r="G37">
        <f>gross_data!Z55*100</f>
        <v>16.221662468513852</v>
      </c>
      <c r="H37">
        <v>51</v>
      </c>
      <c r="I37">
        <f>gross_data!AA55*100</f>
        <v>63.425616395366291</v>
      </c>
      <c r="J37">
        <v>1034.0410000000002</v>
      </c>
      <c r="K37">
        <f>gross_data!W55</f>
        <v>-1.7207759797687849</v>
      </c>
      <c r="L37">
        <f>LN(gross_data!J55/gross_data!E55)</f>
        <v>4.1719367172952389</v>
      </c>
      <c r="M37">
        <f>LN(gross_data!B55/gross_data!B54)-LN(gross_data!F55/gross_data!F54)</f>
        <v>-1.8901324380806356E-2</v>
      </c>
      <c r="N37">
        <v>-2.5794999999999999</v>
      </c>
    </row>
    <row r="38" spans="1:14" x14ac:dyDescent="0.25">
      <c r="A38">
        <v>1982.5</v>
      </c>
      <c r="B38">
        <f>gross_data!T56</f>
        <v>-0.38278081980980261</v>
      </c>
      <c r="C38">
        <f>gross_data!U56</f>
        <v>0.67750355629740966</v>
      </c>
      <c r="D38">
        <f>gross_data!V56</f>
        <v>-2.9135717950799389</v>
      </c>
      <c r="E38">
        <f>gross_data!I56</f>
        <v>1.7632532495533662</v>
      </c>
      <c r="F38">
        <f>gross_data!D56</f>
        <v>9.1874418604651265</v>
      </c>
      <c r="G38">
        <f>gross_data!Z56*100</f>
        <v>16.908713692946058</v>
      </c>
      <c r="H38">
        <v>51</v>
      </c>
      <c r="I38">
        <f>gross_data!AA56*100</f>
        <v>64.101686093495331</v>
      </c>
      <c r="J38">
        <v>1038.9559999999999</v>
      </c>
      <c r="K38">
        <f>gross_data!W56</f>
        <v>-0.37098839078586465</v>
      </c>
      <c r="L38">
        <f>LN(gross_data!J56/gross_data!E56)</f>
        <v>4.1864968446652906</v>
      </c>
      <c r="M38">
        <f>LN(gross_data!B56/gross_data!B55)-LN(gross_data!F56/gross_data!F55)</f>
        <v>9.3980255985086497E-2</v>
      </c>
      <c r="N38">
        <v>-1.8753</v>
      </c>
    </row>
    <row r="39" spans="1:14" x14ac:dyDescent="0.25">
      <c r="A39">
        <v>1982.75</v>
      </c>
      <c r="B39">
        <f>gross_data!T57</f>
        <v>3.9713243519123864E-2</v>
      </c>
      <c r="C39">
        <f>gross_data!U57</f>
        <v>1.4004048084016674</v>
      </c>
      <c r="D39">
        <f>gross_data!V57</f>
        <v>-1.7440274621609575</v>
      </c>
      <c r="E39">
        <f>gross_data!I57</f>
        <v>1.833549004594194</v>
      </c>
      <c r="F39">
        <f>gross_data!D57</f>
        <v>16.271619630695135</v>
      </c>
      <c r="G39">
        <f>gross_data!Z57*100</f>
        <v>17.206192821956368</v>
      </c>
      <c r="H39">
        <v>51</v>
      </c>
      <c r="I39">
        <f>gross_data!AA57*100</f>
        <v>64.979873490511793</v>
      </c>
      <c r="J39">
        <v>1091.3689999999999</v>
      </c>
      <c r="K39">
        <f>gross_data!W57</f>
        <v>2.4750150108803659</v>
      </c>
      <c r="L39">
        <f>LN(gross_data!J57/gross_data!E57)</f>
        <v>4.3813685234293329</v>
      </c>
      <c r="M39">
        <f>LN(gross_data!B57/gross_data!B56)-LN(gross_data!F57/gross_data!F56)</f>
        <v>0.1619719285388993</v>
      </c>
      <c r="N39">
        <v>-1.5189999999999999</v>
      </c>
    </row>
    <row r="40" spans="1:14" x14ac:dyDescent="0.25">
      <c r="A40">
        <v>1983</v>
      </c>
      <c r="B40">
        <f>gross_data!T58</f>
        <v>1.3098752970861938</v>
      </c>
      <c r="C40">
        <f>gross_data!U58</f>
        <v>1.0626023463775169</v>
      </c>
      <c r="D40">
        <f>gross_data!V58</f>
        <v>-1.5067199868098236</v>
      </c>
      <c r="E40">
        <f>gross_data!I58</f>
        <v>0.93463725010449306</v>
      </c>
      <c r="F40">
        <f>gross_data!D58</f>
        <v>7.98793117096535</v>
      </c>
      <c r="G40">
        <f>gross_data!Z58*100</f>
        <v>17.646008215752811</v>
      </c>
      <c r="H40">
        <v>51</v>
      </c>
      <c r="I40">
        <f>gross_data!AA58*100</f>
        <v>64.81939433250902</v>
      </c>
      <c r="J40">
        <v>1152.817</v>
      </c>
      <c r="K40">
        <f>gross_data!W58</f>
        <v>2.5275494492045247</v>
      </c>
      <c r="L40">
        <f>LN(gross_data!J58/gross_data!E58)</f>
        <v>4.4583512376753633</v>
      </c>
      <c r="M40">
        <f>LN(gross_data!B58/gross_data!B57)-LN(gross_data!F58/gross_data!F57)</f>
        <v>9.4011978485100914E-2</v>
      </c>
      <c r="N40">
        <v>-1.1454</v>
      </c>
    </row>
    <row r="41" spans="1:14" x14ac:dyDescent="0.25">
      <c r="A41">
        <v>1983.25</v>
      </c>
      <c r="B41">
        <f>gross_data!T59</f>
        <v>2.2501383588151569</v>
      </c>
      <c r="C41">
        <f>gross_data!U59</f>
        <v>1.3027948521102672</v>
      </c>
      <c r="D41">
        <f>gross_data!V59</f>
        <v>1.3834913821833439</v>
      </c>
      <c r="E41">
        <f>gross_data!I59</f>
        <v>1.2680364652138381</v>
      </c>
      <c r="F41">
        <f>gross_data!D59</f>
        <v>9.0015982774889558</v>
      </c>
      <c r="G41">
        <f>gross_data!Z59*100</f>
        <v>17.808701779108681</v>
      </c>
      <c r="H41">
        <v>51</v>
      </c>
      <c r="I41">
        <f>gross_data!AA59*100</f>
        <v>64.208231485763363</v>
      </c>
      <c r="J41">
        <v>1022.432</v>
      </c>
      <c r="K41">
        <f>gross_data!W59</f>
        <v>0.79675219225219251</v>
      </c>
      <c r="L41">
        <f>LN(gross_data!J59/gross_data!E59)</f>
        <v>4.5098767658198593</v>
      </c>
      <c r="M41">
        <f>LN(gross_data!B59/gross_data!B58)-LN(gross_data!F59/gross_data!F58)</f>
        <v>9.4405554889330112E-2</v>
      </c>
      <c r="N41">
        <v>2.9807999999999999</v>
      </c>
    </row>
    <row r="42" spans="1:14" x14ac:dyDescent="0.25">
      <c r="A42">
        <v>1983.5</v>
      </c>
      <c r="B42">
        <f>gross_data!T60</f>
        <v>1.9780605957501862</v>
      </c>
      <c r="C42">
        <f>gross_data!U60</f>
        <v>1.4768179347889543</v>
      </c>
      <c r="D42">
        <f>gross_data!V60</f>
        <v>4.1237620659964058</v>
      </c>
      <c r="E42">
        <f>gross_data!I60</f>
        <v>1.1248607832940092</v>
      </c>
      <c r="F42">
        <f>gross_data!D60</f>
        <v>-2.4184623141119097</v>
      </c>
      <c r="G42">
        <f>gross_data!Z60*100</f>
        <v>17.427315753887758</v>
      </c>
      <c r="H42">
        <v>51</v>
      </c>
      <c r="I42">
        <f>gross_data!AA60*100</f>
        <v>63.887197689029364</v>
      </c>
      <c r="J42">
        <v>1083.4749999999999</v>
      </c>
      <c r="K42">
        <f>gross_data!W60</f>
        <v>1.7909545852795361</v>
      </c>
      <c r="L42">
        <f>LN(gross_data!J60/gross_data!E60)</f>
        <v>4.5268159960997858</v>
      </c>
      <c r="M42">
        <f>LN(gross_data!B60/gross_data!B59)-LN(gross_data!F60/gross_data!F59)</f>
        <v>-9.6207324872371394E-3</v>
      </c>
      <c r="N42">
        <v>3.6272000000000002</v>
      </c>
    </row>
    <row r="43" spans="1:14" x14ac:dyDescent="0.25">
      <c r="A43">
        <v>1983.75</v>
      </c>
      <c r="B43">
        <f>gross_data!T61</f>
        <v>2.0653918381347225</v>
      </c>
      <c r="C43">
        <f>gross_data!U61</f>
        <v>1.0749213623745035</v>
      </c>
      <c r="D43">
        <f>gross_data!V61</f>
        <v>5.8594164266052573</v>
      </c>
      <c r="E43">
        <f>gross_data!I61</f>
        <v>0.83566259342744242</v>
      </c>
      <c r="F43">
        <f>gross_data!D61</f>
        <v>-1.7987496223912141</v>
      </c>
      <c r="G43">
        <f>gross_data!Z61*100</f>
        <v>16.945640044635741</v>
      </c>
      <c r="H43">
        <v>51</v>
      </c>
      <c r="I43">
        <f>gross_data!AA61*100</f>
        <v>63.257537305857269</v>
      </c>
      <c r="J43">
        <v>1125.2649999999999</v>
      </c>
      <c r="K43">
        <f>gross_data!W61</f>
        <v>0.46288327934771445</v>
      </c>
      <c r="L43">
        <f>LN(gross_data!J61/gross_data!E61)</f>
        <v>4.5226939641638531</v>
      </c>
      <c r="M43">
        <f>LN(gross_data!B61/gross_data!B60)-LN(gross_data!F61/gross_data!F60)</f>
        <v>-7.5301368635955612E-3</v>
      </c>
      <c r="N43">
        <v>-1.9564999999999999</v>
      </c>
    </row>
    <row r="44" spans="1:14" x14ac:dyDescent="0.25">
      <c r="A44">
        <v>1984</v>
      </c>
      <c r="B44">
        <f>gross_data!T62</f>
        <v>1.9352686218924831</v>
      </c>
      <c r="C44">
        <f>gross_data!U62</f>
        <v>0.39439095775168909</v>
      </c>
      <c r="D44">
        <f>gross_data!V62</f>
        <v>3.1384970448766758</v>
      </c>
      <c r="E44">
        <f>gross_data!I62</f>
        <v>1.392258114856451</v>
      </c>
      <c r="F44">
        <f>gross_data!D62</f>
        <v>-4.6880914576315522</v>
      </c>
      <c r="G44">
        <f>gross_data!Z62*100</f>
        <v>16.731036613625829</v>
      </c>
      <c r="H44">
        <v>51</v>
      </c>
      <c r="I44">
        <f>gross_data!AA62*100</f>
        <v>62.290287250460487</v>
      </c>
      <c r="J44">
        <v>1267.953</v>
      </c>
      <c r="K44">
        <f>gross_data!W62</f>
        <v>-0.2643198739519903</v>
      </c>
      <c r="L44">
        <f>LN(gross_data!J62/gross_data!E62)</f>
        <v>4.4896346228721873</v>
      </c>
      <c r="M44">
        <f>LN(gross_data!B62/gross_data!B61)-LN(gross_data!F62/gross_data!F61)</f>
        <v>-3.7798665300169343E-2</v>
      </c>
      <c r="N44">
        <v>5.0509000000000004</v>
      </c>
    </row>
    <row r="45" spans="1:14" x14ac:dyDescent="0.25">
      <c r="A45">
        <v>1984.25</v>
      </c>
      <c r="B45">
        <f>gross_data!T63</f>
        <v>1.7139574953088044</v>
      </c>
      <c r="C45">
        <f>gross_data!U63</f>
        <v>1.1442999885057148</v>
      </c>
      <c r="D45">
        <f>gross_data!V63</f>
        <v>4.5599687202392047</v>
      </c>
      <c r="E45">
        <f>gross_data!I63</f>
        <v>1.6322215348329152</v>
      </c>
      <c r="F45">
        <f>gross_data!D63</f>
        <v>-5.018312419373764</v>
      </c>
      <c r="G45">
        <f>gross_data!Z63*100</f>
        <v>16.47232472324723</v>
      </c>
      <c r="H45">
        <v>51</v>
      </c>
      <c r="I45">
        <f>gross_data!AA63*100</f>
        <v>61.936454726745538</v>
      </c>
      <c r="J45">
        <v>1102.671</v>
      </c>
      <c r="K45">
        <f>gross_data!W63</f>
        <v>0.45739112990119679</v>
      </c>
      <c r="L45">
        <f>LN(gross_data!J63/gross_data!E63)</f>
        <v>4.3959911750242542</v>
      </c>
      <c r="M45">
        <f>LN(gross_data!B63/gross_data!B62)-LN(gross_data!F63/gross_data!F62)</f>
        <v>-3.4980832390597127E-2</v>
      </c>
      <c r="N45">
        <v>0.38750000000000001</v>
      </c>
    </row>
    <row r="46" spans="1:14" x14ac:dyDescent="0.25">
      <c r="A46">
        <v>1984.5</v>
      </c>
      <c r="B46">
        <f>gross_data!T64</f>
        <v>0.95945020138668013</v>
      </c>
      <c r="C46">
        <f>gross_data!U64</f>
        <v>0.93976784745564146</v>
      </c>
      <c r="D46">
        <f>gross_data!V64</f>
        <v>3.009604191707993</v>
      </c>
      <c r="E46">
        <f>gross_data!I64</f>
        <v>1.6451696597217413</v>
      </c>
      <c r="F46">
        <f>gross_data!D64</f>
        <v>7.1135827773574558</v>
      </c>
      <c r="G46">
        <f>gross_data!Z64*100</f>
        <v>16.342022343168143</v>
      </c>
      <c r="H46">
        <v>51</v>
      </c>
      <c r="I46">
        <f>gross_data!AA64*100</f>
        <v>61.92426537412905</v>
      </c>
      <c r="J46">
        <v>1103.1949999999999</v>
      </c>
      <c r="K46">
        <f>gross_data!W64</f>
        <v>-0.61219845574127518</v>
      </c>
      <c r="L46">
        <f>LN(gross_data!J64/gross_data!E64)</f>
        <v>4.4579666449783204</v>
      </c>
      <c r="M46">
        <f>LN(gross_data!B64/gross_data!B63)-LN(gross_data!F64/gross_data!F63)</f>
        <v>8.4376153895018083E-2</v>
      </c>
      <c r="N46">
        <v>-1.8906000000000001</v>
      </c>
    </row>
    <row r="47" spans="1:14" x14ac:dyDescent="0.25">
      <c r="A47">
        <v>1984.75</v>
      </c>
      <c r="B47">
        <f>gross_data!T65</f>
        <v>0.81701082605256659</v>
      </c>
      <c r="C47">
        <f>gross_data!U65</f>
        <v>1.0104734311259023</v>
      </c>
      <c r="D47">
        <f>gross_data!V65</f>
        <v>2.3357279554996779</v>
      </c>
      <c r="E47">
        <f>gross_data!I65</f>
        <v>1.3488714947944329</v>
      </c>
      <c r="F47">
        <f>gross_data!D65</f>
        <v>-0.32331683214878826</v>
      </c>
      <c r="G47">
        <f>gross_data!Z65*100</f>
        <v>16.370505107037918</v>
      </c>
      <c r="H47">
        <v>51</v>
      </c>
      <c r="I47">
        <f>gross_data!AA65*100</f>
        <v>62.044181630249263</v>
      </c>
      <c r="J47">
        <v>1139.0909999999999</v>
      </c>
      <c r="K47">
        <f>gross_data!W65</f>
        <v>1.0814062927127388</v>
      </c>
      <c r="L47">
        <f>LN(gross_data!J65/gross_data!E65)</f>
        <v>4.4392669539913943</v>
      </c>
      <c r="M47">
        <f>LN(gross_data!B65/gross_data!B64)-LN(gross_data!F65/gross_data!F64)</f>
        <v>9.2880288915617466E-3</v>
      </c>
      <c r="N47">
        <v>-1.8909</v>
      </c>
    </row>
    <row r="48" spans="1:14" x14ac:dyDescent="0.25">
      <c r="A48">
        <v>1985</v>
      </c>
      <c r="B48">
        <f>gross_data!T66</f>
        <v>0.96406464039091588</v>
      </c>
      <c r="C48">
        <f>gross_data!U66</f>
        <v>1.4882314322882451</v>
      </c>
      <c r="D48">
        <f>gross_data!V66</f>
        <v>1.1131324063002879</v>
      </c>
      <c r="E48">
        <f>gross_data!I66</f>
        <v>0.97782344962701639</v>
      </c>
      <c r="F48">
        <f>gross_data!D66</f>
        <v>7.1384819189236648</v>
      </c>
      <c r="G48">
        <f>gross_data!Z66*100</f>
        <v>16.507541165075409</v>
      </c>
      <c r="H48">
        <v>51</v>
      </c>
      <c r="I48">
        <f>gross_data!AA66*100</f>
        <v>62.370250452337885</v>
      </c>
      <c r="J48">
        <v>1251.0609999999999</v>
      </c>
      <c r="K48">
        <f>gross_data!W66</f>
        <v>3.6698036485033114</v>
      </c>
      <c r="L48">
        <f>LN(gross_data!J66/gross_data!E66)</f>
        <v>4.5203232101633679</v>
      </c>
      <c r="M48">
        <f>LN(gross_data!B66/gross_data!B65)-LN(gross_data!F66/gross_data!F65)</f>
        <v>7.9384333115258471E-2</v>
      </c>
      <c r="N48">
        <v>2.1082999999999998</v>
      </c>
    </row>
    <row r="49" spans="1:14" x14ac:dyDescent="0.25">
      <c r="A49">
        <v>1985.25</v>
      </c>
      <c r="B49">
        <f>gross_data!T67</f>
        <v>0.87701147583523209</v>
      </c>
      <c r="C49">
        <f>gross_data!U67</f>
        <v>0.88166566407412716</v>
      </c>
      <c r="D49">
        <f>gross_data!V67</f>
        <v>1.4151503597715553</v>
      </c>
      <c r="E49">
        <f>gross_data!I67</f>
        <v>1.3617428076159566</v>
      </c>
      <c r="F49">
        <f>gross_data!D67</f>
        <v>5.4690943361659414</v>
      </c>
      <c r="G49">
        <f>gross_data!Z67*100</f>
        <v>16.562073669849934</v>
      </c>
      <c r="H49">
        <v>51</v>
      </c>
      <c r="I49">
        <f>gross_data!AA67*100</f>
        <v>62.3731533487516</v>
      </c>
      <c r="J49">
        <v>1083.3609999999999</v>
      </c>
      <c r="K49">
        <f>gross_data!W67</f>
        <v>1.0171688719432304</v>
      </c>
      <c r="L49">
        <f>LN(gross_data!J67/gross_data!E67)</f>
        <v>4.5261269786476381</v>
      </c>
      <c r="M49">
        <f>LN(gross_data!B67/gross_data!B66)-LN(gross_data!F67/gross_data!F66)</f>
        <v>6.0160936828806424E-2</v>
      </c>
      <c r="N49">
        <v>-0.31119999999999998</v>
      </c>
    </row>
    <row r="50" spans="1:14" x14ac:dyDescent="0.25">
      <c r="A50">
        <v>1985.5</v>
      </c>
      <c r="B50">
        <f>gross_data!T68</f>
        <v>1.5153401969648428</v>
      </c>
      <c r="C50">
        <f>gross_data!U68</f>
        <v>1.2034744725818669</v>
      </c>
      <c r="D50">
        <f>gross_data!V68</f>
        <v>-1.1387925771415119</v>
      </c>
      <c r="E50">
        <f>gross_data!I68</f>
        <v>0.72038814087406355</v>
      </c>
      <c r="F50">
        <f>gross_data!D68</f>
        <v>-5.8726535649762504</v>
      </c>
      <c r="G50">
        <f>gross_data!Z68*100</f>
        <v>17.000137988133019</v>
      </c>
      <c r="H50">
        <v>51</v>
      </c>
      <c r="I50">
        <f>gross_data!AA68*100</f>
        <v>62.178935868529315</v>
      </c>
      <c r="J50">
        <v>1100.9270000000001</v>
      </c>
      <c r="K50">
        <f>gross_data!W68</f>
        <v>0.81844230602383661</v>
      </c>
      <c r="L50">
        <f>LN(gross_data!J68/gross_data!E68)</f>
        <v>4.5650919624206807</v>
      </c>
      <c r="M50">
        <f>LN(gross_data!B68/gross_data!B67)-LN(gross_data!F68/gross_data!F67)</f>
        <v>-4.6833619895750099E-2</v>
      </c>
      <c r="N50">
        <v>-0.38729999999999998</v>
      </c>
    </row>
    <row r="51" spans="1:14" x14ac:dyDescent="0.25">
      <c r="A51">
        <v>1985.75</v>
      </c>
      <c r="B51">
        <f>gross_data!T69</f>
        <v>0.74107006436072709</v>
      </c>
      <c r="C51">
        <f>gross_data!U69</f>
        <v>0.81906638096214124</v>
      </c>
      <c r="D51">
        <f>gross_data!V69</f>
        <v>1.7915009047339225</v>
      </c>
      <c r="E51">
        <f>gross_data!I69</f>
        <v>1.4016061744707851</v>
      </c>
      <c r="F51">
        <f>gross_data!D69</f>
        <v>15.410508589319889</v>
      </c>
      <c r="G51">
        <f>gross_data!Z69*100</f>
        <v>17.050691244239633</v>
      </c>
      <c r="H51">
        <v>51</v>
      </c>
      <c r="I51">
        <f>gross_data!AA69*100</f>
        <v>62.227452066172908</v>
      </c>
      <c r="J51">
        <v>1170.06</v>
      </c>
      <c r="K51">
        <f>gross_data!W69</f>
        <v>0.56587915300703173</v>
      </c>
      <c r="L51">
        <f>LN(gross_data!J69/gross_data!E69)</f>
        <v>4.5848659403651588</v>
      </c>
      <c r="M51">
        <f>LN(gross_data!B69/gross_data!B68)-LN(gross_data!F69/gross_data!F68)</f>
        <v>0.14822172639226164</v>
      </c>
      <c r="N51">
        <v>1.5929</v>
      </c>
    </row>
    <row r="52" spans="1:14" x14ac:dyDescent="0.25">
      <c r="A52">
        <v>1986</v>
      </c>
      <c r="B52">
        <f>gross_data!T70</f>
        <v>0.92896811552538594</v>
      </c>
      <c r="C52">
        <f>gross_data!U70</f>
        <v>0.63019400772788003</v>
      </c>
      <c r="D52">
        <f>gross_data!V70</f>
        <v>-0.99435539718211174</v>
      </c>
      <c r="E52">
        <f>gross_data!I70</f>
        <v>2.0906073194585275</v>
      </c>
      <c r="F52">
        <f>gross_data!D70</f>
        <v>12.379427052914371</v>
      </c>
      <c r="G52">
        <f>gross_data!Z70*100</f>
        <v>17.371663244353183</v>
      </c>
      <c r="H52">
        <v>51</v>
      </c>
      <c r="I52">
        <f>gross_data!AA70*100</f>
        <v>62.041810014744378</v>
      </c>
      <c r="J52">
        <v>1256.818</v>
      </c>
      <c r="K52">
        <f>gross_data!W70</f>
        <v>4.8522130006758424</v>
      </c>
      <c r="L52">
        <f>LN(gross_data!J70/gross_data!E70)</f>
        <v>4.6754695207532881</v>
      </c>
      <c r="M52">
        <f>LN(gross_data!B70/gross_data!B69)-LN(gross_data!F70/gross_data!F69)</f>
        <v>0.1280425516826354</v>
      </c>
      <c r="N52">
        <v>-0.32569999999999999</v>
      </c>
    </row>
    <row r="53" spans="1:14" x14ac:dyDescent="0.25">
      <c r="A53">
        <v>1986.25</v>
      </c>
      <c r="B53">
        <f>gross_data!T71</f>
        <v>0.44932107343083061</v>
      </c>
      <c r="C53">
        <f>gross_data!U71</f>
        <v>0.67566584046048206</v>
      </c>
      <c r="D53">
        <f>gross_data!V71</f>
        <v>-2.0468146446201985</v>
      </c>
      <c r="E53">
        <f>gross_data!I71</f>
        <v>0.94329488014530916</v>
      </c>
      <c r="F53">
        <f>gross_data!D71</f>
        <v>4.3590592599872275</v>
      </c>
      <c r="G53">
        <f>gross_data!Z71*100</f>
        <v>17.730892832192257</v>
      </c>
      <c r="H53">
        <v>51</v>
      </c>
      <c r="I53">
        <f>gross_data!AA71*100</f>
        <v>62.182397451214655</v>
      </c>
      <c r="J53">
        <v>1091.25</v>
      </c>
      <c r="K53">
        <f>gross_data!W71</f>
        <v>2.0902524010311119</v>
      </c>
      <c r="L53">
        <f>LN(gross_data!J71/gross_data!E71)</f>
        <v>4.7506847808527004</v>
      </c>
      <c r="M53">
        <f>LN(gross_data!B71/gross_data!B70)-LN(gross_data!F71/gross_data!F70)</f>
        <v>6.0931740371408256E-2</v>
      </c>
      <c r="N53">
        <v>-0.27710000000000001</v>
      </c>
    </row>
    <row r="54" spans="1:14" x14ac:dyDescent="0.25">
      <c r="A54">
        <v>1986.5</v>
      </c>
      <c r="B54">
        <f>gross_data!T72</f>
        <v>0.95238275846849518</v>
      </c>
      <c r="C54">
        <f>gross_data!U72</f>
        <v>0.67113121893402905</v>
      </c>
      <c r="D54">
        <f>gross_data!V72</f>
        <v>-1.1523455227159474</v>
      </c>
      <c r="E54">
        <f>gross_data!I72</f>
        <v>0.70787363659578695</v>
      </c>
      <c r="F54">
        <f>gross_data!D72</f>
        <v>-8.3556695513638495</v>
      </c>
      <c r="G54">
        <f>gross_data!Z72*100</f>
        <v>18.035335689045937</v>
      </c>
      <c r="H54">
        <v>51</v>
      </c>
      <c r="I54">
        <f>gross_data!AA72*100</f>
        <v>62.007754209589073</v>
      </c>
      <c r="J54">
        <v>1113.7950000000001</v>
      </c>
      <c r="K54">
        <f>gross_data!W72</f>
        <v>-1.3426505065521788</v>
      </c>
      <c r="L54">
        <f>LN(gross_data!J72/gross_data!E72)</f>
        <v>4.7482550805382617</v>
      </c>
      <c r="M54">
        <f>LN(gross_data!B72/gross_data!B71)-LN(gross_data!F72/gross_data!F71)</f>
        <v>-7.8208723524547108E-2</v>
      </c>
      <c r="N54">
        <v>-8.4599999999999995E-2</v>
      </c>
    </row>
    <row r="55" spans="1:14" x14ac:dyDescent="0.25">
      <c r="A55">
        <v>1986.75</v>
      </c>
      <c r="B55">
        <f>gross_data!T73</f>
        <v>0.53504916097217858</v>
      </c>
      <c r="C55">
        <f>gross_data!U73</f>
        <v>1.0181195931551201</v>
      </c>
      <c r="D55">
        <f>gross_data!V73</f>
        <v>0.95654126435338327</v>
      </c>
      <c r="E55">
        <f>gross_data!I73</f>
        <v>7.5598904782178789E-2</v>
      </c>
      <c r="F55">
        <f>gross_data!D73</f>
        <v>4.2351794877923652</v>
      </c>
      <c r="G55">
        <f>gross_data!Z73*100</f>
        <v>17.989640207195855</v>
      </c>
      <c r="H55">
        <v>51</v>
      </c>
      <c r="I55">
        <f>gross_data!AA73*100</f>
        <v>62.308019999551576</v>
      </c>
      <c r="J55">
        <v>1153.8599999999999</v>
      </c>
      <c r="K55">
        <f>gross_data!W73</f>
        <v>-2.7602454159449508</v>
      </c>
      <c r="L55">
        <f>LN(gross_data!J73/gross_data!E73)</f>
        <v>4.7733550724280249</v>
      </c>
      <c r="M55">
        <f>LN(gross_data!B73/gross_data!B72)-LN(gross_data!F73/gross_data!F72)</f>
        <v>4.7530658193359672E-2</v>
      </c>
      <c r="N55">
        <v>-0.5907</v>
      </c>
    </row>
    <row r="56" spans="1:14" x14ac:dyDescent="0.25">
      <c r="A56">
        <v>1987</v>
      </c>
      <c r="B56">
        <f>gross_data!T74</f>
        <v>0.73939554799995477</v>
      </c>
      <c r="C56">
        <f>gross_data!U74</f>
        <v>1.22847933324568</v>
      </c>
      <c r="D56">
        <f>gross_data!V74</f>
        <v>-2.3943907919376173</v>
      </c>
      <c r="E56">
        <f>gross_data!I74</f>
        <v>0.21307607664918504</v>
      </c>
      <c r="F56">
        <f>gross_data!D74</f>
        <v>19.967508637746203</v>
      </c>
      <c r="G56">
        <f>gross_data!Z74*100</f>
        <v>18.468597648408377</v>
      </c>
      <c r="H56">
        <v>51</v>
      </c>
      <c r="I56">
        <f>gross_data!AA74*100</f>
        <v>62.613504851776014</v>
      </c>
      <c r="J56">
        <v>1254.394</v>
      </c>
      <c r="K56">
        <f>gross_data!W74</f>
        <v>-3.4884273958382117</v>
      </c>
      <c r="L56">
        <f>LN(gross_data!J74/gross_data!E74)</f>
        <v>4.8855985254631564</v>
      </c>
      <c r="M56">
        <f>LN(gross_data!B74/gross_data!B73)-LN(gross_data!F74/gross_data!F73)</f>
        <v>0.18098936394475948</v>
      </c>
      <c r="N56">
        <v>0.95840000000000003</v>
      </c>
    </row>
    <row r="57" spans="1:14" x14ac:dyDescent="0.25">
      <c r="A57">
        <v>1987.25</v>
      </c>
      <c r="B57">
        <f>gross_data!T75</f>
        <v>1.072523936441705</v>
      </c>
      <c r="C57">
        <f>gross_data!U75</f>
        <v>0.92520362425254632</v>
      </c>
      <c r="D57">
        <f>gross_data!V75</f>
        <v>2.0016283288356362</v>
      </c>
      <c r="E57">
        <f>gross_data!I75</f>
        <v>0.36894899727654185</v>
      </c>
      <c r="F57">
        <f>gross_data!D75</f>
        <v>3.6049219992083099</v>
      </c>
      <c r="G57">
        <f>gross_data!Z75*100</f>
        <v>18.144764581869289</v>
      </c>
      <c r="H57">
        <v>51</v>
      </c>
      <c r="I57">
        <f>gross_data!AA75*100</f>
        <v>62.521330353505888</v>
      </c>
      <c r="J57">
        <v>1132.886</v>
      </c>
      <c r="K57">
        <f>gross_data!W75</f>
        <v>-1.4390346244852026</v>
      </c>
      <c r="L57">
        <f>LN(gross_data!J75/gross_data!E75)</f>
        <v>4.8657288731173152</v>
      </c>
      <c r="M57">
        <f>LN(gross_data!B75/gross_data!B74)-LN(gross_data!F75/gross_data!F74)</f>
        <v>3.7328778711565258E-2</v>
      </c>
      <c r="N57">
        <v>3.4790000000000001</v>
      </c>
    </row>
    <row r="58" spans="1:14" x14ac:dyDescent="0.25">
      <c r="A58">
        <v>1987.5</v>
      </c>
      <c r="B58">
        <f>gross_data!T76</f>
        <v>0.86269327549111097</v>
      </c>
      <c r="C58">
        <f>gross_data!U76</f>
        <v>0.68614214842899202</v>
      </c>
      <c r="D58">
        <f>gross_data!V76</f>
        <v>2.731160261003307</v>
      </c>
      <c r="E58">
        <f>gross_data!I76</f>
        <v>0.55791074163203924</v>
      </c>
      <c r="F58">
        <f>gross_data!D76</f>
        <v>5.0867711289308675</v>
      </c>
      <c r="G58">
        <f>gross_data!Z76*100</f>
        <v>17.792669584245075</v>
      </c>
      <c r="H58">
        <v>51</v>
      </c>
      <c r="I58">
        <f>gross_data!AA76*100</f>
        <v>62.411045623226372</v>
      </c>
      <c r="J58">
        <v>1174.886</v>
      </c>
      <c r="K58">
        <f>gross_data!W76</f>
        <v>2.2969852647918287</v>
      </c>
      <c r="L58">
        <f>LN(gross_data!J76/gross_data!E76)</f>
        <v>4.9643487197860923</v>
      </c>
      <c r="M58">
        <f>LN(gross_data!B76/gross_data!B75)-LN(gross_data!F76/gross_data!F75)</f>
        <v>5.3476858226313824E-2</v>
      </c>
      <c r="N58">
        <v>1.1559999999999999</v>
      </c>
    </row>
    <row r="59" spans="1:14" x14ac:dyDescent="0.25">
      <c r="A59">
        <v>1987.75</v>
      </c>
      <c r="B59">
        <f>gross_data!T77</f>
        <v>1.7023023116117031</v>
      </c>
      <c r="C59">
        <f>gross_data!U77</f>
        <v>0.7595987672189608</v>
      </c>
      <c r="D59">
        <f>gross_data!V77</f>
        <v>-0.12316115138757411</v>
      </c>
      <c r="E59">
        <f>gross_data!I77</f>
        <v>0.73599676672763725</v>
      </c>
      <c r="F59">
        <f>gross_data!D77</f>
        <v>-23.990146692056097</v>
      </c>
      <c r="G59">
        <f>gross_data!Z77*100</f>
        <v>18.019991784198275</v>
      </c>
      <c r="H59">
        <v>51</v>
      </c>
      <c r="I59">
        <f>gross_data!AA77*100</f>
        <v>61.825458993701247</v>
      </c>
      <c r="J59">
        <v>1213.4490000000001</v>
      </c>
      <c r="K59">
        <f>gross_data!W77</f>
        <v>3.9811987254660508</v>
      </c>
      <c r="L59">
        <f>LN(gross_data!J77/gross_data!E77)</f>
        <v>4.7497601164668737</v>
      </c>
      <c r="M59">
        <f>LN(gross_data!B77/gross_data!B76)-LN(gross_data!F77/gross_data!F76)</f>
        <v>-0.26469263025611628</v>
      </c>
      <c r="N59">
        <v>-0.63260000000000005</v>
      </c>
    </row>
    <row r="60" spans="1:14" x14ac:dyDescent="0.25">
      <c r="A60">
        <v>1988</v>
      </c>
      <c r="B60">
        <f>gross_data!T78</f>
        <v>0.51587331050377827</v>
      </c>
      <c r="C60">
        <f>gross_data!U78</f>
        <v>1.2847330069538643</v>
      </c>
      <c r="D60">
        <f>gross_data!V78</f>
        <v>0.80464123188566106</v>
      </c>
      <c r="E60">
        <f>gross_data!I78</f>
        <v>0.30955664176792941</v>
      </c>
      <c r="F60">
        <f>gross_data!D78</f>
        <v>4.2632452451853302</v>
      </c>
      <c r="G60">
        <f>gross_data!Z78*100</f>
        <v>17.984243412116271</v>
      </c>
      <c r="H60">
        <v>51</v>
      </c>
      <c r="I60">
        <f>gross_data!AA78*100</f>
        <v>62.302642113690965</v>
      </c>
      <c r="J60">
        <v>1352.9680000000001</v>
      </c>
      <c r="K60">
        <f>gross_data!W78</f>
        <v>4.7915494967051941</v>
      </c>
      <c r="L60">
        <f>LN(gross_data!J78/gross_data!E78)</f>
        <v>4.7469487272006905</v>
      </c>
      <c r="M60">
        <f>LN(gross_data!B78/gross_data!B77)-LN(gross_data!F78/gross_data!F77)</f>
        <v>4.8107211394051705E-2</v>
      </c>
      <c r="N60">
        <v>3.9952000000000001</v>
      </c>
    </row>
    <row r="61" spans="1:14" x14ac:dyDescent="0.25">
      <c r="A61">
        <v>1988.25</v>
      </c>
      <c r="B61">
        <f>gross_data!T79</f>
        <v>1.3055583384335989</v>
      </c>
      <c r="C61">
        <f>gross_data!U79</f>
        <v>0.85986812939502499</v>
      </c>
      <c r="D61">
        <f>gross_data!V79</f>
        <v>2.2032057214415701</v>
      </c>
      <c r="E61">
        <f>gross_data!I79</f>
        <v>0.27767148060524494</v>
      </c>
      <c r="F61">
        <f>gross_data!D79</f>
        <v>5.1079371625316625</v>
      </c>
      <c r="G61">
        <f>gross_data!Z79*100</f>
        <v>17.977677385065107</v>
      </c>
      <c r="H61">
        <v>51</v>
      </c>
      <c r="I61">
        <f>gross_data!AA79*100</f>
        <v>62.025583208648563</v>
      </c>
      <c r="J61">
        <v>1160.6950000000002</v>
      </c>
      <c r="K61">
        <f>gross_data!W79</f>
        <v>4.3416258702329458</v>
      </c>
      <c r="L61">
        <f>LN(gross_data!J79/gross_data!E79)</f>
        <v>4.656395478063537</v>
      </c>
      <c r="M61">
        <f>LN(gross_data!B79/gross_data!B78)-LN(gross_data!F79/gross_data!F78)</f>
        <v>5.3337988953834042E-2</v>
      </c>
      <c r="N61">
        <v>-2.1429</v>
      </c>
    </row>
    <row r="62" spans="1:14" x14ac:dyDescent="0.25">
      <c r="A62">
        <v>1988.5</v>
      </c>
      <c r="B62">
        <f>gross_data!T80</f>
        <v>0.58413344779317811</v>
      </c>
      <c r="C62">
        <f>gross_data!U80</f>
        <v>1.2911898667262278</v>
      </c>
      <c r="D62">
        <f>gross_data!V80</f>
        <v>0.62255979604408651</v>
      </c>
      <c r="E62">
        <f>gross_data!I80</f>
        <v>0.63909204732614944</v>
      </c>
      <c r="F62">
        <f>gross_data!D80</f>
        <v>-1.4135186365084471</v>
      </c>
      <c r="G62">
        <f>gross_data!Z80*100</f>
        <v>18.249042651525155</v>
      </c>
      <c r="H62">
        <v>51</v>
      </c>
      <c r="I62">
        <f>gross_data!AA80*100</f>
        <v>62.465693155391676</v>
      </c>
      <c r="J62">
        <v>1216.403</v>
      </c>
      <c r="K62">
        <f>gross_data!W80</f>
        <v>4.9487574364834863</v>
      </c>
      <c r="L62">
        <f>LN(gross_data!J80/gross_data!E80)</f>
        <v>4.6867876380911344</v>
      </c>
      <c r="M62">
        <f>LN(gross_data!B80/gross_data!B79)-LN(gross_data!F80/gross_data!F79)</f>
        <v>-9.283628714013812E-3</v>
      </c>
      <c r="N62">
        <v>1.9380999999999999</v>
      </c>
    </row>
    <row r="63" spans="1:14" x14ac:dyDescent="0.25">
      <c r="A63">
        <v>1988.75</v>
      </c>
      <c r="B63">
        <f>gross_data!T81</f>
        <v>1.3236681014969776</v>
      </c>
      <c r="C63">
        <f>gross_data!U81</f>
        <v>0.88487287672887049</v>
      </c>
      <c r="D63">
        <f>gross_data!V81</f>
        <v>1.39000402167202</v>
      </c>
      <c r="E63">
        <f>gross_data!I81</f>
        <v>0.72248412685220398</v>
      </c>
      <c r="F63">
        <f>gross_data!D81</f>
        <v>1.1546577610540822</v>
      </c>
      <c r="G63">
        <f>gross_data!Z81*100</f>
        <v>18.40083344185441</v>
      </c>
      <c r="H63">
        <v>51</v>
      </c>
      <c r="I63">
        <f>gross_data!AA81*100</f>
        <v>62.192197159220129</v>
      </c>
      <c r="J63">
        <v>1268.2150000000001</v>
      </c>
      <c r="K63">
        <f>gross_data!W81</f>
        <v>3.8178113462621788</v>
      </c>
      <c r="L63">
        <f>LN(gross_data!J81/gross_data!E81)</f>
        <v>4.6845342867186428</v>
      </c>
      <c r="M63">
        <f>LN(gross_data!B81/gross_data!B80)-LN(gross_data!F81/gross_data!F80)</f>
        <v>1.9332084333916061E-2</v>
      </c>
      <c r="N63">
        <v>0.4536</v>
      </c>
    </row>
    <row r="64" spans="1:14" x14ac:dyDescent="0.25">
      <c r="A64">
        <v>1989</v>
      </c>
      <c r="B64">
        <f>gross_data!T82</f>
        <v>1.0110602402230384</v>
      </c>
      <c r="C64">
        <f>gross_data!U82</f>
        <v>0.62139275483605871</v>
      </c>
      <c r="D64">
        <f>gross_data!V82</f>
        <v>1.5890780736058652</v>
      </c>
      <c r="E64">
        <f>gross_data!I82</f>
        <v>0.61510838773248988</v>
      </c>
      <c r="F64">
        <f>gross_data!D82</f>
        <v>4.9545091434071358</v>
      </c>
      <c r="G64">
        <f>gross_data!Z82*100</f>
        <v>18.418354268136373</v>
      </c>
      <c r="H64">
        <v>51</v>
      </c>
      <c r="I64">
        <f>gross_data!AA82*100</f>
        <v>61.950325941238461</v>
      </c>
      <c r="J64">
        <v>1354.8309999999999</v>
      </c>
      <c r="K64">
        <f>gross_data!W82</f>
        <v>5.7795034184972671</v>
      </c>
      <c r="L64">
        <f>LN(gross_data!J82/gross_data!E82)</f>
        <v>4.7560354748238201</v>
      </c>
      <c r="M64">
        <f>LN(gross_data!B82/gross_data!B81)-LN(gross_data!F82/gross_data!F81)</f>
        <v>5.6467295778254822E-2</v>
      </c>
      <c r="N64">
        <v>0.35520000000000002</v>
      </c>
    </row>
    <row r="65" spans="1:14" x14ac:dyDescent="0.25">
      <c r="A65">
        <v>1989.25</v>
      </c>
      <c r="B65">
        <f>gross_data!T83</f>
        <v>0.76052971327396079</v>
      </c>
      <c r="C65">
        <f>gross_data!U83</f>
        <v>0.33971569141133529</v>
      </c>
      <c r="D65">
        <f>gross_data!V83</f>
        <v>1.336833200432519</v>
      </c>
      <c r="E65">
        <f>gross_data!I83</f>
        <v>1.3244094762043286</v>
      </c>
      <c r="F65">
        <f>gross_data!D83</f>
        <v>6.724694890322886</v>
      </c>
      <c r="G65">
        <f>gross_data!Z83*100</f>
        <v>18.350828379916528</v>
      </c>
      <c r="H65">
        <v>51</v>
      </c>
      <c r="I65">
        <f>gross_data!AA83*100</f>
        <v>61.690178036419773</v>
      </c>
      <c r="J65">
        <v>1196.2530000000002</v>
      </c>
      <c r="K65">
        <f>gross_data!W83</f>
        <v>3.2961913190025172</v>
      </c>
      <c r="L65">
        <f>LN(gross_data!J83/gross_data!E83)</f>
        <v>4.6963395731263846</v>
      </c>
      <c r="M65">
        <f>LN(gross_data!B83/gross_data!B82)-LN(gross_data!F83/gross_data!F82)</f>
        <v>6.9506500468339422E-2</v>
      </c>
      <c r="N65">
        <v>0.25669999999999998</v>
      </c>
    </row>
    <row r="66" spans="1:14" x14ac:dyDescent="0.25">
      <c r="A66">
        <v>1989.5</v>
      </c>
      <c r="B66">
        <f>gross_data!T84</f>
        <v>0.7376522785582651</v>
      </c>
      <c r="C66">
        <f>gross_data!U84</f>
        <v>0.73974175851923007</v>
      </c>
      <c r="D66">
        <f>gross_data!V84</f>
        <v>2.5102785500963343</v>
      </c>
      <c r="E66">
        <f>gross_data!I84</f>
        <v>0.94714265076486992</v>
      </c>
      <c r="F66">
        <f>gross_data!D84</f>
        <v>8.7494584364496362</v>
      </c>
      <c r="G66">
        <f>gross_data!Z84*100</f>
        <v>18.117908238776518</v>
      </c>
      <c r="H66">
        <v>51</v>
      </c>
      <c r="I66">
        <f>gross_data!AA84*100</f>
        <v>61.691467053794646</v>
      </c>
      <c r="J66">
        <v>1212.5740000000001</v>
      </c>
      <c r="K66">
        <f>gross_data!W84</f>
        <v>1.90505892771764</v>
      </c>
      <c r="L66">
        <f>LN(gross_data!J84/gross_data!E84)</f>
        <v>4.7944170595028863</v>
      </c>
      <c r="M66">
        <f>LN(gross_data!B84/gross_data!B83)-LN(gross_data!F84/gross_data!F83)</f>
        <v>9.3988302030985862E-2</v>
      </c>
      <c r="N66">
        <v>-1.665</v>
      </c>
    </row>
    <row r="67" spans="1:14" x14ac:dyDescent="0.25">
      <c r="A67">
        <v>1989.75</v>
      </c>
      <c r="B67">
        <f>gross_data!T85</f>
        <v>0.19740161511396792</v>
      </c>
      <c r="C67">
        <f>gross_data!U85</f>
        <v>0.98543792114273998</v>
      </c>
      <c r="D67">
        <f>gross_data!V85</f>
        <v>-1.0040369440313057</v>
      </c>
      <c r="E67">
        <f>gross_data!I85</f>
        <v>0.1089087080883453</v>
      </c>
      <c r="F67">
        <f>gross_data!D85</f>
        <v>0.15107317180820834</v>
      </c>
      <c r="G67">
        <f>gross_data!Z85*100</f>
        <v>18.599725925003117</v>
      </c>
      <c r="H67">
        <v>51</v>
      </c>
      <c r="I67">
        <f>gross_data!AA85*100</f>
        <v>62.179538777317191</v>
      </c>
      <c r="J67">
        <v>1320.9749999999999</v>
      </c>
      <c r="K67">
        <f>gross_data!W85</f>
        <v>2.6269625000138852</v>
      </c>
      <c r="L67">
        <f>LN(gross_data!J85/gross_data!E85)</f>
        <v>4.7938815408808173</v>
      </c>
      <c r="M67">
        <f>LN(gross_data!B85/gross_data!B84)-LN(gross_data!F85/gross_data!F84)</f>
        <v>1.034807629800168E-2</v>
      </c>
      <c r="N67">
        <v>4.8971</v>
      </c>
    </row>
    <row r="68" spans="1:14" x14ac:dyDescent="0.25">
      <c r="A68">
        <v>1990</v>
      </c>
      <c r="B68">
        <f>gross_data!T86</f>
        <v>1.0867605532496327</v>
      </c>
      <c r="C68">
        <f>gross_data!U86</f>
        <v>0.35697305693496162</v>
      </c>
      <c r="D68">
        <f>gross_data!V86</f>
        <v>1.2750064410278483</v>
      </c>
      <c r="E68">
        <f>gross_data!I86</f>
        <v>1.0331085616171047</v>
      </c>
      <c r="F68">
        <f>gross_data!D86</f>
        <v>-4.9482918052796165</v>
      </c>
      <c r="G68">
        <f>gross_data!Z86*100</f>
        <v>18.720787207872078</v>
      </c>
      <c r="H68">
        <v>51</v>
      </c>
      <c r="I68">
        <f>gross_data!AA86*100</f>
        <v>61.727412066803353</v>
      </c>
      <c r="J68">
        <v>1312.008</v>
      </c>
      <c r="K68">
        <f>gross_data!W86</f>
        <v>0.47990912477340331</v>
      </c>
      <c r="L68">
        <f>LN(gross_data!J86/gross_data!E86)</f>
        <v>4.7991562985469765</v>
      </c>
      <c r="M68">
        <f>LN(gross_data!B86/gross_data!B85)-LN(gross_data!F86/gross_data!F85)</f>
        <v>-4.8419889089901344E-2</v>
      </c>
      <c r="N68">
        <v>-6.2192999999999996</v>
      </c>
    </row>
    <row r="69" spans="1:14" x14ac:dyDescent="0.25">
      <c r="A69">
        <v>1990.25</v>
      </c>
      <c r="B69">
        <f>gross_data!T87</f>
        <v>0.36261980096483626</v>
      </c>
      <c r="C69">
        <f>gross_data!U87</f>
        <v>0.93562866081473572</v>
      </c>
      <c r="D69">
        <f>gross_data!V87</f>
        <v>-1.3123872900083988</v>
      </c>
      <c r="E69">
        <f>gross_data!I87</f>
        <v>0.2011203322711399</v>
      </c>
      <c r="F69">
        <f>gross_data!D87</f>
        <v>4.3531051605367663</v>
      </c>
      <c r="G69">
        <f>gross_data!Z87*100</f>
        <v>19.292123629112666</v>
      </c>
      <c r="H69">
        <v>51</v>
      </c>
      <c r="I69">
        <f>gross_data!AA87*100</f>
        <v>62.082130921568044</v>
      </c>
      <c r="J69">
        <v>1209.77</v>
      </c>
      <c r="K69">
        <f>gross_data!W87</f>
        <v>-0.48026512250780584</v>
      </c>
      <c r="L69">
        <f>LN(gross_data!J87/gross_data!E87)</f>
        <v>4.6905473103493591</v>
      </c>
      <c r="M69">
        <f>LN(gross_data!B87/gross_data!B86)-LN(gross_data!F87/gross_data!F86)</f>
        <v>5.1978676300539137E-2</v>
      </c>
      <c r="N69">
        <v>4.0579000000000001</v>
      </c>
    </row>
    <row r="70" spans="1:14" x14ac:dyDescent="0.25">
      <c r="A70">
        <v>1990.5</v>
      </c>
      <c r="B70">
        <f>gross_data!T88</f>
        <v>6.6420483742568592E-2</v>
      </c>
      <c r="C70">
        <f>gross_data!U88</f>
        <v>0.64326310498117323</v>
      </c>
      <c r="D70">
        <f>gross_data!V88</f>
        <v>0.69548218733688216</v>
      </c>
      <c r="E70">
        <f>gross_data!I88</f>
        <v>0.23167770285166878</v>
      </c>
      <c r="F70">
        <f>gross_data!D88</f>
        <v>-15.613216242498435</v>
      </c>
      <c r="G70">
        <f>gross_data!Z88*100</f>
        <v>19.39356435643564</v>
      </c>
      <c r="H70">
        <v>51</v>
      </c>
      <c r="I70">
        <f>gross_data!AA88*100</f>
        <v>62.441281985213962</v>
      </c>
      <c r="J70">
        <v>1249.71</v>
      </c>
      <c r="K70">
        <f>gross_data!W88</f>
        <v>-0.80660715835580987</v>
      </c>
      <c r="L70">
        <f>LN(gross_data!J88/gross_data!E88)</f>
        <v>4.7167115607209986</v>
      </c>
      <c r="M70">
        <f>LN(gross_data!B88/gross_data!B87)-LN(gross_data!F88/gross_data!F87)</f>
        <v>-0.16505624952370182</v>
      </c>
      <c r="N70">
        <v>9.5100000000000004E-2</v>
      </c>
    </row>
    <row r="71" spans="1:14" x14ac:dyDescent="0.25">
      <c r="A71">
        <v>1990.75</v>
      </c>
      <c r="B71">
        <f>gross_data!T89</f>
        <v>-0.91492128708932086</v>
      </c>
      <c r="C71">
        <f>gross_data!U89</f>
        <v>-0.42785066658854731</v>
      </c>
      <c r="D71">
        <f>gross_data!V89</f>
        <v>-1.584265655800543</v>
      </c>
      <c r="E71">
        <f>gross_data!I89</f>
        <v>0.87310213026959671</v>
      </c>
      <c r="F71">
        <f>gross_data!D89</f>
        <v>7.2163375312152791</v>
      </c>
      <c r="G71">
        <f>gross_data!Z89*100</f>
        <v>19.866716962152648</v>
      </c>
      <c r="H71">
        <v>51</v>
      </c>
      <c r="I71">
        <f>gross_data!AA89*100</f>
        <v>62.746157000410044</v>
      </c>
      <c r="J71">
        <v>1266.4870000000001</v>
      </c>
      <c r="K71">
        <f>gross_data!W89</f>
        <v>-3.9487558676375656</v>
      </c>
      <c r="L71">
        <f>LN(gross_data!J89/gross_data!E89)</f>
        <v>4.6212264883246492</v>
      </c>
      <c r="M71">
        <f>LN(gross_data!B89/gross_data!B88)-LN(gross_data!F89/gross_data!F88)</f>
        <v>6.9595409423096236E-2</v>
      </c>
      <c r="N71">
        <v>-2.3549000000000002</v>
      </c>
    </row>
    <row r="72" spans="1:14" x14ac:dyDescent="0.25">
      <c r="A72">
        <v>1991</v>
      </c>
      <c r="B72">
        <f>gross_data!T90</f>
        <v>-0.46915968284846343</v>
      </c>
      <c r="C72">
        <f>gross_data!U90</f>
        <v>-4.4640010944796416E-2</v>
      </c>
      <c r="D72">
        <f>gross_data!V90</f>
        <v>-2.0195009058480373</v>
      </c>
      <c r="E72">
        <f>gross_data!I90</f>
        <v>0.98594704918395415</v>
      </c>
      <c r="F72">
        <f>gross_data!D90</f>
        <v>13.020650953927838</v>
      </c>
      <c r="G72">
        <f>gross_data!Z90*100</f>
        <v>20.798049781883499</v>
      </c>
      <c r="H72">
        <v>51</v>
      </c>
      <c r="I72">
        <f>gross_data!AA90*100</f>
        <v>63.013092977220431</v>
      </c>
      <c r="J72">
        <v>1303.3899999999999</v>
      </c>
      <c r="K72">
        <f>gross_data!W90</f>
        <v>2.445697535858038</v>
      </c>
      <c r="L72">
        <f>LN(gross_data!J90/gross_data!E90)</f>
        <v>4.8413891703512597</v>
      </c>
      <c r="M72">
        <f>LN(gross_data!B90/gross_data!B89)-LN(gross_data!F90/gross_data!F89)</f>
        <v>0.12692266620376536</v>
      </c>
      <c r="N72">
        <v>-2.1133000000000002</v>
      </c>
    </row>
    <row r="73" spans="1:14" x14ac:dyDescent="0.25">
      <c r="A73">
        <v>1991.25</v>
      </c>
      <c r="B73">
        <f>gross_data!T91</f>
        <v>0.77672625677873697</v>
      </c>
      <c r="C73">
        <f>gross_data!U91</f>
        <v>0.89061637579259667</v>
      </c>
      <c r="D73">
        <f>gross_data!V91</f>
        <v>-0.50164102880154715</v>
      </c>
      <c r="E73">
        <f>gross_data!I91</f>
        <v>0.57486880444965505</v>
      </c>
      <c r="F73">
        <f>gross_data!D91</f>
        <v>-1.6193104659535915</v>
      </c>
      <c r="G73">
        <f>gross_data!Z91*100</f>
        <v>21.560283687943262</v>
      </c>
      <c r="H73">
        <v>51</v>
      </c>
      <c r="I73">
        <f>gross_data!AA91*100</f>
        <v>63.084899546338292</v>
      </c>
      <c r="J73">
        <v>1173.1759999999999</v>
      </c>
      <c r="K73">
        <f>gross_data!W91</f>
        <v>1.5469325559024583</v>
      </c>
      <c r="L73">
        <f>LN(gross_data!J91/gross_data!E91)</f>
        <v>4.7610389657555938</v>
      </c>
      <c r="M73">
        <f>LN(gross_data!B91/gross_data!B90)-LN(gross_data!F91/gross_data!F90)</f>
        <v>-7.4728429931285936E-3</v>
      </c>
      <c r="N73">
        <v>1.3143</v>
      </c>
    </row>
    <row r="74" spans="1:14" x14ac:dyDescent="0.25">
      <c r="A74">
        <v>1991.5</v>
      </c>
      <c r="B74">
        <f>gross_data!T92</f>
        <v>0.50423534336125897</v>
      </c>
      <c r="C74">
        <f>gross_data!U92</f>
        <v>0.36915546434279634</v>
      </c>
      <c r="D74">
        <f>gross_data!V92</f>
        <v>-0.86771249605108736</v>
      </c>
      <c r="E74">
        <f>gross_data!I92</f>
        <v>0.5862158108088249</v>
      </c>
      <c r="F74">
        <f>gross_data!D92</f>
        <v>4.0025453376212736</v>
      </c>
      <c r="G74">
        <f>gross_data!Z92*100</f>
        <v>21.670135275754422</v>
      </c>
      <c r="H74">
        <v>51</v>
      </c>
      <c r="I74">
        <f>gross_data!AA92*100</f>
        <v>62.999742068609741</v>
      </c>
      <c r="J74">
        <v>1230.7049999999999</v>
      </c>
      <c r="K74">
        <f>gross_data!W92</f>
        <v>0.44839195623973538</v>
      </c>
      <c r="L74">
        <f>LN(gross_data!J92/gross_data!E92)</f>
        <v>4.8137934914580169</v>
      </c>
      <c r="M74">
        <f>LN(gross_data!B92/gross_data!B91)-LN(gross_data!F92/gross_data!F91)</f>
        <v>4.3976384470009969E-2</v>
      </c>
      <c r="N74">
        <v>1.4224000000000001</v>
      </c>
    </row>
    <row r="75" spans="1:14" x14ac:dyDescent="0.25">
      <c r="A75">
        <v>1991.75</v>
      </c>
      <c r="B75">
        <f>gross_data!T93</f>
        <v>0.34760253860568469</v>
      </c>
      <c r="C75">
        <f>gross_data!U93</f>
        <v>0.24377788976632786</v>
      </c>
      <c r="D75">
        <f>gross_data!V93</f>
        <v>-5.204267616809588E-2</v>
      </c>
      <c r="E75">
        <f>gross_data!I93</f>
        <v>0.41606141478398873</v>
      </c>
      <c r="F75">
        <f>gross_data!D93</f>
        <v>7.2492729087098216</v>
      </c>
      <c r="G75">
        <f>gross_data!Z93*100</f>
        <v>22.280062467464862</v>
      </c>
      <c r="H75">
        <v>51</v>
      </c>
      <c r="I75">
        <f>gross_data!AA93*100</f>
        <v>62.934366751356862</v>
      </c>
      <c r="J75">
        <v>1283.5340000000001</v>
      </c>
      <c r="K75">
        <f>gross_data!W93</f>
        <v>-0.71874881677285174</v>
      </c>
      <c r="L75">
        <f>LN(gross_data!J93/gross_data!E93)</f>
        <v>4.8468255421654725</v>
      </c>
      <c r="M75">
        <f>LN(gross_data!B93/gross_data!B92)-LN(gross_data!F93/gross_data!F92)</f>
        <v>7.2953609603685229E-2</v>
      </c>
      <c r="N75">
        <v>0.62960000000000005</v>
      </c>
    </row>
    <row r="76" spans="1:14" x14ac:dyDescent="0.25">
      <c r="A76">
        <v>1992</v>
      </c>
      <c r="B76">
        <f>gross_data!T94</f>
        <v>1.1900866196492998</v>
      </c>
      <c r="C76">
        <f>gross_data!U94</f>
        <v>1.5895612854960106</v>
      </c>
      <c r="D76">
        <f>gross_data!V94</f>
        <v>-0.3911857902799909</v>
      </c>
      <c r="E76">
        <f>gross_data!I94</f>
        <v>0.20822206239681396</v>
      </c>
      <c r="F76">
        <f>gross_data!D94</f>
        <v>-3.498355498286267</v>
      </c>
      <c r="G76">
        <f>gross_data!Z94*100</f>
        <v>22.315129344133787</v>
      </c>
      <c r="H76">
        <v>51</v>
      </c>
      <c r="I76">
        <f>gross_data!AA94*100</f>
        <v>63.186276425305778</v>
      </c>
      <c r="J76">
        <v>1339.1960000000001</v>
      </c>
      <c r="K76">
        <f>gross_data!W94</f>
        <v>-1.2783393339852012</v>
      </c>
      <c r="L76">
        <f>LN(gross_data!J94/gross_data!E94)</f>
        <v>4.9528702681661247</v>
      </c>
      <c r="M76">
        <f>LN(gross_data!B94/gross_data!B93)-LN(gross_data!F94/gross_data!F93)</f>
        <v>-3.2746693169943518E-2</v>
      </c>
      <c r="N76">
        <v>-0.43340000000000001</v>
      </c>
    </row>
    <row r="77" spans="1:14" x14ac:dyDescent="0.25">
      <c r="A77">
        <v>1992.25</v>
      </c>
      <c r="B77">
        <f>gross_data!T95</f>
        <v>1.0785285125184174</v>
      </c>
      <c r="C77">
        <f>gross_data!U95</f>
        <v>0.68871750658221487</v>
      </c>
      <c r="D77">
        <f>gross_data!V95</f>
        <v>3.1760946737085405</v>
      </c>
      <c r="E77">
        <f>gross_data!I95</f>
        <v>8.7101958455261586E-2</v>
      </c>
      <c r="F77">
        <f>gross_data!D95</f>
        <v>0.98178869761381538</v>
      </c>
      <c r="G77">
        <f>gross_data!Z95*100</f>
        <v>21.592203518541954</v>
      </c>
      <c r="H77">
        <v>51</v>
      </c>
      <c r="I77">
        <f>gross_data!AA95*100</f>
        <v>62.940448808396312</v>
      </c>
      <c r="J77">
        <v>1205.252</v>
      </c>
      <c r="K77">
        <f>gross_data!W95</f>
        <v>0.44109418735409633</v>
      </c>
      <c r="L77">
        <f>LN(gross_data!J95/gross_data!E95)</f>
        <v>4.840973997671207</v>
      </c>
      <c r="M77">
        <f>LN(gross_data!B95/gross_data!B94)-LN(gross_data!F95/gross_data!F94)</f>
        <v>1.1225586246787322E-2</v>
      </c>
      <c r="N77">
        <v>1.0941000000000001</v>
      </c>
    </row>
    <row r="78" spans="1:14" x14ac:dyDescent="0.25">
      <c r="A78">
        <v>1992.5</v>
      </c>
      <c r="B78">
        <f>gross_data!T96</f>
        <v>0.98379894408004986</v>
      </c>
      <c r="C78">
        <f>gross_data!U96</f>
        <v>0.94596229306294077</v>
      </c>
      <c r="D78">
        <f>gross_data!V96</f>
        <v>1.5198433607265471</v>
      </c>
      <c r="E78">
        <f>gross_data!I96</f>
        <v>5.2556398447319186E-2</v>
      </c>
      <c r="F78">
        <f>gross_data!D96</f>
        <v>2.3830482765043555</v>
      </c>
      <c r="G78">
        <f>gross_data!Z96*100</f>
        <v>21.067065569683368</v>
      </c>
      <c r="H78">
        <v>51</v>
      </c>
      <c r="I78">
        <f>gross_data!AA96*100</f>
        <v>62.916638755179576</v>
      </c>
      <c r="J78">
        <v>1240.952</v>
      </c>
      <c r="K78">
        <f>gross_data!W96</f>
        <v>-6.6135981956616519E-2</v>
      </c>
      <c r="L78">
        <f>LN(gross_data!J96/gross_data!E96)</f>
        <v>4.8702950595424026</v>
      </c>
      <c r="M78">
        <f>LN(gross_data!B96/gross_data!B95)-LN(gross_data!F96/gross_data!F95)</f>
        <v>2.2749119111300536E-2</v>
      </c>
      <c r="N78">
        <v>-0.69399999999999995</v>
      </c>
    </row>
    <row r="79" spans="1:14" x14ac:dyDescent="0.25">
      <c r="A79">
        <v>1992.75</v>
      </c>
      <c r="B79">
        <f>gross_data!T97</f>
        <v>1.0367423866835423</v>
      </c>
      <c r="C79">
        <f>gross_data!U97</f>
        <v>1.0801430221089703</v>
      </c>
      <c r="D79">
        <f>gross_data!V97</f>
        <v>2.5841231183886926</v>
      </c>
      <c r="E79">
        <f>gross_data!I97</f>
        <v>-6.3202891607004763E-2</v>
      </c>
      <c r="F79">
        <f>gross_data!D97</f>
        <v>4.2682655405646628</v>
      </c>
      <c r="G79">
        <f>gross_data!Z97*100</f>
        <v>20.54178814382896</v>
      </c>
      <c r="H79">
        <v>51</v>
      </c>
      <c r="I79">
        <f>gross_data!AA97*100</f>
        <v>62.943950902581783</v>
      </c>
      <c r="J79">
        <v>1303.355</v>
      </c>
      <c r="K79">
        <f>gross_data!W97</f>
        <v>0.28640953605751918</v>
      </c>
      <c r="L79">
        <f>LN(gross_data!J97/gross_data!E97)</f>
        <v>4.9403686272350331</v>
      </c>
      <c r="M79">
        <f>LN(gross_data!B97/gross_data!B96)-LN(gross_data!F97/gross_data!F96)</f>
        <v>4.1981908179691982E-2</v>
      </c>
      <c r="N79">
        <v>1.7188000000000001</v>
      </c>
    </row>
    <row r="80" spans="1:14" x14ac:dyDescent="0.25">
      <c r="A80">
        <v>1993</v>
      </c>
      <c r="B80">
        <f>gross_data!T98</f>
        <v>0.16749550873740304</v>
      </c>
      <c r="C80">
        <f>gross_data!U98</f>
        <v>0.31548137035208867</v>
      </c>
      <c r="D80">
        <f>gross_data!V98</f>
        <v>0.99118422986972377</v>
      </c>
      <c r="E80">
        <f>gross_data!I98</f>
        <v>2.7246605686640946E-2</v>
      </c>
      <c r="F80">
        <f>gross_data!D98</f>
        <v>3.6268857332163522</v>
      </c>
      <c r="G80">
        <f>gross_data!Z98*100</f>
        <v>20.447438056290597</v>
      </c>
      <c r="H80">
        <v>51</v>
      </c>
      <c r="I80">
        <f>gross_data!AA98*100</f>
        <v>63.037168007715373</v>
      </c>
      <c r="J80">
        <v>1365.4590000000001</v>
      </c>
      <c r="K80">
        <f>gross_data!W98</f>
        <v>0.81661146727380896</v>
      </c>
      <c r="L80">
        <f>LN(gross_data!J98/gross_data!E98)</f>
        <v>4.9901839514463751</v>
      </c>
      <c r="M80">
        <f>LN(gross_data!B98/gross_data!B97)-LN(gross_data!F98/gross_data!F97)</f>
        <v>3.4469537233698506E-2</v>
      </c>
      <c r="N80">
        <v>-0.19800000000000001</v>
      </c>
    </row>
    <row r="81" spans="1:14" x14ac:dyDescent="0.25">
      <c r="A81">
        <v>1993.25</v>
      </c>
      <c r="B81">
        <f>gross_data!T99</f>
        <v>0.57980467980076611</v>
      </c>
      <c r="C81">
        <f>gross_data!U99</f>
        <v>0.57133611390636219</v>
      </c>
      <c r="D81">
        <f>gross_data!V99</f>
        <v>1.9415772795823294</v>
      </c>
      <c r="E81">
        <f>gross_data!I99</f>
        <v>0.28318286996886621</v>
      </c>
      <c r="F81">
        <f>gross_data!D99</f>
        <v>-0.25572544336462799</v>
      </c>
      <c r="G81">
        <f>gross_data!Z99*100</f>
        <v>20.101450985018285</v>
      </c>
      <c r="H81">
        <v>51</v>
      </c>
      <c r="I81">
        <f>gross_data!AA99*100</f>
        <v>63.031829889638836</v>
      </c>
      <c r="J81">
        <v>1202.8589999999999</v>
      </c>
      <c r="K81">
        <f>gross_data!W99</f>
        <v>1.2613080337069427</v>
      </c>
      <c r="L81">
        <f>LN(gross_data!J99/gross_data!E99)</f>
        <v>4.9112640337272859</v>
      </c>
      <c r="M81">
        <f>LN(gross_data!B99/gross_data!B98)-LN(gross_data!F99/gross_data!F98)</f>
        <v>-2.2463167284967082E-3</v>
      </c>
      <c r="N81">
        <v>-0.9677</v>
      </c>
    </row>
    <row r="82" spans="1:14" x14ac:dyDescent="0.25">
      <c r="A82">
        <v>1993.5</v>
      </c>
      <c r="B82">
        <f>gross_data!T100</f>
        <v>0.47640573261986674</v>
      </c>
      <c r="C82">
        <f>gross_data!U100</f>
        <v>1.1123255267317944</v>
      </c>
      <c r="D82">
        <f>gross_data!V100</f>
        <v>0.81067235955645245</v>
      </c>
      <c r="E82">
        <f>gross_data!I100</f>
        <v>2.8950749020977717E-2</v>
      </c>
      <c r="F82">
        <f>gross_data!D100</f>
        <v>1.8339532965766354</v>
      </c>
      <c r="G82">
        <f>gross_data!Z100*100</f>
        <v>19.810437631640536</v>
      </c>
      <c r="H82">
        <v>51</v>
      </c>
      <c r="I82">
        <f>gross_data!AA100*100</f>
        <v>63.433938963007307</v>
      </c>
      <c r="J82">
        <v>1281.547</v>
      </c>
      <c r="K82">
        <f>gross_data!W100</f>
        <v>2.5402334798661386</v>
      </c>
      <c r="L82">
        <f>LN(gross_data!J100/gross_data!E100)</f>
        <v>4.9539547072552725</v>
      </c>
      <c r="M82">
        <f>LN(gross_data!B100/gross_data!B99)-LN(gross_data!F100/gross_data!F99)</f>
        <v>2.0928679019363364E-2</v>
      </c>
      <c r="N82">
        <v>2.4847000000000001</v>
      </c>
    </row>
    <row r="83" spans="1:14" x14ac:dyDescent="0.25">
      <c r="A83">
        <v>1993.75</v>
      </c>
      <c r="B83">
        <f>gross_data!T101</f>
        <v>1.3511584292528411</v>
      </c>
      <c r="C83">
        <f>gross_data!U101</f>
        <v>0.65564365700438998</v>
      </c>
      <c r="D83">
        <f>gross_data!V101</f>
        <v>3.5405997088115981</v>
      </c>
      <c r="E83">
        <f>gross_data!I101</f>
        <v>0.16842720783361675</v>
      </c>
      <c r="F83">
        <f>gross_data!D101</f>
        <v>1.5530466921665975</v>
      </c>
      <c r="G83">
        <f>gross_data!Z101*100</f>
        <v>18.895414501920037</v>
      </c>
      <c r="H83">
        <v>51</v>
      </c>
      <c r="I83">
        <f>gross_data!AA101*100</f>
        <v>62.994277275244592</v>
      </c>
      <c r="J83">
        <v>1332.171</v>
      </c>
      <c r="K83">
        <f>gross_data!W101</f>
        <v>3.240139428703781</v>
      </c>
      <c r="L83">
        <f>LN(gross_data!J101/gross_data!E101)</f>
        <v>5.0122521093231613</v>
      </c>
      <c r="M83">
        <f>LN(gross_data!B101/gross_data!B100)-LN(gross_data!F101/gross_data!F100)</f>
        <v>1.5731259716755895E-2</v>
      </c>
      <c r="N83">
        <v>1.0136000000000001</v>
      </c>
    </row>
    <row r="84" spans="1:14" x14ac:dyDescent="0.25">
      <c r="A84">
        <v>1994</v>
      </c>
      <c r="B84">
        <f>gross_data!T102</f>
        <v>0.96541894635997494</v>
      </c>
      <c r="C84">
        <f>gross_data!U102</f>
        <v>0.94209618927063588</v>
      </c>
      <c r="D84">
        <f>gross_data!V102</f>
        <v>1.0448946255509739</v>
      </c>
      <c r="E84">
        <f>gross_data!I102</f>
        <v>0.25377415594773955</v>
      </c>
      <c r="F84">
        <f>gross_data!D102</f>
        <v>-4.6023419484718442</v>
      </c>
      <c r="G84">
        <f>gross_data!Z102*100</f>
        <v>18.676651391527884</v>
      </c>
      <c r="H84">
        <v>51</v>
      </c>
      <c r="I84">
        <f>gross_data!AA102*100</f>
        <v>62.979586986132318</v>
      </c>
      <c r="J84">
        <v>1422.91</v>
      </c>
      <c r="K84">
        <f>gross_data!W102</f>
        <v>4.8976016021481605</v>
      </c>
      <c r="L84">
        <f>LN(gross_data!J102/gross_data!E102)</f>
        <v>5.0073602980805791</v>
      </c>
      <c r="M84">
        <f>LN(gross_data!B102/gross_data!B101)-LN(gross_data!F102/gross_data!F101)</f>
        <v>-4.4609229384470324E-2</v>
      </c>
      <c r="N84">
        <v>1.613</v>
      </c>
    </row>
    <row r="85" spans="1:14" x14ac:dyDescent="0.25">
      <c r="A85">
        <v>1994.25</v>
      </c>
      <c r="B85">
        <f>gross_data!T103</f>
        <v>1.3465801729990901</v>
      </c>
      <c r="C85">
        <f>gross_data!U103</f>
        <v>0.72745474136102217</v>
      </c>
      <c r="D85">
        <f>gross_data!V103</f>
        <v>1.55265401477509</v>
      </c>
      <c r="E85">
        <f>gross_data!I103</f>
        <v>1.9998796765168247E-2</v>
      </c>
      <c r="F85">
        <f>gross_data!D103</f>
        <v>-0.57638097828797585</v>
      </c>
      <c r="G85">
        <f>gross_data!Z103*100</f>
        <v>18.564982942665345</v>
      </c>
      <c r="H85">
        <v>51</v>
      </c>
      <c r="I85">
        <f>gross_data!AA103*100</f>
        <v>62.590868914263041</v>
      </c>
      <c r="J85">
        <v>1249.9639999999999</v>
      </c>
      <c r="K85">
        <f>gross_data!W103</f>
        <v>3.2295862829122335</v>
      </c>
      <c r="L85">
        <f>LN(gross_data!J103/gross_data!E103)</f>
        <v>4.8847328750124275</v>
      </c>
      <c r="M85">
        <f>LN(gross_data!B103/gross_data!B102)-LN(gross_data!F103/gross_data!F102)</f>
        <v>-1.3444982346932349E-3</v>
      </c>
      <c r="N85">
        <v>-1.2745</v>
      </c>
    </row>
    <row r="86" spans="1:14" x14ac:dyDescent="0.25">
      <c r="A86">
        <v>1994.5</v>
      </c>
      <c r="B86">
        <f>gross_data!T104</f>
        <v>0.58274594309271066</v>
      </c>
      <c r="C86">
        <f>gross_data!U104</f>
        <v>0.70932466725643906</v>
      </c>
      <c r="D86">
        <f>gross_data!V104</f>
        <v>1.6913491734865005</v>
      </c>
      <c r="E86">
        <f>gross_data!I104</f>
        <v>0.60107222695874452</v>
      </c>
      <c r="F86">
        <f>gross_data!D104</f>
        <v>3.7691126486173552</v>
      </c>
      <c r="G86">
        <f>gross_data!Z104*100</f>
        <v>18.567409651590562</v>
      </c>
      <c r="H86">
        <v>51</v>
      </c>
      <c r="I86">
        <f>gross_data!AA104*100</f>
        <v>62.670145800828536</v>
      </c>
      <c r="J86">
        <v>1284.0439999999999</v>
      </c>
      <c r="K86">
        <f>gross_data!W104</f>
        <v>2.0264137704851137</v>
      </c>
      <c r="L86">
        <f>LN(gross_data!J104/gross_data!E104)</f>
        <v>4.94222844278951</v>
      </c>
      <c r="M86">
        <f>LN(gross_data!B104/gross_data!B103)-LN(gross_data!F104/gross_data!F103)</f>
        <v>3.8005990447029028E-2</v>
      </c>
      <c r="N86">
        <v>-1.3574999999999999</v>
      </c>
    </row>
    <row r="87" spans="1:14" x14ac:dyDescent="0.25">
      <c r="A87">
        <v>1994.75</v>
      </c>
      <c r="B87">
        <f>gross_data!T105</f>
        <v>1.1385592922165344</v>
      </c>
      <c r="C87">
        <f>gross_data!U105</f>
        <v>0.70432866946532613</v>
      </c>
      <c r="D87">
        <f>gross_data!V105</f>
        <v>3.8317237207760257</v>
      </c>
      <c r="E87">
        <f>gross_data!I105</f>
        <v>0.55931772342955433</v>
      </c>
      <c r="F87">
        <f>gross_data!D105</f>
        <v>-1.3356519142692436</v>
      </c>
      <c r="G87">
        <f>gross_data!Z105*100</f>
        <v>18.056857232114965</v>
      </c>
      <c r="H87">
        <v>51</v>
      </c>
      <c r="I87">
        <f>gross_data!AA105*100</f>
        <v>62.398602824493132</v>
      </c>
      <c r="J87">
        <v>1305.125</v>
      </c>
      <c r="K87">
        <f>gross_data!W105</f>
        <v>1.8411086641973107</v>
      </c>
      <c r="L87">
        <f>LN(gross_data!J105/gross_data!E105)</f>
        <v>4.9252556824945319</v>
      </c>
      <c r="M87">
        <f>LN(gross_data!B105/gross_data!B104)-LN(gross_data!F105/gross_data!F104)</f>
        <v>-5.3323912212851488E-3</v>
      </c>
      <c r="N87">
        <v>-0.91200000000000003</v>
      </c>
    </row>
    <row r="88" spans="1:14" x14ac:dyDescent="0.25">
      <c r="A88">
        <v>1995</v>
      </c>
      <c r="B88">
        <f>gross_data!T106</f>
        <v>0.35486919926466243</v>
      </c>
      <c r="C88">
        <f>gross_data!U106</f>
        <v>0.60906703864311851</v>
      </c>
      <c r="D88">
        <f>gross_data!V106</f>
        <v>3.6300698564155631</v>
      </c>
      <c r="E88">
        <f>gross_data!I106</f>
        <v>0.65354805034697749</v>
      </c>
      <c r="F88">
        <f>gross_data!D106</f>
        <v>8.3017738682897715</v>
      </c>
      <c r="G88">
        <f>gross_data!Z106*100</f>
        <v>17.523599116288413</v>
      </c>
      <c r="H88">
        <v>51</v>
      </c>
      <c r="I88">
        <f>gross_data!AA106*100</f>
        <v>62.557420494699642</v>
      </c>
      <c r="J88">
        <v>1382.502</v>
      </c>
      <c r="K88">
        <f>gross_data!W106</f>
        <v>0.2709090687985416</v>
      </c>
      <c r="L88">
        <f>LN(gross_data!J106/gross_data!E106)</f>
        <v>5.029792444393772</v>
      </c>
      <c r="M88">
        <f>LN(gross_data!B106/gross_data!B105)-LN(gross_data!F106/gross_data!F105)</f>
        <v>8.5336310477249849E-2</v>
      </c>
      <c r="N88">
        <v>0.84240000000000004</v>
      </c>
    </row>
    <row r="89" spans="1:14" x14ac:dyDescent="0.25">
      <c r="A89">
        <v>1995.25</v>
      </c>
      <c r="B89">
        <f>gross_data!T107</f>
        <v>0.29726092182205122</v>
      </c>
      <c r="C89">
        <f>gross_data!U107</f>
        <v>0.87031038126657023</v>
      </c>
      <c r="D89">
        <f>gross_data!V107</f>
        <v>0.94948492032917997</v>
      </c>
      <c r="E89">
        <f>gross_data!I107</f>
        <v>0.84689974482412422</v>
      </c>
      <c r="F89">
        <f>gross_data!D107</f>
        <v>8.1458050281430392</v>
      </c>
      <c r="G89">
        <f>gross_data!Z107*100</f>
        <v>17.716104645379488</v>
      </c>
      <c r="H89">
        <v>51</v>
      </c>
      <c r="I89">
        <f>gross_data!AA107*100</f>
        <v>62.916934567585891</v>
      </c>
      <c r="J89">
        <v>1250.5619999999999</v>
      </c>
      <c r="K89">
        <f>gross_data!W107</f>
        <v>1.4006185639788171</v>
      </c>
      <c r="L89">
        <f>LN(gross_data!J107/gross_data!E107)</f>
        <v>4.9799660607394065</v>
      </c>
      <c r="M89">
        <f>LN(gross_data!B107/gross_data!B106)-LN(gross_data!F107/gross_data!F106)</f>
        <v>8.3388442278641575E-2</v>
      </c>
      <c r="N89">
        <v>1.3777999999999999</v>
      </c>
    </row>
    <row r="90" spans="1:14" x14ac:dyDescent="0.25">
      <c r="A90">
        <v>1995.5</v>
      </c>
      <c r="B90">
        <f>gross_data!T108</f>
        <v>0.84722485371173661</v>
      </c>
      <c r="C90">
        <f>gross_data!U108</f>
        <v>0.64049560675432105</v>
      </c>
      <c r="D90">
        <f>gross_data!V108</f>
        <v>0.63460798004708607</v>
      </c>
      <c r="E90">
        <f>gross_data!I108</f>
        <v>0.80421505562713125</v>
      </c>
      <c r="F90">
        <f>gross_data!D108</f>
        <v>6.6047056160146074</v>
      </c>
      <c r="G90">
        <f>gross_data!Z108*100</f>
        <v>17.841257289710388</v>
      </c>
      <c r="H90">
        <v>51</v>
      </c>
      <c r="I90">
        <f>gross_data!AA108*100</f>
        <v>62.787001213941998</v>
      </c>
      <c r="J90">
        <v>1330.961</v>
      </c>
      <c r="K90">
        <f>gross_data!W108</f>
        <v>2.3151429157938885</v>
      </c>
      <c r="L90">
        <f>LN(gross_data!J108/gross_data!E108)</f>
        <v>5.0842043455480956</v>
      </c>
      <c r="M90">
        <f>LN(gross_data!B108/gross_data!B107)-LN(gross_data!F108/gross_data!F107)</f>
        <v>7.0956322002005912E-2</v>
      </c>
      <c r="N90">
        <v>1.9688000000000001</v>
      </c>
    </row>
    <row r="91" spans="1:14" x14ac:dyDescent="0.25">
      <c r="A91">
        <v>1995.75</v>
      </c>
      <c r="B91">
        <f>gross_data!T109</f>
        <v>0.67716026607982371</v>
      </c>
      <c r="C91">
        <f>gross_data!U109</f>
        <v>0.54515702469419836</v>
      </c>
      <c r="D91">
        <f>gross_data!V109</f>
        <v>1.9188058110178652</v>
      </c>
      <c r="E91">
        <f>gross_data!I109</f>
        <v>0.4608273699549863</v>
      </c>
      <c r="F91">
        <f>gross_data!D109</f>
        <v>4.7052197921847885</v>
      </c>
      <c r="G91">
        <f>gross_data!Z109*100</f>
        <v>17.977310191021044</v>
      </c>
      <c r="H91">
        <v>51</v>
      </c>
      <c r="I91">
        <f>gross_data!AA109*100</f>
        <v>62.704175015830884</v>
      </c>
      <c r="J91">
        <v>1360.3890000000001</v>
      </c>
      <c r="K91">
        <f>gross_data!W109</f>
        <v>3.1417374652304098</v>
      </c>
      <c r="L91">
        <f>LN(gross_data!J109/gross_data!E109)</f>
        <v>5.126091158678987</v>
      </c>
      <c r="M91">
        <f>LN(gross_data!B109/gross_data!B108)-LN(gross_data!F109/gross_data!F108)</f>
        <v>5.3091228999292903E-2</v>
      </c>
      <c r="N91">
        <v>8.43E-2</v>
      </c>
    </row>
    <row r="92" spans="1:14" x14ac:dyDescent="0.25">
      <c r="A92">
        <v>1996</v>
      </c>
      <c r="B92">
        <f>gross_data!T110</f>
        <v>0.74581743572661452</v>
      </c>
      <c r="C92">
        <f>gross_data!U110</f>
        <v>0.9047841436862214</v>
      </c>
      <c r="D92">
        <f>gross_data!V110</f>
        <v>2.4992922479325941</v>
      </c>
      <c r="E92">
        <f>gross_data!I110</f>
        <v>0.37459599494288032</v>
      </c>
      <c r="F92">
        <f>gross_data!D110</f>
        <v>4.1343886167110853</v>
      </c>
      <c r="G92">
        <f>gross_data!Z110*100</f>
        <v>18.015888027236617</v>
      </c>
      <c r="H92">
        <v>51</v>
      </c>
      <c r="I92">
        <f>gross_data!AA110*100</f>
        <v>62.803933048629276</v>
      </c>
      <c r="J92">
        <v>1468.4849999999999</v>
      </c>
      <c r="K92">
        <f>gross_data!W110</f>
        <v>2.3601070767839794</v>
      </c>
      <c r="L92">
        <f>LN(gross_data!J110/gross_data!E110)</f>
        <v>5.2184111229928005</v>
      </c>
      <c r="M92">
        <f>LN(gross_data!B110/gross_data!B109)-LN(gross_data!F110/gross_data!F109)</f>
        <v>4.3772798844791967E-2</v>
      </c>
      <c r="N92">
        <v>2.9742999999999999</v>
      </c>
    </row>
    <row r="93" spans="1:14" x14ac:dyDescent="0.25">
      <c r="A93">
        <v>1996.25</v>
      </c>
      <c r="B93">
        <f>gross_data!T111</f>
        <v>1.6540029108506715</v>
      </c>
      <c r="C93">
        <f>gross_data!U111</f>
        <v>0.73893812163188244</v>
      </c>
      <c r="D93">
        <f>gross_data!V111</f>
        <v>2.6319764719310079</v>
      </c>
      <c r="E93">
        <f>gross_data!I111</f>
        <v>0.60393418351358186</v>
      </c>
      <c r="F93">
        <f>gross_data!D111</f>
        <v>3.2334489545467644</v>
      </c>
      <c r="G93">
        <f>gross_data!Z111*100</f>
        <v>17.879513633014003</v>
      </c>
      <c r="H93">
        <v>51</v>
      </c>
      <c r="I93">
        <f>gross_data!AA111*100</f>
        <v>62.231857792532239</v>
      </c>
      <c r="J93">
        <v>1298.3040000000001</v>
      </c>
      <c r="K93">
        <f>gross_data!W111</f>
        <v>3.0858498749164909</v>
      </c>
      <c r="L93">
        <f>LN(gross_data!J111/gross_data!E111)</f>
        <v>5.1636030084858753</v>
      </c>
      <c r="M93">
        <f>LN(gross_data!B111/gross_data!B110)-LN(gross_data!F111/gross_data!F110)</f>
        <v>3.5363893773346852E-2</v>
      </c>
      <c r="N93">
        <v>-1.4523999999999999</v>
      </c>
    </row>
    <row r="94" spans="1:14" x14ac:dyDescent="0.25">
      <c r="A94">
        <v>1996.5</v>
      </c>
      <c r="B94">
        <f>gross_data!T112</f>
        <v>0.89368360009789427</v>
      </c>
      <c r="C94">
        <f>gross_data!U112</f>
        <v>0.58210304329993079</v>
      </c>
      <c r="D94">
        <f>gross_data!V112</f>
        <v>3.1017268394132991</v>
      </c>
      <c r="E94">
        <f>gross_data!I112</f>
        <v>0.47882266786125216</v>
      </c>
      <c r="F94">
        <f>gross_data!D112</f>
        <v>1.816468873044101</v>
      </c>
      <c r="G94">
        <f>gross_data!Z112*100</f>
        <v>17.735309876763708</v>
      </c>
      <c r="H94">
        <v>51</v>
      </c>
      <c r="I94">
        <f>gross_data!AA112*100</f>
        <v>62.038257191059323</v>
      </c>
      <c r="J94">
        <v>1339.3689999999999</v>
      </c>
      <c r="K94">
        <f>gross_data!W112</f>
        <v>2.6930942673462077</v>
      </c>
      <c r="L94">
        <f>LN(gross_data!J112/gross_data!E112)</f>
        <v>5.1346485246800118</v>
      </c>
      <c r="M94">
        <f>LN(gross_data!B112/gross_data!B111)-LN(gross_data!F112/gross_data!F111)</f>
        <v>2.3956900096095305E-2</v>
      </c>
      <c r="N94">
        <v>-1.4420999999999999</v>
      </c>
    </row>
    <row r="95" spans="1:14" x14ac:dyDescent="0.25">
      <c r="A95">
        <v>1996.75</v>
      </c>
      <c r="B95">
        <f>gross_data!T113</f>
        <v>1.0329126274148948</v>
      </c>
      <c r="C95">
        <f>gross_data!U113</f>
        <v>0.61639088355178728</v>
      </c>
      <c r="D95">
        <f>gross_data!V113</f>
        <v>2.5045400818743957</v>
      </c>
      <c r="E95">
        <f>gross_data!I113</f>
        <v>0.61586301456219417</v>
      </c>
      <c r="F95">
        <f>gross_data!D113</f>
        <v>7.0902441157327649</v>
      </c>
      <c r="G95">
        <f>gross_data!Z113*100</f>
        <v>17.714683852987285</v>
      </c>
      <c r="H95">
        <v>51</v>
      </c>
      <c r="I95">
        <f>gross_data!AA113*100</f>
        <v>61.780391765937303</v>
      </c>
      <c r="J95">
        <v>1411.98</v>
      </c>
      <c r="K95">
        <f>gross_data!W113</f>
        <v>2.0075642052828968</v>
      </c>
      <c r="L95">
        <f>LN(gross_data!J113/gross_data!E113)</f>
        <v>5.2562715583897131</v>
      </c>
      <c r="M95">
        <f>LN(gross_data!B113/gross_data!B112)-LN(gross_data!F113/gross_data!F112)</f>
        <v>7.2130099871571943E-2</v>
      </c>
      <c r="N95">
        <v>3.8809</v>
      </c>
    </row>
    <row r="96" spans="1:14" x14ac:dyDescent="0.25">
      <c r="A96">
        <v>1997</v>
      </c>
      <c r="B96">
        <f>gross_data!T114</f>
        <v>0.64339256362497821</v>
      </c>
      <c r="C96">
        <f>gross_data!U114</f>
        <v>0.81687765925568812</v>
      </c>
      <c r="D96">
        <f>gross_data!V114</f>
        <v>2.290242159092859</v>
      </c>
      <c r="E96">
        <f>gross_data!I114</f>
        <v>1.030078808229135</v>
      </c>
      <c r="F96">
        <f>gross_data!D114</f>
        <v>1.4154844841405552</v>
      </c>
      <c r="G96">
        <f>gross_data!Z114*100</f>
        <v>17.747701736465782</v>
      </c>
      <c r="H96">
        <v>51</v>
      </c>
      <c r="I96">
        <f>gross_data!AA114*100</f>
        <v>61.887664561924808</v>
      </c>
      <c r="J96">
        <v>1445.5170000000001</v>
      </c>
      <c r="K96">
        <f>gross_data!W114</f>
        <v>1.5854365936655235</v>
      </c>
      <c r="L96">
        <f>LN(gross_data!J114/gross_data!E114)</f>
        <v>5.3827272554902148</v>
      </c>
      <c r="M96">
        <f>LN(gross_data!B114/gross_data!B113)-LN(gross_data!F114/gross_data!F113)</f>
        <v>2.0180226588023216E-2</v>
      </c>
      <c r="N96">
        <v>-2.1718000000000002</v>
      </c>
    </row>
    <row r="97" spans="1:14" x14ac:dyDescent="0.25">
      <c r="A97">
        <v>1997.25</v>
      </c>
      <c r="B97">
        <f>gross_data!T115</f>
        <v>1.6511034979417971</v>
      </c>
      <c r="C97">
        <f>gross_data!U115</f>
        <v>0.58510805224454288</v>
      </c>
      <c r="D97">
        <f>gross_data!V115</f>
        <v>2.0640132913210429</v>
      </c>
      <c r="E97">
        <f>gross_data!I115</f>
        <v>0.75875944513540428</v>
      </c>
      <c r="F97">
        <f>gross_data!D115</f>
        <v>16.195899095999245</v>
      </c>
      <c r="G97">
        <f>gross_data!Z115*100</f>
        <v>17.426832318852664</v>
      </c>
      <c r="H97">
        <v>51</v>
      </c>
      <c r="I97">
        <f>gross_data!AA115*100</f>
        <v>61.231448705874712</v>
      </c>
      <c r="J97">
        <v>1319.8309999999999</v>
      </c>
      <c r="K97">
        <f>gross_data!W115</f>
        <v>2.2043780987895722</v>
      </c>
      <c r="L97">
        <f>LN(gross_data!J115/gross_data!E115)</f>
        <v>5.3614498609334067</v>
      </c>
      <c r="M97">
        <f>LN(gross_data!B115/gross_data!B114)-LN(gross_data!F115/gross_data!F114)</f>
        <v>0.1585675778253221</v>
      </c>
      <c r="N97">
        <v>1.1324000000000001</v>
      </c>
    </row>
    <row r="98" spans="1:14" x14ac:dyDescent="0.25">
      <c r="A98">
        <v>1997.5</v>
      </c>
      <c r="B98">
        <f>gross_data!T116</f>
        <v>1.2409289390868494</v>
      </c>
      <c r="C98">
        <f>gross_data!U116</f>
        <v>1.2818577107967855</v>
      </c>
      <c r="D98">
        <f>gross_data!V116</f>
        <v>4.3004219422368095</v>
      </c>
      <c r="E98">
        <f>gross_data!I116</f>
        <v>0.75630942608934126</v>
      </c>
      <c r="F98">
        <f>gross_data!D116</f>
        <v>6.2275106828148292</v>
      </c>
      <c r="G98">
        <f>gross_data!Z116*100</f>
        <v>16.861022364217252</v>
      </c>
      <c r="H98">
        <v>51</v>
      </c>
      <c r="I98">
        <f>gross_data!AA116*100</f>
        <v>61.256515115066946</v>
      </c>
      <c r="J98">
        <v>1387.3019999999999</v>
      </c>
      <c r="K98">
        <f>gross_data!W116</f>
        <v>1.9111496739843581</v>
      </c>
      <c r="L98">
        <f>LN(gross_data!J116/gross_data!E116)</f>
        <v>5.434023117678767</v>
      </c>
      <c r="M98">
        <f>LN(gross_data!B116/gross_data!B115)-LN(gross_data!F116/gross_data!F115)</f>
        <v>6.7202973111341061E-2</v>
      </c>
      <c r="N98">
        <v>0.3231</v>
      </c>
    </row>
    <row r="99" spans="1:14" x14ac:dyDescent="0.25">
      <c r="A99">
        <v>1997.75</v>
      </c>
      <c r="B99">
        <f>gross_data!T117</f>
        <v>0.85035544447276123</v>
      </c>
      <c r="C99">
        <f>gross_data!U117</f>
        <v>0.99771589324220145</v>
      </c>
      <c r="D99">
        <f>gross_data!V117</f>
        <v>0.63694482854801393</v>
      </c>
      <c r="E99">
        <f>gross_data!I117</f>
        <v>1.0386223959461107</v>
      </c>
      <c r="F99">
        <f>gross_data!D117</f>
        <v>1.5992840590580579</v>
      </c>
      <c r="G99">
        <f>gross_data!Z117*100</f>
        <v>16.833333333333332</v>
      </c>
      <c r="H99">
        <v>51</v>
      </c>
      <c r="I99">
        <f>gross_data!AA117*100</f>
        <v>61.346849532896051</v>
      </c>
      <c r="J99">
        <v>1436.8040000000001</v>
      </c>
      <c r="K99">
        <f>gross_data!W117</f>
        <v>1.8689867681630723</v>
      </c>
      <c r="L99">
        <f>LN(gross_data!J117/gross_data!E117)</f>
        <v>5.4836091912697418</v>
      </c>
      <c r="M99">
        <f>LN(gross_data!B117/gross_data!B116)-LN(gross_data!F117/gross_data!F116)</f>
        <v>2.3264074490895105E-2</v>
      </c>
      <c r="N99">
        <v>2.6053999999999999</v>
      </c>
    </row>
    <row r="100" spans="1:14" x14ac:dyDescent="0.25">
      <c r="A100">
        <v>1998</v>
      </c>
      <c r="B100">
        <f>gross_data!T118</f>
        <v>0.9983786233041414</v>
      </c>
      <c r="C100">
        <f>gross_data!U118</f>
        <v>1.0443083922977436</v>
      </c>
      <c r="D100">
        <f>gross_data!V118</f>
        <v>3.1944611661989697</v>
      </c>
      <c r="E100">
        <f>gross_data!I118</f>
        <v>0.93348968524885634</v>
      </c>
      <c r="F100">
        <f>gross_data!D118</f>
        <v>12.686785354127517</v>
      </c>
      <c r="G100">
        <f>gross_data!Z118*100</f>
        <v>16.803751249135214</v>
      </c>
      <c r="H100">
        <v>51</v>
      </c>
      <c r="I100">
        <f>gross_data!AA118*100</f>
        <v>61.375032470854954</v>
      </c>
      <c r="J100">
        <v>1442.3609999999999</v>
      </c>
      <c r="K100">
        <f>gross_data!W118</f>
        <v>3.1380137127266394</v>
      </c>
      <c r="L100">
        <f>LN(gross_data!J118/gross_data!E118)</f>
        <v>5.6044224385765933</v>
      </c>
      <c r="M100">
        <f>LN(gross_data!B118/gross_data!B117)-LN(gross_data!F118/gross_data!F117)</f>
        <v>0.12824725274914356</v>
      </c>
      <c r="N100">
        <v>-3.9222999999999999</v>
      </c>
    </row>
    <row r="101" spans="1:14" x14ac:dyDescent="0.25">
      <c r="A101">
        <v>1998.25</v>
      </c>
      <c r="B101">
        <f>gross_data!T119</f>
        <v>0.92145607912641481</v>
      </c>
      <c r="C101">
        <f>gross_data!U119</f>
        <v>1.2680740609843255</v>
      </c>
      <c r="D101">
        <f>gross_data!V119</f>
        <v>3.3263328221989852</v>
      </c>
      <c r="E101">
        <f>gross_data!I119</f>
        <v>0.75402580383180773</v>
      </c>
      <c r="F101">
        <f>gross_data!D119</f>
        <v>2.0572347160746922</v>
      </c>
      <c r="G101">
        <f>gross_data!Z119*100</f>
        <v>16.543980965127517</v>
      </c>
      <c r="H101">
        <v>51</v>
      </c>
      <c r="I101">
        <f>gross_data!AA119*100</f>
        <v>61.588138488296821</v>
      </c>
      <c r="J101">
        <v>1354.752</v>
      </c>
      <c r="K101">
        <f>gross_data!W119</f>
        <v>0.65045914442896091</v>
      </c>
      <c r="L101">
        <f>LN(gross_data!J119/gross_data!E119)</f>
        <v>5.5815067062708152</v>
      </c>
      <c r="M101">
        <f>LN(gross_data!B119/gross_data!B118)-LN(gross_data!F119/gross_data!F118)</f>
        <v>2.920412056609167E-2</v>
      </c>
      <c r="N101">
        <v>3.4453999999999998</v>
      </c>
    </row>
    <row r="102" spans="1:14" x14ac:dyDescent="0.25">
      <c r="A102">
        <v>1998.5</v>
      </c>
      <c r="B102">
        <f>gross_data!T120</f>
        <v>1.2517554091747485</v>
      </c>
      <c r="C102">
        <f>gross_data!U120</f>
        <v>1.0769518950263901</v>
      </c>
      <c r="D102">
        <f>gross_data!V120</f>
        <v>1.5640304063937904</v>
      </c>
      <c r="E102">
        <f>gross_data!I120</f>
        <v>0.6931590870129396</v>
      </c>
      <c r="F102">
        <f>gross_data!D120</f>
        <v>-11.152089403279829</v>
      </c>
      <c r="G102">
        <f>gross_data!Z120*100</f>
        <v>16.675206793060539</v>
      </c>
      <c r="H102">
        <v>51</v>
      </c>
      <c r="I102">
        <f>gross_data!AA120*100</f>
        <v>61.480574298302372</v>
      </c>
      <c r="J102">
        <v>1439.8890000000001</v>
      </c>
      <c r="K102">
        <f>gross_data!W120</f>
        <v>-0.72543866174772376</v>
      </c>
      <c r="L102">
        <f>LN(gross_data!J120/gross_data!E120)</f>
        <v>5.5390978951932466</v>
      </c>
      <c r="M102">
        <f>LN(gross_data!B120/gross_data!B119)-LN(gross_data!F120/gross_data!F119)</f>
        <v>-0.10967052136620278</v>
      </c>
      <c r="N102">
        <v>1.2524</v>
      </c>
    </row>
    <row r="103" spans="1:14" x14ac:dyDescent="0.25">
      <c r="A103">
        <v>1998.75</v>
      </c>
      <c r="B103">
        <f>gross_data!T121</f>
        <v>1.5962439444141552</v>
      </c>
      <c r="C103">
        <f>gross_data!U121</f>
        <v>0.74391545939249681</v>
      </c>
      <c r="D103">
        <f>gross_data!V121</f>
        <v>2.8788828477169126</v>
      </c>
      <c r="E103">
        <f>gross_data!I121</f>
        <v>0.70859424491983614</v>
      </c>
      <c r="F103">
        <f>gross_data!D121</f>
        <v>20.234353285352711</v>
      </c>
      <c r="G103">
        <f>gross_data!Z121*100</f>
        <v>16.266002844950211</v>
      </c>
      <c r="H103">
        <v>51</v>
      </c>
      <c r="I103">
        <f>gross_data!AA121*100</f>
        <v>60.958784690373491</v>
      </c>
      <c r="J103">
        <v>1399.8600000000001</v>
      </c>
      <c r="K103">
        <f>gross_data!W121</f>
        <v>-2.0985228895691321</v>
      </c>
      <c r="L103">
        <f>LN(gross_data!J121/gross_data!E121)</f>
        <v>5.6368588892906262</v>
      </c>
      <c r="M103">
        <f>LN(gross_data!B121/gross_data!B120)-LN(gross_data!F121/gross_data!F120)</f>
        <v>0.18796533343670907</v>
      </c>
      <c r="N103">
        <v>-3.2115</v>
      </c>
    </row>
    <row r="104" spans="1:14" x14ac:dyDescent="0.25">
      <c r="A104">
        <v>1999</v>
      </c>
      <c r="B104">
        <f>gross_data!T122</f>
        <v>0.93484362672988652</v>
      </c>
      <c r="C104">
        <f>gross_data!U122</f>
        <v>1.1265042678044068</v>
      </c>
      <c r="D104">
        <f>gross_data!V122</f>
        <v>2.1878400709590906</v>
      </c>
      <c r="E104">
        <f>gross_data!I122</f>
        <v>0.39475670565526855</v>
      </c>
      <c r="F104">
        <f>gross_data!D122</f>
        <v>3.8798864389555661</v>
      </c>
      <c r="G104">
        <f>gross_data!Z122*100</f>
        <v>16.213207153294832</v>
      </c>
      <c r="H104">
        <v>51</v>
      </c>
      <c r="I104">
        <f>gross_data!AA122*100</f>
        <v>61.075730721860076</v>
      </c>
      <c r="J104">
        <v>1478.367</v>
      </c>
      <c r="K104">
        <f>gross_data!W122</f>
        <v>-3.4022013461977529</v>
      </c>
      <c r="L104">
        <f>LN(gross_data!J122/gross_data!E122)</f>
        <v>5.7492817927258697</v>
      </c>
      <c r="M104">
        <f>LN(gross_data!B122/gross_data!B121)-LN(gross_data!F122/gross_data!F121)</f>
        <v>4.5089592074705108E-2</v>
      </c>
      <c r="N104">
        <v>1.2053</v>
      </c>
    </row>
    <row r="105" spans="1:14" x14ac:dyDescent="0.25">
      <c r="A105">
        <v>1999.25</v>
      </c>
      <c r="B105">
        <f>gross_data!T123</f>
        <v>0.83089815899874964</v>
      </c>
      <c r="C105">
        <f>gross_data!U123</f>
        <v>1.0300163237848992</v>
      </c>
      <c r="D105">
        <f>gross_data!V123</f>
        <v>2.6234164843319974</v>
      </c>
      <c r="E105">
        <f>gross_data!I123</f>
        <v>0.39104624355845208</v>
      </c>
      <c r="F105">
        <f>gross_data!D123</f>
        <v>5.9357935950269889</v>
      </c>
      <c r="G105">
        <f>gross_data!Z123*100</f>
        <v>16.186538331186878</v>
      </c>
      <c r="H105">
        <v>51</v>
      </c>
      <c r="I105">
        <f>gross_data!AA123*100</f>
        <v>61.19746475306664</v>
      </c>
      <c r="J105">
        <v>1359.7570000000001</v>
      </c>
      <c r="K105">
        <f>gross_data!W123</f>
        <v>-1.433962571246461</v>
      </c>
      <c r="L105">
        <f>LN(gross_data!J123/gross_data!E123)</f>
        <v>5.7624650674756062</v>
      </c>
      <c r="M105">
        <f>LN(gross_data!B123/gross_data!B122)-LN(gross_data!F123/gross_data!F122)</f>
        <v>6.1057383198381839E-2</v>
      </c>
      <c r="N105">
        <v>0.99460000000000004</v>
      </c>
    </row>
    <row r="106" spans="1:14" x14ac:dyDescent="0.25">
      <c r="A106">
        <v>1999.5</v>
      </c>
      <c r="B106">
        <f>gross_data!T124</f>
        <v>1.3177409848573518</v>
      </c>
      <c r="C106">
        <f>gross_data!U124</f>
        <v>0.93756364812165316</v>
      </c>
      <c r="D106">
        <f>gross_data!V124</f>
        <v>2.8202885010132128</v>
      </c>
      <c r="E106">
        <f>gross_data!I124</f>
        <v>0.31217207621236964</v>
      </c>
      <c r="F106">
        <f>gross_data!D124</f>
        <v>-7.4069099905043618</v>
      </c>
      <c r="G106">
        <f>gross_data!Z124*100</f>
        <v>16.27677100494234</v>
      </c>
      <c r="H106">
        <v>51</v>
      </c>
      <c r="I106">
        <f>gross_data!AA124*100</f>
        <v>60.965247559684812</v>
      </c>
      <c r="J106">
        <v>1439.461</v>
      </c>
      <c r="K106">
        <f>gross_data!W124</f>
        <v>0.72097959191568251</v>
      </c>
      <c r="L106">
        <f>LN(gross_data!J124/gross_data!E124)</f>
        <v>5.709176142343928</v>
      </c>
      <c r="M106">
        <f>LN(gross_data!B124/gross_data!B123)-LN(gross_data!F124/gross_data!F123)</f>
        <v>-7.1667533433250816E-2</v>
      </c>
      <c r="N106">
        <v>0.80169999999999997</v>
      </c>
    </row>
    <row r="107" spans="1:14" x14ac:dyDescent="0.25">
      <c r="A107">
        <v>1999.75</v>
      </c>
      <c r="B107">
        <f>gross_data!T125</f>
        <v>1.6272850409986717</v>
      </c>
      <c r="C107">
        <f>gross_data!U125</f>
        <v>1.4768276643732037</v>
      </c>
      <c r="D107">
        <f>gross_data!V125</f>
        <v>0.4471044334142249</v>
      </c>
      <c r="E107">
        <f>gross_data!I125</f>
        <v>0.30766425566504663</v>
      </c>
      <c r="F107">
        <f>gross_data!D125</f>
        <v>13.619117219236381</v>
      </c>
      <c r="G107">
        <f>gross_data!Z125*100</f>
        <v>16.407531325854492</v>
      </c>
      <c r="H107">
        <v>51</v>
      </c>
      <c r="I107">
        <f>gross_data!AA125*100</f>
        <v>60.873589817761065</v>
      </c>
      <c r="J107">
        <v>1422.807</v>
      </c>
      <c r="K107">
        <f>gross_data!W125</f>
        <v>3.011608272596078</v>
      </c>
      <c r="L107">
        <f>LN(gross_data!J125/gross_data!E125)</f>
        <v>5.8262040270076927</v>
      </c>
      <c r="M107">
        <f>LN(gross_data!B125/gross_data!B124)-LN(gross_data!F125/gross_data!F124)</f>
        <v>0.13024290490323001</v>
      </c>
      <c r="N107">
        <v>-1.2373000000000001</v>
      </c>
    </row>
    <row r="108" spans="1:14" x14ac:dyDescent="0.25">
      <c r="A108">
        <v>2000</v>
      </c>
      <c r="B108">
        <f>gross_data!T126</f>
        <v>0.36165360412478975</v>
      </c>
      <c r="C108">
        <f>gross_data!U126</f>
        <v>0.94707866509686767</v>
      </c>
      <c r="D108">
        <f>gross_data!V126</f>
        <v>3.5952847889658024</v>
      </c>
      <c r="E108">
        <f>gross_data!I126</f>
        <v>0.65411865661992508</v>
      </c>
      <c r="F108">
        <f>gross_data!D126</f>
        <v>0.91339926643783453</v>
      </c>
      <c r="G108">
        <f>gross_data!Z126*100</f>
        <v>16.347066641351816</v>
      </c>
      <c r="H108">
        <v>51</v>
      </c>
      <c r="I108">
        <f>gross_data!AA126*100</f>
        <v>61.231004244096809</v>
      </c>
      <c r="J108">
        <v>1518.9180000000001</v>
      </c>
      <c r="K108">
        <f>gross_data!W126</f>
        <v>2.7326680893244415</v>
      </c>
      <c r="L108">
        <f>LN(gross_data!J126/gross_data!E126)</f>
        <v>5.8515331663593448</v>
      </c>
      <c r="M108">
        <f>LN(gross_data!B126/gross_data!B125)-LN(gross_data!F126/gross_data!F125)</f>
        <v>1.319666544915035E-2</v>
      </c>
      <c r="N108">
        <v>2.1533000000000002</v>
      </c>
    </row>
    <row r="109" spans="1:14" x14ac:dyDescent="0.25">
      <c r="A109">
        <v>2000.25</v>
      </c>
      <c r="B109">
        <f>gross_data!T127</f>
        <v>1.8051830834931337</v>
      </c>
      <c r="C109">
        <f>gross_data!U127</f>
        <v>1.351198162438827</v>
      </c>
      <c r="D109">
        <f>gross_data!V127</f>
        <v>3.0723712719087359</v>
      </c>
      <c r="E109">
        <f>gross_data!I127</f>
        <v>0.52595775005396983</v>
      </c>
      <c r="F109">
        <f>gross_data!D127</f>
        <v>-4.0839846526612726</v>
      </c>
      <c r="G109">
        <f>gross_data!Z127*100</f>
        <v>15.883147170737693</v>
      </c>
      <c r="H109">
        <v>51</v>
      </c>
      <c r="I109">
        <f>gross_data!AA127*100</f>
        <v>60.953654756597246</v>
      </c>
      <c r="J109">
        <v>1396.258</v>
      </c>
      <c r="K109">
        <f>gross_data!W127</f>
        <v>2.1765790303392762</v>
      </c>
      <c r="L109">
        <f>LN(gross_data!J127/gross_data!E127)</f>
        <v>5.8615811388146826</v>
      </c>
      <c r="M109">
        <f>LN(gross_data!B127/gross_data!B126)-LN(gross_data!F127/gross_data!F126)</f>
        <v>-3.4156663173569711E-2</v>
      </c>
      <c r="N109">
        <v>0.96109999999999995</v>
      </c>
    </row>
    <row r="110" spans="1:14" x14ac:dyDescent="0.25">
      <c r="A110">
        <v>2000.5</v>
      </c>
      <c r="B110">
        <f>gross_data!T128</f>
        <v>0.10185245008091925</v>
      </c>
      <c r="C110">
        <f>gross_data!U128</f>
        <v>0.84510638992867371</v>
      </c>
      <c r="D110">
        <f>gross_data!V128</f>
        <v>1.0865027837038355</v>
      </c>
      <c r="E110">
        <f>gross_data!I128</f>
        <v>0.65430776437387284</v>
      </c>
      <c r="F110">
        <f>gross_data!D128</f>
        <v>-2.4736623816553163</v>
      </c>
      <c r="G110">
        <f>gross_data!Z128*100</f>
        <v>16.027197668771247</v>
      </c>
      <c r="H110">
        <v>51</v>
      </c>
      <c r="I110">
        <f>gross_data!AA128*100</f>
        <v>61.408382996472319</v>
      </c>
      <c r="J110">
        <v>1466.307</v>
      </c>
      <c r="K110">
        <f>gross_data!W128</f>
        <v>0.12137982187363505</v>
      </c>
      <c r="L110">
        <f>LN(gross_data!J128/gross_data!E128)</f>
        <v>5.8882072243282835</v>
      </c>
      <c r="M110">
        <f>LN(gross_data!B128/gross_data!B127)-LN(gross_data!F128/gross_data!F127)</f>
        <v>-1.8708870532485822E-2</v>
      </c>
      <c r="N110">
        <v>-0.1237</v>
      </c>
    </row>
    <row r="111" spans="1:14" x14ac:dyDescent="0.25">
      <c r="A111">
        <v>2000.75</v>
      </c>
      <c r="B111">
        <f>gross_data!T129</f>
        <v>0.59559437528502457</v>
      </c>
      <c r="C111">
        <f>gross_data!U129</f>
        <v>0.89052478139972635</v>
      </c>
      <c r="D111">
        <f>gross_data!V129</f>
        <v>0.37568971049957156</v>
      </c>
      <c r="E111">
        <f>gross_data!I129</f>
        <v>0.6052872887624785</v>
      </c>
      <c r="F111">
        <f>gross_data!D129</f>
        <v>-9.3294718170254676</v>
      </c>
      <c r="G111">
        <f>gross_data!Z129*100</f>
        <v>16.094109108503691</v>
      </c>
      <c r="H111">
        <v>51</v>
      </c>
      <c r="I111">
        <f>gross_data!AA129*100</f>
        <v>61.589762329758678</v>
      </c>
      <c r="J111">
        <v>1507.2449999999999</v>
      </c>
      <c r="K111">
        <f>gross_data!W129</f>
        <v>-1.70795576326217</v>
      </c>
      <c r="L111">
        <f>LN(gross_data!J129/gross_data!E129)</f>
        <v>5.8378989138630359</v>
      </c>
      <c r="M111">
        <f>LN(gross_data!B129/gross_data!B128)-LN(gross_data!F129/gross_data!F128)</f>
        <v>-8.9946454065616424E-2</v>
      </c>
      <c r="N111">
        <v>2.9199000000000002</v>
      </c>
    </row>
    <row r="112" spans="1:14" x14ac:dyDescent="0.25">
      <c r="A112">
        <v>2001</v>
      </c>
      <c r="B112">
        <f>gross_data!T130</f>
        <v>-0.32872422071097418</v>
      </c>
      <c r="C112">
        <f>gross_data!U130</f>
        <v>0.18922991374576981</v>
      </c>
      <c r="D112">
        <f>gross_data!V130</f>
        <v>-0.8991555110861249</v>
      </c>
      <c r="E112">
        <f>gross_data!I130</f>
        <v>0.56734783300559322</v>
      </c>
      <c r="F112">
        <f>gross_data!D130</f>
        <v>-13.06041532250458</v>
      </c>
      <c r="G112">
        <f>gross_data!Z130*100</f>
        <v>16.29439765653607</v>
      </c>
      <c r="H112">
        <v>51</v>
      </c>
      <c r="I112">
        <f>gross_data!AA130*100</f>
        <v>61.909596632612043</v>
      </c>
      <c r="J112">
        <v>1550.527</v>
      </c>
      <c r="K112">
        <f>gross_data!W130</f>
        <v>-2.599808541694415</v>
      </c>
      <c r="L112">
        <f>LN(gross_data!J130/gross_data!E130)</f>
        <v>5.8215576717555058</v>
      </c>
      <c r="M112">
        <f>LN(gross_data!B130/gross_data!B129)-LN(gross_data!F130/gross_data!F129)</f>
        <v>-0.13514860617677693</v>
      </c>
      <c r="N112">
        <v>-1.8912</v>
      </c>
    </row>
    <row r="113" spans="1:14" x14ac:dyDescent="0.25">
      <c r="A113">
        <v>2001.25</v>
      </c>
      <c r="B113">
        <f>gross_data!T131</f>
        <v>0.62274404552464802</v>
      </c>
      <c r="C113">
        <f>gross_data!U131</f>
        <v>0.23205825518068934</v>
      </c>
      <c r="D113">
        <f>gross_data!V131</f>
        <v>-2.0905395502399671</v>
      </c>
      <c r="E113">
        <f>gross_data!I131</f>
        <v>0.65014795572622219</v>
      </c>
      <c r="F113">
        <f>gross_data!D131</f>
        <v>4.9375031319470066</v>
      </c>
      <c r="G113">
        <f>gross_data!Z131*100</f>
        <v>16.788184707421948</v>
      </c>
      <c r="H113">
        <v>51</v>
      </c>
      <c r="I113">
        <f>gross_data!AA131*100</f>
        <v>61.668196500767245</v>
      </c>
      <c r="J113">
        <v>1376.58</v>
      </c>
      <c r="K113">
        <f>gross_data!W131</f>
        <v>-2.1391261564834174</v>
      </c>
      <c r="L113">
        <f>LN(gross_data!J131/gross_data!E131)</f>
        <v>5.7717088053684646</v>
      </c>
      <c r="M113">
        <f>LN(gross_data!B131/gross_data!B130)-LN(gross_data!F131/gross_data!F130)</f>
        <v>5.0520181561925372E-2</v>
      </c>
      <c r="N113">
        <v>-2.2538999999999998</v>
      </c>
    </row>
    <row r="114" spans="1:14" x14ac:dyDescent="0.25">
      <c r="A114">
        <v>2001.5</v>
      </c>
      <c r="B114">
        <f>gross_data!T132</f>
        <v>-0.40159850648677775</v>
      </c>
      <c r="C114">
        <f>gross_data!U132</f>
        <v>0.22018440820126273</v>
      </c>
      <c r="D114">
        <f>gross_data!V132</f>
        <v>-1.1910873009792766</v>
      </c>
      <c r="E114">
        <f>gross_data!I132</f>
        <v>0.71702787681147528</v>
      </c>
      <c r="F114">
        <f>gross_data!D132</f>
        <v>-15.470657083261656</v>
      </c>
      <c r="G114">
        <f>gross_data!Z132*100</f>
        <v>16.894746799520714</v>
      </c>
      <c r="H114">
        <v>51</v>
      </c>
      <c r="I114">
        <f>gross_data!AA132*100</f>
        <v>62.052833374371239</v>
      </c>
      <c r="J114">
        <v>1441.259</v>
      </c>
      <c r="K114">
        <f>gross_data!W132</f>
        <v>-0.97811810752101991</v>
      </c>
      <c r="L114">
        <f>LN(gross_data!J132/gross_data!E132)</f>
        <v>5.6203045927920856</v>
      </c>
      <c r="M114">
        <f>LN(gross_data!B132/gross_data!B131)-LN(gross_data!F132/gross_data!F131)</f>
        <v>-0.1613847118557018</v>
      </c>
      <c r="N114">
        <v>-0.3044</v>
      </c>
    </row>
    <row r="115" spans="1:14" x14ac:dyDescent="0.25">
      <c r="A115">
        <v>2001.75</v>
      </c>
      <c r="B115">
        <f>gross_data!T133</f>
        <v>0.27469360151375355</v>
      </c>
      <c r="C115">
        <f>gross_data!U133</f>
        <v>0.6002018684997168</v>
      </c>
      <c r="D115">
        <f>gross_data!V133</f>
        <v>-2.9178600831102131</v>
      </c>
      <c r="E115">
        <f>gross_data!I133</f>
        <v>0.18202997754426503</v>
      </c>
      <c r="F115">
        <f>gross_data!D133</f>
        <v>10.207533483546392</v>
      </c>
      <c r="G115">
        <f>gross_data!Z133*100</f>
        <v>17.239140315563926</v>
      </c>
      <c r="H115">
        <v>51</v>
      </c>
      <c r="I115">
        <f>gross_data!AA133*100</f>
        <v>62.255149576247405</v>
      </c>
      <c r="J115">
        <v>1409.557</v>
      </c>
      <c r="K115">
        <f>gross_data!W133</f>
        <v>0.40352321131900126</v>
      </c>
      <c r="L115">
        <f>LN(gross_data!J133/gross_data!E133)</f>
        <v>5.6371826456696459</v>
      </c>
      <c r="M115">
        <f>LN(gross_data!B133/gross_data!B132)-LN(gross_data!F133/gross_data!F132)</f>
        <v>0.10076400912932107</v>
      </c>
      <c r="N115">
        <v>-2.3845999999999998</v>
      </c>
    </row>
    <row r="116" spans="1:14" x14ac:dyDescent="0.25">
      <c r="A116">
        <v>2002</v>
      </c>
      <c r="B116">
        <f>gross_data!T134</f>
        <v>0.83280251051807141</v>
      </c>
      <c r="C116">
        <f>gross_data!U134</f>
        <v>0.439664944201823</v>
      </c>
      <c r="D116">
        <f>gross_data!V134</f>
        <v>-2.4251180265164152</v>
      </c>
      <c r="E116">
        <f>gross_data!I134</f>
        <v>-0.1939899443347019</v>
      </c>
      <c r="F116">
        <f>gross_data!D134</f>
        <v>-0.15515002846129572</v>
      </c>
      <c r="G116">
        <f>gross_data!Z134*100</f>
        <v>17.309739222990952</v>
      </c>
      <c r="H116">
        <v>51</v>
      </c>
      <c r="I116">
        <f>gross_data!AA134*100</f>
        <v>62.010881665367926</v>
      </c>
      <c r="J116">
        <v>1483.9829999999999</v>
      </c>
      <c r="K116">
        <f>gross_data!W134</f>
        <v>3.9522384641211161</v>
      </c>
      <c r="L116">
        <f>LN(gross_data!J134/gross_data!E134)</f>
        <v>5.7042774891631627</v>
      </c>
      <c r="M116">
        <f>LN(gross_data!B134/gross_data!B133)-LN(gross_data!F134/gross_data!F133)</f>
        <v>-2.0561418050581539E-4</v>
      </c>
      <c r="N116">
        <v>0.37840000000000001</v>
      </c>
    </row>
    <row r="117" spans="1:14" x14ac:dyDescent="0.25">
      <c r="A117">
        <v>2002.25</v>
      </c>
      <c r="B117">
        <f>gross_data!T135</f>
        <v>0.61040087420192179</v>
      </c>
      <c r="C117">
        <f>gross_data!U135</f>
        <v>0.49916164079792935</v>
      </c>
      <c r="D117">
        <f>gross_data!V135</f>
        <v>-1.1306358944406014</v>
      </c>
      <c r="E117">
        <f>gross_data!I135</f>
        <v>-0.13964253847869323</v>
      </c>
      <c r="F117">
        <f>gross_data!D135</f>
        <v>-13.824157205569628</v>
      </c>
      <c r="G117">
        <f>gross_data!Z135*100</f>
        <v>17.533472381080536</v>
      </c>
      <c r="H117">
        <v>51</v>
      </c>
      <c r="I117">
        <f>gross_data!AA135*100</f>
        <v>61.941939588404516</v>
      </c>
      <c r="J117">
        <v>1388.248</v>
      </c>
      <c r="K117">
        <f>gross_data!W135</f>
        <v>1.7128229609255641</v>
      </c>
      <c r="L117">
        <f>LN(gross_data!J135/gross_data!E135)</f>
        <v>5.5532684912552499</v>
      </c>
      <c r="M117">
        <f>LN(gross_data!B135/gross_data!B134)-LN(gross_data!F135/gross_data!F134)</f>
        <v>-0.15005228264707929</v>
      </c>
      <c r="N117">
        <v>3.3496999999999999</v>
      </c>
    </row>
    <row r="118" spans="1:14" x14ac:dyDescent="0.25">
      <c r="A118">
        <v>2002.5</v>
      </c>
      <c r="B118">
        <f>gross_data!T136</f>
        <v>0.4057920573000473</v>
      </c>
      <c r="C118">
        <f>gross_data!U136</f>
        <v>0.35105156384691583</v>
      </c>
      <c r="D118">
        <f>gross_data!V136</f>
        <v>-0.33022235756599017</v>
      </c>
      <c r="E118">
        <f>gross_data!I136</f>
        <v>-0.30144579315394199</v>
      </c>
      <c r="F118">
        <f>gross_data!D136</f>
        <v>-17.686610712166608</v>
      </c>
      <c r="G118">
        <f>gross_data!Z136*100</f>
        <v>17.463210476576212</v>
      </c>
      <c r="H118">
        <v>51</v>
      </c>
      <c r="I118">
        <f>gross_data!AA136*100</f>
        <v>61.90804154384417</v>
      </c>
      <c r="J118">
        <v>1464.751</v>
      </c>
      <c r="K118">
        <f>gross_data!W136</f>
        <v>-0.40169623737895677</v>
      </c>
      <c r="L118">
        <f>LN(gross_data!J136/gross_data!E136)</f>
        <v>5.4328952063405964</v>
      </c>
      <c r="M118">
        <f>LN(gross_data!B136/gross_data!B135)-LN(gross_data!F136/gross_data!F135)</f>
        <v>-0.19532320645356596</v>
      </c>
      <c r="N118">
        <v>0.40810000000000002</v>
      </c>
    </row>
    <row r="119" spans="1:14" x14ac:dyDescent="0.25">
      <c r="A119">
        <v>2002.75</v>
      </c>
      <c r="B119">
        <f>gross_data!T137</f>
        <v>0.12389357751239061</v>
      </c>
      <c r="C119">
        <f>gross_data!U137</f>
        <v>0.76689872062338793</v>
      </c>
      <c r="D119">
        <f>gross_data!V137</f>
        <v>-1.3524281027888385</v>
      </c>
      <c r="E119">
        <f>gross_data!I137</f>
        <v>-0.64756827441912135</v>
      </c>
      <c r="F119">
        <f>gross_data!D137</f>
        <v>8.1050028561596292</v>
      </c>
      <c r="G119">
        <f>gross_data!Z137*100</f>
        <v>17.954156688333903</v>
      </c>
      <c r="H119">
        <v>51</v>
      </c>
      <c r="I119">
        <f>gross_data!AA137*100</f>
        <v>62.307395993836664</v>
      </c>
      <c r="J119">
        <v>1483.1959999999999</v>
      </c>
      <c r="K119">
        <f>gross_data!W137</f>
        <v>0.15293846051154247</v>
      </c>
      <c r="L119">
        <f>LN(gross_data!J137/gross_data!E137)</f>
        <v>5.3396012262231443</v>
      </c>
      <c r="M119">
        <f>LN(gross_data!B137/gross_data!B136)-LN(gross_data!F137/gross_data!F136)</f>
        <v>7.3914540919483768E-2</v>
      </c>
      <c r="N119">
        <v>0.74050000000000005</v>
      </c>
    </row>
    <row r="120" spans="1:14" x14ac:dyDescent="0.25">
      <c r="A120">
        <v>2003</v>
      </c>
      <c r="B120">
        <f>gross_data!T138</f>
        <v>0.52484195161905944</v>
      </c>
      <c r="C120">
        <f>gross_data!U138</f>
        <v>0.53620612158677972</v>
      </c>
      <c r="D120">
        <f>gross_data!V138</f>
        <v>0.49143502085158275</v>
      </c>
      <c r="E120">
        <f>gross_data!I138</f>
        <v>0.45957470010905416</v>
      </c>
      <c r="F120">
        <f>gross_data!D138</f>
        <v>-3.4394198957791264</v>
      </c>
      <c r="G120">
        <f>gross_data!Z138*100</f>
        <v>17.947845033022404</v>
      </c>
      <c r="H120">
        <v>51</v>
      </c>
      <c r="I120">
        <f>gross_data!AA138*100</f>
        <v>62.314477114567445</v>
      </c>
      <c r="J120">
        <v>1565.2279999999998</v>
      </c>
      <c r="K120">
        <f>gross_data!W138</f>
        <v>0.91400064449462803</v>
      </c>
      <c r="L120">
        <f>LN(gross_data!J138/gross_data!E138)</f>
        <v>5.3908756185576898</v>
      </c>
      <c r="M120">
        <f>LN(gross_data!B138/gross_data!B137)-LN(gross_data!F138/gross_data!F137)</f>
        <v>-4.1753773995370683E-2</v>
      </c>
      <c r="N120">
        <v>0.81630000000000003</v>
      </c>
    </row>
    <row r="121" spans="1:14" x14ac:dyDescent="0.25">
      <c r="A121">
        <v>2003.25</v>
      </c>
      <c r="B121">
        <f>gross_data!T139</f>
        <v>0.88222742204973059</v>
      </c>
      <c r="C121">
        <f>gross_data!U139</f>
        <v>0.63487411818119455</v>
      </c>
      <c r="D121">
        <f>gross_data!V139</f>
        <v>2.7268311405565626</v>
      </c>
      <c r="E121">
        <f>gross_data!I139</f>
        <v>-0.36100945441834198</v>
      </c>
      <c r="F121">
        <f>gross_data!D139</f>
        <v>15.133219058919861</v>
      </c>
      <c r="G121">
        <f>gross_data!Z139*100</f>
        <v>17.478301199231431</v>
      </c>
      <c r="H121">
        <v>51</v>
      </c>
      <c r="I121">
        <f>gross_data!AA139*100</f>
        <v>62.160530670935188</v>
      </c>
      <c r="J121">
        <v>1370.6790000000001</v>
      </c>
      <c r="K121">
        <f>gross_data!W139</f>
        <v>-1.6166615321691502</v>
      </c>
      <c r="L121">
        <f>LN(gross_data!J139/gross_data!E139)</f>
        <v>5.4352049789515142</v>
      </c>
      <c r="M121">
        <f>LN(gross_data!B139/gross_data!B138)-LN(gross_data!F139/gross_data!F138)</f>
        <v>0.14487259244564676</v>
      </c>
      <c r="N121">
        <v>-3.1107</v>
      </c>
    </row>
    <row r="122" spans="1:14" x14ac:dyDescent="0.25">
      <c r="A122">
        <v>2003.5</v>
      </c>
      <c r="B122">
        <f>gross_data!T140</f>
        <v>1.6494165221516255</v>
      </c>
      <c r="C122">
        <f>gross_data!U140</f>
        <v>0.9361696556855037</v>
      </c>
      <c r="D122">
        <f>gross_data!V140</f>
        <v>2.0980248987291894</v>
      </c>
      <c r="E122">
        <f>gross_data!I140</f>
        <v>-0.24246010335132953</v>
      </c>
      <c r="F122">
        <f>gross_data!D140</f>
        <v>2.4134962317629594</v>
      </c>
      <c r="G122">
        <f>gross_data!Z140*100</f>
        <v>16.998637513787063</v>
      </c>
      <c r="H122">
        <v>51</v>
      </c>
      <c r="I122">
        <f>gross_data!AA140*100</f>
        <v>61.71875</v>
      </c>
      <c r="J122">
        <v>1464.606</v>
      </c>
      <c r="K122">
        <f>gross_data!W140</f>
        <v>3.7198673231855217</v>
      </c>
      <c r="L122">
        <f>LN(gross_data!J140/gross_data!E140)</f>
        <v>5.4426876120093892</v>
      </c>
      <c r="M122">
        <f>LN(gross_data!B140/gross_data!B139)-LN(gross_data!F140/gross_data!F139)</f>
        <v>1.9925061273363416E-2</v>
      </c>
      <c r="N122">
        <v>1.5933999999999999</v>
      </c>
    </row>
    <row r="123" spans="1:14" x14ac:dyDescent="0.25">
      <c r="A123">
        <v>2003.75</v>
      </c>
      <c r="B123">
        <f>gross_data!T141</f>
        <v>1.1541804188683003</v>
      </c>
      <c r="C123">
        <f>gross_data!U141</f>
        <v>0.57343191353940171</v>
      </c>
      <c r="D123">
        <f>gross_data!V141</f>
        <v>1.2508222395833712</v>
      </c>
      <c r="E123">
        <f>gross_data!I141</f>
        <v>-0.67491137271004886</v>
      </c>
      <c r="F123">
        <f>gross_data!D141</f>
        <v>11.946474741063202</v>
      </c>
      <c r="G123">
        <f>gross_data!Z141*100</f>
        <v>16.736079964118662</v>
      </c>
      <c r="H123">
        <v>51</v>
      </c>
      <c r="I123">
        <f>gross_data!AA141*100</f>
        <v>61.361358060516523</v>
      </c>
      <c r="J123">
        <v>1486.0549999999998</v>
      </c>
      <c r="K123">
        <f>gross_data!W141</f>
        <v>7.9109212599727918</v>
      </c>
      <c r="L123">
        <f>LN(gross_data!J141/gross_data!E141)</f>
        <v>5.3432528691791399</v>
      </c>
      <c r="M123">
        <f>LN(gross_data!B141/gross_data!B140)-LN(gross_data!F141/gross_data!F140)</f>
        <v>0.11016475530986136</v>
      </c>
      <c r="N123">
        <v>0.72160000000000002</v>
      </c>
    </row>
    <row r="124" spans="1:14" x14ac:dyDescent="0.25">
      <c r="A124">
        <v>2004</v>
      </c>
      <c r="B124">
        <f>gross_data!T142</f>
        <v>0.56491937883080823</v>
      </c>
      <c r="C124">
        <f>gross_data!U142</f>
        <v>0.80926163402867957</v>
      </c>
      <c r="D124">
        <f>gross_data!V142</f>
        <v>-0.99163723088588895</v>
      </c>
      <c r="E124">
        <f>gross_data!I142</f>
        <v>-0.56988863665567679</v>
      </c>
      <c r="F124">
        <f>gross_data!D142</f>
        <v>1.4632886695377514</v>
      </c>
      <c r="G124">
        <f>gross_data!Z142*100</f>
        <v>16.857568109752151</v>
      </c>
      <c r="H124">
        <v>51</v>
      </c>
      <c r="I124">
        <f>gross_data!AA142*100</f>
        <v>61.511473109183079</v>
      </c>
      <c r="J124">
        <v>1586.7570000000001</v>
      </c>
      <c r="K124">
        <f>gross_data!W142</f>
        <v>7.1609004858914638</v>
      </c>
      <c r="L124">
        <f>LN(gross_data!J142/gross_data!E142)</f>
        <v>5.5155575623847435</v>
      </c>
      <c r="M124">
        <f>LN(gross_data!B142/gross_data!B141)-LN(gross_data!F142/gross_data!F141)</f>
        <v>7.7827076057834128E-3</v>
      </c>
      <c r="N124">
        <v>2.1905000000000001</v>
      </c>
    </row>
    <row r="125" spans="1:14" x14ac:dyDescent="0.25">
      <c r="A125">
        <v>2004.25</v>
      </c>
      <c r="B125">
        <f>gross_data!T143</f>
        <v>0.77215920828468398</v>
      </c>
      <c r="C125">
        <f>gross_data!U143</f>
        <v>0.59525883430957549</v>
      </c>
      <c r="D125">
        <f>gross_data!V143</f>
        <v>2.4672093828725927</v>
      </c>
      <c r="E125">
        <f>gross_data!I143</f>
        <v>-0.20484994954054558</v>
      </c>
      <c r="F125">
        <f>gross_data!D143</f>
        <v>1.4511280778934856</v>
      </c>
      <c r="G125">
        <f>gross_data!Z143*100</f>
        <v>16.61721068249258</v>
      </c>
      <c r="H125">
        <v>51</v>
      </c>
      <c r="I125">
        <f>gross_data!AA143*100</f>
        <v>61.402755272696517</v>
      </c>
      <c r="J125">
        <v>1419.74</v>
      </c>
      <c r="K125">
        <f>gross_data!W143</f>
        <v>4.4531772142113901</v>
      </c>
      <c r="L125">
        <f>LN(gross_data!J143/gross_data!E143)</f>
        <v>5.4824841150032571</v>
      </c>
      <c r="M125">
        <f>LN(gross_data!B143/gross_data!B142)-LN(gross_data!F143/gross_data!F142)</f>
        <v>9.0977796812613462E-3</v>
      </c>
      <c r="N125">
        <v>-0.81410000000000005</v>
      </c>
    </row>
    <row r="126" spans="1:14" x14ac:dyDescent="0.25">
      <c r="A126">
        <v>2004.5</v>
      </c>
      <c r="B126">
        <f>gross_data!T144</f>
        <v>0.94367513231397027</v>
      </c>
      <c r="C126">
        <f>gross_data!U144</f>
        <v>0.96819858585455165</v>
      </c>
      <c r="D126">
        <f>gross_data!V144</f>
        <v>2.819893670588236</v>
      </c>
      <c r="E126">
        <f>gross_data!I144</f>
        <v>-0.7561502717219093</v>
      </c>
      <c r="F126">
        <f>gross_data!D144</f>
        <v>-2.2395928938040344</v>
      </c>
      <c r="G126">
        <f>gross_data!Z144*100</f>
        <v>16.394549472133562</v>
      </c>
      <c r="H126">
        <v>51</v>
      </c>
      <c r="I126">
        <f>gross_data!AA144*100</f>
        <v>61.417815195389558</v>
      </c>
      <c r="J126">
        <v>1473.4569999999999</v>
      </c>
      <c r="K126">
        <f>gross_data!W144</f>
        <v>-6.7635065444893172E-2</v>
      </c>
      <c r="L126">
        <f>LN(gross_data!J144/gross_data!E144)</f>
        <v>5.4216858673077688</v>
      </c>
      <c r="M126">
        <f>LN(gross_data!B144/gross_data!B143)-LN(gross_data!F144/gross_data!F143)</f>
        <v>-2.3584692093265594E-2</v>
      </c>
      <c r="N126">
        <v>-1.6398999999999999</v>
      </c>
    </row>
    <row r="127" spans="1:14" x14ac:dyDescent="0.25">
      <c r="A127">
        <v>2004.75</v>
      </c>
      <c r="B127">
        <f>gross_data!T145</f>
        <v>1.0152892382881973</v>
      </c>
      <c r="C127">
        <f>gross_data!U145</f>
        <v>1.0129577006674495</v>
      </c>
      <c r="D127">
        <f>gross_data!V145</f>
        <v>2.0353690272076008</v>
      </c>
      <c r="E127">
        <f>gross_data!I145</f>
        <v>-0.17235977448915607</v>
      </c>
      <c r="F127">
        <f>gross_data!D145</f>
        <v>8.7278074337876994</v>
      </c>
      <c r="G127">
        <f>gross_data!Z145*100</f>
        <v>16.136404643050462</v>
      </c>
      <c r="H127">
        <v>51</v>
      </c>
      <c r="I127">
        <f>gross_data!AA145*100</f>
        <v>61.416383232615871</v>
      </c>
      <c r="J127">
        <v>1513.9270000000001</v>
      </c>
      <c r="K127">
        <f>gross_data!W145</f>
        <v>14.187921479589694</v>
      </c>
      <c r="L127">
        <f>LN(gross_data!J145/gross_data!E145)</f>
        <v>5.3846069383835449</v>
      </c>
      <c r="M127">
        <f>LN(gross_data!B145/gross_data!B144)-LN(gross_data!F145/gross_data!F144)</f>
        <v>7.7065094048669625E-2</v>
      </c>
      <c r="N127">
        <v>2.1093999999999999</v>
      </c>
    </row>
    <row r="128" spans="1:14" x14ac:dyDescent="0.25">
      <c r="A128">
        <v>2005</v>
      </c>
      <c r="B128">
        <f>gross_data!T146</f>
        <v>1.1029570239150743</v>
      </c>
      <c r="C128">
        <f>gross_data!U146</f>
        <v>0.65141412729889936</v>
      </c>
      <c r="D128">
        <f>gross_data!V146</f>
        <v>1.439045582607168</v>
      </c>
      <c r="E128">
        <f>gross_data!I146</f>
        <v>4.7222856846144134E-2</v>
      </c>
      <c r="F128">
        <f>gross_data!D146</f>
        <v>-2.7833678763130179</v>
      </c>
      <c r="G128">
        <f>gross_data!Z146*100</f>
        <v>16.510552525492056</v>
      </c>
      <c r="H128">
        <v>51</v>
      </c>
      <c r="I128">
        <f>gross_data!AA146*100</f>
        <v>61.139687087795927</v>
      </c>
      <c r="J128">
        <v>1571.1350000000002</v>
      </c>
      <c r="K128">
        <f>gross_data!W146</f>
        <v>-17.875242331544516</v>
      </c>
      <c r="L128">
        <f>LN(gross_data!J146/gross_data!E146)</f>
        <v>5.4062745080531291</v>
      </c>
      <c r="M128">
        <f>LN(gross_data!B146/gross_data!B145)-LN(gross_data!F146/gross_data!F145)</f>
        <v>-2.8443740326496571E-2</v>
      </c>
      <c r="N128">
        <v>-0.61629999999999996</v>
      </c>
    </row>
    <row r="129" spans="1:14" x14ac:dyDescent="0.25">
      <c r="A129">
        <v>2005.25</v>
      </c>
      <c r="B129">
        <f>gross_data!T147</f>
        <v>0.4916984802092017</v>
      </c>
      <c r="C129">
        <f>gross_data!U147</f>
        <v>0.87667120222363337</v>
      </c>
      <c r="D129">
        <f>gross_data!V147</f>
        <v>1.605491864060582</v>
      </c>
      <c r="E129">
        <f>gross_data!I147</f>
        <v>-0.62661323959074433</v>
      </c>
      <c r="F129">
        <f>gross_data!D147</f>
        <v>0.65364381534200777</v>
      </c>
      <c r="G129">
        <f>gross_data!Z147*100</f>
        <v>16.270929350679655</v>
      </c>
      <c r="H129">
        <v>51</v>
      </c>
      <c r="I129">
        <f>gross_data!AA147*100</f>
        <v>61.375511844650447</v>
      </c>
      <c r="J129">
        <v>1420.9659999999999</v>
      </c>
      <c r="K129">
        <f>gross_data!W147</f>
        <v>1.8917243563973507</v>
      </c>
      <c r="L129">
        <f>LN(gross_data!J147/gross_data!E147)</f>
        <v>5.3938391373055214</v>
      </c>
      <c r="M129">
        <f>LN(gross_data!B147/gross_data!B146)-LN(gross_data!F147/gross_data!F146)</f>
        <v>7.7330600315779711E-3</v>
      </c>
      <c r="N129">
        <v>0.32229999999999998</v>
      </c>
    </row>
    <row r="130" spans="1:14" x14ac:dyDescent="0.25">
      <c r="A130">
        <v>2005.5</v>
      </c>
      <c r="B130">
        <f>gross_data!T148</f>
        <v>0.78072613363602272</v>
      </c>
      <c r="C130">
        <f>gross_data!U148</f>
        <v>0.66698189213258985</v>
      </c>
      <c r="D130">
        <f>gross_data!V148</f>
        <v>2.0613334159153673</v>
      </c>
      <c r="E130">
        <f>gross_data!I148</f>
        <v>-0.27297314092735359</v>
      </c>
      <c r="F130">
        <f>gross_data!D148</f>
        <v>2.7648930724626783</v>
      </c>
      <c r="G130">
        <f>gross_data!Z148*100</f>
        <v>16.116127557435135</v>
      </c>
      <c r="H130">
        <v>51</v>
      </c>
      <c r="I130">
        <f>gross_data!AA148*100</f>
        <v>61.305740422243829</v>
      </c>
      <c r="J130">
        <v>1508.845</v>
      </c>
      <c r="K130">
        <f>gross_data!W148</f>
        <v>-0.6095972139917194</v>
      </c>
      <c r="L130">
        <f>LN(gross_data!J148/gross_data!E148)</f>
        <v>5.4180547016706058</v>
      </c>
      <c r="M130">
        <f>LN(gross_data!B148/gross_data!B147)-LN(gross_data!F148/gross_data!F147)</f>
        <v>2.2087440137948687E-2</v>
      </c>
      <c r="N130">
        <v>0.49130000000000001</v>
      </c>
    </row>
    <row r="131" spans="1:14" x14ac:dyDescent="0.25">
      <c r="A131">
        <v>2005.75</v>
      </c>
      <c r="B131">
        <f>gross_data!T149</f>
        <v>0.55368752856530534</v>
      </c>
      <c r="C131">
        <f>gross_data!U149</f>
        <v>0.63428587225207167</v>
      </c>
      <c r="D131">
        <f>gross_data!V149</f>
        <v>0.76855577417136445</v>
      </c>
      <c r="E131">
        <f>gross_data!I149</f>
        <v>0.33333750617109414</v>
      </c>
      <c r="F131">
        <f>gross_data!D149</f>
        <v>1.1301073336910439</v>
      </c>
      <c r="G131">
        <f>gross_data!Z149*100</f>
        <v>15.726195202177736</v>
      </c>
      <c r="H131">
        <v>51</v>
      </c>
      <c r="I131">
        <f>gross_data!AA149*100</f>
        <v>61.355171751349417</v>
      </c>
      <c r="J131">
        <v>1506.204</v>
      </c>
      <c r="K131">
        <f>gross_data!W149</f>
        <v>7.2962721458983637</v>
      </c>
      <c r="L131">
        <f>LN(gross_data!J149/gross_data!E149)</f>
        <v>5.3101467932226321</v>
      </c>
      <c r="M131">
        <f>LN(gross_data!B149/gross_data!B148)-LN(gross_data!F149/gross_data!F148)</f>
        <v>9.5929023883919544E-3</v>
      </c>
      <c r="N131">
        <v>-0.77349999999999997</v>
      </c>
    </row>
    <row r="132" spans="1:14" x14ac:dyDescent="0.25">
      <c r="A132">
        <v>2006</v>
      </c>
      <c r="B132">
        <f>gross_data!T150</f>
        <v>1.3364105270744275</v>
      </c>
      <c r="C132">
        <f>gross_data!U150</f>
        <v>0.67143059054508569</v>
      </c>
      <c r="D132">
        <f>gross_data!V150</f>
        <v>3.3022131468935179</v>
      </c>
      <c r="E132">
        <f>gross_data!I150</f>
        <v>0.264938484067194</v>
      </c>
      <c r="F132">
        <f>gross_data!D150</f>
        <v>3.1099861497930048</v>
      </c>
      <c r="G132">
        <f>gross_data!Z150*100</f>
        <v>15.484224965706447</v>
      </c>
      <c r="H132">
        <v>51</v>
      </c>
      <c r="I132">
        <f>gross_data!AA150*100</f>
        <v>60.948525724907974</v>
      </c>
      <c r="J132">
        <v>1521.268</v>
      </c>
      <c r="K132">
        <f>gross_data!W150</f>
        <v>7.9580358746880187</v>
      </c>
      <c r="L132">
        <f>LN(gross_data!J150/gross_data!E150)</f>
        <v>5.380341709640712</v>
      </c>
      <c r="M132">
        <f>LN(gross_data!B150/gross_data!B149)-LN(gross_data!F150/gross_data!F149)</f>
        <v>3.4991558125127428E-2</v>
      </c>
      <c r="N132">
        <v>-3.2416999999999998</v>
      </c>
    </row>
    <row r="133" spans="1:14" x14ac:dyDescent="0.25">
      <c r="A133">
        <v>2006.25</v>
      </c>
      <c r="B133">
        <f>gross_data!T151</f>
        <v>0.25893144237798538</v>
      </c>
      <c r="C133">
        <f>gross_data!U151</f>
        <v>0.59517138022773253</v>
      </c>
      <c r="D133">
        <f>gross_data!V151</f>
        <v>1.7298081450523917</v>
      </c>
      <c r="E133">
        <f>gross_data!I151</f>
        <v>0.48783762313314338</v>
      </c>
      <c r="F133">
        <f>gross_data!D151</f>
        <v>-2.6155786840022586</v>
      </c>
      <c r="G133">
        <f>gross_data!Z151*100</f>
        <v>15.655503424472847</v>
      </c>
      <c r="H133">
        <v>51</v>
      </c>
      <c r="I133">
        <f>gross_data!AA151*100</f>
        <v>61.153803930178938</v>
      </c>
      <c r="J133">
        <v>1404.933</v>
      </c>
      <c r="K133">
        <f>gross_data!W151</f>
        <v>3.7741413986107197</v>
      </c>
      <c r="L133">
        <f>LN(gross_data!J151/gross_data!E151)</f>
        <v>5.3625724656618194</v>
      </c>
      <c r="M133">
        <f>LN(gross_data!B151/gross_data!B150)-LN(gross_data!F151/gross_data!F150)</f>
        <v>-2.2801706006085186E-2</v>
      </c>
      <c r="N133">
        <v>2.5268999999999999</v>
      </c>
    </row>
    <row r="134" spans="1:14" x14ac:dyDescent="0.25">
      <c r="A134">
        <v>2006.5</v>
      </c>
      <c r="B134">
        <f>gross_data!T152</f>
        <v>0.14931333886991638</v>
      </c>
      <c r="C134">
        <f>gross_data!U152</f>
        <v>0.52619397571866955</v>
      </c>
      <c r="D134">
        <f>gross_data!V152</f>
        <v>1.7003938723787471</v>
      </c>
      <c r="E134">
        <f>gross_data!I152</f>
        <v>1.4296776006943088</v>
      </c>
      <c r="F134">
        <f>gross_data!D152</f>
        <v>4.4379164406312768</v>
      </c>
      <c r="G134">
        <f>gross_data!Z152*100</f>
        <v>16.176236678861144</v>
      </c>
      <c r="H134">
        <v>51</v>
      </c>
      <c r="I134">
        <f>gross_data!AA152*100</f>
        <v>61.384715633316475</v>
      </c>
      <c r="J134">
        <v>1506.8670000000002</v>
      </c>
      <c r="K134">
        <f>gross_data!W152</f>
        <v>1.378314942498271</v>
      </c>
      <c r="L134">
        <f>LN(gross_data!J152/gross_data!E152)</f>
        <v>5.3545083357352379</v>
      </c>
      <c r="M134">
        <f>LN(gross_data!B152/gross_data!B151)-LN(gross_data!F152/gross_data!F151)</f>
        <v>4.8259345593701555E-2</v>
      </c>
      <c r="N134">
        <v>1.2455000000000001</v>
      </c>
    </row>
    <row r="135" spans="1:14" x14ac:dyDescent="0.25">
      <c r="A135">
        <v>2006.75</v>
      </c>
      <c r="B135">
        <f>gross_data!T153</f>
        <v>0.85621426216633267</v>
      </c>
      <c r="C135">
        <f>gross_data!U153</f>
        <v>0.87317820687040637</v>
      </c>
      <c r="D135">
        <f>gross_data!V153</f>
        <v>1.0548064677902147</v>
      </c>
      <c r="E135">
        <f>gross_data!I153</f>
        <v>8.8041179551536342E-2</v>
      </c>
      <c r="F135">
        <f>gross_data!D153</f>
        <v>5.4732074577714762</v>
      </c>
      <c r="G135">
        <f>gross_data!Z153*100</f>
        <v>16.57835370652117</v>
      </c>
      <c r="H135">
        <v>51</v>
      </c>
      <c r="I135">
        <f>gross_data!AA153*100</f>
        <v>61.395129785833745</v>
      </c>
      <c r="J135">
        <v>1496.4299999999998</v>
      </c>
      <c r="K135">
        <f>gross_data!W153</f>
        <v>3.6191249614260457</v>
      </c>
      <c r="L135">
        <f>LN(gross_data!J153/gross_data!E153)</f>
        <v>5.3095207491779242</v>
      </c>
      <c r="M135">
        <f>LN(gross_data!B153/gross_data!B152)-LN(gross_data!F153/gross_data!F152)</f>
        <v>6.6857994900013665E-2</v>
      </c>
      <c r="N135">
        <v>-1.1950000000000001</v>
      </c>
    </row>
    <row r="136" spans="1:14" x14ac:dyDescent="0.25">
      <c r="A136">
        <v>2007</v>
      </c>
      <c r="B136">
        <f>gross_data!T154</f>
        <v>0.30023896959949781</v>
      </c>
      <c r="C136">
        <f>gross_data!U154</f>
        <v>0.51400882219159172</v>
      </c>
      <c r="D136">
        <f>gross_data!V154</f>
        <v>1.7834867636034701</v>
      </c>
      <c r="E136">
        <f>gross_data!I154</f>
        <v>0.26201655731056661</v>
      </c>
      <c r="F136">
        <f>gross_data!D154</f>
        <v>-0.60493519016115282</v>
      </c>
      <c r="G136">
        <f>gross_data!Z154*100</f>
        <v>16.120387548958977</v>
      </c>
      <c r="H136">
        <v>51</v>
      </c>
      <c r="I136">
        <f>gross_data!AA154*100</f>
        <v>61.526514444638416</v>
      </c>
      <c r="J136">
        <v>1573.2290000000003</v>
      </c>
      <c r="K136">
        <f>gross_data!W154</f>
        <v>2.9723484528731525</v>
      </c>
      <c r="L136">
        <f>LN(gross_data!J154/gross_data!E154)</f>
        <v>5.3872632209224234</v>
      </c>
      <c r="M136">
        <f>LN(gross_data!B154/gross_data!B153)-LN(gross_data!F154/gross_data!F153)</f>
        <v>-4.9251892620812655E-3</v>
      </c>
      <c r="N136">
        <v>0.7742</v>
      </c>
    </row>
    <row r="137" spans="1:14" x14ac:dyDescent="0.25">
      <c r="A137">
        <v>2007.25</v>
      </c>
      <c r="B137">
        <f>gross_data!T155</f>
        <v>0.60975432732632839</v>
      </c>
      <c r="C137">
        <f>gross_data!U155</f>
        <v>0.16228532533517637</v>
      </c>
      <c r="D137">
        <f>gross_data!V155</f>
        <v>2.1968823583323527</v>
      </c>
      <c r="E137">
        <f>gross_data!I155</f>
        <v>0.78199073514114437</v>
      </c>
      <c r="F137">
        <f>gross_data!D155</f>
        <v>5.0931618940505707</v>
      </c>
      <c r="G137">
        <f>gross_data!Z155*100</f>
        <v>15.911267960675573</v>
      </c>
      <c r="H137">
        <v>51</v>
      </c>
      <c r="I137">
        <f>gross_data!AA155*100</f>
        <v>61.251817414873187</v>
      </c>
      <c r="J137">
        <v>1427.1310000000001</v>
      </c>
      <c r="K137">
        <f>gross_data!W155</f>
        <v>4.297038831330724</v>
      </c>
      <c r="L137">
        <f>LN(gross_data!J155/gross_data!E155)</f>
        <v>5.4102236762483704</v>
      </c>
      <c r="M137">
        <f>LN(gross_data!B155/gross_data!B154)-LN(gross_data!F155/gross_data!F154)</f>
        <v>5.1107803923299763E-2</v>
      </c>
      <c r="N137">
        <v>0.86550000000000005</v>
      </c>
    </row>
    <row r="138" spans="1:14" x14ac:dyDescent="0.25">
      <c r="A138">
        <v>2007.5</v>
      </c>
      <c r="B138">
        <f>gross_data!T156</f>
        <v>0.57453421330926346</v>
      </c>
      <c r="C138">
        <f>gross_data!U156</f>
        <v>0.59603986427756439</v>
      </c>
      <c r="D138">
        <f>gross_data!V156</f>
        <v>1.5557703554195612</v>
      </c>
      <c r="E138">
        <f>gross_data!I156</f>
        <v>-0.34167630392043891</v>
      </c>
      <c r="F138">
        <f>gross_data!D156</f>
        <v>0.95528528316924199</v>
      </c>
      <c r="G138">
        <f>gross_data!Z156*100</f>
        <v>15.56636553161918</v>
      </c>
      <c r="H138">
        <v>51</v>
      </c>
      <c r="I138">
        <f>gross_data!AA156*100</f>
        <v>61.264991433466598</v>
      </c>
      <c r="J138">
        <v>1513.0990000000002</v>
      </c>
      <c r="K138">
        <f>gross_data!W156</f>
        <v>0.95848394430211314</v>
      </c>
      <c r="L138">
        <f>LN(gross_data!J156/gross_data!E156)</f>
        <v>5.3755534637872806</v>
      </c>
      <c r="M138">
        <f>LN(gross_data!B156/gross_data!B155)-LN(gross_data!F156/gross_data!F155)</f>
        <v>1.6077504188733903E-2</v>
      </c>
      <c r="N138">
        <v>-0.1237</v>
      </c>
    </row>
    <row r="139" spans="1:14" x14ac:dyDescent="0.25">
      <c r="A139">
        <v>2007.75</v>
      </c>
      <c r="B139">
        <f>gross_data!T157</f>
        <v>0.62624742102723729</v>
      </c>
      <c r="C139">
        <f>gross_data!U157</f>
        <v>0.36057032377030396</v>
      </c>
      <c r="D139">
        <f>gross_data!V157</f>
        <v>1.5319364686136261</v>
      </c>
      <c r="E139">
        <f>gross_data!I157</f>
        <v>-0.3873670581751264</v>
      </c>
      <c r="F139">
        <f>gross_data!D157</f>
        <v>-4.1793048580716627</v>
      </c>
      <c r="G139">
        <f>gross_data!Z157*100</f>
        <v>15.740333382216356</v>
      </c>
      <c r="H139">
        <v>51</v>
      </c>
      <c r="I139">
        <f>gross_data!AA157*100</f>
        <v>61.102440408626556</v>
      </c>
      <c r="J139">
        <v>1502.2380000000001</v>
      </c>
      <c r="K139">
        <f>gross_data!W157</f>
        <v>-1.7173350746156224</v>
      </c>
      <c r="L139">
        <f>LN(gross_data!J157/gross_data!E157)</f>
        <v>5.2784962351436491</v>
      </c>
      <c r="M139">
        <f>LN(gross_data!B157/gross_data!B156)-LN(gross_data!F157/gross_data!F156)</f>
        <v>-4.7953092225397329E-2</v>
      </c>
      <c r="N139">
        <v>-1.1177999999999999</v>
      </c>
    </row>
    <row r="140" spans="1:14" x14ac:dyDescent="0.25">
      <c r="A140">
        <v>2008</v>
      </c>
      <c r="B140">
        <f>gross_data!T158</f>
        <v>-0.42774857715279779</v>
      </c>
      <c r="C140">
        <f>gross_data!U158</f>
        <v>0.31877617048738927</v>
      </c>
      <c r="D140">
        <f>gross_data!V158</f>
        <v>0.39517065694774089</v>
      </c>
      <c r="E140">
        <f>gross_data!I158</f>
        <v>-0.73937226318482252</v>
      </c>
      <c r="F140">
        <f>gross_data!D158</f>
        <v>-9.9545932971397573</v>
      </c>
      <c r="G140">
        <f>gross_data!Z158*100</f>
        <v>15.829194663550492</v>
      </c>
      <c r="H140">
        <v>51</v>
      </c>
      <c r="I140">
        <f>gross_data!AA158*100</f>
        <v>61.560292109481686</v>
      </c>
      <c r="J140">
        <v>1573.1379999999999</v>
      </c>
      <c r="K140">
        <f>gross_data!W158</f>
        <v>6.0551163448685941</v>
      </c>
      <c r="L140">
        <f>LN(gross_data!J158/gross_data!E158)</f>
        <v>5.2493152617261307</v>
      </c>
      <c r="M140">
        <f>LN(gross_data!B158/gross_data!B157)-LN(gross_data!F158/gross_data!F157)</f>
        <v>-0.11148134153119447</v>
      </c>
      <c r="N140">
        <v>0.30180000000000001</v>
      </c>
    </row>
    <row r="141" spans="1:14" x14ac:dyDescent="0.25">
      <c r="A141">
        <v>2008.25</v>
      </c>
      <c r="B141">
        <f>gross_data!T159</f>
        <v>0.59373352303957461</v>
      </c>
      <c r="C141">
        <f>gross_data!U159</f>
        <v>0.41481655031727627</v>
      </c>
      <c r="D141">
        <f>gross_data!V159</f>
        <v>0.20429016298004754</v>
      </c>
      <c r="E141">
        <f>gross_data!I159</f>
        <v>-0.90989358176230506</v>
      </c>
      <c r="F141">
        <f>gross_data!D159</f>
        <v>-3.1343047762071254</v>
      </c>
      <c r="G141">
        <f>gross_data!Z159*100</f>
        <v>16.049562682215743</v>
      </c>
      <c r="H141">
        <v>51</v>
      </c>
      <c r="I141">
        <f>gross_data!AA159*100</f>
        <v>61.450248770900593</v>
      </c>
      <c r="J141">
        <v>1391.91</v>
      </c>
      <c r="K141">
        <f>gross_data!W159</f>
        <v>-4.2272328896592271</v>
      </c>
      <c r="L141">
        <f>LN(gross_data!J159/gross_data!E159)</f>
        <v>5.263674889653684</v>
      </c>
      <c r="M141">
        <f>LN(gross_data!B159/gross_data!B158)-LN(gross_data!F159/gross_data!F158)</f>
        <v>-4.0063040739750477E-2</v>
      </c>
      <c r="N141">
        <v>-1.3709</v>
      </c>
    </row>
    <row r="142" spans="1:14" x14ac:dyDescent="0.25">
      <c r="A142">
        <v>2008.5</v>
      </c>
      <c r="B142">
        <f>gross_data!T160</f>
        <v>-0.5266658326100071</v>
      </c>
      <c r="C142">
        <f>gross_data!U160</f>
        <v>-0.40903001558199037</v>
      </c>
      <c r="D142">
        <f>gross_data!V160</f>
        <v>-1.8835165409234023</v>
      </c>
      <c r="E142">
        <f>gross_data!I160</f>
        <v>2.5319813584601802</v>
      </c>
      <c r="F142">
        <f>gross_data!D160</f>
        <v>-8.7424407236694783</v>
      </c>
      <c r="G142">
        <f>gross_data!Z160*100</f>
        <v>15.968508615567439</v>
      </c>
      <c r="H142">
        <v>51</v>
      </c>
      <c r="I142">
        <f>gross_data!AA160*100</f>
        <v>61.522578807782004</v>
      </c>
      <c r="J142">
        <v>1417.49</v>
      </c>
      <c r="K142">
        <f>gross_data!W160</f>
        <v>-6.4188051608860874</v>
      </c>
      <c r="L142">
        <f>LN(gross_data!J160/gross_data!E160)</f>
        <v>5.1808414570190502</v>
      </c>
      <c r="M142">
        <f>LN(gross_data!B160/gross_data!B159)-LN(gross_data!F160/gross_data!F159)</f>
        <v>-0.10049872429860901</v>
      </c>
      <c r="N142">
        <v>-4.4832000000000001</v>
      </c>
    </row>
    <row r="143" spans="1:14" x14ac:dyDescent="0.25">
      <c r="A143">
        <v>2008.75</v>
      </c>
      <c r="B143">
        <f>gross_data!T161</f>
        <v>-2.2130676408364636</v>
      </c>
      <c r="C143">
        <f>gross_data!U161</f>
        <v>-9.3590053481662494E-2</v>
      </c>
      <c r="D143">
        <f>gross_data!V161</f>
        <v>-6.0046085497145185</v>
      </c>
      <c r="E143">
        <f>gross_data!I161</f>
        <v>0.52671638196688231</v>
      </c>
      <c r="F143">
        <f>gross_data!D161</f>
        <v>-22.018344606346236</v>
      </c>
      <c r="G143">
        <f>gross_data!Z161*100</f>
        <v>16.998790683001207</v>
      </c>
      <c r="H143">
        <v>51</v>
      </c>
      <c r="I143">
        <f>gross_data!AA161*100</f>
        <v>62.840452764264128</v>
      </c>
      <c r="J143">
        <v>1440.7360000000001</v>
      </c>
      <c r="K143">
        <f>gross_data!W161</f>
        <v>-4.1663312739028235</v>
      </c>
      <c r="L143">
        <f>LN(gross_data!J161/gross_data!E161)</f>
        <v>4.8461124384299872</v>
      </c>
      <c r="M143">
        <f>LN(gross_data!B161/gross_data!B160)-LN(gross_data!F161/gross_data!F160)</f>
        <v>-0.22590387805511722</v>
      </c>
      <c r="N143">
        <v>1.4312</v>
      </c>
    </row>
    <row r="144" spans="1:14" x14ac:dyDescent="0.25">
      <c r="A144">
        <v>2009</v>
      </c>
      <c r="B144">
        <f>gross_data!T162</f>
        <v>-1.1414332817038186</v>
      </c>
      <c r="C144">
        <f>gross_data!U162</f>
        <v>-0.31324651217037314</v>
      </c>
      <c r="D144">
        <f>gross_data!V162</f>
        <v>-7.8335348542713845</v>
      </c>
      <c r="E144">
        <f>gross_data!I162</f>
        <v>-0.13351592409048796</v>
      </c>
      <c r="F144">
        <f>gross_data!D162</f>
        <v>-11.064326376828193</v>
      </c>
      <c r="G144">
        <f>gross_data!Z162*100</f>
        <v>17.47981348800182</v>
      </c>
      <c r="H144">
        <v>51</v>
      </c>
      <c r="I144">
        <f>gross_data!AA162*100</f>
        <v>63.363050134063073</v>
      </c>
      <c r="J144">
        <v>1450.8020000000001</v>
      </c>
      <c r="K144">
        <f>gross_data!W162</f>
        <v>-7.8005849682781125</v>
      </c>
      <c r="L144">
        <f>LN(gross_data!J162/gross_data!E162)</f>
        <v>4.9094351053781518</v>
      </c>
      <c r="M144">
        <f>LN(gross_data!B162/gross_data!B161)-LN(gross_data!F162/gross_data!F161)</f>
        <v>-0.11213930869136815</v>
      </c>
      <c r="N144">
        <v>-3.7621000000000002</v>
      </c>
    </row>
    <row r="145" spans="1:14" x14ac:dyDescent="0.25">
      <c r="A145">
        <v>2009.25</v>
      </c>
      <c r="B145">
        <f>gross_data!T163</f>
        <v>-0.17932047277096075</v>
      </c>
      <c r="C145">
        <f>gross_data!U163</f>
        <v>-0.46685289659116336</v>
      </c>
      <c r="D145">
        <f>gross_data!V163</f>
        <v>-3.0894277920795687</v>
      </c>
      <c r="E145">
        <f>gross_data!I163</f>
        <v>-0.81317865867095529</v>
      </c>
      <c r="F145">
        <f>gross_data!D163</f>
        <v>15.886565622734683</v>
      </c>
      <c r="G145">
        <f>gross_data!Z163*100</f>
        <v>18.59128496862354</v>
      </c>
      <c r="H145">
        <v>51</v>
      </c>
      <c r="I145">
        <f>gross_data!AA163*100</f>
        <v>63.181122496020059</v>
      </c>
      <c r="J145">
        <v>1259.5059999999999</v>
      </c>
      <c r="K145">
        <f>gross_data!W163</f>
        <v>-11.203068917842529</v>
      </c>
      <c r="L145">
        <f>LN(gross_data!J163/gross_data!E163)</f>
        <v>5.0981083382015271</v>
      </c>
      <c r="M145">
        <f>LN(gross_data!B163/gross_data!B162)-LN(gross_data!F163/gross_data!F162)</f>
        <v>0.14594988353439795</v>
      </c>
      <c r="N145">
        <v>-2.9910999999999999</v>
      </c>
    </row>
    <row r="146" spans="1:14" x14ac:dyDescent="0.25">
      <c r="A146">
        <v>2009.5</v>
      </c>
      <c r="B146">
        <f>gross_data!T164</f>
        <v>0.35097012901097457</v>
      </c>
      <c r="C146">
        <f>gross_data!U164</f>
        <v>0.19826620808824913</v>
      </c>
      <c r="D146">
        <f>gross_data!V164</f>
        <v>-0.582303207001722</v>
      </c>
      <c r="E146">
        <f>gross_data!I164</f>
        <v>-0.81027846736027698</v>
      </c>
      <c r="F146">
        <f>gross_data!D164</f>
        <v>15.565914288815215</v>
      </c>
      <c r="G146">
        <f>gross_data!Z164*100</f>
        <v>18.829636621047662</v>
      </c>
      <c r="H146">
        <v>51</v>
      </c>
      <c r="I146">
        <f>gross_data!AA164*100</f>
        <v>63.084716071614508</v>
      </c>
      <c r="J146">
        <v>1323.8679999999999</v>
      </c>
      <c r="K146">
        <f>gross_data!W164</f>
        <v>-7.3457827348708982</v>
      </c>
      <c r="L146">
        <f>LN(gross_data!J164/gross_data!E164)</f>
        <v>5.2273532610654954</v>
      </c>
      <c r="M146">
        <f>LN(gross_data!B164/gross_data!B163)-LN(gross_data!F164/gross_data!F163)</f>
        <v>0.13649654581355541</v>
      </c>
      <c r="N146">
        <v>-1.6540999999999999</v>
      </c>
    </row>
    <row r="147" spans="1:14" x14ac:dyDescent="0.25">
      <c r="A147">
        <v>2009.75</v>
      </c>
      <c r="B147">
        <f>gross_data!T165</f>
        <v>1.0752759021787739</v>
      </c>
      <c r="C147">
        <f>gross_data!U165</f>
        <v>0.14650311392578885</v>
      </c>
      <c r="D147">
        <f>gross_data!V165</f>
        <v>0.67023591483952316</v>
      </c>
      <c r="E147">
        <f>gross_data!I165</f>
        <v>-0.3620714730218616</v>
      </c>
      <c r="F147">
        <f>gross_data!D165</f>
        <v>6.0235847887864722</v>
      </c>
      <c r="G147">
        <f>gross_data!Z165*100</f>
        <v>19.078870268369862</v>
      </c>
      <c r="H147">
        <v>51</v>
      </c>
      <c r="I147">
        <f>gross_data!AA165*100</f>
        <v>62.501514894442153</v>
      </c>
      <c r="J147">
        <v>1369.652</v>
      </c>
      <c r="K147">
        <f>gross_data!W165</f>
        <v>-2.8587917062827373</v>
      </c>
      <c r="L147">
        <f>LN(gross_data!J165/gross_data!E165)</f>
        <v>5.259315710672043</v>
      </c>
      <c r="M147">
        <f>LN(gross_data!B165/gross_data!B164)-LN(gross_data!F165/gross_data!F164)</f>
        <v>5.0166009719030284E-2</v>
      </c>
      <c r="N147">
        <v>3.3849</v>
      </c>
    </row>
    <row r="148" spans="1:14" x14ac:dyDescent="0.25">
      <c r="A148">
        <v>2010</v>
      </c>
      <c r="B148">
        <f>gross_data!T166</f>
        <v>0.48299197730941046</v>
      </c>
      <c r="C148">
        <f>gross_data!U166</f>
        <v>0.50577199197761047</v>
      </c>
      <c r="D148">
        <f>gross_data!V166</f>
        <v>0.70651039801576943</v>
      </c>
      <c r="E148">
        <f>gross_data!I166</f>
        <v>0.31038932873484776</v>
      </c>
      <c r="F148">
        <f>gross_data!D166</f>
        <v>5.3590168810629084</v>
      </c>
      <c r="G148">
        <f>gross_data!Z166*100</f>
        <v>18.362716006283819</v>
      </c>
      <c r="H148">
        <v>51</v>
      </c>
      <c r="I148">
        <f>gross_data!AA166*100</f>
        <v>62.515754370518664</v>
      </c>
      <c r="J148">
        <v>1464.6799999999998</v>
      </c>
      <c r="K148">
        <f>gross_data!W166</f>
        <v>-0.27216906288414222</v>
      </c>
      <c r="L148">
        <f>LN(gross_data!J166/gross_data!E166)</f>
        <v>5.3250627265235115</v>
      </c>
      <c r="M148">
        <f>LN(gross_data!B166/gross_data!B165)-LN(gross_data!F166/gross_data!F165)</f>
        <v>4.8700895200629375E-2</v>
      </c>
      <c r="N148">
        <v>2.1594000000000002</v>
      </c>
    </row>
    <row r="149" spans="1:14" x14ac:dyDescent="0.25">
      <c r="A149">
        <v>2010.25</v>
      </c>
      <c r="B149">
        <f>gross_data!T167</f>
        <v>0.96322224412066504</v>
      </c>
      <c r="C149">
        <f>gross_data!U167</f>
        <v>0.64517283314344809</v>
      </c>
      <c r="D149">
        <f>gross_data!V167</f>
        <v>3.2401231630109883</v>
      </c>
      <c r="E149">
        <f>gross_data!I167</f>
        <v>-0.23007300690347651</v>
      </c>
      <c r="F149">
        <f>gross_data!D167</f>
        <v>-11.462726027655544</v>
      </c>
      <c r="G149">
        <f>gross_data!Z167*100</f>
        <v>17.636455810285586</v>
      </c>
      <c r="H149">
        <v>51</v>
      </c>
      <c r="I149">
        <f>gross_data!AA167*100</f>
        <v>62.317239237421752</v>
      </c>
      <c r="J149">
        <v>1313.432</v>
      </c>
      <c r="K149">
        <f>gross_data!W167</f>
        <v>4.0121001733335326</v>
      </c>
      <c r="L149">
        <f>LN(gross_data!J167/gross_data!E167)</f>
        <v>5.3154193935848406</v>
      </c>
      <c r="M149">
        <f>LN(gross_data!B167/gross_data!B166)-LN(gross_data!F167/gross_data!F166)</f>
        <v>-0.11849018489384557</v>
      </c>
      <c r="N149">
        <v>0.44829999999999998</v>
      </c>
    </row>
    <row r="150" spans="1:14" x14ac:dyDescent="0.25">
      <c r="A150">
        <v>2010.5</v>
      </c>
      <c r="B150">
        <f>gross_data!T168</f>
        <v>0.76810182635966839</v>
      </c>
      <c r="C150">
        <f>gross_data!U168</f>
        <v>0.61913194724994014</v>
      </c>
      <c r="D150">
        <f>gross_data!V168</f>
        <v>2.689798171003499</v>
      </c>
      <c r="E150">
        <f>gross_data!I168</f>
        <v>-0.86300296714098668</v>
      </c>
      <c r="F150">
        <f>gross_data!D168</f>
        <v>11.254223525163939</v>
      </c>
      <c r="G150">
        <f>gross_data!Z168*100</f>
        <v>17.530295552996655</v>
      </c>
      <c r="H150">
        <v>51</v>
      </c>
      <c r="I150">
        <f>gross_data!AA168*100</f>
        <v>62.224474434428032</v>
      </c>
      <c r="J150">
        <v>1416.902</v>
      </c>
      <c r="K150">
        <f>gross_data!W168</f>
        <v>6.2382826891703935</v>
      </c>
      <c r="L150">
        <f>LN(gross_data!J168/gross_data!E168)</f>
        <v>5.2663543514130975</v>
      </c>
      <c r="M150">
        <f>LN(gross_data!B168/gross_data!B167)-LN(gross_data!F168/gross_data!F167)</f>
        <v>0.10433501422689917</v>
      </c>
      <c r="N150">
        <v>0.69789999999999996</v>
      </c>
    </row>
    <row r="151" spans="1:14" x14ac:dyDescent="0.25">
      <c r="A151">
        <v>2010.75</v>
      </c>
      <c r="B151">
        <f>gross_data!T169</f>
        <v>0.52374710363132237</v>
      </c>
      <c r="C151">
        <f>gross_data!U169</f>
        <v>0.35560156893357231</v>
      </c>
      <c r="D151">
        <f>gross_data!V169</f>
        <v>1.9386450598970484</v>
      </c>
      <c r="E151">
        <f>gross_data!I169</f>
        <v>-1.1325861692248769</v>
      </c>
      <c r="F151">
        <f>gross_data!D169</f>
        <v>10.7215384423562</v>
      </c>
      <c r="G151">
        <f>gross_data!Z169*100</f>
        <v>17.51102506184791</v>
      </c>
      <c r="H151">
        <v>51</v>
      </c>
      <c r="I151">
        <f>gross_data!AA169*100</f>
        <v>62.119934673277946</v>
      </c>
      <c r="J151">
        <v>1398.8000000000002</v>
      </c>
      <c r="K151">
        <f>gross_data!W169</f>
        <v>5.6643742970463151</v>
      </c>
      <c r="L151">
        <f>LN(gross_data!J169/gross_data!E169)</f>
        <v>5.2950006139220429</v>
      </c>
      <c r="M151">
        <f>LN(gross_data!B169/gross_data!B168)-LN(gross_data!F169/gross_data!F168)</f>
        <v>9.3174756305048109E-2</v>
      </c>
      <c r="N151">
        <v>-1.1526000000000001</v>
      </c>
    </row>
    <row r="152" spans="1:14" x14ac:dyDescent="0.25">
      <c r="A152">
        <v>2011</v>
      </c>
      <c r="B152">
        <f>gross_data!T170</f>
        <v>-0.23788804512818729</v>
      </c>
      <c r="C152">
        <f>gross_data!U170</f>
        <v>0.32501864538989622</v>
      </c>
      <c r="D152">
        <f>gross_data!V170</f>
        <v>-0.11300348284608575</v>
      </c>
      <c r="E152">
        <f>gross_data!I170</f>
        <v>-1.064467815378247</v>
      </c>
      <c r="F152">
        <f>gross_data!D170</f>
        <v>5.8868723402674261</v>
      </c>
      <c r="G152">
        <f>gross_data!Z170*100</f>
        <v>17.611586711893612</v>
      </c>
      <c r="H152">
        <v>51</v>
      </c>
      <c r="I152">
        <f>gross_data!AA170*100</f>
        <v>62.470597969339146</v>
      </c>
      <c r="J152">
        <v>1448.3449999999998</v>
      </c>
      <c r="K152">
        <f>gross_data!W170</f>
        <v>5.6808791917864809</v>
      </c>
      <c r="L152">
        <f>LN(gross_data!J170/gross_data!E170)</f>
        <v>5.3541482401445819</v>
      </c>
      <c r="M152">
        <f>LN(gross_data!B170/gross_data!B169)-LN(gross_data!F170/gross_data!F169)</f>
        <v>4.5899755603079462E-2</v>
      </c>
      <c r="N152">
        <v>-1.2184999999999999</v>
      </c>
    </row>
    <row r="153" spans="1:14" x14ac:dyDescent="0.25">
      <c r="A153">
        <v>2011.25</v>
      </c>
      <c r="B153">
        <f>gross_data!T171</f>
        <v>0.67441068205376098</v>
      </c>
      <c r="C153">
        <f>gross_data!U171</f>
        <v>0.20791207141801493</v>
      </c>
      <c r="D153">
        <f>gross_data!V171</f>
        <v>2.5725574941033891</v>
      </c>
      <c r="E153">
        <f>gross_data!I171</f>
        <v>-0.53848870873704358</v>
      </c>
      <c r="F153">
        <f>gross_data!D171</f>
        <v>8.670540740671058E-2</v>
      </c>
      <c r="G153">
        <f>gross_data!Z171*100</f>
        <v>17.311224222070628</v>
      </c>
      <c r="H153">
        <v>51</v>
      </c>
      <c r="I153">
        <f>gross_data!AA171*100</f>
        <v>62.179852187542195</v>
      </c>
      <c r="J153">
        <v>1289.192</v>
      </c>
      <c r="K153">
        <f>gross_data!W171</f>
        <v>1.7932839530672595</v>
      </c>
      <c r="L153">
        <f>LN(gross_data!J171/gross_data!E171)</f>
        <v>5.3143969475460411</v>
      </c>
      <c r="M153">
        <f>LN(gross_data!B171/gross_data!B170)-LN(gross_data!F171/gross_data!F170)</f>
        <v>-9.918385340001435E-3</v>
      </c>
      <c r="N153">
        <v>-2.1499999999999998E-2</v>
      </c>
    </row>
    <row r="154" spans="1:14" x14ac:dyDescent="0.25">
      <c r="A154">
        <v>2011.5</v>
      </c>
      <c r="B154">
        <f>gross_data!T172</f>
        <v>-2.2309372377193881E-2</v>
      </c>
      <c r="C154">
        <f>gross_data!U172</f>
        <v>0.25740039951731575</v>
      </c>
      <c r="D154">
        <f>gross_data!V172</f>
        <v>4.5995136345077015</v>
      </c>
      <c r="E154">
        <f>gross_data!I172</f>
        <v>-0.4464772601526884</v>
      </c>
      <c r="F154">
        <f>gross_data!D172</f>
        <v>-13.873023666121066</v>
      </c>
      <c r="G154">
        <f>gross_data!Z172*100</f>
        <v>16.673348702014632</v>
      </c>
      <c r="H154">
        <v>51</v>
      </c>
      <c r="I154">
        <f>gross_data!AA172*100</f>
        <v>62.354018777192586</v>
      </c>
      <c r="J154">
        <v>1384.838</v>
      </c>
      <c r="K154">
        <f>gross_data!W172</f>
        <v>4.660409198008697</v>
      </c>
      <c r="L154">
        <f>LN(gross_data!J172/gross_data!E172)</f>
        <v>5.2414376469009278</v>
      </c>
      <c r="M154">
        <f>LN(gross_data!B172/gross_data!B171)-LN(gross_data!F172/gross_data!F171)</f>
        <v>-0.15478422069755268</v>
      </c>
      <c r="N154">
        <v>1.9E-3</v>
      </c>
    </row>
    <row r="155" spans="1:14" x14ac:dyDescent="0.25">
      <c r="A155">
        <v>2011.75</v>
      </c>
      <c r="B155">
        <f>gross_data!T173</f>
        <v>1.1169647187294629</v>
      </c>
      <c r="C155">
        <f>gross_data!U173</f>
        <v>-8.0071974849360572E-2</v>
      </c>
      <c r="D155">
        <f>gross_data!V173</f>
        <v>2.5335348173247674</v>
      </c>
      <c r="E155">
        <f>gross_data!I173</f>
        <v>-0.63818386613496125</v>
      </c>
      <c r="F155">
        <f>gross_data!D173</f>
        <v>11.813879811985956</v>
      </c>
      <c r="G155">
        <f>gross_data!Z173*100</f>
        <v>16.500537476790775</v>
      </c>
      <c r="H155">
        <v>51</v>
      </c>
      <c r="I155">
        <f>gross_data!AA173*100</f>
        <v>61.612067864317822</v>
      </c>
      <c r="J155">
        <v>1332.4760000000001</v>
      </c>
      <c r="K155">
        <f>gross_data!W173</f>
        <v>2.8532126588237894</v>
      </c>
      <c r="L155">
        <f>LN(gross_data!J173/gross_data!E173)</f>
        <v>5.1247230484782591</v>
      </c>
      <c r="M155">
        <f>LN(gross_data!B173/gross_data!B172)-LN(gross_data!F173/gross_data!F172)</f>
        <v>0.10718326236024178</v>
      </c>
      <c r="N155">
        <v>-3.5323000000000002</v>
      </c>
    </row>
    <row r="156" spans="1:14" x14ac:dyDescent="0.25">
      <c r="A156">
        <v>2012</v>
      </c>
      <c r="B156">
        <f>gross_data!T174</f>
        <v>0.83493789386572814</v>
      </c>
      <c r="C156">
        <f>gross_data!U174</f>
        <v>0.51604406417045112</v>
      </c>
      <c r="D156">
        <f>gross_data!V174</f>
        <v>2.5424076157621656</v>
      </c>
      <c r="E156">
        <f>gross_data!I174</f>
        <v>-0.2403820397637571</v>
      </c>
      <c r="F156">
        <f>gross_data!D174</f>
        <v>12.569103004378215</v>
      </c>
      <c r="G156">
        <f>gross_data!Z174*100</f>
        <v>15.871957319106366</v>
      </c>
      <c r="H156">
        <v>51</v>
      </c>
      <c r="I156">
        <f>gross_data!AA174*100</f>
        <v>61.415903725456324</v>
      </c>
      <c r="J156">
        <v>1334.809</v>
      </c>
      <c r="K156">
        <f>gross_data!W174</f>
        <v>4.8506168839264063</v>
      </c>
      <c r="L156">
        <f>LN(gross_data!J174/gross_data!E174)</f>
        <v>5.2472764343460945</v>
      </c>
      <c r="M156">
        <f>LN(gross_data!B174/gross_data!B173)-LN(gross_data!F174/gross_data!F173)</f>
        <v>0.11216614187904894</v>
      </c>
      <c r="N156">
        <v>-4.7633000000000001</v>
      </c>
    </row>
    <row r="157" spans="1:14" x14ac:dyDescent="0.25">
      <c r="A157">
        <v>2012.25</v>
      </c>
      <c r="B157">
        <f>gross_data!T175</f>
        <v>0.44525589554158529</v>
      </c>
      <c r="C157">
        <f>gross_data!U175</f>
        <v>0.18359113053936227</v>
      </c>
      <c r="D157">
        <f>gross_data!V175</f>
        <v>2.2327823449765916</v>
      </c>
      <c r="E157">
        <f>gross_data!I175</f>
        <v>-0.31769249917025538</v>
      </c>
      <c r="F157">
        <f>gross_data!D175</f>
        <v>-2.7742475789443191</v>
      </c>
      <c r="G157">
        <f>gross_data!Z175*100</f>
        <v>15.488889924069504</v>
      </c>
      <c r="H157">
        <v>51</v>
      </c>
      <c r="I157">
        <f>gross_data!AA175*100</f>
        <v>61.255410014617794</v>
      </c>
      <c r="J157">
        <v>1232.9839999999999</v>
      </c>
      <c r="K157">
        <f>gross_data!W175</f>
        <v>1.8435854781645666</v>
      </c>
      <c r="L157">
        <f>LN(gross_data!J175/gross_data!E175)</f>
        <v>5.1999346862095353</v>
      </c>
      <c r="M157">
        <f>LN(gross_data!B175/gross_data!B174)-LN(gross_data!F175/gross_data!F174)</f>
        <v>-3.047867456037286E-2</v>
      </c>
      <c r="N157">
        <v>4.0350000000000001</v>
      </c>
    </row>
    <row r="158" spans="1:14" x14ac:dyDescent="0.25">
      <c r="A158">
        <v>2012.5</v>
      </c>
      <c r="B158">
        <f>gross_data!T176</f>
        <v>0.14435389827642808</v>
      </c>
      <c r="C158">
        <f>gross_data!U176</f>
        <v>7.9513940176134668E-2</v>
      </c>
      <c r="D158">
        <f>gross_data!V176</f>
        <v>-0.33128836029474584</v>
      </c>
      <c r="E158">
        <f>gross_data!I176</f>
        <v>-0.6165194523147427</v>
      </c>
      <c r="F158">
        <f>gross_data!D176</f>
        <v>6.3265411118936212</v>
      </c>
      <c r="G158">
        <f>gross_data!Z176*100</f>
        <v>15.577678070667417</v>
      </c>
      <c r="H158">
        <v>51</v>
      </c>
      <c r="I158">
        <f>gross_data!AA176*100</f>
        <v>61.215704906209034</v>
      </c>
      <c r="J158">
        <v>1342.761</v>
      </c>
      <c r="K158">
        <f>gross_data!W176</f>
        <v>7.3174921640095647E-2</v>
      </c>
      <c r="L158">
        <f>LN(gross_data!J176/gross_data!E176)</f>
        <v>5.1955346780181451</v>
      </c>
      <c r="M158">
        <f>LN(gross_data!B176/gross_data!B175)-LN(gross_data!F176/gross_data!F175)</f>
        <v>5.8183694962071243E-2</v>
      </c>
      <c r="N158">
        <v>1.0167999999999999</v>
      </c>
    </row>
    <row r="159" spans="1:14" x14ac:dyDescent="0.25">
      <c r="A159">
        <v>2012.75</v>
      </c>
      <c r="B159">
        <f>gross_data!T177</f>
        <v>0.11556197581210625</v>
      </c>
      <c r="C159">
        <f>gross_data!U177</f>
        <v>0.19057589565267818</v>
      </c>
      <c r="D159">
        <f>gross_data!V177</f>
        <v>1.0831018142161142</v>
      </c>
      <c r="E159">
        <f>gross_data!I177</f>
        <v>-0.39870558205507306</v>
      </c>
      <c r="F159">
        <f>gross_data!D177</f>
        <v>-0.39971023633642272</v>
      </c>
      <c r="G159">
        <f>gross_data!Z177*100</f>
        <v>15.668778029497432</v>
      </c>
      <c r="H159">
        <v>51</v>
      </c>
      <c r="I159">
        <f>gross_data!AA177*100</f>
        <v>61.261642433633114</v>
      </c>
      <c r="J159">
        <v>1325.924</v>
      </c>
      <c r="K159">
        <f>gross_data!W177</f>
        <v>18.654696891554146</v>
      </c>
      <c r="L159">
        <f>LN(gross_data!J177/gross_data!E177)</f>
        <v>5.0666152028512652</v>
      </c>
      <c r="M159">
        <f>LN(gross_data!B177/gross_data!B176)-LN(gross_data!F177/gross_data!F176)</f>
        <v>-1.0173939429702746E-2</v>
      </c>
      <c r="N159">
        <v>-0.61950000000000005</v>
      </c>
    </row>
    <row r="160" spans="1:14" x14ac:dyDescent="0.25">
      <c r="A160">
        <v>2013</v>
      </c>
      <c r="B160">
        <f>gross_data!T178</f>
        <v>0.98145148206718602</v>
      </c>
      <c r="C160">
        <f>gross_data!U178</f>
        <v>0.39958883465018857</v>
      </c>
      <c r="D160">
        <f>gross_data!V178</f>
        <v>1.5324212521450775</v>
      </c>
      <c r="E160">
        <f>gross_data!I178</f>
        <v>2.8528895635512565E-2</v>
      </c>
      <c r="F160">
        <f>gross_data!D178</f>
        <v>10.582921148135718</v>
      </c>
      <c r="G160">
        <f>gross_data!Z178*100</f>
        <v>16.04061375950462</v>
      </c>
      <c r="H160">
        <v>51</v>
      </c>
      <c r="I160">
        <f>gross_data!AA178*100</f>
        <v>60.906218860404017</v>
      </c>
      <c r="J160">
        <v>1400.2560000000001</v>
      </c>
      <c r="K160">
        <f>gross_data!W178</f>
        <v>-24.640468913976576</v>
      </c>
      <c r="L160">
        <f>LN(gross_data!J178/gross_data!E178)</f>
        <v>5.2496753046184734</v>
      </c>
      <c r="M160">
        <f>LN(gross_data!B178/gross_data!B177)-LN(gross_data!F178/gross_data!F177)</f>
        <v>9.6595707760552929E-2</v>
      </c>
      <c r="N160">
        <v>0.17399999999999999</v>
      </c>
    </row>
    <row r="161" spans="1:14" x14ac:dyDescent="0.25">
      <c r="A161">
        <v>2013.25</v>
      </c>
      <c r="B161">
        <f>gross_data!T179</f>
        <v>0.26744257871591515</v>
      </c>
      <c r="C161">
        <f>gross_data!U179</f>
        <v>0.26736246303649125</v>
      </c>
      <c r="D161">
        <f>gross_data!V179</f>
        <v>0.51318262446393703</v>
      </c>
      <c r="E161">
        <f>gross_data!I179</f>
        <v>-0.47113271476006274</v>
      </c>
      <c r="F161">
        <f>gross_data!D179</f>
        <v>2.8976447631092235</v>
      </c>
      <c r="G161">
        <f>gross_data!Z179*100</f>
        <v>16.080811741257474</v>
      </c>
      <c r="H161">
        <v>51</v>
      </c>
      <c r="I161">
        <f>gross_data!AA179*100</f>
        <v>60.906170064992629</v>
      </c>
      <c r="J161">
        <v>1247.979</v>
      </c>
      <c r="K161">
        <f>gross_data!W179</f>
        <v>26.258735908685082</v>
      </c>
      <c r="L161">
        <f>LN(gross_data!J179/gross_data!E179)</f>
        <v>5.2320843873711356</v>
      </c>
      <c r="M161">
        <f>LN(gross_data!B179/gross_data!B178)-LN(gross_data!F179/gross_data!F178)</f>
        <v>2.8746331328958749E-2</v>
      </c>
      <c r="N161">
        <v>0.88049999999999995</v>
      </c>
    </row>
    <row r="162" spans="1:14" x14ac:dyDescent="0.25">
      <c r="A162">
        <v>2013.5</v>
      </c>
      <c r="B162">
        <f>gross_data!T180</f>
        <v>0.84790585080938286</v>
      </c>
      <c r="C162">
        <f>gross_data!U180</f>
        <v>0.33597299395662361</v>
      </c>
      <c r="D162">
        <f>gross_data!V180</f>
        <v>1.8223943462349901</v>
      </c>
      <c r="E162">
        <f>gross_data!I180</f>
        <v>-0.31008413193669898</v>
      </c>
      <c r="F162">
        <f>gross_data!D180</f>
        <v>5.2374681072022078</v>
      </c>
      <c r="G162">
        <f>gross_data!Z180*100</f>
        <v>16.08397829374611</v>
      </c>
      <c r="H162">
        <v>51</v>
      </c>
      <c r="I162">
        <f>gross_data!AA180*100</f>
        <v>60.595168108395612</v>
      </c>
      <c r="J162">
        <v>1340.405</v>
      </c>
      <c r="K162">
        <f>gross_data!W180</f>
        <v>-17.06585899195785</v>
      </c>
      <c r="L162">
        <f>LN(gross_data!J180/gross_data!E180)</f>
        <v>5.2365792602791181</v>
      </c>
      <c r="M162">
        <f>LN(gross_data!B180/gross_data!B179)-LN(gross_data!F180/gross_data!F179)</f>
        <v>4.6295806785273563E-2</v>
      </c>
      <c r="N162">
        <v>-0.82969999999999999</v>
      </c>
    </row>
    <row r="163" spans="1:14" x14ac:dyDescent="0.25">
      <c r="A163">
        <v>2013.75</v>
      </c>
      <c r="B163">
        <f>gross_data!T181</f>
        <v>0.86742319863422068</v>
      </c>
      <c r="C163">
        <f>gross_data!U181</f>
        <v>0.85564184150115352</v>
      </c>
      <c r="D163">
        <f>gross_data!V181</f>
        <v>2.3735291453265361</v>
      </c>
      <c r="E163">
        <f>gross_data!I181</f>
        <v>-0.60106818618760161</v>
      </c>
      <c r="F163">
        <f>gross_data!D181</f>
        <v>10.4979355742271</v>
      </c>
      <c r="G163">
        <f>gross_data!Z181*100</f>
        <v>15.73277734341065</v>
      </c>
      <c r="H163">
        <v>51</v>
      </c>
      <c r="I163">
        <f>gross_data!AA181*100</f>
        <v>60.58802959575047</v>
      </c>
      <c r="J163">
        <v>1370.377</v>
      </c>
      <c r="K163">
        <f>gross_data!W181</f>
        <v>11.132535299003177</v>
      </c>
      <c r="L163">
        <f>LN(gross_data!J181/gross_data!E181)</f>
        <v>5.224544312877077</v>
      </c>
      <c r="M163">
        <f>LN(gross_data!B181/gross_data!B180)-LN(gross_data!F181/gross_data!F180)</f>
        <v>9.6791583151311603E-2</v>
      </c>
      <c r="N163">
        <v>3.1905999999999999</v>
      </c>
    </row>
    <row r="164" spans="1:14" x14ac:dyDescent="0.25">
      <c r="A164">
        <v>2014</v>
      </c>
      <c r="B164">
        <f>gross_data!T182</f>
        <v>-0.34528712290473607</v>
      </c>
      <c r="C164">
        <f>gross_data!U182</f>
        <v>0.2040863728025144</v>
      </c>
      <c r="D164">
        <f>gross_data!V182</f>
        <v>1.6029298735644737</v>
      </c>
      <c r="E164">
        <f>gross_data!I182</f>
        <v>-0.61847912163969654</v>
      </c>
      <c r="F164">
        <f>gross_data!D182</f>
        <v>1.7949521122625864</v>
      </c>
      <c r="G164">
        <f>gross_data!Z182*100</f>
        <v>15.508249978626997</v>
      </c>
      <c r="H164">
        <v>51</v>
      </c>
      <c r="I164">
        <f>gross_data!AA182*100</f>
        <v>60.921800155954109</v>
      </c>
      <c r="J164">
        <v>1475.962</v>
      </c>
      <c r="K164">
        <f>gross_data!W182</f>
        <v>-4.3682843760668</v>
      </c>
      <c r="L164">
        <f>LN(gross_data!J182/gross_data!E182)</f>
        <v>5.2963022799527097</v>
      </c>
      <c r="M164">
        <f>LN(gross_data!B182/gross_data!B181)-LN(gross_data!F182/gross_data!F181)</f>
        <v>1.1771336465572664E-2</v>
      </c>
      <c r="N164">
        <v>1.9550000000000001</v>
      </c>
    </row>
    <row r="165" spans="1:14" x14ac:dyDescent="0.25">
      <c r="A165">
        <v>2014.25</v>
      </c>
      <c r="B165">
        <f>gross_data!T183</f>
        <v>1.2833637218815142</v>
      </c>
      <c r="C165">
        <f>gross_data!U183</f>
        <v>0.62794411772948422</v>
      </c>
      <c r="D165">
        <f>gross_data!V183</f>
        <v>2.8237368538914787</v>
      </c>
      <c r="E165">
        <f>gross_data!I183</f>
        <v>-0.19292786073850571</v>
      </c>
      <c r="F165">
        <f>gross_data!D183</f>
        <v>5.2263343443371735</v>
      </c>
      <c r="G165">
        <f>gross_data!Z183*100</f>
        <v>15.483710106382977</v>
      </c>
      <c r="H165">
        <v>51</v>
      </c>
      <c r="I165">
        <f>gross_data!AA183*100</f>
        <v>60.523812404115262</v>
      </c>
      <c r="J165">
        <v>1252.2929999999999</v>
      </c>
      <c r="K165">
        <f>gross_data!W183</f>
        <v>2.9439805081521442</v>
      </c>
      <c r="L165">
        <f>LN(gross_data!J183/gross_data!E183)</f>
        <v>5.2715114826128779</v>
      </c>
      <c r="M165">
        <f>LN(gross_data!B183/gross_data!B182)-LN(gross_data!F183/gross_data!F182)</f>
        <v>4.4724714022155658E-2</v>
      </c>
      <c r="N165">
        <v>-3.7867000000000002</v>
      </c>
    </row>
    <row r="166" spans="1:14" x14ac:dyDescent="0.25">
      <c r="A166">
        <v>2014.5</v>
      </c>
      <c r="B166">
        <f>gross_data!T184</f>
        <v>1.2079025766700724</v>
      </c>
      <c r="C166">
        <f>gross_data!U184</f>
        <v>0.8981243299903241</v>
      </c>
      <c r="D166">
        <f>gross_data!V184</f>
        <v>2.1419553096473365</v>
      </c>
      <c r="E166">
        <f>gross_data!I184</f>
        <v>0.23068796637862404</v>
      </c>
      <c r="F166">
        <f>gross_data!D184</f>
        <v>1.1203977118075683</v>
      </c>
      <c r="G166">
        <f>gross_data!Z184*100</f>
        <v>15.436241610738255</v>
      </c>
      <c r="H166">
        <v>51</v>
      </c>
      <c r="I166">
        <f>gross_data!AA184*100</f>
        <v>60.336612900597039</v>
      </c>
      <c r="J166">
        <v>1336.4180000000001</v>
      </c>
      <c r="K166">
        <f>gross_data!W184</f>
        <v>-0.13510368340154955</v>
      </c>
      <c r="L166">
        <f>LN(gross_data!J184/gross_data!E184)</f>
        <v>5.2832239723701022</v>
      </c>
      <c r="M166">
        <f>LN(gross_data!B184/gross_data!B183)-LN(gross_data!F184/gross_data!F183)</f>
        <v>9.2135710113323225E-3</v>
      </c>
      <c r="N166">
        <v>-1.8192999999999999</v>
      </c>
    </row>
    <row r="167" spans="1:14" x14ac:dyDescent="0.25">
      <c r="A167">
        <v>2014.75</v>
      </c>
      <c r="B167">
        <f>gross_data!T185</f>
        <v>0.50451377642648509</v>
      </c>
      <c r="C167">
        <f>gross_data!U185</f>
        <v>1.0524197325585405</v>
      </c>
      <c r="D167">
        <f>gross_data!V185</f>
        <v>0.86668289134115284</v>
      </c>
      <c r="E167">
        <f>gross_data!I185</f>
        <v>0.66255598511002545</v>
      </c>
      <c r="F167">
        <f>gross_data!D185</f>
        <v>4.9276729435177353</v>
      </c>
      <c r="G167">
        <f>gross_data!Z185*100</f>
        <v>15.843380781483123</v>
      </c>
      <c r="H167">
        <v>51</v>
      </c>
      <c r="I167">
        <f>gross_data!AA185*100</f>
        <v>60.668108108108108</v>
      </c>
      <c r="J167">
        <v>1349.355</v>
      </c>
      <c r="K167">
        <f>gross_data!W185</f>
        <v>3.2470606877599728</v>
      </c>
      <c r="L167">
        <f>LN(gross_data!J185/gross_data!E185)</f>
        <v>5.2583903868552708</v>
      </c>
      <c r="M167">
        <f>LN(gross_data!B185/gross_data!B184)-LN(gross_data!F185/gross_data!F184)</f>
        <v>5.0383122463899366E-2</v>
      </c>
      <c r="N167">
        <v>2.0743</v>
      </c>
    </row>
    <row r="168" spans="1:14" x14ac:dyDescent="0.25">
      <c r="A168">
        <v>2015</v>
      </c>
      <c r="B168">
        <f>gross_data!T186</f>
        <v>0.89650985478115786</v>
      </c>
      <c r="C168">
        <f>gross_data!U186</f>
        <v>0.62529070042760537</v>
      </c>
      <c r="D168">
        <f>gross_data!V186</f>
        <v>4.8377344220984497E-2</v>
      </c>
      <c r="E168">
        <f>gross_data!I186</f>
        <v>-0.65185933384313477</v>
      </c>
      <c r="F168">
        <f>gross_data!D186</f>
        <v>0.94306668256909842</v>
      </c>
      <c r="G168">
        <f>gross_data!Z186*100</f>
        <v>15.472975696263754</v>
      </c>
      <c r="H168">
        <v>51</v>
      </c>
      <c r="I168">
        <f>gross_data!AA186*100</f>
        <v>60.503787513526838</v>
      </c>
      <c r="J168">
        <v>1434.3589999999999</v>
      </c>
      <c r="K168">
        <f>gross_data!W186</f>
        <v>2.6262097782017157</v>
      </c>
      <c r="L168">
        <f>LN(gross_data!J186/gross_data!E186)</f>
        <v>5.2750661861858097</v>
      </c>
      <c r="M168">
        <f>LN(gross_data!B186/gross_data!B185)-LN(gross_data!F186/gross_data!F185)</f>
        <v>1.6058046338420173E-2</v>
      </c>
      <c r="N168">
        <v>0.71840000000000004</v>
      </c>
    </row>
    <row r="169" spans="1:14" x14ac:dyDescent="0.25">
      <c r="A169">
        <v>2015.25</v>
      </c>
      <c r="B169">
        <f>gross_data!T187</f>
        <v>0.61737821868756981</v>
      </c>
      <c r="C169">
        <f>gross_data!U187</f>
        <v>0.52808784052764679</v>
      </c>
      <c r="D169">
        <f>gross_data!V187</f>
        <v>0.69485167612528542</v>
      </c>
      <c r="E169">
        <f>gross_data!I187</f>
        <v>-0.34193498556548352</v>
      </c>
      <c r="F169">
        <f>gross_data!D187</f>
        <v>0.27307112523767774</v>
      </c>
      <c r="G169">
        <f>gross_data!Z187*100</f>
        <v>15.349823887287863</v>
      </c>
      <c r="H169">
        <v>51</v>
      </c>
      <c r="I169">
        <f>gross_data!AA187*100</f>
        <v>60.44978756482201</v>
      </c>
      <c r="J169">
        <v>1236.652</v>
      </c>
      <c r="K169">
        <f>gross_data!W187</f>
        <v>-2.3922244911314117</v>
      </c>
      <c r="L169">
        <f>LN(gross_data!J187/gross_data!E187)</f>
        <v>5.2813500984198853</v>
      </c>
      <c r="M169">
        <f>LN(gross_data!B187/gross_data!B186)-LN(gross_data!F187/gross_data!F186)</f>
        <v>-3.7950984579444092E-3</v>
      </c>
      <c r="N169">
        <v>-2.0638999999999998</v>
      </c>
    </row>
    <row r="170" spans="1:14" x14ac:dyDescent="0.25">
      <c r="A170">
        <v>2015.5</v>
      </c>
      <c r="B170">
        <f>gross_data!T188</f>
        <v>0.39957969827533191</v>
      </c>
      <c r="C170">
        <f>gross_data!U188</f>
        <v>0.62514471243471093</v>
      </c>
      <c r="D170">
        <f>gross_data!V188</f>
        <v>0.60654615324882144</v>
      </c>
      <c r="E170">
        <f>gross_data!I188</f>
        <v>-7.8326589668308313E-2</v>
      </c>
      <c r="F170">
        <f>gross_data!D188</f>
        <v>-6.4484356378082373</v>
      </c>
      <c r="G170">
        <f>gross_data!Z188*100</f>
        <v>15.563335455124125</v>
      </c>
      <c r="H170">
        <v>51</v>
      </c>
      <c r="I170">
        <f>gross_data!AA188*100</f>
        <v>60.586295035370732</v>
      </c>
      <c r="J170">
        <v>1337.086</v>
      </c>
      <c r="K170">
        <f>gross_data!W188</f>
        <v>1.9760066546487209</v>
      </c>
      <c r="L170">
        <f>LN(gross_data!J188/gross_data!E188)</f>
        <v>5.2352680048293578</v>
      </c>
      <c r="M170">
        <f>LN(gross_data!B188/gross_data!B187)-LN(gross_data!F188/gross_data!F187)</f>
        <v>-7.001386953994769E-2</v>
      </c>
      <c r="N170">
        <v>-0.75649999999999995</v>
      </c>
    </row>
    <row r="171" spans="1:14" x14ac:dyDescent="0.25">
      <c r="A171">
        <v>2015.75</v>
      </c>
      <c r="B171">
        <f>gross_data!T189</f>
        <v>0.18437286677528419</v>
      </c>
      <c r="C171">
        <f>gross_data!U189</f>
        <v>0.37740509213595175</v>
      </c>
      <c r="D171">
        <f>gross_data!V189</f>
        <v>-0.44257563119813881</v>
      </c>
      <c r="E171">
        <f>gross_data!I189</f>
        <v>4.1766485686903748E-2</v>
      </c>
      <c r="F171">
        <f>gross_data!D189</f>
        <v>7.0125616555058965</v>
      </c>
      <c r="G171">
        <f>gross_data!Z189*100</f>
        <v>16.087912087912091</v>
      </c>
      <c r="H171">
        <v>51</v>
      </c>
      <c r="I171">
        <f>gross_data!AA189*100</f>
        <v>60.703359058235677</v>
      </c>
      <c r="J171">
        <v>1254.104</v>
      </c>
      <c r="K171">
        <f>gross_data!W189</f>
        <v>4.9496062286160658</v>
      </c>
      <c r="L171">
        <f>LN(gross_data!J189/gross_data!E189)</f>
        <v>5.1979224753135913</v>
      </c>
      <c r="M171">
        <f>LN(gross_data!B189/gross_data!B188)-LN(gross_data!F189/gross_data!F188)</f>
        <v>6.7173465817772768E-2</v>
      </c>
      <c r="N171">
        <v>-5.4676</v>
      </c>
    </row>
    <row r="172" spans="1:14" x14ac:dyDescent="0.25">
      <c r="A172">
        <v>2016</v>
      </c>
      <c r="B172">
        <f>gross_data!T190</f>
        <v>0.57793103786476507</v>
      </c>
      <c r="C172">
        <f>gross_data!U190</f>
        <v>0.68303546019361505</v>
      </c>
      <c r="D172">
        <f>gross_data!V190</f>
        <v>8.3880894055621269E-2</v>
      </c>
      <c r="E172">
        <f>gross_data!I190</f>
        <v>-0.55792162598345718</v>
      </c>
      <c r="F172">
        <f>gross_data!D190</f>
        <v>1.2753308087154112</v>
      </c>
      <c r="G172">
        <f>gross_data!Z190*100</f>
        <v>16.541563523117464</v>
      </c>
      <c r="H172">
        <v>51</v>
      </c>
      <c r="I172">
        <f>gross_data!AA190*100</f>
        <v>60.767194514175038</v>
      </c>
      <c r="J172">
        <v>1326.4359999999999</v>
      </c>
      <c r="K172">
        <f>gross_data!W190</f>
        <v>-4.1431854894365294</v>
      </c>
      <c r="L172">
        <f>LN(gross_data!J190/gross_data!E190)</f>
        <v>5.1731977009097481</v>
      </c>
      <c r="M172">
        <f>LN(gross_data!B190/gross_data!B189)-LN(gross_data!F190/gross_data!F189)</f>
        <v>1.350595548807792E-2</v>
      </c>
      <c r="N172">
        <v>0.62949999999999995</v>
      </c>
    </row>
    <row r="173" spans="1:14" x14ac:dyDescent="0.25">
      <c r="A173">
        <v>2016.25</v>
      </c>
      <c r="B173">
        <f>gross_data!T191</f>
        <v>0.32050972677506451</v>
      </c>
      <c r="C173">
        <f>gross_data!U191</f>
        <v>0.45105451961742205</v>
      </c>
      <c r="D173">
        <f>gross_data!V191</f>
        <v>0.84683937149998556</v>
      </c>
      <c r="E173">
        <f>gross_data!I191</f>
        <v>-0.36768347282781061</v>
      </c>
      <c r="F173">
        <f>gross_data!D191</f>
        <v>2.390236643305514</v>
      </c>
      <c r="G173">
        <f>gross_data!Z191*100</f>
        <v>16.841521833801814</v>
      </c>
      <c r="H173">
        <v>51</v>
      </c>
      <c r="I173">
        <f>gross_data!AA191*100</f>
        <v>60.84657472446191</v>
      </c>
      <c r="J173">
        <v>1197.5420000000001</v>
      </c>
      <c r="K173">
        <f>gross_data!W191</f>
        <v>-1.3527268187952579</v>
      </c>
      <c r="L173">
        <f>LN(gross_data!J191/gross_data!E191)</f>
        <v>5.2146803673061646</v>
      </c>
      <c r="M173">
        <f>LN(gross_data!B191/gross_data!B190)-LN(gross_data!F191/gross_data!F190)</f>
        <v>1.7971373715173933E-2</v>
      </c>
      <c r="N173">
        <v>2.5727000000000002</v>
      </c>
    </row>
    <row r="174" spans="1:14" x14ac:dyDescent="0.25">
      <c r="A174">
        <v>2016.5</v>
      </c>
      <c r="B174">
        <f>gross_data!T192</f>
        <v>0.70673519359836234</v>
      </c>
      <c r="C174">
        <f>gross_data!U192</f>
        <v>0.47391619291374809</v>
      </c>
      <c r="D174">
        <f>gross_data!V192</f>
        <v>1.4971104195629081</v>
      </c>
      <c r="E174">
        <f>gross_data!I192</f>
        <v>-0.62570527961676459</v>
      </c>
      <c r="F174">
        <f>gross_data!D192</f>
        <v>3.7770865478506526</v>
      </c>
      <c r="G174">
        <f>gross_data!Z192*100</f>
        <v>16.762870514820595</v>
      </c>
      <c r="H174">
        <v>51</v>
      </c>
      <c r="I174">
        <f>gross_data!AA192*100</f>
        <v>60.705077117809758</v>
      </c>
      <c r="J174">
        <v>1343.9590000000001</v>
      </c>
      <c r="K174">
        <f>gross_data!W192</f>
        <v>1.4235066436567578</v>
      </c>
      <c r="L174">
        <f>LN(gross_data!J192/gross_data!E192)</f>
        <v>5.2483945188812626</v>
      </c>
      <c r="M174">
        <f>LN(gross_data!B192/gross_data!B191)-LN(gross_data!F192/gross_data!F191)</f>
        <v>3.3479955177865929E-2</v>
      </c>
      <c r="N174">
        <v>2.7646999999999999</v>
      </c>
    </row>
    <row r="175" spans="1:14" x14ac:dyDescent="0.25">
      <c r="A175">
        <v>2016.75</v>
      </c>
      <c r="B175">
        <f>gross_data!T193</f>
        <v>0.55321511502715026</v>
      </c>
      <c r="C175">
        <f>gross_data!U193</f>
        <v>0.38966037562211397</v>
      </c>
      <c r="D175">
        <f>gross_data!V193</f>
        <v>0.8002218050529919</v>
      </c>
      <c r="E175">
        <f>gross_data!I193</f>
        <v>-0.64614329753011546</v>
      </c>
      <c r="F175">
        <f>gross_data!D193</f>
        <v>3.7167349545071664</v>
      </c>
      <c r="G175">
        <f>gross_data!Z193*100</f>
        <v>16.575098661301553</v>
      </c>
      <c r="H175">
        <v>51</v>
      </c>
      <c r="I175">
        <f>gross_data!AA193*100</f>
        <v>60.605872236381344</v>
      </c>
      <c r="J175">
        <v>1301.1079999999999</v>
      </c>
      <c r="K175">
        <f>gross_data!W193</f>
        <v>0.26865230984922661</v>
      </c>
      <c r="L175">
        <f>LN(gross_data!J193/gross_data!E193)</f>
        <v>5.2027442570060085</v>
      </c>
      <c r="M175">
        <f>LN(gross_data!B193/gross_data!B192)-LN(gross_data!F193/gross_data!F192)</f>
        <v>3.0546617414141317E-2</v>
      </c>
      <c r="N175">
        <v>-2.6956000000000002</v>
      </c>
    </row>
    <row r="176" spans="1:14" x14ac:dyDescent="0.25">
      <c r="A176">
        <v>2017</v>
      </c>
      <c r="B176">
        <f>gross_data!T194</f>
        <v>0.4852384161544876</v>
      </c>
      <c r="C176">
        <f>gross_data!U194</f>
        <v>0.75952750136440983</v>
      </c>
      <c r="D176">
        <f>gross_data!V194</f>
        <v>0.99327091880203611</v>
      </c>
      <c r="E176">
        <f>gross_data!I194</f>
        <v>0.1376632087613068</v>
      </c>
      <c r="F176">
        <f>gross_data!D194</f>
        <v>5.9186244277656401</v>
      </c>
      <c r="G176">
        <f>gross_data!Z194*100</f>
        <v>16.706251915415262</v>
      </c>
      <c r="H176">
        <v>51</v>
      </c>
      <c r="I176">
        <f>gross_data!AA194*100</f>
        <v>60.772335720140426</v>
      </c>
      <c r="J176">
        <v>1309.6579999999999</v>
      </c>
      <c r="K176">
        <f>gross_data!W194</f>
        <v>4.35682719968149</v>
      </c>
      <c r="L176">
        <f>LN(gross_data!J194/gross_data!E194)</f>
        <v>5.2897268189615438</v>
      </c>
      <c r="M176">
        <f>LN(gross_data!B194/gross_data!B193)-LN(gross_data!F194/gross_data!F193)</f>
        <v>5.1384353041370776E-2</v>
      </c>
      <c r="N176">
        <v>-3.7273999999999998</v>
      </c>
    </row>
    <row r="177" spans="1:14" x14ac:dyDescent="0.25">
      <c r="A177">
        <v>2017.25</v>
      </c>
      <c r="B177">
        <f>gross_data!T195</f>
        <v>0.55828157710919868</v>
      </c>
      <c r="C177">
        <f>gross_data!U195</f>
        <v>0.40211524188187298</v>
      </c>
      <c r="D177">
        <f>gross_data!V195</f>
        <v>1.1199690415743646</v>
      </c>
      <c r="E177">
        <f>gross_data!I195</f>
        <v>-0.29552004868732873</v>
      </c>
      <c r="F177">
        <f>gross_data!D195</f>
        <v>2.865658944487107</v>
      </c>
      <c r="G177">
        <f>gross_data!Z195*100</f>
        <v>16.376240624289718</v>
      </c>
      <c r="H177">
        <v>51</v>
      </c>
      <c r="I177">
        <f>gross_data!AA195*100</f>
        <v>60.677503857609352</v>
      </c>
      <c r="J177">
        <v>1203.566</v>
      </c>
      <c r="K177">
        <f>gross_data!W195</f>
        <v>3.8389284449275252</v>
      </c>
      <c r="L177">
        <f>LN(gross_data!J195/gross_data!E195)</f>
        <v>5.2876162171546675</v>
      </c>
      <c r="M177">
        <f>LN(gross_data!B195/gross_data!B194)-LN(gross_data!F195/gross_data!F194)</f>
        <v>3.0315985165491523E-2</v>
      </c>
      <c r="N177">
        <v>4.3967000000000001</v>
      </c>
    </row>
    <row r="178" spans="1:14" x14ac:dyDescent="0.25">
      <c r="A178">
        <v>2017.5</v>
      </c>
      <c r="B178">
        <f>gross_data!T196</f>
        <v>0.78585565162896387</v>
      </c>
      <c r="C178">
        <f>gross_data!U196</f>
        <v>0.45434508015240738</v>
      </c>
      <c r="D178">
        <f>gross_data!V196</f>
        <v>0.9575944993527763</v>
      </c>
      <c r="E178">
        <f>gross_data!I196</f>
        <v>-0.52811106127940621</v>
      </c>
      <c r="F178">
        <f>gross_data!D196</f>
        <v>4.2203635740010341</v>
      </c>
      <c r="G178">
        <f>gross_data!Z196*100</f>
        <v>16.445294912201714</v>
      </c>
      <c r="H178">
        <v>51</v>
      </c>
      <c r="I178">
        <f>gross_data!AA196*100</f>
        <v>60.476684570312514</v>
      </c>
      <c r="J178">
        <v>1298.4110000000001</v>
      </c>
      <c r="K178">
        <f>gross_data!W196</f>
        <v>-0.31350180720712828</v>
      </c>
      <c r="L178">
        <f>LN(gross_data!J196/gross_data!E196)</f>
        <v>5.3006379862047233</v>
      </c>
      <c r="M178">
        <f>LN(gross_data!B196/gross_data!B195)-LN(gross_data!F196/gross_data!F195)</f>
        <v>3.866212997197483E-2</v>
      </c>
      <c r="N178">
        <v>-1.3362000000000001</v>
      </c>
    </row>
    <row r="179" spans="1:14" x14ac:dyDescent="0.25">
      <c r="A179">
        <v>2017.75</v>
      </c>
      <c r="B179">
        <f>gross_data!T197</f>
        <v>1.1208112636856171</v>
      </c>
      <c r="C179">
        <f>gross_data!U197</f>
        <v>0.78078273467223624</v>
      </c>
      <c r="D179">
        <f>gross_data!V197</f>
        <v>2.3619495889425579</v>
      </c>
      <c r="E179">
        <f>gross_data!I197</f>
        <v>-0.58260252707287852</v>
      </c>
      <c r="F179">
        <f>gross_data!D197</f>
        <v>6.3422929141673965</v>
      </c>
      <c r="G179">
        <f>gross_data!Z197*100</f>
        <v>16.240976217523542</v>
      </c>
      <c r="H179">
        <v>51</v>
      </c>
      <c r="I179">
        <f>gross_data!AA197*100</f>
        <v>60.271395807347197</v>
      </c>
      <c r="J179">
        <v>1319.894</v>
      </c>
      <c r="K179">
        <f>gross_data!W197</f>
        <v>-0.80956792722863824</v>
      </c>
      <c r="L179">
        <f>LN(gross_data!J197/gross_data!E197)</f>
        <v>5.3172988276654198</v>
      </c>
      <c r="M179">
        <f>LN(gross_data!B197/gross_data!B196)-LN(gross_data!F197/gross_data!F196)</f>
        <v>5.6483216806514497E-2</v>
      </c>
      <c r="N179">
        <v>1.6174999999999999</v>
      </c>
    </row>
    <row r="180" spans="1:14" x14ac:dyDescent="0.25">
      <c r="A180">
        <v>2018</v>
      </c>
      <c r="B180">
        <f>gross_data!T198</f>
        <v>0.80999278212718906</v>
      </c>
      <c r="C180">
        <f>gross_data!U198</f>
        <v>0.65625274509617526</v>
      </c>
      <c r="D180">
        <f>gross_data!V198</f>
        <v>2.7611887531702628</v>
      </c>
      <c r="E180">
        <f>gross_data!I198</f>
        <v>-0.10721120649903748</v>
      </c>
      <c r="F180">
        <f>gross_data!D198</f>
        <v>-1.1491337069923988</v>
      </c>
      <c r="G180">
        <f>gross_data!Z198*100</f>
        <v>16.005418315331692</v>
      </c>
      <c r="H180">
        <v>51</v>
      </c>
      <c r="I180">
        <f>gross_data!AA198*100</f>
        <v>60.17880573335794</v>
      </c>
      <c r="J180">
        <v>1373.751</v>
      </c>
      <c r="K180">
        <f>gross_data!W198</f>
        <v>-1.0205494835309636</v>
      </c>
      <c r="L180">
        <f>LN(gross_data!J198/gross_data!E198)</f>
        <v>5.3643378812500373</v>
      </c>
      <c r="M180">
        <f>LN(gross_data!B198/gross_data!B197)-LN(gross_data!F198/gross_data!F197)</f>
        <v>-1.643238248475731E-2</v>
      </c>
      <c r="N180">
        <v>0.23480000000000001</v>
      </c>
    </row>
    <row r="181" spans="1:14" x14ac:dyDescent="0.25">
      <c r="A181">
        <v>2018.25</v>
      </c>
      <c r="B181">
        <f>gross_data!T199</f>
        <v>0.52942558714335064</v>
      </c>
      <c r="C181">
        <f>gross_data!U199</f>
        <v>0.53000078588585353</v>
      </c>
      <c r="D181">
        <f>gross_data!V199</f>
        <v>1.1271918580065154</v>
      </c>
      <c r="E181">
        <f>gross_data!I199</f>
        <v>2.3550957383662863E-3</v>
      </c>
      <c r="F181">
        <f>gross_data!D199</f>
        <v>2.9738706762365723</v>
      </c>
      <c r="G181">
        <f>gross_data!Z199*100</f>
        <v>16.252511367241198</v>
      </c>
      <c r="H181">
        <v>51</v>
      </c>
      <c r="I181">
        <f>gross_data!AA199*100</f>
        <v>60.179151882087304</v>
      </c>
      <c r="J181">
        <v>1230.175</v>
      </c>
      <c r="K181">
        <f>gross_data!W199</f>
        <v>1.3798767265802425</v>
      </c>
      <c r="L181">
        <f>LN(gross_data!J199/gross_data!E199)</f>
        <v>5.3295645078061922</v>
      </c>
      <c r="M181">
        <f>LN(gross_data!B199/gross_data!B198)-LN(gross_data!F199/gross_data!F198)</f>
        <v>2.8802499912809861E-2</v>
      </c>
      <c r="N181">
        <v>1.87</v>
      </c>
    </row>
    <row r="182" spans="1:14" x14ac:dyDescent="0.25">
      <c r="A182">
        <v>2018.5</v>
      </c>
      <c r="B182">
        <f>gross_data!T200</f>
        <v>0.62186824593197798</v>
      </c>
      <c r="C182">
        <f>gross_data!U200</f>
        <v>0.42954190709902917</v>
      </c>
      <c r="D182">
        <f>gross_data!V200</f>
        <v>0.61493245060919577</v>
      </c>
      <c r="E182">
        <f>gross_data!I200</f>
        <v>0.17796145810992159</v>
      </c>
      <c r="F182">
        <f>gross_data!D200</f>
        <v>7.2007703204018165</v>
      </c>
      <c r="G182">
        <f>gross_data!Z200*100</f>
        <v>16.310516359560008</v>
      </c>
      <c r="H182">
        <v>51</v>
      </c>
      <c r="I182">
        <f>gross_data!AA200*100</f>
        <v>60.063522750811295</v>
      </c>
      <c r="J182">
        <v>1327.2560000000001</v>
      </c>
      <c r="K182">
        <f>gross_data!W200</f>
        <v>3.1447042769915612</v>
      </c>
      <c r="L182">
        <f>LN(gross_data!J200/gross_data!E200)</f>
        <v>5.3409497272226627</v>
      </c>
      <c r="M182">
        <f>LN(gross_data!B200/gross_data!B199)-LN(gross_data!F200/gross_data!F199)</f>
        <v>6.9713387209257599E-2</v>
      </c>
      <c r="N182">
        <v>-1.3524</v>
      </c>
    </row>
    <row r="183" spans="1:14" x14ac:dyDescent="0.25">
      <c r="A183">
        <v>2018.75</v>
      </c>
      <c r="B183">
        <f>gross_data!T201</f>
        <v>0.14144517908540877</v>
      </c>
      <c r="C183">
        <f>gross_data!U201</f>
        <v>0.32954361022596856</v>
      </c>
      <c r="D183">
        <f>gross_data!V201</f>
        <v>0.89974451790437726</v>
      </c>
      <c r="E183">
        <f>gross_data!I201</f>
        <v>0.21541213076076982</v>
      </c>
      <c r="F183">
        <f>gross_data!D201</f>
        <v>-14.099832922439544</v>
      </c>
      <c r="G183">
        <f>gross_data!Z201*100</f>
        <v>16.71990001388696</v>
      </c>
      <c r="H183">
        <v>51</v>
      </c>
      <c r="I183">
        <f>gross_data!AA201*100</f>
        <v>60.176607616880652</v>
      </c>
      <c r="J183">
        <v>1346.701</v>
      </c>
      <c r="K183">
        <f>gross_data!W201</f>
        <v>3.559133400236103</v>
      </c>
      <c r="L183">
        <f>LN(gross_data!J201/gross_data!E201)</f>
        <v>5.2455021995926669</v>
      </c>
      <c r="M183">
        <f>LN(gross_data!B201/gross_data!B200)-LN(gross_data!F201/gross_data!F200)</f>
        <v>-0.14856996579111384</v>
      </c>
      <c r="N183">
        <v>0.91549999999999998</v>
      </c>
    </row>
    <row r="184" spans="1:14" x14ac:dyDescent="0.25">
      <c r="A184">
        <v>2019</v>
      </c>
      <c r="B184">
        <f>gross_data!T202</f>
        <v>0.54174852108648253</v>
      </c>
      <c r="C184">
        <f>gross_data!U202</f>
        <v>0.22644326320424568</v>
      </c>
      <c r="D184">
        <f>gross_data!V202</f>
        <v>0.52631700442749008</v>
      </c>
      <c r="E184">
        <f>gross_data!I202</f>
        <v>-3.2787731476930593E-2</v>
      </c>
      <c r="F184">
        <f>gross_data!D202</f>
        <v>13.050489012279016</v>
      </c>
      <c r="G184">
        <f>gross_data!Z202*100</f>
        <v>17.018925265920711</v>
      </c>
      <c r="H184">
        <v>51</v>
      </c>
      <c r="I184">
        <f>gross_data!AA202*100</f>
        <v>59.987166425016646</v>
      </c>
      <c r="J184">
        <v>1380.6890000000001</v>
      </c>
      <c r="K184">
        <f>gross_data!W202</f>
        <v>-0.90218217408182255</v>
      </c>
      <c r="L184">
        <f>LN(gross_data!J202/gross_data!E202)</f>
        <v>5.2708087842564373</v>
      </c>
      <c r="M184">
        <f>LN(gross_data!B202/gross_data!B201)-LN(gross_data!F202/gross_data!F201)</f>
        <v>0.12429642099848742</v>
      </c>
      <c r="N184">
        <v>-1.0006999999999999</v>
      </c>
    </row>
    <row r="185" spans="1:14" x14ac:dyDescent="0.25">
      <c r="A185">
        <v>2019.25</v>
      </c>
      <c r="B185">
        <f>gross_data!T203</f>
        <v>0.82586439540079937</v>
      </c>
      <c r="C185">
        <f>gross_data!U203</f>
        <v>0.59918930746292176</v>
      </c>
      <c r="D185">
        <f>gross_data!V203</f>
        <v>1.905340781096232</v>
      </c>
      <c r="E185">
        <f>gross_data!I203</f>
        <v>0.1665855651757997</v>
      </c>
      <c r="F185">
        <f>gross_data!D203</f>
        <v>3.7288347110243345</v>
      </c>
      <c r="G185">
        <f>gross_data!Z203*100</f>
        <v>17.087385220072509</v>
      </c>
      <c r="H185">
        <v>51</v>
      </c>
      <c r="I185">
        <f>gross_data!AA203*100</f>
        <v>59.851344458208843</v>
      </c>
      <c r="J185">
        <v>1183.9639999999999</v>
      </c>
      <c r="K185">
        <f>gross_data!W203</f>
        <v>2.3202134470376556</v>
      </c>
      <c r="L185">
        <f>LN(gross_data!J203/gross_data!E203)</f>
        <v>5.3104936362266981</v>
      </c>
      <c r="M185">
        <f>LN(gross_data!B203/gross_data!B202)-LN(gross_data!F203/gross_data!F202)</f>
        <v>3.5854844253684126E-2</v>
      </c>
      <c r="N185">
        <v>-2.2099000000000002</v>
      </c>
    </row>
    <row r="186" spans="1:14" x14ac:dyDescent="0.25">
      <c r="A186">
        <v>2019.5</v>
      </c>
      <c r="B186">
        <f>gross_data!T204</f>
        <v>1.1260417371413922</v>
      </c>
      <c r="C186">
        <f>gross_data!U204</f>
        <v>0.86153085935674056</v>
      </c>
      <c r="D186">
        <f>gross_data!V204</f>
        <v>1.0583179331230319</v>
      </c>
      <c r="E186">
        <f>gross_data!I204</f>
        <v>-0.13581877622719329</v>
      </c>
      <c r="F186">
        <f>gross_data!D204</f>
        <v>1.2032816850617643</v>
      </c>
      <c r="G186">
        <f>gross_data!Z204*100</f>
        <v>17.182418614007446</v>
      </c>
      <c r="H186">
        <v>51</v>
      </c>
      <c r="I186">
        <f>gross_data!AA204*100</f>
        <v>59.693240335101073</v>
      </c>
      <c r="J186">
        <v>1289.8869999999999</v>
      </c>
      <c r="K186">
        <f>gross_data!W204</f>
        <v>-0.27824045343516346</v>
      </c>
      <c r="L186">
        <f>LN(gross_data!J204/gross_data!E204)</f>
        <v>5.2985168057526986</v>
      </c>
      <c r="M186">
        <f>LN(gross_data!B204/gross_data!B203)-LN(gross_data!F204/gross_data!F203)</f>
        <v>1.2764394135377E-2</v>
      </c>
      <c r="N186">
        <v>-0.31409999999999999</v>
      </c>
    </row>
    <row r="187" spans="1:14" x14ac:dyDescent="0.25">
      <c r="A187">
        <v>2019.75</v>
      </c>
      <c r="B187">
        <f>gross_data!T205</f>
        <v>0.63923681892692485</v>
      </c>
      <c r="C187">
        <f>gross_data!U205</f>
        <v>0.54251567595215988</v>
      </c>
      <c r="D187">
        <f>gross_data!V205</f>
        <v>-0.39639933658124349</v>
      </c>
      <c r="E187">
        <f>gross_data!I205</f>
        <v>-5.80802083858587E-2</v>
      </c>
      <c r="F187">
        <f>gross_data!D205</f>
        <v>8.6749845833145169</v>
      </c>
      <c r="G187">
        <f>gross_data!Z205*100</f>
        <v>17.509845501363223</v>
      </c>
      <c r="H187">
        <v>51</v>
      </c>
      <c r="I187">
        <f>gross_data!AA205*100</f>
        <v>59.635532263222458</v>
      </c>
      <c r="J187">
        <v>1292.453</v>
      </c>
      <c r="K187">
        <f>gross_data!W205</f>
        <v>0.21820184899885575</v>
      </c>
      <c r="L187">
        <f>LN(gross_data!J205/gross_data!E205)</f>
        <v>5.3128204958792269</v>
      </c>
      <c r="M187">
        <f>LN(gross_data!B205/gross_data!B204)-LN(gross_data!F205/gross_data!F204)</f>
        <v>8.0531176179485076E-2</v>
      </c>
      <c r="N187">
        <v>-0.80659999999999998</v>
      </c>
    </row>
    <row r="188" spans="1:14" x14ac:dyDescent="0.25">
      <c r="A188">
        <v>2020</v>
      </c>
      <c r="B188">
        <f>gross_data!T206</f>
        <v>-1.3720668814578119</v>
      </c>
      <c r="C188">
        <f>gross_data!U206</f>
        <v>-1.3026377559766544</v>
      </c>
      <c r="D188">
        <f>gross_data!V206</f>
        <v>-2.0024806878789825</v>
      </c>
      <c r="E188">
        <f>gross_data!I206</f>
        <v>1.4201519255943957</v>
      </c>
      <c r="F188">
        <f>gross_data!D206</f>
        <v>-19.875492217784675</v>
      </c>
      <c r="G188">
        <f>gross_data!Z206*100</f>
        <v>17.946428571428573</v>
      </c>
      <c r="H188">
        <v>51</v>
      </c>
      <c r="I188">
        <f>gross_data!AA206*100</f>
        <v>59.67695106844225</v>
      </c>
      <c r="J188">
        <v>1256.193</v>
      </c>
      <c r="K188">
        <f>gross_data!W206</f>
        <v>1.1294050994527183</v>
      </c>
      <c r="L188">
        <f>LN(gross_data!J206/gross_data!E206)</f>
        <v>5.3000456372405589</v>
      </c>
      <c r="M188">
        <f>LN(gross_data!B206/gross_data!B205)-LN(gross_data!F206/gross_data!F205)</f>
        <v>-0.22265160659751024</v>
      </c>
      <c r="N188">
        <v>-6.3421000000000003</v>
      </c>
    </row>
    <row r="189" spans="1:14" x14ac:dyDescent="0.25">
      <c r="A189">
        <v>2020.25</v>
      </c>
      <c r="B189">
        <f>gross_data!T207</f>
        <v>-8.2201599323363794</v>
      </c>
      <c r="C189">
        <f>gross_data!U207</f>
        <v>-9.9928127103245501</v>
      </c>
      <c r="D189">
        <f>gross_data!V207</f>
        <v>-8.4180721742360909</v>
      </c>
      <c r="E189">
        <f>gross_data!I207</f>
        <v>-1.2314062500000074</v>
      </c>
      <c r="F189">
        <f>gross_data!D207</f>
        <v>20.50826874498291</v>
      </c>
      <c r="G189">
        <f>gross_data!Z207*100</f>
        <v>18.771713549254734</v>
      </c>
      <c r="H189">
        <v>51</v>
      </c>
      <c r="I189">
        <f>gross_data!AA207*100</f>
        <v>58.628406917855713</v>
      </c>
      <c r="J189">
        <v>970.54500000000007</v>
      </c>
      <c r="K189">
        <f>gross_data!W207</f>
        <v>0.69163496719868434</v>
      </c>
      <c r="L189">
        <f>LN(gross_data!J207/gross_data!E207)</f>
        <v>5.3192781546505312</v>
      </c>
      <c r="M189">
        <f>LN(gross_data!B207/gross_data!B206)-LN(gross_data!F207/gross_data!F206)</f>
        <v>0.19833088274257388</v>
      </c>
      <c r="N189">
        <v>-12.109299999999999</v>
      </c>
    </row>
    <row r="190" spans="1:14" x14ac:dyDescent="0.25">
      <c r="A190">
        <v>2020.5</v>
      </c>
      <c r="B190">
        <f>gross_data!T208</f>
        <v>7.473144748230709</v>
      </c>
      <c r="C190">
        <f>gross_data!U208</f>
        <v>7.3188434214342735</v>
      </c>
      <c r="D190">
        <f>gross_data!V208</f>
        <v>4.1955499568780752</v>
      </c>
      <c r="E190">
        <f>gross_data!I208</f>
        <v>-0.68071857569374206</v>
      </c>
      <c r="F190">
        <f>gross_data!D208</f>
        <v>8.9019338051774994</v>
      </c>
      <c r="G190">
        <f>gross_data!Z208*100</f>
        <v>18.537756125519415</v>
      </c>
      <c r="H190">
        <v>51</v>
      </c>
      <c r="I190">
        <f>gross_data!AA208*100</f>
        <v>58.538012266110243</v>
      </c>
      <c r="J190">
        <v>1173.623</v>
      </c>
      <c r="K190">
        <f>gross_data!W208</f>
        <v>0.52388355659633845</v>
      </c>
      <c r="L190">
        <f>LN(gross_data!J208/gross_data!E208)</f>
        <v>5.4712957214391222</v>
      </c>
      <c r="M190">
        <f>LN(gross_data!B208/gross_data!B207)-LN(gross_data!F208/gross_data!F207)</f>
        <v>7.2945546397802138E-2</v>
      </c>
      <c r="N190">
        <v>9.7957000000000001</v>
      </c>
    </row>
    <row r="191" spans="1:14" x14ac:dyDescent="0.25">
      <c r="A191">
        <v>2020.75</v>
      </c>
      <c r="B191">
        <f>gross_data!T209</f>
        <v>1.0296943963489014</v>
      </c>
      <c r="C191">
        <f>gross_data!U209</f>
        <v>1.3377046858826347</v>
      </c>
      <c r="D191">
        <f>gross_data!V209</f>
        <v>2.4905772973399465</v>
      </c>
      <c r="E191">
        <f>gross_data!I209</f>
        <v>-1.0649144891565019</v>
      </c>
      <c r="F191">
        <f>gross_data!D209</f>
        <v>12.125656282743883</v>
      </c>
      <c r="G191">
        <f>gross_data!Z209*100</f>
        <v>18.438155136268346</v>
      </c>
      <c r="H191">
        <v>51</v>
      </c>
      <c r="I191">
        <f>gross_data!AA209*100</f>
        <v>58.718593328540216</v>
      </c>
      <c r="J191">
        <v>1180.155</v>
      </c>
      <c r="K191">
        <f>gross_data!W209</f>
        <v>6.737159411006477</v>
      </c>
      <c r="L191">
        <f>LN(gross_data!J209/gross_data!E209)</f>
        <v>5.4921643489940877</v>
      </c>
      <c r="M191">
        <f>LN(gross_data!B209/gross_data!B208)-LN(gross_data!F209/gross_data!F208)</f>
        <v>0.10759341023739651</v>
      </c>
      <c r="N191">
        <v>-0.35210000000000002</v>
      </c>
    </row>
    <row r="192" spans="1:14" x14ac:dyDescent="0.25">
      <c r="A192">
        <v>2021</v>
      </c>
      <c r="B192">
        <f>gross_data!T210</f>
        <v>1.2772680151710958</v>
      </c>
      <c r="C192">
        <f>gross_data!U210</f>
        <v>1.540392594051454</v>
      </c>
      <c r="D192">
        <f>gross_data!V210</f>
        <v>2.1397660442047162</v>
      </c>
      <c r="E192">
        <f>gross_data!I210</f>
        <v>-1.6675736595217636</v>
      </c>
      <c r="F192">
        <f>gross_data!D210</f>
        <v>6.1624686222673626</v>
      </c>
      <c r="G192">
        <f>gross_data!Z210*100</f>
        <v>18.646328533807587</v>
      </c>
      <c r="H192">
        <v>51</v>
      </c>
      <c r="I192">
        <f>gross_data!AA210*100</f>
        <v>58.873299826111811</v>
      </c>
      <c r="J192">
        <v>1270.82</v>
      </c>
      <c r="K192">
        <f>gross_data!W210</f>
        <v>2.9139177978039221</v>
      </c>
      <c r="L192">
        <f>LN(gross_data!J210/gross_data!E210)</f>
        <v>5.5725994318795626</v>
      </c>
      <c r="M192">
        <f>LN(gross_data!B210/gross_data!B209)-LN(gross_data!F210/gross_data!F209)</f>
        <v>4.9102748158436266E-2</v>
      </c>
      <c r="N192">
        <v>3.5316000000000001</v>
      </c>
    </row>
    <row r="193" spans="1:14" x14ac:dyDescent="0.25">
      <c r="A193">
        <v>2021.25</v>
      </c>
      <c r="B193">
        <f>gross_data!T211</f>
        <v>1.5083028256519526</v>
      </c>
      <c r="C193">
        <f>gross_data!U211</f>
        <v>3.1675108479754854</v>
      </c>
      <c r="D193">
        <f>gross_data!V211</f>
        <v>2.3157399439806881</v>
      </c>
      <c r="E193">
        <f>gross_data!I211</f>
        <v>-1.7182248901625166</v>
      </c>
      <c r="F193">
        <f>gross_data!D211</f>
        <v>8.5413359777377664</v>
      </c>
      <c r="G193">
        <f>gross_data!Z211*100</f>
        <v>18.831038631199036</v>
      </c>
      <c r="H193">
        <v>51</v>
      </c>
      <c r="I193">
        <f>gross_data!AA211*100</f>
        <v>59.858279171261643</v>
      </c>
      <c r="J193">
        <v>1151.0039999999999</v>
      </c>
      <c r="K193">
        <f>gross_data!W211</f>
        <v>5.9214888538679844</v>
      </c>
      <c r="L193">
        <f>LN(gross_data!J211/gross_data!E211)</f>
        <v>5.6590160971921337</v>
      </c>
      <c r="M193">
        <f>LN(gross_data!B211/gross_data!B210)-LN(gross_data!F211/gross_data!F210)</f>
        <v>6.5368821586855308E-2</v>
      </c>
      <c r="N193">
        <v>4.3524000000000003</v>
      </c>
    </row>
    <row r="194" spans="1:14" x14ac:dyDescent="0.25">
      <c r="A194">
        <v>2021.5</v>
      </c>
      <c r="B194">
        <f>gross_data!T212</f>
        <v>0.81135968530148261</v>
      </c>
      <c r="C194">
        <f>gross_data!U212</f>
        <v>1.7146652739439716</v>
      </c>
      <c r="D194">
        <f>gross_data!V212</f>
        <v>-0.32132843286110102</v>
      </c>
      <c r="E194">
        <f>gross_data!I212</f>
        <v>-2.0740844634444739</v>
      </c>
      <c r="F194">
        <f>gross_data!D212</f>
        <v>0.56954367133776196</v>
      </c>
      <c r="G194">
        <f>gross_data!Z212*100</f>
        <v>19.143087032318626</v>
      </c>
      <c r="H194">
        <v>51</v>
      </c>
      <c r="I194">
        <f>gross_data!AA212*100</f>
        <v>60.40143182315402</v>
      </c>
      <c r="J194">
        <v>1259.1489999999999</v>
      </c>
      <c r="K194">
        <f>gross_data!W212</f>
        <v>3.1398784754918196</v>
      </c>
      <c r="L194">
        <f>LN(gross_data!J212/gross_data!E212)</f>
        <v>5.662388394506487</v>
      </c>
      <c r="M194">
        <f>LN(gross_data!B212/gross_data!B211)-LN(gross_data!F212/gross_data!F211)</f>
        <v>-1.1306470439500102E-2</v>
      </c>
      <c r="N194">
        <v>-0.62529999999999997</v>
      </c>
    </row>
    <row r="195" spans="1:14" x14ac:dyDescent="0.25">
      <c r="A195">
        <v>2021.75</v>
      </c>
      <c r="B195">
        <f>gross_data!T213</f>
        <v>1.6824496166387704</v>
      </c>
      <c r="C195">
        <f>gross_data!U213</f>
        <v>0.75316187321234906</v>
      </c>
      <c r="D195">
        <f>gross_data!V213</f>
        <v>0.6649427223443638</v>
      </c>
      <c r="E195">
        <f>gross_data!I213</f>
        <v>-2.2356143111404476</v>
      </c>
      <c r="F195">
        <f>gross_data!D213</f>
        <v>11.014612964915276</v>
      </c>
      <c r="G195">
        <f>gross_data!Z213*100</f>
        <v>19.38921637193193</v>
      </c>
      <c r="H195">
        <v>51</v>
      </c>
      <c r="I195">
        <f>gross_data!AA213*100</f>
        <v>59.842728720774829</v>
      </c>
      <c r="J195">
        <v>1222.597</v>
      </c>
      <c r="K195">
        <f>gross_data!W213</f>
        <v>0.73658897186668071</v>
      </c>
      <c r="L195">
        <f>LN(gross_data!J213/gross_data!E213)</f>
        <v>5.6752769409377235</v>
      </c>
      <c r="M195">
        <f>LN(gross_data!B213/gross_data!B212)-LN(gross_data!F213/gross_data!F212)</f>
        <v>8.3953111941802216E-2</v>
      </c>
      <c r="N195">
        <v>-3.5436999999999999</v>
      </c>
    </row>
    <row r="196" spans="1:14" x14ac:dyDescent="0.25">
      <c r="A196">
        <v>2022</v>
      </c>
      <c r="B196">
        <f>gross_data!T214</f>
        <v>-0.49877932549691195</v>
      </c>
      <c r="C196">
        <f>gross_data!U214</f>
        <v>-5.9677285383585854E-2</v>
      </c>
      <c r="D196">
        <f>gross_data!V214</f>
        <v>2.5417713074537218</v>
      </c>
      <c r="E196">
        <f>gross_data!I214</f>
        <v>-2.2166430391341554</v>
      </c>
      <c r="F196">
        <f>gross_data!D214</f>
        <v>-4.6760109162345325</v>
      </c>
      <c r="G196">
        <f>gross_data!Z214*100</f>
        <v>19.107142857142854</v>
      </c>
      <c r="H196">
        <v>51</v>
      </c>
      <c r="I196">
        <f>gross_data!AA214*100</f>
        <v>60.10607712441751</v>
      </c>
      <c r="J196">
        <v>1314.1909999999998</v>
      </c>
      <c r="K196">
        <f>gross_data!W214</f>
        <v>-2.1742106064840172</v>
      </c>
      <c r="L196">
        <f>LN(gross_data!J214/gross_data!E214)</f>
        <v>5.6163838898441645</v>
      </c>
      <c r="M196">
        <f>LN(gross_data!B214/gross_data!B213)-LN(gross_data!F214/gross_data!F213)</f>
        <v>-6.9308165631093821E-2</v>
      </c>
      <c r="N196">
        <v>2.9695</v>
      </c>
    </row>
    <row r="197" spans="1:14" x14ac:dyDescent="0.25">
      <c r="A197">
        <v>2022.25</v>
      </c>
      <c r="B197">
        <f>gross_data!T215</f>
        <v>-0.14132130848505398</v>
      </c>
      <c r="C197">
        <f>gross_data!U215</f>
        <v>0.59365469305809881</v>
      </c>
      <c r="D197">
        <f>gross_data!V215</f>
        <v>1.2903404835908461</v>
      </c>
      <c r="E197">
        <f>gross_data!I215</f>
        <v>-1.1578852751475224</v>
      </c>
      <c r="F197">
        <f>gross_data!D215</f>
        <v>-16.371119300536602</v>
      </c>
      <c r="G197">
        <f>gross_data!Z215*100</f>
        <v>19.176282051282051</v>
      </c>
      <c r="H197">
        <v>51</v>
      </c>
      <c r="I197">
        <f>gross_data!AA215*100</f>
        <v>60.549469785610967</v>
      </c>
      <c r="J197">
        <v>1150.212</v>
      </c>
      <c r="K197">
        <f>gross_data!W215</f>
        <v>-2.9029657691746813</v>
      </c>
      <c r="L197">
        <f>LN(gross_data!J215/gross_data!E215)</f>
        <v>5.5100186749019837</v>
      </c>
      <c r="M197">
        <f>LN(gross_data!B215/gross_data!B214)-LN(gross_data!F215/gross_data!F214)</f>
        <v>-0.19824014602841755</v>
      </c>
      <c r="N197">
        <v>1.3070999999999999</v>
      </c>
    </row>
    <row r="198" spans="1:14" x14ac:dyDescent="0.25">
      <c r="A198">
        <v>2022.5</v>
      </c>
      <c r="B198">
        <f>gross_data!T216</f>
        <v>0.65611941718373146</v>
      </c>
      <c r="C198">
        <f>gross_data!U216</f>
        <v>0.40771293395600594</v>
      </c>
      <c r="D198">
        <f>gross_data!V216</f>
        <v>1.1567453678823725</v>
      </c>
      <c r="E198">
        <f>gross_data!I216</f>
        <v>-0.33215196081746612</v>
      </c>
      <c r="F198">
        <f>gross_data!D216</f>
        <v>-5.5475967078429678</v>
      </c>
      <c r="G198">
        <f>gross_data!Z216*100</f>
        <v>19.041282514336405</v>
      </c>
      <c r="H198">
        <v>51</v>
      </c>
      <c r="I198">
        <f>gross_data!AA216*100</f>
        <v>60.399247635130507</v>
      </c>
      <c r="J198">
        <v>1237.3030000000001</v>
      </c>
      <c r="K198">
        <f>gross_data!W216</f>
        <v>-4.8630085391931921</v>
      </c>
      <c r="L198">
        <f>LN(gross_data!J216/gross_data!E216)</f>
        <v>5.4750175473666882</v>
      </c>
      <c r="M198">
        <f>LN(gross_data!B216/gross_data!B215)-LN(gross_data!F216/gross_data!F215)</f>
        <v>-6.4236103337822537E-2</v>
      </c>
      <c r="N198">
        <v>-2.6995</v>
      </c>
    </row>
    <row r="199" spans="1:14" x14ac:dyDescent="0.25">
      <c r="A199">
        <v>2022.75</v>
      </c>
      <c r="B199">
        <f>gross_data!T217</f>
        <v>0.63365410428222191</v>
      </c>
      <c r="C199">
        <f>gross_data!U217</f>
        <v>0.36378940358545719</v>
      </c>
      <c r="D199">
        <f>gross_data!V217</f>
        <v>0.43311323889749787</v>
      </c>
      <c r="E199">
        <f>gross_data!I217</f>
        <v>4.3792156468725141E-2</v>
      </c>
      <c r="F199">
        <f>gross_data!D217</f>
        <v>6.5510353436851521</v>
      </c>
      <c r="G199">
        <f>gross_data!Z217*100</f>
        <v>19.01577287066246</v>
      </c>
      <c r="H199">
        <v>51</v>
      </c>
      <c r="I199">
        <f>gross_data!AA217*100</f>
        <v>60.236471123237834</v>
      </c>
      <c r="J199">
        <v>1239.1129999999998</v>
      </c>
      <c r="K199">
        <f>gross_data!W217</f>
        <v>-1.845481574932073</v>
      </c>
      <c r="L199">
        <f>LN(gross_data!J217/gross_data!E217)</f>
        <v>5.400444656359503</v>
      </c>
      <c r="M199">
        <f>LN(gross_data!B217/gross_data!B216)-LN(gross_data!F217/gross_data!F216)</f>
        <v>6.2966139049954434E-2</v>
      </c>
      <c r="N199">
        <v>4.4699999999999997E-2</v>
      </c>
    </row>
    <row r="200" spans="1:14" x14ac:dyDescent="0.25">
      <c r="A200">
        <v>2023</v>
      </c>
      <c r="B200">
        <f>gross_data!T218</f>
        <v>0.55462102203307495</v>
      </c>
      <c r="C200">
        <f>gross_data!U218</f>
        <v>0.60739215888538922</v>
      </c>
      <c r="D200">
        <f>gross_data!V218</f>
        <v>1.3940236710414666</v>
      </c>
      <c r="E200">
        <f>gross_data!I218</f>
        <v>0.64269777759350366</v>
      </c>
      <c r="F200">
        <f>gross_data!D218</f>
        <v>6.339595061522652</v>
      </c>
      <c r="G200">
        <f>gross_data!Z218*100</f>
        <v>18.817856587338621</v>
      </c>
      <c r="H200">
        <v>51</v>
      </c>
      <c r="I200">
        <f>gross_data!AA218*100</f>
        <v>60.268266982629584</v>
      </c>
      <c r="J200">
        <v>1236.682</v>
      </c>
      <c r="K200">
        <f>gross_data!W218</f>
        <v>-0.94211365948213555</v>
      </c>
      <c r="L200">
        <f>LN(gross_data!J218/gross_data!E218)</f>
        <v>5.4303078776412379</v>
      </c>
      <c r="M200">
        <f>LN(gross_data!B218/gross_data!B217)-LN(gross_data!F218/gross_data!F217)</f>
        <v>6.2677939467422145E-2</v>
      </c>
      <c r="N200">
        <v>-4.8665000000000003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9F71-B4FE-48F7-A2E3-DA794473983F}">
  <dimension ref="A5:AD232"/>
  <sheetViews>
    <sheetView workbookViewId="0">
      <selection activeCell="D18" sqref="D18"/>
    </sheetView>
  </sheetViews>
  <sheetFormatPr baseColWidth="10" defaultColWidth="9.140625" defaultRowHeight="15" x14ac:dyDescent="0.25"/>
  <cols>
    <col min="2" max="2" width="10.7109375" customWidth="1"/>
    <col min="3" max="3" width="12.28515625" customWidth="1"/>
    <col min="18" max="19" width="9.5703125" bestFit="1" customWidth="1"/>
    <col min="20" max="20" width="9.140625" customWidth="1"/>
    <col min="21" max="28" width="10.5703125" bestFit="1" customWidth="1"/>
  </cols>
  <sheetData>
    <row r="5" spans="1:30" ht="135" x14ac:dyDescent="0.25">
      <c r="B5" s="1" t="s">
        <v>0</v>
      </c>
      <c r="C5" s="1" t="s">
        <v>216</v>
      </c>
      <c r="D5" s="1" t="s">
        <v>218</v>
      </c>
      <c r="E5" s="1" t="s">
        <v>217</v>
      </c>
      <c r="F5" s="1" t="s">
        <v>219</v>
      </c>
      <c r="G5" s="1" t="s">
        <v>221</v>
      </c>
      <c r="H5" s="1" t="s">
        <v>220</v>
      </c>
      <c r="I5" s="1" t="s">
        <v>236</v>
      </c>
      <c r="J5" s="1" t="s">
        <v>222</v>
      </c>
      <c r="K5" s="1" t="s">
        <v>223</v>
      </c>
      <c r="L5" s="1" t="s">
        <v>224</v>
      </c>
      <c r="M5" s="1" t="s">
        <v>225</v>
      </c>
      <c r="N5" s="1" t="s">
        <v>226</v>
      </c>
      <c r="O5" s="1" t="s">
        <v>233</v>
      </c>
      <c r="P5" s="1" t="s">
        <v>231</v>
      </c>
      <c r="Q5" s="1" t="s">
        <v>237</v>
      </c>
      <c r="R5" s="1" t="s">
        <v>241</v>
      </c>
      <c r="S5" s="1" t="s">
        <v>243</v>
      </c>
      <c r="T5" s="1" t="s">
        <v>227</v>
      </c>
      <c r="U5" s="1" t="s">
        <v>228</v>
      </c>
      <c r="V5" s="1" t="s">
        <v>230</v>
      </c>
      <c r="W5" s="1" t="s">
        <v>242</v>
      </c>
      <c r="X5" s="1" t="s">
        <v>244</v>
      </c>
      <c r="Y5" s="1" t="s">
        <v>238</v>
      </c>
      <c r="Z5" s="1" t="s">
        <v>234</v>
      </c>
      <c r="AA5" s="1" t="s">
        <v>235</v>
      </c>
      <c r="AB5" s="1" t="s">
        <v>239</v>
      </c>
      <c r="AD5" s="1"/>
    </row>
    <row r="6" spans="1:30" x14ac:dyDescent="0.25">
      <c r="A6" t="s">
        <v>1</v>
      </c>
      <c r="B6">
        <v>90.427000000000007</v>
      </c>
      <c r="C6">
        <v>7.21</v>
      </c>
      <c r="E6">
        <v>0.78</v>
      </c>
      <c r="F6">
        <v>38.054000000000002</v>
      </c>
      <c r="G6">
        <f>(F7/F6-1)*400</f>
        <v>5.9389288905239646</v>
      </c>
      <c r="J6">
        <v>88.71</v>
      </c>
      <c r="K6">
        <v>5300.7</v>
      </c>
      <c r="L6">
        <v>980.6</v>
      </c>
      <c r="M6">
        <v>2279.1</v>
      </c>
      <c r="N6">
        <v>349.9</v>
      </c>
      <c r="O6">
        <v>57.3</v>
      </c>
      <c r="P6" s="3">
        <v>27.9</v>
      </c>
      <c r="Q6" s="3">
        <f>100*(J6/$J$6)/(F6/$F$6)</f>
        <v>100</v>
      </c>
      <c r="R6" s="3">
        <f>100*(P6/$P$6)/(F6/$F$6)</f>
        <v>100</v>
      </c>
      <c r="S6" s="3">
        <f>100*(E6/$E$6)/(F6/$F$6)</f>
        <v>100</v>
      </c>
      <c r="Z6">
        <f>O6/N6</f>
        <v>0.16376107459274078</v>
      </c>
      <c r="AA6">
        <f>(L6+M6)/K6</f>
        <v>0.6149565151772407</v>
      </c>
      <c r="AB6">
        <f>N6/(M6+L6)</f>
        <v>0.10734116636500292</v>
      </c>
    </row>
    <row r="7" spans="1:30" x14ac:dyDescent="0.25">
      <c r="A7" t="s">
        <v>2</v>
      </c>
      <c r="B7">
        <v>74.123999999999995</v>
      </c>
      <c r="C7">
        <v>6.68</v>
      </c>
      <c r="D7">
        <f>(B7/B6-1)*100-C7/4</f>
        <v>-19.69890729538745</v>
      </c>
      <c r="E7">
        <v>0.79</v>
      </c>
      <c r="F7">
        <v>38.619</v>
      </c>
      <c r="G7">
        <f t="shared" ref="G7:G70" si="0">(F8/F7-1)*400</f>
        <v>4.2984023408166649</v>
      </c>
      <c r="H7">
        <f>C7-G7</f>
        <v>2.3815976591833348</v>
      </c>
      <c r="I7">
        <f>H7/4</f>
        <v>0.59539941479583369</v>
      </c>
      <c r="J7">
        <v>79.2</v>
      </c>
      <c r="K7">
        <v>5308.2</v>
      </c>
      <c r="L7">
        <v>980</v>
      </c>
      <c r="M7">
        <v>2293.3000000000002</v>
      </c>
      <c r="N7">
        <v>347.6</v>
      </c>
      <c r="O7">
        <v>56.9</v>
      </c>
      <c r="P7" s="3">
        <v>27.756</v>
      </c>
      <c r="Q7" s="3">
        <f t="shared" ref="Q7:Q70" si="1">100*(J7/$J$6)/(F7/$F$6)</f>
        <v>87.973504379731551</v>
      </c>
      <c r="R7" s="3">
        <f t="shared" ref="R7:R70" si="2">100*(P7/$P$6)/(F7/$F$6)</f>
        <v>98.0284115540654</v>
      </c>
      <c r="S7" s="3">
        <f t="shared" ref="S7:S70" si="3">100*(E7/$E$6)/(F7/$F$6)</f>
        <v>99.800284302731285</v>
      </c>
      <c r="T7">
        <f t="shared" ref="T7:T70" si="4">(LN(K7)-LN(K6))*100</f>
        <v>0.14139074266825702</v>
      </c>
      <c r="U7">
        <f t="shared" ref="U7:U70" si="5">(LN(L7+M7)-LN(L6+M6))*100</f>
        <v>0.41634837428041749</v>
      </c>
      <c r="V7">
        <f t="shared" ref="V7:V70" si="6">(LN(N7)-LN(N6))*100</f>
        <v>-0.65950059824055884</v>
      </c>
      <c r="W7">
        <f>(LN(R7)-LN(R6))*100</f>
        <v>-1.991283551741585</v>
      </c>
      <c r="X7">
        <f>100*(LN(S7)-LN(S6))</f>
        <v>-0.19991539499688571</v>
      </c>
      <c r="Y7">
        <f>(LN(Q7)-LN(Q6))*100</f>
        <v>-12.813450343951338</v>
      </c>
      <c r="Z7">
        <f t="shared" ref="Z7:Z70" si="7">O7/N7</f>
        <v>0.16369390103567316</v>
      </c>
      <c r="AA7">
        <f t="shared" ref="AA7:AA70" si="8">(L7+M7)/K7</f>
        <v>0.61664971176670058</v>
      </c>
      <c r="AB7">
        <f t="shared" ref="AB7:AB70" si="9">N7/(M7+L7)</f>
        <v>0.10619252741881283</v>
      </c>
    </row>
    <row r="8" spans="1:30" x14ac:dyDescent="0.25">
      <c r="A8" t="s">
        <v>3</v>
      </c>
      <c r="B8">
        <v>86.662999999999997</v>
      </c>
      <c r="C8">
        <v>6.33</v>
      </c>
      <c r="D8">
        <f t="shared" ref="D8:D71" si="10">(B8/B7-1)*100-C8/4</f>
        <v>15.333748448545691</v>
      </c>
      <c r="E8">
        <v>0.78</v>
      </c>
      <c r="F8">
        <v>39.033999999999999</v>
      </c>
      <c r="G8">
        <f t="shared" si="0"/>
        <v>5.748834349541454</v>
      </c>
      <c r="H8">
        <f t="shared" ref="H8:H71" si="11">C8-G8</f>
        <v>0.58116565045854607</v>
      </c>
      <c r="I8">
        <f t="shared" ref="I8:I71" si="12">H8/4</f>
        <v>0.14529141261463652</v>
      </c>
      <c r="J8">
        <v>78.739999999999995</v>
      </c>
      <c r="K8">
        <v>5357.1</v>
      </c>
      <c r="L8">
        <v>987.1</v>
      </c>
      <c r="M8">
        <v>2319.3000000000002</v>
      </c>
      <c r="N8">
        <v>348.8</v>
      </c>
      <c r="O8">
        <v>56.8</v>
      </c>
      <c r="P8" s="3">
        <v>27.82</v>
      </c>
      <c r="Q8" s="3">
        <f t="shared" si="1"/>
        <v>86.532666615481276</v>
      </c>
      <c r="R8" s="3">
        <f t="shared" si="2"/>
        <v>97.209828835921556</v>
      </c>
      <c r="S8" s="3">
        <f t="shared" si="3"/>
        <v>97.489368243070146</v>
      </c>
      <c r="T8">
        <f t="shared" si="4"/>
        <v>0.9169989153793523</v>
      </c>
      <c r="U8">
        <f t="shared" si="5"/>
        <v>1.0061333868359057</v>
      </c>
      <c r="V8">
        <f t="shared" si="6"/>
        <v>0.34462986435874754</v>
      </c>
      <c r="W8">
        <f t="shared" ref="W8:W71" si="13">(LN(R8)-LN(R7))*100</f>
        <v>-0.83855244054085176</v>
      </c>
      <c r="X8">
        <f t="shared" ref="X8:X71" si="14">100*(LN(S8)-LN(S7))</f>
        <v>-2.3427703640832576</v>
      </c>
      <c r="Y8">
        <f t="shared" ref="Y8:Y71" si="15">(LN(Q8)-LN(Q7))*100</f>
        <v>-1.6513691168191791</v>
      </c>
      <c r="Z8">
        <f t="shared" si="7"/>
        <v>0.1628440366972477</v>
      </c>
      <c r="AA8">
        <f t="shared" si="8"/>
        <v>0.61719960426350073</v>
      </c>
      <c r="AB8">
        <f t="shared" si="9"/>
        <v>0.10549237841761433</v>
      </c>
    </row>
    <row r="9" spans="1:30" x14ac:dyDescent="0.25">
      <c r="A9" t="s">
        <v>4</v>
      </c>
      <c r="B9">
        <v>95.683000000000007</v>
      </c>
      <c r="C9">
        <v>5.35</v>
      </c>
      <c r="D9">
        <f t="shared" si="10"/>
        <v>9.070632651766056</v>
      </c>
      <c r="E9">
        <v>0.79</v>
      </c>
      <c r="F9">
        <v>39.594999999999999</v>
      </c>
      <c r="G9">
        <f t="shared" si="0"/>
        <v>3.6166182598813101</v>
      </c>
      <c r="H9">
        <f t="shared" si="11"/>
        <v>1.7333817401186895</v>
      </c>
      <c r="I9">
        <f t="shared" si="12"/>
        <v>0.43334543502967238</v>
      </c>
      <c r="J9">
        <v>86.23</v>
      </c>
      <c r="K9">
        <v>5299.7</v>
      </c>
      <c r="L9">
        <v>998.6</v>
      </c>
      <c r="M9">
        <v>2331.1</v>
      </c>
      <c r="N9">
        <v>336.9</v>
      </c>
      <c r="O9">
        <v>55.9</v>
      </c>
      <c r="P9" s="3">
        <v>27.728000000000002</v>
      </c>
      <c r="Q9" s="3">
        <f t="shared" si="1"/>
        <v>93.42127138961618</v>
      </c>
      <c r="R9" s="3">
        <f t="shared" si="2"/>
        <v>95.515600110618237</v>
      </c>
      <c r="S9" s="3">
        <f t="shared" si="3"/>
        <v>97.340249513503707</v>
      </c>
      <c r="T9">
        <f t="shared" si="4"/>
        <v>-1.077256870661536</v>
      </c>
      <c r="U9">
        <f t="shared" si="5"/>
        <v>0.70222256285212836</v>
      </c>
      <c r="V9">
        <f t="shared" si="6"/>
        <v>-3.4712541622317516</v>
      </c>
      <c r="W9">
        <f t="shared" si="13"/>
        <v>-1.7582239975411973</v>
      </c>
      <c r="X9">
        <f t="shared" si="14"/>
        <v>-0.15307606759362713</v>
      </c>
      <c r="Y9">
        <f t="shared" si="15"/>
        <v>7.6597072995275184</v>
      </c>
      <c r="Z9">
        <f t="shared" si="7"/>
        <v>0.16592460670822204</v>
      </c>
      <c r="AA9">
        <f t="shared" si="8"/>
        <v>0.62828084608562751</v>
      </c>
      <c r="AB9">
        <f t="shared" si="9"/>
        <v>0.10118028651229841</v>
      </c>
    </row>
    <row r="10" spans="1:30" x14ac:dyDescent="0.25">
      <c r="A10" t="s">
        <v>5</v>
      </c>
      <c r="B10">
        <v>104.958</v>
      </c>
      <c r="C10">
        <v>3.84</v>
      </c>
      <c r="D10">
        <f t="shared" si="10"/>
        <v>8.7334669690540636</v>
      </c>
      <c r="E10">
        <v>0.75</v>
      </c>
      <c r="F10">
        <v>39.953000000000003</v>
      </c>
      <c r="G10">
        <f t="shared" si="0"/>
        <v>3.6643055590318774</v>
      </c>
      <c r="H10">
        <f t="shared" si="11"/>
        <v>0.17569444096812248</v>
      </c>
      <c r="I10">
        <f t="shared" si="12"/>
        <v>4.392361024203062E-2</v>
      </c>
      <c r="J10">
        <v>96.73</v>
      </c>
      <c r="K10">
        <v>5443.6</v>
      </c>
      <c r="L10">
        <v>1002.7</v>
      </c>
      <c r="M10">
        <v>2347.1999999999998</v>
      </c>
      <c r="N10">
        <v>339.7</v>
      </c>
      <c r="O10">
        <v>56.4</v>
      </c>
      <c r="P10" s="3">
        <v>28.488</v>
      </c>
      <c r="Q10" s="3">
        <f t="shared" si="1"/>
        <v>103.85789764477036</v>
      </c>
      <c r="R10" s="3">
        <f t="shared" si="2"/>
        <v>97.254269465546727</v>
      </c>
      <c r="S10" s="3">
        <f t="shared" si="3"/>
        <v>91.583572235838631</v>
      </c>
      <c r="T10">
        <f t="shared" si="4"/>
        <v>2.6790391521588575</v>
      </c>
      <c r="U10">
        <f t="shared" si="5"/>
        <v>0.60482848012579637</v>
      </c>
      <c r="V10">
        <f t="shared" si="6"/>
        <v>0.8276724754031406</v>
      </c>
      <c r="W10">
        <f t="shared" si="13"/>
        <v>1.8039297404386367</v>
      </c>
      <c r="X10">
        <f t="shared" si="14"/>
        <v>-6.0960654528550151</v>
      </c>
      <c r="Y10">
        <f t="shared" si="15"/>
        <v>10.590453163238411</v>
      </c>
      <c r="Z10">
        <f t="shared" si="7"/>
        <v>0.16602884898439799</v>
      </c>
      <c r="AA10">
        <f t="shared" si="8"/>
        <v>0.61538320229260035</v>
      </c>
      <c r="AB10">
        <f t="shared" si="9"/>
        <v>0.10140601211976477</v>
      </c>
    </row>
    <row r="11" spans="1:30" x14ac:dyDescent="0.25">
      <c r="A11" t="s">
        <v>6</v>
      </c>
      <c r="B11">
        <v>105.127</v>
      </c>
      <c r="C11">
        <v>4.25</v>
      </c>
      <c r="D11">
        <f t="shared" si="10"/>
        <v>-0.90148321233255491</v>
      </c>
      <c r="E11">
        <v>0.78</v>
      </c>
      <c r="F11">
        <v>40.319000000000003</v>
      </c>
      <c r="G11">
        <f t="shared" si="0"/>
        <v>4.0973238423571701</v>
      </c>
      <c r="H11">
        <f t="shared" si="11"/>
        <v>0.15267615764282993</v>
      </c>
      <c r="I11">
        <f t="shared" si="12"/>
        <v>3.8169039410707484E-2</v>
      </c>
      <c r="J11">
        <v>101.47</v>
      </c>
      <c r="K11">
        <v>5473.1</v>
      </c>
      <c r="L11">
        <v>1005</v>
      </c>
      <c r="M11">
        <v>2371</v>
      </c>
      <c r="N11">
        <v>344.3</v>
      </c>
      <c r="O11">
        <v>56.6</v>
      </c>
      <c r="P11" s="3">
        <v>28.207999999999998</v>
      </c>
      <c r="Q11" s="3">
        <f t="shared" si="1"/>
        <v>107.95820197860736</v>
      </c>
      <c r="R11" s="3">
        <f t="shared" si="2"/>
        <v>95.424227626968843</v>
      </c>
      <c r="S11" s="3">
        <f t="shared" si="3"/>
        <v>94.382301148341966</v>
      </c>
      <c r="T11">
        <f t="shared" si="4"/>
        <v>0.54045768055424048</v>
      </c>
      <c r="U11">
        <f t="shared" si="5"/>
        <v>0.77610820885460896</v>
      </c>
      <c r="V11">
        <f t="shared" si="6"/>
        <v>1.3450495177939281</v>
      </c>
      <c r="W11">
        <f t="shared" si="13"/>
        <v>-1.8996378927994328</v>
      </c>
      <c r="X11">
        <f t="shared" si="14"/>
        <v>3.0101654545249268</v>
      </c>
      <c r="Y11">
        <f t="shared" si="15"/>
        <v>3.8720537488503126</v>
      </c>
      <c r="Z11">
        <f t="shared" si="7"/>
        <v>0.16439151902410687</v>
      </c>
      <c r="AA11">
        <f t="shared" si="8"/>
        <v>0.61683506605031879</v>
      </c>
      <c r="AB11">
        <f t="shared" si="9"/>
        <v>0.10198459715639811</v>
      </c>
    </row>
    <row r="12" spans="1:30" x14ac:dyDescent="0.25">
      <c r="A12" t="s">
        <v>7</v>
      </c>
      <c r="B12">
        <v>104.51300000000001</v>
      </c>
      <c r="C12">
        <v>5.01</v>
      </c>
      <c r="D12">
        <f t="shared" si="10"/>
        <v>-1.836555475757883</v>
      </c>
      <c r="E12">
        <v>0.77</v>
      </c>
      <c r="F12">
        <v>40.731999999999999</v>
      </c>
      <c r="G12">
        <f t="shared" si="0"/>
        <v>2.2488461160757645</v>
      </c>
      <c r="H12">
        <f t="shared" si="11"/>
        <v>2.7611538839242353</v>
      </c>
      <c r="I12">
        <f t="shared" si="12"/>
        <v>0.69028847098105883</v>
      </c>
      <c r="J12">
        <v>98.55</v>
      </c>
      <c r="K12">
        <v>5518.1</v>
      </c>
      <c r="L12">
        <v>1002.9</v>
      </c>
      <c r="M12">
        <v>2393.3000000000002</v>
      </c>
      <c r="N12">
        <v>345.8</v>
      </c>
      <c r="O12">
        <v>56.7</v>
      </c>
      <c r="P12" s="3">
        <v>28.532</v>
      </c>
      <c r="Q12" s="3">
        <f t="shared" si="1"/>
        <v>103.7883548778025</v>
      </c>
      <c r="R12" s="3">
        <f t="shared" si="2"/>
        <v>95.541617785211642</v>
      </c>
      <c r="S12" s="3">
        <f t="shared" si="3"/>
        <v>92.227556233743016</v>
      </c>
      <c r="T12">
        <f t="shared" si="4"/>
        <v>0.81884146294708415</v>
      </c>
      <c r="U12">
        <f t="shared" si="5"/>
        <v>0.59655827963531749</v>
      </c>
      <c r="V12">
        <f t="shared" si="6"/>
        <v>0.43472029047126881</v>
      </c>
      <c r="W12">
        <f t="shared" si="13"/>
        <v>0.1229436319105659</v>
      </c>
      <c r="X12">
        <f t="shared" si="14"/>
        <v>-2.3094607277079682</v>
      </c>
      <c r="Y12">
        <f t="shared" si="15"/>
        <v>-3.9390357133433973</v>
      </c>
      <c r="Z12">
        <f t="shared" si="7"/>
        <v>0.16396761133603238</v>
      </c>
      <c r="AA12">
        <f t="shared" si="8"/>
        <v>0.61546546818651349</v>
      </c>
      <c r="AB12">
        <f t="shared" si="9"/>
        <v>0.1018196808197397</v>
      </c>
    </row>
    <row r="13" spans="1:30" x14ac:dyDescent="0.25">
      <c r="A13" t="s">
        <v>8</v>
      </c>
      <c r="B13">
        <v>109.366</v>
      </c>
      <c r="C13">
        <v>4.2300000000000004</v>
      </c>
      <c r="D13">
        <f t="shared" si="10"/>
        <v>3.5859414857481786</v>
      </c>
      <c r="E13">
        <v>0.77</v>
      </c>
      <c r="F13">
        <v>40.960999999999999</v>
      </c>
      <c r="G13">
        <f t="shared" si="0"/>
        <v>3.4862430116452181</v>
      </c>
      <c r="H13">
        <f t="shared" si="11"/>
        <v>0.74375698835478232</v>
      </c>
      <c r="I13">
        <f t="shared" si="12"/>
        <v>0.18593924708869558</v>
      </c>
      <c r="J13">
        <v>96.41</v>
      </c>
      <c r="K13">
        <v>5531</v>
      </c>
      <c r="L13">
        <v>1009.7</v>
      </c>
      <c r="M13">
        <v>2430.8000000000002</v>
      </c>
      <c r="N13">
        <v>352.9</v>
      </c>
      <c r="O13">
        <v>57</v>
      </c>
      <c r="P13" s="3">
        <v>28.308</v>
      </c>
      <c r="Q13" s="3">
        <f t="shared" si="1"/>
        <v>100.96695683410439</v>
      </c>
      <c r="R13" s="3">
        <f t="shared" si="2"/>
        <v>94.261586880570647</v>
      </c>
      <c r="S13" s="3">
        <f t="shared" si="3"/>
        <v>91.711941127238617</v>
      </c>
      <c r="T13">
        <f t="shared" si="4"/>
        <v>0.23350328735016745</v>
      </c>
      <c r="U13">
        <f t="shared" si="5"/>
        <v>1.2959650130333955</v>
      </c>
      <c r="V13">
        <f t="shared" si="6"/>
        <v>2.0324157432034085</v>
      </c>
      <c r="W13">
        <f t="shared" si="13"/>
        <v>-1.3488184388568136</v>
      </c>
      <c r="X13">
        <f t="shared" si="14"/>
        <v>-0.56063701863147131</v>
      </c>
      <c r="Y13">
        <f t="shared" si="15"/>
        <v>-2.756047310875509</v>
      </c>
      <c r="Z13">
        <f t="shared" si="7"/>
        <v>0.16151884386511761</v>
      </c>
      <c r="AA13">
        <f t="shared" si="8"/>
        <v>0.62203941421081177</v>
      </c>
      <c r="AB13">
        <f t="shared" si="9"/>
        <v>0.10257230053771253</v>
      </c>
    </row>
    <row r="14" spans="1:30" x14ac:dyDescent="0.25">
      <c r="A14" t="s">
        <v>9</v>
      </c>
      <c r="B14">
        <v>115.65600000000001</v>
      </c>
      <c r="C14">
        <v>3.44</v>
      </c>
      <c r="D14">
        <f t="shared" si="10"/>
        <v>4.8913303951868041</v>
      </c>
      <c r="E14">
        <v>0.75</v>
      </c>
      <c r="F14">
        <v>41.317999999999998</v>
      </c>
      <c r="G14">
        <f t="shared" si="0"/>
        <v>2.6525969311196107</v>
      </c>
      <c r="H14">
        <f t="shared" si="11"/>
        <v>0.78740306888038925</v>
      </c>
      <c r="I14">
        <f t="shared" si="12"/>
        <v>0.19685076722009731</v>
      </c>
      <c r="J14">
        <v>105.41</v>
      </c>
      <c r="K14">
        <v>5632.6</v>
      </c>
      <c r="L14">
        <v>1013.1</v>
      </c>
      <c r="M14">
        <v>2471.8000000000002</v>
      </c>
      <c r="N14">
        <v>364.1</v>
      </c>
      <c r="O14">
        <v>58.2</v>
      </c>
      <c r="P14" s="3">
        <v>29.332000000000001</v>
      </c>
      <c r="Q14" s="3">
        <f t="shared" si="1"/>
        <v>109.43853144513358</v>
      </c>
      <c r="R14" s="3">
        <f t="shared" si="2"/>
        <v>96.827450210891641</v>
      </c>
      <c r="S14" s="3">
        <f t="shared" si="3"/>
        <v>88.557976221948351</v>
      </c>
      <c r="T14">
        <f t="shared" si="4"/>
        <v>1.8202516259757218</v>
      </c>
      <c r="U14">
        <f t="shared" si="5"/>
        <v>1.282253973580616</v>
      </c>
      <c r="V14">
        <f t="shared" si="6"/>
        <v>3.1243824500163164</v>
      </c>
      <c r="W14">
        <f t="shared" si="13"/>
        <v>2.6856774144311757</v>
      </c>
      <c r="X14">
        <f t="shared" si="14"/>
        <v>-3.4995154191076239</v>
      </c>
      <c r="Y14">
        <f t="shared" si="15"/>
        <v>8.056973171710613</v>
      </c>
      <c r="Z14">
        <f t="shared" si="7"/>
        <v>0.15984619609997253</v>
      </c>
      <c r="AA14">
        <f t="shared" si="8"/>
        <v>0.61870184284344709</v>
      </c>
      <c r="AB14">
        <f t="shared" si="9"/>
        <v>0.10447932508823783</v>
      </c>
    </row>
    <row r="15" spans="1:30" x14ac:dyDescent="0.25">
      <c r="A15" t="s">
        <v>10</v>
      </c>
      <c r="B15">
        <v>116.42700000000001</v>
      </c>
      <c r="C15">
        <v>3.77</v>
      </c>
      <c r="D15">
        <f t="shared" si="10"/>
        <v>-0.27586791865532423</v>
      </c>
      <c r="E15">
        <v>0.78</v>
      </c>
      <c r="F15">
        <v>41.591999999999999</v>
      </c>
      <c r="G15">
        <f t="shared" si="0"/>
        <v>3.558376610886782</v>
      </c>
      <c r="H15">
        <f t="shared" si="11"/>
        <v>0.21162338911321799</v>
      </c>
      <c r="I15">
        <f t="shared" si="12"/>
        <v>5.2905847278304496E-2</v>
      </c>
      <c r="J15">
        <v>108.16</v>
      </c>
      <c r="K15">
        <v>5760.5</v>
      </c>
      <c r="L15">
        <v>1040.4000000000001</v>
      </c>
      <c r="M15">
        <v>2501.6</v>
      </c>
      <c r="N15">
        <v>370.1</v>
      </c>
      <c r="O15">
        <v>58.8</v>
      </c>
      <c r="P15" s="3">
        <v>29.628</v>
      </c>
      <c r="Q15" s="3">
        <f t="shared" si="1"/>
        <v>111.55386163875804</v>
      </c>
      <c r="R15" s="3">
        <f t="shared" si="2"/>
        <v>97.160254143166497</v>
      </c>
      <c r="S15" s="3">
        <f t="shared" si="3"/>
        <v>91.493556453164075</v>
      </c>
      <c r="T15">
        <f t="shared" si="4"/>
        <v>2.245312922367404</v>
      </c>
      <c r="U15">
        <f t="shared" si="5"/>
        <v>1.6252189964438557</v>
      </c>
      <c r="V15">
        <f t="shared" si="6"/>
        <v>1.6344684210722882</v>
      </c>
      <c r="W15">
        <f t="shared" si="13"/>
        <v>0.34311892075118422</v>
      </c>
      <c r="X15">
        <f t="shared" si="14"/>
        <v>3.2611112441303547</v>
      </c>
      <c r="Y15">
        <f t="shared" si="15"/>
        <v>1.9144503315578376</v>
      </c>
      <c r="Z15">
        <f t="shared" si="7"/>
        <v>0.15887597946500945</v>
      </c>
      <c r="AA15">
        <f t="shared" si="8"/>
        <v>0.61487718080027776</v>
      </c>
      <c r="AB15">
        <f t="shared" si="9"/>
        <v>0.10448898927159797</v>
      </c>
    </row>
    <row r="16" spans="1:30" x14ac:dyDescent="0.25">
      <c r="A16" t="s">
        <v>11</v>
      </c>
      <c r="B16">
        <v>120.989</v>
      </c>
      <c r="C16">
        <v>4.22</v>
      </c>
      <c r="D16">
        <f t="shared" si="10"/>
        <v>2.8633350940932951</v>
      </c>
      <c r="E16">
        <v>0.78</v>
      </c>
      <c r="F16">
        <v>41.962000000000003</v>
      </c>
      <c r="G16">
        <f t="shared" si="0"/>
        <v>4.1275439683523096</v>
      </c>
      <c r="H16">
        <f t="shared" si="11"/>
        <v>9.2456031647690118E-2</v>
      </c>
      <c r="I16">
        <f t="shared" si="12"/>
        <v>2.3114007911922529E-2</v>
      </c>
      <c r="J16">
        <v>109.2</v>
      </c>
      <c r="K16">
        <v>5814.9</v>
      </c>
      <c r="L16">
        <v>1054.8</v>
      </c>
      <c r="M16">
        <v>2535.4</v>
      </c>
      <c r="N16">
        <v>375.5</v>
      </c>
      <c r="O16">
        <v>59.4</v>
      </c>
      <c r="P16" s="3">
        <v>30.288</v>
      </c>
      <c r="Q16" s="3">
        <f t="shared" si="1"/>
        <v>111.6334106302952</v>
      </c>
      <c r="R16" s="3">
        <f t="shared" si="2"/>
        <v>98.448822872511883</v>
      </c>
      <c r="S16" s="3">
        <f t="shared" si="3"/>
        <v>90.686811877412893</v>
      </c>
      <c r="T16">
        <f t="shared" si="4"/>
        <v>0.93993124222304658</v>
      </c>
      <c r="U16">
        <f t="shared" si="5"/>
        <v>1.3516371894191082</v>
      </c>
      <c r="V16">
        <f t="shared" si="6"/>
        <v>1.4485231812078503</v>
      </c>
      <c r="W16">
        <f t="shared" si="13"/>
        <v>1.3175128562830096</v>
      </c>
      <c r="X16">
        <f t="shared" si="14"/>
        <v>-0.88566057530945486</v>
      </c>
      <c r="Y16">
        <f t="shared" si="15"/>
        <v>7.128452630560389E-2</v>
      </c>
      <c r="Z16">
        <f t="shared" si="7"/>
        <v>0.15818908122503328</v>
      </c>
      <c r="AA16">
        <f t="shared" si="8"/>
        <v>0.61741388501951888</v>
      </c>
      <c r="AB16">
        <f t="shared" si="9"/>
        <v>0.10459027352236645</v>
      </c>
    </row>
    <row r="17" spans="1:28" x14ac:dyDescent="0.25">
      <c r="A17" t="s">
        <v>12</v>
      </c>
      <c r="B17">
        <v>130.13999999999999</v>
      </c>
      <c r="C17">
        <v>4.8600000000000003</v>
      </c>
      <c r="D17">
        <f t="shared" si="10"/>
        <v>6.3484975080379087</v>
      </c>
      <c r="E17">
        <v>0.84</v>
      </c>
      <c r="F17">
        <v>42.395000000000003</v>
      </c>
      <c r="G17">
        <f t="shared" si="0"/>
        <v>5.5195188111804683</v>
      </c>
      <c r="H17">
        <f t="shared" si="11"/>
        <v>-0.65951881118046796</v>
      </c>
      <c r="I17">
        <f t="shared" si="12"/>
        <v>-0.16487970279511699</v>
      </c>
      <c r="J17">
        <v>114.04</v>
      </c>
      <c r="K17">
        <v>5912.2</v>
      </c>
      <c r="L17">
        <v>1074.7</v>
      </c>
      <c r="M17">
        <v>2580.6999999999998</v>
      </c>
      <c r="N17">
        <v>393.5</v>
      </c>
      <c r="O17">
        <v>60.8</v>
      </c>
      <c r="P17" s="3">
        <v>31.02</v>
      </c>
      <c r="Q17" s="3">
        <f t="shared" si="1"/>
        <v>115.39056600730828</v>
      </c>
      <c r="R17" s="3">
        <f t="shared" si="2"/>
        <v>99.798327810517321</v>
      </c>
      <c r="S17" s="3">
        <f t="shared" si="3"/>
        <v>96.665245357308109</v>
      </c>
      <c r="T17">
        <f t="shared" si="4"/>
        <v>1.6594423654817447</v>
      </c>
      <c r="U17">
        <f t="shared" si="5"/>
        <v>1.7997615083372054</v>
      </c>
      <c r="V17">
        <f t="shared" si="6"/>
        <v>4.6822596653268711</v>
      </c>
      <c r="W17">
        <f t="shared" si="13"/>
        <v>1.3614579359968459</v>
      </c>
      <c r="X17">
        <f t="shared" si="14"/>
        <v>6.3841988232264058</v>
      </c>
      <c r="Y17">
        <f t="shared" si="15"/>
        <v>3.3102216812209484</v>
      </c>
      <c r="Z17">
        <f t="shared" si="7"/>
        <v>0.15451080050825922</v>
      </c>
      <c r="AA17">
        <f t="shared" si="8"/>
        <v>0.61828084300260477</v>
      </c>
      <c r="AB17">
        <f t="shared" si="9"/>
        <v>0.10764895770640696</v>
      </c>
    </row>
    <row r="18" spans="1:28" x14ac:dyDescent="0.25">
      <c r="A18" t="s">
        <v>13</v>
      </c>
      <c r="B18">
        <v>123.78100000000001</v>
      </c>
      <c r="C18">
        <v>5.7</v>
      </c>
      <c r="D18">
        <f t="shared" si="10"/>
        <v>-6.3112763178115774</v>
      </c>
      <c r="E18">
        <v>0.77</v>
      </c>
      <c r="F18">
        <v>42.98</v>
      </c>
      <c r="G18">
        <f t="shared" si="0"/>
        <v>8.590041879944188</v>
      </c>
      <c r="H18">
        <f t="shared" si="11"/>
        <v>-2.8900418799441878</v>
      </c>
      <c r="I18">
        <f t="shared" si="12"/>
        <v>-0.72251046998604695</v>
      </c>
      <c r="J18">
        <v>115</v>
      </c>
      <c r="K18">
        <v>6058.5</v>
      </c>
      <c r="L18">
        <v>1081.2</v>
      </c>
      <c r="M18">
        <v>2613.8000000000002</v>
      </c>
      <c r="N18">
        <v>410</v>
      </c>
      <c r="O18">
        <v>62.3</v>
      </c>
      <c r="P18" s="3">
        <v>32.116</v>
      </c>
      <c r="Q18" s="3">
        <f t="shared" si="1"/>
        <v>114.77813501719677</v>
      </c>
      <c r="R18" s="3">
        <f t="shared" si="2"/>
        <v>101.91806007962361</v>
      </c>
      <c r="S18" s="3">
        <f t="shared" si="3"/>
        <v>87.403741752275963</v>
      </c>
      <c r="T18">
        <f t="shared" si="4"/>
        <v>2.4444232116421105</v>
      </c>
      <c r="U18">
        <f t="shared" si="5"/>
        <v>1.0775028061960512</v>
      </c>
      <c r="V18">
        <f t="shared" si="6"/>
        <v>4.1076091840896112</v>
      </c>
      <c r="W18">
        <f t="shared" si="13"/>
        <v>2.1017730115646671</v>
      </c>
      <c r="X18">
        <f t="shared" si="14"/>
        <v>-10.071583744802748</v>
      </c>
      <c r="Y18">
        <f t="shared" si="15"/>
        <v>-0.53215961396189115</v>
      </c>
      <c r="Z18">
        <f t="shared" si="7"/>
        <v>0.15195121951219512</v>
      </c>
      <c r="AA18">
        <f t="shared" si="8"/>
        <v>0.60988693571015928</v>
      </c>
      <c r="AB18">
        <f t="shared" si="9"/>
        <v>0.11096075778078485</v>
      </c>
    </row>
    <row r="19" spans="1:28" x14ac:dyDescent="0.25">
      <c r="A19" t="s">
        <v>14</v>
      </c>
      <c r="B19">
        <v>116.636</v>
      </c>
      <c r="C19">
        <v>6.6</v>
      </c>
      <c r="D19">
        <f t="shared" si="10"/>
        <v>-7.422291385592299</v>
      </c>
      <c r="E19">
        <v>0.83</v>
      </c>
      <c r="F19">
        <v>43.902999999999999</v>
      </c>
      <c r="G19">
        <f t="shared" si="0"/>
        <v>8.3547821333394445</v>
      </c>
      <c r="H19">
        <f t="shared" si="11"/>
        <v>-1.7547821333394449</v>
      </c>
      <c r="I19">
        <f t="shared" si="12"/>
        <v>-0.43869553333486122</v>
      </c>
      <c r="J19">
        <v>107.41</v>
      </c>
      <c r="K19">
        <v>6124.5</v>
      </c>
      <c r="L19">
        <v>1072</v>
      </c>
      <c r="M19">
        <v>2636</v>
      </c>
      <c r="N19">
        <v>425.2</v>
      </c>
      <c r="O19">
        <v>63.2</v>
      </c>
      <c r="P19" s="3">
        <v>33.479999999999997</v>
      </c>
      <c r="Q19" s="3">
        <f t="shared" si="1"/>
        <v>104.94898760901384</v>
      </c>
      <c r="R19" s="3">
        <f t="shared" si="2"/>
        <v>104.01293761246384</v>
      </c>
      <c r="S19" s="3">
        <f t="shared" si="3"/>
        <v>92.233694677719001</v>
      </c>
      <c r="T19">
        <f t="shared" si="4"/>
        <v>1.0834875756161821</v>
      </c>
      <c r="U19">
        <f t="shared" si="5"/>
        <v>0.35120933034420432</v>
      </c>
      <c r="V19">
        <f t="shared" si="6"/>
        <v>3.6402486769438802</v>
      </c>
      <c r="W19">
        <f t="shared" si="13"/>
        <v>2.0346133637110242</v>
      </c>
      <c r="X19">
        <f t="shared" si="14"/>
        <v>5.3787422281187602</v>
      </c>
      <c r="Y19">
        <f t="shared" si="15"/>
        <v>-8.952660441502136</v>
      </c>
      <c r="Z19">
        <f t="shared" si="7"/>
        <v>0.1486359360301035</v>
      </c>
      <c r="AA19">
        <f t="shared" si="8"/>
        <v>0.60543717854518742</v>
      </c>
      <c r="AB19">
        <f t="shared" si="9"/>
        <v>0.11467098166127292</v>
      </c>
    </row>
    <row r="20" spans="1:28" x14ac:dyDescent="0.25">
      <c r="A20" t="s">
        <v>15</v>
      </c>
      <c r="B20">
        <v>122.246</v>
      </c>
      <c r="C20">
        <v>8.32</v>
      </c>
      <c r="D20">
        <f t="shared" si="10"/>
        <v>2.729835728248557</v>
      </c>
      <c r="E20">
        <v>0.83</v>
      </c>
      <c r="F20">
        <v>44.82</v>
      </c>
      <c r="G20">
        <f t="shared" si="0"/>
        <v>9.5939312806782695</v>
      </c>
      <c r="H20">
        <f t="shared" si="11"/>
        <v>-1.2739312806782692</v>
      </c>
      <c r="I20">
        <f t="shared" si="12"/>
        <v>-0.3184828201695673</v>
      </c>
      <c r="J20">
        <v>105.08</v>
      </c>
      <c r="K20">
        <v>6092.3</v>
      </c>
      <c r="L20">
        <v>1077.0999999999999</v>
      </c>
      <c r="M20">
        <v>2653.4</v>
      </c>
      <c r="N20">
        <v>431.8</v>
      </c>
      <c r="O20">
        <v>63.6</v>
      </c>
      <c r="P20" s="3">
        <v>35.012</v>
      </c>
      <c r="Q20" s="3">
        <f t="shared" si="1"/>
        <v>100.57173595998493</v>
      </c>
      <c r="R20" s="3">
        <f t="shared" si="2"/>
        <v>106.54698827168492</v>
      </c>
      <c r="S20" s="3">
        <f t="shared" si="3"/>
        <v>90.346628679962024</v>
      </c>
      <c r="T20">
        <f t="shared" si="4"/>
        <v>-0.52714417138197689</v>
      </c>
      <c r="U20">
        <f t="shared" si="5"/>
        <v>0.60496252258239736</v>
      </c>
      <c r="V20">
        <f t="shared" si="6"/>
        <v>1.5402871612914204</v>
      </c>
      <c r="W20">
        <f t="shared" si="13"/>
        <v>2.4070800752227228</v>
      </c>
      <c r="X20">
        <f t="shared" si="14"/>
        <v>-2.0671813496689673</v>
      </c>
      <c r="Y20">
        <f t="shared" si="15"/>
        <v>-4.2603136289306676</v>
      </c>
      <c r="Z20">
        <f t="shared" si="7"/>
        <v>0.14729041222788328</v>
      </c>
      <c r="AA20">
        <f t="shared" si="8"/>
        <v>0.61233031859888709</v>
      </c>
      <c r="AB20">
        <f t="shared" si="9"/>
        <v>0.11574855917437341</v>
      </c>
    </row>
    <row r="21" spans="1:28" x14ac:dyDescent="0.25">
      <c r="A21" t="s">
        <v>16</v>
      </c>
      <c r="B21">
        <v>111.024</v>
      </c>
      <c r="C21">
        <v>7.5</v>
      </c>
      <c r="D21">
        <f t="shared" si="10"/>
        <v>-11.054850465454898</v>
      </c>
      <c r="E21">
        <v>0.95</v>
      </c>
      <c r="F21">
        <v>45.895000000000003</v>
      </c>
      <c r="G21">
        <f t="shared" si="0"/>
        <v>11.835711951192884</v>
      </c>
      <c r="H21">
        <f t="shared" si="11"/>
        <v>-4.3357119511928843</v>
      </c>
      <c r="I21">
        <f t="shared" si="12"/>
        <v>-1.0839279877982211</v>
      </c>
      <c r="J21">
        <v>102.22</v>
      </c>
      <c r="K21">
        <v>6150.1</v>
      </c>
      <c r="L21">
        <v>1072.8</v>
      </c>
      <c r="M21">
        <v>2663.1</v>
      </c>
      <c r="N21">
        <v>435</v>
      </c>
      <c r="O21">
        <v>64</v>
      </c>
      <c r="P21" s="3">
        <v>36.384</v>
      </c>
      <c r="Q21" s="3">
        <f t="shared" si="1"/>
        <v>95.542859916247096</v>
      </c>
      <c r="R21" s="3">
        <f t="shared" si="2"/>
        <v>108.12874923709683</v>
      </c>
      <c r="S21" s="3">
        <f t="shared" si="3"/>
        <v>100.98664454258744</v>
      </c>
      <c r="T21">
        <f t="shared" si="4"/>
        <v>0.94426631170509978</v>
      </c>
      <c r="U21">
        <f t="shared" si="5"/>
        <v>0.14464804836435974</v>
      </c>
      <c r="V21">
        <f t="shared" si="6"/>
        <v>0.73835130079773492</v>
      </c>
      <c r="W21">
        <f t="shared" si="13"/>
        <v>1.4736547399659905</v>
      </c>
      <c r="X21">
        <f t="shared" si="14"/>
        <v>11.1334573505669</v>
      </c>
      <c r="Y21">
        <f t="shared" si="15"/>
        <v>-5.1296321775478937</v>
      </c>
      <c r="Z21">
        <f t="shared" si="7"/>
        <v>0.14712643678160919</v>
      </c>
      <c r="AA21">
        <f t="shared" si="8"/>
        <v>0.60745353734085616</v>
      </c>
      <c r="AB21">
        <f t="shared" si="9"/>
        <v>0.11643780615112825</v>
      </c>
    </row>
    <row r="22" spans="1:28" x14ac:dyDescent="0.25">
      <c r="A22" t="s">
        <v>17</v>
      </c>
      <c r="B22">
        <v>107.892</v>
      </c>
      <c r="C22">
        <v>7.62</v>
      </c>
      <c r="D22">
        <f t="shared" si="10"/>
        <v>-4.7260116731517519</v>
      </c>
      <c r="E22">
        <v>0.83</v>
      </c>
      <c r="F22">
        <v>47.253</v>
      </c>
      <c r="G22">
        <f t="shared" si="0"/>
        <v>10.86915116500542</v>
      </c>
      <c r="H22">
        <f t="shared" si="11"/>
        <v>-3.2491511650054195</v>
      </c>
      <c r="I22">
        <f t="shared" si="12"/>
        <v>-0.81228779125135486</v>
      </c>
      <c r="J22">
        <v>95.67</v>
      </c>
      <c r="K22">
        <v>6097.3</v>
      </c>
      <c r="L22">
        <v>1058.4000000000001</v>
      </c>
      <c r="M22">
        <v>2658.2</v>
      </c>
      <c r="N22">
        <v>434.6</v>
      </c>
      <c r="O22">
        <v>63.5</v>
      </c>
      <c r="P22" s="3">
        <v>37.683999999999997</v>
      </c>
      <c r="Q22" s="3">
        <f t="shared" si="1"/>
        <v>86.850859826990927</v>
      </c>
      <c r="R22" s="3">
        <f t="shared" si="2"/>
        <v>108.77365439314808</v>
      </c>
      <c r="S22" s="3">
        <f t="shared" si="3"/>
        <v>85.694789694535743</v>
      </c>
      <c r="T22">
        <f t="shared" si="4"/>
        <v>-0.8622291606840804</v>
      </c>
      <c r="U22">
        <f t="shared" si="5"/>
        <v>-0.51794815556629459</v>
      </c>
      <c r="V22">
        <f t="shared" si="6"/>
        <v>-9.1996326635523928E-2</v>
      </c>
      <c r="W22">
        <f t="shared" si="13"/>
        <v>0.59465183016422785</v>
      </c>
      <c r="X22">
        <f t="shared" si="14"/>
        <v>-16.41962491205966</v>
      </c>
      <c r="Y22">
        <f t="shared" si="15"/>
        <v>-9.5382548966711056</v>
      </c>
      <c r="Z22">
        <f t="shared" si="7"/>
        <v>0.1461113667740451</v>
      </c>
      <c r="AA22">
        <f t="shared" si="8"/>
        <v>0.6095484886753153</v>
      </c>
      <c r="AB22">
        <f t="shared" si="9"/>
        <v>0.11693483291180112</v>
      </c>
    </row>
    <row r="23" spans="1:28" x14ac:dyDescent="0.25">
      <c r="A23" t="s">
        <v>18</v>
      </c>
      <c r="B23">
        <v>99.733999999999995</v>
      </c>
      <c r="C23">
        <v>8.15</v>
      </c>
      <c r="D23">
        <f t="shared" si="10"/>
        <v>-9.5987649686723771</v>
      </c>
      <c r="E23">
        <v>0.89</v>
      </c>
      <c r="F23">
        <v>48.536999999999999</v>
      </c>
      <c r="G23">
        <f t="shared" si="0"/>
        <v>11.554072151142414</v>
      </c>
      <c r="H23">
        <f t="shared" si="11"/>
        <v>-3.4040721511424135</v>
      </c>
      <c r="I23">
        <f t="shared" si="12"/>
        <v>-0.85101803778560337</v>
      </c>
      <c r="J23">
        <v>90.64</v>
      </c>
      <c r="K23">
        <v>6111.8</v>
      </c>
      <c r="L23">
        <v>1051.4000000000001</v>
      </c>
      <c r="M23">
        <v>2684.9</v>
      </c>
      <c r="N23">
        <v>433.8</v>
      </c>
      <c r="O23">
        <v>63.6</v>
      </c>
      <c r="P23" s="3">
        <v>38.799999999999997</v>
      </c>
      <c r="Q23" s="3">
        <f t="shared" si="1"/>
        <v>80.107780973737761</v>
      </c>
      <c r="R23" s="3">
        <f t="shared" si="2"/>
        <v>109.03223295711371</v>
      </c>
      <c r="S23" s="3">
        <f t="shared" si="3"/>
        <v>89.458742286481964</v>
      </c>
      <c r="T23">
        <f t="shared" si="4"/>
        <v>0.23752785737443105</v>
      </c>
      <c r="U23">
        <f t="shared" si="5"/>
        <v>0.52865450711951922</v>
      </c>
      <c r="V23">
        <f t="shared" si="6"/>
        <v>-0.18424694295546828</v>
      </c>
      <c r="W23">
        <f t="shared" si="13"/>
        <v>0.23743957392055037</v>
      </c>
      <c r="X23">
        <f t="shared" si="14"/>
        <v>4.2985512231941136</v>
      </c>
      <c r="Y23">
        <f t="shared" si="15"/>
        <v>-8.0819402673926177</v>
      </c>
      <c r="Z23">
        <f t="shared" si="7"/>
        <v>0.14661134163208853</v>
      </c>
      <c r="AA23">
        <f t="shared" si="8"/>
        <v>0.61132563238325865</v>
      </c>
      <c r="AB23">
        <f t="shared" si="9"/>
        <v>0.11610416722425929</v>
      </c>
    </row>
    <row r="24" spans="1:28" x14ac:dyDescent="0.25">
      <c r="A24" t="s">
        <v>19</v>
      </c>
      <c r="B24">
        <v>74.644000000000005</v>
      </c>
      <c r="C24">
        <v>8.19</v>
      </c>
      <c r="D24">
        <f t="shared" si="10"/>
        <v>-27.204417400284751</v>
      </c>
      <c r="E24">
        <v>0.92</v>
      </c>
      <c r="F24">
        <v>49.939</v>
      </c>
      <c r="G24">
        <f t="shared" si="0"/>
        <v>12.535293057530161</v>
      </c>
      <c r="H24">
        <f t="shared" si="11"/>
        <v>-4.3452930575301618</v>
      </c>
      <c r="I24">
        <f t="shared" si="12"/>
        <v>-1.0863232643825405</v>
      </c>
      <c r="J24">
        <v>75.66</v>
      </c>
      <c r="K24">
        <v>6054</v>
      </c>
      <c r="L24">
        <v>1053.7</v>
      </c>
      <c r="M24">
        <v>2699.1</v>
      </c>
      <c r="N24">
        <v>429.4</v>
      </c>
      <c r="O24">
        <v>63.8</v>
      </c>
      <c r="P24" s="3">
        <v>39.380000000000003</v>
      </c>
      <c r="Q24" s="3">
        <f t="shared" si="1"/>
        <v>64.99115122681664</v>
      </c>
      <c r="R24" s="3">
        <f t="shared" si="2"/>
        <v>107.55534081328327</v>
      </c>
      <c r="S24" s="3">
        <f t="shared" si="3"/>
        <v>89.878061491429818</v>
      </c>
      <c r="T24">
        <f t="shared" si="4"/>
        <v>-0.95021182162096096</v>
      </c>
      <c r="U24">
        <f t="shared" si="5"/>
        <v>0.44064111035044817</v>
      </c>
      <c r="V24">
        <f t="shared" si="6"/>
        <v>-1.0194712948093709</v>
      </c>
      <c r="W24">
        <f t="shared" si="13"/>
        <v>-1.363804034924776</v>
      </c>
      <c r="X24">
        <f t="shared" si="14"/>
        <v>0.46763403859007013</v>
      </c>
      <c r="Y24">
        <f t="shared" si="15"/>
        <v>-20.912186444586744</v>
      </c>
      <c r="Z24">
        <f t="shared" si="7"/>
        <v>0.14857941313460643</v>
      </c>
      <c r="AA24">
        <f t="shared" si="8"/>
        <v>0.61988767756854979</v>
      </c>
      <c r="AB24">
        <f t="shared" si="9"/>
        <v>0.11442123214666382</v>
      </c>
    </row>
    <row r="25" spans="1:28" x14ac:dyDescent="0.25">
      <c r="A25" t="s">
        <v>20</v>
      </c>
      <c r="B25">
        <v>81.638999999999996</v>
      </c>
      <c r="C25">
        <v>7.36</v>
      </c>
      <c r="D25">
        <f t="shared" si="10"/>
        <v>7.531148384330951</v>
      </c>
      <c r="E25">
        <v>0.96</v>
      </c>
      <c r="F25">
        <v>51.503999999999998</v>
      </c>
      <c r="G25">
        <f t="shared" si="0"/>
        <v>7.7197887542714838</v>
      </c>
      <c r="H25">
        <f t="shared" si="11"/>
        <v>-0.35978875427148349</v>
      </c>
      <c r="I25">
        <f t="shared" si="12"/>
        <v>-8.9947188567870873E-2</v>
      </c>
      <c r="J25">
        <v>69.42</v>
      </c>
      <c r="K25">
        <v>6030.5</v>
      </c>
      <c r="L25">
        <v>1034.9000000000001</v>
      </c>
      <c r="M25">
        <v>2726.8</v>
      </c>
      <c r="N25">
        <v>418.1</v>
      </c>
      <c r="O25">
        <v>63.2</v>
      </c>
      <c r="P25" s="3">
        <v>39.212000000000003</v>
      </c>
      <c r="Q25" s="3">
        <f t="shared" si="1"/>
        <v>57.819107633982931</v>
      </c>
      <c r="R25" s="3">
        <f t="shared" si="2"/>
        <v>103.84226328664597</v>
      </c>
      <c r="S25" s="3">
        <f t="shared" si="3"/>
        <v>90.936028867063357</v>
      </c>
      <c r="T25">
        <f t="shared" si="4"/>
        <v>-0.38892845583671232</v>
      </c>
      <c r="U25">
        <f t="shared" si="5"/>
        <v>0.23687548503534828</v>
      </c>
      <c r="V25">
        <f t="shared" si="6"/>
        <v>-2.6668247082160867</v>
      </c>
      <c r="W25">
        <f t="shared" si="13"/>
        <v>-3.51324647456428</v>
      </c>
      <c r="X25">
        <f t="shared" si="14"/>
        <v>1.1702400484652209</v>
      </c>
      <c r="Y25">
        <f t="shared" si="15"/>
        <v>-11.69318227053866</v>
      </c>
      <c r="Z25">
        <f t="shared" si="7"/>
        <v>0.15116000956708922</v>
      </c>
      <c r="AA25">
        <f t="shared" si="8"/>
        <v>0.62377912279247161</v>
      </c>
      <c r="AB25">
        <f t="shared" si="9"/>
        <v>0.11114655607836882</v>
      </c>
    </row>
    <row r="26" spans="1:28" x14ac:dyDescent="0.25">
      <c r="A26" t="s">
        <v>21</v>
      </c>
      <c r="B26">
        <v>100.376</v>
      </c>
      <c r="C26">
        <v>5.75</v>
      </c>
      <c r="D26">
        <f t="shared" si="10"/>
        <v>21.513540556596737</v>
      </c>
      <c r="E26">
        <v>0.9</v>
      </c>
      <c r="F26">
        <v>52.497999999999998</v>
      </c>
      <c r="G26">
        <f t="shared" si="0"/>
        <v>5.5544973141834042</v>
      </c>
      <c r="H26">
        <f t="shared" si="11"/>
        <v>0.1955026858165958</v>
      </c>
      <c r="I26">
        <f t="shared" si="12"/>
        <v>4.887567145414895E-2</v>
      </c>
      <c r="J26">
        <v>78.81</v>
      </c>
      <c r="K26">
        <v>5957</v>
      </c>
      <c r="L26">
        <v>1036.9000000000001</v>
      </c>
      <c r="M26">
        <v>2752.2</v>
      </c>
      <c r="N26">
        <v>394.2</v>
      </c>
      <c r="O26">
        <v>61.9</v>
      </c>
      <c r="P26" s="3">
        <v>38.411999999999999</v>
      </c>
      <c r="Q26" s="3">
        <f t="shared" si="1"/>
        <v>64.397099018912982</v>
      </c>
      <c r="R26" s="3">
        <f t="shared" si="2"/>
        <v>99.797640217323178</v>
      </c>
      <c r="S26" s="3">
        <f t="shared" si="3"/>
        <v>83.638351058062284</v>
      </c>
      <c r="T26">
        <f t="shared" si="4"/>
        <v>-1.2262927394610657</v>
      </c>
      <c r="U26">
        <f t="shared" si="5"/>
        <v>0.72575409936419533</v>
      </c>
      <c r="V26">
        <f t="shared" si="6"/>
        <v>-5.8862243643900136</v>
      </c>
      <c r="W26">
        <f t="shared" si="13"/>
        <v>-3.9728510701142916</v>
      </c>
      <c r="X26">
        <f t="shared" si="14"/>
        <v>-8.3654120214959882</v>
      </c>
      <c r="Y26">
        <f t="shared" si="15"/>
        <v>10.774928285452923</v>
      </c>
      <c r="Z26">
        <f t="shared" si="7"/>
        <v>0.15702688990360222</v>
      </c>
      <c r="AA26">
        <f t="shared" si="8"/>
        <v>0.63607520564042297</v>
      </c>
      <c r="AB26">
        <f t="shared" si="9"/>
        <v>0.10403525903248792</v>
      </c>
    </row>
    <row r="27" spans="1:28" x14ac:dyDescent="0.25">
      <c r="A27" t="s">
        <v>22</v>
      </c>
      <c r="B27">
        <v>115.795</v>
      </c>
      <c r="C27">
        <v>5.39</v>
      </c>
      <c r="D27">
        <f t="shared" si="10"/>
        <v>14.013741731091102</v>
      </c>
      <c r="E27">
        <v>0.93</v>
      </c>
      <c r="F27">
        <v>53.226999999999997</v>
      </c>
      <c r="G27">
        <f t="shared" si="0"/>
        <v>7.9884269261841112</v>
      </c>
      <c r="H27">
        <f t="shared" si="11"/>
        <v>-2.5984269261841115</v>
      </c>
      <c r="I27">
        <f t="shared" si="12"/>
        <v>-0.64960673154602788</v>
      </c>
      <c r="J27">
        <v>89.07</v>
      </c>
      <c r="K27">
        <v>5999.6</v>
      </c>
      <c r="L27">
        <v>1059.8</v>
      </c>
      <c r="M27">
        <v>2785.2</v>
      </c>
      <c r="N27">
        <v>384.8</v>
      </c>
      <c r="O27">
        <v>61.6</v>
      </c>
      <c r="P27" s="3">
        <v>38.048000000000002</v>
      </c>
      <c r="Q27" s="3">
        <f t="shared" si="1"/>
        <v>71.783924491982106</v>
      </c>
      <c r="R27" s="3">
        <f t="shared" si="2"/>
        <v>97.498055565488002</v>
      </c>
      <c r="S27" s="3">
        <f t="shared" si="3"/>
        <v>85.242596657855842</v>
      </c>
      <c r="T27">
        <f t="shared" si="4"/>
        <v>0.71258016925170864</v>
      </c>
      <c r="U27">
        <f t="shared" si="5"/>
        <v>1.4645079081500256</v>
      </c>
      <c r="V27">
        <f t="shared" si="6"/>
        <v>-2.4134675927068194</v>
      </c>
      <c r="W27">
        <f t="shared" si="13"/>
        <v>-2.3312103033998888</v>
      </c>
      <c r="X27">
        <f t="shared" si="14"/>
        <v>1.8999110056347135</v>
      </c>
      <c r="Y27">
        <f t="shared" si="15"/>
        <v>10.85919723115758</v>
      </c>
      <c r="Z27">
        <f t="shared" si="7"/>
        <v>0.16008316008316009</v>
      </c>
      <c r="AA27">
        <f t="shared" si="8"/>
        <v>0.6408760584038935</v>
      </c>
      <c r="AB27">
        <f t="shared" si="9"/>
        <v>0.10007802340702211</v>
      </c>
    </row>
    <row r="28" spans="1:28" x14ac:dyDescent="0.25">
      <c r="A28" t="s">
        <v>23</v>
      </c>
      <c r="B28">
        <v>103.114</v>
      </c>
      <c r="C28">
        <v>6.33</v>
      </c>
      <c r="D28">
        <f t="shared" si="10"/>
        <v>-12.533750053974693</v>
      </c>
      <c r="E28">
        <v>0.92</v>
      </c>
      <c r="F28">
        <v>54.29</v>
      </c>
      <c r="G28">
        <f t="shared" si="0"/>
        <v>7.0804936452384837</v>
      </c>
      <c r="H28">
        <f t="shared" si="11"/>
        <v>-0.75049364523848361</v>
      </c>
      <c r="I28">
        <f t="shared" si="12"/>
        <v>-0.1876234113096209</v>
      </c>
      <c r="J28">
        <v>87.62</v>
      </c>
      <c r="K28">
        <v>6102.3</v>
      </c>
      <c r="L28">
        <v>1070.2</v>
      </c>
      <c r="M28">
        <v>2798.3</v>
      </c>
      <c r="N28">
        <v>388.9</v>
      </c>
      <c r="O28">
        <v>62.6</v>
      </c>
      <c r="P28" s="3">
        <v>38.036000000000001</v>
      </c>
      <c r="Q28" s="3">
        <f t="shared" si="1"/>
        <v>69.232679727243777</v>
      </c>
      <c r="R28" s="3">
        <f t="shared" si="2"/>
        <v>95.558892473778513</v>
      </c>
      <c r="S28" s="3">
        <f t="shared" si="3"/>
        <v>82.674903533256838</v>
      </c>
      <c r="T28">
        <f t="shared" si="4"/>
        <v>1.6972948955347178</v>
      </c>
      <c r="U28">
        <f t="shared" si="5"/>
        <v>0.60932320497641967</v>
      </c>
      <c r="V28">
        <f t="shared" si="6"/>
        <v>1.0598522370150576</v>
      </c>
      <c r="W28">
        <f t="shared" si="13"/>
        <v>-2.0089702348047744</v>
      </c>
      <c r="X28">
        <f t="shared" si="14"/>
        <v>-3.0585177621090587</v>
      </c>
      <c r="Y28">
        <f t="shared" si="15"/>
        <v>-3.6187556574899915</v>
      </c>
      <c r="Z28">
        <f t="shared" si="7"/>
        <v>0.16096682951915661</v>
      </c>
      <c r="AA28">
        <f t="shared" si="8"/>
        <v>0.63394130082100186</v>
      </c>
      <c r="AB28">
        <f t="shared" si="9"/>
        <v>0.10052992115807159</v>
      </c>
    </row>
    <row r="29" spans="1:28" x14ac:dyDescent="0.25">
      <c r="A29" t="s">
        <v>24</v>
      </c>
      <c r="B29">
        <v>112.032</v>
      </c>
      <c r="C29">
        <v>5.63</v>
      </c>
      <c r="D29">
        <f t="shared" si="10"/>
        <v>7.2411801016350656</v>
      </c>
      <c r="E29">
        <v>0.93</v>
      </c>
      <c r="F29">
        <v>55.250999999999998</v>
      </c>
      <c r="G29">
        <f t="shared" si="0"/>
        <v>4.3582921576080125</v>
      </c>
      <c r="H29">
        <f t="shared" si="11"/>
        <v>1.2717078423919874</v>
      </c>
      <c r="I29">
        <f t="shared" si="12"/>
        <v>0.31792696059799685</v>
      </c>
      <c r="J29">
        <v>89.11</v>
      </c>
      <c r="K29">
        <v>6184.5</v>
      </c>
      <c r="L29">
        <v>1067.5999999999999</v>
      </c>
      <c r="M29">
        <v>2838.6</v>
      </c>
      <c r="N29">
        <v>393.5</v>
      </c>
      <c r="O29">
        <v>64</v>
      </c>
      <c r="P29" s="3">
        <v>38.872</v>
      </c>
      <c r="Q29" s="3">
        <f t="shared" si="1"/>
        <v>69.185332974058426</v>
      </c>
      <c r="R29" s="3">
        <f t="shared" si="2"/>
        <v>95.960577693366673</v>
      </c>
      <c r="S29" s="3">
        <f t="shared" si="3"/>
        <v>82.119919862223185</v>
      </c>
      <c r="T29">
        <f t="shared" si="4"/>
        <v>1.3380412538513298</v>
      </c>
      <c r="U29">
        <f t="shared" si="5"/>
        <v>0.96981994132825378</v>
      </c>
      <c r="V29">
        <f t="shared" si="6"/>
        <v>1.1758826695755786</v>
      </c>
      <c r="W29">
        <f t="shared" si="13"/>
        <v>0.41947255621845869</v>
      </c>
      <c r="X29">
        <f t="shared" si="14"/>
        <v>-0.67354757600028847</v>
      </c>
      <c r="Y29">
        <f t="shared" si="15"/>
        <v>-6.8411262534340267E-2</v>
      </c>
      <c r="Z29">
        <f t="shared" si="7"/>
        <v>0.16264294790343076</v>
      </c>
      <c r="AA29">
        <f t="shared" si="8"/>
        <v>0.63161128628021668</v>
      </c>
      <c r="AB29">
        <f t="shared" si="9"/>
        <v>0.1007372894373048</v>
      </c>
    </row>
    <row r="30" spans="1:28" x14ac:dyDescent="0.25">
      <c r="A30" t="s">
        <v>25</v>
      </c>
      <c r="B30">
        <v>128.81100000000001</v>
      </c>
      <c r="C30">
        <v>4.92</v>
      </c>
      <c r="D30">
        <f t="shared" si="10"/>
        <v>13.746970865467009</v>
      </c>
      <c r="E30">
        <v>0.91</v>
      </c>
      <c r="F30">
        <v>55.853000000000002</v>
      </c>
      <c r="G30">
        <f t="shared" si="0"/>
        <v>4.1824073908294679</v>
      </c>
      <c r="H30">
        <f t="shared" si="11"/>
        <v>0.73759260917053204</v>
      </c>
      <c r="I30">
        <f t="shared" si="12"/>
        <v>0.18439815229263301</v>
      </c>
      <c r="J30">
        <v>99.53</v>
      </c>
      <c r="K30">
        <v>6323.6</v>
      </c>
      <c r="L30">
        <v>1089.2</v>
      </c>
      <c r="M30">
        <v>2871.7</v>
      </c>
      <c r="N30">
        <v>401.9</v>
      </c>
      <c r="O30">
        <v>65.7</v>
      </c>
      <c r="P30" s="3">
        <v>41.936</v>
      </c>
      <c r="Q30" s="3">
        <f t="shared" si="1"/>
        <v>76.442561897291455</v>
      </c>
      <c r="R30" s="3">
        <f t="shared" si="2"/>
        <v>102.40864245089854</v>
      </c>
      <c r="S30" s="3">
        <f t="shared" si="3"/>
        <v>79.487822199941519</v>
      </c>
      <c r="T30">
        <f t="shared" si="4"/>
        <v>2.2242504406968067</v>
      </c>
      <c r="U30">
        <f t="shared" si="5"/>
        <v>1.3906237750473949</v>
      </c>
      <c r="V30">
        <f t="shared" si="6"/>
        <v>2.1122233597697715</v>
      </c>
      <c r="W30">
        <f t="shared" si="13"/>
        <v>6.5033649877570099</v>
      </c>
      <c r="X30">
        <f t="shared" si="14"/>
        <v>-3.2576786236284683</v>
      </c>
      <c r="Y30">
        <f t="shared" si="15"/>
        <v>9.9750745033465371</v>
      </c>
      <c r="Z30">
        <f t="shared" si="7"/>
        <v>0.1634735008708634</v>
      </c>
      <c r="AA30">
        <f t="shared" si="8"/>
        <v>0.62636789170725526</v>
      </c>
      <c r="AB30">
        <f t="shared" si="9"/>
        <v>0.10146683834482062</v>
      </c>
    </row>
    <row r="31" spans="1:28" x14ac:dyDescent="0.25">
      <c r="A31" t="s">
        <v>26</v>
      </c>
      <c r="B31">
        <v>131.989</v>
      </c>
      <c r="C31">
        <v>5.16</v>
      </c>
      <c r="D31">
        <f t="shared" si="10"/>
        <v>1.1771805979302963</v>
      </c>
      <c r="E31">
        <v>1</v>
      </c>
      <c r="F31">
        <v>56.436999999999998</v>
      </c>
      <c r="G31">
        <f t="shared" si="0"/>
        <v>5.9039282740046772</v>
      </c>
      <c r="H31">
        <f t="shared" si="11"/>
        <v>-0.74392827400467709</v>
      </c>
      <c r="I31">
        <f t="shared" si="12"/>
        <v>-0.18598206850116927</v>
      </c>
      <c r="J31">
        <v>101.62</v>
      </c>
      <c r="K31">
        <v>6370</v>
      </c>
      <c r="L31">
        <v>1106</v>
      </c>
      <c r="M31">
        <v>2890.7</v>
      </c>
      <c r="N31">
        <v>407.3</v>
      </c>
      <c r="O31">
        <v>66.099999999999994</v>
      </c>
      <c r="P31" s="3">
        <v>43.911999999999999</v>
      </c>
      <c r="Q31" s="3">
        <f t="shared" si="1"/>
        <v>77.240131609256508</v>
      </c>
      <c r="R31" s="3">
        <f t="shared" si="2"/>
        <v>106.12443919610176</v>
      </c>
      <c r="S31" s="3">
        <f t="shared" si="3"/>
        <v>86.445380667256401</v>
      </c>
      <c r="T31">
        <f t="shared" si="4"/>
        <v>0.73108033441755538</v>
      </c>
      <c r="U31">
        <f t="shared" si="5"/>
        <v>0.89977484489747184</v>
      </c>
      <c r="V31">
        <f t="shared" si="6"/>
        <v>1.3346713199211102</v>
      </c>
      <c r="W31">
        <f t="shared" si="13"/>
        <v>3.5641252267732071</v>
      </c>
      <c r="X31">
        <f t="shared" si="14"/>
        <v>8.3908947072434792</v>
      </c>
      <c r="Y31">
        <f t="shared" si="15"/>
        <v>1.0379527508807662</v>
      </c>
      <c r="Z31">
        <f t="shared" si="7"/>
        <v>0.16228823962681069</v>
      </c>
      <c r="AA31">
        <f t="shared" si="8"/>
        <v>0.62742543171114595</v>
      </c>
      <c r="AB31">
        <f t="shared" si="9"/>
        <v>0.10190907498686418</v>
      </c>
    </row>
    <row r="32" spans="1:28" x14ac:dyDescent="0.25">
      <c r="A32" t="s">
        <v>27</v>
      </c>
      <c r="B32">
        <v>134.50399999999999</v>
      </c>
      <c r="C32">
        <v>5.15</v>
      </c>
      <c r="D32">
        <f t="shared" si="10"/>
        <v>0.61796181878792344</v>
      </c>
      <c r="E32">
        <v>1.01</v>
      </c>
      <c r="F32">
        <v>57.27</v>
      </c>
      <c r="G32">
        <f t="shared" si="0"/>
        <v>5.6574122577265129</v>
      </c>
      <c r="H32">
        <f t="shared" si="11"/>
        <v>-0.50741225772651255</v>
      </c>
      <c r="I32">
        <f t="shared" si="12"/>
        <v>-0.12685306443162814</v>
      </c>
      <c r="J32">
        <v>104.31</v>
      </c>
      <c r="K32">
        <v>6404.9</v>
      </c>
      <c r="L32">
        <v>1114.4000000000001</v>
      </c>
      <c r="M32">
        <v>2925.7</v>
      </c>
      <c r="N32">
        <v>416.2</v>
      </c>
      <c r="O32">
        <v>66.7</v>
      </c>
      <c r="P32" s="3">
        <v>45.835999999999999</v>
      </c>
      <c r="Q32" s="3">
        <f t="shared" si="1"/>
        <v>78.1315602206801</v>
      </c>
      <c r="R32" s="3">
        <f t="shared" si="2"/>
        <v>109.16304419798566</v>
      </c>
      <c r="S32" s="3">
        <f t="shared" si="3"/>
        <v>86.039900963944973</v>
      </c>
      <c r="T32">
        <f t="shared" si="4"/>
        <v>0.54638528402470854</v>
      </c>
      <c r="U32">
        <f t="shared" si="5"/>
        <v>1.0800423521866165</v>
      </c>
      <c r="V32">
        <f t="shared" si="6"/>
        <v>2.1615899305167829</v>
      </c>
      <c r="W32">
        <f t="shared" si="13"/>
        <v>2.823022269111064</v>
      </c>
      <c r="X32">
        <f t="shared" si="14"/>
        <v>-0.47016237723340737</v>
      </c>
      <c r="Y32">
        <f t="shared" si="15"/>
        <v>1.1474913896790895</v>
      </c>
      <c r="Z32">
        <f t="shared" si="7"/>
        <v>0.16025949062950506</v>
      </c>
      <c r="AA32">
        <f t="shared" si="8"/>
        <v>0.63078268200908683</v>
      </c>
      <c r="AB32">
        <f t="shared" si="9"/>
        <v>0.10301725204821663</v>
      </c>
    </row>
    <row r="33" spans="1:28" x14ac:dyDescent="0.25">
      <c r="A33" t="s">
        <v>28</v>
      </c>
      <c r="B33">
        <v>138.83799999999999</v>
      </c>
      <c r="C33">
        <v>4.67</v>
      </c>
      <c r="D33">
        <f t="shared" si="10"/>
        <v>2.0547090049366603</v>
      </c>
      <c r="E33">
        <v>1.1299999999999999</v>
      </c>
      <c r="F33">
        <v>58.08</v>
      </c>
      <c r="G33">
        <f t="shared" si="0"/>
        <v>7.2727272727273196</v>
      </c>
      <c r="H33">
        <f t="shared" si="11"/>
        <v>-2.6027272727273196</v>
      </c>
      <c r="I33">
        <f t="shared" si="12"/>
        <v>-0.65068181818182991</v>
      </c>
      <c r="J33">
        <v>102.58</v>
      </c>
      <c r="K33">
        <v>6451.2</v>
      </c>
      <c r="L33">
        <v>1126.2</v>
      </c>
      <c r="M33">
        <v>2965.8</v>
      </c>
      <c r="N33">
        <v>424.2</v>
      </c>
      <c r="O33">
        <v>67.2</v>
      </c>
      <c r="P33" s="3">
        <v>47.851999999999997</v>
      </c>
      <c r="Q33" s="3">
        <f t="shared" si="1"/>
        <v>75.764161583865231</v>
      </c>
      <c r="R33" s="3">
        <f t="shared" si="2"/>
        <v>112.3749721062038</v>
      </c>
      <c r="S33" s="3">
        <f t="shared" si="3"/>
        <v>94.919960090414619</v>
      </c>
      <c r="T33">
        <f t="shared" si="4"/>
        <v>0.72028375904853448</v>
      </c>
      <c r="U33">
        <f t="shared" si="5"/>
        <v>1.2764403947411296</v>
      </c>
      <c r="V33">
        <f t="shared" si="6"/>
        <v>1.9039128171047359</v>
      </c>
      <c r="W33">
        <f t="shared" si="13"/>
        <v>2.8998661633681699</v>
      </c>
      <c r="X33">
        <f t="shared" si="14"/>
        <v>9.8222857760306148</v>
      </c>
      <c r="Y33">
        <f t="shared" si="15"/>
        <v>-3.0768696837531806</v>
      </c>
      <c r="Z33">
        <f t="shared" si="7"/>
        <v>0.15841584158415842</v>
      </c>
      <c r="AA33">
        <f t="shared" si="8"/>
        <v>0.63430059523809523</v>
      </c>
      <c r="AB33">
        <f t="shared" si="9"/>
        <v>0.10366568914956012</v>
      </c>
    </row>
    <row r="34" spans="1:28" x14ac:dyDescent="0.25">
      <c r="A34" t="s">
        <v>29</v>
      </c>
      <c r="B34">
        <v>128.49700000000001</v>
      </c>
      <c r="C34">
        <v>4.63</v>
      </c>
      <c r="D34">
        <f t="shared" si="10"/>
        <v>-8.6057490384476747</v>
      </c>
      <c r="E34">
        <v>1.05</v>
      </c>
      <c r="F34">
        <v>59.136000000000003</v>
      </c>
      <c r="G34">
        <f t="shared" si="0"/>
        <v>7.7313311688311792</v>
      </c>
      <c r="H34">
        <f t="shared" si="11"/>
        <v>-3.1013311688311793</v>
      </c>
      <c r="I34">
        <f t="shared" si="12"/>
        <v>-0.77533279220779483</v>
      </c>
      <c r="J34">
        <v>101.78</v>
      </c>
      <c r="K34">
        <v>6527.7</v>
      </c>
      <c r="L34">
        <v>1125.4000000000001</v>
      </c>
      <c r="M34">
        <v>3002.2</v>
      </c>
      <c r="N34">
        <v>439.7</v>
      </c>
      <c r="O34">
        <v>68.099999999999994</v>
      </c>
      <c r="P34" s="3">
        <v>48.56</v>
      </c>
      <c r="Q34" s="3">
        <f t="shared" si="1"/>
        <v>73.830912481254913</v>
      </c>
      <c r="R34" s="3">
        <f t="shared" si="2"/>
        <v>112.00124323108196</v>
      </c>
      <c r="S34" s="3">
        <f t="shared" si="3"/>
        <v>86.624963578088582</v>
      </c>
      <c r="T34">
        <f t="shared" si="4"/>
        <v>1.1788500708645344</v>
      </c>
      <c r="U34">
        <f t="shared" si="5"/>
        <v>0.86622761700407835</v>
      </c>
      <c r="V34">
        <f t="shared" si="6"/>
        <v>3.5887634056182449</v>
      </c>
      <c r="W34">
        <f t="shared" si="13"/>
        <v>-0.33312730600938423</v>
      </c>
      <c r="X34">
        <f t="shared" si="14"/>
        <v>-9.1445974057495327</v>
      </c>
      <c r="Y34">
        <f t="shared" si="15"/>
        <v>-2.5847866303114309</v>
      </c>
      <c r="Z34">
        <f t="shared" si="7"/>
        <v>0.15487832613145325</v>
      </c>
      <c r="AA34">
        <f t="shared" si="8"/>
        <v>0.63232072552353824</v>
      </c>
      <c r="AB34">
        <f t="shared" si="9"/>
        <v>0.10652679523209613</v>
      </c>
    </row>
    <row r="35" spans="1:28" x14ac:dyDescent="0.25">
      <c r="A35" t="s">
        <v>30</v>
      </c>
      <c r="B35">
        <v>132.75399999999999</v>
      </c>
      <c r="C35">
        <v>4.84</v>
      </c>
      <c r="D35">
        <f t="shared" si="10"/>
        <v>2.1029178113107561</v>
      </c>
      <c r="E35">
        <v>1.17</v>
      </c>
      <c r="F35">
        <v>60.279000000000003</v>
      </c>
      <c r="G35">
        <f t="shared" si="0"/>
        <v>5.2887406891288791</v>
      </c>
      <c r="H35">
        <f t="shared" si="11"/>
        <v>-0.44874068912887921</v>
      </c>
      <c r="I35">
        <f t="shared" si="12"/>
        <v>-0.1121851722822198</v>
      </c>
      <c r="J35">
        <v>99.03</v>
      </c>
      <c r="K35">
        <v>6654.5</v>
      </c>
      <c r="L35">
        <v>1125.3</v>
      </c>
      <c r="M35">
        <v>3013.2</v>
      </c>
      <c r="N35">
        <v>451.8</v>
      </c>
      <c r="O35">
        <v>69.599999999999994</v>
      </c>
      <c r="P35" s="3">
        <v>49.904000000000003</v>
      </c>
      <c r="Q35" s="3">
        <f t="shared" si="1"/>
        <v>70.473927395316679</v>
      </c>
      <c r="R35" s="3">
        <f t="shared" si="2"/>
        <v>112.91858544744241</v>
      </c>
      <c r="S35" s="3">
        <f t="shared" si="3"/>
        <v>94.694669785497425</v>
      </c>
      <c r="T35">
        <f t="shared" si="4"/>
        <v>1.9238656821025657</v>
      </c>
      <c r="U35">
        <f t="shared" si="5"/>
        <v>0.26372790838919968</v>
      </c>
      <c r="V35">
        <f t="shared" si="6"/>
        <v>2.7146927847138791</v>
      </c>
      <c r="W35">
        <f t="shared" si="13"/>
        <v>0.81571047628985482</v>
      </c>
      <c r="X35">
        <f t="shared" si="14"/>
        <v>8.9069676288925592</v>
      </c>
      <c r="Y35">
        <f t="shared" si="15"/>
        <v>-4.6534694978781488</v>
      </c>
      <c r="Z35">
        <f t="shared" si="7"/>
        <v>0.15405046480743689</v>
      </c>
      <c r="AA35">
        <f t="shared" si="8"/>
        <v>0.62190998572394618</v>
      </c>
      <c r="AB35">
        <f t="shared" si="9"/>
        <v>0.10916998912649511</v>
      </c>
    </row>
    <row r="36" spans="1:28" x14ac:dyDescent="0.25">
      <c r="A36" t="s">
        <v>31</v>
      </c>
      <c r="B36">
        <v>129.04900000000001</v>
      </c>
      <c r="C36">
        <v>5.5</v>
      </c>
      <c r="D36">
        <f t="shared" si="10"/>
        <v>-4.1658763577745184</v>
      </c>
      <c r="E36">
        <v>1.1499999999999999</v>
      </c>
      <c r="F36">
        <v>61.076000000000001</v>
      </c>
      <c r="G36">
        <f t="shared" si="0"/>
        <v>5.7240159800904244</v>
      </c>
      <c r="H36">
        <f t="shared" si="11"/>
        <v>-0.22401598009042445</v>
      </c>
      <c r="I36">
        <f t="shared" si="12"/>
        <v>-5.6003995022606112E-2</v>
      </c>
      <c r="J36">
        <v>98.05</v>
      </c>
      <c r="K36">
        <v>6774.5</v>
      </c>
      <c r="L36">
        <v>1130.9000000000001</v>
      </c>
      <c r="M36">
        <v>3045.4</v>
      </c>
      <c r="N36">
        <v>460.8</v>
      </c>
      <c r="O36">
        <v>70.599999999999994</v>
      </c>
      <c r="P36" s="3">
        <v>51.54</v>
      </c>
      <c r="Q36" s="3">
        <f t="shared" si="1"/>
        <v>68.865982230262702</v>
      </c>
      <c r="R36" s="3">
        <f t="shared" si="2"/>
        <v>115.09857276356551</v>
      </c>
      <c r="S36" s="3">
        <f t="shared" si="3"/>
        <v>91.861379936892405</v>
      </c>
      <c r="T36">
        <f t="shared" si="4"/>
        <v>1.7872245759873451</v>
      </c>
      <c r="U36">
        <f t="shared" si="5"/>
        <v>0.90922837371802956</v>
      </c>
      <c r="V36">
        <f t="shared" si="6"/>
        <v>1.9724505347778809</v>
      </c>
      <c r="W36">
        <f t="shared" si="13"/>
        <v>1.9121839408031249</v>
      </c>
      <c r="X36">
        <f t="shared" si="14"/>
        <v>-3.0377012385245372</v>
      </c>
      <c r="Y36">
        <f t="shared" si="15"/>
        <v>-2.3080487841595776</v>
      </c>
      <c r="Z36">
        <f t="shared" si="7"/>
        <v>0.15321180555555555</v>
      </c>
      <c r="AA36">
        <f t="shared" si="8"/>
        <v>0.61647354048269243</v>
      </c>
      <c r="AB36">
        <f t="shared" si="9"/>
        <v>0.11033690108469218</v>
      </c>
    </row>
    <row r="37" spans="1:28" x14ac:dyDescent="0.25">
      <c r="A37" t="s">
        <v>32</v>
      </c>
      <c r="B37">
        <v>128.90199999999999</v>
      </c>
      <c r="C37">
        <v>6.11</v>
      </c>
      <c r="D37">
        <f t="shared" si="10"/>
        <v>-1.6414102201489496</v>
      </c>
      <c r="E37">
        <v>1.3</v>
      </c>
      <c r="F37">
        <v>61.95</v>
      </c>
      <c r="G37">
        <f t="shared" si="0"/>
        <v>7.0960451977400751</v>
      </c>
      <c r="H37">
        <f t="shared" si="11"/>
        <v>-0.98604519774007482</v>
      </c>
      <c r="I37">
        <f t="shared" si="12"/>
        <v>-0.2465112994350187</v>
      </c>
      <c r="J37">
        <v>93.95</v>
      </c>
      <c r="K37">
        <v>6774.6</v>
      </c>
      <c r="L37">
        <v>1155.2</v>
      </c>
      <c r="M37">
        <v>3074.3</v>
      </c>
      <c r="N37">
        <v>474.9</v>
      </c>
      <c r="O37">
        <v>71.7</v>
      </c>
      <c r="P37" s="3">
        <v>52.82</v>
      </c>
      <c r="Q37" s="3">
        <f t="shared" si="1"/>
        <v>65.055378549815771</v>
      </c>
      <c r="R37" s="3">
        <f t="shared" si="2"/>
        <v>116.29289894440249</v>
      </c>
      <c r="S37" s="3">
        <f t="shared" si="3"/>
        <v>102.37826203927899</v>
      </c>
      <c r="T37">
        <f t="shared" si="4"/>
        <v>1.4761128046103522E-3</v>
      </c>
      <c r="U37">
        <f t="shared" si="5"/>
        <v>1.2658095681437942</v>
      </c>
      <c r="V37">
        <f t="shared" si="6"/>
        <v>3.0140146173394555</v>
      </c>
      <c r="W37">
        <f t="shared" si="13"/>
        <v>1.0323083890881435</v>
      </c>
      <c r="X37">
        <f t="shared" si="14"/>
        <v>10.839370433844664</v>
      </c>
      <c r="Y37">
        <f t="shared" si="15"/>
        <v>-5.6923444536767676</v>
      </c>
      <c r="Z37">
        <f t="shared" si="7"/>
        <v>0.15097915350600127</v>
      </c>
      <c r="AA37">
        <f t="shared" si="8"/>
        <v>0.62431730286658993</v>
      </c>
      <c r="AB37">
        <f t="shared" si="9"/>
        <v>0.11228277574181345</v>
      </c>
    </row>
    <row r="38" spans="1:28" x14ac:dyDescent="0.25">
      <c r="A38" t="s">
        <v>33</v>
      </c>
      <c r="B38">
        <v>122.538</v>
      </c>
      <c r="C38">
        <v>6.39</v>
      </c>
      <c r="D38">
        <f t="shared" si="10"/>
        <v>-6.5345839862841526</v>
      </c>
      <c r="E38">
        <v>1.18</v>
      </c>
      <c r="F38">
        <v>63.048999999999999</v>
      </c>
      <c r="G38">
        <f t="shared" si="0"/>
        <v>8.9644562165934971</v>
      </c>
      <c r="H38">
        <f t="shared" si="11"/>
        <v>-2.5744562165934974</v>
      </c>
      <c r="I38">
        <f t="shared" si="12"/>
        <v>-0.64361405414837436</v>
      </c>
      <c r="J38">
        <v>89.35</v>
      </c>
      <c r="K38">
        <v>6796.3</v>
      </c>
      <c r="L38">
        <v>1160.0999999999999</v>
      </c>
      <c r="M38">
        <v>3122.3</v>
      </c>
      <c r="N38">
        <v>479</v>
      </c>
      <c r="O38">
        <v>72.8</v>
      </c>
      <c r="P38" s="3">
        <v>54.572000000000003</v>
      </c>
      <c r="Q38" s="3">
        <f t="shared" si="1"/>
        <v>60.791672055695138</v>
      </c>
      <c r="R38" s="3">
        <f t="shared" si="2"/>
        <v>118.05592225560927</v>
      </c>
      <c r="S38" s="3">
        <f t="shared" si="3"/>
        <v>91.308144133724241</v>
      </c>
      <c r="T38">
        <f t="shared" si="4"/>
        <v>0.31980220168819073</v>
      </c>
      <c r="U38">
        <f t="shared" si="5"/>
        <v>1.2429817335101845</v>
      </c>
      <c r="V38">
        <f t="shared" si="6"/>
        <v>0.8596341855838574</v>
      </c>
      <c r="W38">
        <f t="shared" si="13"/>
        <v>1.5046430049873827</v>
      </c>
      <c r="X38">
        <f t="shared" si="14"/>
        <v>-11.4434419771686</v>
      </c>
      <c r="Y38">
        <f t="shared" si="15"/>
        <v>-6.7786078035804387</v>
      </c>
      <c r="Z38">
        <f t="shared" si="7"/>
        <v>0.15198329853862214</v>
      </c>
      <c r="AA38">
        <f t="shared" si="8"/>
        <v>0.63010755852449118</v>
      </c>
      <c r="AB38">
        <f t="shared" si="9"/>
        <v>0.11185316644872036</v>
      </c>
    </row>
    <row r="39" spans="1:28" x14ac:dyDescent="0.25">
      <c r="A39" t="s">
        <v>34</v>
      </c>
      <c r="B39">
        <v>132.96700000000001</v>
      </c>
      <c r="C39">
        <v>6.48</v>
      </c>
      <c r="D39">
        <f t="shared" si="10"/>
        <v>6.8908292937701168</v>
      </c>
      <c r="E39">
        <v>1.28</v>
      </c>
      <c r="F39">
        <v>64.462000000000003</v>
      </c>
      <c r="G39">
        <f t="shared" si="0"/>
        <v>8.9851385312276655</v>
      </c>
      <c r="H39">
        <f t="shared" si="11"/>
        <v>-2.5051385312276651</v>
      </c>
      <c r="I39">
        <f t="shared" si="12"/>
        <v>-0.62628463280691626</v>
      </c>
      <c r="J39">
        <v>95.93</v>
      </c>
      <c r="K39">
        <v>7058.9</v>
      </c>
      <c r="L39">
        <v>1169.0999999999999</v>
      </c>
      <c r="M39">
        <v>3169.3</v>
      </c>
      <c r="N39">
        <v>516.1</v>
      </c>
      <c r="O39">
        <v>75.099999999999994</v>
      </c>
      <c r="P39" s="3">
        <v>56.064</v>
      </c>
      <c r="Q39" s="3">
        <f t="shared" si="1"/>
        <v>63.837872239491624</v>
      </c>
      <c r="R39" s="3">
        <f t="shared" si="2"/>
        <v>118.62505175175308</v>
      </c>
      <c r="S39" s="3">
        <f t="shared" si="3"/>
        <v>96.875042263022777</v>
      </c>
      <c r="T39">
        <f t="shared" si="4"/>
        <v>3.7910885551207585</v>
      </c>
      <c r="U39">
        <f t="shared" si="5"/>
        <v>1.2992016447679333</v>
      </c>
      <c r="V39">
        <f t="shared" si="6"/>
        <v>7.4599947743766215</v>
      </c>
      <c r="W39">
        <f t="shared" si="13"/>
        <v>0.48092635707686071</v>
      </c>
      <c r="X39">
        <f t="shared" si="14"/>
        <v>5.9181938411422941</v>
      </c>
      <c r="Y39">
        <f t="shared" si="15"/>
        <v>4.8893816181889704</v>
      </c>
      <c r="Z39">
        <f t="shared" si="7"/>
        <v>0.14551443518697926</v>
      </c>
      <c r="AA39">
        <f t="shared" si="8"/>
        <v>0.61460000849990792</v>
      </c>
      <c r="AB39">
        <f t="shared" si="9"/>
        <v>0.11896090724691132</v>
      </c>
    </row>
    <row r="40" spans="1:28" x14ac:dyDescent="0.25">
      <c r="A40" t="s">
        <v>35</v>
      </c>
      <c r="B40">
        <v>144.49100000000001</v>
      </c>
      <c r="C40">
        <v>7.31</v>
      </c>
      <c r="D40">
        <f t="shared" si="10"/>
        <v>6.8393120661517424</v>
      </c>
      <c r="E40">
        <v>1.26</v>
      </c>
      <c r="F40">
        <v>65.91</v>
      </c>
      <c r="G40">
        <f t="shared" si="0"/>
        <v>9.7344864208769089</v>
      </c>
      <c r="H40">
        <f t="shared" si="11"/>
        <v>-2.4244864208769092</v>
      </c>
      <c r="I40">
        <f t="shared" si="12"/>
        <v>-0.60612160521922731</v>
      </c>
      <c r="J40">
        <v>101.66</v>
      </c>
      <c r="K40">
        <v>7129.9</v>
      </c>
      <c r="L40">
        <v>1178.0999999999999</v>
      </c>
      <c r="M40">
        <v>3192.1</v>
      </c>
      <c r="N40">
        <v>533.70000000000005</v>
      </c>
      <c r="O40">
        <v>76.3</v>
      </c>
      <c r="P40" s="3">
        <v>58.975999999999999</v>
      </c>
      <c r="Q40" s="3">
        <f t="shared" si="1"/>
        <v>66.164727520051272</v>
      </c>
      <c r="R40" s="3">
        <f t="shared" si="2"/>
        <v>122.04503393081367</v>
      </c>
      <c r="S40" s="3">
        <f t="shared" si="3"/>
        <v>93.266342214908448</v>
      </c>
      <c r="T40">
        <f t="shared" si="4"/>
        <v>1.0007977081924579</v>
      </c>
      <c r="U40">
        <f t="shared" si="5"/>
        <v>0.73031581059161965</v>
      </c>
      <c r="V40">
        <f t="shared" si="6"/>
        <v>3.3533338185217865</v>
      </c>
      <c r="W40">
        <f t="shared" si="13"/>
        <v>2.8422414008306696</v>
      </c>
      <c r="X40">
        <f t="shared" si="14"/>
        <v>-3.7962629133319048</v>
      </c>
      <c r="Y40">
        <f t="shared" si="15"/>
        <v>3.5800881023719811</v>
      </c>
      <c r="Z40">
        <f t="shared" si="7"/>
        <v>0.14296421210417837</v>
      </c>
      <c r="AA40">
        <f t="shared" si="8"/>
        <v>0.61293987292949415</v>
      </c>
      <c r="AB40">
        <f t="shared" si="9"/>
        <v>0.12212255732003113</v>
      </c>
    </row>
    <row r="41" spans="1:28" x14ac:dyDescent="0.25">
      <c r="A41" t="s">
        <v>36</v>
      </c>
      <c r="B41">
        <v>137.37200000000001</v>
      </c>
      <c r="C41">
        <v>8.57</v>
      </c>
      <c r="D41">
        <f t="shared" si="10"/>
        <v>-7.0694504675031666</v>
      </c>
      <c r="E41">
        <v>1.35</v>
      </c>
      <c r="F41">
        <v>67.513999999999996</v>
      </c>
      <c r="G41">
        <f t="shared" si="0"/>
        <v>9.9534911277661564</v>
      </c>
      <c r="H41">
        <f t="shared" si="11"/>
        <v>-1.3834911277661561</v>
      </c>
      <c r="I41">
        <f t="shared" si="12"/>
        <v>-0.34587278194153903</v>
      </c>
      <c r="J41">
        <v>97.13</v>
      </c>
      <c r="K41">
        <v>7225.8</v>
      </c>
      <c r="L41">
        <v>1193.3</v>
      </c>
      <c r="M41">
        <v>3208.9</v>
      </c>
      <c r="N41">
        <v>550.9</v>
      </c>
      <c r="O41">
        <v>77.7</v>
      </c>
      <c r="P41" s="3">
        <v>61.584000000000003</v>
      </c>
      <c r="Q41" s="3">
        <f t="shared" si="1"/>
        <v>61.714509831312206</v>
      </c>
      <c r="R41" s="3">
        <f t="shared" si="2"/>
        <v>124.41426119186433</v>
      </c>
      <c r="S41" s="3">
        <f t="shared" si="3"/>
        <v>97.554125526101728</v>
      </c>
      <c r="T41">
        <f t="shared" si="4"/>
        <v>1.3360745429944032</v>
      </c>
      <c r="U41">
        <f t="shared" si="5"/>
        <v>0.72956413152365229</v>
      </c>
      <c r="V41">
        <f t="shared" si="6"/>
        <v>3.1719421138771686</v>
      </c>
      <c r="W41">
        <f t="shared" si="13"/>
        <v>1.9226706338657529</v>
      </c>
      <c r="X41">
        <f t="shared" si="14"/>
        <v>4.4948062771631214</v>
      </c>
      <c r="Y41">
        <f t="shared" si="15"/>
        <v>-6.962843331983759</v>
      </c>
      <c r="Z41">
        <f t="shared" si="7"/>
        <v>0.14104193138500637</v>
      </c>
      <c r="AA41">
        <f t="shared" si="8"/>
        <v>0.60923357967283898</v>
      </c>
      <c r="AB41">
        <f t="shared" si="9"/>
        <v>0.12514197446731179</v>
      </c>
    </row>
    <row r="42" spans="1:28" x14ac:dyDescent="0.25">
      <c r="A42" t="s">
        <v>37</v>
      </c>
      <c r="B42">
        <v>147.131</v>
      </c>
      <c r="C42">
        <v>9.3800000000000008</v>
      </c>
      <c r="D42">
        <f t="shared" si="10"/>
        <v>4.7590677867396423</v>
      </c>
      <c r="E42">
        <v>1.31</v>
      </c>
      <c r="F42">
        <v>69.194000000000003</v>
      </c>
      <c r="G42">
        <f t="shared" si="0"/>
        <v>12.775674191403841</v>
      </c>
      <c r="H42">
        <f t="shared" si="11"/>
        <v>-3.39567419140384</v>
      </c>
      <c r="I42">
        <f t="shared" si="12"/>
        <v>-0.84891854785095999</v>
      </c>
      <c r="J42">
        <v>99.35</v>
      </c>
      <c r="K42">
        <v>7238.7</v>
      </c>
      <c r="L42">
        <v>1198.5999999999999</v>
      </c>
      <c r="M42">
        <v>3242.4</v>
      </c>
      <c r="N42">
        <v>563.6</v>
      </c>
      <c r="O42">
        <v>79</v>
      </c>
      <c r="P42" s="3">
        <v>63.613999999999997</v>
      </c>
      <c r="Q42" s="3">
        <f t="shared" si="1"/>
        <v>61.592405919329046</v>
      </c>
      <c r="R42" s="3">
        <f t="shared" si="2"/>
        <v>125.39504564746171</v>
      </c>
      <c r="S42" s="3">
        <f t="shared" si="3"/>
        <v>92.365241391168496</v>
      </c>
      <c r="T42">
        <f t="shared" si="4"/>
        <v>0.17836777517530322</v>
      </c>
      <c r="U42">
        <f t="shared" si="5"/>
        <v>0.87751603440988646</v>
      </c>
      <c r="V42">
        <f t="shared" si="6"/>
        <v>2.2791475545854922</v>
      </c>
      <c r="W42">
        <f t="shared" si="13"/>
        <v>0.78523054844739093</v>
      </c>
      <c r="X42">
        <f t="shared" si="14"/>
        <v>-5.4656625119527291</v>
      </c>
      <c r="Y42">
        <f t="shared" si="15"/>
        <v>-0.19804882986624861</v>
      </c>
      <c r="Z42">
        <f t="shared" si="7"/>
        <v>0.14017033356990774</v>
      </c>
      <c r="AA42">
        <f t="shared" si="8"/>
        <v>0.61350795032257177</v>
      </c>
      <c r="AB42">
        <f t="shared" si="9"/>
        <v>0.12690835397433012</v>
      </c>
    </row>
    <row r="43" spans="1:28" x14ac:dyDescent="0.25">
      <c r="A43" t="s">
        <v>38</v>
      </c>
      <c r="B43">
        <v>151.143</v>
      </c>
      <c r="C43">
        <v>9.3800000000000008</v>
      </c>
      <c r="D43">
        <f t="shared" si="10"/>
        <v>0.38182167592146454</v>
      </c>
      <c r="E43">
        <v>1.42</v>
      </c>
      <c r="F43">
        <v>71.403999999999996</v>
      </c>
      <c r="G43">
        <f t="shared" si="0"/>
        <v>12.469889642036858</v>
      </c>
      <c r="H43">
        <f t="shared" si="11"/>
        <v>-3.0898896420368569</v>
      </c>
      <c r="I43">
        <f t="shared" si="12"/>
        <v>-0.77247241050921422</v>
      </c>
      <c r="J43">
        <v>101.18</v>
      </c>
      <c r="K43">
        <v>7246.5</v>
      </c>
      <c r="L43">
        <v>1196.3</v>
      </c>
      <c r="M43">
        <v>3262.3</v>
      </c>
      <c r="N43">
        <v>563</v>
      </c>
      <c r="O43">
        <v>80</v>
      </c>
      <c r="P43" s="3">
        <v>65.852999999999994</v>
      </c>
      <c r="Q43" s="3">
        <f t="shared" si="1"/>
        <v>60.785482497716359</v>
      </c>
      <c r="R43" s="3">
        <f t="shared" si="2"/>
        <v>125.79087373798524</v>
      </c>
      <c r="S43" s="3">
        <f t="shared" si="3"/>
        <v>97.022288487752604</v>
      </c>
      <c r="T43">
        <f t="shared" si="4"/>
        <v>0.10769614163290697</v>
      </c>
      <c r="U43">
        <f t="shared" si="5"/>
        <v>0.39552390993780051</v>
      </c>
      <c r="V43">
        <f t="shared" si="6"/>
        <v>-0.1065151884835025</v>
      </c>
      <c r="W43">
        <f t="shared" si="13"/>
        <v>0.31516768068913237</v>
      </c>
      <c r="X43">
        <f t="shared" si="14"/>
        <v>4.9189997877001623</v>
      </c>
      <c r="Y43">
        <f t="shared" si="15"/>
        <v>-1.3187596657142642</v>
      </c>
      <c r="Z43">
        <f t="shared" si="7"/>
        <v>0.14209591474245115</v>
      </c>
      <c r="AA43">
        <f t="shared" si="8"/>
        <v>0.6152763403022149</v>
      </c>
      <c r="AB43">
        <f t="shared" si="9"/>
        <v>0.12627282106490825</v>
      </c>
    </row>
    <row r="44" spans="1:28" x14ac:dyDescent="0.25">
      <c r="A44" t="s">
        <v>39</v>
      </c>
      <c r="B44">
        <v>162.70400000000001</v>
      </c>
      <c r="C44">
        <v>9.67</v>
      </c>
      <c r="D44">
        <f t="shared" si="10"/>
        <v>5.231547590692271</v>
      </c>
      <c r="E44">
        <v>1.43</v>
      </c>
      <c r="F44">
        <v>73.63</v>
      </c>
      <c r="G44">
        <f t="shared" si="0"/>
        <v>13.173977998098696</v>
      </c>
      <c r="H44">
        <f t="shared" si="11"/>
        <v>-3.503977998098696</v>
      </c>
      <c r="I44">
        <f t="shared" si="12"/>
        <v>-0.87599449952467401</v>
      </c>
      <c r="J44">
        <v>106.22</v>
      </c>
      <c r="K44">
        <v>7300.3</v>
      </c>
      <c r="L44">
        <v>1210.3</v>
      </c>
      <c r="M44">
        <v>3274.5</v>
      </c>
      <c r="N44">
        <v>579.70000000000005</v>
      </c>
      <c r="O44">
        <v>81.599999999999994</v>
      </c>
      <c r="P44" s="3">
        <v>67.852000000000004</v>
      </c>
      <c r="Q44" s="3">
        <f t="shared" si="1"/>
        <v>61.884121653581069</v>
      </c>
      <c r="R44" s="3">
        <f t="shared" si="2"/>
        <v>125.69093690870319</v>
      </c>
      <c r="S44" s="3">
        <f t="shared" si="3"/>
        <v>94.751686359726563</v>
      </c>
      <c r="T44">
        <f t="shared" si="4"/>
        <v>0.73968495199085993</v>
      </c>
      <c r="U44">
        <f t="shared" si="5"/>
        <v>0.58590860190435023</v>
      </c>
      <c r="V44">
        <f t="shared" si="6"/>
        <v>2.9231100205996619</v>
      </c>
      <c r="W44">
        <f t="shared" si="13"/>
        <v>-7.9478379995556736E-2</v>
      </c>
      <c r="X44">
        <f t="shared" si="14"/>
        <v>-2.3681088536672945</v>
      </c>
      <c r="Y44">
        <f t="shared" si="15"/>
        <v>1.7912644935142552</v>
      </c>
      <c r="Z44">
        <f t="shared" si="7"/>
        <v>0.14076246334310849</v>
      </c>
      <c r="AA44">
        <f t="shared" si="8"/>
        <v>0.61433091790748329</v>
      </c>
      <c r="AB44">
        <f t="shared" si="9"/>
        <v>0.1292588298251873</v>
      </c>
    </row>
    <row r="45" spans="1:28" x14ac:dyDescent="0.25">
      <c r="A45" t="s">
        <v>40</v>
      </c>
      <c r="B45">
        <v>162.93600000000001</v>
      </c>
      <c r="C45">
        <v>11.84</v>
      </c>
      <c r="D45">
        <f t="shared" si="10"/>
        <v>-2.817409774805772</v>
      </c>
      <c r="E45">
        <v>1.49</v>
      </c>
      <c r="F45">
        <v>76.055000000000007</v>
      </c>
      <c r="G45">
        <f t="shared" si="0"/>
        <v>15.95687331536384</v>
      </c>
      <c r="H45">
        <f t="shared" si="11"/>
        <v>-4.1168733153638399</v>
      </c>
      <c r="I45">
        <f t="shared" si="12"/>
        <v>-1.02921832884096</v>
      </c>
      <c r="J45">
        <v>105.3</v>
      </c>
      <c r="K45">
        <v>7318.5</v>
      </c>
      <c r="L45">
        <v>1216.7</v>
      </c>
      <c r="M45">
        <v>3301.9</v>
      </c>
      <c r="N45">
        <v>581.29999999999995</v>
      </c>
      <c r="O45">
        <v>83.6</v>
      </c>
      <c r="P45" s="3">
        <v>70.757000000000005</v>
      </c>
      <c r="Q45" s="3">
        <f t="shared" si="1"/>
        <v>59.392052638338839</v>
      </c>
      <c r="R45" s="3">
        <f t="shared" si="2"/>
        <v>126.89302511458295</v>
      </c>
      <c r="S45" s="3">
        <f t="shared" si="3"/>
        <v>95.579379969623872</v>
      </c>
      <c r="T45">
        <f t="shared" si="4"/>
        <v>0.24899457415212822</v>
      </c>
      <c r="U45">
        <f t="shared" si="5"/>
        <v>0.75083099248374197</v>
      </c>
      <c r="V45">
        <f t="shared" si="6"/>
        <v>0.27562463616179755</v>
      </c>
      <c r="W45">
        <f t="shared" si="13"/>
        <v>0.95183975418864364</v>
      </c>
      <c r="X45">
        <f t="shared" si="14"/>
        <v>0.86974643024708698</v>
      </c>
      <c r="Y45">
        <f t="shared" si="15"/>
        <v>-4.1103207237403794</v>
      </c>
      <c r="Z45">
        <f t="shared" si="7"/>
        <v>0.14381558575606398</v>
      </c>
      <c r="AA45">
        <f t="shared" si="8"/>
        <v>0.6174216027874565</v>
      </c>
      <c r="AB45">
        <f t="shared" si="9"/>
        <v>0.12864604080910014</v>
      </c>
    </row>
    <row r="46" spans="1:28" x14ac:dyDescent="0.25">
      <c r="A46" t="s">
        <v>41</v>
      </c>
      <c r="B46">
        <v>156.22499999999999</v>
      </c>
      <c r="C46">
        <v>13.35</v>
      </c>
      <c r="D46">
        <f t="shared" si="10"/>
        <v>-7.4562951097363506</v>
      </c>
      <c r="E46">
        <v>1.46</v>
      </c>
      <c r="F46">
        <v>79.088999999999999</v>
      </c>
      <c r="G46">
        <f t="shared" si="0"/>
        <v>13.706077962801455</v>
      </c>
      <c r="H46">
        <f t="shared" si="11"/>
        <v>-0.35607796280145543</v>
      </c>
      <c r="I46">
        <f t="shared" si="12"/>
        <v>-8.9019490700363857E-2</v>
      </c>
      <c r="J46">
        <v>110.3</v>
      </c>
      <c r="K46">
        <v>7341.6</v>
      </c>
      <c r="L46">
        <v>1216.0999999999999</v>
      </c>
      <c r="M46">
        <v>3307.5</v>
      </c>
      <c r="N46">
        <v>587.6</v>
      </c>
      <c r="O46">
        <v>85.1</v>
      </c>
      <c r="P46" s="3">
        <v>74.281999999999996</v>
      </c>
      <c r="Q46" s="3">
        <f t="shared" si="1"/>
        <v>59.825613742494241</v>
      </c>
      <c r="R46" s="3">
        <f t="shared" si="2"/>
        <v>128.10427252887055</v>
      </c>
      <c r="S46" s="3">
        <f t="shared" si="3"/>
        <v>90.062185703804644</v>
      </c>
      <c r="T46">
        <f t="shared" si="4"/>
        <v>0.3151413580802398</v>
      </c>
      <c r="U46">
        <f t="shared" si="5"/>
        <v>0.11059256618111135</v>
      </c>
      <c r="V46">
        <f t="shared" si="6"/>
        <v>1.0779469592416824</v>
      </c>
      <c r="W46">
        <f t="shared" si="13"/>
        <v>0.95001518474804314</v>
      </c>
      <c r="X46">
        <f t="shared" si="14"/>
        <v>-5.9456722101316473</v>
      </c>
      <c r="Y46">
        <f t="shared" si="15"/>
        <v>0.72734692553328983</v>
      </c>
      <c r="Z46">
        <f t="shared" si="7"/>
        <v>0.14482641252552755</v>
      </c>
      <c r="AA46">
        <f t="shared" si="8"/>
        <v>0.61615996513021687</v>
      </c>
      <c r="AB46">
        <f t="shared" si="9"/>
        <v>0.12989654257670882</v>
      </c>
    </row>
    <row r="47" spans="1:28" x14ac:dyDescent="0.25">
      <c r="A47" t="s">
        <v>42</v>
      </c>
      <c r="B47">
        <v>177.298</v>
      </c>
      <c r="C47">
        <v>9.6199999999999992</v>
      </c>
      <c r="D47">
        <f t="shared" si="10"/>
        <v>11.083878220515277</v>
      </c>
      <c r="E47">
        <v>1.56</v>
      </c>
      <c r="F47">
        <v>81.799000000000007</v>
      </c>
      <c r="G47">
        <f t="shared" si="0"/>
        <v>6.2494651523857137</v>
      </c>
      <c r="H47">
        <f t="shared" si="11"/>
        <v>3.3705348476142856</v>
      </c>
      <c r="I47">
        <f t="shared" si="12"/>
        <v>0.84263371190357139</v>
      </c>
      <c r="J47">
        <v>108.4</v>
      </c>
      <c r="K47">
        <v>7190.3</v>
      </c>
      <c r="L47">
        <v>1199.5999999999999</v>
      </c>
      <c r="M47">
        <v>3286.7</v>
      </c>
      <c r="N47">
        <v>560.4</v>
      </c>
      <c r="O47">
        <v>85.5</v>
      </c>
      <c r="P47" s="3">
        <v>77.325000000000003</v>
      </c>
      <c r="Q47" s="3">
        <f t="shared" si="1"/>
        <v>56.847192662123568</v>
      </c>
      <c r="R47" s="3">
        <f t="shared" si="2"/>
        <v>128.93417473489635</v>
      </c>
      <c r="S47" s="3">
        <f t="shared" si="3"/>
        <v>93.042702233523642</v>
      </c>
      <c r="T47">
        <f t="shared" si="4"/>
        <v>-2.0823907042634815</v>
      </c>
      <c r="U47">
        <f t="shared" si="5"/>
        <v>-0.8279828431676961</v>
      </c>
      <c r="V47">
        <f t="shared" si="6"/>
        <v>-4.7395629836870512</v>
      </c>
      <c r="W47">
        <f t="shared" si="13"/>
        <v>0.64574393338139302</v>
      </c>
      <c r="X47">
        <f t="shared" si="14"/>
        <v>3.2558167573999874</v>
      </c>
      <c r="Y47">
        <f t="shared" si="15"/>
        <v>-5.1067055221111879</v>
      </c>
      <c r="Z47">
        <f t="shared" si="7"/>
        <v>0.15256959314775162</v>
      </c>
      <c r="AA47">
        <f t="shared" si="8"/>
        <v>0.62393780509853536</v>
      </c>
      <c r="AB47">
        <f t="shared" si="9"/>
        <v>0.12491362592782472</v>
      </c>
    </row>
    <row r="48" spans="1:28" x14ac:dyDescent="0.25">
      <c r="A48" t="s">
        <v>43</v>
      </c>
      <c r="B48">
        <v>197.18799999999999</v>
      </c>
      <c r="C48">
        <v>9.15</v>
      </c>
      <c r="D48">
        <f t="shared" si="10"/>
        <v>8.9309006587778601</v>
      </c>
      <c r="E48">
        <v>1.56</v>
      </c>
      <c r="F48">
        <v>83.076999999999998</v>
      </c>
      <c r="G48">
        <f t="shared" si="0"/>
        <v>12.330729323398781</v>
      </c>
      <c r="H48">
        <f t="shared" si="11"/>
        <v>-3.180729323398781</v>
      </c>
      <c r="I48">
        <f t="shared" si="12"/>
        <v>-0.79518233084969525</v>
      </c>
      <c r="J48">
        <v>123.28</v>
      </c>
      <c r="K48">
        <v>7181.7</v>
      </c>
      <c r="L48">
        <v>1196.7</v>
      </c>
      <c r="M48">
        <v>3324.6</v>
      </c>
      <c r="N48">
        <v>564.1</v>
      </c>
      <c r="O48">
        <v>86.5</v>
      </c>
      <c r="P48" s="3">
        <v>75.843000000000004</v>
      </c>
      <c r="Q48" s="3">
        <f t="shared" si="1"/>
        <v>63.656030773113301</v>
      </c>
      <c r="R48" s="3">
        <f t="shared" si="2"/>
        <v>124.51761929372171</v>
      </c>
      <c r="S48" s="3">
        <f t="shared" si="3"/>
        <v>91.611396656114209</v>
      </c>
      <c r="T48">
        <f t="shared" si="4"/>
        <v>-0.11967716429790443</v>
      </c>
      <c r="U48">
        <f t="shared" si="5"/>
        <v>0.77712545282455636</v>
      </c>
      <c r="V48">
        <f t="shared" si="6"/>
        <v>0.65807262830785973</v>
      </c>
      <c r="W48">
        <f t="shared" si="13"/>
        <v>-3.4854774431821944</v>
      </c>
      <c r="X48">
        <f t="shared" si="14"/>
        <v>-1.550286998712469</v>
      </c>
      <c r="Y48">
        <f t="shared" si="15"/>
        <v>11.312723201919006</v>
      </c>
      <c r="Z48">
        <f t="shared" si="7"/>
        <v>0.15334160609820954</v>
      </c>
      <c r="AA48">
        <f t="shared" si="8"/>
        <v>0.62955846108860025</v>
      </c>
      <c r="AB48">
        <f t="shared" si="9"/>
        <v>0.12476500121646429</v>
      </c>
    </row>
    <row r="49" spans="1:28" x14ac:dyDescent="0.25">
      <c r="A49" t="s">
        <v>44</v>
      </c>
      <c r="B49">
        <v>215.89599999999999</v>
      </c>
      <c r="C49">
        <v>13.61</v>
      </c>
      <c r="D49">
        <f t="shared" si="10"/>
        <v>6.084892741951851</v>
      </c>
      <c r="E49">
        <v>1.58</v>
      </c>
      <c r="F49">
        <v>85.638000000000005</v>
      </c>
      <c r="G49">
        <f t="shared" si="0"/>
        <v>10.953081575935908</v>
      </c>
      <c r="H49">
        <f t="shared" si="11"/>
        <v>2.6569184240640915</v>
      </c>
      <c r="I49">
        <f t="shared" si="12"/>
        <v>0.66422960601602288</v>
      </c>
      <c r="J49">
        <v>133.12</v>
      </c>
      <c r="K49">
        <v>7315.7</v>
      </c>
      <c r="L49">
        <v>1201.4000000000001</v>
      </c>
      <c r="M49">
        <v>3375.3</v>
      </c>
      <c r="N49">
        <v>575.9</v>
      </c>
      <c r="O49">
        <v>88.9</v>
      </c>
      <c r="P49" s="3">
        <v>76.546999999999997</v>
      </c>
      <c r="Q49" s="3">
        <f t="shared" si="1"/>
        <v>66.68137204769593</v>
      </c>
      <c r="R49" s="3">
        <f t="shared" si="2"/>
        <v>121.91517574894942</v>
      </c>
      <c r="S49" s="3">
        <f t="shared" si="3"/>
        <v>90.011144106288782</v>
      </c>
      <c r="T49">
        <f t="shared" si="4"/>
        <v>1.8486599836581519</v>
      </c>
      <c r="U49">
        <f t="shared" si="5"/>
        <v>1.2178651294838971</v>
      </c>
      <c r="V49">
        <f t="shared" si="6"/>
        <v>2.0702493766696861</v>
      </c>
      <c r="W49">
        <f t="shared" si="13"/>
        <v>-2.1121704156002785</v>
      </c>
      <c r="X49">
        <f t="shared" si="14"/>
        <v>-1.7622195516031169</v>
      </c>
      <c r="Y49">
        <f t="shared" si="15"/>
        <v>4.6431564767576816</v>
      </c>
      <c r="Z49">
        <f t="shared" si="7"/>
        <v>0.15436707761764196</v>
      </c>
      <c r="AA49">
        <f t="shared" si="8"/>
        <v>0.62559973755074716</v>
      </c>
      <c r="AB49">
        <f t="shared" si="9"/>
        <v>0.125833023794437</v>
      </c>
    </row>
    <row r="50" spans="1:28" x14ac:dyDescent="0.25">
      <c r="A50" t="s">
        <v>45</v>
      </c>
      <c r="B50">
        <v>218.87299999999999</v>
      </c>
      <c r="C50">
        <v>14.39</v>
      </c>
      <c r="D50">
        <f t="shared" si="10"/>
        <v>-2.2185953422018034</v>
      </c>
      <c r="E50">
        <v>1.58</v>
      </c>
      <c r="F50">
        <v>87.983000000000004</v>
      </c>
      <c r="G50">
        <f t="shared" si="0"/>
        <v>8.469818033029064</v>
      </c>
      <c r="H50">
        <f t="shared" si="11"/>
        <v>5.9201819669709366</v>
      </c>
      <c r="I50">
        <f t="shared" si="12"/>
        <v>1.4800454917427341</v>
      </c>
      <c r="J50">
        <v>131.52000000000001</v>
      </c>
      <c r="K50">
        <v>7459</v>
      </c>
      <c r="L50">
        <v>1212</v>
      </c>
      <c r="M50">
        <v>3356</v>
      </c>
      <c r="N50">
        <v>587.6</v>
      </c>
      <c r="O50">
        <v>90.4</v>
      </c>
      <c r="P50" s="3">
        <v>79.238</v>
      </c>
      <c r="Q50" s="3">
        <f t="shared" si="1"/>
        <v>64.124024082172468</v>
      </c>
      <c r="R50" s="3">
        <f t="shared" si="2"/>
        <v>122.8374661983618</v>
      </c>
      <c r="S50" s="3">
        <f t="shared" si="3"/>
        <v>87.612088232662657</v>
      </c>
      <c r="T50">
        <f t="shared" si="4"/>
        <v>1.9398633299392287</v>
      </c>
      <c r="U50">
        <f t="shared" si="5"/>
        <v>-0.19027420527333305</v>
      </c>
      <c r="V50">
        <f t="shared" si="6"/>
        <v>2.0112409787095054</v>
      </c>
      <c r="W50">
        <f t="shared" si="13"/>
        <v>0.75365463477101713</v>
      </c>
      <c r="X50">
        <f t="shared" si="14"/>
        <v>-2.701450412232731</v>
      </c>
      <c r="Y50">
        <f t="shared" si="15"/>
        <v>-3.9106549887355513</v>
      </c>
      <c r="Z50">
        <f t="shared" si="7"/>
        <v>0.15384615384615385</v>
      </c>
      <c r="AA50">
        <f t="shared" si="8"/>
        <v>0.61241453277919289</v>
      </c>
      <c r="AB50">
        <f t="shared" si="9"/>
        <v>0.12863397548161121</v>
      </c>
    </row>
    <row r="51" spans="1:28" x14ac:dyDescent="0.25">
      <c r="A51" t="s">
        <v>46</v>
      </c>
      <c r="B51">
        <v>213.84299999999999</v>
      </c>
      <c r="C51">
        <v>14.91</v>
      </c>
      <c r="D51">
        <f t="shared" si="10"/>
        <v>-6.0256363621826345</v>
      </c>
      <c r="E51">
        <v>1.67</v>
      </c>
      <c r="F51">
        <v>89.846000000000004</v>
      </c>
      <c r="G51">
        <f t="shared" si="0"/>
        <v>9.8880306301893484</v>
      </c>
      <c r="H51">
        <f t="shared" si="11"/>
        <v>5.0219693698106518</v>
      </c>
      <c r="I51">
        <f t="shared" si="12"/>
        <v>1.2554923424526629</v>
      </c>
      <c r="J51">
        <v>132.81</v>
      </c>
      <c r="K51">
        <v>7403.7</v>
      </c>
      <c r="L51">
        <v>1217.4000000000001</v>
      </c>
      <c r="M51">
        <v>3378.9</v>
      </c>
      <c r="N51">
        <v>599.5</v>
      </c>
      <c r="O51">
        <v>91.1</v>
      </c>
      <c r="P51" s="3">
        <v>82.634</v>
      </c>
      <c r="Q51" s="3">
        <f t="shared" si="1"/>
        <v>63.410293663652986</v>
      </c>
      <c r="R51" s="3">
        <f t="shared" si="2"/>
        <v>125.44580407877537</v>
      </c>
      <c r="S51" s="3">
        <f t="shared" si="3"/>
        <v>90.682489753121729</v>
      </c>
      <c r="T51">
        <f t="shared" si="4"/>
        <v>-0.7441481721251364</v>
      </c>
      <c r="U51">
        <f t="shared" si="5"/>
        <v>0.617615965397178</v>
      </c>
      <c r="V51">
        <f t="shared" si="6"/>
        <v>2.0049530167846719</v>
      </c>
      <c r="W51">
        <f t="shared" si="13"/>
        <v>2.1011756777433277</v>
      </c>
      <c r="X51">
        <f t="shared" si="14"/>
        <v>3.4445299791399542</v>
      </c>
      <c r="Y51">
        <f t="shared" si="15"/>
        <v>-1.1192875494098864</v>
      </c>
      <c r="Z51">
        <f t="shared" si="7"/>
        <v>0.15195996663886571</v>
      </c>
      <c r="AA51">
        <f t="shared" si="8"/>
        <v>0.62081121601361489</v>
      </c>
      <c r="AB51">
        <f t="shared" si="9"/>
        <v>0.1304309988468986</v>
      </c>
    </row>
    <row r="52" spans="1:28" x14ac:dyDescent="0.25">
      <c r="A52" t="s">
        <v>47</v>
      </c>
      <c r="B52">
        <v>191.96100000000001</v>
      </c>
      <c r="C52">
        <v>15.05</v>
      </c>
      <c r="D52">
        <f t="shared" si="10"/>
        <v>-13.995240842580756</v>
      </c>
      <c r="E52">
        <v>1.69</v>
      </c>
      <c r="F52">
        <v>92.066999999999993</v>
      </c>
      <c r="G52">
        <f t="shared" si="0"/>
        <v>7.385925467322707</v>
      </c>
      <c r="H52">
        <f t="shared" si="11"/>
        <v>7.6640745326772937</v>
      </c>
      <c r="I52">
        <f t="shared" si="12"/>
        <v>1.9160186331693234</v>
      </c>
      <c r="J52">
        <v>125.68</v>
      </c>
      <c r="K52">
        <v>7492.4</v>
      </c>
      <c r="L52">
        <v>1220.0999999999999</v>
      </c>
      <c r="M52">
        <v>3379.4</v>
      </c>
      <c r="N52">
        <v>613.5</v>
      </c>
      <c r="O52">
        <v>93.1</v>
      </c>
      <c r="P52" s="3">
        <v>85.906999999999996</v>
      </c>
      <c r="Q52" s="3">
        <f t="shared" si="1"/>
        <v>58.558496110833872</v>
      </c>
      <c r="R52" s="3">
        <f t="shared" si="2"/>
        <v>127.26842563968823</v>
      </c>
      <c r="S52" s="3">
        <f t="shared" si="3"/>
        <v>89.554708346457844</v>
      </c>
      <c r="T52">
        <f t="shared" si="4"/>
        <v>1.1909298187825712</v>
      </c>
      <c r="U52">
        <f t="shared" si="5"/>
        <v>6.9596992739384689E-2</v>
      </c>
      <c r="V52">
        <f t="shared" si="6"/>
        <v>2.3084289683397152</v>
      </c>
      <c r="W52">
        <f t="shared" si="13"/>
        <v>1.4424618396157385</v>
      </c>
      <c r="X52">
        <f t="shared" si="14"/>
        <v>-1.2514576762614915</v>
      </c>
      <c r="Y52">
        <f t="shared" si="15"/>
        <v>-7.9600020733726851</v>
      </c>
      <c r="Z52">
        <f t="shared" si="7"/>
        <v>0.1517522412387938</v>
      </c>
      <c r="AA52">
        <f t="shared" si="8"/>
        <v>0.61388874059046505</v>
      </c>
      <c r="AB52">
        <f t="shared" si="9"/>
        <v>0.13338406348516144</v>
      </c>
    </row>
    <row r="53" spans="1:28" x14ac:dyDescent="0.25">
      <c r="A53" t="s">
        <v>48</v>
      </c>
      <c r="B53">
        <v>205.267</v>
      </c>
      <c r="C53">
        <v>11.75</v>
      </c>
      <c r="D53">
        <f t="shared" si="10"/>
        <v>3.9941163178978929</v>
      </c>
      <c r="E53">
        <v>1.69</v>
      </c>
      <c r="F53">
        <v>93.766999999999996</v>
      </c>
      <c r="G53">
        <f t="shared" si="0"/>
        <v>3.8904945236597044</v>
      </c>
      <c r="H53">
        <f t="shared" si="11"/>
        <v>7.8595054763402956</v>
      </c>
      <c r="I53">
        <f t="shared" si="12"/>
        <v>1.9648763690850739</v>
      </c>
      <c r="J53">
        <v>122.17</v>
      </c>
      <c r="K53">
        <v>7410.8</v>
      </c>
      <c r="L53">
        <v>1224.7</v>
      </c>
      <c r="M53">
        <v>3386.6</v>
      </c>
      <c r="N53">
        <v>627.79999999999995</v>
      </c>
      <c r="O53">
        <v>93.7</v>
      </c>
      <c r="P53" s="3">
        <v>87.754000000000005</v>
      </c>
      <c r="Q53" s="3">
        <f t="shared" si="1"/>
        <v>55.891052388606994</v>
      </c>
      <c r="R53" s="3">
        <f t="shared" si="2"/>
        <v>127.64770496288121</v>
      </c>
      <c r="S53" s="3">
        <f t="shared" si="3"/>
        <v>87.931077386856074</v>
      </c>
      <c r="T53">
        <f t="shared" si="4"/>
        <v>-1.0950777745879492</v>
      </c>
      <c r="U53">
        <f t="shared" si="5"/>
        <v>0.25622109817842187</v>
      </c>
      <c r="V53">
        <f t="shared" si="6"/>
        <v>2.30413802568874</v>
      </c>
      <c r="W53">
        <f t="shared" si="13"/>
        <v>0.2975720698178641</v>
      </c>
      <c r="X53">
        <f t="shared" si="14"/>
        <v>-1.8296408879615811</v>
      </c>
      <c r="Y53">
        <f t="shared" si="15"/>
        <v>-4.6621885411013864</v>
      </c>
      <c r="Z53">
        <f t="shared" si="7"/>
        <v>0.14925135393437403</v>
      </c>
      <c r="AA53">
        <f t="shared" si="8"/>
        <v>0.62224051384465917</v>
      </c>
      <c r="AB53">
        <f t="shared" si="9"/>
        <v>0.13614382061457722</v>
      </c>
    </row>
    <row r="54" spans="1:28" x14ac:dyDescent="0.25">
      <c r="A54" t="s">
        <v>49</v>
      </c>
      <c r="B54">
        <v>190.26599999999999</v>
      </c>
      <c r="C54">
        <v>12.81</v>
      </c>
      <c r="D54">
        <f t="shared" si="10"/>
        <v>-10.510542695611084</v>
      </c>
      <c r="E54">
        <v>1.67</v>
      </c>
      <c r="F54">
        <v>94.679000000000002</v>
      </c>
      <c r="G54">
        <f t="shared" si="0"/>
        <v>5.3485989501367293</v>
      </c>
      <c r="H54">
        <f t="shared" si="11"/>
        <v>7.4614010498632712</v>
      </c>
      <c r="I54">
        <f t="shared" si="12"/>
        <v>1.8653502624658178</v>
      </c>
      <c r="J54">
        <v>114.21</v>
      </c>
      <c r="K54">
        <v>7295.6</v>
      </c>
      <c r="L54">
        <v>1227</v>
      </c>
      <c r="M54">
        <v>3404.4</v>
      </c>
      <c r="N54">
        <v>614.6</v>
      </c>
      <c r="O54">
        <v>95.3</v>
      </c>
      <c r="P54" s="3">
        <v>87.563000000000002</v>
      </c>
      <c r="Q54" s="3">
        <f t="shared" si="1"/>
        <v>51.74616915623799</v>
      </c>
      <c r="R54" s="3">
        <f t="shared" si="2"/>
        <v>126.14297834361351</v>
      </c>
      <c r="S54" s="3">
        <f t="shared" si="3"/>
        <v>86.053496280684982</v>
      </c>
      <c r="T54">
        <f t="shared" si="4"/>
        <v>-1.5666968986016272</v>
      </c>
      <c r="U54">
        <f t="shared" si="5"/>
        <v>0.43493852848666137</v>
      </c>
      <c r="V54">
        <f t="shared" si="6"/>
        <v>-2.1249994711468823</v>
      </c>
      <c r="W54">
        <f t="shared" si="13"/>
        <v>-1.18581520170844</v>
      </c>
      <c r="X54">
        <f t="shared" si="14"/>
        <v>-2.1584143458682092</v>
      </c>
      <c r="Y54">
        <f t="shared" si="15"/>
        <v>-7.7053899305815854</v>
      </c>
      <c r="Z54">
        <f t="shared" si="7"/>
        <v>0.15506020175724047</v>
      </c>
      <c r="AA54">
        <f t="shared" si="8"/>
        <v>0.63482098799276265</v>
      </c>
      <c r="AB54">
        <f t="shared" si="9"/>
        <v>0.13270285442846658</v>
      </c>
    </row>
    <row r="55" spans="1:28" x14ac:dyDescent="0.25">
      <c r="A55" t="s">
        <v>50</v>
      </c>
      <c r="B55">
        <v>189.2</v>
      </c>
      <c r="C55">
        <v>12.42</v>
      </c>
      <c r="D55">
        <f t="shared" si="10"/>
        <v>-3.6652682560205241</v>
      </c>
      <c r="E55">
        <v>1.76</v>
      </c>
      <c r="F55">
        <v>95.944999999999993</v>
      </c>
      <c r="G55">
        <f t="shared" si="0"/>
        <v>6.0576371879722757</v>
      </c>
      <c r="H55">
        <f t="shared" si="11"/>
        <v>6.3623628120277242</v>
      </c>
      <c r="I55">
        <f t="shared" si="12"/>
        <v>1.5905907030069311</v>
      </c>
      <c r="J55">
        <v>114.12</v>
      </c>
      <c r="K55">
        <v>7328.9</v>
      </c>
      <c r="L55">
        <v>1224.9000000000001</v>
      </c>
      <c r="M55">
        <v>3423.5</v>
      </c>
      <c r="N55">
        <v>595.5</v>
      </c>
      <c r="O55">
        <v>96.6</v>
      </c>
      <c r="P55" s="3">
        <v>87.22</v>
      </c>
      <c r="Q55" s="3">
        <f t="shared" si="1"/>
        <v>51.023136300065396</v>
      </c>
      <c r="R55" s="3">
        <f t="shared" si="2"/>
        <v>123.99090951711996</v>
      </c>
      <c r="S55" s="3">
        <f t="shared" si="3"/>
        <v>89.49443524668915</v>
      </c>
      <c r="T55">
        <f t="shared" si="4"/>
        <v>0.45540097166707483</v>
      </c>
      <c r="U55">
        <f t="shared" si="5"/>
        <v>0.36638761648557505</v>
      </c>
      <c r="V55">
        <f t="shared" si="6"/>
        <v>-3.1570260901029989</v>
      </c>
      <c r="W55">
        <f t="shared" si="13"/>
        <v>-1.7207759797687849</v>
      </c>
      <c r="X55">
        <f t="shared" si="14"/>
        <v>3.9207294697006567</v>
      </c>
      <c r="Y55">
        <f t="shared" si="15"/>
        <v>-1.4071220641607152</v>
      </c>
      <c r="Z55">
        <f t="shared" si="7"/>
        <v>0.16221662468513853</v>
      </c>
      <c r="AA55">
        <f t="shared" si="8"/>
        <v>0.63425616395366291</v>
      </c>
      <c r="AB55">
        <f t="shared" si="9"/>
        <v>0.12810859650632478</v>
      </c>
    </row>
    <row r="56" spans="1:28" x14ac:dyDescent="0.25">
      <c r="A56" t="s">
        <v>51</v>
      </c>
      <c r="B56">
        <v>210.99100000000001</v>
      </c>
      <c r="C56">
        <v>9.32</v>
      </c>
      <c r="D56">
        <f t="shared" si="10"/>
        <v>9.1874418604651265</v>
      </c>
      <c r="E56">
        <v>1.73</v>
      </c>
      <c r="F56">
        <v>97.397999999999996</v>
      </c>
      <c r="G56">
        <f t="shared" si="0"/>
        <v>2.2669870017865357</v>
      </c>
      <c r="H56">
        <f t="shared" si="11"/>
        <v>7.0530129982134646</v>
      </c>
      <c r="I56">
        <f t="shared" si="12"/>
        <v>1.7632532495533662</v>
      </c>
      <c r="J56">
        <v>113.82</v>
      </c>
      <c r="K56">
        <v>7300.9</v>
      </c>
      <c r="L56">
        <v>1230.0999999999999</v>
      </c>
      <c r="M56">
        <v>3449.9</v>
      </c>
      <c r="N56">
        <v>578.4</v>
      </c>
      <c r="O56">
        <v>97.8</v>
      </c>
      <c r="P56" s="3">
        <v>88.212999999999994</v>
      </c>
      <c r="Q56" s="3">
        <f t="shared" si="1"/>
        <v>50.129835193715458</v>
      </c>
      <c r="R56" s="3">
        <f t="shared" si="2"/>
        <v>123.53176984123304</v>
      </c>
      <c r="S56" s="3">
        <f t="shared" si="3"/>
        <v>86.656625919239119</v>
      </c>
      <c r="T56">
        <f t="shared" si="4"/>
        <v>-0.38278081980980261</v>
      </c>
      <c r="U56">
        <f t="shared" si="5"/>
        <v>0.67750355629740966</v>
      </c>
      <c r="V56">
        <f t="shared" si="6"/>
        <v>-2.9135717950799389</v>
      </c>
      <c r="W56">
        <f t="shared" si="13"/>
        <v>-0.37098839078586465</v>
      </c>
      <c r="X56">
        <f t="shared" si="14"/>
        <v>-3.2222966475430326</v>
      </c>
      <c r="Y56">
        <f t="shared" si="15"/>
        <v>-1.766283910537858</v>
      </c>
      <c r="Z56">
        <f t="shared" si="7"/>
        <v>0.16908713692946059</v>
      </c>
      <c r="AA56">
        <f t="shared" si="8"/>
        <v>0.64101686093495325</v>
      </c>
      <c r="AB56">
        <f t="shared" si="9"/>
        <v>0.12358974358974359</v>
      </c>
    </row>
    <row r="57" spans="1:28" x14ac:dyDescent="0.25">
      <c r="A57" t="s">
        <v>52</v>
      </c>
      <c r="B57">
        <v>249.495</v>
      </c>
      <c r="C57">
        <v>7.91</v>
      </c>
      <c r="D57">
        <f t="shared" si="10"/>
        <v>16.271619630695135</v>
      </c>
      <c r="E57">
        <v>1.71</v>
      </c>
      <c r="F57">
        <v>97.95</v>
      </c>
      <c r="G57">
        <f t="shared" si="0"/>
        <v>0.5758039816232241</v>
      </c>
      <c r="H57">
        <f t="shared" si="11"/>
        <v>7.334196018376776</v>
      </c>
      <c r="I57">
        <f t="shared" si="12"/>
        <v>1.833549004594194</v>
      </c>
      <c r="J57">
        <v>136.71</v>
      </c>
      <c r="K57">
        <v>7303.8</v>
      </c>
      <c r="L57">
        <v>1242.7</v>
      </c>
      <c r="M57">
        <v>3503.3</v>
      </c>
      <c r="N57">
        <v>568.4</v>
      </c>
      <c r="O57">
        <v>97.8</v>
      </c>
      <c r="P57" s="3">
        <v>90.936000000000007</v>
      </c>
      <c r="Q57" s="3">
        <f t="shared" si="1"/>
        <v>59.871974047617698</v>
      </c>
      <c r="R57" s="3">
        <f t="shared" si="2"/>
        <v>126.62734970113128</v>
      </c>
      <c r="S57" s="3">
        <f t="shared" si="3"/>
        <v>85.172105077158662</v>
      </c>
      <c r="T57">
        <f t="shared" si="4"/>
        <v>3.9713243519123864E-2</v>
      </c>
      <c r="U57">
        <f t="shared" si="5"/>
        <v>1.4004048084016674</v>
      </c>
      <c r="V57">
        <f t="shared" si="6"/>
        <v>-1.7440274621609575</v>
      </c>
      <c r="W57">
        <f t="shared" si="13"/>
        <v>2.4750150108803659</v>
      </c>
      <c r="X57">
        <f t="shared" si="14"/>
        <v>-1.7279505828906139</v>
      </c>
      <c r="Y57">
        <f t="shared" si="15"/>
        <v>17.759217293513665</v>
      </c>
      <c r="Z57">
        <f t="shared" si="7"/>
        <v>0.17206192821956368</v>
      </c>
      <c r="AA57">
        <f t="shared" si="8"/>
        <v>0.64979873490511786</v>
      </c>
      <c r="AB57">
        <f t="shared" si="9"/>
        <v>0.11976401179941003</v>
      </c>
    </row>
    <row r="58" spans="1:28" x14ac:dyDescent="0.25">
      <c r="A58" t="s">
        <v>53</v>
      </c>
      <c r="B58">
        <v>274.483</v>
      </c>
      <c r="C58">
        <v>8.11</v>
      </c>
      <c r="D58">
        <f t="shared" si="10"/>
        <v>7.98793117096535</v>
      </c>
      <c r="E58">
        <v>1.71</v>
      </c>
      <c r="F58">
        <v>98.090999999999994</v>
      </c>
      <c r="G58">
        <f t="shared" si="0"/>
        <v>4.3714509995820272</v>
      </c>
      <c r="H58">
        <f t="shared" si="11"/>
        <v>3.7385490004179722</v>
      </c>
      <c r="I58">
        <f t="shared" si="12"/>
        <v>0.93463725010449306</v>
      </c>
      <c r="J58">
        <v>147.65</v>
      </c>
      <c r="K58">
        <v>7400.1</v>
      </c>
      <c r="L58">
        <v>1246.8</v>
      </c>
      <c r="M58">
        <v>3549.9</v>
      </c>
      <c r="N58">
        <v>559.9</v>
      </c>
      <c r="O58">
        <v>98.8</v>
      </c>
      <c r="P58" s="3">
        <v>93.397999999999996</v>
      </c>
      <c r="Q58" s="3">
        <f t="shared" si="1"/>
        <v>64.570183984855731</v>
      </c>
      <c r="R58" s="3">
        <f t="shared" si="2"/>
        <v>129.86870950677834</v>
      </c>
      <c r="S58" s="3">
        <f t="shared" si="3"/>
        <v>85.049675223085629</v>
      </c>
      <c r="T58">
        <f t="shared" si="4"/>
        <v>1.3098752970861938</v>
      </c>
      <c r="U58">
        <f t="shared" si="5"/>
        <v>1.0626023463775169</v>
      </c>
      <c r="V58">
        <f t="shared" si="6"/>
        <v>-1.5067199868098236</v>
      </c>
      <c r="W58">
        <f t="shared" si="13"/>
        <v>2.5275494492045247</v>
      </c>
      <c r="X58">
        <f t="shared" si="14"/>
        <v>-0.14384748528435409</v>
      </c>
      <c r="Y58">
        <f t="shared" si="15"/>
        <v>7.5544239393185997</v>
      </c>
      <c r="Z58">
        <f t="shared" si="7"/>
        <v>0.17646008215752812</v>
      </c>
      <c r="AA58">
        <f t="shared" si="8"/>
        <v>0.64819394332509017</v>
      </c>
      <c r="AB58">
        <f t="shared" si="9"/>
        <v>0.11672608251506243</v>
      </c>
    </row>
    <row r="59" spans="1:28" x14ac:dyDescent="0.25">
      <c r="A59" t="s">
        <v>54</v>
      </c>
      <c r="B59">
        <v>304.95499999999998</v>
      </c>
      <c r="C59">
        <v>8.4</v>
      </c>
      <c r="D59">
        <f t="shared" si="10"/>
        <v>9.0015982774889558</v>
      </c>
      <c r="E59">
        <v>1.79</v>
      </c>
      <c r="F59">
        <v>99.162999999999997</v>
      </c>
      <c r="G59">
        <f t="shared" si="0"/>
        <v>3.3278541391446481</v>
      </c>
      <c r="H59">
        <f t="shared" si="11"/>
        <v>5.0721458608553522</v>
      </c>
      <c r="I59">
        <f t="shared" si="12"/>
        <v>1.2680364652138381</v>
      </c>
      <c r="J59">
        <v>162.72999999999999</v>
      </c>
      <c r="K59">
        <v>7568.5</v>
      </c>
      <c r="L59">
        <v>1261.4000000000001</v>
      </c>
      <c r="M59">
        <v>3598.2</v>
      </c>
      <c r="N59">
        <v>567.70000000000005</v>
      </c>
      <c r="O59">
        <v>101.1</v>
      </c>
      <c r="P59" s="3">
        <v>95.174000000000007</v>
      </c>
      <c r="Q59" s="3">
        <f t="shared" si="1"/>
        <v>70.395630318790495</v>
      </c>
      <c r="R59" s="3">
        <f t="shared" si="2"/>
        <v>130.90757439047988</v>
      </c>
      <c r="S59" s="3">
        <f t="shared" si="3"/>
        <v>88.066165083802716</v>
      </c>
      <c r="T59">
        <f t="shared" si="4"/>
        <v>2.2501383588151569</v>
      </c>
      <c r="U59">
        <f t="shared" si="5"/>
        <v>1.3027948521102672</v>
      </c>
      <c r="V59">
        <f t="shared" si="6"/>
        <v>1.3834913821833439</v>
      </c>
      <c r="W59">
        <f t="shared" si="13"/>
        <v>0.79675219225219251</v>
      </c>
      <c r="X59">
        <f t="shared" si="14"/>
        <v>3.4852907737414007</v>
      </c>
      <c r="Y59">
        <f t="shared" si="15"/>
        <v>8.6378435881910853</v>
      </c>
      <c r="Z59">
        <f t="shared" si="7"/>
        <v>0.17808701779108682</v>
      </c>
      <c r="AA59">
        <f t="shared" si="8"/>
        <v>0.64208231485763367</v>
      </c>
      <c r="AB59">
        <f t="shared" si="9"/>
        <v>0.11682031442917112</v>
      </c>
    </row>
    <row r="60" spans="1:28" x14ac:dyDescent="0.25">
      <c r="A60" t="s">
        <v>55</v>
      </c>
      <c r="B60">
        <v>304.548</v>
      </c>
      <c r="C60">
        <v>9.14</v>
      </c>
      <c r="D60">
        <f t="shared" si="10"/>
        <v>-2.4184623141119097</v>
      </c>
      <c r="E60">
        <v>1.79</v>
      </c>
      <c r="F60">
        <v>99.988</v>
      </c>
      <c r="G60">
        <f t="shared" si="0"/>
        <v>4.6405568668239638</v>
      </c>
      <c r="H60">
        <f t="shared" si="11"/>
        <v>4.4994431331760367</v>
      </c>
      <c r="I60">
        <f t="shared" si="12"/>
        <v>1.1248607832940092</v>
      </c>
      <c r="J60">
        <v>165.51</v>
      </c>
      <c r="K60">
        <v>7719.7</v>
      </c>
      <c r="L60">
        <v>1280.5999999999999</v>
      </c>
      <c r="M60">
        <v>3651.3</v>
      </c>
      <c r="N60">
        <v>591.6</v>
      </c>
      <c r="O60">
        <v>103.1</v>
      </c>
      <c r="P60" s="3">
        <v>97.7</v>
      </c>
      <c r="Q60" s="3">
        <f t="shared" si="1"/>
        <v>71.007478624861449</v>
      </c>
      <c r="R60" s="3">
        <f t="shared" si="2"/>
        <v>133.27318991540636</v>
      </c>
      <c r="S60" s="3">
        <f t="shared" si="3"/>
        <v>87.3395320258944</v>
      </c>
      <c r="T60">
        <f t="shared" si="4"/>
        <v>1.9780605957501862</v>
      </c>
      <c r="U60">
        <f t="shared" si="5"/>
        <v>1.4768179347889543</v>
      </c>
      <c r="V60">
        <f t="shared" si="6"/>
        <v>4.1237620659964058</v>
      </c>
      <c r="W60">
        <f t="shared" si="13"/>
        <v>1.7909545852795361</v>
      </c>
      <c r="X60">
        <f t="shared" si="14"/>
        <v>-0.82852179434409479</v>
      </c>
      <c r="Y60">
        <f t="shared" si="15"/>
        <v>0.86540123364855503</v>
      </c>
      <c r="Z60">
        <f t="shared" si="7"/>
        <v>0.17427315753887759</v>
      </c>
      <c r="AA60">
        <f t="shared" si="8"/>
        <v>0.63887197689029362</v>
      </c>
      <c r="AB60">
        <f t="shared" si="9"/>
        <v>0.11995377035219694</v>
      </c>
    </row>
    <row r="61" spans="1:28" x14ac:dyDescent="0.25">
      <c r="A61" t="s">
        <v>56</v>
      </c>
      <c r="B61">
        <v>305.77</v>
      </c>
      <c r="C61">
        <v>8.8000000000000007</v>
      </c>
      <c r="D61">
        <f t="shared" si="10"/>
        <v>-1.7987496223912141</v>
      </c>
      <c r="E61">
        <v>1.8</v>
      </c>
      <c r="F61">
        <v>101.148</v>
      </c>
      <c r="G61">
        <f t="shared" si="0"/>
        <v>5.457349626290231</v>
      </c>
      <c r="H61">
        <f t="shared" si="11"/>
        <v>3.3426503737097697</v>
      </c>
      <c r="I61">
        <f t="shared" si="12"/>
        <v>0.83566259342744242</v>
      </c>
      <c r="J61">
        <v>165.75</v>
      </c>
      <c r="K61">
        <v>7880.8</v>
      </c>
      <c r="L61">
        <v>1296.2</v>
      </c>
      <c r="M61">
        <v>3689</v>
      </c>
      <c r="N61">
        <v>627.29999999999995</v>
      </c>
      <c r="O61">
        <v>106.3</v>
      </c>
      <c r="P61" s="3">
        <v>99.292000000000002</v>
      </c>
      <c r="Q61" s="3">
        <f t="shared" si="1"/>
        <v>70.294924981536624</v>
      </c>
      <c r="R61" s="3">
        <f t="shared" si="2"/>
        <v>133.8915191947695</v>
      </c>
      <c r="S61" s="3">
        <f t="shared" si="3"/>
        <v>86.820226872427611</v>
      </c>
      <c r="T61">
        <f t="shared" si="4"/>
        <v>2.0653918381347225</v>
      </c>
      <c r="U61">
        <f t="shared" si="5"/>
        <v>1.0749213623745035</v>
      </c>
      <c r="V61">
        <f t="shared" si="6"/>
        <v>5.8594164266052573</v>
      </c>
      <c r="W61">
        <f t="shared" si="13"/>
        <v>0.46288327934771445</v>
      </c>
      <c r="X61">
        <f t="shared" si="14"/>
        <v>-0.59635669663746782</v>
      </c>
      <c r="Y61">
        <f t="shared" si="15"/>
        <v>-1.0085598902307424</v>
      </c>
      <c r="Z61">
        <f t="shared" si="7"/>
        <v>0.1694564004463574</v>
      </c>
      <c r="AA61">
        <f t="shared" si="8"/>
        <v>0.6325753730585727</v>
      </c>
      <c r="AB61">
        <f t="shared" si="9"/>
        <v>0.1258324640937174</v>
      </c>
    </row>
    <row r="62" spans="1:28" x14ac:dyDescent="0.25">
      <c r="A62" t="s">
        <v>57</v>
      </c>
      <c r="B62">
        <v>298.44499999999999</v>
      </c>
      <c r="C62">
        <v>9.17</v>
      </c>
      <c r="D62">
        <f t="shared" si="10"/>
        <v>-4.6880914576315522</v>
      </c>
      <c r="E62">
        <v>1.8</v>
      </c>
      <c r="F62">
        <v>102.52800000000001</v>
      </c>
      <c r="G62">
        <f t="shared" si="0"/>
        <v>3.6009675405741959</v>
      </c>
      <c r="H62">
        <f t="shared" si="11"/>
        <v>5.569032459425804</v>
      </c>
      <c r="I62">
        <f t="shared" si="12"/>
        <v>1.392258114856451</v>
      </c>
      <c r="J62">
        <v>160.36000000000001</v>
      </c>
      <c r="K62">
        <v>8034.8</v>
      </c>
      <c r="L62">
        <v>1299.5</v>
      </c>
      <c r="M62">
        <v>3705.4</v>
      </c>
      <c r="N62">
        <v>647.29999999999995</v>
      </c>
      <c r="O62">
        <v>108.3</v>
      </c>
      <c r="P62" s="3">
        <v>100.381</v>
      </c>
      <c r="Q62" s="3">
        <f t="shared" si="1"/>
        <v>67.093631094093723</v>
      </c>
      <c r="R62" s="3">
        <f t="shared" si="2"/>
        <v>133.53808460470557</v>
      </c>
      <c r="S62" s="3">
        <f t="shared" si="3"/>
        <v>85.651649380581958</v>
      </c>
      <c r="T62">
        <f t="shared" si="4"/>
        <v>1.9352686218924831</v>
      </c>
      <c r="U62">
        <f t="shared" si="5"/>
        <v>0.39439095775168909</v>
      </c>
      <c r="V62">
        <f t="shared" si="6"/>
        <v>3.1384970448766758</v>
      </c>
      <c r="W62">
        <f t="shared" si="13"/>
        <v>-0.2643198739519903</v>
      </c>
      <c r="X62">
        <f t="shared" si="14"/>
        <v>-1.3551141202493788</v>
      </c>
      <c r="Y62">
        <f t="shared" si="15"/>
        <v>-4.6610482494159555</v>
      </c>
      <c r="Z62">
        <f t="shared" si="7"/>
        <v>0.1673103661362583</v>
      </c>
      <c r="AA62">
        <f t="shared" si="8"/>
        <v>0.62290287250460485</v>
      </c>
      <c r="AB62">
        <f t="shared" si="9"/>
        <v>0.12933325341165658</v>
      </c>
    </row>
    <row r="63" spans="1:28" x14ac:dyDescent="0.25">
      <c r="A63" t="s">
        <v>58</v>
      </c>
      <c r="B63">
        <v>290.77999999999997</v>
      </c>
      <c r="C63">
        <v>9.8000000000000007</v>
      </c>
      <c r="D63">
        <f t="shared" si="10"/>
        <v>-5.018312419373764</v>
      </c>
      <c r="E63">
        <v>1.92</v>
      </c>
      <c r="F63">
        <v>103.45099999999999</v>
      </c>
      <c r="G63">
        <f t="shared" si="0"/>
        <v>3.2711138606683399</v>
      </c>
      <c r="H63">
        <f t="shared" si="11"/>
        <v>6.5288861393316608</v>
      </c>
      <c r="I63">
        <f t="shared" si="12"/>
        <v>1.6322215348329152</v>
      </c>
      <c r="J63">
        <v>155.76</v>
      </c>
      <c r="K63">
        <v>8173.7</v>
      </c>
      <c r="L63">
        <v>1327.9</v>
      </c>
      <c r="M63">
        <v>3734.6</v>
      </c>
      <c r="N63">
        <v>677.5</v>
      </c>
      <c r="O63">
        <v>111.6</v>
      </c>
      <c r="P63" s="3">
        <v>101.749</v>
      </c>
      <c r="Q63" s="3">
        <f t="shared" si="1"/>
        <v>64.587575171759354</v>
      </c>
      <c r="R63" s="3">
        <f t="shared" si="2"/>
        <v>134.15027494359617</v>
      </c>
      <c r="S63" s="3">
        <f t="shared" si="3"/>
        <v>90.546620733859143</v>
      </c>
      <c r="T63">
        <f t="shared" si="4"/>
        <v>1.7139574953088044</v>
      </c>
      <c r="U63">
        <f t="shared" si="5"/>
        <v>1.1442999885057148</v>
      </c>
      <c r="V63">
        <f t="shared" si="6"/>
        <v>4.5599687202392047</v>
      </c>
      <c r="W63">
        <f t="shared" si="13"/>
        <v>0.45739112990119679</v>
      </c>
      <c r="X63">
        <f t="shared" si="14"/>
        <v>5.557638249302066</v>
      </c>
      <c r="Y63">
        <f t="shared" si="15"/>
        <v>-3.8067065354912444</v>
      </c>
      <c r="Z63">
        <f t="shared" si="7"/>
        <v>0.16472324723247231</v>
      </c>
      <c r="AA63">
        <f t="shared" si="8"/>
        <v>0.61936454726745538</v>
      </c>
      <c r="AB63">
        <f t="shared" si="9"/>
        <v>0.13382716049382717</v>
      </c>
    </row>
    <row r="64" spans="1:28" x14ac:dyDescent="0.25">
      <c r="A64" t="s">
        <v>59</v>
      </c>
      <c r="B64">
        <v>318.96699999999998</v>
      </c>
      <c r="C64">
        <v>10.32</v>
      </c>
      <c r="D64">
        <f t="shared" si="10"/>
        <v>7.1135827773574558</v>
      </c>
      <c r="E64">
        <v>1.86</v>
      </c>
      <c r="F64">
        <v>104.297</v>
      </c>
      <c r="G64">
        <f t="shared" si="0"/>
        <v>3.7393213611130349</v>
      </c>
      <c r="H64">
        <f t="shared" si="11"/>
        <v>6.5806786388869654</v>
      </c>
      <c r="I64">
        <f t="shared" si="12"/>
        <v>1.6451696597217413</v>
      </c>
      <c r="J64">
        <v>160.54</v>
      </c>
      <c r="K64">
        <v>8252.5</v>
      </c>
      <c r="L64">
        <v>1328.9</v>
      </c>
      <c r="M64">
        <v>3781.4</v>
      </c>
      <c r="N64">
        <v>698.2</v>
      </c>
      <c r="O64">
        <v>114.1</v>
      </c>
      <c r="P64" s="3">
        <v>101.955</v>
      </c>
      <c r="Q64" s="3">
        <f t="shared" si="1"/>
        <v>66.029677586916279</v>
      </c>
      <c r="R64" s="3">
        <f t="shared" si="2"/>
        <v>133.33151779847893</v>
      </c>
      <c r="S64" s="3">
        <f t="shared" si="3"/>
        <v>87.005526377703916</v>
      </c>
      <c r="T64">
        <f t="shared" si="4"/>
        <v>0.95945020138668013</v>
      </c>
      <c r="U64">
        <f t="shared" si="5"/>
        <v>0.93976784745564146</v>
      </c>
      <c r="V64">
        <f t="shared" si="6"/>
        <v>3.009604191707993</v>
      </c>
      <c r="W64">
        <f t="shared" si="13"/>
        <v>-0.61219845574127518</v>
      </c>
      <c r="X64">
        <f t="shared" si="14"/>
        <v>-3.9893226074123156</v>
      </c>
      <c r="Y64">
        <f t="shared" si="15"/>
        <v>2.2082243879943064</v>
      </c>
      <c r="Z64">
        <f t="shared" si="7"/>
        <v>0.16342022343168144</v>
      </c>
      <c r="AA64">
        <f t="shared" si="8"/>
        <v>0.61924265374129051</v>
      </c>
      <c r="AB64">
        <f t="shared" si="9"/>
        <v>0.1366260297829873</v>
      </c>
    </row>
    <row r="65" spans="1:28" x14ac:dyDescent="0.25">
      <c r="A65" t="s">
        <v>60</v>
      </c>
      <c r="B65">
        <v>324.95299999999997</v>
      </c>
      <c r="C65">
        <v>8.8000000000000007</v>
      </c>
      <c r="D65">
        <f t="shared" si="10"/>
        <v>-0.32331683214878826</v>
      </c>
      <c r="E65">
        <v>1.95</v>
      </c>
      <c r="F65">
        <v>105.27200000000001</v>
      </c>
      <c r="G65">
        <f t="shared" si="0"/>
        <v>3.4045140208222691</v>
      </c>
      <c r="H65">
        <f t="shared" si="11"/>
        <v>5.3954859791777317</v>
      </c>
      <c r="I65">
        <f t="shared" si="12"/>
        <v>1.3488714947944329</v>
      </c>
      <c r="J65">
        <v>165.19</v>
      </c>
      <c r="K65">
        <v>8320.2000000000007</v>
      </c>
      <c r="L65">
        <v>1339.2</v>
      </c>
      <c r="M65">
        <v>3823</v>
      </c>
      <c r="N65">
        <v>714.7</v>
      </c>
      <c r="O65">
        <v>117</v>
      </c>
      <c r="P65" s="3">
        <v>104.027</v>
      </c>
      <c r="Q65" s="3">
        <f t="shared" si="1"/>
        <v>67.312948429049356</v>
      </c>
      <c r="R65" s="3">
        <f t="shared" si="2"/>
        <v>134.78119755861653</v>
      </c>
      <c r="S65" s="3">
        <f t="shared" si="3"/>
        <v>90.370658864655368</v>
      </c>
      <c r="T65">
        <f t="shared" si="4"/>
        <v>0.81701082605256659</v>
      </c>
      <c r="U65">
        <f t="shared" si="5"/>
        <v>1.0104734311259023</v>
      </c>
      <c r="V65">
        <f t="shared" si="6"/>
        <v>2.3357279554996779</v>
      </c>
      <c r="W65">
        <f t="shared" si="13"/>
        <v>1.0814062927127388</v>
      </c>
      <c r="X65">
        <f t="shared" si="14"/>
        <v>3.7948006412638513</v>
      </c>
      <c r="Y65">
        <f t="shared" si="15"/>
        <v>1.924831542571237</v>
      </c>
      <c r="Z65">
        <f t="shared" si="7"/>
        <v>0.16370505107037917</v>
      </c>
      <c r="AA65">
        <f t="shared" si="8"/>
        <v>0.62044181630249262</v>
      </c>
      <c r="AB65">
        <f t="shared" si="9"/>
        <v>0.13844872341249856</v>
      </c>
    </row>
    <row r="66" spans="1:28" x14ac:dyDescent="0.25">
      <c r="A66" t="s">
        <v>61</v>
      </c>
      <c r="B66">
        <v>354.79500000000002</v>
      </c>
      <c r="C66">
        <v>8.18</v>
      </c>
      <c r="D66">
        <f t="shared" si="10"/>
        <v>7.1384819189236648</v>
      </c>
      <c r="E66">
        <v>1.93</v>
      </c>
      <c r="F66">
        <v>106.16800000000001</v>
      </c>
      <c r="G66">
        <f t="shared" si="0"/>
        <v>4.2687062014919341</v>
      </c>
      <c r="H66">
        <f t="shared" si="11"/>
        <v>3.9112937985080656</v>
      </c>
      <c r="I66">
        <f t="shared" si="12"/>
        <v>0.97782344962701639</v>
      </c>
      <c r="J66">
        <v>177.3</v>
      </c>
      <c r="K66">
        <v>8400.7999999999993</v>
      </c>
      <c r="L66">
        <v>1347.3</v>
      </c>
      <c r="M66">
        <v>3892.3</v>
      </c>
      <c r="N66">
        <v>722.7</v>
      </c>
      <c r="O66">
        <v>119.3</v>
      </c>
      <c r="P66" s="3">
        <v>108.834</v>
      </c>
      <c r="Q66" s="3">
        <f t="shared" si="1"/>
        <v>71.637897957530427</v>
      </c>
      <c r="R66" s="3">
        <f t="shared" si="2"/>
        <v>139.81928134998861</v>
      </c>
      <c r="S66" s="3">
        <f t="shared" si="3"/>
        <v>88.688923602456853</v>
      </c>
      <c r="T66">
        <f t="shared" si="4"/>
        <v>0.96406464039091588</v>
      </c>
      <c r="U66">
        <f t="shared" si="5"/>
        <v>1.4882314322882451</v>
      </c>
      <c r="V66">
        <f t="shared" si="6"/>
        <v>1.1131324063002879</v>
      </c>
      <c r="W66">
        <f t="shared" si="13"/>
        <v>3.6698036485033114</v>
      </c>
      <c r="X66">
        <f t="shared" si="14"/>
        <v>-1.8784637945969962</v>
      </c>
      <c r="Y66">
        <f t="shared" si="15"/>
        <v>6.2271618226003689</v>
      </c>
      <c r="Z66">
        <f t="shared" si="7"/>
        <v>0.16507541165075409</v>
      </c>
      <c r="AA66">
        <f t="shared" si="8"/>
        <v>0.62370250452337883</v>
      </c>
      <c r="AB66">
        <f t="shared" si="9"/>
        <v>0.13793037636460798</v>
      </c>
    </row>
    <row r="67" spans="1:28" x14ac:dyDescent="0.25">
      <c r="A67" t="s">
        <v>62</v>
      </c>
      <c r="B67">
        <v>380.81599999999997</v>
      </c>
      <c r="C67">
        <v>7.46</v>
      </c>
      <c r="D67">
        <f t="shared" si="10"/>
        <v>5.4690943361659414</v>
      </c>
      <c r="E67">
        <v>2</v>
      </c>
      <c r="F67">
        <v>107.301</v>
      </c>
      <c r="G67">
        <f t="shared" si="0"/>
        <v>2.0130287695361737</v>
      </c>
      <c r="H67">
        <f t="shared" si="11"/>
        <v>5.4469712304638263</v>
      </c>
      <c r="I67">
        <f t="shared" si="12"/>
        <v>1.3617428076159566</v>
      </c>
      <c r="J67">
        <v>184.8</v>
      </c>
      <c r="K67">
        <v>8474.7999999999993</v>
      </c>
      <c r="L67">
        <v>1357.9</v>
      </c>
      <c r="M67">
        <v>3928.1</v>
      </c>
      <c r="N67">
        <v>733</v>
      </c>
      <c r="O67">
        <v>121.4</v>
      </c>
      <c r="P67" s="3">
        <v>111.12</v>
      </c>
      <c r="Q67" s="3">
        <f t="shared" si="1"/>
        <v>73.879837589230192</v>
      </c>
      <c r="R67" s="3">
        <f t="shared" si="2"/>
        <v>141.24873722228284</v>
      </c>
      <c r="S67" s="3">
        <f t="shared" si="3"/>
        <v>90.935181381682341</v>
      </c>
      <c r="T67">
        <f t="shared" si="4"/>
        <v>0.87701147583523209</v>
      </c>
      <c r="U67">
        <f t="shared" si="5"/>
        <v>0.88166566407412716</v>
      </c>
      <c r="V67">
        <f t="shared" si="6"/>
        <v>1.4151503597715553</v>
      </c>
      <c r="W67">
        <f t="shared" si="13"/>
        <v>1.0171688719432304</v>
      </c>
      <c r="X67">
        <f t="shared" si="14"/>
        <v>2.5011953520382768</v>
      </c>
      <c r="Y67">
        <f t="shared" si="15"/>
        <v>3.081572200465299</v>
      </c>
      <c r="Z67">
        <f t="shared" si="7"/>
        <v>0.16562073669849933</v>
      </c>
      <c r="AA67">
        <f t="shared" si="8"/>
        <v>0.62373153348751598</v>
      </c>
      <c r="AB67">
        <f t="shared" si="9"/>
        <v>0.13866818009837306</v>
      </c>
    </row>
    <row r="68" spans="1:28" x14ac:dyDescent="0.25">
      <c r="A68" t="s">
        <v>63</v>
      </c>
      <c r="B68">
        <v>365.221</v>
      </c>
      <c r="C68">
        <v>7.11</v>
      </c>
      <c r="D68">
        <f t="shared" si="10"/>
        <v>-5.8726535649762504</v>
      </c>
      <c r="E68">
        <v>1.96</v>
      </c>
      <c r="F68">
        <v>107.84099999999999</v>
      </c>
      <c r="G68">
        <f t="shared" si="0"/>
        <v>4.2284474365037461</v>
      </c>
      <c r="H68">
        <f t="shared" si="11"/>
        <v>2.8815525634962542</v>
      </c>
      <c r="I68">
        <f t="shared" si="12"/>
        <v>0.72038814087406355</v>
      </c>
      <c r="J68">
        <v>188.3</v>
      </c>
      <c r="K68">
        <v>8604.2000000000007</v>
      </c>
      <c r="L68">
        <v>1369</v>
      </c>
      <c r="M68">
        <v>3981</v>
      </c>
      <c r="N68">
        <v>724.7</v>
      </c>
      <c r="O68">
        <v>123.2</v>
      </c>
      <c r="P68" s="3">
        <v>112.59699999999999</v>
      </c>
      <c r="Q68" s="3">
        <f t="shared" si="1"/>
        <v>74.902126598157253</v>
      </c>
      <c r="R68" s="3">
        <f t="shared" si="2"/>
        <v>142.40952033491229</v>
      </c>
      <c r="S68" s="3">
        <f t="shared" si="3"/>
        <v>88.670238401787628</v>
      </c>
      <c r="T68">
        <f t="shared" si="4"/>
        <v>1.5153401969648428</v>
      </c>
      <c r="U68">
        <f t="shared" si="5"/>
        <v>1.2034744725818669</v>
      </c>
      <c r="V68">
        <f t="shared" si="6"/>
        <v>-1.1387925771415119</v>
      </c>
      <c r="W68">
        <f t="shared" si="13"/>
        <v>0.81844230602383661</v>
      </c>
      <c r="X68">
        <f t="shared" si="14"/>
        <v>-2.5222658177837864</v>
      </c>
      <c r="Y68">
        <f t="shared" si="15"/>
        <v>1.3742325595204719</v>
      </c>
      <c r="Z68">
        <f t="shared" si="7"/>
        <v>0.17000137988133021</v>
      </c>
      <c r="AA68">
        <f t="shared" si="8"/>
        <v>0.62178935868529317</v>
      </c>
      <c r="AB68">
        <f t="shared" si="9"/>
        <v>0.13545794392523366</v>
      </c>
    </row>
    <row r="69" spans="1:28" x14ac:dyDescent="0.25">
      <c r="A69" t="s">
        <v>64</v>
      </c>
      <c r="B69">
        <v>428.05</v>
      </c>
      <c r="C69">
        <v>7.17</v>
      </c>
      <c r="D69">
        <f t="shared" si="10"/>
        <v>15.410508589319889</v>
      </c>
      <c r="E69">
        <v>2.0099999999999998</v>
      </c>
      <c r="F69">
        <v>108.98099999999999</v>
      </c>
      <c r="G69">
        <f t="shared" si="0"/>
        <v>1.5635753021168597</v>
      </c>
      <c r="H69">
        <f t="shared" si="11"/>
        <v>5.6064246978831402</v>
      </c>
      <c r="I69">
        <f t="shared" si="12"/>
        <v>1.4016061744707851</v>
      </c>
      <c r="J69">
        <v>196.96</v>
      </c>
      <c r="K69">
        <v>8668.2000000000007</v>
      </c>
      <c r="L69">
        <v>1381.2</v>
      </c>
      <c r="M69">
        <v>4012.8</v>
      </c>
      <c r="N69">
        <v>737.8</v>
      </c>
      <c r="O69">
        <v>125.8</v>
      </c>
      <c r="P69" s="3">
        <v>114.43300000000001</v>
      </c>
      <c r="Q69" s="3">
        <f t="shared" si="1"/>
        <v>77.52735752574219</v>
      </c>
      <c r="R69" s="3">
        <f t="shared" si="2"/>
        <v>143.21767054261773</v>
      </c>
      <c r="S69" s="3">
        <f t="shared" si="3"/>
        <v>89.98103409698092</v>
      </c>
      <c r="T69">
        <f t="shared" si="4"/>
        <v>0.74107006436072709</v>
      </c>
      <c r="U69">
        <f t="shared" si="5"/>
        <v>0.81906638096214124</v>
      </c>
      <c r="V69">
        <f t="shared" si="6"/>
        <v>1.7915009047339225</v>
      </c>
      <c r="W69">
        <f t="shared" si="13"/>
        <v>0.56587915300703173</v>
      </c>
      <c r="X69">
        <f t="shared" si="14"/>
        <v>1.4674613838145056</v>
      </c>
      <c r="Y69">
        <f t="shared" si="15"/>
        <v>3.4448591782623161</v>
      </c>
      <c r="Z69">
        <f t="shared" si="7"/>
        <v>0.17050691244239632</v>
      </c>
      <c r="AA69">
        <f t="shared" si="8"/>
        <v>0.62227452066172906</v>
      </c>
      <c r="AB69">
        <f t="shared" si="9"/>
        <v>0.1367816091954023</v>
      </c>
    </row>
    <row r="70" spans="1:28" x14ac:dyDescent="0.25">
      <c r="A70" t="s">
        <v>65</v>
      </c>
      <c r="B70">
        <v>488.42399999999998</v>
      </c>
      <c r="C70">
        <v>6.9</v>
      </c>
      <c r="D70">
        <f t="shared" si="10"/>
        <v>12.379427052914371</v>
      </c>
      <c r="E70">
        <v>2.0499999999999998</v>
      </c>
      <c r="F70">
        <v>109.407</v>
      </c>
      <c r="G70">
        <f t="shared" si="0"/>
        <v>-1.4624292778341097</v>
      </c>
      <c r="H70">
        <f t="shared" si="11"/>
        <v>8.3624292778341101</v>
      </c>
      <c r="I70">
        <f t="shared" si="12"/>
        <v>2.0906073194585275</v>
      </c>
      <c r="J70">
        <v>219.93</v>
      </c>
      <c r="K70">
        <v>8749.1</v>
      </c>
      <c r="L70">
        <v>1398.7</v>
      </c>
      <c r="M70">
        <v>4029.4</v>
      </c>
      <c r="N70">
        <v>730.5</v>
      </c>
      <c r="O70">
        <v>126.9</v>
      </c>
      <c r="P70" s="3">
        <v>120.592</v>
      </c>
      <c r="Q70" s="3">
        <f t="shared" si="1"/>
        <v>86.231730023759951</v>
      </c>
      <c r="R70" s="3">
        <f t="shared" si="2"/>
        <v>150.33825288121341</v>
      </c>
      <c r="S70" s="3">
        <f t="shared" si="3"/>
        <v>91.414368320781975</v>
      </c>
      <c r="T70">
        <f t="shared" si="4"/>
        <v>0.92896811552538594</v>
      </c>
      <c r="U70">
        <f t="shared" si="5"/>
        <v>0.63019400772788003</v>
      </c>
      <c r="V70">
        <f t="shared" si="6"/>
        <v>-0.99435539718211174</v>
      </c>
      <c r="W70">
        <f t="shared" si="13"/>
        <v>4.8522130006758424</v>
      </c>
      <c r="X70">
        <f t="shared" si="14"/>
        <v>1.5803752872106003</v>
      </c>
      <c r="Y70">
        <f t="shared" si="15"/>
        <v>10.640733326023533</v>
      </c>
      <c r="Z70">
        <f t="shared" si="7"/>
        <v>0.17371663244353183</v>
      </c>
      <c r="AA70">
        <f t="shared" si="8"/>
        <v>0.62041810014744381</v>
      </c>
      <c r="AB70">
        <f t="shared" si="9"/>
        <v>0.13457747646506144</v>
      </c>
    </row>
    <row r="71" spans="1:28" x14ac:dyDescent="0.25">
      <c r="A71" t="s">
        <v>66</v>
      </c>
      <c r="B71">
        <v>517.21199999999999</v>
      </c>
      <c r="C71">
        <v>6.14</v>
      </c>
      <c r="D71">
        <f t="shared" si="10"/>
        <v>4.3590592599872275</v>
      </c>
      <c r="E71">
        <v>2.08</v>
      </c>
      <c r="F71">
        <v>109.00700000000001</v>
      </c>
      <c r="G71">
        <f t="shared" ref="G71:G134" si="16">(F72/F71-1)*400</f>
        <v>2.3668204794187631</v>
      </c>
      <c r="H71">
        <f t="shared" si="11"/>
        <v>3.7731795205812366</v>
      </c>
      <c r="I71">
        <f t="shared" si="12"/>
        <v>0.94329488014530916</v>
      </c>
      <c r="J71">
        <v>240.58</v>
      </c>
      <c r="K71">
        <v>8788.5</v>
      </c>
      <c r="L71">
        <v>1411.2</v>
      </c>
      <c r="M71">
        <v>4053.7</v>
      </c>
      <c r="N71">
        <v>715.7</v>
      </c>
      <c r="O71">
        <v>126.9</v>
      </c>
      <c r="P71" s="3">
        <v>122.68899999999999</v>
      </c>
      <c r="Q71" s="3">
        <f t="shared" ref="Q71:Q134" si="17">100*(J71/$J$6)/(F71/$F$6)</f>
        <v>94.674466744684594</v>
      </c>
      <c r="R71" s="3">
        <f t="shared" ref="R71:R134" si="18">100*(P71/$P$6)/(F71/$F$6)</f>
        <v>153.5137744105283</v>
      </c>
      <c r="S71" s="3">
        <f t="shared" ref="S71:S134" si="19">100*(E71/$E$6)/(F71/$F$6)</f>
        <v>93.092492531060685</v>
      </c>
      <c r="T71">
        <f t="shared" ref="T71:T134" si="20">(LN(K71)-LN(K70))*100</f>
        <v>0.44932107343083061</v>
      </c>
      <c r="U71">
        <f t="shared" ref="U71:U134" si="21">(LN(L71+M71)-LN(L70+M70))*100</f>
        <v>0.67566584046048206</v>
      </c>
      <c r="V71">
        <f t="shared" ref="V71:V134" si="22">(LN(N71)-LN(N70))*100</f>
        <v>-2.0468146446201985</v>
      </c>
      <c r="W71">
        <f t="shared" si="13"/>
        <v>2.0902524010311119</v>
      </c>
      <c r="X71">
        <f t="shared" si="14"/>
        <v>1.8190873527982987</v>
      </c>
      <c r="Y71">
        <f t="shared" si="15"/>
        <v>9.3406133627394361</v>
      </c>
      <c r="Z71">
        <f t="shared" ref="Z71:Z134" si="23">O71/N71</f>
        <v>0.17730892832192258</v>
      </c>
      <c r="AA71">
        <f t="shared" ref="AA71:AA134" si="24">(L71+M71)/K71</f>
        <v>0.62182397451214655</v>
      </c>
      <c r="AB71">
        <f t="shared" ref="AB71:AB134" si="25">N71/(M71+L71)</f>
        <v>0.13096305513367126</v>
      </c>
    </row>
    <row r="72" spans="1:28" x14ac:dyDescent="0.25">
      <c r="A72" t="s">
        <v>67</v>
      </c>
      <c r="B72">
        <v>481.13299999999998</v>
      </c>
      <c r="C72">
        <v>5.52</v>
      </c>
      <c r="D72">
        <f t="shared" ref="D72:D135" si="26">(B72/B71-1)*100-C72/4</f>
        <v>-8.3556695513638495</v>
      </c>
      <c r="E72">
        <v>2.09</v>
      </c>
      <c r="F72">
        <v>109.652</v>
      </c>
      <c r="G72">
        <f t="shared" si="16"/>
        <v>2.6885054536168518</v>
      </c>
      <c r="H72">
        <f t="shared" ref="H72:H135" si="27">C72-G72</f>
        <v>2.8314945463831478</v>
      </c>
      <c r="I72">
        <f t="shared" ref="I72:I135" si="28">H72/4</f>
        <v>0.70787363659578695</v>
      </c>
      <c r="J72">
        <v>241.15</v>
      </c>
      <c r="K72">
        <v>8872.6</v>
      </c>
      <c r="L72">
        <v>1414.1</v>
      </c>
      <c r="M72">
        <v>4087.6</v>
      </c>
      <c r="N72">
        <v>707.5</v>
      </c>
      <c r="O72">
        <v>127.6</v>
      </c>
      <c r="P72" s="3">
        <v>121.76900000000001</v>
      </c>
      <c r="Q72" s="3">
        <f t="shared" si="17"/>
        <v>94.340558605872744</v>
      </c>
      <c r="R72" s="3">
        <f t="shared" si="18"/>
        <v>151.46639626412764</v>
      </c>
      <c r="S72" s="3">
        <f t="shared" si="19"/>
        <v>92.989827023861977</v>
      </c>
      <c r="T72">
        <f t="shared" si="20"/>
        <v>0.95238275846849518</v>
      </c>
      <c r="U72">
        <f t="shared" si="21"/>
        <v>0.67113121893402905</v>
      </c>
      <c r="V72">
        <f t="shared" si="22"/>
        <v>-1.1523455227159474</v>
      </c>
      <c r="W72">
        <f t="shared" ref="W72:W135" si="29">(LN(R72)-LN(R71))*100</f>
        <v>-1.3426505065521788</v>
      </c>
      <c r="X72">
        <f t="shared" ref="X72:X135" si="30">100*(LN(S72)-LN(S71))</f>
        <v>-0.11034419375395288</v>
      </c>
      <c r="Y72">
        <f t="shared" ref="Y72:Y135" si="31">(LN(Q72)-LN(Q71))*100</f>
        <v>-0.3533142251977317</v>
      </c>
      <c r="Z72">
        <f t="shared" si="23"/>
        <v>0.18035335689045937</v>
      </c>
      <c r="AA72">
        <f t="shared" si="24"/>
        <v>0.62007754209589072</v>
      </c>
      <c r="AB72">
        <f t="shared" si="25"/>
        <v>0.12859661559154445</v>
      </c>
    </row>
    <row r="73" spans="1:28" x14ac:dyDescent="0.25">
      <c r="A73" t="s">
        <v>68</v>
      </c>
      <c r="B73">
        <v>507.94499999999999</v>
      </c>
      <c r="C73">
        <v>5.35</v>
      </c>
      <c r="D73">
        <f t="shared" si="26"/>
        <v>4.2351794877923652</v>
      </c>
      <c r="E73">
        <v>2.06</v>
      </c>
      <c r="F73">
        <v>110.389</v>
      </c>
      <c r="G73">
        <f t="shared" si="16"/>
        <v>5.0476043808712845</v>
      </c>
      <c r="H73">
        <f t="shared" si="27"/>
        <v>0.30239561912871515</v>
      </c>
      <c r="I73">
        <f t="shared" si="28"/>
        <v>7.5598904782178789E-2</v>
      </c>
      <c r="J73">
        <v>243.73</v>
      </c>
      <c r="K73">
        <v>8920.2000000000007</v>
      </c>
      <c r="L73">
        <v>1425.6</v>
      </c>
      <c r="M73">
        <v>4132.3999999999996</v>
      </c>
      <c r="N73">
        <v>714.3</v>
      </c>
      <c r="O73">
        <v>128.5</v>
      </c>
      <c r="P73" s="3">
        <v>119.25</v>
      </c>
      <c r="Q73" s="3">
        <f t="shared" si="17"/>
        <v>94.713290270015392</v>
      </c>
      <c r="R73" s="3">
        <f t="shared" si="18"/>
        <v>147.34272553453931</v>
      </c>
      <c r="S73" s="3">
        <f t="shared" si="19"/>
        <v>91.043120006150744</v>
      </c>
      <c r="T73">
        <f t="shared" si="20"/>
        <v>0.53504916097217858</v>
      </c>
      <c r="U73">
        <f t="shared" si="21"/>
        <v>1.0181195931551201</v>
      </c>
      <c r="V73">
        <f t="shared" si="22"/>
        <v>0.95654126435338327</v>
      </c>
      <c r="W73">
        <f t="shared" si="29"/>
        <v>-2.7602454159449508</v>
      </c>
      <c r="X73">
        <f t="shared" si="30"/>
        <v>-2.1156859821267027</v>
      </c>
      <c r="Y73">
        <f t="shared" si="31"/>
        <v>0.39431320684952809</v>
      </c>
      <c r="Z73">
        <f t="shared" si="23"/>
        <v>0.17989640207195856</v>
      </c>
      <c r="AA73">
        <f t="shared" si="24"/>
        <v>0.62308019999551578</v>
      </c>
      <c r="AB73">
        <f t="shared" si="25"/>
        <v>0.12851745232097875</v>
      </c>
    </row>
    <row r="74" spans="1:28" x14ac:dyDescent="0.25">
      <c r="A74" t="s">
        <v>69</v>
      </c>
      <c r="B74">
        <v>616.404</v>
      </c>
      <c r="C74">
        <v>5.54</v>
      </c>
      <c r="D74">
        <f t="shared" si="26"/>
        <v>19.967508637746203</v>
      </c>
      <c r="E74">
        <v>2.11</v>
      </c>
      <c r="F74">
        <v>111.782</v>
      </c>
      <c r="G74">
        <f t="shared" si="16"/>
        <v>4.6876956934032599</v>
      </c>
      <c r="H74">
        <f t="shared" si="27"/>
        <v>0.85230430659674017</v>
      </c>
      <c r="I74">
        <f t="shared" si="28"/>
        <v>0.21307607664918504</v>
      </c>
      <c r="J74">
        <v>279.3</v>
      </c>
      <c r="K74">
        <v>8986.4</v>
      </c>
      <c r="L74">
        <v>1427.5</v>
      </c>
      <c r="M74">
        <v>4199.2</v>
      </c>
      <c r="N74">
        <v>697.4</v>
      </c>
      <c r="O74">
        <v>128.80000000000001</v>
      </c>
      <c r="P74" s="3">
        <v>116.61499999999999</v>
      </c>
      <c r="Q74" s="3">
        <f t="shared" si="17"/>
        <v>107.18321866247622</v>
      </c>
      <c r="R74" s="3">
        <f t="shared" si="18"/>
        <v>142.29139968996233</v>
      </c>
      <c r="S74" s="3">
        <f t="shared" si="19"/>
        <v>92.090809538162418</v>
      </c>
      <c r="T74">
        <f t="shared" si="20"/>
        <v>0.73939554799995477</v>
      </c>
      <c r="U74">
        <f t="shared" si="21"/>
        <v>1.22847933324568</v>
      </c>
      <c r="V74">
        <f t="shared" si="22"/>
        <v>-2.3943907919376173</v>
      </c>
      <c r="W74">
        <f t="shared" si="29"/>
        <v>-3.4884273958382117</v>
      </c>
      <c r="X74">
        <f t="shared" si="30"/>
        <v>1.1441909914246651</v>
      </c>
      <c r="Y74">
        <f t="shared" si="31"/>
        <v>12.368536294937815</v>
      </c>
      <c r="Z74">
        <f t="shared" si="23"/>
        <v>0.18468597648408377</v>
      </c>
      <c r="AA74">
        <f t="shared" si="24"/>
        <v>0.62613504851776014</v>
      </c>
      <c r="AB74">
        <f t="shared" si="25"/>
        <v>0.12394476336040663</v>
      </c>
    </row>
    <row r="75" spans="1:28" x14ac:dyDescent="0.25">
      <c r="A75" t="s">
        <v>70</v>
      </c>
      <c r="B75">
        <v>647.34699999999998</v>
      </c>
      <c r="C75">
        <v>5.66</v>
      </c>
      <c r="D75">
        <f t="shared" si="26"/>
        <v>3.6049219992083099</v>
      </c>
      <c r="E75">
        <v>2.2599999999999998</v>
      </c>
      <c r="F75">
        <v>113.092</v>
      </c>
      <c r="G75">
        <f t="shared" si="16"/>
        <v>4.1842040108938328</v>
      </c>
      <c r="H75">
        <f t="shared" si="27"/>
        <v>1.4757959891061674</v>
      </c>
      <c r="I75">
        <f t="shared" si="28"/>
        <v>0.36894899727654185</v>
      </c>
      <c r="J75">
        <v>293.27</v>
      </c>
      <c r="K75">
        <v>9083.2999999999993</v>
      </c>
      <c r="L75">
        <v>1438.4</v>
      </c>
      <c r="M75">
        <v>4240.6000000000004</v>
      </c>
      <c r="N75">
        <v>711.5</v>
      </c>
      <c r="O75">
        <v>129.1</v>
      </c>
      <c r="P75" s="3">
        <v>116.29600000000001</v>
      </c>
      <c r="Q75" s="3">
        <f t="shared" si="17"/>
        <v>111.2406426746121</v>
      </c>
      <c r="R75" s="3">
        <f t="shared" si="18"/>
        <v>140.25843976173431</v>
      </c>
      <c r="S75" s="3">
        <f t="shared" si="19"/>
        <v>97.494982528406624</v>
      </c>
      <c r="T75">
        <f t="shared" si="20"/>
        <v>1.072523936441705</v>
      </c>
      <c r="U75">
        <f t="shared" si="21"/>
        <v>0.92520362425254632</v>
      </c>
      <c r="V75">
        <f t="shared" si="22"/>
        <v>2.0016283288356362</v>
      </c>
      <c r="W75">
        <f t="shared" si="29"/>
        <v>-1.4390346244852026</v>
      </c>
      <c r="X75">
        <f t="shared" si="30"/>
        <v>5.7025765009649731</v>
      </c>
      <c r="Y75">
        <f t="shared" si="31"/>
        <v>3.7156112663810248</v>
      </c>
      <c r="Z75">
        <f t="shared" si="23"/>
        <v>0.18144764581869288</v>
      </c>
      <c r="AA75">
        <f t="shared" si="24"/>
        <v>0.62521330353505888</v>
      </c>
      <c r="AB75">
        <f t="shared" si="25"/>
        <v>0.12528614192639551</v>
      </c>
    </row>
    <row r="76" spans="1:28" x14ac:dyDescent="0.25">
      <c r="A76" t="s">
        <v>71</v>
      </c>
      <c r="B76">
        <v>690.05100000000004</v>
      </c>
      <c r="C76">
        <v>6.04</v>
      </c>
      <c r="D76">
        <f t="shared" si="26"/>
        <v>5.0867711289308675</v>
      </c>
      <c r="E76">
        <v>2.23</v>
      </c>
      <c r="F76">
        <v>114.27500000000001</v>
      </c>
      <c r="G76">
        <f t="shared" si="16"/>
        <v>3.8083570334718431</v>
      </c>
      <c r="H76">
        <f t="shared" si="27"/>
        <v>2.231642966528157</v>
      </c>
      <c r="I76">
        <f t="shared" si="28"/>
        <v>0.55791074163203924</v>
      </c>
      <c r="J76">
        <v>319.37</v>
      </c>
      <c r="K76">
        <v>9162</v>
      </c>
      <c r="L76">
        <v>1439.6</v>
      </c>
      <c r="M76">
        <v>4278.5</v>
      </c>
      <c r="N76">
        <v>731.2</v>
      </c>
      <c r="O76">
        <v>130.1</v>
      </c>
      <c r="P76" s="3">
        <v>120.24299999999999</v>
      </c>
      <c r="Q76" s="3">
        <f t="shared" si="17"/>
        <v>119.88659426055779</v>
      </c>
      <c r="R76" s="3">
        <f t="shared" si="18"/>
        <v>143.51744156122163</v>
      </c>
      <c r="S76" s="3">
        <f t="shared" si="19"/>
        <v>95.204909434618472</v>
      </c>
      <c r="T76">
        <f t="shared" si="20"/>
        <v>0.86269327549111097</v>
      </c>
      <c r="U76">
        <f t="shared" si="21"/>
        <v>0.68614214842899202</v>
      </c>
      <c r="V76">
        <f t="shared" si="22"/>
        <v>2.731160261003307</v>
      </c>
      <c r="W76">
        <f t="shared" si="29"/>
        <v>2.2969852647918287</v>
      </c>
      <c r="X76">
        <f t="shared" si="30"/>
        <v>-2.3769405273495359</v>
      </c>
      <c r="Y76">
        <f t="shared" si="31"/>
        <v>7.4850441395280853</v>
      </c>
      <c r="Z76">
        <f t="shared" si="23"/>
        <v>0.17792669584245074</v>
      </c>
      <c r="AA76">
        <f t="shared" si="24"/>
        <v>0.62411045623226369</v>
      </c>
      <c r="AB76">
        <f t="shared" si="25"/>
        <v>0.12787464367534671</v>
      </c>
    </row>
    <row r="77" spans="1:28" x14ac:dyDescent="0.25">
      <c r="A77" t="s">
        <v>72</v>
      </c>
      <c r="B77">
        <v>534.61599999999999</v>
      </c>
      <c r="C77">
        <v>5.86</v>
      </c>
      <c r="D77">
        <f t="shared" si="26"/>
        <v>-23.990146692056097</v>
      </c>
      <c r="E77">
        <v>2.21</v>
      </c>
      <c r="F77">
        <v>115.363</v>
      </c>
      <c r="G77">
        <f t="shared" si="16"/>
        <v>2.9160129330894513</v>
      </c>
      <c r="H77">
        <f t="shared" si="27"/>
        <v>2.943987066910549</v>
      </c>
      <c r="I77">
        <f t="shared" si="28"/>
        <v>0.73599676672763725</v>
      </c>
      <c r="J77">
        <v>255.38</v>
      </c>
      <c r="K77">
        <v>9319.2999999999993</v>
      </c>
      <c r="L77">
        <v>1441.3</v>
      </c>
      <c r="M77">
        <v>4320.3999999999996</v>
      </c>
      <c r="N77">
        <v>730.3</v>
      </c>
      <c r="O77">
        <v>131.6</v>
      </c>
      <c r="P77" s="3">
        <v>126.318</v>
      </c>
      <c r="Q77" s="3">
        <f t="shared" si="17"/>
        <v>94.961611487017322</v>
      </c>
      <c r="R77" s="3">
        <f t="shared" si="18"/>
        <v>149.34641779165699</v>
      </c>
      <c r="S77" s="3">
        <f t="shared" si="19"/>
        <v>93.461219512899859</v>
      </c>
      <c r="T77">
        <f t="shared" si="20"/>
        <v>1.7023023116117031</v>
      </c>
      <c r="U77">
        <f t="shared" si="21"/>
        <v>0.7595987672189608</v>
      </c>
      <c r="V77">
        <f t="shared" si="22"/>
        <v>-0.12316115138757411</v>
      </c>
      <c r="W77">
        <f t="shared" si="29"/>
        <v>3.9811987254660508</v>
      </c>
      <c r="X77">
        <f t="shared" si="30"/>
        <v>-1.8484924470908659</v>
      </c>
      <c r="Y77">
        <f t="shared" si="31"/>
        <v>-23.307352779012724</v>
      </c>
      <c r="Z77">
        <f t="shared" si="23"/>
        <v>0.18019991784198275</v>
      </c>
      <c r="AA77">
        <f t="shared" si="24"/>
        <v>0.61825458993701243</v>
      </c>
      <c r="AB77">
        <f t="shared" si="25"/>
        <v>0.12675078535848794</v>
      </c>
    </row>
    <row r="78" spans="1:28" x14ac:dyDescent="0.25">
      <c r="A78" t="s">
        <v>73</v>
      </c>
      <c r="B78">
        <v>565.053</v>
      </c>
      <c r="C78">
        <v>5.72</v>
      </c>
      <c r="D78">
        <f t="shared" si="26"/>
        <v>4.2632452451853302</v>
      </c>
      <c r="E78">
        <v>2.2400000000000002</v>
      </c>
      <c r="F78">
        <v>116.20399999999999</v>
      </c>
      <c r="G78">
        <f t="shared" si="16"/>
        <v>4.4817734329282821</v>
      </c>
      <c r="H78">
        <f t="shared" si="27"/>
        <v>1.2382265670717176</v>
      </c>
      <c r="I78">
        <f t="shared" si="28"/>
        <v>0.30955664176792941</v>
      </c>
      <c r="J78">
        <v>258.12</v>
      </c>
      <c r="K78">
        <v>9367.5</v>
      </c>
      <c r="L78">
        <v>1456.9</v>
      </c>
      <c r="M78">
        <v>4379.3</v>
      </c>
      <c r="N78">
        <v>736.2</v>
      </c>
      <c r="O78">
        <v>132.4</v>
      </c>
      <c r="P78" s="3">
        <v>133.48400000000001</v>
      </c>
      <c r="Q78" s="3">
        <f t="shared" si="17"/>
        <v>95.285828252058764</v>
      </c>
      <c r="R78" s="3">
        <f t="shared" si="18"/>
        <v>156.67663850089866</v>
      </c>
      <c r="S78" s="3">
        <f t="shared" si="19"/>
        <v>94.044337588449679</v>
      </c>
      <c r="T78">
        <f t="shared" si="20"/>
        <v>0.51587331050377827</v>
      </c>
      <c r="U78">
        <f t="shared" si="21"/>
        <v>1.2847330069538643</v>
      </c>
      <c r="V78">
        <f t="shared" si="22"/>
        <v>0.80464123188566106</v>
      </c>
      <c r="W78">
        <f t="shared" si="29"/>
        <v>4.7915494967051941</v>
      </c>
      <c r="X78">
        <f t="shared" si="30"/>
        <v>0.62197618503816443</v>
      </c>
      <c r="Y78">
        <f t="shared" si="31"/>
        <v>0.34083725841984602</v>
      </c>
      <c r="Z78">
        <f t="shared" si="23"/>
        <v>0.17984243412116271</v>
      </c>
      <c r="AA78">
        <f t="shared" si="24"/>
        <v>0.62302642113690965</v>
      </c>
      <c r="AB78">
        <f t="shared" si="25"/>
        <v>0.12614372365580342</v>
      </c>
    </row>
    <row r="79" spans="1:28" x14ac:dyDescent="0.25">
      <c r="A79" t="s">
        <v>74</v>
      </c>
      <c r="B79">
        <v>602.68799999999999</v>
      </c>
      <c r="C79">
        <v>6.21</v>
      </c>
      <c r="D79">
        <f t="shared" si="26"/>
        <v>5.1079371625316625</v>
      </c>
      <c r="E79">
        <v>2.5</v>
      </c>
      <c r="F79">
        <v>117.506</v>
      </c>
      <c r="G79">
        <f t="shared" si="16"/>
        <v>5.0993140775790202</v>
      </c>
      <c r="H79">
        <f t="shared" si="27"/>
        <v>1.1106859224209797</v>
      </c>
      <c r="I79">
        <f t="shared" si="28"/>
        <v>0.27767148060524494</v>
      </c>
      <c r="J79">
        <v>263.14</v>
      </c>
      <c r="K79">
        <v>9490.6</v>
      </c>
      <c r="L79">
        <v>1468.4</v>
      </c>
      <c r="M79">
        <v>4418.2</v>
      </c>
      <c r="N79">
        <v>752.6</v>
      </c>
      <c r="O79">
        <v>135.30000000000001</v>
      </c>
      <c r="P79" s="3">
        <v>140.96899999999999</v>
      </c>
      <c r="Q79" s="3">
        <f t="shared" si="17"/>
        <v>96.062649819421864</v>
      </c>
      <c r="R79" s="3">
        <f t="shared" si="18"/>
        <v>163.62877789753068</v>
      </c>
      <c r="S79" s="3">
        <f t="shared" si="19"/>
        <v>103.79720926416415</v>
      </c>
      <c r="T79">
        <f t="shared" si="20"/>
        <v>1.3055583384335989</v>
      </c>
      <c r="U79">
        <f t="shared" si="21"/>
        <v>0.85986812939502499</v>
      </c>
      <c r="V79">
        <f t="shared" si="22"/>
        <v>2.2032057214415701</v>
      </c>
      <c r="W79">
        <f t="shared" si="29"/>
        <v>4.3416258702329458</v>
      </c>
      <c r="X79">
        <f t="shared" si="30"/>
        <v>9.8672737130175214</v>
      </c>
      <c r="Y79">
        <f t="shared" si="31"/>
        <v>0.81194879930217567</v>
      </c>
      <c r="Z79">
        <f t="shared" si="23"/>
        <v>0.17977677385065108</v>
      </c>
      <c r="AA79">
        <f t="shared" si="24"/>
        <v>0.6202558320864856</v>
      </c>
      <c r="AB79">
        <f t="shared" si="25"/>
        <v>0.12784969252199913</v>
      </c>
    </row>
    <row r="80" spans="1:28" x14ac:dyDescent="0.25">
      <c r="A80" t="s">
        <v>75</v>
      </c>
      <c r="B80">
        <v>604.73099999999999</v>
      </c>
      <c r="C80">
        <v>7.01</v>
      </c>
      <c r="D80">
        <f t="shared" si="26"/>
        <v>-1.4135186365084471</v>
      </c>
      <c r="E80">
        <v>2.46</v>
      </c>
      <c r="F80">
        <v>119.004</v>
      </c>
      <c r="G80">
        <f t="shared" si="16"/>
        <v>4.453631810695402</v>
      </c>
      <c r="H80">
        <f t="shared" si="27"/>
        <v>2.5563681893045977</v>
      </c>
      <c r="I80">
        <f t="shared" si="28"/>
        <v>0.63909204732614944</v>
      </c>
      <c r="J80">
        <v>266.92</v>
      </c>
      <c r="K80">
        <v>9546.2000000000007</v>
      </c>
      <c r="L80">
        <v>1478.6</v>
      </c>
      <c r="M80">
        <v>4484.5</v>
      </c>
      <c r="N80">
        <v>757.3</v>
      </c>
      <c r="O80">
        <v>138.19999999999999</v>
      </c>
      <c r="P80" s="3">
        <v>150.00899999999999</v>
      </c>
      <c r="Q80" s="3">
        <f t="shared" si="17"/>
        <v>96.2159985672386</v>
      </c>
      <c r="R80" s="3">
        <f t="shared" si="18"/>
        <v>171.93008078159835</v>
      </c>
      <c r="S80" s="3">
        <f t="shared" si="19"/>
        <v>100.8507794178864</v>
      </c>
      <c r="T80">
        <f t="shared" si="20"/>
        <v>0.58413344779317811</v>
      </c>
      <c r="U80">
        <f t="shared" si="21"/>
        <v>1.2911898667262278</v>
      </c>
      <c r="V80">
        <f t="shared" si="22"/>
        <v>0.62255979604408651</v>
      </c>
      <c r="W80">
        <f t="shared" si="29"/>
        <v>4.9487574364834863</v>
      </c>
      <c r="X80">
        <f t="shared" si="30"/>
        <v>-2.8797091811584075</v>
      </c>
      <c r="Y80">
        <f t="shared" si="31"/>
        <v>0.15950682160132956</v>
      </c>
      <c r="Z80">
        <f t="shared" si="23"/>
        <v>0.18249042651525155</v>
      </c>
      <c r="AA80">
        <f t="shared" si="24"/>
        <v>0.62465693155391677</v>
      </c>
      <c r="AB80">
        <f t="shared" si="25"/>
        <v>0.12699770253727086</v>
      </c>
    </row>
    <row r="81" spans="1:28" x14ac:dyDescent="0.25">
      <c r="A81" t="s">
        <v>76</v>
      </c>
      <c r="B81">
        <v>623.4</v>
      </c>
      <c r="C81">
        <v>7.73</v>
      </c>
      <c r="D81">
        <f t="shared" si="26"/>
        <v>1.1546577610540822</v>
      </c>
      <c r="E81">
        <v>2.54</v>
      </c>
      <c r="F81">
        <v>120.32899999999999</v>
      </c>
      <c r="G81">
        <f t="shared" si="16"/>
        <v>4.8400634925911845</v>
      </c>
      <c r="H81">
        <f t="shared" si="27"/>
        <v>2.8899365074088159</v>
      </c>
      <c r="I81">
        <f t="shared" si="28"/>
        <v>0.72248412685220398</v>
      </c>
      <c r="J81">
        <v>274.98</v>
      </c>
      <c r="K81">
        <v>9673.4</v>
      </c>
      <c r="L81">
        <v>1494</v>
      </c>
      <c r="M81">
        <v>4522.1000000000004</v>
      </c>
      <c r="N81">
        <v>767.9</v>
      </c>
      <c r="O81">
        <v>141.30000000000001</v>
      </c>
      <c r="P81" s="3">
        <v>157.58199999999999</v>
      </c>
      <c r="Q81" s="3">
        <f t="shared" si="17"/>
        <v>98.0298943838322</v>
      </c>
      <c r="R81" s="3">
        <f t="shared" si="18"/>
        <v>178.62095674311809</v>
      </c>
      <c r="S81" s="3">
        <f t="shared" si="19"/>
        <v>102.98384919465458</v>
      </c>
      <c r="T81">
        <f t="shared" si="20"/>
        <v>1.3236681014969776</v>
      </c>
      <c r="U81">
        <f t="shared" si="21"/>
        <v>0.88487287672887049</v>
      </c>
      <c r="V81">
        <f t="shared" si="22"/>
        <v>1.39000402167202</v>
      </c>
      <c r="W81">
        <f t="shared" si="29"/>
        <v>3.8178113462621788</v>
      </c>
      <c r="X81">
        <f t="shared" si="30"/>
        <v>2.0930179142137462</v>
      </c>
      <c r="Y81">
        <f t="shared" si="31"/>
        <v>1.8676827769645854</v>
      </c>
      <c r="Z81">
        <f t="shared" si="23"/>
        <v>0.18400833441854411</v>
      </c>
      <c r="AA81">
        <f t="shared" si="24"/>
        <v>0.62192197159220131</v>
      </c>
      <c r="AB81">
        <f t="shared" si="25"/>
        <v>0.12764083043832383</v>
      </c>
    </row>
    <row r="82" spans="1:28" x14ac:dyDescent="0.25">
      <c r="A82" t="s">
        <v>77</v>
      </c>
      <c r="B82">
        <v>667.596</v>
      </c>
      <c r="C82">
        <v>8.5399999999999991</v>
      </c>
      <c r="D82">
        <f t="shared" si="26"/>
        <v>4.9545091434071358</v>
      </c>
      <c r="E82">
        <v>2.5</v>
      </c>
      <c r="F82">
        <v>121.785</v>
      </c>
      <c r="G82">
        <f t="shared" si="16"/>
        <v>6.0795664490700396</v>
      </c>
      <c r="H82">
        <f t="shared" si="27"/>
        <v>2.4604335509299595</v>
      </c>
      <c r="I82">
        <f t="shared" si="28"/>
        <v>0.61510838773248988</v>
      </c>
      <c r="J82">
        <v>290.70999999999998</v>
      </c>
      <c r="K82">
        <v>9771.7000000000007</v>
      </c>
      <c r="L82">
        <v>1500.7</v>
      </c>
      <c r="M82">
        <v>4552.8999999999996</v>
      </c>
      <c r="N82">
        <v>780.2</v>
      </c>
      <c r="O82">
        <v>143.69999999999999</v>
      </c>
      <c r="P82" s="3">
        <v>168.97800000000001</v>
      </c>
      <c r="Q82" s="3">
        <f t="shared" si="17"/>
        <v>102.39857318716709</v>
      </c>
      <c r="R82" s="3">
        <f t="shared" si="18"/>
        <v>189.24851295756983</v>
      </c>
      <c r="S82" s="3">
        <f t="shared" si="19"/>
        <v>100.15022270226113</v>
      </c>
      <c r="T82">
        <f t="shared" si="20"/>
        <v>1.0110602402230384</v>
      </c>
      <c r="U82">
        <f t="shared" si="21"/>
        <v>0.62139275483605871</v>
      </c>
      <c r="V82">
        <f t="shared" si="22"/>
        <v>1.5890780736058652</v>
      </c>
      <c r="W82">
        <f t="shared" si="29"/>
        <v>5.7795034184972671</v>
      </c>
      <c r="X82">
        <f t="shared" si="30"/>
        <v>-2.7900886202784747</v>
      </c>
      <c r="Y82">
        <f t="shared" si="31"/>
        <v>4.3600301902392502</v>
      </c>
      <c r="Z82">
        <f t="shared" si="23"/>
        <v>0.18418354268136372</v>
      </c>
      <c r="AA82">
        <f t="shared" si="24"/>
        <v>0.6195032594123846</v>
      </c>
      <c r="AB82">
        <f t="shared" si="25"/>
        <v>0.12888198757763977</v>
      </c>
    </row>
    <row r="83" spans="1:28" x14ac:dyDescent="0.25">
      <c r="A83" t="s">
        <v>78</v>
      </c>
      <c r="B83">
        <v>726.52599999999995</v>
      </c>
      <c r="C83">
        <v>8.41</v>
      </c>
      <c r="D83">
        <f t="shared" si="26"/>
        <v>6.724694890322886</v>
      </c>
      <c r="E83">
        <v>2.86</v>
      </c>
      <c r="F83">
        <v>123.636</v>
      </c>
      <c r="G83">
        <f t="shared" si="16"/>
        <v>3.1123620951826858</v>
      </c>
      <c r="H83">
        <f t="shared" si="27"/>
        <v>5.2976379048173143</v>
      </c>
      <c r="I83">
        <f t="shared" si="28"/>
        <v>1.3244094762043286</v>
      </c>
      <c r="J83">
        <v>313.3</v>
      </c>
      <c r="K83">
        <v>9846.2999999999993</v>
      </c>
      <c r="L83">
        <v>1503</v>
      </c>
      <c r="M83">
        <v>4571.2</v>
      </c>
      <c r="N83">
        <v>790.7</v>
      </c>
      <c r="O83">
        <v>145.1</v>
      </c>
      <c r="P83" s="3">
        <v>177.29499999999999</v>
      </c>
      <c r="Q83" s="3">
        <f t="shared" si="17"/>
        <v>108.70341390253263</v>
      </c>
      <c r="R83" s="3">
        <f t="shared" si="18"/>
        <v>195.59045305962897</v>
      </c>
      <c r="S83" s="3">
        <f t="shared" si="19"/>
        <v>112.85655742124732</v>
      </c>
      <c r="T83">
        <f t="shared" si="20"/>
        <v>0.76052971327396079</v>
      </c>
      <c r="U83">
        <f t="shared" si="21"/>
        <v>0.33971569141133529</v>
      </c>
      <c r="V83">
        <f t="shared" si="22"/>
        <v>1.336833200432519</v>
      </c>
      <c r="W83">
        <f t="shared" si="29"/>
        <v>3.2961913190025172</v>
      </c>
      <c r="X83">
        <f t="shared" si="30"/>
        <v>11.944632318919446</v>
      </c>
      <c r="Y83">
        <f t="shared" si="31"/>
        <v>5.975042149175902</v>
      </c>
      <c r="Z83">
        <f t="shared" si="23"/>
        <v>0.18350828379916528</v>
      </c>
      <c r="AA83">
        <f t="shared" si="24"/>
        <v>0.61690178036419774</v>
      </c>
      <c r="AB83">
        <f t="shared" si="25"/>
        <v>0.13017352079286162</v>
      </c>
    </row>
    <row r="84" spans="1:28" x14ac:dyDescent="0.25">
      <c r="A84" t="s">
        <v>79</v>
      </c>
      <c r="B84">
        <v>804.33299999999997</v>
      </c>
      <c r="C84">
        <v>7.84</v>
      </c>
      <c r="D84">
        <f t="shared" si="26"/>
        <v>8.7494584364496362</v>
      </c>
      <c r="E84">
        <v>2.83</v>
      </c>
      <c r="F84">
        <v>124.598</v>
      </c>
      <c r="G84">
        <f t="shared" si="16"/>
        <v>4.0514293969405202</v>
      </c>
      <c r="H84">
        <f t="shared" si="27"/>
        <v>3.7885706030594797</v>
      </c>
      <c r="I84">
        <f t="shared" si="28"/>
        <v>0.94714265076486992</v>
      </c>
      <c r="J84">
        <v>341.96</v>
      </c>
      <c r="K84">
        <v>9919.2000000000007</v>
      </c>
      <c r="L84">
        <v>1518.1</v>
      </c>
      <c r="M84">
        <v>4601.2</v>
      </c>
      <c r="N84">
        <v>810.8</v>
      </c>
      <c r="O84">
        <v>146.9</v>
      </c>
      <c r="P84" s="3">
        <v>182.11099999999999</v>
      </c>
      <c r="Q84" s="3">
        <f t="shared" si="17"/>
        <v>117.73130872710331</v>
      </c>
      <c r="R84" s="3">
        <f t="shared" si="18"/>
        <v>199.3522852360575</v>
      </c>
      <c r="S84" s="3">
        <f t="shared" si="19"/>
        <v>110.81054105902018</v>
      </c>
      <c r="T84">
        <f t="shared" si="20"/>
        <v>0.7376522785582651</v>
      </c>
      <c r="U84">
        <f t="shared" si="21"/>
        <v>0.73974175851923007</v>
      </c>
      <c r="V84">
        <f t="shared" si="22"/>
        <v>2.5102785500963343</v>
      </c>
      <c r="W84">
        <f t="shared" si="29"/>
        <v>1.90505892771764</v>
      </c>
      <c r="X84">
        <f t="shared" si="30"/>
        <v>-1.8295703285846621</v>
      </c>
      <c r="Y84">
        <f t="shared" si="31"/>
        <v>7.978178309065509</v>
      </c>
      <c r="Z84">
        <f t="shared" si="23"/>
        <v>0.1811790823877652</v>
      </c>
      <c r="AA84">
        <f t="shared" si="24"/>
        <v>0.61691467053794646</v>
      </c>
      <c r="AB84">
        <f t="shared" si="25"/>
        <v>0.13249881522396353</v>
      </c>
    </row>
    <row r="85" spans="1:28" x14ac:dyDescent="0.25">
      <c r="A85" t="s">
        <v>80</v>
      </c>
      <c r="B85">
        <v>820.93100000000004</v>
      </c>
      <c r="C85">
        <v>7.65</v>
      </c>
      <c r="D85">
        <f t="shared" si="26"/>
        <v>0.15107317180820834</v>
      </c>
      <c r="E85">
        <v>2.86</v>
      </c>
      <c r="F85">
        <v>125.86</v>
      </c>
      <c r="G85">
        <f t="shared" si="16"/>
        <v>7.2143651676466192</v>
      </c>
      <c r="H85">
        <f t="shared" si="27"/>
        <v>0.43563483235338119</v>
      </c>
      <c r="I85">
        <f t="shared" si="28"/>
        <v>0.1089087080883453</v>
      </c>
      <c r="J85">
        <v>345.4</v>
      </c>
      <c r="K85">
        <v>9938.7999999999993</v>
      </c>
      <c r="L85">
        <v>1535.3</v>
      </c>
      <c r="M85">
        <v>4644.6000000000004</v>
      </c>
      <c r="N85">
        <v>802.7</v>
      </c>
      <c r="O85">
        <v>149.30000000000001</v>
      </c>
      <c r="P85" s="3">
        <v>188.852</v>
      </c>
      <c r="Q85" s="3">
        <f t="shared" si="17"/>
        <v>117.72327634885626</v>
      </c>
      <c r="R85" s="3">
        <f t="shared" si="18"/>
        <v>204.6585871426806</v>
      </c>
      <c r="S85" s="3">
        <f t="shared" si="19"/>
        <v>110.86233381005349</v>
      </c>
      <c r="T85">
        <f t="shared" si="20"/>
        <v>0.19740161511396792</v>
      </c>
      <c r="U85">
        <f t="shared" si="21"/>
        <v>0.98543792114273998</v>
      </c>
      <c r="V85">
        <f t="shared" si="22"/>
        <v>-1.0040369440313057</v>
      </c>
      <c r="W85">
        <f t="shared" si="29"/>
        <v>2.6269625000138852</v>
      </c>
      <c r="X85">
        <f t="shared" si="30"/>
        <v>4.6728993798961227E-2</v>
      </c>
      <c r="Y85">
        <f t="shared" si="31"/>
        <v>-6.8228684079407742E-3</v>
      </c>
      <c r="Z85">
        <f t="shared" si="23"/>
        <v>0.18599725925003116</v>
      </c>
      <c r="AA85">
        <f t="shared" si="24"/>
        <v>0.62179538777317189</v>
      </c>
      <c r="AB85">
        <f t="shared" si="25"/>
        <v>0.12988883315263999</v>
      </c>
    </row>
    <row r="86" spans="1:28" x14ac:dyDescent="0.25">
      <c r="A86" t="s">
        <v>81</v>
      </c>
      <c r="B86">
        <v>796.23500000000001</v>
      </c>
      <c r="C86">
        <v>7.76</v>
      </c>
      <c r="D86">
        <f t="shared" si="26"/>
        <v>-4.9482918052796165</v>
      </c>
      <c r="E86">
        <v>2.77</v>
      </c>
      <c r="F86">
        <v>128.13</v>
      </c>
      <c r="G86">
        <f t="shared" si="16"/>
        <v>3.6275657535315808</v>
      </c>
      <c r="H86">
        <f t="shared" si="27"/>
        <v>4.1324342464684189</v>
      </c>
      <c r="I86">
        <f t="shared" si="28"/>
        <v>1.0331085616171047</v>
      </c>
      <c r="J86">
        <v>336.3</v>
      </c>
      <c r="K86">
        <v>10047.4</v>
      </c>
      <c r="L86">
        <v>1533.3</v>
      </c>
      <c r="M86">
        <v>4668.7</v>
      </c>
      <c r="N86">
        <v>813</v>
      </c>
      <c r="O86">
        <v>152.19999999999999</v>
      </c>
      <c r="P86" s="3">
        <v>193.18299999999999</v>
      </c>
      <c r="Q86" s="3">
        <f t="shared" si="17"/>
        <v>112.59102575401036</v>
      </c>
      <c r="R86" s="3">
        <f t="shared" si="18"/>
        <v>205.6431229259486</v>
      </c>
      <c r="S86" s="3">
        <f t="shared" si="19"/>
        <v>105.47138623233214</v>
      </c>
      <c r="T86">
        <f t="shared" si="20"/>
        <v>1.0867605532496327</v>
      </c>
      <c r="U86">
        <f t="shared" si="21"/>
        <v>0.35697305693496162</v>
      </c>
      <c r="V86">
        <f t="shared" si="22"/>
        <v>1.2750064410278483</v>
      </c>
      <c r="W86">
        <f t="shared" si="29"/>
        <v>0.47990912477340331</v>
      </c>
      <c r="X86">
        <f t="shared" si="30"/>
        <v>-4.9849500055211493</v>
      </c>
      <c r="Y86">
        <f t="shared" si="31"/>
        <v>-4.4574742389051458</v>
      </c>
      <c r="Z86">
        <f t="shared" si="23"/>
        <v>0.18720787207872078</v>
      </c>
      <c r="AA86">
        <f t="shared" si="24"/>
        <v>0.61727412066803355</v>
      </c>
      <c r="AB86">
        <f t="shared" si="25"/>
        <v>0.13108674621089972</v>
      </c>
    </row>
    <row r="87" spans="1:28" x14ac:dyDescent="0.25">
      <c r="A87" t="s">
        <v>82</v>
      </c>
      <c r="B87">
        <v>846.32299999999998</v>
      </c>
      <c r="C87">
        <v>7.75</v>
      </c>
      <c r="D87">
        <f t="shared" si="26"/>
        <v>4.3531051605367663</v>
      </c>
      <c r="E87">
        <v>3.21</v>
      </c>
      <c r="F87">
        <v>129.292</v>
      </c>
      <c r="G87">
        <f t="shared" si="16"/>
        <v>6.9455186709154404</v>
      </c>
      <c r="H87">
        <f t="shared" si="27"/>
        <v>0.8044813290845596</v>
      </c>
      <c r="I87">
        <f t="shared" si="28"/>
        <v>0.2011203322711399</v>
      </c>
      <c r="J87">
        <v>349.61</v>
      </c>
      <c r="K87">
        <v>10083.9</v>
      </c>
      <c r="L87">
        <v>1535</v>
      </c>
      <c r="M87">
        <v>4725.3</v>
      </c>
      <c r="N87">
        <v>802.4</v>
      </c>
      <c r="O87">
        <v>154.80000000000001</v>
      </c>
      <c r="P87" s="3">
        <v>194.001</v>
      </c>
      <c r="Q87" s="3">
        <f t="shared" si="17"/>
        <v>115.9951758008435</v>
      </c>
      <c r="R87" s="3">
        <f t="shared" si="18"/>
        <v>204.65785856404392</v>
      </c>
      <c r="S87" s="3">
        <f t="shared" si="19"/>
        <v>121.12647816867721</v>
      </c>
      <c r="T87">
        <f t="shared" si="20"/>
        <v>0.36261980096483626</v>
      </c>
      <c r="U87">
        <f t="shared" si="21"/>
        <v>0.93562866081473572</v>
      </c>
      <c r="V87">
        <f t="shared" si="22"/>
        <v>-1.3123872900083988</v>
      </c>
      <c r="W87">
        <f t="shared" si="29"/>
        <v>-0.48026512250780584</v>
      </c>
      <c r="X87">
        <f t="shared" si="30"/>
        <v>13.839557821687443</v>
      </c>
      <c r="Y87">
        <f t="shared" si="31"/>
        <v>2.9786590019256209</v>
      </c>
      <c r="Z87">
        <f t="shared" si="23"/>
        <v>0.19292123629112665</v>
      </c>
      <c r="AA87">
        <f t="shared" si="24"/>
        <v>0.62082130921568046</v>
      </c>
      <c r="AB87">
        <f t="shared" si="25"/>
        <v>0.12817277127294219</v>
      </c>
    </row>
    <row r="88" spans="1:28" x14ac:dyDescent="0.25">
      <c r="A88" t="s">
        <v>83</v>
      </c>
      <c r="B88">
        <v>730.01099999999997</v>
      </c>
      <c r="C88">
        <v>7.48</v>
      </c>
      <c r="D88">
        <f t="shared" si="26"/>
        <v>-15.613216242498435</v>
      </c>
      <c r="E88">
        <v>3</v>
      </c>
      <c r="F88">
        <v>131.53700000000001</v>
      </c>
      <c r="G88">
        <f t="shared" si="16"/>
        <v>6.5532891885933253</v>
      </c>
      <c r="H88">
        <f t="shared" si="27"/>
        <v>0.92671081140667511</v>
      </c>
      <c r="I88">
        <f t="shared" si="28"/>
        <v>0.23167770285166878</v>
      </c>
      <c r="J88">
        <v>335.4</v>
      </c>
      <c r="K88">
        <v>10090.6</v>
      </c>
      <c r="L88">
        <v>1537.5</v>
      </c>
      <c r="M88">
        <v>4763.2</v>
      </c>
      <c r="N88">
        <v>808</v>
      </c>
      <c r="O88">
        <v>156.69999999999999</v>
      </c>
      <c r="P88" s="3">
        <v>195.78399999999999</v>
      </c>
      <c r="Q88" s="3">
        <f t="shared" si="17"/>
        <v>109.38124449793227</v>
      </c>
      <c r="R88" s="3">
        <f t="shared" si="18"/>
        <v>203.01371343707672</v>
      </c>
      <c r="S88" s="3">
        <f t="shared" si="19"/>
        <v>111.27024218397747</v>
      </c>
      <c r="T88">
        <f t="shared" si="20"/>
        <v>6.6420483742568592E-2</v>
      </c>
      <c r="U88">
        <f t="shared" si="21"/>
        <v>0.64326310498117323</v>
      </c>
      <c r="V88">
        <f t="shared" si="22"/>
        <v>0.69548218733688216</v>
      </c>
      <c r="W88">
        <f t="shared" si="29"/>
        <v>-0.80660715835580987</v>
      </c>
      <c r="X88">
        <f t="shared" si="30"/>
        <v>-8.4873417088855874</v>
      </c>
      <c r="Y88">
        <f t="shared" si="31"/>
        <v>-5.8709166717216377</v>
      </c>
      <c r="Z88">
        <f t="shared" si="23"/>
        <v>0.19393564356435641</v>
      </c>
      <c r="AA88">
        <f t="shared" si="24"/>
        <v>0.62441281985213959</v>
      </c>
      <c r="AB88">
        <f t="shared" si="25"/>
        <v>0.12823971939625756</v>
      </c>
    </row>
    <row r="89" spans="1:28" x14ac:dyDescent="0.25">
      <c r="A89" t="s">
        <v>84</v>
      </c>
      <c r="B89">
        <v>795.44799999999998</v>
      </c>
      <c r="C89">
        <v>6.99</v>
      </c>
      <c r="D89">
        <f t="shared" si="26"/>
        <v>7.2163375312152791</v>
      </c>
      <c r="E89">
        <v>3.12</v>
      </c>
      <c r="F89">
        <v>133.69200000000001</v>
      </c>
      <c r="G89">
        <f t="shared" si="16"/>
        <v>3.4975914789216134</v>
      </c>
      <c r="H89">
        <f t="shared" si="27"/>
        <v>3.4924085210783868</v>
      </c>
      <c r="I89">
        <f t="shared" si="28"/>
        <v>0.87310213026959671</v>
      </c>
      <c r="J89">
        <v>317.05</v>
      </c>
      <c r="K89">
        <v>9998.7000000000007</v>
      </c>
      <c r="L89">
        <v>1522.1</v>
      </c>
      <c r="M89">
        <v>4751.7</v>
      </c>
      <c r="N89">
        <v>795.3</v>
      </c>
      <c r="O89">
        <v>158</v>
      </c>
      <c r="P89" s="3">
        <v>191.28700000000001</v>
      </c>
      <c r="Q89" s="3">
        <f t="shared" si="17"/>
        <v>101.73024064758529</v>
      </c>
      <c r="R89" s="3">
        <f t="shared" si="18"/>
        <v>195.15341092675757</v>
      </c>
      <c r="S89" s="3">
        <f t="shared" si="19"/>
        <v>113.85572809143403</v>
      </c>
      <c r="T89">
        <f t="shared" si="20"/>
        <v>-0.91492128708932086</v>
      </c>
      <c r="U89">
        <f t="shared" si="21"/>
        <v>-0.42785066658854731</v>
      </c>
      <c r="V89">
        <f t="shared" si="22"/>
        <v>-1.584265655800543</v>
      </c>
      <c r="W89">
        <f t="shared" si="29"/>
        <v>-3.9487558676375656</v>
      </c>
      <c r="X89">
        <f t="shared" si="30"/>
        <v>2.2970247150430723</v>
      </c>
      <c r="Y89">
        <f t="shared" si="31"/>
        <v>-7.2514825245918679</v>
      </c>
      <c r="Z89">
        <f t="shared" si="23"/>
        <v>0.19866716962152647</v>
      </c>
      <c r="AA89">
        <f t="shared" si="24"/>
        <v>0.62746157000410041</v>
      </c>
      <c r="AB89">
        <f t="shared" si="25"/>
        <v>0.12676527782205363</v>
      </c>
    </row>
    <row r="90" spans="1:28" x14ac:dyDescent="0.25">
      <c r="A90" t="s">
        <v>85</v>
      </c>
      <c r="B90">
        <v>910.99199999999996</v>
      </c>
      <c r="C90">
        <v>6.02</v>
      </c>
      <c r="D90">
        <f t="shared" si="26"/>
        <v>13.020650953927838</v>
      </c>
      <c r="E90">
        <v>2.79</v>
      </c>
      <c r="F90">
        <v>134.86099999999999</v>
      </c>
      <c r="G90">
        <f t="shared" si="16"/>
        <v>2.076211803264183</v>
      </c>
      <c r="H90">
        <f t="shared" si="27"/>
        <v>3.9437881967358166</v>
      </c>
      <c r="I90">
        <f t="shared" si="28"/>
        <v>0.98594704918395415</v>
      </c>
      <c r="J90">
        <v>353.34</v>
      </c>
      <c r="K90">
        <v>9951.9</v>
      </c>
      <c r="L90">
        <v>1522.8</v>
      </c>
      <c r="M90">
        <v>4748.2</v>
      </c>
      <c r="N90">
        <v>779.4</v>
      </c>
      <c r="O90">
        <v>162.1</v>
      </c>
      <c r="P90" s="3">
        <v>197.73699999999999</v>
      </c>
      <c r="Q90" s="3">
        <f t="shared" si="17"/>
        <v>112.39168017023916</v>
      </c>
      <c r="R90" s="3">
        <f t="shared" si="18"/>
        <v>199.98511670811251</v>
      </c>
      <c r="S90" s="3">
        <f t="shared" si="19"/>
        <v>100.93075890674902</v>
      </c>
      <c r="T90">
        <f t="shared" si="20"/>
        <v>-0.46915968284846343</v>
      </c>
      <c r="U90">
        <f t="shared" si="21"/>
        <v>-4.4640010944796416E-2</v>
      </c>
      <c r="V90">
        <f t="shared" si="22"/>
        <v>-2.0195009058480373</v>
      </c>
      <c r="W90">
        <f t="shared" si="29"/>
        <v>2.445697535858038</v>
      </c>
      <c r="X90">
        <f t="shared" si="30"/>
        <v>-12.049737749901901</v>
      </c>
      <c r="Y90">
        <f t="shared" si="31"/>
        <v>9.9665304527592369</v>
      </c>
      <c r="Z90">
        <f t="shared" si="23"/>
        <v>0.20798049781883499</v>
      </c>
      <c r="AA90">
        <f t="shared" si="24"/>
        <v>0.63013092977220431</v>
      </c>
      <c r="AB90">
        <f t="shared" si="25"/>
        <v>0.12428639770371551</v>
      </c>
    </row>
    <row r="91" spans="1:28" x14ac:dyDescent="0.25">
      <c r="A91" t="s">
        <v>86</v>
      </c>
      <c r="B91">
        <v>908.90300000000002</v>
      </c>
      <c r="C91">
        <v>5.56</v>
      </c>
      <c r="D91">
        <f t="shared" si="26"/>
        <v>-1.6193104659535915</v>
      </c>
      <c r="E91">
        <v>3.24</v>
      </c>
      <c r="F91">
        <v>135.56100000000001</v>
      </c>
      <c r="G91">
        <f t="shared" si="16"/>
        <v>3.2605247822013794</v>
      </c>
      <c r="H91">
        <f t="shared" si="27"/>
        <v>2.2994752177986202</v>
      </c>
      <c r="I91">
        <f t="shared" si="28"/>
        <v>0.57486880444965505</v>
      </c>
      <c r="J91">
        <v>378.65</v>
      </c>
      <c r="K91">
        <v>10029.5</v>
      </c>
      <c r="L91">
        <v>1531.7</v>
      </c>
      <c r="M91">
        <v>4795.3999999999996</v>
      </c>
      <c r="N91">
        <v>775.5</v>
      </c>
      <c r="O91">
        <v>167.2</v>
      </c>
      <c r="P91" s="3">
        <v>201.86199999999999</v>
      </c>
      <c r="Q91" s="3">
        <f t="shared" si="17"/>
        <v>119.82044602585529</v>
      </c>
      <c r="R91" s="3">
        <f t="shared" si="18"/>
        <v>203.10280367110587</v>
      </c>
      <c r="S91" s="3">
        <f t="shared" si="19"/>
        <v>116.60467357017251</v>
      </c>
      <c r="T91">
        <f t="shared" si="20"/>
        <v>0.77672625677873697</v>
      </c>
      <c r="U91">
        <f t="shared" si="21"/>
        <v>0.89061637579259667</v>
      </c>
      <c r="V91">
        <f t="shared" si="22"/>
        <v>-0.50164102880154715</v>
      </c>
      <c r="W91">
        <f t="shared" si="29"/>
        <v>1.5469325559024583</v>
      </c>
      <c r="X91">
        <f t="shared" si="30"/>
        <v>14.435462882808636</v>
      </c>
      <c r="Y91">
        <f t="shared" si="31"/>
        <v>6.40044242324187</v>
      </c>
      <c r="Z91">
        <f t="shared" si="23"/>
        <v>0.2156028368794326</v>
      </c>
      <c r="AA91">
        <f t="shared" si="24"/>
        <v>0.63084899546338291</v>
      </c>
      <c r="AB91">
        <f t="shared" si="25"/>
        <v>0.12256800113796211</v>
      </c>
    </row>
    <row r="92" spans="1:28" x14ac:dyDescent="0.25">
      <c r="A92" t="s">
        <v>87</v>
      </c>
      <c r="B92">
        <v>957.50699999999995</v>
      </c>
      <c r="C92">
        <v>5.38</v>
      </c>
      <c r="D92">
        <f t="shared" si="26"/>
        <v>4.0025453376212736</v>
      </c>
      <c r="E92">
        <v>3.13</v>
      </c>
      <c r="F92">
        <v>136.666</v>
      </c>
      <c r="G92">
        <f t="shared" si="16"/>
        <v>3.0351367567647003</v>
      </c>
      <c r="H92">
        <f t="shared" si="27"/>
        <v>2.3448632432352996</v>
      </c>
      <c r="I92">
        <f t="shared" si="28"/>
        <v>0.5862158108088249</v>
      </c>
      <c r="J92">
        <v>385.61</v>
      </c>
      <c r="K92">
        <v>10080.200000000001</v>
      </c>
      <c r="L92">
        <v>1534.3</v>
      </c>
      <c r="M92">
        <v>4816.2</v>
      </c>
      <c r="N92">
        <v>768.8</v>
      </c>
      <c r="O92">
        <v>166.6</v>
      </c>
      <c r="P92" s="3">
        <v>204.422</v>
      </c>
      <c r="Q92" s="3">
        <f t="shared" si="17"/>
        <v>121.03627210217445</v>
      </c>
      <c r="R92" s="3">
        <f t="shared" si="18"/>
        <v>204.01554510598976</v>
      </c>
      <c r="S92" s="3">
        <f t="shared" si="19"/>
        <v>111.73508538690808</v>
      </c>
      <c r="T92">
        <f t="shared" si="20"/>
        <v>0.50423534336125897</v>
      </c>
      <c r="U92">
        <f t="shared" si="21"/>
        <v>0.36915546434279634</v>
      </c>
      <c r="V92">
        <f t="shared" si="22"/>
        <v>-0.86771249605108736</v>
      </c>
      <c r="W92">
        <f t="shared" si="29"/>
        <v>0.44839195623973538</v>
      </c>
      <c r="X92">
        <f t="shared" si="30"/>
        <v>-4.2658594702782437</v>
      </c>
      <c r="Y92">
        <f t="shared" si="31"/>
        <v>1.0095930999641567</v>
      </c>
      <c r="Z92">
        <f t="shared" si="23"/>
        <v>0.21670135275754424</v>
      </c>
      <c r="AA92">
        <f t="shared" si="24"/>
        <v>0.62999742068609743</v>
      </c>
      <c r="AB92">
        <f t="shared" si="25"/>
        <v>0.12106133375324776</v>
      </c>
    </row>
    <row r="93" spans="1:28" x14ac:dyDescent="0.25">
      <c r="A93" t="s">
        <v>88</v>
      </c>
      <c r="B93">
        <v>1037.787</v>
      </c>
      <c r="C93">
        <v>4.54</v>
      </c>
      <c r="D93">
        <f t="shared" si="26"/>
        <v>7.2492729087098216</v>
      </c>
      <c r="E93">
        <v>3.04</v>
      </c>
      <c r="F93">
        <v>137.703</v>
      </c>
      <c r="G93">
        <f t="shared" si="16"/>
        <v>2.8757543408640451</v>
      </c>
      <c r="H93">
        <f t="shared" si="27"/>
        <v>1.6642456591359549</v>
      </c>
      <c r="I93">
        <f t="shared" si="28"/>
        <v>0.41606141478398873</v>
      </c>
      <c r="J93">
        <v>387.1</v>
      </c>
      <c r="K93">
        <v>10115.299999999999</v>
      </c>
      <c r="L93">
        <v>1521.1</v>
      </c>
      <c r="M93">
        <v>4844.8999999999996</v>
      </c>
      <c r="N93">
        <v>768.4</v>
      </c>
      <c r="O93">
        <v>171.2</v>
      </c>
      <c r="P93" s="3">
        <v>204.49799999999999</v>
      </c>
      <c r="Q93" s="3">
        <f t="shared" si="17"/>
        <v>120.58894732048982</v>
      </c>
      <c r="R93" s="3">
        <f t="shared" si="18"/>
        <v>202.55444290692944</v>
      </c>
      <c r="S93" s="3">
        <f t="shared" si="19"/>
        <v>107.70500689238843</v>
      </c>
      <c r="T93">
        <f t="shared" si="20"/>
        <v>0.34760253860568469</v>
      </c>
      <c r="U93">
        <f t="shared" si="21"/>
        <v>0.24377788976632786</v>
      </c>
      <c r="V93">
        <f t="shared" si="22"/>
        <v>-5.204267616809588E-2</v>
      </c>
      <c r="W93">
        <f t="shared" si="29"/>
        <v>-0.71874881677285174</v>
      </c>
      <c r="X93">
        <f t="shared" si="30"/>
        <v>-3.673468815402714</v>
      </c>
      <c r="Y93">
        <f t="shared" si="31"/>
        <v>-0.37026374465725098</v>
      </c>
      <c r="Z93">
        <f t="shared" si="23"/>
        <v>0.22280062467464862</v>
      </c>
      <c r="AA93">
        <f t="shared" si="24"/>
        <v>0.62934366751356863</v>
      </c>
      <c r="AB93">
        <f t="shared" si="25"/>
        <v>0.12070373861137292</v>
      </c>
    </row>
    <row r="94" spans="1:28" x14ac:dyDescent="0.25">
      <c r="A94" t="s">
        <v>89</v>
      </c>
      <c r="B94">
        <v>1011.574</v>
      </c>
      <c r="C94">
        <v>3.89</v>
      </c>
      <c r="D94">
        <f t="shared" si="26"/>
        <v>-3.498355498286267</v>
      </c>
      <c r="E94">
        <v>2.91</v>
      </c>
      <c r="F94">
        <v>138.69300000000001</v>
      </c>
      <c r="G94">
        <f t="shared" si="16"/>
        <v>3.0571117504127443</v>
      </c>
      <c r="H94">
        <f t="shared" si="27"/>
        <v>0.83288824958725582</v>
      </c>
      <c r="I94">
        <f t="shared" si="28"/>
        <v>0.20822206239681396</v>
      </c>
      <c r="J94">
        <v>412</v>
      </c>
      <c r="K94">
        <v>10236.4</v>
      </c>
      <c r="L94">
        <v>1543.8</v>
      </c>
      <c r="M94">
        <v>4924.2</v>
      </c>
      <c r="N94">
        <v>765.4</v>
      </c>
      <c r="O94">
        <v>170.8</v>
      </c>
      <c r="P94" s="3">
        <v>203.352</v>
      </c>
      <c r="Q94" s="3">
        <f t="shared" si="17"/>
        <v>127.42962596664802</v>
      </c>
      <c r="R94" s="3">
        <f t="shared" si="18"/>
        <v>199.98158972446996</v>
      </c>
      <c r="S94" s="3">
        <f t="shared" si="19"/>
        <v>102.36327161983107</v>
      </c>
      <c r="T94">
        <f t="shared" si="20"/>
        <v>1.1900866196492998</v>
      </c>
      <c r="U94">
        <f t="shared" si="21"/>
        <v>1.5895612854960106</v>
      </c>
      <c r="V94">
        <f t="shared" si="22"/>
        <v>-0.3911857902799909</v>
      </c>
      <c r="W94">
        <f t="shared" si="29"/>
        <v>-1.2783393339852012</v>
      </c>
      <c r="X94">
        <f t="shared" si="30"/>
        <v>-5.0868099654922005</v>
      </c>
      <c r="Y94">
        <f t="shared" si="31"/>
        <v>5.5176626345731172</v>
      </c>
      <c r="Z94">
        <f t="shared" si="23"/>
        <v>0.22315129344133788</v>
      </c>
      <c r="AA94">
        <f t="shared" si="24"/>
        <v>0.63186276425305776</v>
      </c>
      <c r="AB94">
        <f t="shared" si="25"/>
        <v>0.11833642547928262</v>
      </c>
    </row>
    <row r="95" spans="1:28" x14ac:dyDescent="0.25">
      <c r="A95" t="s">
        <v>90</v>
      </c>
      <c r="B95">
        <v>1030.8119999999999</v>
      </c>
      <c r="C95">
        <v>3.68</v>
      </c>
      <c r="D95">
        <f t="shared" si="26"/>
        <v>0.98178869761381538</v>
      </c>
      <c r="E95">
        <v>3.24</v>
      </c>
      <c r="F95">
        <v>139.75299999999999</v>
      </c>
      <c r="G95">
        <f t="shared" si="16"/>
        <v>3.3315921661789538</v>
      </c>
      <c r="H95">
        <f t="shared" si="27"/>
        <v>0.34840783382104634</v>
      </c>
      <c r="I95">
        <f t="shared" si="28"/>
        <v>8.7101958455261586E-2</v>
      </c>
      <c r="J95">
        <v>410.16</v>
      </c>
      <c r="K95">
        <v>10347.4</v>
      </c>
      <c r="L95">
        <v>1550.2</v>
      </c>
      <c r="M95">
        <v>4962.5</v>
      </c>
      <c r="N95">
        <v>790.1</v>
      </c>
      <c r="O95">
        <v>170.6</v>
      </c>
      <c r="P95" s="3">
        <v>205.81200000000001</v>
      </c>
      <c r="Q95" s="3">
        <f t="shared" si="17"/>
        <v>125.89830977727628</v>
      </c>
      <c r="R95" s="3">
        <f t="shared" si="18"/>
        <v>200.86564521784177</v>
      </c>
      <c r="S95" s="3">
        <f t="shared" si="19"/>
        <v>113.10702563698925</v>
      </c>
      <c r="T95">
        <f t="shared" si="20"/>
        <v>1.0785285125184174</v>
      </c>
      <c r="U95">
        <f t="shared" si="21"/>
        <v>0.68871750658221487</v>
      </c>
      <c r="V95">
        <f t="shared" si="22"/>
        <v>3.1760946737085405</v>
      </c>
      <c r="W95">
        <f t="shared" si="29"/>
        <v>0.44109418735409633</v>
      </c>
      <c r="X95">
        <f t="shared" si="30"/>
        <v>9.9806527320705385</v>
      </c>
      <c r="Y95">
        <f t="shared" si="31"/>
        <v>-1.2089743174212408</v>
      </c>
      <c r="Z95">
        <f t="shared" si="23"/>
        <v>0.21592203518541955</v>
      </c>
      <c r="AA95">
        <f t="shared" si="24"/>
        <v>0.6294044880839631</v>
      </c>
      <c r="AB95">
        <f t="shared" si="25"/>
        <v>0.12131681176777681</v>
      </c>
    </row>
    <row r="96" spans="1:28" x14ac:dyDescent="0.25">
      <c r="A96" t="s">
        <v>91</v>
      </c>
      <c r="B96">
        <v>1063.3140000000001</v>
      </c>
      <c r="C96">
        <v>3.08</v>
      </c>
      <c r="D96">
        <f t="shared" si="26"/>
        <v>2.3830482765043555</v>
      </c>
      <c r="E96">
        <v>3.2</v>
      </c>
      <c r="F96">
        <v>140.917</v>
      </c>
      <c r="G96">
        <f t="shared" si="16"/>
        <v>2.8697744062107233</v>
      </c>
      <c r="H96">
        <f t="shared" si="27"/>
        <v>0.21022559378927674</v>
      </c>
      <c r="I96">
        <f t="shared" si="28"/>
        <v>5.2556398447319186E-2</v>
      </c>
      <c r="J96">
        <v>417.15</v>
      </c>
      <c r="K96">
        <v>10449.700000000001</v>
      </c>
      <c r="L96">
        <v>1559.5</v>
      </c>
      <c r="M96">
        <v>5015.1000000000004</v>
      </c>
      <c r="N96">
        <v>802.2</v>
      </c>
      <c r="O96">
        <v>169</v>
      </c>
      <c r="P96" s="3">
        <v>207.38900000000001</v>
      </c>
      <c r="Q96" s="3">
        <f t="shared" si="17"/>
        <v>126.98621939240628</v>
      </c>
      <c r="R96" s="3">
        <f t="shared" si="18"/>
        <v>200.7328446702771</v>
      </c>
      <c r="S96" s="3">
        <f t="shared" si="19"/>
        <v>110.78789241821384</v>
      </c>
      <c r="T96">
        <f t="shared" si="20"/>
        <v>0.98379894408004986</v>
      </c>
      <c r="U96">
        <f t="shared" si="21"/>
        <v>0.94596229306294077</v>
      </c>
      <c r="V96">
        <f t="shared" si="22"/>
        <v>1.5198433607265471</v>
      </c>
      <c r="W96">
        <f t="shared" si="29"/>
        <v>-6.6135981956616519E-2</v>
      </c>
      <c r="X96">
        <f t="shared" si="30"/>
        <v>-2.0717005860575455</v>
      </c>
      <c r="Y96">
        <f t="shared" si="31"/>
        <v>0.86040560106193098</v>
      </c>
      <c r="Z96">
        <f t="shared" si="23"/>
        <v>0.21067065569683369</v>
      </c>
      <c r="AA96">
        <f t="shared" si="24"/>
        <v>0.62916638755179577</v>
      </c>
      <c r="AB96">
        <f t="shared" si="25"/>
        <v>0.12201502753019196</v>
      </c>
    </row>
    <row r="97" spans="1:28" x14ac:dyDescent="0.25">
      <c r="A97" t="s">
        <v>92</v>
      </c>
      <c r="B97">
        <v>1116.8599999999999</v>
      </c>
      <c r="C97">
        <v>3.07</v>
      </c>
      <c r="D97">
        <f t="shared" si="26"/>
        <v>4.2682655405646628</v>
      </c>
      <c r="E97">
        <v>3.03</v>
      </c>
      <c r="F97">
        <v>141.928</v>
      </c>
      <c r="G97">
        <f t="shared" si="16"/>
        <v>3.3228115664280189</v>
      </c>
      <c r="H97">
        <f t="shared" si="27"/>
        <v>-0.25281156642801905</v>
      </c>
      <c r="I97">
        <f t="shared" si="28"/>
        <v>-6.3202891607004763E-2</v>
      </c>
      <c r="J97">
        <v>423.66</v>
      </c>
      <c r="K97">
        <v>10558.6</v>
      </c>
      <c r="L97">
        <v>1575.1</v>
      </c>
      <c r="M97">
        <v>5070.8999999999996</v>
      </c>
      <c r="N97">
        <v>823.2</v>
      </c>
      <c r="O97">
        <v>169.1</v>
      </c>
      <c r="P97" s="3">
        <v>209.476</v>
      </c>
      <c r="Q97" s="3">
        <f t="shared" si="17"/>
        <v>128.04927196434886</v>
      </c>
      <c r="R97" s="3">
        <f t="shared" si="18"/>
        <v>201.30858677598962</v>
      </c>
      <c r="S97" s="3">
        <f t="shared" si="19"/>
        <v>104.15503202056946</v>
      </c>
      <c r="T97">
        <f t="shared" si="20"/>
        <v>1.0367423866835423</v>
      </c>
      <c r="U97">
        <f t="shared" si="21"/>
        <v>1.0801430221089703</v>
      </c>
      <c r="V97">
        <f t="shared" si="22"/>
        <v>2.5841231183886926</v>
      </c>
      <c r="W97">
        <f t="shared" si="29"/>
        <v>0.28640953605751918</v>
      </c>
      <c r="X97">
        <f t="shared" si="30"/>
        <v>-6.1737012470747032</v>
      </c>
      <c r="Y97">
        <f t="shared" si="31"/>
        <v>0.83365552218843675</v>
      </c>
      <c r="Z97">
        <f t="shared" si="23"/>
        <v>0.2054178814382896</v>
      </c>
      <c r="AA97">
        <f t="shared" si="24"/>
        <v>0.6294395090258178</v>
      </c>
      <c r="AB97">
        <f t="shared" si="25"/>
        <v>0.12386397833283179</v>
      </c>
    </row>
    <row r="98" spans="1:28" x14ac:dyDescent="0.25">
      <c r="A98" t="s">
        <v>93</v>
      </c>
      <c r="B98">
        <v>1165.6320000000001</v>
      </c>
      <c r="C98">
        <v>2.96</v>
      </c>
      <c r="D98">
        <f t="shared" si="26"/>
        <v>3.6268857332163522</v>
      </c>
      <c r="E98">
        <v>3.01</v>
      </c>
      <c r="F98">
        <v>143.107</v>
      </c>
      <c r="G98">
        <f t="shared" si="16"/>
        <v>2.8510135772534362</v>
      </c>
      <c r="H98">
        <f t="shared" si="27"/>
        <v>0.10898642274656378</v>
      </c>
      <c r="I98">
        <f t="shared" si="28"/>
        <v>2.7246605686640946E-2</v>
      </c>
      <c r="J98">
        <v>442.36</v>
      </c>
      <c r="K98">
        <v>10576.3</v>
      </c>
      <c r="L98">
        <v>1576.7</v>
      </c>
      <c r="M98">
        <v>5090.3</v>
      </c>
      <c r="N98">
        <v>831.4</v>
      </c>
      <c r="O98">
        <v>170</v>
      </c>
      <c r="P98" s="3">
        <v>212.94800000000001</v>
      </c>
      <c r="Q98" s="3">
        <f t="shared" si="17"/>
        <v>132.59975035710792</v>
      </c>
      <c r="R98" s="3">
        <f t="shared" si="18"/>
        <v>202.95922626308666</v>
      </c>
      <c r="S98" s="3">
        <f t="shared" si="19"/>
        <v>102.6151133462446</v>
      </c>
      <c r="T98">
        <f t="shared" si="20"/>
        <v>0.16749550873740304</v>
      </c>
      <c r="U98">
        <f t="shared" si="21"/>
        <v>0.31548137035208867</v>
      </c>
      <c r="V98">
        <f t="shared" si="22"/>
        <v>0.99118422986972377</v>
      </c>
      <c r="W98">
        <f t="shared" si="29"/>
        <v>0.81661146727380896</v>
      </c>
      <c r="X98">
        <f t="shared" si="30"/>
        <v>-1.4895256209531027</v>
      </c>
      <c r="Y98">
        <f t="shared" si="31"/>
        <v>3.4920068001810911</v>
      </c>
      <c r="Z98">
        <f t="shared" si="23"/>
        <v>0.20447438056290596</v>
      </c>
      <c r="AA98">
        <f t="shared" si="24"/>
        <v>0.63037168007715372</v>
      </c>
      <c r="AB98">
        <f t="shared" si="25"/>
        <v>0.1247037648117594</v>
      </c>
    </row>
    <row r="99" spans="1:28" x14ac:dyDescent="0.25">
      <c r="A99" t="s">
        <v>94</v>
      </c>
      <c r="B99">
        <v>1171.306</v>
      </c>
      <c r="C99">
        <v>2.97</v>
      </c>
      <c r="D99">
        <f t="shared" si="26"/>
        <v>-0.25572544336462799</v>
      </c>
      <c r="E99">
        <v>3.28</v>
      </c>
      <c r="F99">
        <v>144.12700000000001</v>
      </c>
      <c r="G99">
        <f t="shared" si="16"/>
        <v>1.8372685201245353</v>
      </c>
      <c r="H99">
        <f t="shared" si="27"/>
        <v>1.1327314798754649</v>
      </c>
      <c r="I99">
        <f t="shared" si="28"/>
        <v>0.28318286996886621</v>
      </c>
      <c r="J99">
        <v>445.46</v>
      </c>
      <c r="K99">
        <v>10637.8</v>
      </c>
      <c r="L99">
        <v>1589.2</v>
      </c>
      <c r="M99">
        <v>5116</v>
      </c>
      <c r="N99">
        <v>847.7</v>
      </c>
      <c r="O99">
        <v>170.4</v>
      </c>
      <c r="P99" s="3">
        <v>217.18799999999999</v>
      </c>
      <c r="Q99" s="3">
        <f t="shared" si="17"/>
        <v>132.58399483451973</v>
      </c>
      <c r="R99" s="3">
        <f t="shared" si="18"/>
        <v>205.53537975132593</v>
      </c>
      <c r="S99" s="3">
        <f t="shared" si="19"/>
        <v>111.02843236725158</v>
      </c>
      <c r="T99">
        <f t="shared" si="20"/>
        <v>0.57980467980076611</v>
      </c>
      <c r="U99">
        <f t="shared" si="21"/>
        <v>0.57133611390636219</v>
      </c>
      <c r="V99">
        <f t="shared" si="22"/>
        <v>1.9415772795823294</v>
      </c>
      <c r="W99">
        <f t="shared" si="29"/>
        <v>1.2613080337069427</v>
      </c>
      <c r="X99">
        <f t="shared" si="30"/>
        <v>7.8801090506694926</v>
      </c>
      <c r="Y99">
        <f t="shared" si="31"/>
        <v>-1.1882721239420135E-2</v>
      </c>
      <c r="Z99">
        <f t="shared" si="23"/>
        <v>0.20101450985018285</v>
      </c>
      <c r="AA99">
        <f t="shared" si="24"/>
        <v>0.63031829889638835</v>
      </c>
      <c r="AB99">
        <f t="shared" si="25"/>
        <v>0.12642426773250612</v>
      </c>
    </row>
    <row r="100" spans="1:28" x14ac:dyDescent="0.25">
      <c r="A100" t="s">
        <v>95</v>
      </c>
      <c r="B100">
        <v>1201.5719999999999</v>
      </c>
      <c r="C100">
        <v>3</v>
      </c>
      <c r="D100">
        <f t="shared" si="26"/>
        <v>1.8339532965766354</v>
      </c>
      <c r="E100">
        <v>3.2</v>
      </c>
      <c r="F100">
        <v>144.78899999999999</v>
      </c>
      <c r="G100">
        <f t="shared" si="16"/>
        <v>2.8841970039160891</v>
      </c>
      <c r="H100">
        <f t="shared" si="27"/>
        <v>0.11580299608391087</v>
      </c>
      <c r="I100">
        <f t="shared" si="28"/>
        <v>2.8950749020977717E-2</v>
      </c>
      <c r="J100">
        <v>453.55</v>
      </c>
      <c r="K100">
        <v>10688.6</v>
      </c>
      <c r="L100">
        <v>1605</v>
      </c>
      <c r="M100">
        <v>5175.2</v>
      </c>
      <c r="N100">
        <v>854.6</v>
      </c>
      <c r="O100">
        <v>169.3</v>
      </c>
      <c r="P100" s="3">
        <v>223.79900000000001</v>
      </c>
      <c r="Q100" s="3">
        <f t="shared" si="17"/>
        <v>134.37464727115</v>
      </c>
      <c r="R100" s="3">
        <f t="shared" si="18"/>
        <v>210.82333716563107</v>
      </c>
      <c r="S100" s="3">
        <f t="shared" si="19"/>
        <v>107.82516238041178</v>
      </c>
      <c r="T100">
        <f t="shared" si="20"/>
        <v>0.47640573261986674</v>
      </c>
      <c r="U100">
        <f t="shared" si="21"/>
        <v>1.1123255267317944</v>
      </c>
      <c r="V100">
        <f t="shared" si="22"/>
        <v>0.81067235955645245</v>
      </c>
      <c r="W100">
        <f t="shared" si="29"/>
        <v>2.5402334798661386</v>
      </c>
      <c r="X100">
        <f t="shared" si="30"/>
        <v>-2.9275267469571986</v>
      </c>
      <c r="Y100">
        <f t="shared" si="31"/>
        <v>1.3415406058413737</v>
      </c>
      <c r="Z100">
        <f t="shared" si="23"/>
        <v>0.19810437631640535</v>
      </c>
      <c r="AA100">
        <f t="shared" si="24"/>
        <v>0.63433938963007308</v>
      </c>
      <c r="AB100">
        <f t="shared" si="25"/>
        <v>0.1260434795433763</v>
      </c>
    </row>
    <row r="101" spans="1:28" x14ac:dyDescent="0.25">
      <c r="A101" t="s">
        <v>96</v>
      </c>
      <c r="B101">
        <v>1229.425</v>
      </c>
      <c r="C101">
        <v>3.06</v>
      </c>
      <c r="D101">
        <f t="shared" si="26"/>
        <v>1.5530466921665975</v>
      </c>
      <c r="E101">
        <v>3.09</v>
      </c>
      <c r="F101">
        <v>145.833</v>
      </c>
      <c r="G101">
        <f t="shared" si="16"/>
        <v>2.386291168665533</v>
      </c>
      <c r="H101">
        <f t="shared" si="27"/>
        <v>0.67370883133446702</v>
      </c>
      <c r="I101">
        <f t="shared" si="28"/>
        <v>0.16842720783361675</v>
      </c>
      <c r="J101">
        <v>464.25</v>
      </c>
      <c r="K101">
        <v>10834</v>
      </c>
      <c r="L101">
        <v>1616.1</v>
      </c>
      <c r="M101">
        <v>5208.7</v>
      </c>
      <c r="N101">
        <v>885.4</v>
      </c>
      <c r="O101">
        <v>167.3</v>
      </c>
      <c r="P101" s="3">
        <v>232.83600000000001</v>
      </c>
      <c r="Q101" s="3">
        <f t="shared" si="17"/>
        <v>136.56010343164471</v>
      </c>
      <c r="R101" s="3">
        <f t="shared" si="18"/>
        <v>217.76617870979101</v>
      </c>
      <c r="S101" s="3">
        <f t="shared" si="19"/>
        <v>103.37330001809235</v>
      </c>
      <c r="T101">
        <f t="shared" si="20"/>
        <v>1.3511584292528411</v>
      </c>
      <c r="U101">
        <f t="shared" si="21"/>
        <v>0.65564365700438998</v>
      </c>
      <c r="V101">
        <f t="shared" si="22"/>
        <v>3.5405997088115981</v>
      </c>
      <c r="W101">
        <f t="shared" si="29"/>
        <v>3.240139428703781</v>
      </c>
      <c r="X101">
        <f t="shared" si="30"/>
        <v>-4.2164340093528985</v>
      </c>
      <c r="Y101">
        <f t="shared" si="31"/>
        <v>1.6133061974359819</v>
      </c>
      <c r="Z101">
        <f t="shared" si="23"/>
        <v>0.18895414501920038</v>
      </c>
      <c r="AA101">
        <f t="shared" si="24"/>
        <v>0.62994277275244592</v>
      </c>
      <c r="AB101">
        <f t="shared" si="25"/>
        <v>0.12973273942093541</v>
      </c>
    </row>
    <row r="102" spans="1:28" x14ac:dyDescent="0.25">
      <c r="A102" t="s">
        <v>97</v>
      </c>
      <c r="B102">
        <v>1182.8009999999999</v>
      </c>
      <c r="C102">
        <v>3.24</v>
      </c>
      <c r="D102">
        <f t="shared" si="26"/>
        <v>-4.6023419484718442</v>
      </c>
      <c r="E102">
        <v>3.14</v>
      </c>
      <c r="F102">
        <v>146.703</v>
      </c>
      <c r="G102">
        <f t="shared" si="16"/>
        <v>2.224903376209042</v>
      </c>
      <c r="H102">
        <f t="shared" si="27"/>
        <v>1.0150966237909582</v>
      </c>
      <c r="I102">
        <f t="shared" si="28"/>
        <v>0.25377415594773955</v>
      </c>
      <c r="J102">
        <v>469.46</v>
      </c>
      <c r="K102">
        <v>10939.1</v>
      </c>
      <c r="L102">
        <v>1637.8</v>
      </c>
      <c r="M102">
        <v>5251.6</v>
      </c>
      <c r="N102">
        <v>894.7</v>
      </c>
      <c r="O102">
        <v>167.1</v>
      </c>
      <c r="P102" s="3">
        <v>245.982</v>
      </c>
      <c r="Q102" s="3">
        <f t="shared" si="17"/>
        <v>137.27369823723373</v>
      </c>
      <c r="R102" s="3">
        <f t="shared" si="18"/>
        <v>228.69698745450083</v>
      </c>
      <c r="S102" s="3">
        <f t="shared" si="19"/>
        <v>104.4230476471126</v>
      </c>
      <c r="T102">
        <f t="shared" si="20"/>
        <v>0.96541894635997494</v>
      </c>
      <c r="U102">
        <f t="shared" si="21"/>
        <v>0.94209618927063588</v>
      </c>
      <c r="V102">
        <f t="shared" si="22"/>
        <v>1.0448946255509739</v>
      </c>
      <c r="W102">
        <f t="shared" si="29"/>
        <v>4.8976016021481605</v>
      </c>
      <c r="X102">
        <f t="shared" si="30"/>
        <v>1.010370558557927</v>
      </c>
      <c r="Y102">
        <f t="shared" si="31"/>
        <v>0.52118943429970699</v>
      </c>
      <c r="Z102">
        <f t="shared" si="23"/>
        <v>0.18676651391527885</v>
      </c>
      <c r="AA102">
        <f t="shared" si="24"/>
        <v>0.62979586986132319</v>
      </c>
      <c r="AB102">
        <f t="shared" si="25"/>
        <v>0.12986617121955468</v>
      </c>
    </row>
    <row r="103" spans="1:28" x14ac:dyDescent="0.25">
      <c r="A103" t="s">
        <v>98</v>
      </c>
      <c r="B103">
        <v>1187.7819999999999</v>
      </c>
      <c r="C103">
        <v>3.99</v>
      </c>
      <c r="D103">
        <f t="shared" si="26"/>
        <v>-0.57638097828797585</v>
      </c>
      <c r="E103">
        <v>3.41</v>
      </c>
      <c r="F103">
        <v>147.51900000000001</v>
      </c>
      <c r="G103">
        <f t="shared" si="16"/>
        <v>3.9100048129393272</v>
      </c>
      <c r="H103">
        <f t="shared" si="27"/>
        <v>7.999518706067299E-2</v>
      </c>
      <c r="I103">
        <f t="shared" si="28"/>
        <v>1.9998796765168247E-2</v>
      </c>
      <c r="J103">
        <v>450.99</v>
      </c>
      <c r="K103">
        <v>11087.4</v>
      </c>
      <c r="L103">
        <v>1650.7</v>
      </c>
      <c r="M103">
        <v>5289</v>
      </c>
      <c r="N103">
        <v>908.7</v>
      </c>
      <c r="O103">
        <v>168.7</v>
      </c>
      <c r="P103" s="3">
        <v>255.46899999999999</v>
      </c>
      <c r="Q103" s="3">
        <f t="shared" si="17"/>
        <v>131.14347492854782</v>
      </c>
      <c r="R103" s="3">
        <f t="shared" si="18"/>
        <v>236.20351646094988</v>
      </c>
      <c r="S103" s="3">
        <f t="shared" si="19"/>
        <v>112.77481683802226</v>
      </c>
      <c r="T103">
        <f t="shared" si="20"/>
        <v>1.3465801729990901</v>
      </c>
      <c r="U103">
        <f t="shared" si="21"/>
        <v>0.72745474136102217</v>
      </c>
      <c r="V103">
        <f t="shared" si="22"/>
        <v>1.55265401477509</v>
      </c>
      <c r="W103">
        <f t="shared" si="29"/>
        <v>3.2295862829122335</v>
      </c>
      <c r="X103">
        <f t="shared" si="30"/>
        <v>7.6942645169411072</v>
      </c>
      <c r="Y103">
        <f t="shared" si="31"/>
        <v>-4.5684777898739704</v>
      </c>
      <c r="Z103">
        <f t="shared" si="23"/>
        <v>0.18564982942665345</v>
      </c>
      <c r="AA103">
        <f t="shared" si="24"/>
        <v>0.62590868914263043</v>
      </c>
      <c r="AB103">
        <f t="shared" si="25"/>
        <v>0.13094225975186249</v>
      </c>
    </row>
    <row r="104" spans="1:28" x14ac:dyDescent="0.25">
      <c r="A104" t="s">
        <v>99</v>
      </c>
      <c r="B104">
        <v>1245.854</v>
      </c>
      <c r="C104">
        <v>4.4800000000000004</v>
      </c>
      <c r="D104">
        <f t="shared" si="26"/>
        <v>3.7691126486173552</v>
      </c>
      <c r="E104">
        <v>3.29</v>
      </c>
      <c r="F104">
        <v>148.96100000000001</v>
      </c>
      <c r="G104">
        <f t="shared" si="16"/>
        <v>2.0757110921650224</v>
      </c>
      <c r="H104">
        <f t="shared" si="27"/>
        <v>2.4042889078349781</v>
      </c>
      <c r="I104">
        <f t="shared" si="28"/>
        <v>0.60107222695874452</v>
      </c>
      <c r="J104">
        <v>460.87</v>
      </c>
      <c r="K104">
        <v>11152.2</v>
      </c>
      <c r="L104">
        <v>1664.9</v>
      </c>
      <c r="M104">
        <v>5324.2</v>
      </c>
      <c r="N104">
        <v>924.2</v>
      </c>
      <c r="O104">
        <v>171.6</v>
      </c>
      <c r="P104" s="3">
        <v>263.24700000000001</v>
      </c>
      <c r="Q104" s="3">
        <f t="shared" si="17"/>
        <v>132.71915086554245</v>
      </c>
      <c r="R104" s="3">
        <f t="shared" si="18"/>
        <v>241.03880304096339</v>
      </c>
      <c r="S104" s="3">
        <f t="shared" si="19"/>
        <v>107.75291553683213</v>
      </c>
      <c r="T104">
        <f t="shared" si="20"/>
        <v>0.58274594309271066</v>
      </c>
      <c r="U104">
        <f t="shared" si="21"/>
        <v>0.70932466725643906</v>
      </c>
      <c r="V104">
        <f t="shared" si="22"/>
        <v>1.6913491734865005</v>
      </c>
      <c r="W104">
        <f t="shared" si="29"/>
        <v>2.0264137704851137</v>
      </c>
      <c r="X104">
        <f t="shared" si="30"/>
        <v>-4.5552272192526111</v>
      </c>
      <c r="Y104">
        <f t="shared" si="31"/>
        <v>1.1943295584555536</v>
      </c>
      <c r="Z104">
        <f t="shared" si="23"/>
        <v>0.18567409651590563</v>
      </c>
      <c r="AA104">
        <f t="shared" si="24"/>
        <v>0.62670145800828536</v>
      </c>
      <c r="AB104">
        <f t="shared" si="25"/>
        <v>0.1322344794036428</v>
      </c>
    </row>
    <row r="105" spans="1:28" x14ac:dyDescent="0.25">
      <c r="A105" t="s">
        <v>100</v>
      </c>
      <c r="B105">
        <v>1245.6590000000001</v>
      </c>
      <c r="C105">
        <v>5.28</v>
      </c>
      <c r="D105">
        <f t="shared" si="26"/>
        <v>-1.3356519142692436</v>
      </c>
      <c r="E105">
        <v>3.34</v>
      </c>
      <c r="F105">
        <v>149.73400000000001</v>
      </c>
      <c r="G105">
        <f t="shared" si="16"/>
        <v>3.0427291062817829</v>
      </c>
      <c r="H105">
        <f t="shared" si="27"/>
        <v>2.2372708937182173</v>
      </c>
      <c r="I105">
        <f t="shared" si="28"/>
        <v>0.55931772342955433</v>
      </c>
      <c r="J105">
        <v>460</v>
      </c>
      <c r="K105">
        <v>11279.9</v>
      </c>
      <c r="L105">
        <v>1682.6</v>
      </c>
      <c r="M105">
        <v>5355.9</v>
      </c>
      <c r="N105">
        <v>960.3</v>
      </c>
      <c r="O105">
        <v>173.4</v>
      </c>
      <c r="P105" s="3">
        <v>269.52999999999997</v>
      </c>
      <c r="Q105" s="3">
        <f t="shared" si="17"/>
        <v>131.78474476175396</v>
      </c>
      <c r="R105" s="3">
        <f t="shared" si="18"/>
        <v>245.51769343130968</v>
      </c>
      <c r="S105" s="3">
        <f t="shared" si="19"/>
        <v>108.82577069147921</v>
      </c>
      <c r="T105">
        <f t="shared" si="20"/>
        <v>1.1385592922165344</v>
      </c>
      <c r="U105">
        <f t="shared" si="21"/>
        <v>0.70432866946532613</v>
      </c>
      <c r="V105">
        <f t="shared" si="22"/>
        <v>3.8317237207760257</v>
      </c>
      <c r="W105">
        <f t="shared" si="29"/>
        <v>1.8411086641973107</v>
      </c>
      <c r="X105">
        <f t="shared" si="30"/>
        <v>0.99073823831350438</v>
      </c>
      <c r="Y105">
        <f t="shared" si="31"/>
        <v>-0.70653779118430293</v>
      </c>
      <c r="Z105">
        <f t="shared" si="23"/>
        <v>0.18056857232114965</v>
      </c>
      <c r="AA105">
        <f t="shared" si="24"/>
        <v>0.62398602824493132</v>
      </c>
      <c r="AB105">
        <f t="shared" si="25"/>
        <v>0.13643532002557363</v>
      </c>
    </row>
    <row r="106" spans="1:28" x14ac:dyDescent="0.25">
      <c r="A106" t="s">
        <v>101</v>
      </c>
      <c r="B106">
        <v>1366.9459999999999</v>
      </c>
      <c r="C106">
        <v>5.74</v>
      </c>
      <c r="D106">
        <f t="shared" si="26"/>
        <v>8.3017738682897715</v>
      </c>
      <c r="E106">
        <v>3.14</v>
      </c>
      <c r="F106">
        <v>150.87299999999999</v>
      </c>
      <c r="G106">
        <f t="shared" si="16"/>
        <v>3.1258077986120902</v>
      </c>
      <c r="H106">
        <f t="shared" si="27"/>
        <v>2.61419220138791</v>
      </c>
      <c r="I106">
        <f t="shared" si="28"/>
        <v>0.65354805034697749</v>
      </c>
      <c r="J106">
        <v>480.11</v>
      </c>
      <c r="K106">
        <v>11320</v>
      </c>
      <c r="L106">
        <v>1688.7</v>
      </c>
      <c r="M106">
        <v>5392.8</v>
      </c>
      <c r="N106">
        <v>995.8</v>
      </c>
      <c r="O106">
        <v>174.5</v>
      </c>
      <c r="P106" s="3">
        <v>272.31700000000001</v>
      </c>
      <c r="Q106" s="3">
        <f t="shared" si="17"/>
        <v>136.50764058832729</v>
      </c>
      <c r="R106" s="3">
        <f t="shared" si="18"/>
        <v>246.18372489078916</v>
      </c>
      <c r="S106" s="3">
        <f t="shared" si="19"/>
        <v>101.53688439266377</v>
      </c>
      <c r="T106">
        <f t="shared" si="20"/>
        <v>0.35486919926466243</v>
      </c>
      <c r="U106">
        <f t="shared" si="21"/>
        <v>0.60906703864311851</v>
      </c>
      <c r="V106">
        <f t="shared" si="22"/>
        <v>3.6300698564155631</v>
      </c>
      <c r="W106">
        <f t="shared" si="29"/>
        <v>0.2709090687985416</v>
      </c>
      <c r="X106">
        <f t="shared" si="30"/>
        <v>-6.9326043845635787</v>
      </c>
      <c r="Y106">
        <f t="shared" si="31"/>
        <v>3.5210718053605206</v>
      </c>
      <c r="Z106">
        <f t="shared" si="23"/>
        <v>0.17523599116288413</v>
      </c>
      <c r="AA106">
        <f t="shared" si="24"/>
        <v>0.62557420494699645</v>
      </c>
      <c r="AB106">
        <f t="shared" si="25"/>
        <v>0.14061992515709948</v>
      </c>
    </row>
    <row r="107" spans="1:28" x14ac:dyDescent="0.25">
      <c r="A107" t="s">
        <v>102</v>
      </c>
      <c r="B107">
        <v>1497.432</v>
      </c>
      <c r="C107">
        <v>5.6</v>
      </c>
      <c r="D107">
        <f t="shared" si="26"/>
        <v>8.1458050281430392</v>
      </c>
      <c r="E107">
        <v>3.6</v>
      </c>
      <c r="F107">
        <v>152.05199999999999</v>
      </c>
      <c r="G107">
        <f t="shared" si="16"/>
        <v>2.2124010207035028</v>
      </c>
      <c r="H107">
        <f t="shared" si="27"/>
        <v>3.3875989792964969</v>
      </c>
      <c r="I107">
        <f t="shared" si="28"/>
        <v>0.84689974482412422</v>
      </c>
      <c r="J107">
        <v>523.69000000000005</v>
      </c>
      <c r="K107">
        <v>11353.7</v>
      </c>
      <c r="L107">
        <v>1697</v>
      </c>
      <c r="M107">
        <v>5446.4</v>
      </c>
      <c r="N107">
        <v>1005.3</v>
      </c>
      <c r="O107">
        <v>178.1</v>
      </c>
      <c r="P107" s="3">
        <v>278.31599999999997</v>
      </c>
      <c r="Q107" s="3">
        <f t="shared" si="17"/>
        <v>147.74400876800473</v>
      </c>
      <c r="R107" s="3">
        <f t="shared" si="18"/>
        <v>249.65608030529455</v>
      </c>
      <c r="S107" s="3">
        <f t="shared" si="19"/>
        <v>115.50906673627848</v>
      </c>
      <c r="T107">
        <f t="shared" si="20"/>
        <v>0.29726092182205122</v>
      </c>
      <c r="U107">
        <f t="shared" si="21"/>
        <v>0.87031038126657023</v>
      </c>
      <c r="V107">
        <f t="shared" si="22"/>
        <v>0.94948492032917997</v>
      </c>
      <c r="W107">
        <f t="shared" si="29"/>
        <v>1.4006185639788171</v>
      </c>
      <c r="X107">
        <f t="shared" si="30"/>
        <v>12.892690126033646</v>
      </c>
      <c r="Y107">
        <f t="shared" si="31"/>
        <v>7.9100517605970921</v>
      </c>
      <c r="Z107">
        <f t="shared" si="23"/>
        <v>0.17716104645379488</v>
      </c>
      <c r="AA107">
        <f t="shared" si="24"/>
        <v>0.62916934567585892</v>
      </c>
      <c r="AB107">
        <f t="shared" si="25"/>
        <v>0.14073130442086401</v>
      </c>
    </row>
    <row r="108" spans="1:28" x14ac:dyDescent="0.25">
      <c r="A108" t="s">
        <v>103</v>
      </c>
      <c r="B108">
        <v>1616.4359999999999</v>
      </c>
      <c r="C108">
        <v>5.37</v>
      </c>
      <c r="D108">
        <f t="shared" si="26"/>
        <v>6.6047056160146074</v>
      </c>
      <c r="E108">
        <v>3.5</v>
      </c>
      <c r="F108">
        <v>152.893</v>
      </c>
      <c r="G108">
        <f t="shared" si="16"/>
        <v>2.1531397774914751</v>
      </c>
      <c r="H108">
        <f t="shared" si="27"/>
        <v>3.216860222508525</v>
      </c>
      <c r="I108">
        <f t="shared" si="28"/>
        <v>0.80421505562713125</v>
      </c>
      <c r="J108">
        <v>565.08000000000004</v>
      </c>
      <c r="K108">
        <v>11450.3</v>
      </c>
      <c r="L108">
        <v>1703</v>
      </c>
      <c r="M108">
        <v>5486.3</v>
      </c>
      <c r="N108">
        <v>1011.7</v>
      </c>
      <c r="O108">
        <v>180.5</v>
      </c>
      <c r="P108" s="3">
        <v>286.41000000000003</v>
      </c>
      <c r="Q108" s="3">
        <f t="shared" si="17"/>
        <v>158.54409409118142</v>
      </c>
      <c r="R108" s="3">
        <f t="shared" si="18"/>
        <v>255.50340110650163</v>
      </c>
      <c r="S108" s="3">
        <f t="shared" si="19"/>
        <v>111.68276389705757</v>
      </c>
      <c r="T108">
        <f t="shared" si="20"/>
        <v>0.84722485371173661</v>
      </c>
      <c r="U108">
        <f t="shared" si="21"/>
        <v>0.64049560675432105</v>
      </c>
      <c r="V108">
        <f t="shared" si="22"/>
        <v>0.63460798004708607</v>
      </c>
      <c r="W108">
        <f t="shared" si="29"/>
        <v>2.3151429157938885</v>
      </c>
      <c r="X108">
        <f t="shared" si="30"/>
        <v>-3.3686639692360743</v>
      </c>
      <c r="Y108">
        <f t="shared" si="31"/>
        <v>7.0551645116328388</v>
      </c>
      <c r="Z108">
        <f t="shared" si="23"/>
        <v>0.17841257289710388</v>
      </c>
      <c r="AA108">
        <f t="shared" si="24"/>
        <v>0.62787001213941995</v>
      </c>
      <c r="AB108">
        <f t="shared" si="25"/>
        <v>0.14072301893091121</v>
      </c>
    </row>
    <row r="109" spans="1:28" x14ac:dyDescent="0.25">
      <c r="A109" t="s">
        <v>104</v>
      </c>
      <c r="B109">
        <v>1713.749</v>
      </c>
      <c r="C109">
        <v>5.26</v>
      </c>
      <c r="D109">
        <f t="shared" si="26"/>
        <v>4.7052197921847885</v>
      </c>
      <c r="E109">
        <v>3.55</v>
      </c>
      <c r="F109">
        <v>153.71600000000001</v>
      </c>
      <c r="G109">
        <f t="shared" si="16"/>
        <v>3.4166905201800546</v>
      </c>
      <c r="H109">
        <f t="shared" si="27"/>
        <v>1.8433094798199452</v>
      </c>
      <c r="I109">
        <f t="shared" si="28"/>
        <v>0.4608273699549863</v>
      </c>
      <c r="J109">
        <v>597.66999999999996</v>
      </c>
      <c r="K109">
        <v>11528.1</v>
      </c>
      <c r="L109">
        <v>1711.8</v>
      </c>
      <c r="M109">
        <v>5516.8</v>
      </c>
      <c r="N109">
        <v>1031.3</v>
      </c>
      <c r="O109">
        <v>185.4</v>
      </c>
      <c r="P109" s="3">
        <v>297.142</v>
      </c>
      <c r="Q109" s="3">
        <f t="shared" si="17"/>
        <v>166.79004155247276</v>
      </c>
      <c r="R109" s="3">
        <f t="shared" si="18"/>
        <v>263.65807567108584</v>
      </c>
      <c r="S109" s="3">
        <f t="shared" si="19"/>
        <v>112.67173695613154</v>
      </c>
      <c r="T109">
        <f t="shared" si="20"/>
        <v>0.67716026607982371</v>
      </c>
      <c r="U109">
        <f t="shared" si="21"/>
        <v>0.54515702469419836</v>
      </c>
      <c r="V109">
        <f t="shared" si="22"/>
        <v>1.9188058110178652</v>
      </c>
      <c r="W109">
        <f t="shared" si="29"/>
        <v>3.1417374652304098</v>
      </c>
      <c r="X109">
        <f t="shared" si="30"/>
        <v>0.88162213018065927</v>
      </c>
      <c r="Y109">
        <f t="shared" si="31"/>
        <v>5.0703034432697969</v>
      </c>
      <c r="Z109">
        <f t="shared" si="23"/>
        <v>0.17977310191021043</v>
      </c>
      <c r="AA109">
        <f t="shared" si="24"/>
        <v>0.62704175015830887</v>
      </c>
      <c r="AB109">
        <f t="shared" si="25"/>
        <v>0.14266939656364994</v>
      </c>
    </row>
    <row r="110" spans="1:28" x14ac:dyDescent="0.25">
      <c r="A110" t="s">
        <v>105</v>
      </c>
      <c r="B110">
        <v>1805.7239999999999</v>
      </c>
      <c r="C110">
        <v>4.93</v>
      </c>
      <c r="D110">
        <f t="shared" si="26"/>
        <v>4.1343886167110853</v>
      </c>
      <c r="E110">
        <v>3.45</v>
      </c>
      <c r="F110">
        <v>155.029</v>
      </c>
      <c r="G110">
        <f t="shared" si="16"/>
        <v>3.4316160202284784</v>
      </c>
      <c r="H110">
        <f t="shared" si="27"/>
        <v>1.4983839797715213</v>
      </c>
      <c r="I110">
        <f t="shared" si="28"/>
        <v>0.37459599494288032</v>
      </c>
      <c r="J110">
        <v>637.01</v>
      </c>
      <c r="K110">
        <v>11614.4</v>
      </c>
      <c r="L110">
        <v>1722.9</v>
      </c>
      <c r="M110">
        <v>5571.4</v>
      </c>
      <c r="N110">
        <v>1057.4000000000001</v>
      </c>
      <c r="O110">
        <v>190.5</v>
      </c>
      <c r="P110" s="3">
        <v>306.83699999999999</v>
      </c>
      <c r="Q110" s="3">
        <f t="shared" si="17"/>
        <v>176.26295189418124</v>
      </c>
      <c r="R110" s="3">
        <f t="shared" si="18"/>
        <v>269.95469983867747</v>
      </c>
      <c r="S110" s="3">
        <f t="shared" si="19"/>
        <v>108.57050566717793</v>
      </c>
      <c r="T110">
        <f t="shared" si="20"/>
        <v>0.74581743572661452</v>
      </c>
      <c r="U110">
        <f t="shared" si="21"/>
        <v>0.9047841436862214</v>
      </c>
      <c r="V110">
        <f t="shared" si="22"/>
        <v>2.4992922479325941</v>
      </c>
      <c r="W110">
        <f t="shared" si="29"/>
        <v>2.3601070767839794</v>
      </c>
      <c r="X110">
        <f t="shared" si="30"/>
        <v>-3.7078824616491701</v>
      </c>
      <c r="Y110">
        <f t="shared" si="31"/>
        <v>5.5241139697321806</v>
      </c>
      <c r="Z110">
        <f t="shared" si="23"/>
        <v>0.18015888027236618</v>
      </c>
      <c r="AA110">
        <f t="shared" si="24"/>
        <v>0.62803933048629279</v>
      </c>
      <c r="AB110">
        <f t="shared" si="25"/>
        <v>0.14496250496963384</v>
      </c>
    </row>
    <row r="111" spans="1:28" x14ac:dyDescent="0.25">
      <c r="A111" t="s">
        <v>106</v>
      </c>
      <c r="B111">
        <v>1886.7729999999999</v>
      </c>
      <c r="C111">
        <v>5.0199999999999996</v>
      </c>
      <c r="D111">
        <f t="shared" si="26"/>
        <v>3.2334489545467644</v>
      </c>
      <c r="E111">
        <v>3.77</v>
      </c>
      <c r="F111">
        <v>156.35900000000001</v>
      </c>
      <c r="G111">
        <f t="shared" si="16"/>
        <v>2.6042632659456721</v>
      </c>
      <c r="H111">
        <f t="shared" si="27"/>
        <v>2.4157367340543274</v>
      </c>
      <c r="I111">
        <f t="shared" si="28"/>
        <v>0.60393418351358186</v>
      </c>
      <c r="J111">
        <v>658.97</v>
      </c>
      <c r="K111">
        <v>11808.1</v>
      </c>
      <c r="L111">
        <v>1745</v>
      </c>
      <c r="M111">
        <v>5603.4</v>
      </c>
      <c r="N111">
        <v>1085.5999999999999</v>
      </c>
      <c r="O111">
        <v>194.1</v>
      </c>
      <c r="P111" s="3">
        <v>319.16800000000001</v>
      </c>
      <c r="Q111" s="3">
        <f t="shared" si="17"/>
        <v>180.78837197872605</v>
      </c>
      <c r="R111" s="3">
        <f t="shared" si="18"/>
        <v>278.41496073700995</v>
      </c>
      <c r="S111" s="3">
        <f t="shared" si="19"/>
        <v>117.63164682983817</v>
      </c>
      <c r="T111">
        <f t="shared" si="20"/>
        <v>1.6540029108506715</v>
      </c>
      <c r="U111">
        <f t="shared" si="21"/>
        <v>0.73893812163188244</v>
      </c>
      <c r="V111">
        <f t="shared" si="22"/>
        <v>2.6319764719310079</v>
      </c>
      <c r="W111">
        <f t="shared" si="29"/>
        <v>3.0858498749164909</v>
      </c>
      <c r="X111">
        <f t="shared" si="30"/>
        <v>8.0158321202939753</v>
      </c>
      <c r="Y111">
        <f t="shared" si="31"/>
        <v>2.535020669601451</v>
      </c>
      <c r="Z111">
        <f t="shared" si="23"/>
        <v>0.17879513633014002</v>
      </c>
      <c r="AA111">
        <f t="shared" si="24"/>
        <v>0.62231857792532241</v>
      </c>
      <c r="AB111">
        <f t="shared" si="25"/>
        <v>0.14773283980186164</v>
      </c>
    </row>
    <row r="112" spans="1:28" x14ac:dyDescent="0.25">
      <c r="A112" t="s">
        <v>107</v>
      </c>
      <c r="B112">
        <v>1945.1020000000001</v>
      </c>
      <c r="C112">
        <v>5.0999999999999996</v>
      </c>
      <c r="D112">
        <f t="shared" si="26"/>
        <v>1.816468873044101</v>
      </c>
      <c r="E112">
        <v>3.89</v>
      </c>
      <c r="F112">
        <v>157.37700000000001</v>
      </c>
      <c r="G112">
        <f t="shared" si="16"/>
        <v>3.184709328554991</v>
      </c>
      <c r="H112">
        <f t="shared" si="27"/>
        <v>1.9152906714450086</v>
      </c>
      <c r="I112">
        <f t="shared" si="28"/>
        <v>0.47882266786125216</v>
      </c>
      <c r="J112">
        <v>660.54</v>
      </c>
      <c r="K112">
        <v>11914.1</v>
      </c>
      <c r="L112">
        <v>1757.4</v>
      </c>
      <c r="M112">
        <v>5633.9</v>
      </c>
      <c r="N112">
        <v>1119.8</v>
      </c>
      <c r="O112">
        <v>198.6</v>
      </c>
      <c r="P112" s="3">
        <v>330.01499999999999</v>
      </c>
      <c r="Q112" s="3">
        <f t="shared" si="17"/>
        <v>180.04687769120773</v>
      </c>
      <c r="R112" s="3">
        <f t="shared" si="18"/>
        <v>286.01481436842874</v>
      </c>
      <c r="S112" s="3">
        <f t="shared" si="19"/>
        <v>120.59076498162261</v>
      </c>
      <c r="T112">
        <f t="shared" si="20"/>
        <v>0.89368360009789427</v>
      </c>
      <c r="U112">
        <f t="shared" si="21"/>
        <v>0.58210304329993079</v>
      </c>
      <c r="V112">
        <f t="shared" si="22"/>
        <v>3.1017268394132991</v>
      </c>
      <c r="W112">
        <f t="shared" si="29"/>
        <v>2.6930942673462077</v>
      </c>
      <c r="X112">
        <f t="shared" si="30"/>
        <v>2.4844600794600602</v>
      </c>
      <c r="Y112">
        <f t="shared" si="31"/>
        <v>-0.41098830112629159</v>
      </c>
      <c r="Z112">
        <f t="shared" si="23"/>
        <v>0.17735309876763708</v>
      </c>
      <c r="AA112">
        <f t="shared" si="24"/>
        <v>0.62038257191059321</v>
      </c>
      <c r="AB112">
        <f t="shared" si="25"/>
        <v>0.15150244206026003</v>
      </c>
    </row>
    <row r="113" spans="1:28" x14ac:dyDescent="0.25">
      <c r="A113" t="s">
        <v>108</v>
      </c>
      <c r="B113">
        <v>2107.2310000000002</v>
      </c>
      <c r="C113">
        <v>4.9800000000000004</v>
      </c>
      <c r="D113">
        <f t="shared" si="26"/>
        <v>7.0902441157327649</v>
      </c>
      <c r="E113">
        <v>3.79</v>
      </c>
      <c r="F113">
        <v>158.63</v>
      </c>
      <c r="G113">
        <f t="shared" si="16"/>
        <v>2.5165479417512238</v>
      </c>
      <c r="H113">
        <f t="shared" si="27"/>
        <v>2.4634520582487767</v>
      </c>
      <c r="I113">
        <f t="shared" si="28"/>
        <v>0.61586301456219417</v>
      </c>
      <c r="J113">
        <v>726.79</v>
      </c>
      <c r="K113">
        <v>12037.8</v>
      </c>
      <c r="L113">
        <v>1771.6</v>
      </c>
      <c r="M113">
        <v>5665.4</v>
      </c>
      <c r="N113">
        <v>1148.2</v>
      </c>
      <c r="O113">
        <v>203.4</v>
      </c>
      <c r="P113" s="3">
        <v>339.38799999999998</v>
      </c>
      <c r="Q113" s="3">
        <f t="shared" si="17"/>
        <v>196.54018183952263</v>
      </c>
      <c r="R113" s="3">
        <f t="shared" si="18"/>
        <v>291.81476951956688</v>
      </c>
      <c r="S113" s="3">
        <f t="shared" si="19"/>
        <v>116.56269952493871</v>
      </c>
      <c r="T113">
        <f t="shared" si="20"/>
        <v>1.0329126274148948</v>
      </c>
      <c r="U113">
        <f t="shared" si="21"/>
        <v>0.61639088355178728</v>
      </c>
      <c r="V113">
        <f t="shared" si="22"/>
        <v>2.5045400818743957</v>
      </c>
      <c r="W113">
        <f t="shared" si="29"/>
        <v>2.0075642052828968</v>
      </c>
      <c r="X113">
        <f t="shared" si="30"/>
        <v>-3.3973384173815901</v>
      </c>
      <c r="Y113">
        <f t="shared" si="31"/>
        <v>8.76496495358845</v>
      </c>
      <c r="Z113">
        <f t="shared" si="23"/>
        <v>0.17714683852987284</v>
      </c>
      <c r="AA113">
        <f t="shared" si="24"/>
        <v>0.61780391765937304</v>
      </c>
      <c r="AB113">
        <f t="shared" si="25"/>
        <v>0.15439021110662901</v>
      </c>
    </row>
    <row r="114" spans="1:28" x14ac:dyDescent="0.25">
      <c r="A114" t="s">
        <v>109</v>
      </c>
      <c r="B114">
        <v>2163.7150000000001</v>
      </c>
      <c r="C114">
        <v>5.0599999999999996</v>
      </c>
      <c r="D114">
        <f t="shared" si="26"/>
        <v>1.4154844841405552</v>
      </c>
      <c r="E114">
        <v>3.61</v>
      </c>
      <c r="F114">
        <v>159.62799999999999</v>
      </c>
      <c r="G114">
        <f t="shared" si="16"/>
        <v>0.9396847670834596</v>
      </c>
      <c r="H114">
        <f t="shared" si="27"/>
        <v>4.12031523291654</v>
      </c>
      <c r="I114">
        <f t="shared" si="28"/>
        <v>1.030078808229135</v>
      </c>
      <c r="J114">
        <v>785.59</v>
      </c>
      <c r="K114">
        <v>12115.5</v>
      </c>
      <c r="L114">
        <v>1782.3</v>
      </c>
      <c r="M114">
        <v>5715.7</v>
      </c>
      <c r="N114">
        <v>1174.8</v>
      </c>
      <c r="O114">
        <v>208.5</v>
      </c>
      <c r="P114" s="3">
        <v>346.98099999999999</v>
      </c>
      <c r="Q114" s="3">
        <f t="shared" si="17"/>
        <v>211.11282087860255</v>
      </c>
      <c r="R114" s="3">
        <f t="shared" si="18"/>
        <v>296.47817766809629</v>
      </c>
      <c r="S114" s="3">
        <f t="shared" si="19"/>
        <v>110.33259700598765</v>
      </c>
      <c r="T114">
        <f t="shared" si="20"/>
        <v>0.64339256362497821</v>
      </c>
      <c r="U114">
        <f t="shared" si="21"/>
        <v>0.81687765925568812</v>
      </c>
      <c r="V114">
        <f t="shared" si="22"/>
        <v>2.290242159092859</v>
      </c>
      <c r="W114">
        <f t="shared" si="29"/>
        <v>1.5854365936655235</v>
      </c>
      <c r="X114">
        <f t="shared" si="30"/>
        <v>-5.4929908553829954</v>
      </c>
      <c r="Y114">
        <f t="shared" si="31"/>
        <v>7.1525788546671798</v>
      </c>
      <c r="Z114">
        <f t="shared" si="23"/>
        <v>0.17747701736465782</v>
      </c>
      <c r="AA114">
        <f t="shared" si="24"/>
        <v>0.61887664561924804</v>
      </c>
      <c r="AB114">
        <f t="shared" si="25"/>
        <v>0.15668178180848225</v>
      </c>
    </row>
    <row r="115" spans="1:28" x14ac:dyDescent="0.25">
      <c r="A115" t="s">
        <v>110</v>
      </c>
      <c r="B115">
        <v>2541.4650000000001</v>
      </c>
      <c r="C115">
        <v>5.05</v>
      </c>
      <c r="D115">
        <f t="shared" si="26"/>
        <v>16.195899095999245</v>
      </c>
      <c r="E115">
        <v>3.87</v>
      </c>
      <c r="F115">
        <v>160.00299999999999</v>
      </c>
      <c r="G115">
        <f t="shared" si="16"/>
        <v>2.0149622194583827</v>
      </c>
      <c r="H115">
        <f t="shared" si="27"/>
        <v>3.0350377805416171</v>
      </c>
      <c r="I115">
        <f t="shared" si="28"/>
        <v>0.75875944513540428</v>
      </c>
      <c r="J115">
        <v>824.44</v>
      </c>
      <c r="K115">
        <v>12317.2</v>
      </c>
      <c r="L115">
        <v>1783.1</v>
      </c>
      <c r="M115">
        <v>5758.9</v>
      </c>
      <c r="N115">
        <v>1199.3</v>
      </c>
      <c r="O115">
        <v>209</v>
      </c>
      <c r="P115" s="3">
        <v>355.548</v>
      </c>
      <c r="Q115" s="3">
        <f t="shared" si="17"/>
        <v>221.03378651493603</v>
      </c>
      <c r="R115" s="3">
        <f t="shared" si="18"/>
        <v>303.0862434770209</v>
      </c>
      <c r="S115" s="3">
        <f t="shared" si="19"/>
        <v>118.00177785128071</v>
      </c>
      <c r="T115">
        <f t="shared" si="20"/>
        <v>1.6511034979417971</v>
      </c>
      <c r="U115">
        <f t="shared" si="21"/>
        <v>0.58510805224454288</v>
      </c>
      <c r="V115">
        <f t="shared" si="22"/>
        <v>2.0640132913210429</v>
      </c>
      <c r="W115">
        <f t="shared" si="29"/>
        <v>2.2043780987895722</v>
      </c>
      <c r="X115">
        <f t="shared" si="30"/>
        <v>6.720027786350169</v>
      </c>
      <c r="Y115">
        <f t="shared" si="31"/>
        <v>4.5922883306693585</v>
      </c>
      <c r="Z115">
        <f t="shared" si="23"/>
        <v>0.17426832318852664</v>
      </c>
      <c r="AA115">
        <f t="shared" si="24"/>
        <v>0.61231448705874714</v>
      </c>
      <c r="AB115">
        <f t="shared" si="25"/>
        <v>0.15901617608061522</v>
      </c>
    </row>
    <row r="116" spans="1:28" x14ac:dyDescent="0.25">
      <c r="A116" t="s">
        <v>111</v>
      </c>
      <c r="B116">
        <v>2731.8209999999999</v>
      </c>
      <c r="C116">
        <v>5.05</v>
      </c>
      <c r="D116">
        <f t="shared" si="26"/>
        <v>6.2275106828148292</v>
      </c>
      <c r="E116">
        <v>4.0599999999999996</v>
      </c>
      <c r="F116">
        <v>160.809</v>
      </c>
      <c r="G116">
        <f t="shared" si="16"/>
        <v>2.0247622956426348</v>
      </c>
      <c r="H116">
        <f t="shared" si="27"/>
        <v>3.0252377043573651</v>
      </c>
      <c r="I116">
        <f t="shared" si="28"/>
        <v>0.75630942608934126</v>
      </c>
      <c r="J116">
        <v>930.02</v>
      </c>
      <c r="K116">
        <v>12471</v>
      </c>
      <c r="L116">
        <v>1811.6</v>
      </c>
      <c r="M116">
        <v>5827.7</v>
      </c>
      <c r="N116">
        <v>1252</v>
      </c>
      <c r="O116">
        <v>211.1</v>
      </c>
      <c r="P116" s="3">
        <v>364.23399999999998</v>
      </c>
      <c r="Q116" s="3">
        <f t="shared" si="17"/>
        <v>248.09023555685908</v>
      </c>
      <c r="R116" s="3">
        <f t="shared" si="18"/>
        <v>308.93438055623369</v>
      </c>
      <c r="S116" s="3">
        <f t="shared" si="19"/>
        <v>123.17466604353532</v>
      </c>
      <c r="T116">
        <f t="shared" si="20"/>
        <v>1.2409289390868494</v>
      </c>
      <c r="U116">
        <f t="shared" si="21"/>
        <v>1.2818577107967855</v>
      </c>
      <c r="V116">
        <f t="shared" si="22"/>
        <v>4.3004219422368095</v>
      </c>
      <c r="W116">
        <f t="shared" si="29"/>
        <v>1.9111496739843581</v>
      </c>
      <c r="X116">
        <f t="shared" si="30"/>
        <v>4.2903706302149125</v>
      </c>
      <c r="Y116">
        <f t="shared" si="31"/>
        <v>11.547696304751032</v>
      </c>
      <c r="Z116">
        <f t="shared" si="23"/>
        <v>0.16861022364217251</v>
      </c>
      <c r="AA116">
        <f t="shared" si="24"/>
        <v>0.61256515115066945</v>
      </c>
      <c r="AB116">
        <f t="shared" si="25"/>
        <v>0.16388936159072168</v>
      </c>
    </row>
    <row r="117" spans="1:28" x14ac:dyDescent="0.25">
      <c r="A117" t="s">
        <v>112</v>
      </c>
      <c r="B117">
        <v>2810.2730000000001</v>
      </c>
      <c r="C117">
        <v>5.09</v>
      </c>
      <c r="D117">
        <f t="shared" si="26"/>
        <v>1.5992840590580579</v>
      </c>
      <c r="E117">
        <v>3.95</v>
      </c>
      <c r="F117">
        <v>161.62299999999999</v>
      </c>
      <c r="G117">
        <f t="shared" si="16"/>
        <v>0.93551041621555697</v>
      </c>
      <c r="H117">
        <f t="shared" si="27"/>
        <v>4.1544895837844429</v>
      </c>
      <c r="I117">
        <f t="shared" si="28"/>
        <v>1.0386223959461107</v>
      </c>
      <c r="J117">
        <v>950.82</v>
      </c>
      <c r="K117">
        <v>12577.5</v>
      </c>
      <c r="L117">
        <v>1824.3</v>
      </c>
      <c r="M117">
        <v>5891.6</v>
      </c>
      <c r="N117">
        <v>1260</v>
      </c>
      <c r="O117">
        <v>212.1</v>
      </c>
      <c r="P117" s="3">
        <v>372.98399999999998</v>
      </c>
      <c r="Q117" s="3">
        <f t="shared" si="17"/>
        <v>252.36137159592028</v>
      </c>
      <c r="R117" s="3">
        <f t="shared" si="18"/>
        <v>314.76261809059309</v>
      </c>
      <c r="S117" s="3">
        <f t="shared" si="19"/>
        <v>119.23387078222716</v>
      </c>
      <c r="T117">
        <f t="shared" si="20"/>
        <v>0.85035544447276123</v>
      </c>
      <c r="U117">
        <f t="shared" si="21"/>
        <v>0.99771589324220145</v>
      </c>
      <c r="V117">
        <f t="shared" si="22"/>
        <v>0.63694482854801393</v>
      </c>
      <c r="W117">
        <f t="shared" si="29"/>
        <v>1.8689867681630723</v>
      </c>
      <c r="X117">
        <f t="shared" si="30"/>
        <v>-3.251653206494165</v>
      </c>
      <c r="Y117">
        <f t="shared" si="31"/>
        <v>1.7069541526033127</v>
      </c>
      <c r="Z117">
        <f t="shared" si="23"/>
        <v>0.16833333333333333</v>
      </c>
      <c r="AA117">
        <f t="shared" si="24"/>
        <v>0.61346849532896053</v>
      </c>
      <c r="AB117">
        <f t="shared" si="25"/>
        <v>0.16329916147176607</v>
      </c>
    </row>
    <row r="118" spans="1:28" x14ac:dyDescent="0.25">
      <c r="A118" t="s">
        <v>113</v>
      </c>
      <c r="B118">
        <v>3202.2860000000001</v>
      </c>
      <c r="C118">
        <v>5.05</v>
      </c>
      <c r="D118">
        <f t="shared" si="26"/>
        <v>12.686785354127517</v>
      </c>
      <c r="E118">
        <v>3.76</v>
      </c>
      <c r="F118">
        <v>162.001</v>
      </c>
      <c r="G118">
        <f t="shared" si="16"/>
        <v>1.3160412590045745</v>
      </c>
      <c r="H118">
        <f t="shared" si="27"/>
        <v>3.7339587409954254</v>
      </c>
      <c r="I118">
        <f t="shared" si="28"/>
        <v>0.93348968524885634</v>
      </c>
      <c r="J118">
        <v>1021.31</v>
      </c>
      <c r="K118">
        <v>12703.7</v>
      </c>
      <c r="L118">
        <v>1837.3</v>
      </c>
      <c r="M118">
        <v>5959.6</v>
      </c>
      <c r="N118">
        <v>1300.9000000000001</v>
      </c>
      <c r="O118">
        <v>218.6</v>
      </c>
      <c r="P118" s="3">
        <v>385.774</v>
      </c>
      <c r="Q118" s="3">
        <f t="shared" si="17"/>
        <v>270.43794271040622</v>
      </c>
      <c r="R118" s="3">
        <f t="shared" si="18"/>
        <v>324.79652147817404</v>
      </c>
      <c r="S118" s="3">
        <f t="shared" si="19"/>
        <v>113.23374230516779</v>
      </c>
      <c r="T118">
        <f t="shared" si="20"/>
        <v>0.9983786233041414</v>
      </c>
      <c r="U118">
        <f t="shared" si="21"/>
        <v>1.0443083922977436</v>
      </c>
      <c r="V118">
        <f t="shared" si="22"/>
        <v>3.1944611661989697</v>
      </c>
      <c r="W118">
        <f t="shared" si="29"/>
        <v>3.1380137127266394</v>
      </c>
      <c r="X118">
        <f t="shared" si="30"/>
        <v>-5.1632666871885391</v>
      </c>
      <c r="Y118">
        <f t="shared" si="31"/>
        <v>6.918058043496611</v>
      </c>
      <c r="Z118">
        <f t="shared" si="23"/>
        <v>0.16803751249135213</v>
      </c>
      <c r="AA118">
        <f t="shared" si="24"/>
        <v>0.61375032470854951</v>
      </c>
      <c r="AB118">
        <f t="shared" si="25"/>
        <v>0.16684836281086074</v>
      </c>
    </row>
    <row r="119" spans="1:28" x14ac:dyDescent="0.25">
      <c r="A119" t="s">
        <v>114</v>
      </c>
      <c r="B119">
        <v>3308.0329999999999</v>
      </c>
      <c r="C119">
        <v>4.9800000000000004</v>
      </c>
      <c r="D119">
        <f t="shared" si="26"/>
        <v>2.0572347160746922</v>
      </c>
      <c r="E119">
        <v>4.18</v>
      </c>
      <c r="F119">
        <v>162.53399999999999</v>
      </c>
      <c r="G119">
        <f t="shared" si="16"/>
        <v>1.9638967846727695</v>
      </c>
      <c r="H119">
        <f t="shared" si="27"/>
        <v>3.0161032153272309</v>
      </c>
      <c r="I119">
        <f t="shared" si="28"/>
        <v>0.75402580383180773</v>
      </c>
      <c r="J119">
        <v>1109.67</v>
      </c>
      <c r="K119">
        <v>12821.3</v>
      </c>
      <c r="L119">
        <v>1859.7</v>
      </c>
      <c r="M119">
        <v>6036.7</v>
      </c>
      <c r="N119">
        <v>1344.9</v>
      </c>
      <c r="O119">
        <v>222.5</v>
      </c>
      <c r="P119" s="3">
        <v>389.56900000000002</v>
      </c>
      <c r="Q119" s="3">
        <f t="shared" si="17"/>
        <v>292.87166487564167</v>
      </c>
      <c r="R119" s="3">
        <f t="shared" si="18"/>
        <v>326.91607609819982</v>
      </c>
      <c r="S119" s="3">
        <f t="shared" si="19"/>
        <v>125.46938502492419</v>
      </c>
      <c r="T119">
        <f t="shared" si="20"/>
        <v>0.92145607912641481</v>
      </c>
      <c r="U119">
        <f t="shared" si="21"/>
        <v>1.2680740609843255</v>
      </c>
      <c r="V119">
        <f t="shared" si="22"/>
        <v>3.3263328221989852</v>
      </c>
      <c r="W119">
        <f t="shared" si="29"/>
        <v>0.65045914442896091</v>
      </c>
      <c r="X119">
        <f t="shared" si="30"/>
        <v>10.260758653438184</v>
      </c>
      <c r="Y119">
        <f t="shared" si="31"/>
        <v>7.9691854228603809</v>
      </c>
      <c r="Z119">
        <f t="shared" si="23"/>
        <v>0.16543980965127517</v>
      </c>
      <c r="AA119">
        <f t="shared" si="24"/>
        <v>0.61588138488296817</v>
      </c>
      <c r="AB119">
        <f t="shared" si="25"/>
        <v>0.17031811964946053</v>
      </c>
    </row>
    <row r="120" spans="1:28" x14ac:dyDescent="0.25">
      <c r="A120" t="s">
        <v>115</v>
      </c>
      <c r="B120">
        <v>2978.98</v>
      </c>
      <c r="C120">
        <v>4.82</v>
      </c>
      <c r="D120">
        <f t="shared" si="26"/>
        <v>-11.152089403279829</v>
      </c>
      <c r="E120">
        <v>4.26</v>
      </c>
      <c r="F120">
        <v>163.33199999999999</v>
      </c>
      <c r="G120">
        <f t="shared" si="16"/>
        <v>2.0473636519482419</v>
      </c>
      <c r="H120">
        <f t="shared" si="27"/>
        <v>2.7726363480517584</v>
      </c>
      <c r="I120">
        <f t="shared" si="28"/>
        <v>0.6931590870129396</v>
      </c>
      <c r="J120">
        <v>1083.95</v>
      </c>
      <c r="K120">
        <v>12982.8</v>
      </c>
      <c r="L120">
        <v>1873.2</v>
      </c>
      <c r="M120">
        <v>6108.7</v>
      </c>
      <c r="N120">
        <v>1366.1</v>
      </c>
      <c r="O120">
        <v>227.8</v>
      </c>
      <c r="P120" s="3">
        <v>388.65199999999999</v>
      </c>
      <c r="Q120" s="3">
        <f t="shared" si="17"/>
        <v>284.68573379173557</v>
      </c>
      <c r="R120" s="3">
        <f t="shared" si="18"/>
        <v>324.55308189042051</v>
      </c>
      <c r="S120" s="3">
        <f t="shared" si="19"/>
        <v>127.24596809895463</v>
      </c>
      <c r="T120">
        <f t="shared" si="20"/>
        <v>1.2517554091747485</v>
      </c>
      <c r="U120">
        <f t="shared" si="21"/>
        <v>1.0769518950263901</v>
      </c>
      <c r="V120">
        <f t="shared" si="22"/>
        <v>1.5640304063937904</v>
      </c>
      <c r="W120">
        <f t="shared" si="29"/>
        <v>-0.72543866174772376</v>
      </c>
      <c r="X120">
        <f t="shared" si="30"/>
        <v>1.4060185259995528</v>
      </c>
      <c r="Y120">
        <f t="shared" si="31"/>
        <v>-2.8348625817574025</v>
      </c>
      <c r="Z120">
        <f t="shared" si="23"/>
        <v>0.1667520679306054</v>
      </c>
      <c r="AA120">
        <f t="shared" si="24"/>
        <v>0.61480574298302371</v>
      </c>
      <c r="AB120">
        <f t="shared" si="25"/>
        <v>0.17114972625565342</v>
      </c>
    </row>
    <row r="121" spans="1:28" x14ac:dyDescent="0.25">
      <c r="A121" t="s">
        <v>116</v>
      </c>
      <c r="B121">
        <v>3613.4090000000001</v>
      </c>
      <c r="C121">
        <v>4.25</v>
      </c>
      <c r="D121">
        <f t="shared" si="26"/>
        <v>20.234353285352711</v>
      </c>
      <c r="E121">
        <v>4</v>
      </c>
      <c r="F121">
        <v>164.16800000000001</v>
      </c>
      <c r="G121">
        <f t="shared" si="16"/>
        <v>1.4156230203206555</v>
      </c>
      <c r="H121">
        <f t="shared" si="27"/>
        <v>2.8343769796793445</v>
      </c>
      <c r="I121">
        <f t="shared" si="28"/>
        <v>0.70859424491983614</v>
      </c>
      <c r="J121">
        <v>1122.32</v>
      </c>
      <c r="K121">
        <v>13191.7</v>
      </c>
      <c r="L121">
        <v>1898.8</v>
      </c>
      <c r="M121">
        <v>6142.7</v>
      </c>
      <c r="N121">
        <v>1406</v>
      </c>
      <c r="O121">
        <v>228.7</v>
      </c>
      <c r="P121" s="3">
        <v>382.529</v>
      </c>
      <c r="Q121" s="3">
        <f t="shared" si="17"/>
        <v>293.26209276857753</v>
      </c>
      <c r="R121" s="3">
        <f t="shared" si="18"/>
        <v>317.81322721422362</v>
      </c>
      <c r="S121" s="3">
        <f t="shared" si="19"/>
        <v>118.8713500491679</v>
      </c>
      <c r="T121">
        <f t="shared" si="20"/>
        <v>1.5962439444141552</v>
      </c>
      <c r="U121">
        <f t="shared" si="21"/>
        <v>0.74391545939249681</v>
      </c>
      <c r="V121">
        <f t="shared" si="22"/>
        <v>2.8788828477169126</v>
      </c>
      <c r="W121">
        <f t="shared" si="29"/>
        <v>-2.0985228895691321</v>
      </c>
      <c r="X121">
        <f t="shared" si="30"/>
        <v>-6.8080153761915341</v>
      </c>
      <c r="Y121">
        <f t="shared" si="31"/>
        <v>2.9680840335465142</v>
      </c>
      <c r="Z121">
        <f t="shared" si="23"/>
        <v>0.16266002844950211</v>
      </c>
      <c r="AA121">
        <f t="shared" si="24"/>
        <v>0.60958784690373491</v>
      </c>
      <c r="AB121">
        <f t="shared" si="25"/>
        <v>0.1748430019275011</v>
      </c>
    </row>
    <row r="122" spans="1:28" x14ac:dyDescent="0.25">
      <c r="A122" t="s">
        <v>117</v>
      </c>
      <c r="B122">
        <v>3793.4430000000002</v>
      </c>
      <c r="C122">
        <v>4.41</v>
      </c>
      <c r="D122">
        <f t="shared" si="26"/>
        <v>3.8798864389555661</v>
      </c>
      <c r="E122">
        <v>4.01</v>
      </c>
      <c r="F122">
        <v>164.749</v>
      </c>
      <c r="G122">
        <f t="shared" si="16"/>
        <v>2.830973177378926</v>
      </c>
      <c r="H122">
        <f t="shared" si="27"/>
        <v>1.5790268226210742</v>
      </c>
      <c r="I122">
        <f t="shared" si="28"/>
        <v>0.39475670565526855</v>
      </c>
      <c r="J122">
        <v>1259</v>
      </c>
      <c r="K122">
        <v>13315.6</v>
      </c>
      <c r="L122">
        <v>1934</v>
      </c>
      <c r="M122">
        <v>6198.6</v>
      </c>
      <c r="N122">
        <v>1437.1</v>
      </c>
      <c r="O122">
        <v>233</v>
      </c>
      <c r="P122" s="3">
        <v>371.04199999999997</v>
      </c>
      <c r="Q122" s="3">
        <f t="shared" si="17"/>
        <v>327.8164006530223</v>
      </c>
      <c r="R122" s="3">
        <f t="shared" si="18"/>
        <v>307.18244699860685</v>
      </c>
      <c r="S122" s="3">
        <f t="shared" si="19"/>
        <v>118.74827145754436</v>
      </c>
      <c r="T122">
        <f t="shared" si="20"/>
        <v>0.93484362672988652</v>
      </c>
      <c r="U122">
        <f t="shared" si="21"/>
        <v>1.1265042678044068</v>
      </c>
      <c r="V122">
        <f t="shared" si="22"/>
        <v>2.1878400709590906</v>
      </c>
      <c r="W122">
        <f t="shared" si="29"/>
        <v>-3.4022013461977529</v>
      </c>
      <c r="X122">
        <f t="shared" si="30"/>
        <v>-0.10359296244129013</v>
      </c>
      <c r="Y122">
        <f t="shared" si="31"/>
        <v>11.138697381082974</v>
      </c>
      <c r="Z122">
        <f t="shared" si="23"/>
        <v>0.16213207153294831</v>
      </c>
      <c r="AA122">
        <f t="shared" si="24"/>
        <v>0.61075730721860078</v>
      </c>
      <c r="AB122">
        <f t="shared" si="25"/>
        <v>0.17670855568944738</v>
      </c>
    </row>
    <row r="123" spans="1:28" x14ac:dyDescent="0.25">
      <c r="A123" t="s">
        <v>118</v>
      </c>
      <c r="B123">
        <v>4060.8159999999998</v>
      </c>
      <c r="C123">
        <v>4.45</v>
      </c>
      <c r="D123">
        <f t="shared" si="26"/>
        <v>5.9357935950269889</v>
      </c>
      <c r="E123">
        <v>4.18</v>
      </c>
      <c r="F123">
        <v>165.91499999999999</v>
      </c>
      <c r="G123">
        <f t="shared" si="16"/>
        <v>2.8858150257661919</v>
      </c>
      <c r="H123">
        <f t="shared" si="27"/>
        <v>1.5641849742338083</v>
      </c>
      <c r="I123">
        <f t="shared" si="28"/>
        <v>0.39104624355845208</v>
      </c>
      <c r="J123">
        <v>1329.79</v>
      </c>
      <c r="K123">
        <v>13426.7</v>
      </c>
      <c r="L123">
        <v>1952.3</v>
      </c>
      <c r="M123">
        <v>6264.5</v>
      </c>
      <c r="N123">
        <v>1475.3</v>
      </c>
      <c r="O123">
        <v>238.8</v>
      </c>
      <c r="P123" s="3">
        <v>368.34800000000001</v>
      </c>
      <c r="Q123" s="3">
        <f t="shared" si="17"/>
        <v>343.81525787830009</v>
      </c>
      <c r="R123" s="3">
        <f t="shared" si="18"/>
        <v>302.80899743866354</v>
      </c>
      <c r="S123" s="3">
        <f t="shared" si="19"/>
        <v>122.91258189820709</v>
      </c>
      <c r="T123">
        <f t="shared" si="20"/>
        <v>0.83089815899874964</v>
      </c>
      <c r="U123">
        <f t="shared" si="21"/>
        <v>1.0300163237848992</v>
      </c>
      <c r="V123">
        <f t="shared" si="22"/>
        <v>2.6234164843319974</v>
      </c>
      <c r="W123">
        <f t="shared" si="29"/>
        <v>-1.433962571246461</v>
      </c>
      <c r="X123">
        <f t="shared" si="30"/>
        <v>3.4467499757323772</v>
      </c>
      <c r="Y123">
        <f t="shared" si="31"/>
        <v>4.7650774507061122</v>
      </c>
      <c r="Z123">
        <f t="shared" si="23"/>
        <v>0.16186538331186878</v>
      </c>
      <c r="AA123">
        <f t="shared" si="24"/>
        <v>0.61197464753066644</v>
      </c>
      <c r="AB123">
        <f t="shared" si="25"/>
        <v>0.17954678220231721</v>
      </c>
    </row>
    <row r="124" spans="1:28" x14ac:dyDescent="0.25">
      <c r="A124" t="s">
        <v>119</v>
      </c>
      <c r="B124">
        <v>3807.2420000000002</v>
      </c>
      <c r="C124">
        <v>4.6500000000000004</v>
      </c>
      <c r="D124">
        <f t="shared" si="26"/>
        <v>-7.4069099905043618</v>
      </c>
      <c r="E124">
        <v>4.45</v>
      </c>
      <c r="F124">
        <v>167.11199999999999</v>
      </c>
      <c r="G124">
        <f t="shared" si="16"/>
        <v>3.4013116951505218</v>
      </c>
      <c r="H124">
        <f t="shared" si="27"/>
        <v>1.2486883048494786</v>
      </c>
      <c r="I124">
        <f t="shared" si="28"/>
        <v>0.31217207621236964</v>
      </c>
      <c r="J124">
        <v>1342.22</v>
      </c>
      <c r="K124">
        <v>13604.8</v>
      </c>
      <c r="L124">
        <v>1961.3</v>
      </c>
      <c r="M124">
        <v>6332.9</v>
      </c>
      <c r="N124">
        <v>1517.5</v>
      </c>
      <c r="O124">
        <v>247</v>
      </c>
      <c r="P124" s="3">
        <v>373.69</v>
      </c>
      <c r="Q124" s="3">
        <f t="shared" si="17"/>
        <v>344.54329563364757</v>
      </c>
      <c r="R124" s="3">
        <f t="shared" si="18"/>
        <v>305.00007764200291</v>
      </c>
      <c r="S124" s="3">
        <f t="shared" si="19"/>
        <v>129.91463731985061</v>
      </c>
      <c r="T124">
        <f t="shared" si="20"/>
        <v>1.3177409848573518</v>
      </c>
      <c r="U124">
        <f t="shared" si="21"/>
        <v>0.93756364812165316</v>
      </c>
      <c r="V124">
        <f t="shared" si="22"/>
        <v>2.8202885010132128</v>
      </c>
      <c r="W124">
        <f t="shared" si="29"/>
        <v>0.72097959191568251</v>
      </c>
      <c r="X124">
        <f t="shared" si="30"/>
        <v>5.5404212355456117</v>
      </c>
      <c r="Y124">
        <f t="shared" si="31"/>
        <v>0.21152872237770737</v>
      </c>
      <c r="Z124">
        <f t="shared" si="23"/>
        <v>0.16276771004942339</v>
      </c>
      <c r="AA124">
        <f t="shared" si="24"/>
        <v>0.6096524755968481</v>
      </c>
      <c r="AB124">
        <f t="shared" si="25"/>
        <v>0.18295917629186664</v>
      </c>
    </row>
    <row r="125" spans="1:28" x14ac:dyDescent="0.25">
      <c r="A125" t="s">
        <v>120</v>
      </c>
      <c r="B125">
        <v>4373.7259999999997</v>
      </c>
      <c r="C125">
        <v>5.04</v>
      </c>
      <c r="D125">
        <f t="shared" si="26"/>
        <v>13.619117219236381</v>
      </c>
      <c r="E125">
        <v>4.05</v>
      </c>
      <c r="F125">
        <v>168.53299999999999</v>
      </c>
      <c r="G125">
        <f t="shared" si="16"/>
        <v>3.8093429773398135</v>
      </c>
      <c r="H125">
        <f t="shared" si="27"/>
        <v>1.2306570226601865</v>
      </c>
      <c r="I125">
        <f t="shared" si="28"/>
        <v>0.30766425566504663</v>
      </c>
      <c r="J125">
        <v>1373.23</v>
      </c>
      <c r="K125">
        <v>13828</v>
      </c>
      <c r="L125">
        <v>2001.3</v>
      </c>
      <c r="M125">
        <v>6416.3</v>
      </c>
      <c r="N125">
        <v>1524.3</v>
      </c>
      <c r="O125">
        <v>250.1</v>
      </c>
      <c r="P125" s="3">
        <v>388.39</v>
      </c>
      <c r="Q125" s="3">
        <f t="shared" si="17"/>
        <v>349.53129465645134</v>
      </c>
      <c r="R125" s="3">
        <f t="shared" si="18"/>
        <v>314.32519847053771</v>
      </c>
      <c r="S125" s="3">
        <f t="shared" si="19"/>
        <v>117.23999271541889</v>
      </c>
      <c r="T125">
        <f t="shared" si="20"/>
        <v>1.6272850409986717</v>
      </c>
      <c r="U125">
        <f t="shared" si="21"/>
        <v>1.4768276643732037</v>
      </c>
      <c r="V125">
        <f t="shared" si="22"/>
        <v>0.4471044334142249</v>
      </c>
      <c r="W125">
        <f t="shared" si="29"/>
        <v>3.011608272596078</v>
      </c>
      <c r="X125">
        <f t="shared" si="30"/>
        <v>-10.265454506582739</v>
      </c>
      <c r="Y125">
        <f t="shared" si="31"/>
        <v>1.4373339597938184</v>
      </c>
      <c r="Z125">
        <f t="shared" si="23"/>
        <v>0.16407531325854491</v>
      </c>
      <c r="AA125">
        <f t="shared" si="24"/>
        <v>0.60873589817761065</v>
      </c>
      <c r="AB125">
        <f t="shared" si="25"/>
        <v>0.18108486979661659</v>
      </c>
    </row>
    <row r="126" spans="1:28" x14ac:dyDescent="0.25">
      <c r="A126" t="s">
        <v>121</v>
      </c>
      <c r="B126">
        <v>4474.0330000000004</v>
      </c>
      <c r="C126">
        <v>5.52</v>
      </c>
      <c r="D126">
        <f t="shared" si="26"/>
        <v>0.91339926643783453</v>
      </c>
      <c r="E126">
        <v>4.08</v>
      </c>
      <c r="F126">
        <v>170.13800000000001</v>
      </c>
      <c r="G126">
        <f t="shared" si="16"/>
        <v>2.9035253735202993</v>
      </c>
      <c r="H126">
        <f t="shared" si="27"/>
        <v>2.6164746264797003</v>
      </c>
      <c r="I126">
        <f t="shared" si="28"/>
        <v>0.65411865661992508</v>
      </c>
      <c r="J126">
        <v>1418.89</v>
      </c>
      <c r="K126">
        <v>13878.1</v>
      </c>
      <c r="L126">
        <v>1983.8</v>
      </c>
      <c r="M126">
        <v>6513.9</v>
      </c>
      <c r="N126">
        <v>1580.1</v>
      </c>
      <c r="O126">
        <v>258.3</v>
      </c>
      <c r="P126" s="3">
        <v>402.95100000000002</v>
      </c>
      <c r="Q126" s="3">
        <f t="shared" si="17"/>
        <v>357.74629049491659</v>
      </c>
      <c r="R126" s="3">
        <f t="shared" si="18"/>
        <v>323.03310001229875</v>
      </c>
      <c r="S126" s="3">
        <f t="shared" si="19"/>
        <v>116.99425895901699</v>
      </c>
      <c r="T126">
        <f t="shared" si="20"/>
        <v>0.36165360412478975</v>
      </c>
      <c r="U126">
        <f t="shared" si="21"/>
        <v>0.94707866509686767</v>
      </c>
      <c r="V126">
        <f t="shared" si="22"/>
        <v>3.5952847889658024</v>
      </c>
      <c r="W126">
        <f t="shared" si="29"/>
        <v>2.7326680893244415</v>
      </c>
      <c r="X126">
        <f t="shared" si="30"/>
        <v>-0.20981888412707761</v>
      </c>
      <c r="Y126">
        <f t="shared" si="31"/>
        <v>2.3230950510382264</v>
      </c>
      <c r="Z126">
        <f t="shared" si="23"/>
        <v>0.16347066641351815</v>
      </c>
      <c r="AA126">
        <f t="shared" si="24"/>
        <v>0.61231004244096809</v>
      </c>
      <c r="AB126">
        <f t="shared" si="25"/>
        <v>0.18594443202278266</v>
      </c>
    </row>
    <row r="127" spans="1:28" x14ac:dyDescent="0.25">
      <c r="A127" t="s">
        <v>122</v>
      </c>
      <c r="B127">
        <v>4355.1809999999996</v>
      </c>
      <c r="C127">
        <v>5.71</v>
      </c>
      <c r="D127">
        <f t="shared" si="26"/>
        <v>-4.0839846526612726</v>
      </c>
      <c r="E127">
        <v>4.12</v>
      </c>
      <c r="F127">
        <v>171.37299999999999</v>
      </c>
      <c r="G127">
        <f t="shared" si="16"/>
        <v>3.6061689997841206</v>
      </c>
      <c r="H127">
        <f t="shared" si="27"/>
        <v>2.1038310002158793</v>
      </c>
      <c r="I127">
        <f t="shared" si="28"/>
        <v>0.52595775005396983</v>
      </c>
      <c r="J127">
        <v>1447.27</v>
      </c>
      <c r="K127">
        <v>14130.9</v>
      </c>
      <c r="L127">
        <v>2023.1</v>
      </c>
      <c r="M127">
        <v>6590.2</v>
      </c>
      <c r="N127">
        <v>1629.4</v>
      </c>
      <c r="O127">
        <v>258.8</v>
      </c>
      <c r="P127" s="3">
        <v>414.80700000000002</v>
      </c>
      <c r="Q127" s="3">
        <f t="shared" si="17"/>
        <v>362.27210536808849</v>
      </c>
      <c r="R127" s="3">
        <f t="shared" si="18"/>
        <v>330.14124732889451</v>
      </c>
      <c r="S127" s="3">
        <f t="shared" si="19"/>
        <v>117.28987616904618</v>
      </c>
      <c r="T127">
        <f t="shared" si="20"/>
        <v>1.8051830834931337</v>
      </c>
      <c r="U127">
        <f t="shared" si="21"/>
        <v>1.351198162438827</v>
      </c>
      <c r="V127">
        <f t="shared" si="22"/>
        <v>3.0723712719087359</v>
      </c>
      <c r="W127">
        <f t="shared" si="29"/>
        <v>2.1765790303392762</v>
      </c>
      <c r="X127">
        <f t="shared" si="30"/>
        <v>0.25235798979990065</v>
      </c>
      <c r="Y127">
        <f t="shared" si="31"/>
        <v>1.2571552353335846</v>
      </c>
      <c r="Z127">
        <f t="shared" si="23"/>
        <v>0.15883147170737694</v>
      </c>
      <c r="AA127">
        <f t="shared" si="24"/>
        <v>0.60953654756597242</v>
      </c>
      <c r="AB127">
        <f t="shared" si="25"/>
        <v>0.18917255871733252</v>
      </c>
    </row>
    <row r="128" spans="1:28" x14ac:dyDescent="0.25">
      <c r="A128" t="s">
        <v>123</v>
      </c>
      <c r="B128">
        <v>4312.9939999999997</v>
      </c>
      <c r="C128">
        <v>6.02</v>
      </c>
      <c r="D128">
        <f t="shared" si="26"/>
        <v>-2.4736623816553163</v>
      </c>
      <c r="E128">
        <v>4.09</v>
      </c>
      <c r="F128">
        <v>172.91800000000001</v>
      </c>
      <c r="G128">
        <f t="shared" si="16"/>
        <v>3.4027689425045082</v>
      </c>
      <c r="H128">
        <f t="shared" si="27"/>
        <v>2.6172310574954913</v>
      </c>
      <c r="I128">
        <f t="shared" si="28"/>
        <v>0.65430776437387284</v>
      </c>
      <c r="J128">
        <v>1475.5</v>
      </c>
      <c r="K128">
        <v>14145.3</v>
      </c>
      <c r="L128">
        <v>2036.5</v>
      </c>
      <c r="M128">
        <v>6649.9</v>
      </c>
      <c r="N128">
        <v>1647.2</v>
      </c>
      <c r="O128">
        <v>264</v>
      </c>
      <c r="P128" s="3">
        <v>419.05500000000001</v>
      </c>
      <c r="Q128" s="3">
        <f t="shared" si="17"/>
        <v>366.03848120039891</v>
      </c>
      <c r="R128" s="3">
        <f t="shared" si="18"/>
        <v>330.54221548482121</v>
      </c>
      <c r="S128" s="3">
        <f t="shared" si="19"/>
        <v>115.39548462425202</v>
      </c>
      <c r="T128">
        <f t="shared" si="20"/>
        <v>0.10185245008091925</v>
      </c>
      <c r="U128">
        <f t="shared" si="21"/>
        <v>0.84510638992867371</v>
      </c>
      <c r="V128">
        <f t="shared" si="22"/>
        <v>1.0865027837038355</v>
      </c>
      <c r="W128">
        <f t="shared" si="29"/>
        <v>0.12137982187363505</v>
      </c>
      <c r="X128">
        <f t="shared" si="30"/>
        <v>-1.6283219496427748</v>
      </c>
      <c r="Y128">
        <f t="shared" si="31"/>
        <v>1.0342866017173158</v>
      </c>
      <c r="Z128">
        <f t="shared" si="23"/>
        <v>0.16027197668771248</v>
      </c>
      <c r="AA128">
        <f t="shared" si="24"/>
        <v>0.61408382996472322</v>
      </c>
      <c r="AB128">
        <f t="shared" si="25"/>
        <v>0.18962976607109966</v>
      </c>
    </row>
    <row r="129" spans="1:28" x14ac:dyDescent="0.25">
      <c r="A129" t="s">
        <v>124</v>
      </c>
      <c r="B129">
        <v>3975.5250000000001</v>
      </c>
      <c r="C129">
        <v>6.02</v>
      </c>
      <c r="D129">
        <f t="shared" si="26"/>
        <v>-9.3294718170254676</v>
      </c>
      <c r="E129">
        <v>3.98</v>
      </c>
      <c r="F129">
        <v>174.38900000000001</v>
      </c>
      <c r="G129">
        <f t="shared" si="16"/>
        <v>3.5988508449500856</v>
      </c>
      <c r="H129">
        <f t="shared" si="27"/>
        <v>2.421149155049914</v>
      </c>
      <c r="I129">
        <f t="shared" si="28"/>
        <v>0.6052872887624785</v>
      </c>
      <c r="J129">
        <v>1365.37</v>
      </c>
      <c r="K129">
        <v>14229.8</v>
      </c>
      <c r="L129">
        <v>2056</v>
      </c>
      <c r="M129">
        <v>6708.1</v>
      </c>
      <c r="N129">
        <v>1653.4</v>
      </c>
      <c r="O129">
        <v>266.10000000000002</v>
      </c>
      <c r="P129" s="3">
        <v>415.46300000000002</v>
      </c>
      <c r="Q129" s="3">
        <f t="shared" si="17"/>
        <v>335.86055674723792</v>
      </c>
      <c r="R129" s="3">
        <f t="shared" si="18"/>
        <v>324.94463880455459</v>
      </c>
      <c r="S129" s="3">
        <f t="shared" si="19"/>
        <v>111.34473754593142</v>
      </c>
      <c r="T129">
        <f t="shared" si="20"/>
        <v>0.59559437528502457</v>
      </c>
      <c r="U129">
        <f t="shared" si="21"/>
        <v>0.89052478139972635</v>
      </c>
      <c r="V129">
        <f t="shared" si="22"/>
        <v>0.37568971049957156</v>
      </c>
      <c r="W129">
        <f t="shared" si="29"/>
        <v>-1.70795576326217</v>
      </c>
      <c r="X129">
        <f t="shared" si="30"/>
        <v>-3.5734093159094371</v>
      </c>
      <c r="Y129">
        <f t="shared" si="31"/>
        <v>-8.6042403624341901</v>
      </c>
      <c r="Z129">
        <f t="shared" si="23"/>
        <v>0.1609410910850369</v>
      </c>
      <c r="AA129">
        <f t="shared" si="24"/>
        <v>0.61589762329758679</v>
      </c>
      <c r="AB129">
        <f t="shared" si="25"/>
        <v>0.18865599434054839</v>
      </c>
    </row>
    <row r="130" spans="1:28" x14ac:dyDescent="0.25">
      <c r="A130" t="s">
        <v>125</v>
      </c>
      <c r="B130">
        <v>3504.21</v>
      </c>
      <c r="C130">
        <v>4.82</v>
      </c>
      <c r="D130">
        <f t="shared" si="26"/>
        <v>-13.06041532250458</v>
      </c>
      <c r="E130">
        <v>3.78</v>
      </c>
      <c r="F130">
        <v>175.958</v>
      </c>
      <c r="G130">
        <f t="shared" si="16"/>
        <v>2.5506086679776274</v>
      </c>
      <c r="H130">
        <f t="shared" si="27"/>
        <v>2.2693913320223729</v>
      </c>
      <c r="I130">
        <f t="shared" si="28"/>
        <v>0.56734783300559322</v>
      </c>
      <c r="J130">
        <v>1275.74</v>
      </c>
      <c r="K130">
        <v>14183.1</v>
      </c>
      <c r="L130">
        <v>2043.8</v>
      </c>
      <c r="M130">
        <v>6736.9</v>
      </c>
      <c r="N130">
        <v>1638.6</v>
      </c>
      <c r="O130">
        <v>267</v>
      </c>
      <c r="P130" s="3">
        <v>408.44299999999998</v>
      </c>
      <c r="Q130" s="3">
        <f t="shared" si="17"/>
        <v>311.01468143903526</v>
      </c>
      <c r="R130" s="3">
        <f t="shared" si="18"/>
        <v>316.60556993459784</v>
      </c>
      <c r="S130" s="3">
        <f t="shared" si="19"/>
        <v>104.80656660199504</v>
      </c>
      <c r="T130">
        <f t="shared" si="20"/>
        <v>-0.32872422071097418</v>
      </c>
      <c r="U130">
        <f t="shared" si="21"/>
        <v>0.18922991374576981</v>
      </c>
      <c r="V130">
        <f t="shared" si="22"/>
        <v>-0.8991555110861249</v>
      </c>
      <c r="W130">
        <f t="shared" si="29"/>
        <v>-2.599808541694415</v>
      </c>
      <c r="X130">
        <f t="shared" si="30"/>
        <v>-6.0514703770004452</v>
      </c>
      <c r="Y130">
        <f t="shared" si="31"/>
        <v>-7.6855945877533749</v>
      </c>
      <c r="Z130">
        <f t="shared" si="23"/>
        <v>0.16294397656536069</v>
      </c>
      <c r="AA130">
        <f t="shared" si="24"/>
        <v>0.61909596632612041</v>
      </c>
      <c r="AB130">
        <f t="shared" si="25"/>
        <v>0.18661382349926545</v>
      </c>
    </row>
    <row r="131" spans="1:28" x14ac:dyDescent="0.25">
      <c r="A131" t="s">
        <v>126</v>
      </c>
      <c r="B131">
        <v>3709.2939999999999</v>
      </c>
      <c r="C131">
        <v>3.66</v>
      </c>
      <c r="D131">
        <f t="shared" si="26"/>
        <v>4.9375031319470066</v>
      </c>
      <c r="E131">
        <v>3.84</v>
      </c>
      <c r="F131">
        <v>177.08</v>
      </c>
      <c r="G131">
        <f t="shared" si="16"/>
        <v>1.0594081770951114</v>
      </c>
      <c r="H131">
        <f t="shared" si="27"/>
        <v>2.6005918229048888</v>
      </c>
      <c r="I131">
        <f t="shared" si="28"/>
        <v>0.65014795572622219</v>
      </c>
      <c r="J131">
        <v>1232.97</v>
      </c>
      <c r="K131">
        <v>14271.7</v>
      </c>
      <c r="L131">
        <v>2053.4</v>
      </c>
      <c r="M131">
        <v>6747.7</v>
      </c>
      <c r="N131">
        <v>1604.7</v>
      </c>
      <c r="O131">
        <v>269.39999999999998</v>
      </c>
      <c r="P131" s="3">
        <v>402.34800000000001</v>
      </c>
      <c r="Q131" s="3">
        <f t="shared" si="17"/>
        <v>298.6831555739945</v>
      </c>
      <c r="R131" s="3">
        <f t="shared" si="18"/>
        <v>309.90490076777155</v>
      </c>
      <c r="S131" s="3">
        <f t="shared" si="19"/>
        <v>105.79555524665078</v>
      </c>
      <c r="T131">
        <f t="shared" si="20"/>
        <v>0.62274404552464802</v>
      </c>
      <c r="U131">
        <f t="shared" si="21"/>
        <v>0.23205825518068934</v>
      </c>
      <c r="V131">
        <f t="shared" si="22"/>
        <v>-2.0905395502399671</v>
      </c>
      <c r="W131">
        <f t="shared" si="29"/>
        <v>-2.1391261564834174</v>
      </c>
      <c r="X131">
        <f t="shared" si="30"/>
        <v>0.93920793005271008</v>
      </c>
      <c r="Y131">
        <f t="shared" si="31"/>
        <v>-4.0456787086515789</v>
      </c>
      <c r="Z131">
        <f t="shared" si="23"/>
        <v>0.16788184707421946</v>
      </c>
      <c r="AA131">
        <f t="shared" si="24"/>
        <v>0.61668196500767247</v>
      </c>
      <c r="AB131">
        <f t="shared" si="25"/>
        <v>0.18232948154207995</v>
      </c>
    </row>
    <row r="132" spans="1:28" x14ac:dyDescent="0.25">
      <c r="A132" t="s">
        <v>127</v>
      </c>
      <c r="B132">
        <v>3164.8380000000002</v>
      </c>
      <c r="C132">
        <v>3.17</v>
      </c>
      <c r="D132">
        <f t="shared" si="26"/>
        <v>-15.470657083261656</v>
      </c>
      <c r="E132">
        <v>4.1399999999999997</v>
      </c>
      <c r="F132">
        <v>177.54900000000001</v>
      </c>
      <c r="G132">
        <f t="shared" si="16"/>
        <v>0.30188849275409879</v>
      </c>
      <c r="H132">
        <f t="shared" si="27"/>
        <v>2.8681115072459011</v>
      </c>
      <c r="I132">
        <f t="shared" si="28"/>
        <v>0.71702787681147528</v>
      </c>
      <c r="J132">
        <v>1142.53</v>
      </c>
      <c r="K132">
        <v>14214.5</v>
      </c>
      <c r="L132">
        <v>2062.9</v>
      </c>
      <c r="M132">
        <v>6757.6</v>
      </c>
      <c r="N132">
        <v>1585.7</v>
      </c>
      <c r="O132">
        <v>267.89999999999998</v>
      </c>
      <c r="P132" s="3">
        <v>399.48700000000002</v>
      </c>
      <c r="Q132" s="3">
        <f t="shared" si="17"/>
        <v>276.04324011960358</v>
      </c>
      <c r="R132" s="3">
        <f t="shared" si="18"/>
        <v>306.88844113526665</v>
      </c>
      <c r="S132" s="3">
        <f t="shared" si="19"/>
        <v>113.75953853692393</v>
      </c>
      <c r="T132">
        <f t="shared" si="20"/>
        <v>-0.40159850648677775</v>
      </c>
      <c r="U132">
        <f t="shared" si="21"/>
        <v>0.22018440820126273</v>
      </c>
      <c r="V132">
        <f t="shared" si="22"/>
        <v>-1.1910873009792766</v>
      </c>
      <c r="W132">
        <f t="shared" si="29"/>
        <v>-0.97811810752101991</v>
      </c>
      <c r="X132">
        <f t="shared" si="30"/>
        <v>7.2578401944568327</v>
      </c>
      <c r="Y132">
        <f t="shared" si="31"/>
        <v>-7.8825810631809823</v>
      </c>
      <c r="Z132">
        <f t="shared" si="23"/>
        <v>0.16894746799520716</v>
      </c>
      <c r="AA132">
        <f t="shared" si="24"/>
        <v>0.62052833374371241</v>
      </c>
      <c r="AB132">
        <f t="shared" si="25"/>
        <v>0.17977438920696107</v>
      </c>
    </row>
    <row r="133" spans="1:28" x14ac:dyDescent="0.25">
      <c r="A133" t="s">
        <v>128</v>
      </c>
      <c r="B133">
        <v>3503.002</v>
      </c>
      <c r="C133">
        <v>1.91</v>
      </c>
      <c r="D133">
        <f t="shared" si="26"/>
        <v>10.207533483546392</v>
      </c>
      <c r="E133">
        <v>3.98</v>
      </c>
      <c r="F133">
        <v>177.68299999999999</v>
      </c>
      <c r="G133">
        <f t="shared" si="16"/>
        <v>1.1818800898229398</v>
      </c>
      <c r="H133">
        <f t="shared" si="27"/>
        <v>0.72811991017706013</v>
      </c>
      <c r="I133">
        <f t="shared" si="28"/>
        <v>0.18202997754426503</v>
      </c>
      <c r="J133">
        <v>1117.07</v>
      </c>
      <c r="K133">
        <v>14253.6</v>
      </c>
      <c r="L133">
        <v>2080.3000000000002</v>
      </c>
      <c r="M133">
        <v>6793.3</v>
      </c>
      <c r="N133">
        <v>1540.1</v>
      </c>
      <c r="O133">
        <v>265.5</v>
      </c>
      <c r="P133" s="3">
        <v>401.40499999999997</v>
      </c>
      <c r="Q133" s="3">
        <f t="shared" si="17"/>
        <v>269.68838647291534</v>
      </c>
      <c r="R133" s="3">
        <f t="shared" si="18"/>
        <v>308.12930913954796</v>
      </c>
      <c r="S133" s="3">
        <f t="shared" si="19"/>
        <v>109.2805582745532</v>
      </c>
      <c r="T133">
        <f t="shared" si="20"/>
        <v>0.27469360151375355</v>
      </c>
      <c r="U133">
        <f t="shared" si="21"/>
        <v>0.6002018684997168</v>
      </c>
      <c r="V133">
        <f t="shared" si="22"/>
        <v>-2.9178600831102131</v>
      </c>
      <c r="W133">
        <f t="shared" si="29"/>
        <v>0.40352321131900126</v>
      </c>
      <c r="X133">
        <f t="shared" si="30"/>
        <v>-4.0168405113909067</v>
      </c>
      <c r="Y133">
        <f t="shared" si="31"/>
        <v>-2.3290352236348788</v>
      </c>
      <c r="Z133">
        <f t="shared" si="23"/>
        <v>0.17239140315563925</v>
      </c>
      <c r="AA133">
        <f t="shared" si="24"/>
        <v>0.62255149576247404</v>
      </c>
      <c r="AB133">
        <f t="shared" si="25"/>
        <v>0.17355977280923185</v>
      </c>
    </row>
    <row r="134" spans="1:28" x14ac:dyDescent="0.25">
      <c r="A134" t="s">
        <v>129</v>
      </c>
      <c r="B134">
        <v>3512.63</v>
      </c>
      <c r="C134">
        <v>1.72</v>
      </c>
      <c r="D134">
        <f t="shared" si="26"/>
        <v>-0.15515002846129572</v>
      </c>
      <c r="E134">
        <v>3.77</v>
      </c>
      <c r="F134">
        <v>178.208</v>
      </c>
      <c r="G134">
        <f t="shared" si="16"/>
        <v>2.4959597773388076</v>
      </c>
      <c r="H134">
        <f t="shared" si="27"/>
        <v>-0.77595977733880761</v>
      </c>
      <c r="I134">
        <f t="shared" si="28"/>
        <v>-0.1939899443347019</v>
      </c>
      <c r="J134">
        <v>1131.56</v>
      </c>
      <c r="K134">
        <v>14372.8</v>
      </c>
      <c r="L134">
        <v>2089.1</v>
      </c>
      <c r="M134">
        <v>6823.6</v>
      </c>
      <c r="N134">
        <v>1503.2</v>
      </c>
      <c r="O134">
        <v>260.2</v>
      </c>
      <c r="P134" s="3">
        <v>418.82100000000003</v>
      </c>
      <c r="Q134" s="3">
        <f t="shared" si="17"/>
        <v>272.38182499264872</v>
      </c>
      <c r="R134" s="3">
        <f t="shared" si="18"/>
        <v>320.55116806843574</v>
      </c>
      <c r="S134" s="3">
        <f t="shared" si="19"/>
        <v>103.20954540013169</v>
      </c>
      <c r="T134">
        <f t="shared" si="20"/>
        <v>0.83280251051807141</v>
      </c>
      <c r="U134">
        <f t="shared" si="21"/>
        <v>0.439664944201823</v>
      </c>
      <c r="V134">
        <f t="shared" si="22"/>
        <v>-2.4251180265164152</v>
      </c>
      <c r="W134">
        <f t="shared" si="29"/>
        <v>3.9522384641211161</v>
      </c>
      <c r="X134">
        <f t="shared" si="30"/>
        <v>-5.7157161513693211</v>
      </c>
      <c r="Y134">
        <f t="shared" si="31"/>
        <v>0.9937681979822699</v>
      </c>
      <c r="Z134">
        <f t="shared" si="23"/>
        <v>0.17309739222990952</v>
      </c>
      <c r="AA134">
        <f t="shared" si="24"/>
        <v>0.62010881665367923</v>
      </c>
      <c r="AB134">
        <f t="shared" si="25"/>
        <v>0.16865820682845825</v>
      </c>
    </row>
    <row r="135" spans="1:28" x14ac:dyDescent="0.25">
      <c r="A135" t="s">
        <v>130</v>
      </c>
      <c r="B135">
        <v>3042.0549999999998</v>
      </c>
      <c r="C135">
        <v>1.71</v>
      </c>
      <c r="D135">
        <f t="shared" si="26"/>
        <v>-13.824157205569628</v>
      </c>
      <c r="E135">
        <v>4.1399999999999997</v>
      </c>
      <c r="F135">
        <v>179.32</v>
      </c>
      <c r="G135">
        <f t="shared" ref="G135:G198" si="32">(F136/F135-1)*400</f>
        <v>2.2685701539147729</v>
      </c>
      <c r="H135">
        <f t="shared" si="27"/>
        <v>-0.55857015391477294</v>
      </c>
      <c r="I135">
        <f t="shared" si="28"/>
        <v>-0.13964253847869323</v>
      </c>
      <c r="J135">
        <v>1068.45</v>
      </c>
      <c r="K135">
        <v>14460.8</v>
      </c>
      <c r="L135">
        <v>2090.5</v>
      </c>
      <c r="M135">
        <v>6866.8</v>
      </c>
      <c r="N135">
        <v>1486.3</v>
      </c>
      <c r="O135">
        <v>260.60000000000002</v>
      </c>
      <c r="P135" s="3">
        <v>428.71499999999997</v>
      </c>
      <c r="Q135" s="3">
        <f t="shared" ref="Q135:Q198" si="33">100*(J135/$J$6)/(F135/$F$6)</f>
        <v>255.59550259798584</v>
      </c>
      <c r="R135" s="3">
        <f t="shared" ref="R135:R198" si="34">100*(P135/$P$6)/(F135/$F$6)</f>
        <v>326.08893274233122</v>
      </c>
      <c r="S135" s="3">
        <f t="shared" ref="S135:S198" si="35">100*(E135/$E$6)/(F135/$F$6)</f>
        <v>112.63602669915407</v>
      </c>
      <c r="T135">
        <f t="shared" ref="T135:T198" si="36">(LN(K135)-LN(K134))*100</f>
        <v>0.61040087420192179</v>
      </c>
      <c r="U135">
        <f t="shared" ref="U135:U198" si="37">(LN(L135+M135)-LN(L134+M134))*100</f>
        <v>0.49916164079792935</v>
      </c>
      <c r="V135">
        <f t="shared" ref="V135:V198" si="38">(LN(N135)-LN(N134))*100</f>
        <v>-1.1306358944406014</v>
      </c>
      <c r="W135">
        <f t="shared" si="29"/>
        <v>1.7128229609255641</v>
      </c>
      <c r="X135">
        <f t="shared" si="30"/>
        <v>8.7400274497323238</v>
      </c>
      <c r="Y135">
        <f t="shared" si="31"/>
        <v>-6.360872341058954</v>
      </c>
      <c r="Z135">
        <f t="shared" ref="Z135:Z198" si="39">O135/N135</f>
        <v>0.17533472381080537</v>
      </c>
      <c r="AA135">
        <f t="shared" ref="AA135:AA198" si="40">(L135+M135)/K135</f>
        <v>0.61941939588404515</v>
      </c>
      <c r="AB135">
        <f t="shared" ref="AB135:AB198" si="41">N135/(M135+L135)</f>
        <v>0.16593169816797473</v>
      </c>
    </row>
    <row r="136" spans="1:28" x14ac:dyDescent="0.25">
      <c r="A136" t="s">
        <v>131</v>
      </c>
      <c r="B136">
        <v>2516.491</v>
      </c>
      <c r="C136">
        <v>1.64</v>
      </c>
      <c r="D136">
        <f t="shared" ref="D136:D199" si="42">(B136/B135-1)*100-C136/4</f>
        <v>-17.686610712166608</v>
      </c>
      <c r="E136">
        <v>3.91</v>
      </c>
      <c r="F136">
        <v>180.33699999999999</v>
      </c>
      <c r="G136">
        <f t="shared" si="32"/>
        <v>2.8457831726157679</v>
      </c>
      <c r="H136">
        <f t="shared" ref="H136:H199" si="43">C136-G136</f>
        <v>-1.205783172615768</v>
      </c>
      <c r="I136">
        <f t="shared" ref="I136:I199" si="44">H136/4</f>
        <v>-0.30144579315394199</v>
      </c>
      <c r="J136">
        <v>894.65</v>
      </c>
      <c r="K136">
        <v>14519.6</v>
      </c>
      <c r="L136">
        <v>2094</v>
      </c>
      <c r="M136">
        <v>6894.8</v>
      </c>
      <c r="N136">
        <v>1481.4</v>
      </c>
      <c r="O136">
        <v>258.7</v>
      </c>
      <c r="P136" s="3">
        <v>429.41800000000001</v>
      </c>
      <c r="Q136" s="3">
        <f t="shared" si="33"/>
        <v>212.81197400880365</v>
      </c>
      <c r="R136" s="3">
        <f t="shared" si="34"/>
        <v>324.78167313315419</v>
      </c>
      <c r="S136" s="3">
        <f t="shared" si="35"/>
        <v>105.7785544812611</v>
      </c>
      <c r="T136">
        <f t="shared" si="36"/>
        <v>0.4057920573000473</v>
      </c>
      <c r="U136">
        <f t="shared" si="37"/>
        <v>0.35105156384691583</v>
      </c>
      <c r="V136">
        <f t="shared" si="38"/>
        <v>-0.33022235756599017</v>
      </c>
      <c r="W136">
        <f t="shared" ref="W136:W199" si="45">(LN(R136)-LN(R135))*100</f>
        <v>-0.40169623737895677</v>
      </c>
      <c r="X136">
        <f t="shared" ref="X136:X199" si="46">100*(LN(S136)-LN(S135))</f>
        <v>-6.2813817241565317</v>
      </c>
      <c r="Y136">
        <f t="shared" ref="Y136:Y199" si="47">(LN(Q136)-LN(Q135))*100</f>
        <v>-18.318710215621792</v>
      </c>
      <c r="Z136">
        <f t="shared" si="39"/>
        <v>0.1746321047657621</v>
      </c>
      <c r="AA136">
        <f t="shared" si="40"/>
        <v>0.61908041543844172</v>
      </c>
      <c r="AB136">
        <f t="shared" si="41"/>
        <v>0.1648050907796369</v>
      </c>
    </row>
    <row r="137" spans="1:28" x14ac:dyDescent="0.25">
      <c r="A137" t="s">
        <v>132</v>
      </c>
      <c r="B137">
        <v>2728.82</v>
      </c>
      <c r="C137">
        <v>1.33</v>
      </c>
      <c r="D137">
        <f t="shared" si="42"/>
        <v>8.1050028561596292</v>
      </c>
      <c r="E137">
        <v>4.26</v>
      </c>
      <c r="F137">
        <v>181.62</v>
      </c>
      <c r="G137">
        <f t="shared" si="32"/>
        <v>3.9202730976764855</v>
      </c>
      <c r="H137">
        <f t="shared" si="43"/>
        <v>-2.5902730976764854</v>
      </c>
      <c r="I137">
        <f t="shared" si="44"/>
        <v>-0.64756827441912135</v>
      </c>
      <c r="J137">
        <v>887.91</v>
      </c>
      <c r="K137">
        <v>14537.6</v>
      </c>
      <c r="L137">
        <v>2119.1</v>
      </c>
      <c r="M137">
        <v>6938.9</v>
      </c>
      <c r="N137">
        <v>1461.5</v>
      </c>
      <c r="O137">
        <v>262.39999999999998</v>
      </c>
      <c r="P137" s="3">
        <v>433.13499999999999</v>
      </c>
      <c r="Q137" s="3">
        <f t="shared" si="33"/>
        <v>209.7166976935533</v>
      </c>
      <c r="R137" s="3">
        <f t="shared" si="34"/>
        <v>325.27876925275081</v>
      </c>
      <c r="S137" s="3">
        <f t="shared" si="35"/>
        <v>114.43309361049698</v>
      </c>
      <c r="T137">
        <f t="shared" si="36"/>
        <v>0.12389357751239061</v>
      </c>
      <c r="U137">
        <f t="shared" si="37"/>
        <v>0.76689872062338793</v>
      </c>
      <c r="V137">
        <f t="shared" si="38"/>
        <v>-1.3524281027888385</v>
      </c>
      <c r="W137">
        <f t="shared" si="45"/>
        <v>0.15293846051154247</v>
      </c>
      <c r="X137">
        <f t="shared" si="46"/>
        <v>7.8642516711177279</v>
      </c>
      <c r="Y137">
        <f t="shared" si="47"/>
        <v>-1.4651463406274878</v>
      </c>
      <c r="Z137">
        <f t="shared" si="39"/>
        <v>0.17954156688333903</v>
      </c>
      <c r="AA137">
        <f t="shared" si="40"/>
        <v>0.62307395993836667</v>
      </c>
      <c r="AB137">
        <f t="shared" si="41"/>
        <v>0.16134908368293222</v>
      </c>
    </row>
    <row r="138" spans="1:28" x14ac:dyDescent="0.25">
      <c r="A138" t="s">
        <v>133</v>
      </c>
      <c r="B138">
        <v>2642.8780000000002</v>
      </c>
      <c r="C138">
        <v>1.1599999999999999</v>
      </c>
      <c r="D138">
        <f t="shared" si="42"/>
        <v>-3.4394198957791264</v>
      </c>
      <c r="E138">
        <v>3.92</v>
      </c>
      <c r="F138">
        <v>183.4</v>
      </c>
      <c r="G138">
        <f t="shared" si="32"/>
        <v>-0.67829880043621671</v>
      </c>
      <c r="H138">
        <f t="shared" si="43"/>
        <v>1.8382988004362166</v>
      </c>
      <c r="I138">
        <f t="shared" si="44"/>
        <v>0.45957470010905416</v>
      </c>
      <c r="J138">
        <v>860.03</v>
      </c>
      <c r="K138">
        <v>14614.1</v>
      </c>
      <c r="L138">
        <v>2136.1999999999998</v>
      </c>
      <c r="M138">
        <v>6970.5</v>
      </c>
      <c r="N138">
        <v>1468.7</v>
      </c>
      <c r="O138">
        <v>263.60000000000002</v>
      </c>
      <c r="P138" s="3">
        <v>441.39600000000002</v>
      </c>
      <c r="Q138" s="3">
        <f t="shared" si="33"/>
        <v>201.16017466886026</v>
      </c>
      <c r="R138" s="3">
        <f t="shared" si="34"/>
        <v>328.26544763780919</v>
      </c>
      <c r="S138" s="3">
        <f t="shared" si="35"/>
        <v>104.27794088862791</v>
      </c>
      <c r="T138">
        <f t="shared" si="36"/>
        <v>0.52484195161905944</v>
      </c>
      <c r="U138">
        <f t="shared" si="37"/>
        <v>0.53620612158677972</v>
      </c>
      <c r="V138">
        <f t="shared" si="38"/>
        <v>0.49143502085158275</v>
      </c>
      <c r="W138">
        <f t="shared" si="45"/>
        <v>0.91400064449462803</v>
      </c>
      <c r="X138">
        <f t="shared" si="46"/>
        <v>-9.2930474039589761</v>
      </c>
      <c r="Y138">
        <f t="shared" si="47"/>
        <v>-4.1656081705045089</v>
      </c>
      <c r="Z138">
        <f t="shared" si="39"/>
        <v>0.17947845033022403</v>
      </c>
      <c r="AA138">
        <f t="shared" si="40"/>
        <v>0.62314477114567446</v>
      </c>
      <c r="AB138">
        <f t="shared" si="41"/>
        <v>0.1612768620905487</v>
      </c>
    </row>
    <row r="139" spans="1:28" x14ac:dyDescent="0.25">
      <c r="A139" t="s">
        <v>134</v>
      </c>
      <c r="B139">
        <v>3049.7020000000002</v>
      </c>
      <c r="C139">
        <v>1.04</v>
      </c>
      <c r="D139">
        <f t="shared" si="42"/>
        <v>15.133219058919861</v>
      </c>
      <c r="E139">
        <v>4.09</v>
      </c>
      <c r="F139">
        <v>183.089</v>
      </c>
      <c r="G139">
        <f t="shared" si="32"/>
        <v>2.484037817673368</v>
      </c>
      <c r="H139">
        <f t="shared" si="43"/>
        <v>-1.4440378176733679</v>
      </c>
      <c r="I139">
        <f t="shared" si="44"/>
        <v>-0.36100945441834198</v>
      </c>
      <c r="J139">
        <v>938</v>
      </c>
      <c r="K139">
        <v>14743.6</v>
      </c>
      <c r="L139">
        <v>2153.3000000000002</v>
      </c>
      <c r="M139">
        <v>7011.4</v>
      </c>
      <c r="N139">
        <v>1509.3</v>
      </c>
      <c r="O139">
        <v>263.8</v>
      </c>
      <c r="P139" s="3">
        <v>433.58100000000002</v>
      </c>
      <c r="Q139" s="3">
        <f t="shared" si="33"/>
        <v>219.76995554648008</v>
      </c>
      <c r="R139" s="3">
        <f t="shared" si="34"/>
        <v>323.00117382244974</v>
      </c>
      <c r="S139" s="3">
        <f t="shared" si="35"/>
        <v>108.98500953228437</v>
      </c>
      <c r="T139">
        <f t="shared" si="36"/>
        <v>0.88222742204973059</v>
      </c>
      <c r="U139">
        <f t="shared" si="37"/>
        <v>0.63487411818119455</v>
      </c>
      <c r="V139">
        <f t="shared" si="38"/>
        <v>2.7268311405565626</v>
      </c>
      <c r="W139">
        <f t="shared" si="45"/>
        <v>-1.6166615321691502</v>
      </c>
      <c r="X139">
        <f t="shared" si="46"/>
        <v>4.4150502659851654</v>
      </c>
      <c r="Y139">
        <f t="shared" si="47"/>
        <v>8.8479863053676944</v>
      </c>
      <c r="Z139">
        <f t="shared" si="39"/>
        <v>0.17478301199231433</v>
      </c>
      <c r="AA139">
        <f t="shared" si="40"/>
        <v>0.62160530670935188</v>
      </c>
      <c r="AB139">
        <f t="shared" si="41"/>
        <v>0.16468624177550817</v>
      </c>
    </row>
    <row r="140" spans="1:28" x14ac:dyDescent="0.25">
      <c r="A140" t="s">
        <v>135</v>
      </c>
      <c r="B140">
        <v>3130.3969999999999</v>
      </c>
      <c r="C140">
        <v>0.93</v>
      </c>
      <c r="D140">
        <f t="shared" si="42"/>
        <v>2.4134962317629594</v>
      </c>
      <c r="E140">
        <v>4.33</v>
      </c>
      <c r="F140">
        <v>184.226</v>
      </c>
      <c r="G140">
        <f t="shared" si="32"/>
        <v>1.8998404134053182</v>
      </c>
      <c r="H140">
        <f t="shared" si="43"/>
        <v>-0.96984041340531812</v>
      </c>
      <c r="I140">
        <f t="shared" si="44"/>
        <v>-0.24246010335132953</v>
      </c>
      <c r="J140">
        <v>1000.5</v>
      </c>
      <c r="K140">
        <v>14988.8</v>
      </c>
      <c r="L140">
        <v>2193.1</v>
      </c>
      <c r="M140">
        <v>7057.8</v>
      </c>
      <c r="N140">
        <v>1541.3</v>
      </c>
      <c r="O140">
        <v>262</v>
      </c>
      <c r="P140" s="3">
        <v>452.80799999999999</v>
      </c>
      <c r="Q140" s="3">
        <f t="shared" si="33"/>
        <v>232.96673061587575</v>
      </c>
      <c r="R140" s="3">
        <f t="shared" si="34"/>
        <v>335.24266092523811</v>
      </c>
      <c r="S140" s="3">
        <f t="shared" si="35"/>
        <v>114.66811806123305</v>
      </c>
      <c r="T140">
        <f t="shared" si="36"/>
        <v>1.6494165221516255</v>
      </c>
      <c r="U140">
        <f t="shared" si="37"/>
        <v>0.9361696556855037</v>
      </c>
      <c r="V140">
        <f t="shared" si="38"/>
        <v>2.0980248987291894</v>
      </c>
      <c r="W140">
        <f t="shared" si="45"/>
        <v>3.7198673231855217</v>
      </c>
      <c r="X140">
        <f t="shared" si="46"/>
        <v>5.0831680591278072</v>
      </c>
      <c r="Y140">
        <f t="shared" si="47"/>
        <v>5.8314313649153071</v>
      </c>
      <c r="Z140">
        <f t="shared" si="39"/>
        <v>0.16998637513787063</v>
      </c>
      <c r="AA140">
        <f t="shared" si="40"/>
        <v>0.6171875</v>
      </c>
      <c r="AB140">
        <f t="shared" si="41"/>
        <v>0.1666108162449059</v>
      </c>
    </row>
    <row r="141" spans="1:28" x14ac:dyDescent="0.25">
      <c r="A141" t="s">
        <v>136</v>
      </c>
      <c r="B141">
        <v>3511.569</v>
      </c>
      <c r="C141">
        <v>0.92</v>
      </c>
      <c r="D141">
        <f t="shared" si="42"/>
        <v>11.946474741063202</v>
      </c>
      <c r="E141">
        <v>5.05</v>
      </c>
      <c r="F141">
        <v>185.101</v>
      </c>
      <c r="G141">
        <f t="shared" si="32"/>
        <v>3.6196454908401954</v>
      </c>
      <c r="H141">
        <f t="shared" si="43"/>
        <v>-2.6996454908401954</v>
      </c>
      <c r="I141">
        <f t="shared" si="44"/>
        <v>-0.67491137271004886</v>
      </c>
      <c r="J141">
        <v>1056.42</v>
      </c>
      <c r="K141">
        <v>15162.8</v>
      </c>
      <c r="L141">
        <v>2205.6999999999998</v>
      </c>
      <c r="M141">
        <v>7098.4</v>
      </c>
      <c r="N141">
        <v>1560.7</v>
      </c>
      <c r="O141">
        <v>261.2</v>
      </c>
      <c r="P141" s="3">
        <v>492.41199999999998</v>
      </c>
      <c r="Q141" s="3">
        <f t="shared" si="33"/>
        <v>244.82489910356273</v>
      </c>
      <c r="R141" s="3">
        <f t="shared" si="34"/>
        <v>362.84068120593435</v>
      </c>
      <c r="S141" s="3">
        <f t="shared" si="35"/>
        <v>133.10314715223387</v>
      </c>
      <c r="T141">
        <f t="shared" si="36"/>
        <v>1.1541804188683003</v>
      </c>
      <c r="U141">
        <f t="shared" si="37"/>
        <v>0.57343191353940171</v>
      </c>
      <c r="V141">
        <f t="shared" si="38"/>
        <v>1.2508222395833712</v>
      </c>
      <c r="W141">
        <f t="shared" si="45"/>
        <v>7.9109212599727918</v>
      </c>
      <c r="X141">
        <f t="shared" si="46"/>
        <v>14.908234400613019</v>
      </c>
      <c r="Y141">
        <f t="shared" si="47"/>
        <v>4.9647601175880851</v>
      </c>
      <c r="Z141">
        <f t="shared" si="39"/>
        <v>0.16736079964118664</v>
      </c>
      <c r="AA141">
        <f t="shared" si="40"/>
        <v>0.61361358060516524</v>
      </c>
      <c r="AB141">
        <f t="shared" si="41"/>
        <v>0.16774325297449513</v>
      </c>
    </row>
    <row r="142" spans="1:28" x14ac:dyDescent="0.25">
      <c r="A142" t="s">
        <v>137</v>
      </c>
      <c r="B142">
        <v>3571.03</v>
      </c>
      <c r="C142">
        <v>0.92</v>
      </c>
      <c r="D142">
        <f t="shared" si="42"/>
        <v>1.4632886695377514</v>
      </c>
      <c r="E142">
        <v>4.5599999999999996</v>
      </c>
      <c r="F142">
        <v>186.77600000000001</v>
      </c>
      <c r="G142">
        <f t="shared" si="32"/>
        <v>3.1995545466227071</v>
      </c>
      <c r="H142">
        <f t="shared" si="43"/>
        <v>-2.2795545466227072</v>
      </c>
      <c r="I142">
        <f t="shared" si="44"/>
        <v>-0.56988863665567679</v>
      </c>
      <c r="J142">
        <v>1133.29</v>
      </c>
      <c r="K142">
        <v>15248.7</v>
      </c>
      <c r="L142">
        <v>2222.6</v>
      </c>
      <c r="M142">
        <v>7157.1</v>
      </c>
      <c r="N142">
        <v>1545.3</v>
      </c>
      <c r="O142">
        <v>260.5</v>
      </c>
      <c r="P142" s="3">
        <v>533.75300000000004</v>
      </c>
      <c r="Q142" s="3">
        <f t="shared" si="33"/>
        <v>260.28414901988151</v>
      </c>
      <c r="R142" s="3">
        <f t="shared" si="34"/>
        <v>389.77624668531325</v>
      </c>
      <c r="S142" s="3">
        <f t="shared" si="35"/>
        <v>119.11034525931512</v>
      </c>
      <c r="T142">
        <f t="shared" si="36"/>
        <v>0.56491937883080823</v>
      </c>
      <c r="U142">
        <f t="shared" si="37"/>
        <v>0.80926163402867957</v>
      </c>
      <c r="V142">
        <f t="shared" si="38"/>
        <v>-0.99163723088588895</v>
      </c>
      <c r="W142">
        <f t="shared" si="45"/>
        <v>7.1609004858914638</v>
      </c>
      <c r="X142">
        <f t="shared" si="46"/>
        <v>-11.107403559410844</v>
      </c>
      <c r="Y142">
        <f t="shared" si="47"/>
        <v>6.1230657611494266</v>
      </c>
      <c r="Z142">
        <f t="shared" si="39"/>
        <v>0.16857568109752152</v>
      </c>
      <c r="AA142">
        <f t="shared" si="40"/>
        <v>0.61511473109183079</v>
      </c>
      <c r="AB142">
        <f t="shared" si="41"/>
        <v>0.16474940563131016</v>
      </c>
    </row>
    <row r="143" spans="1:28" x14ac:dyDescent="0.25">
      <c r="A143" t="s">
        <v>138</v>
      </c>
      <c r="B143">
        <v>3632.4920000000002</v>
      </c>
      <c r="C143">
        <v>1.08</v>
      </c>
      <c r="D143">
        <f t="shared" si="42"/>
        <v>1.4511280778934856</v>
      </c>
      <c r="E143">
        <v>4.67</v>
      </c>
      <c r="F143">
        <v>188.27</v>
      </c>
      <c r="G143">
        <f t="shared" si="32"/>
        <v>1.8993997981621824</v>
      </c>
      <c r="H143">
        <f t="shared" si="43"/>
        <v>-0.81939979816218234</v>
      </c>
      <c r="I143">
        <f t="shared" si="44"/>
        <v>-0.20484994954054558</v>
      </c>
      <c r="J143">
        <v>1122.8699999999999</v>
      </c>
      <c r="K143">
        <v>15366.9</v>
      </c>
      <c r="L143">
        <v>2231.5</v>
      </c>
      <c r="M143">
        <v>7204.2</v>
      </c>
      <c r="N143">
        <v>1583.9</v>
      </c>
      <c r="O143">
        <v>263.2</v>
      </c>
      <c r="P143" s="3">
        <v>562.52300000000002</v>
      </c>
      <c r="Q143" s="3">
        <f t="shared" si="33"/>
        <v>255.84450331883824</v>
      </c>
      <c r="R143" s="3">
        <f t="shared" si="34"/>
        <v>407.52595347983612</v>
      </c>
      <c r="S143" s="3">
        <f t="shared" si="35"/>
        <v>121.01563085203601</v>
      </c>
      <c r="T143">
        <f t="shared" si="36"/>
        <v>0.77215920828468398</v>
      </c>
      <c r="U143">
        <f t="shared" si="37"/>
        <v>0.59525883430957549</v>
      </c>
      <c r="V143">
        <f t="shared" si="38"/>
        <v>2.4672093828725927</v>
      </c>
      <c r="W143">
        <f t="shared" si="45"/>
        <v>4.4531772142113901</v>
      </c>
      <c r="X143">
        <f t="shared" si="46"/>
        <v>1.5869383301026829</v>
      </c>
      <c r="Y143">
        <f t="shared" si="47"/>
        <v>-1.7204064080458714</v>
      </c>
      <c r="Z143">
        <f t="shared" si="39"/>
        <v>0.16617210682492581</v>
      </c>
      <c r="AA143">
        <f t="shared" si="40"/>
        <v>0.61402755272696519</v>
      </c>
      <c r="AB143">
        <f t="shared" si="41"/>
        <v>0.1678624797312335</v>
      </c>
    </row>
    <row r="144" spans="1:28" x14ac:dyDescent="0.25">
      <c r="A144" t="s">
        <v>139</v>
      </c>
      <c r="B144">
        <v>3564.67</v>
      </c>
      <c r="C144">
        <v>1.49</v>
      </c>
      <c r="D144">
        <f t="shared" si="42"/>
        <v>-2.2395928938040344</v>
      </c>
      <c r="E144">
        <v>4.88</v>
      </c>
      <c r="F144">
        <v>189.16399999999999</v>
      </c>
      <c r="G144">
        <f t="shared" si="32"/>
        <v>4.5146010868876374</v>
      </c>
      <c r="H144">
        <f t="shared" si="43"/>
        <v>-3.0246010868876372</v>
      </c>
      <c r="I144">
        <f t="shared" si="44"/>
        <v>-0.7561502717219093</v>
      </c>
      <c r="J144">
        <v>1104.1500000000001</v>
      </c>
      <c r="K144">
        <v>15512.6</v>
      </c>
      <c r="L144">
        <v>2247.5</v>
      </c>
      <c r="M144">
        <v>7280</v>
      </c>
      <c r="N144">
        <v>1629.2</v>
      </c>
      <c r="O144">
        <v>267.10000000000002</v>
      </c>
      <c r="P144" s="3">
        <v>564.81200000000001</v>
      </c>
      <c r="Q144" s="3">
        <f t="shared" si="33"/>
        <v>250.39019736964576</v>
      </c>
      <c r="R144" s="3">
        <f t="shared" si="34"/>
        <v>407.25041622490028</v>
      </c>
      <c r="S144" s="3">
        <f t="shared" si="35"/>
        <v>125.85980202228539</v>
      </c>
      <c r="T144">
        <f t="shared" si="36"/>
        <v>0.94367513231397027</v>
      </c>
      <c r="U144">
        <f t="shared" si="37"/>
        <v>0.96819858585455165</v>
      </c>
      <c r="V144">
        <f t="shared" si="38"/>
        <v>2.819893670588236</v>
      </c>
      <c r="W144">
        <f t="shared" si="45"/>
        <v>-6.7635065444893172E-2</v>
      </c>
      <c r="X144">
        <f t="shared" si="46"/>
        <v>3.9248887249084596</v>
      </c>
      <c r="Y144">
        <f t="shared" si="47"/>
        <v>-2.1549360446403654</v>
      </c>
      <c r="Z144">
        <f t="shared" si="39"/>
        <v>0.16394549472133563</v>
      </c>
      <c r="AA144">
        <f t="shared" si="40"/>
        <v>0.61417815195389558</v>
      </c>
      <c r="AB144">
        <f t="shared" si="41"/>
        <v>0.17099973760167936</v>
      </c>
    </row>
    <row r="145" spans="1:28" x14ac:dyDescent="0.25">
      <c r="A145" t="s">
        <v>140</v>
      </c>
      <c r="B145">
        <v>3893.7</v>
      </c>
      <c r="C145">
        <v>2.0099999999999998</v>
      </c>
      <c r="D145">
        <f t="shared" si="42"/>
        <v>8.7278074337876994</v>
      </c>
      <c r="E145">
        <v>5.33</v>
      </c>
      <c r="F145">
        <v>191.29900000000001</v>
      </c>
      <c r="G145">
        <f t="shared" si="32"/>
        <v>2.6994390979566241</v>
      </c>
      <c r="H145">
        <f t="shared" si="43"/>
        <v>-0.68943909795662428</v>
      </c>
      <c r="I145">
        <f t="shared" si="44"/>
        <v>-0.17235977448915607</v>
      </c>
      <c r="J145">
        <v>1162.07</v>
      </c>
      <c r="K145">
        <v>15670.9</v>
      </c>
      <c r="L145">
        <v>2270.4</v>
      </c>
      <c r="M145">
        <v>7354.1</v>
      </c>
      <c r="N145">
        <v>1662.7</v>
      </c>
      <c r="O145">
        <v>268.3</v>
      </c>
      <c r="P145" s="3">
        <v>658.25699999999995</v>
      </c>
      <c r="Q145" s="3">
        <f t="shared" si="33"/>
        <v>260.58374685967198</v>
      </c>
      <c r="R145" s="3">
        <f t="shared" si="34"/>
        <v>469.33062822838787</v>
      </c>
      <c r="S145" s="3">
        <f t="shared" si="35"/>
        <v>135.93153475275179</v>
      </c>
      <c r="T145">
        <f t="shared" si="36"/>
        <v>1.0152892382881973</v>
      </c>
      <c r="U145">
        <f t="shared" si="37"/>
        <v>1.0129577006674495</v>
      </c>
      <c r="V145">
        <f t="shared" si="38"/>
        <v>2.0353690272076008</v>
      </c>
      <c r="W145">
        <f t="shared" si="45"/>
        <v>14.187921479589694</v>
      </c>
      <c r="X145">
        <f t="shared" si="46"/>
        <v>7.6982732943470467</v>
      </c>
      <c r="Y145">
        <f t="shared" si="47"/>
        <v>3.9903804019246536</v>
      </c>
      <c r="Z145">
        <f t="shared" si="39"/>
        <v>0.16136404643050462</v>
      </c>
      <c r="AA145">
        <f t="shared" si="40"/>
        <v>0.61416383232615868</v>
      </c>
      <c r="AB145">
        <f t="shared" si="41"/>
        <v>0.17275702633903062</v>
      </c>
    </row>
    <row r="146" spans="1:28" x14ac:dyDescent="0.25">
      <c r="A146" t="s">
        <v>141</v>
      </c>
      <c r="B146">
        <v>3810.049</v>
      </c>
      <c r="C146">
        <v>2.54</v>
      </c>
      <c r="D146">
        <f t="shared" si="42"/>
        <v>-2.7833678763130179</v>
      </c>
      <c r="E146">
        <v>5.35</v>
      </c>
      <c r="F146">
        <v>192.59</v>
      </c>
      <c r="G146">
        <f t="shared" si="32"/>
        <v>2.3511085726154235</v>
      </c>
      <c r="H146">
        <f t="shared" si="43"/>
        <v>0.18889142738457654</v>
      </c>
      <c r="I146">
        <f t="shared" si="44"/>
        <v>4.7222856846144134E-2</v>
      </c>
      <c r="J146">
        <v>1191.98</v>
      </c>
      <c r="K146">
        <v>15844.7</v>
      </c>
      <c r="L146">
        <v>2291.8000000000002</v>
      </c>
      <c r="M146">
        <v>7395.6</v>
      </c>
      <c r="N146">
        <v>1686.8</v>
      </c>
      <c r="O146">
        <v>278.5</v>
      </c>
      <c r="P146" s="3">
        <v>554.22400000000005</v>
      </c>
      <c r="Q146" s="3">
        <f t="shared" si="33"/>
        <v>265.49904909134597</v>
      </c>
      <c r="R146" s="3">
        <f t="shared" si="34"/>
        <v>392.50727064998335</v>
      </c>
      <c r="S146" s="3">
        <f t="shared" si="35"/>
        <v>135.52697972709396</v>
      </c>
      <c r="T146">
        <f t="shared" si="36"/>
        <v>1.1029570239150743</v>
      </c>
      <c r="U146">
        <f t="shared" si="37"/>
        <v>0.65141412729889936</v>
      </c>
      <c r="V146">
        <f t="shared" si="38"/>
        <v>1.439045582607168</v>
      </c>
      <c r="W146">
        <f t="shared" si="45"/>
        <v>-17.875242331544516</v>
      </c>
      <c r="X146">
        <f t="shared" si="46"/>
        <v>-0.29806051649456933</v>
      </c>
      <c r="Y146">
        <f t="shared" si="47"/>
        <v>1.8686964504637693</v>
      </c>
      <c r="Z146">
        <f t="shared" si="39"/>
        <v>0.16510552525492056</v>
      </c>
      <c r="AA146">
        <f t="shared" si="40"/>
        <v>0.61139687087795924</v>
      </c>
      <c r="AB146">
        <f t="shared" si="41"/>
        <v>0.17412308772219581</v>
      </c>
    </row>
    <row r="147" spans="1:28" x14ac:dyDescent="0.25">
      <c r="A147" t="s">
        <v>142</v>
      </c>
      <c r="B147">
        <v>3862.1950000000002</v>
      </c>
      <c r="C147">
        <v>2.86</v>
      </c>
      <c r="D147">
        <f t="shared" si="42"/>
        <v>0.65364381534200777</v>
      </c>
      <c r="E147">
        <v>5.37</v>
      </c>
      <c r="F147">
        <v>193.72200000000001</v>
      </c>
      <c r="G147">
        <f t="shared" si="32"/>
        <v>5.3664529583629772</v>
      </c>
      <c r="H147">
        <f t="shared" si="43"/>
        <v>-2.5064529583629773</v>
      </c>
      <c r="I147">
        <f t="shared" si="44"/>
        <v>-0.62661323959074433</v>
      </c>
      <c r="J147">
        <v>1181.6500000000001</v>
      </c>
      <c r="K147">
        <v>15922.8</v>
      </c>
      <c r="L147">
        <v>2309.9</v>
      </c>
      <c r="M147">
        <v>7462.8</v>
      </c>
      <c r="N147">
        <v>1714.1</v>
      </c>
      <c r="O147">
        <v>278.89999999999998</v>
      </c>
      <c r="P147" s="3">
        <v>568.12800000000004</v>
      </c>
      <c r="Q147" s="3">
        <f t="shared" si="33"/>
        <v>261.66018843619355</v>
      </c>
      <c r="R147" s="3">
        <f t="shared" si="34"/>
        <v>400.0031029943919</v>
      </c>
      <c r="S147" s="3">
        <f t="shared" si="35"/>
        <v>135.23872035502103</v>
      </c>
      <c r="T147">
        <f t="shared" si="36"/>
        <v>0.4916984802092017</v>
      </c>
      <c r="U147">
        <f t="shared" si="37"/>
        <v>0.87667120222363337</v>
      </c>
      <c r="V147">
        <f t="shared" si="38"/>
        <v>1.605491864060582</v>
      </c>
      <c r="W147">
        <f t="shared" si="45"/>
        <v>1.8917243563973507</v>
      </c>
      <c r="X147">
        <f t="shared" si="46"/>
        <v>-0.21292171119835501</v>
      </c>
      <c r="Y147">
        <f t="shared" si="47"/>
        <v>-1.4564587859589473</v>
      </c>
      <c r="Z147">
        <f t="shared" si="39"/>
        <v>0.16270929350679655</v>
      </c>
      <c r="AA147">
        <f t="shared" si="40"/>
        <v>0.61375511844650443</v>
      </c>
      <c r="AB147">
        <f t="shared" si="41"/>
        <v>0.17539676854912151</v>
      </c>
    </row>
    <row r="148" spans="1:28" x14ac:dyDescent="0.25">
      <c r="A148" t="s">
        <v>143</v>
      </c>
      <c r="B148">
        <v>4001.4229999999998</v>
      </c>
      <c r="C148">
        <v>3.36</v>
      </c>
      <c r="D148">
        <f t="shared" si="42"/>
        <v>2.7648930724626783</v>
      </c>
      <c r="E148">
        <v>5.43</v>
      </c>
      <c r="F148">
        <v>196.321</v>
      </c>
      <c r="G148">
        <f t="shared" si="32"/>
        <v>4.4518925637094142</v>
      </c>
      <c r="H148">
        <f t="shared" si="43"/>
        <v>-1.0918925637094143</v>
      </c>
      <c r="I148">
        <f t="shared" si="44"/>
        <v>-0.27297314092735359</v>
      </c>
      <c r="J148">
        <v>1224.1400000000001</v>
      </c>
      <c r="K148">
        <v>16047.6</v>
      </c>
      <c r="L148">
        <v>2318.5</v>
      </c>
      <c r="M148">
        <v>7519.6</v>
      </c>
      <c r="N148">
        <v>1749.8</v>
      </c>
      <c r="O148">
        <v>282</v>
      </c>
      <c r="P148" s="3">
        <v>572.25099999999998</v>
      </c>
      <c r="Q148" s="3">
        <f t="shared" si="33"/>
        <v>267.48046296289397</v>
      </c>
      <c r="R148" s="3">
        <f t="shared" si="34"/>
        <v>397.57211237633834</v>
      </c>
      <c r="S148" s="3">
        <f t="shared" si="35"/>
        <v>134.93940261886635</v>
      </c>
      <c r="T148">
        <f t="shared" si="36"/>
        <v>0.78072613363602272</v>
      </c>
      <c r="U148">
        <f t="shared" si="37"/>
        <v>0.66698189213258985</v>
      </c>
      <c r="V148">
        <f t="shared" si="38"/>
        <v>2.0613334159153673</v>
      </c>
      <c r="W148">
        <f t="shared" si="45"/>
        <v>-0.6095972139917194</v>
      </c>
      <c r="X148">
        <f t="shared" si="46"/>
        <v>-0.22157075881263921</v>
      </c>
      <c r="Y148">
        <f t="shared" si="47"/>
        <v>2.1999856776957039</v>
      </c>
      <c r="Z148">
        <f t="shared" si="39"/>
        <v>0.16116127557435136</v>
      </c>
      <c r="AA148">
        <f t="shared" si="40"/>
        <v>0.61305740422243826</v>
      </c>
      <c r="AB148">
        <f t="shared" si="41"/>
        <v>0.17785954605055854</v>
      </c>
    </row>
    <row r="149" spans="1:28" x14ac:dyDescent="0.25">
      <c r="A149" t="s">
        <v>144</v>
      </c>
      <c r="B149">
        <v>4084.9569999999999</v>
      </c>
      <c r="C149">
        <v>3.83</v>
      </c>
      <c r="D149">
        <f t="shared" si="42"/>
        <v>1.1301073336910439</v>
      </c>
      <c r="E149">
        <v>6.08</v>
      </c>
      <c r="F149">
        <v>198.506</v>
      </c>
      <c r="G149">
        <f t="shared" si="32"/>
        <v>2.4966499753156235</v>
      </c>
      <c r="H149">
        <f t="shared" si="43"/>
        <v>1.3333500246843766</v>
      </c>
      <c r="I149">
        <f t="shared" si="44"/>
        <v>0.33333750617109414</v>
      </c>
      <c r="J149">
        <v>1230.47</v>
      </c>
      <c r="K149">
        <v>16136.7</v>
      </c>
      <c r="L149">
        <v>2351</v>
      </c>
      <c r="M149">
        <v>7549.7</v>
      </c>
      <c r="N149">
        <v>1763.3</v>
      </c>
      <c r="O149">
        <v>277.3</v>
      </c>
      <c r="P149" s="3">
        <v>622.41600000000005</v>
      </c>
      <c r="Q149" s="3">
        <f t="shared" si="33"/>
        <v>265.9041564895133</v>
      </c>
      <c r="R149" s="3">
        <f t="shared" si="34"/>
        <v>427.66451890243781</v>
      </c>
      <c r="S149" s="3">
        <f t="shared" si="35"/>
        <v>149.42926222988285</v>
      </c>
      <c r="T149">
        <f t="shared" si="36"/>
        <v>0.55368752856530534</v>
      </c>
      <c r="U149">
        <f t="shared" si="37"/>
        <v>0.63428587225207167</v>
      </c>
      <c r="V149">
        <f t="shared" si="38"/>
        <v>0.76855577417136445</v>
      </c>
      <c r="W149">
        <f t="shared" si="45"/>
        <v>7.2962721458983637</v>
      </c>
      <c r="X149">
        <f t="shared" si="46"/>
        <v>10.199731033571169</v>
      </c>
      <c r="Y149">
        <f t="shared" si="47"/>
        <v>-0.59105981122620221</v>
      </c>
      <c r="Z149">
        <f t="shared" si="39"/>
        <v>0.15726195202177737</v>
      </c>
      <c r="AA149">
        <f t="shared" si="40"/>
        <v>0.61355171751349413</v>
      </c>
      <c r="AB149">
        <f t="shared" si="41"/>
        <v>0.17809851828658577</v>
      </c>
    </row>
    <row r="150" spans="1:28" x14ac:dyDescent="0.25">
      <c r="A150" t="s">
        <v>145</v>
      </c>
      <c r="B150">
        <v>4256.8310000000001</v>
      </c>
      <c r="C150">
        <v>4.3899999999999997</v>
      </c>
      <c r="D150">
        <f t="shared" si="42"/>
        <v>3.1099861497930048</v>
      </c>
      <c r="E150">
        <v>5.91</v>
      </c>
      <c r="F150">
        <v>199.745</v>
      </c>
      <c r="G150">
        <f t="shared" si="32"/>
        <v>3.3302460637312237</v>
      </c>
      <c r="H150">
        <f t="shared" si="43"/>
        <v>1.059753936268776</v>
      </c>
      <c r="I150">
        <f t="shared" si="44"/>
        <v>0.264938484067194</v>
      </c>
      <c r="J150">
        <v>1283.04</v>
      </c>
      <c r="K150">
        <v>16353.8</v>
      </c>
      <c r="L150">
        <v>2375</v>
      </c>
      <c r="M150">
        <v>7592.4</v>
      </c>
      <c r="N150">
        <v>1822.5</v>
      </c>
      <c r="O150">
        <v>282.2</v>
      </c>
      <c r="P150" s="3">
        <v>678.17899999999997</v>
      </c>
      <c r="Q150" s="3">
        <f t="shared" si="33"/>
        <v>275.54466947048394</v>
      </c>
      <c r="R150" s="3">
        <f t="shared" si="34"/>
        <v>463.08907057214799</v>
      </c>
      <c r="S150" s="3">
        <f t="shared" si="35"/>
        <v>144.35016184096261</v>
      </c>
      <c r="T150">
        <f t="shared" si="36"/>
        <v>1.3364105270744275</v>
      </c>
      <c r="U150">
        <f t="shared" si="37"/>
        <v>0.67143059054508569</v>
      </c>
      <c r="V150">
        <f t="shared" si="38"/>
        <v>3.3022131468935179</v>
      </c>
      <c r="W150">
        <f t="shared" si="45"/>
        <v>7.9580358746880187</v>
      </c>
      <c r="X150">
        <f t="shared" si="46"/>
        <v>-3.458109123337394</v>
      </c>
      <c r="Y150">
        <f t="shared" si="47"/>
        <v>3.5613825184705128</v>
      </c>
      <c r="Z150">
        <f t="shared" si="39"/>
        <v>0.15484224965706447</v>
      </c>
      <c r="AA150">
        <f t="shared" si="40"/>
        <v>0.60948525724907976</v>
      </c>
      <c r="AB150">
        <f t="shared" si="41"/>
        <v>0.18284607821498083</v>
      </c>
    </row>
    <row r="151" spans="1:28" x14ac:dyDescent="0.25">
      <c r="A151" t="s">
        <v>146</v>
      </c>
      <c r="B151">
        <v>4195.5079999999998</v>
      </c>
      <c r="C151">
        <v>4.7</v>
      </c>
      <c r="D151">
        <f t="shared" si="42"/>
        <v>-2.6155786840022586</v>
      </c>
      <c r="E151">
        <v>6.01</v>
      </c>
      <c r="F151">
        <v>201.40799999999999</v>
      </c>
      <c r="G151">
        <f t="shared" si="32"/>
        <v>2.7486495074674266</v>
      </c>
      <c r="H151">
        <f t="shared" si="43"/>
        <v>1.9513504925325735</v>
      </c>
      <c r="I151">
        <f t="shared" si="44"/>
        <v>0.48783762313314338</v>
      </c>
      <c r="J151">
        <v>1281.77</v>
      </c>
      <c r="K151">
        <v>16396.2</v>
      </c>
      <c r="L151">
        <v>2379.9</v>
      </c>
      <c r="M151">
        <v>7647</v>
      </c>
      <c r="N151">
        <v>1854.3</v>
      </c>
      <c r="O151">
        <v>290.3</v>
      </c>
      <c r="P151" s="3">
        <v>710.12699999999995</v>
      </c>
      <c r="Q151" s="3">
        <f t="shared" si="33"/>
        <v>272.99904031273098</v>
      </c>
      <c r="R151" s="3">
        <f t="shared" si="34"/>
        <v>480.90071093053308</v>
      </c>
      <c r="S151" s="3">
        <f t="shared" si="35"/>
        <v>145.58058702630916</v>
      </c>
      <c r="T151">
        <f t="shared" si="36"/>
        <v>0.25893144237798538</v>
      </c>
      <c r="U151">
        <f t="shared" si="37"/>
        <v>0.59517138022773253</v>
      </c>
      <c r="V151">
        <f t="shared" si="38"/>
        <v>1.7298081450523917</v>
      </c>
      <c r="W151">
        <f t="shared" si="45"/>
        <v>3.7741413986107197</v>
      </c>
      <c r="X151">
        <f t="shared" si="46"/>
        <v>0.8487768731152201</v>
      </c>
      <c r="Y151">
        <f t="shared" si="47"/>
        <v>-0.92814752477394791</v>
      </c>
      <c r="Z151">
        <f t="shared" si="39"/>
        <v>0.15655503424472847</v>
      </c>
      <c r="AA151">
        <f t="shared" si="40"/>
        <v>0.6115380393017894</v>
      </c>
      <c r="AB151">
        <f t="shared" si="41"/>
        <v>0.18493253149029112</v>
      </c>
    </row>
    <row r="152" spans="1:28" x14ac:dyDescent="0.25">
      <c r="A152" t="s">
        <v>147</v>
      </c>
      <c r="B152">
        <v>4433.201</v>
      </c>
      <c r="C152">
        <v>4.91</v>
      </c>
      <c r="D152">
        <f t="shared" si="42"/>
        <v>4.4379164406312768</v>
      </c>
      <c r="E152">
        <v>6.09</v>
      </c>
      <c r="F152">
        <v>202.792</v>
      </c>
      <c r="G152">
        <f t="shared" si="32"/>
        <v>-0.80871040277723516</v>
      </c>
      <c r="H152">
        <f t="shared" si="43"/>
        <v>5.7187104027772353</v>
      </c>
      <c r="I152">
        <f t="shared" si="44"/>
        <v>1.4296776006943088</v>
      </c>
      <c r="J152">
        <v>1288.4000000000001</v>
      </c>
      <c r="K152">
        <v>16420.7</v>
      </c>
      <c r="L152">
        <v>2393.5</v>
      </c>
      <c r="M152">
        <v>7686.3</v>
      </c>
      <c r="N152">
        <v>1886.1</v>
      </c>
      <c r="O152">
        <v>305.10000000000002</v>
      </c>
      <c r="P152" s="3">
        <v>724.93</v>
      </c>
      <c r="Q152" s="3">
        <f t="shared" si="33"/>
        <v>272.53835631675713</v>
      </c>
      <c r="R152" s="3">
        <f t="shared" si="34"/>
        <v>487.57492748895669</v>
      </c>
      <c r="S152" s="3">
        <f t="shared" si="35"/>
        <v>146.51165878186669</v>
      </c>
      <c r="T152">
        <f t="shared" si="36"/>
        <v>0.14931333886991638</v>
      </c>
      <c r="U152">
        <f t="shared" si="37"/>
        <v>0.52619397571866955</v>
      </c>
      <c r="V152">
        <f t="shared" si="38"/>
        <v>1.7003938723787471</v>
      </c>
      <c r="W152">
        <f t="shared" si="45"/>
        <v>1.378314942498271</v>
      </c>
      <c r="X152">
        <f t="shared" si="46"/>
        <v>0.63752114094404178</v>
      </c>
      <c r="Y152">
        <f t="shared" si="47"/>
        <v>-0.16889185171411469</v>
      </c>
      <c r="Z152">
        <f t="shared" si="39"/>
        <v>0.16176236678861144</v>
      </c>
      <c r="AA152">
        <f t="shared" si="40"/>
        <v>0.61384715633316478</v>
      </c>
      <c r="AB152">
        <f t="shared" si="41"/>
        <v>0.18711680787317209</v>
      </c>
    </row>
    <row r="153" spans="1:28" x14ac:dyDescent="0.25">
      <c r="A153" t="s">
        <v>148</v>
      </c>
      <c r="B153">
        <v>4730.1459999999997</v>
      </c>
      <c r="C153">
        <v>4.9000000000000004</v>
      </c>
      <c r="D153">
        <f t="shared" si="42"/>
        <v>5.4732074577714762</v>
      </c>
      <c r="E153">
        <v>6.87</v>
      </c>
      <c r="F153">
        <v>202.38200000000001</v>
      </c>
      <c r="G153">
        <f t="shared" si="32"/>
        <v>4.547835281793855</v>
      </c>
      <c r="H153">
        <f t="shared" si="43"/>
        <v>0.35216471820614537</v>
      </c>
      <c r="I153">
        <f t="shared" si="44"/>
        <v>8.8041179551536342E-2</v>
      </c>
      <c r="J153">
        <v>1389.48</v>
      </c>
      <c r="K153">
        <v>16561.900000000001</v>
      </c>
      <c r="L153">
        <v>2426.8000000000002</v>
      </c>
      <c r="M153">
        <v>7741.4</v>
      </c>
      <c r="N153">
        <v>1906.1</v>
      </c>
      <c r="O153">
        <v>316</v>
      </c>
      <c r="P153" s="3">
        <v>750.12699999999995</v>
      </c>
      <c r="Q153" s="3">
        <f t="shared" si="33"/>
        <v>294.51549662725603</v>
      </c>
      <c r="R153" s="3">
        <f t="shared" si="34"/>
        <v>505.54407504825411</v>
      </c>
      <c r="S153" s="3">
        <f t="shared" si="35"/>
        <v>165.61152823715702</v>
      </c>
      <c r="T153">
        <f t="shared" si="36"/>
        <v>0.85621426216633267</v>
      </c>
      <c r="U153">
        <f t="shared" si="37"/>
        <v>0.87317820687040637</v>
      </c>
      <c r="V153">
        <f t="shared" si="38"/>
        <v>1.0548064677902147</v>
      </c>
      <c r="W153">
        <f t="shared" si="45"/>
        <v>3.6191249614260457</v>
      </c>
      <c r="X153">
        <f t="shared" si="46"/>
        <v>12.253984706741328</v>
      </c>
      <c r="Y153">
        <f t="shared" si="47"/>
        <v>7.7552260510099558</v>
      </c>
      <c r="Z153">
        <f t="shared" si="39"/>
        <v>0.16578353706521171</v>
      </c>
      <c r="AA153">
        <f t="shared" si="40"/>
        <v>0.61395129785833746</v>
      </c>
      <c r="AB153">
        <f t="shared" si="41"/>
        <v>0.18745697370232683</v>
      </c>
    </row>
    <row r="154" spans="1:28" x14ac:dyDescent="0.25">
      <c r="A154" t="s">
        <v>149</v>
      </c>
      <c r="B154">
        <v>4760.4219999999996</v>
      </c>
      <c r="C154">
        <v>4.9800000000000004</v>
      </c>
      <c r="D154">
        <f t="shared" si="42"/>
        <v>-0.60493519016115282</v>
      </c>
      <c r="E154">
        <v>6.52</v>
      </c>
      <c r="F154">
        <v>204.68299999999999</v>
      </c>
      <c r="G154">
        <f t="shared" si="32"/>
        <v>3.931933770757734</v>
      </c>
      <c r="H154">
        <f t="shared" si="43"/>
        <v>1.0480662292422664</v>
      </c>
      <c r="I154">
        <f t="shared" si="44"/>
        <v>0.26201655731056661</v>
      </c>
      <c r="J154">
        <v>1425.3</v>
      </c>
      <c r="K154">
        <v>16611.7</v>
      </c>
      <c r="L154">
        <v>2435</v>
      </c>
      <c r="M154">
        <v>7785.6</v>
      </c>
      <c r="N154">
        <v>1940.4</v>
      </c>
      <c r="O154">
        <v>312.8</v>
      </c>
      <c r="P154" s="3">
        <v>781.54399999999998</v>
      </c>
      <c r="Q154" s="3">
        <f t="shared" si="33"/>
        <v>298.71170862955438</v>
      </c>
      <c r="R154" s="3">
        <f t="shared" si="34"/>
        <v>520.7961561401786</v>
      </c>
      <c r="S154" s="3">
        <f t="shared" si="35"/>
        <v>155.40734221034978</v>
      </c>
      <c r="T154">
        <f t="shared" si="36"/>
        <v>0.30023896959949781</v>
      </c>
      <c r="U154">
        <f t="shared" si="37"/>
        <v>0.51400882219159172</v>
      </c>
      <c r="V154">
        <f t="shared" si="38"/>
        <v>1.7834867636034701</v>
      </c>
      <c r="W154">
        <f t="shared" si="45"/>
        <v>2.9723484528731525</v>
      </c>
      <c r="X154">
        <f t="shared" si="46"/>
        <v>-6.359517049854535</v>
      </c>
      <c r="Y154">
        <f t="shared" si="47"/>
        <v>1.4147301245953869</v>
      </c>
      <c r="Z154">
        <f t="shared" si="39"/>
        <v>0.16120387548958978</v>
      </c>
      <c r="AA154">
        <f t="shared" si="40"/>
        <v>0.61526514444638414</v>
      </c>
      <c r="AB154">
        <f t="shared" si="41"/>
        <v>0.18985186779641117</v>
      </c>
    </row>
    <row r="155" spans="1:28" x14ac:dyDescent="0.25">
      <c r="A155" t="s">
        <v>150</v>
      </c>
      <c r="B155">
        <v>5059.2889999999998</v>
      </c>
      <c r="C155">
        <v>4.74</v>
      </c>
      <c r="D155">
        <f t="shared" si="42"/>
        <v>5.0931618940505707</v>
      </c>
      <c r="E155">
        <v>6.69</v>
      </c>
      <c r="F155">
        <v>206.69499999999999</v>
      </c>
      <c r="G155">
        <f t="shared" si="32"/>
        <v>1.6120370594354227</v>
      </c>
      <c r="H155">
        <f t="shared" si="43"/>
        <v>3.1279629405645775</v>
      </c>
      <c r="I155">
        <f t="shared" si="44"/>
        <v>0.78199073514114437</v>
      </c>
      <c r="J155">
        <v>1496.43</v>
      </c>
      <c r="K155">
        <v>16713.3</v>
      </c>
      <c r="L155">
        <v>2429.9</v>
      </c>
      <c r="M155">
        <v>7807.3</v>
      </c>
      <c r="N155">
        <v>1983.5</v>
      </c>
      <c r="O155">
        <v>315.60000000000002</v>
      </c>
      <c r="P155" s="3">
        <v>823.87900000000002</v>
      </c>
      <c r="Q155" s="3">
        <f t="shared" si="33"/>
        <v>310.56618681847027</v>
      </c>
      <c r="R155" s="3">
        <f t="shared" si="34"/>
        <v>543.66274387807232</v>
      </c>
      <c r="S155" s="3">
        <f t="shared" si="35"/>
        <v>157.90717277594078</v>
      </c>
      <c r="T155">
        <f t="shared" si="36"/>
        <v>0.60975432732632839</v>
      </c>
      <c r="U155">
        <f t="shared" si="37"/>
        <v>0.16228532533517637</v>
      </c>
      <c r="V155">
        <f t="shared" si="38"/>
        <v>2.1968823583323527</v>
      </c>
      <c r="W155">
        <f t="shared" si="45"/>
        <v>4.297038831330724</v>
      </c>
      <c r="X155">
        <f t="shared" si="46"/>
        <v>1.5957662308337284</v>
      </c>
      <c r="Y155">
        <f t="shared" si="47"/>
        <v>3.8918117634284322</v>
      </c>
      <c r="Z155">
        <f t="shared" si="39"/>
        <v>0.15911267960675574</v>
      </c>
      <c r="AA155">
        <f t="shared" si="40"/>
        <v>0.61251817414873189</v>
      </c>
      <c r="AB155">
        <f t="shared" si="41"/>
        <v>0.19375415152580783</v>
      </c>
    </row>
    <row r="156" spans="1:28" x14ac:dyDescent="0.25">
      <c r="A156" t="s">
        <v>151</v>
      </c>
      <c r="B156">
        <v>5162.0069999999996</v>
      </c>
      <c r="C156">
        <v>4.3</v>
      </c>
      <c r="D156">
        <f t="shared" si="42"/>
        <v>0.95528528316924199</v>
      </c>
      <c r="E156">
        <v>6.9</v>
      </c>
      <c r="F156">
        <v>207.52799999999999</v>
      </c>
      <c r="G156">
        <f t="shared" si="32"/>
        <v>5.6667052156817554</v>
      </c>
      <c r="H156">
        <f t="shared" si="43"/>
        <v>-1.3667052156817556</v>
      </c>
      <c r="I156">
        <f t="shared" si="44"/>
        <v>-0.34167630392043891</v>
      </c>
      <c r="J156">
        <v>1490.81</v>
      </c>
      <c r="K156">
        <v>16809.599999999999</v>
      </c>
      <c r="L156">
        <v>2437.5</v>
      </c>
      <c r="M156">
        <v>7860.9</v>
      </c>
      <c r="N156">
        <v>2014.6</v>
      </c>
      <c r="O156">
        <v>313.60000000000002</v>
      </c>
      <c r="P156" s="3">
        <v>835.16600000000005</v>
      </c>
      <c r="Q156" s="3">
        <f t="shared" si="33"/>
        <v>308.15791793271461</v>
      </c>
      <c r="R156" s="3">
        <f t="shared" si="34"/>
        <v>548.898716884289</v>
      </c>
      <c r="S156" s="3">
        <f t="shared" si="35"/>
        <v>162.21017812610273</v>
      </c>
      <c r="T156">
        <f t="shared" si="36"/>
        <v>0.57453421330926346</v>
      </c>
      <c r="U156">
        <f t="shared" si="37"/>
        <v>0.59603986427756439</v>
      </c>
      <c r="V156">
        <f t="shared" si="38"/>
        <v>1.5557703554195612</v>
      </c>
      <c r="W156">
        <f t="shared" si="45"/>
        <v>0.95848394430211314</v>
      </c>
      <c r="X156">
        <f t="shared" si="46"/>
        <v>2.6885543885154739</v>
      </c>
      <c r="Y156">
        <f t="shared" si="47"/>
        <v>-0.7784668575935072</v>
      </c>
      <c r="Z156">
        <f t="shared" si="39"/>
        <v>0.15566365531619181</v>
      </c>
      <c r="AA156">
        <f t="shared" si="40"/>
        <v>0.61264991433466598</v>
      </c>
      <c r="AB156">
        <f t="shared" si="41"/>
        <v>0.19562262098966829</v>
      </c>
    </row>
    <row r="157" spans="1:28" x14ac:dyDescent="0.25">
      <c r="A157" t="s">
        <v>152</v>
      </c>
      <c r="B157">
        <v>4990.0190000000002</v>
      </c>
      <c r="C157">
        <v>3.39</v>
      </c>
      <c r="D157">
        <f t="shared" si="42"/>
        <v>-4.1793048580716627</v>
      </c>
      <c r="E157">
        <v>7.62</v>
      </c>
      <c r="F157">
        <v>210.46799999999999</v>
      </c>
      <c r="G157">
        <f t="shared" si="32"/>
        <v>4.9394682327005057</v>
      </c>
      <c r="H157">
        <f t="shared" si="43"/>
        <v>-1.5494682327005056</v>
      </c>
      <c r="I157">
        <f t="shared" si="44"/>
        <v>-0.3873670581751264</v>
      </c>
      <c r="J157">
        <v>1494.09</v>
      </c>
      <c r="K157">
        <v>16915.2</v>
      </c>
      <c r="L157">
        <v>2435.5</v>
      </c>
      <c r="M157">
        <v>7900.1</v>
      </c>
      <c r="N157">
        <v>2045.7</v>
      </c>
      <c r="O157">
        <v>322</v>
      </c>
      <c r="P157" s="3">
        <v>832.57600000000002</v>
      </c>
      <c r="Q157" s="3">
        <f t="shared" si="33"/>
        <v>304.52182192242026</v>
      </c>
      <c r="R157" s="3">
        <f t="shared" si="34"/>
        <v>539.55276702686081</v>
      </c>
      <c r="S157" s="3">
        <f t="shared" si="35"/>
        <v>176.63412380614045</v>
      </c>
      <c r="T157">
        <f t="shared" si="36"/>
        <v>0.62624742102723729</v>
      </c>
      <c r="U157">
        <f t="shared" si="37"/>
        <v>0.36057032377030396</v>
      </c>
      <c r="V157">
        <f t="shared" si="38"/>
        <v>1.5319364686136261</v>
      </c>
      <c r="W157">
        <f t="shared" si="45"/>
        <v>-1.7173350746156224</v>
      </c>
      <c r="X157">
        <f t="shared" si="46"/>
        <v>8.5187605857578674</v>
      </c>
      <c r="Y157">
        <f t="shared" si="47"/>
        <v>-1.1869622786052858</v>
      </c>
      <c r="Z157">
        <f t="shared" si="39"/>
        <v>0.15740333382216357</v>
      </c>
      <c r="AA157">
        <f t="shared" si="40"/>
        <v>0.61102440408626557</v>
      </c>
      <c r="AB157">
        <f t="shared" si="41"/>
        <v>0.19792755137582724</v>
      </c>
    </row>
    <row r="158" spans="1:28" x14ac:dyDescent="0.25">
      <c r="A158" t="s">
        <v>153</v>
      </c>
      <c r="B158">
        <v>4518.732</v>
      </c>
      <c r="C158">
        <v>2.04</v>
      </c>
      <c r="D158">
        <f t="shared" si="42"/>
        <v>-9.9545932971397573</v>
      </c>
      <c r="E158">
        <v>7.09</v>
      </c>
      <c r="F158">
        <v>213.06700000000001</v>
      </c>
      <c r="G158">
        <f t="shared" si="32"/>
        <v>4.9974890527392901</v>
      </c>
      <c r="H158">
        <f t="shared" si="43"/>
        <v>-2.9574890527392901</v>
      </c>
      <c r="I158">
        <f t="shared" si="44"/>
        <v>-0.73937226318482252</v>
      </c>
      <c r="J158">
        <v>1350.19</v>
      </c>
      <c r="K158">
        <v>16843</v>
      </c>
      <c r="L158">
        <v>2416.6</v>
      </c>
      <c r="M158">
        <v>7952</v>
      </c>
      <c r="N158">
        <v>2053.8000000000002</v>
      </c>
      <c r="O158">
        <v>325.10000000000002</v>
      </c>
      <c r="P158" s="3">
        <v>895.47</v>
      </c>
      <c r="Q158" s="3">
        <f t="shared" si="33"/>
        <v>271.83566178954464</v>
      </c>
      <c r="R158" s="3">
        <f t="shared" si="34"/>
        <v>573.23270468055614</v>
      </c>
      <c r="S158" s="3">
        <f t="shared" si="35"/>
        <v>162.34381793712896</v>
      </c>
      <c r="T158">
        <f t="shared" si="36"/>
        <v>-0.42774857715279779</v>
      </c>
      <c r="U158">
        <f t="shared" si="37"/>
        <v>0.31877617048738927</v>
      </c>
      <c r="V158">
        <f t="shared" si="38"/>
        <v>0.39517065694774089</v>
      </c>
      <c r="W158">
        <f t="shared" si="45"/>
        <v>6.0551163448685941</v>
      </c>
      <c r="X158">
        <f t="shared" si="46"/>
        <v>-8.4364076828818746</v>
      </c>
      <c r="Y158">
        <f t="shared" si="47"/>
        <v>-11.35450502463371</v>
      </c>
      <c r="Z158">
        <f t="shared" si="39"/>
        <v>0.15829194663550492</v>
      </c>
      <c r="AA158">
        <f t="shared" si="40"/>
        <v>0.61560292109481685</v>
      </c>
      <c r="AB158">
        <f t="shared" si="41"/>
        <v>0.19807881488339796</v>
      </c>
    </row>
    <row r="159" spans="1:28" x14ac:dyDescent="0.25">
      <c r="A159" t="s">
        <v>154</v>
      </c>
      <c r="B159">
        <v>4395.5150000000003</v>
      </c>
      <c r="C159">
        <v>1.63</v>
      </c>
      <c r="D159">
        <f t="shared" si="42"/>
        <v>-3.1343047762071254</v>
      </c>
      <c r="E159">
        <v>7.1</v>
      </c>
      <c r="F159">
        <v>215.72900000000001</v>
      </c>
      <c r="G159">
        <f t="shared" si="32"/>
        <v>5.2695743270492201</v>
      </c>
      <c r="H159">
        <f t="shared" si="43"/>
        <v>-3.6395743270492202</v>
      </c>
      <c r="I159">
        <f t="shared" si="44"/>
        <v>-0.90989358176230506</v>
      </c>
      <c r="J159">
        <v>1371.65</v>
      </c>
      <c r="K159">
        <v>16943.3</v>
      </c>
      <c r="L159">
        <v>2420.4</v>
      </c>
      <c r="M159">
        <v>7991.3</v>
      </c>
      <c r="N159">
        <v>2058</v>
      </c>
      <c r="O159">
        <v>330.3</v>
      </c>
      <c r="P159" s="3">
        <v>869.13</v>
      </c>
      <c r="Q159" s="3">
        <f t="shared" si="33"/>
        <v>272.74858871706812</v>
      </c>
      <c r="R159" s="3">
        <f t="shared" si="34"/>
        <v>549.50585105356936</v>
      </c>
      <c r="S159" s="3">
        <f t="shared" si="35"/>
        <v>160.56671766845176</v>
      </c>
      <c r="T159">
        <f t="shared" si="36"/>
        <v>0.59373352303957461</v>
      </c>
      <c r="U159">
        <f t="shared" si="37"/>
        <v>0.41481655031727627</v>
      </c>
      <c r="V159">
        <f t="shared" si="38"/>
        <v>0.20429016298004754</v>
      </c>
      <c r="W159">
        <f t="shared" si="45"/>
        <v>-4.2272328896592271</v>
      </c>
      <c r="X159">
        <f t="shared" si="46"/>
        <v>-1.1006876606324489</v>
      </c>
      <c r="Y159">
        <f t="shared" si="47"/>
        <v>0.33527513212288085</v>
      </c>
      <c r="Z159">
        <f t="shared" si="39"/>
        <v>0.16049562682215743</v>
      </c>
      <c r="AA159">
        <f t="shared" si="40"/>
        <v>0.61450248770900595</v>
      </c>
      <c r="AB159">
        <f t="shared" si="41"/>
        <v>0.19766224535858695</v>
      </c>
    </row>
    <row r="160" spans="1:28" x14ac:dyDescent="0.25">
      <c r="A160" t="s">
        <v>155</v>
      </c>
      <c r="B160">
        <v>4027.6129999999998</v>
      </c>
      <c r="C160">
        <v>1.49</v>
      </c>
      <c r="D160">
        <f t="shared" si="42"/>
        <v>-8.7424407236694783</v>
      </c>
      <c r="E160">
        <v>7.04</v>
      </c>
      <c r="F160">
        <v>218.571</v>
      </c>
      <c r="G160">
        <f t="shared" si="32"/>
        <v>-8.6379254338407208</v>
      </c>
      <c r="H160">
        <f t="shared" si="43"/>
        <v>10.127925433840721</v>
      </c>
      <c r="I160">
        <f t="shared" si="44"/>
        <v>2.5319813584601802</v>
      </c>
      <c r="J160">
        <v>1251.94</v>
      </c>
      <c r="K160">
        <v>16854.3</v>
      </c>
      <c r="L160">
        <v>2385.1</v>
      </c>
      <c r="M160">
        <v>7984.1</v>
      </c>
      <c r="N160">
        <v>2019.6</v>
      </c>
      <c r="O160">
        <v>322.5</v>
      </c>
      <c r="P160" s="3">
        <v>825.83299999999997</v>
      </c>
      <c r="Q160" s="3">
        <f t="shared" si="33"/>
        <v>245.70766846353149</v>
      </c>
      <c r="R160" s="3">
        <f t="shared" si="34"/>
        <v>515.34231549539231</v>
      </c>
      <c r="S160" s="3">
        <f t="shared" si="35"/>
        <v>157.13966792929693</v>
      </c>
      <c r="T160">
        <f t="shared" si="36"/>
        <v>-0.5266658326100071</v>
      </c>
      <c r="U160">
        <f t="shared" si="37"/>
        <v>-0.40903001558199037</v>
      </c>
      <c r="V160">
        <f t="shared" si="38"/>
        <v>-1.8835165409234023</v>
      </c>
      <c r="W160">
        <f t="shared" si="45"/>
        <v>-6.4188051608860874</v>
      </c>
      <c r="X160">
        <f t="shared" si="46"/>
        <v>-2.157452807439153</v>
      </c>
      <c r="Y160">
        <f t="shared" si="47"/>
        <v>-10.440796070902536</v>
      </c>
      <c r="Z160">
        <f t="shared" si="39"/>
        <v>0.15968508615567439</v>
      </c>
      <c r="AA160">
        <f t="shared" si="40"/>
        <v>0.61522578807782002</v>
      </c>
      <c r="AB160">
        <f t="shared" si="41"/>
        <v>0.19476912394398793</v>
      </c>
    </row>
    <row r="161" spans="1:28" x14ac:dyDescent="0.25">
      <c r="A161" t="s">
        <v>156</v>
      </c>
      <c r="B161">
        <v>3143.82</v>
      </c>
      <c r="C161">
        <v>0.3</v>
      </c>
      <c r="D161">
        <f t="shared" si="42"/>
        <v>-22.018344606346236</v>
      </c>
      <c r="E161">
        <v>7.15</v>
      </c>
      <c r="F161">
        <v>213.851</v>
      </c>
      <c r="G161">
        <f t="shared" si="32"/>
        <v>-1.8068655278675294</v>
      </c>
      <c r="H161">
        <f t="shared" si="43"/>
        <v>2.1068655278675292</v>
      </c>
      <c r="I161">
        <f t="shared" si="44"/>
        <v>0.52671638196688231</v>
      </c>
      <c r="J161">
        <v>909.8</v>
      </c>
      <c r="K161">
        <v>16485.400000000001</v>
      </c>
      <c r="L161">
        <v>2362.3000000000002</v>
      </c>
      <c r="M161">
        <v>7997.2</v>
      </c>
      <c r="N161">
        <v>1901.9</v>
      </c>
      <c r="O161">
        <v>323.3</v>
      </c>
      <c r="P161" s="3">
        <v>775.02700000000004</v>
      </c>
      <c r="Q161" s="3">
        <f t="shared" si="33"/>
        <v>182.49979529904257</v>
      </c>
      <c r="R161" s="3">
        <f t="shared" si="34"/>
        <v>494.31257371121416</v>
      </c>
      <c r="S161" s="3">
        <f t="shared" si="35"/>
        <v>163.11746652264114</v>
      </c>
      <c r="T161">
        <f t="shared" si="36"/>
        <v>-2.2130676408364636</v>
      </c>
      <c r="U161">
        <f t="shared" si="37"/>
        <v>-9.3590053481662494E-2</v>
      </c>
      <c r="V161">
        <f t="shared" si="38"/>
        <v>-6.0046085497145185</v>
      </c>
      <c r="W161">
        <f t="shared" si="45"/>
        <v>-4.1663312739028235</v>
      </c>
      <c r="X161">
        <f t="shared" si="46"/>
        <v>3.7335580244024058</v>
      </c>
      <c r="Y161">
        <f t="shared" si="47"/>
        <v>-29.739343834503895</v>
      </c>
      <c r="Z161">
        <f t="shared" si="39"/>
        <v>0.16998790683001208</v>
      </c>
      <c r="AA161">
        <f t="shared" si="40"/>
        <v>0.62840452764264132</v>
      </c>
      <c r="AB161">
        <f t="shared" si="41"/>
        <v>0.18358994159949804</v>
      </c>
    </row>
    <row r="162" spans="1:28" x14ac:dyDescent="0.25">
      <c r="A162" t="s">
        <v>157</v>
      </c>
      <c r="B162">
        <v>2797.6280000000002</v>
      </c>
      <c r="C162">
        <v>0.21</v>
      </c>
      <c r="D162">
        <f t="shared" si="42"/>
        <v>-11.064326376828193</v>
      </c>
      <c r="E162">
        <v>5.97</v>
      </c>
      <c r="F162">
        <v>212.88499999999999</v>
      </c>
      <c r="G162">
        <f t="shared" si="32"/>
        <v>0.7440636963619518</v>
      </c>
      <c r="H162">
        <f t="shared" si="43"/>
        <v>-0.53406369636195183</v>
      </c>
      <c r="I162">
        <f t="shared" si="44"/>
        <v>-0.13351592409048796</v>
      </c>
      <c r="J162">
        <v>809.31</v>
      </c>
      <c r="K162">
        <v>16298.3</v>
      </c>
      <c r="L162">
        <v>2361.4</v>
      </c>
      <c r="M162">
        <v>7965.7</v>
      </c>
      <c r="N162">
        <v>1758.6</v>
      </c>
      <c r="O162">
        <v>307.39999999999998</v>
      </c>
      <c r="P162" s="3">
        <v>713.63</v>
      </c>
      <c r="Q162" s="3">
        <f t="shared" si="33"/>
        <v>163.07882714933811</v>
      </c>
      <c r="R162" s="3">
        <f t="shared" si="34"/>
        <v>457.21887168287054</v>
      </c>
      <c r="S162" s="3">
        <f t="shared" si="35"/>
        <v>136.81539870750007</v>
      </c>
      <c r="T162">
        <f t="shared" si="36"/>
        <v>-1.1414332817038186</v>
      </c>
      <c r="U162">
        <f t="shared" si="37"/>
        <v>-0.31324651217037314</v>
      </c>
      <c r="V162">
        <f t="shared" si="38"/>
        <v>-7.8335348542713845</v>
      </c>
      <c r="W162">
        <f t="shared" si="45"/>
        <v>-7.8005849682781125</v>
      </c>
      <c r="X162">
        <f t="shared" si="46"/>
        <v>-17.583803226888861</v>
      </c>
      <c r="Y162">
        <f t="shared" si="47"/>
        <v>-11.251536532072404</v>
      </c>
      <c r="Z162">
        <f t="shared" si="39"/>
        <v>0.17479813488001819</v>
      </c>
      <c r="AA162">
        <f t="shared" si="40"/>
        <v>0.6336305013406307</v>
      </c>
      <c r="AB162">
        <f t="shared" si="41"/>
        <v>0.1702898199881864</v>
      </c>
    </row>
    <row r="163" spans="1:28" x14ac:dyDescent="0.25">
      <c r="A163" t="s">
        <v>158</v>
      </c>
      <c r="B163">
        <v>3243.2640000000001</v>
      </c>
      <c r="C163">
        <v>0.17</v>
      </c>
      <c r="D163">
        <f t="shared" si="42"/>
        <v>15.886565622734683</v>
      </c>
      <c r="E163">
        <v>5.45</v>
      </c>
      <c r="F163">
        <v>213.28100000000001</v>
      </c>
      <c r="G163">
        <f t="shared" si="32"/>
        <v>3.4227146346838211</v>
      </c>
      <c r="H163">
        <f t="shared" si="43"/>
        <v>-3.2527146346838212</v>
      </c>
      <c r="I163">
        <f t="shared" si="44"/>
        <v>-0.81317865867095529</v>
      </c>
      <c r="J163">
        <v>892.23</v>
      </c>
      <c r="K163">
        <v>16269.1</v>
      </c>
      <c r="L163">
        <v>2347.3000000000002</v>
      </c>
      <c r="M163">
        <v>7931.7</v>
      </c>
      <c r="N163">
        <v>1705.1</v>
      </c>
      <c r="O163">
        <v>317</v>
      </c>
      <c r="P163" s="3">
        <v>639.18399999999997</v>
      </c>
      <c r="Q163" s="3">
        <f t="shared" si="33"/>
        <v>179.4536879624529</v>
      </c>
      <c r="R163" s="3">
        <f t="shared" si="34"/>
        <v>408.76136190600118</v>
      </c>
      <c r="S163" s="3">
        <f t="shared" si="35"/>
        <v>124.66657986652736</v>
      </c>
      <c r="T163">
        <f t="shared" si="36"/>
        <v>-0.17932047277096075</v>
      </c>
      <c r="U163">
        <f t="shared" si="37"/>
        <v>-0.46685289659116336</v>
      </c>
      <c r="V163">
        <f t="shared" si="38"/>
        <v>-3.0894277920795687</v>
      </c>
      <c r="W163">
        <f t="shared" si="45"/>
        <v>-11.203068917842529</v>
      </c>
      <c r="X163">
        <f t="shared" si="46"/>
        <v>-9.2989750016576167</v>
      </c>
      <c r="Y163">
        <f t="shared" si="47"/>
        <v>9.5683482806798281</v>
      </c>
      <c r="Z163">
        <f t="shared" si="39"/>
        <v>0.18591284968623542</v>
      </c>
      <c r="AA163">
        <f t="shared" si="40"/>
        <v>0.63181122496020059</v>
      </c>
      <c r="AB163">
        <f t="shared" si="41"/>
        <v>0.165881895125985</v>
      </c>
    </row>
    <row r="164" spans="1:28" x14ac:dyDescent="0.25">
      <c r="A164" t="s">
        <v>159</v>
      </c>
      <c r="B164">
        <v>3749.4050000000002</v>
      </c>
      <c r="C164">
        <v>0.16</v>
      </c>
      <c r="D164">
        <f t="shared" si="42"/>
        <v>15.565914288815215</v>
      </c>
      <c r="E164">
        <v>5.35</v>
      </c>
      <c r="F164">
        <v>215.10599999999999</v>
      </c>
      <c r="G164">
        <f t="shared" si="32"/>
        <v>3.4011138694411081</v>
      </c>
      <c r="H164">
        <f t="shared" si="43"/>
        <v>-3.2411138694411079</v>
      </c>
      <c r="I164">
        <f t="shared" si="44"/>
        <v>-0.81027846736027698</v>
      </c>
      <c r="J164">
        <v>996.7</v>
      </c>
      <c r="K164">
        <v>16326.3</v>
      </c>
      <c r="L164">
        <v>2354.6999999999998</v>
      </c>
      <c r="M164">
        <v>7944.7</v>
      </c>
      <c r="N164">
        <v>1695.2</v>
      </c>
      <c r="O164">
        <v>319.2</v>
      </c>
      <c r="P164" s="3">
        <v>598.99599999999998</v>
      </c>
      <c r="Q164" s="3">
        <f t="shared" si="33"/>
        <v>198.76488805062695</v>
      </c>
      <c r="R164" s="3">
        <f t="shared" si="34"/>
        <v>379.81097364783432</v>
      </c>
      <c r="S164" s="3">
        <f t="shared" si="35"/>
        <v>121.34083208111828</v>
      </c>
      <c r="T164">
        <f t="shared" si="36"/>
        <v>0.35097012901097457</v>
      </c>
      <c r="U164">
        <f t="shared" si="37"/>
        <v>0.19826620808824913</v>
      </c>
      <c r="V164">
        <f t="shared" si="38"/>
        <v>-0.582303207001722</v>
      </c>
      <c r="W164">
        <f t="shared" si="45"/>
        <v>-7.3457827348708982</v>
      </c>
      <c r="X164">
        <f t="shared" si="46"/>
        <v>-2.703943256310648</v>
      </c>
      <c r="Y164">
        <f t="shared" si="47"/>
        <v>10.220549030086268</v>
      </c>
      <c r="Z164">
        <f t="shared" si="39"/>
        <v>0.18829636621047663</v>
      </c>
      <c r="AA164">
        <f t="shared" si="40"/>
        <v>0.63084716071614511</v>
      </c>
      <c r="AB164">
        <f t="shared" si="41"/>
        <v>0.16459211216187353</v>
      </c>
    </row>
    <row r="165" spans="1:28" x14ac:dyDescent="0.25">
      <c r="A165" t="s">
        <v>160</v>
      </c>
      <c r="B165">
        <v>3975.8159999999998</v>
      </c>
      <c r="C165">
        <v>0.06</v>
      </c>
      <c r="D165">
        <f t="shared" si="42"/>
        <v>6.0235847887864722</v>
      </c>
      <c r="E165">
        <v>5.66</v>
      </c>
      <c r="F165">
        <v>216.935</v>
      </c>
      <c r="G165">
        <f t="shared" si="32"/>
        <v>1.5082858920874465</v>
      </c>
      <c r="H165">
        <f t="shared" si="43"/>
        <v>-1.4482858920874464</v>
      </c>
      <c r="I165">
        <f t="shared" si="44"/>
        <v>-0.3620714730218616</v>
      </c>
      <c r="J165">
        <v>1088.7</v>
      </c>
      <c r="K165">
        <v>16502.8</v>
      </c>
      <c r="L165">
        <v>2362.3000000000002</v>
      </c>
      <c r="M165">
        <v>7952.2</v>
      </c>
      <c r="N165">
        <v>1706.6</v>
      </c>
      <c r="O165">
        <v>325.60000000000002</v>
      </c>
      <c r="P165" s="3">
        <v>587.06399999999996</v>
      </c>
      <c r="Q165" s="3">
        <f t="shared" si="33"/>
        <v>215.28131192960774</v>
      </c>
      <c r="R165" s="3">
        <f t="shared" si="34"/>
        <v>369.10670442635444</v>
      </c>
      <c r="S165" s="3">
        <f t="shared" si="35"/>
        <v>127.28948113372019</v>
      </c>
      <c r="T165">
        <f t="shared" si="36"/>
        <v>1.0752759021787739</v>
      </c>
      <c r="U165">
        <f t="shared" si="37"/>
        <v>0.14650311392578885</v>
      </c>
      <c r="V165">
        <f t="shared" si="38"/>
        <v>0.67023591483952316</v>
      </c>
      <c r="W165">
        <f t="shared" si="45"/>
        <v>-2.8587917062827373</v>
      </c>
      <c r="X165">
        <f t="shared" si="46"/>
        <v>4.786049169548523</v>
      </c>
      <c r="Y165">
        <f t="shared" si="47"/>
        <v>7.9822941302032824</v>
      </c>
      <c r="Z165">
        <f t="shared" si="39"/>
        <v>0.1907887026836986</v>
      </c>
      <c r="AA165">
        <f t="shared" si="40"/>
        <v>0.62501514894442156</v>
      </c>
      <c r="AB165">
        <f t="shared" si="41"/>
        <v>0.16545639633525619</v>
      </c>
    </row>
    <row r="166" spans="1:28" x14ac:dyDescent="0.25">
      <c r="A166" t="s">
        <v>161</v>
      </c>
      <c r="B166">
        <v>4189.9740000000002</v>
      </c>
      <c r="C166">
        <v>0.11</v>
      </c>
      <c r="D166">
        <f t="shared" si="42"/>
        <v>5.3590168810629084</v>
      </c>
      <c r="E166">
        <v>5.46</v>
      </c>
      <c r="F166">
        <v>217.75299999999999</v>
      </c>
      <c r="G166">
        <f t="shared" si="32"/>
        <v>-1.1315573149393909</v>
      </c>
      <c r="H166">
        <f t="shared" si="43"/>
        <v>1.241557314939391</v>
      </c>
      <c r="I166">
        <f t="shared" si="44"/>
        <v>0.31038932873484776</v>
      </c>
      <c r="J166">
        <v>1121.5999999999999</v>
      </c>
      <c r="K166">
        <v>16582.7</v>
      </c>
      <c r="L166">
        <v>2374.8000000000002</v>
      </c>
      <c r="M166">
        <v>7992</v>
      </c>
      <c r="N166">
        <v>1718.7</v>
      </c>
      <c r="O166">
        <v>315.60000000000002</v>
      </c>
      <c r="P166" s="3">
        <v>587.67600000000004</v>
      </c>
      <c r="Q166" s="3">
        <f t="shared" si="33"/>
        <v>220.95385757147952</v>
      </c>
      <c r="R166" s="3">
        <f t="shared" si="34"/>
        <v>368.10347602583562</v>
      </c>
      <c r="S166" s="3">
        <f t="shared" si="35"/>
        <v>122.33034676904569</v>
      </c>
      <c r="T166">
        <f t="shared" si="36"/>
        <v>0.48299197730941046</v>
      </c>
      <c r="U166">
        <f t="shared" si="37"/>
        <v>0.50577199197761047</v>
      </c>
      <c r="V166">
        <f t="shared" si="38"/>
        <v>0.70651039801576943</v>
      </c>
      <c r="W166">
        <f t="shared" si="45"/>
        <v>-0.27216906288414222</v>
      </c>
      <c r="X166">
        <f t="shared" si="46"/>
        <v>-3.9738725864357782</v>
      </c>
      <c r="Y166">
        <f t="shared" si="47"/>
        <v>2.60082899871108</v>
      </c>
      <c r="Z166">
        <f t="shared" si="39"/>
        <v>0.18362716006283819</v>
      </c>
      <c r="AA166">
        <f t="shared" si="40"/>
        <v>0.62515754370518661</v>
      </c>
      <c r="AB166">
        <f t="shared" si="41"/>
        <v>0.16578886445190416</v>
      </c>
    </row>
    <row r="167" spans="1:28" x14ac:dyDescent="0.25">
      <c r="A167" t="s">
        <v>162</v>
      </c>
      <c r="B167">
        <v>3711.26</v>
      </c>
      <c r="C167">
        <v>0.15</v>
      </c>
      <c r="D167">
        <f t="shared" si="42"/>
        <v>-11.462726027655544</v>
      </c>
      <c r="E167">
        <v>5.58</v>
      </c>
      <c r="F167">
        <v>217.137</v>
      </c>
      <c r="G167">
        <f t="shared" si="32"/>
        <v>1.0702920276139061</v>
      </c>
      <c r="H167">
        <f t="shared" si="43"/>
        <v>-0.92029202761390605</v>
      </c>
      <c r="I167">
        <f t="shared" si="44"/>
        <v>-0.23007300690347651</v>
      </c>
      <c r="J167">
        <v>1135.25</v>
      </c>
      <c r="K167">
        <v>16743.2</v>
      </c>
      <c r="L167">
        <v>2387.9</v>
      </c>
      <c r="M167">
        <v>8046</v>
      </c>
      <c r="N167">
        <v>1775.3</v>
      </c>
      <c r="O167">
        <v>313.10000000000002</v>
      </c>
      <c r="P167" s="3">
        <v>610.00300000000004</v>
      </c>
      <c r="Q167" s="3">
        <f t="shared" si="33"/>
        <v>224.2773479180008</v>
      </c>
      <c r="R167" s="3">
        <f t="shared" si="34"/>
        <v>383.17242558804082</v>
      </c>
      <c r="S167" s="3">
        <f t="shared" si="35"/>
        <v>125.37359433834931</v>
      </c>
      <c r="T167">
        <f t="shared" si="36"/>
        <v>0.96322224412066504</v>
      </c>
      <c r="U167">
        <f t="shared" si="37"/>
        <v>0.64517283314344809</v>
      </c>
      <c r="V167">
        <f t="shared" si="38"/>
        <v>3.2401231630109883</v>
      </c>
      <c r="W167">
        <f t="shared" si="45"/>
        <v>4.0121001733335326</v>
      </c>
      <c r="X167">
        <f t="shared" si="46"/>
        <v>2.4572888804618387</v>
      </c>
      <c r="Y167">
        <f t="shared" si="47"/>
        <v>1.4929555865948352</v>
      </c>
      <c r="Z167">
        <f t="shared" si="39"/>
        <v>0.17636455810285587</v>
      </c>
      <c r="AA167">
        <f t="shared" si="40"/>
        <v>0.62317239237421751</v>
      </c>
      <c r="AB167">
        <f t="shared" si="41"/>
        <v>0.1701473082931598</v>
      </c>
    </row>
    <row r="168" spans="1:28" x14ac:dyDescent="0.25">
      <c r="A168" t="s">
        <v>163</v>
      </c>
      <c r="B168">
        <v>4130.4179999999997</v>
      </c>
      <c r="C168">
        <v>0.16</v>
      </c>
      <c r="D168">
        <f t="shared" si="42"/>
        <v>11.254223525163939</v>
      </c>
      <c r="E168">
        <v>5.66</v>
      </c>
      <c r="F168">
        <v>217.71799999999999</v>
      </c>
      <c r="G168">
        <f t="shared" si="32"/>
        <v>3.6120118685639468</v>
      </c>
      <c r="H168">
        <f t="shared" si="43"/>
        <v>-3.4520118685639467</v>
      </c>
      <c r="I168">
        <f t="shared" si="44"/>
        <v>-0.86300296714098668</v>
      </c>
      <c r="J168">
        <v>1096.3900000000001</v>
      </c>
      <c r="K168">
        <v>16872.3</v>
      </c>
      <c r="L168">
        <v>2396.8000000000002</v>
      </c>
      <c r="M168">
        <v>8101.9</v>
      </c>
      <c r="N168">
        <v>1823.7</v>
      </c>
      <c r="O168">
        <v>319.7</v>
      </c>
      <c r="P168" s="3">
        <v>651.00599999999997</v>
      </c>
      <c r="Q168" s="3">
        <f t="shared" si="33"/>
        <v>216.02223955542243</v>
      </c>
      <c r="R168" s="3">
        <f t="shared" si="34"/>
        <v>407.83713350415701</v>
      </c>
      <c r="S168" s="3">
        <f t="shared" si="35"/>
        <v>126.83169783731061</v>
      </c>
      <c r="T168">
        <f t="shared" si="36"/>
        <v>0.76810182635966839</v>
      </c>
      <c r="U168">
        <f t="shared" si="37"/>
        <v>0.61913194724994014</v>
      </c>
      <c r="V168">
        <f t="shared" si="38"/>
        <v>2.689798171003499</v>
      </c>
      <c r="W168">
        <f t="shared" si="45"/>
        <v>6.2382826891703935</v>
      </c>
      <c r="X168">
        <f t="shared" si="46"/>
        <v>1.1562959145668295</v>
      </c>
      <c r="Y168">
        <f t="shared" si="47"/>
        <v>-3.7502083026075717</v>
      </c>
      <c r="Z168">
        <f t="shared" si="39"/>
        <v>0.17530295552996655</v>
      </c>
      <c r="AA168">
        <f t="shared" si="40"/>
        <v>0.62224474434428034</v>
      </c>
      <c r="AB168">
        <f t="shared" si="41"/>
        <v>0.17370722089401544</v>
      </c>
    </row>
    <row r="169" spans="1:28" x14ac:dyDescent="0.25">
      <c r="A169" t="s">
        <v>164</v>
      </c>
      <c r="B169">
        <v>4574.7079999999996</v>
      </c>
      <c r="C169">
        <v>0.14000000000000001</v>
      </c>
      <c r="D169">
        <f t="shared" si="42"/>
        <v>10.7215384423562</v>
      </c>
      <c r="E169">
        <v>6.04</v>
      </c>
      <c r="F169">
        <v>219.684</v>
      </c>
      <c r="G169">
        <f t="shared" si="32"/>
        <v>4.6703446768995072</v>
      </c>
      <c r="H169">
        <f t="shared" si="43"/>
        <v>-4.5303446768995075</v>
      </c>
      <c r="I169">
        <f t="shared" si="44"/>
        <v>-1.1325861692248769</v>
      </c>
      <c r="J169">
        <v>1204</v>
      </c>
      <c r="K169">
        <v>16960.900000000001</v>
      </c>
      <c r="L169">
        <v>2414.6</v>
      </c>
      <c r="M169">
        <v>8121.5</v>
      </c>
      <c r="N169">
        <v>1859.4</v>
      </c>
      <c r="O169">
        <v>325.60000000000002</v>
      </c>
      <c r="P169" s="3">
        <v>695.16700000000003</v>
      </c>
      <c r="Q169" s="3">
        <f t="shared" si="33"/>
        <v>235.10171323628867</v>
      </c>
      <c r="R169" s="3">
        <f t="shared" si="34"/>
        <v>431.60536124256424</v>
      </c>
      <c r="S169" s="3">
        <f t="shared" si="35"/>
        <v>134.13565125478601</v>
      </c>
      <c r="T169">
        <f t="shared" si="36"/>
        <v>0.52374710363132237</v>
      </c>
      <c r="U169">
        <f t="shared" si="37"/>
        <v>0.35560156893357231</v>
      </c>
      <c r="V169">
        <f t="shared" si="38"/>
        <v>1.9386450598970484</v>
      </c>
      <c r="W169">
        <f t="shared" si="45"/>
        <v>5.6643742970463151</v>
      </c>
      <c r="X169">
        <f t="shared" si="46"/>
        <v>5.5990616987959818</v>
      </c>
      <c r="Y169">
        <f t="shared" si="47"/>
        <v>8.4636879496905237</v>
      </c>
      <c r="Z169">
        <f t="shared" si="39"/>
        <v>0.1751102506184791</v>
      </c>
      <c r="AA169">
        <f t="shared" si="40"/>
        <v>0.62119934673277943</v>
      </c>
      <c r="AB169">
        <f t="shared" si="41"/>
        <v>0.1764789628040736</v>
      </c>
    </row>
    <row r="170" spans="1:28" x14ac:dyDescent="0.25">
      <c r="A170" t="s">
        <v>165</v>
      </c>
      <c r="B170">
        <v>4845.5020000000004</v>
      </c>
      <c r="C170">
        <v>0.13</v>
      </c>
      <c r="D170">
        <f t="shared" si="42"/>
        <v>5.8868723402674261</v>
      </c>
      <c r="E170">
        <v>6.16</v>
      </c>
      <c r="F170">
        <v>222.249</v>
      </c>
      <c r="G170">
        <f t="shared" si="32"/>
        <v>4.3878712615129878</v>
      </c>
      <c r="H170">
        <f t="shared" si="43"/>
        <v>-4.2578712615129879</v>
      </c>
      <c r="I170">
        <f t="shared" si="44"/>
        <v>-1.064467815378247</v>
      </c>
      <c r="J170">
        <v>1302.74</v>
      </c>
      <c r="K170">
        <v>16920.599999999999</v>
      </c>
      <c r="L170">
        <v>2422.6999999999998</v>
      </c>
      <c r="M170">
        <v>8147.7</v>
      </c>
      <c r="N170">
        <v>1857.3</v>
      </c>
      <c r="O170">
        <v>327.10000000000002</v>
      </c>
      <c r="P170" s="3">
        <v>744.39300000000003</v>
      </c>
      <c r="Q170" s="3">
        <f t="shared" si="33"/>
        <v>251.4465418820989</v>
      </c>
      <c r="R170" s="3">
        <f t="shared" si="34"/>
        <v>456.83416474121327</v>
      </c>
      <c r="S170" s="3">
        <f t="shared" si="35"/>
        <v>135.22176731550002</v>
      </c>
      <c r="T170">
        <f t="shared" si="36"/>
        <v>-0.23788804512818729</v>
      </c>
      <c r="U170">
        <f t="shared" si="37"/>
        <v>0.32501864538989622</v>
      </c>
      <c r="V170">
        <f t="shared" si="38"/>
        <v>-0.11300348284608575</v>
      </c>
      <c r="W170">
        <f t="shared" si="45"/>
        <v>5.6808791917864809</v>
      </c>
      <c r="X170">
        <f t="shared" si="46"/>
        <v>0.80645408092614446</v>
      </c>
      <c r="Y170">
        <f t="shared" si="47"/>
        <v>6.721216703180044</v>
      </c>
      <c r="Z170">
        <f t="shared" si="39"/>
        <v>0.17611586711893612</v>
      </c>
      <c r="AA170">
        <f t="shared" si="40"/>
        <v>0.62470597969339148</v>
      </c>
      <c r="AB170">
        <f t="shared" si="41"/>
        <v>0.17570763641867856</v>
      </c>
    </row>
    <row r="171" spans="1:28" x14ac:dyDescent="0.25">
      <c r="A171" t="s">
        <v>166</v>
      </c>
      <c r="B171">
        <v>4850.3090000000002</v>
      </c>
      <c r="C171">
        <v>0.05</v>
      </c>
      <c r="D171">
        <f t="shared" si="42"/>
        <v>8.670540740671058E-2</v>
      </c>
      <c r="E171">
        <v>6.49</v>
      </c>
      <c r="F171">
        <v>224.68700000000001</v>
      </c>
      <c r="G171">
        <f t="shared" si="32"/>
        <v>2.2039548349481741</v>
      </c>
      <c r="H171">
        <f t="shared" si="43"/>
        <v>-2.1539548349481743</v>
      </c>
      <c r="I171">
        <f t="shared" si="44"/>
        <v>-0.53848870873704358</v>
      </c>
      <c r="J171">
        <v>1319.04</v>
      </c>
      <c r="K171">
        <v>17035.099999999999</v>
      </c>
      <c r="L171">
        <v>2417.5</v>
      </c>
      <c r="M171">
        <v>8174.9</v>
      </c>
      <c r="N171">
        <v>1905.7</v>
      </c>
      <c r="O171">
        <v>329.9</v>
      </c>
      <c r="P171" s="3">
        <v>766.17600000000004</v>
      </c>
      <c r="Q171" s="3">
        <f t="shared" si="33"/>
        <v>251.83016773046472</v>
      </c>
      <c r="R171" s="3">
        <f t="shared" si="34"/>
        <v>465.10039547966642</v>
      </c>
      <c r="S171" s="3">
        <f t="shared" si="35"/>
        <v>140.91994413196798</v>
      </c>
      <c r="T171">
        <f t="shared" si="36"/>
        <v>0.67441068205376098</v>
      </c>
      <c r="U171">
        <f t="shared" si="37"/>
        <v>0.20791207141801493</v>
      </c>
      <c r="V171">
        <f t="shared" si="38"/>
        <v>2.5725574941033891</v>
      </c>
      <c r="W171">
        <f t="shared" si="45"/>
        <v>1.7932839530672595</v>
      </c>
      <c r="X171">
        <f t="shared" si="46"/>
        <v>4.1275805516936437</v>
      </c>
      <c r="Y171">
        <f t="shared" si="47"/>
        <v>0.15245129183956152</v>
      </c>
      <c r="Z171">
        <f t="shared" si="39"/>
        <v>0.17311224222070629</v>
      </c>
      <c r="AA171">
        <f t="shared" si="40"/>
        <v>0.62179852187542195</v>
      </c>
      <c r="AB171">
        <f t="shared" si="41"/>
        <v>0.17991201238623919</v>
      </c>
    </row>
    <row r="172" spans="1:28" x14ac:dyDescent="0.25">
      <c r="A172" t="s">
        <v>167</v>
      </c>
      <c r="B172">
        <v>4177.6670000000004</v>
      </c>
      <c r="C172">
        <v>0.02</v>
      </c>
      <c r="D172">
        <f t="shared" si="42"/>
        <v>-13.873023666121066</v>
      </c>
      <c r="E172">
        <v>6.5</v>
      </c>
      <c r="F172">
        <v>225.92500000000001</v>
      </c>
      <c r="G172">
        <f t="shared" si="32"/>
        <v>1.8059090406107536</v>
      </c>
      <c r="H172">
        <f t="shared" si="43"/>
        <v>-1.7859090406107536</v>
      </c>
      <c r="I172">
        <f t="shared" si="44"/>
        <v>-0.4464772601526884</v>
      </c>
      <c r="J172">
        <v>1228.1199999999999</v>
      </c>
      <c r="K172">
        <v>17031.3</v>
      </c>
      <c r="L172">
        <v>2409.3000000000002</v>
      </c>
      <c r="M172">
        <v>8210.4</v>
      </c>
      <c r="N172">
        <v>1995.4</v>
      </c>
      <c r="O172">
        <v>332.7</v>
      </c>
      <c r="P172" s="3">
        <v>807.15099999999995</v>
      </c>
      <c r="Q172" s="3">
        <f t="shared" si="33"/>
        <v>233.18695296770088</v>
      </c>
      <c r="R172" s="3">
        <f t="shared" si="34"/>
        <v>487.28900111568413</v>
      </c>
      <c r="S172" s="3">
        <f t="shared" si="35"/>
        <v>140.36369001512301</v>
      </c>
      <c r="T172">
        <f t="shared" si="36"/>
        <v>-2.2309372377193881E-2</v>
      </c>
      <c r="U172">
        <f t="shared" si="37"/>
        <v>0.25740039951731575</v>
      </c>
      <c r="V172">
        <f t="shared" si="38"/>
        <v>4.5995136345077015</v>
      </c>
      <c r="W172">
        <f t="shared" si="45"/>
        <v>4.660409198008697</v>
      </c>
      <c r="X172">
        <f t="shared" si="46"/>
        <v>-0.39551170024711979</v>
      </c>
      <c r="Y172">
        <f t="shared" si="47"/>
        <v>-7.6914417647585331</v>
      </c>
      <c r="Z172">
        <f t="shared" si="39"/>
        <v>0.16673348702014631</v>
      </c>
      <c r="AA172">
        <f t="shared" si="40"/>
        <v>0.62354018777192588</v>
      </c>
      <c r="AB172">
        <f t="shared" si="41"/>
        <v>0.18789607992692825</v>
      </c>
    </row>
    <row r="173" spans="1:28" x14ac:dyDescent="0.25">
      <c r="A173" t="s">
        <v>168</v>
      </c>
      <c r="B173">
        <v>4671.3159999999998</v>
      </c>
      <c r="C173">
        <v>0.01</v>
      </c>
      <c r="D173">
        <f t="shared" si="42"/>
        <v>11.813879811985956</v>
      </c>
      <c r="E173">
        <v>7.29</v>
      </c>
      <c r="F173">
        <v>226.94499999999999</v>
      </c>
      <c r="G173">
        <f t="shared" si="32"/>
        <v>2.5627354645398448</v>
      </c>
      <c r="H173">
        <f t="shared" si="43"/>
        <v>-2.552735464539845</v>
      </c>
      <c r="I173">
        <f t="shared" si="44"/>
        <v>-0.63818386613496125</v>
      </c>
      <c r="J173">
        <v>1225.6500000000001</v>
      </c>
      <c r="K173">
        <v>17222.599999999999</v>
      </c>
      <c r="L173">
        <v>2408.6999999999998</v>
      </c>
      <c r="M173">
        <v>8202.5</v>
      </c>
      <c r="N173">
        <v>2046.6</v>
      </c>
      <c r="O173">
        <v>337.7</v>
      </c>
      <c r="P173" s="3">
        <v>834.26199999999994</v>
      </c>
      <c r="Q173" s="3">
        <f t="shared" si="33"/>
        <v>231.67201991981943</v>
      </c>
      <c r="R173" s="3">
        <f t="shared" si="34"/>
        <v>501.39263919360241</v>
      </c>
      <c r="S173" s="3">
        <f t="shared" si="35"/>
        <v>156.71574102163012</v>
      </c>
      <c r="T173">
        <f t="shared" si="36"/>
        <v>1.1169647187294629</v>
      </c>
      <c r="U173">
        <f t="shared" si="37"/>
        <v>-8.0071974849360572E-2</v>
      </c>
      <c r="V173">
        <f t="shared" si="38"/>
        <v>2.5335348173247674</v>
      </c>
      <c r="W173">
        <f t="shared" si="45"/>
        <v>2.8532126588237894</v>
      </c>
      <c r="X173">
        <f t="shared" si="46"/>
        <v>11.019675753163582</v>
      </c>
      <c r="Y173">
        <f t="shared" si="47"/>
        <v>-0.65178408910320229</v>
      </c>
      <c r="Z173">
        <f t="shared" si="39"/>
        <v>0.16500537476790775</v>
      </c>
      <c r="AA173">
        <f t="shared" si="40"/>
        <v>0.61612067864317821</v>
      </c>
      <c r="AB173">
        <f t="shared" si="41"/>
        <v>0.19287168275030156</v>
      </c>
    </row>
    <row r="174" spans="1:28" x14ac:dyDescent="0.25">
      <c r="A174" t="s">
        <v>169</v>
      </c>
      <c r="B174">
        <v>5259.2759999999998</v>
      </c>
      <c r="C174">
        <v>7.0000000000000007E-2</v>
      </c>
      <c r="D174">
        <f t="shared" si="42"/>
        <v>12.569103004378215</v>
      </c>
      <c r="E174">
        <v>7.09</v>
      </c>
      <c r="F174">
        <v>228.399</v>
      </c>
      <c r="G174">
        <f t="shared" si="32"/>
        <v>1.0315281590550285</v>
      </c>
      <c r="H174">
        <f t="shared" si="43"/>
        <v>-0.96152815905502842</v>
      </c>
      <c r="I174">
        <f t="shared" si="44"/>
        <v>-0.2403820397637571</v>
      </c>
      <c r="J174">
        <v>1347.44</v>
      </c>
      <c r="K174">
        <v>17367</v>
      </c>
      <c r="L174">
        <v>2426.3000000000002</v>
      </c>
      <c r="M174">
        <v>8239.7999999999993</v>
      </c>
      <c r="N174">
        <v>2099.3000000000002</v>
      </c>
      <c r="O174">
        <v>333.2</v>
      </c>
      <c r="P174" s="3">
        <v>881.33699999999999</v>
      </c>
      <c r="Q174" s="3">
        <f t="shared" si="33"/>
        <v>253.07134435563955</v>
      </c>
      <c r="R174" s="3">
        <f t="shared" si="34"/>
        <v>526.31277955522762</v>
      </c>
      <c r="S174" s="3">
        <f t="shared" si="35"/>
        <v>151.4459794325293</v>
      </c>
      <c r="T174">
        <f t="shared" si="36"/>
        <v>0.83493789386572814</v>
      </c>
      <c r="U174">
        <f t="shared" si="37"/>
        <v>0.51604406417045112</v>
      </c>
      <c r="V174">
        <f t="shared" si="38"/>
        <v>2.5424076157621656</v>
      </c>
      <c r="W174">
        <f t="shared" si="45"/>
        <v>4.8506168839264063</v>
      </c>
      <c r="X174">
        <f t="shared" si="46"/>
        <v>-3.4204607589729541</v>
      </c>
      <c r="Y174">
        <f t="shared" si="47"/>
        <v>8.8348778278105833</v>
      </c>
      <c r="Z174">
        <f t="shared" si="39"/>
        <v>0.15871957319106367</v>
      </c>
      <c r="AA174">
        <f t="shared" si="40"/>
        <v>0.61415903725456322</v>
      </c>
      <c r="AB174">
        <f t="shared" si="41"/>
        <v>0.19681983105352477</v>
      </c>
    </row>
    <row r="175" spans="1:28" x14ac:dyDescent="0.25">
      <c r="A175" t="s">
        <v>170</v>
      </c>
      <c r="B175">
        <v>5114.5540000000001</v>
      </c>
      <c r="C175">
        <v>0.09</v>
      </c>
      <c r="D175">
        <f t="shared" si="42"/>
        <v>-2.7742475789443191</v>
      </c>
      <c r="E175">
        <v>7.45</v>
      </c>
      <c r="F175">
        <v>228.988</v>
      </c>
      <c r="G175">
        <f t="shared" si="32"/>
        <v>1.3607699966810216</v>
      </c>
      <c r="H175">
        <f t="shared" si="43"/>
        <v>-1.2707699966810215</v>
      </c>
      <c r="I175">
        <f t="shared" si="44"/>
        <v>-0.31769249917025538</v>
      </c>
      <c r="J175">
        <v>1350.39</v>
      </c>
      <c r="K175">
        <v>17444.5</v>
      </c>
      <c r="L175">
        <v>2423.6</v>
      </c>
      <c r="M175">
        <v>8262.1</v>
      </c>
      <c r="N175">
        <v>2146.6999999999998</v>
      </c>
      <c r="O175">
        <v>332.5</v>
      </c>
      <c r="P175" s="3">
        <v>900.05100000000004</v>
      </c>
      <c r="Q175" s="3">
        <f t="shared" si="33"/>
        <v>252.97303075526997</v>
      </c>
      <c r="R175" s="3">
        <f t="shared" si="34"/>
        <v>536.10579950566978</v>
      </c>
      <c r="S175" s="3">
        <f t="shared" si="35"/>
        <v>158.72643421466941</v>
      </c>
      <c r="T175">
        <f t="shared" si="36"/>
        <v>0.44525589554158529</v>
      </c>
      <c r="U175">
        <f t="shared" si="37"/>
        <v>0.18359113053936227</v>
      </c>
      <c r="V175">
        <f t="shared" si="38"/>
        <v>2.2327823449765916</v>
      </c>
      <c r="W175">
        <f t="shared" si="45"/>
        <v>1.8435854781645666</v>
      </c>
      <c r="X175">
        <f t="shared" si="46"/>
        <v>4.6953190901493969</v>
      </c>
      <c r="Y175">
        <f t="shared" si="47"/>
        <v>-3.8855723506436846E-2</v>
      </c>
      <c r="Z175">
        <f t="shared" si="39"/>
        <v>0.15488889924069504</v>
      </c>
      <c r="AA175">
        <f t="shared" si="40"/>
        <v>0.61255410014617795</v>
      </c>
      <c r="AB175">
        <f t="shared" si="41"/>
        <v>0.20089465360247805</v>
      </c>
    </row>
    <row r="176" spans="1:28" x14ac:dyDescent="0.25">
      <c r="A176" t="s">
        <v>171</v>
      </c>
      <c r="B176">
        <v>5439.4070000000002</v>
      </c>
      <c r="C176">
        <v>0.1</v>
      </c>
      <c r="D176">
        <f t="shared" si="42"/>
        <v>6.3265411118936212</v>
      </c>
      <c r="E176">
        <v>7.77</v>
      </c>
      <c r="F176">
        <v>229.767</v>
      </c>
      <c r="G176">
        <f t="shared" si="32"/>
        <v>2.5660778092589709</v>
      </c>
      <c r="H176">
        <f t="shared" si="43"/>
        <v>-2.4660778092589708</v>
      </c>
      <c r="I176">
        <f t="shared" si="44"/>
        <v>-0.6165194523147427</v>
      </c>
      <c r="J176">
        <v>1402.21</v>
      </c>
      <c r="K176">
        <v>17469.7</v>
      </c>
      <c r="L176">
        <v>2424.8000000000002</v>
      </c>
      <c r="M176">
        <v>8269.4</v>
      </c>
      <c r="N176">
        <v>2139.6</v>
      </c>
      <c r="O176">
        <v>333.3</v>
      </c>
      <c r="P176" s="3">
        <v>903.774</v>
      </c>
      <c r="Q176" s="3">
        <f t="shared" si="33"/>
        <v>261.79005284301735</v>
      </c>
      <c r="R176" s="3">
        <f t="shared" si="34"/>
        <v>536.49823807016105</v>
      </c>
      <c r="S176" s="3">
        <f t="shared" si="35"/>
        <v>164.98295430387503</v>
      </c>
      <c r="T176">
        <f t="shared" si="36"/>
        <v>0.14435389827642808</v>
      </c>
      <c r="U176">
        <f t="shared" si="37"/>
        <v>7.9513940176134668E-2</v>
      </c>
      <c r="V176">
        <f t="shared" si="38"/>
        <v>-0.33128836029474584</v>
      </c>
      <c r="W176">
        <f t="shared" si="45"/>
        <v>7.3174921640095647E-2</v>
      </c>
      <c r="X176">
        <f t="shared" si="46"/>
        <v>3.8659980453004117</v>
      </c>
      <c r="Y176">
        <f t="shared" si="47"/>
        <v>3.4259972261613036</v>
      </c>
      <c r="Z176">
        <f t="shared" si="39"/>
        <v>0.15577678070667417</v>
      </c>
      <c r="AA176">
        <f t="shared" si="40"/>
        <v>0.61215704906209034</v>
      </c>
      <c r="AB176">
        <f t="shared" si="41"/>
        <v>0.20007106655944343</v>
      </c>
    </row>
    <row r="177" spans="1:28" x14ac:dyDescent="0.25">
      <c r="A177" t="s">
        <v>172</v>
      </c>
      <c r="B177">
        <v>5418.8890000000001</v>
      </c>
      <c r="C177">
        <v>0.09</v>
      </c>
      <c r="D177">
        <f t="shared" si="42"/>
        <v>-0.39971023633642272</v>
      </c>
      <c r="E177">
        <v>8.94</v>
      </c>
      <c r="F177">
        <v>231.24100000000001</v>
      </c>
      <c r="G177">
        <f t="shared" si="32"/>
        <v>1.6848223282202923</v>
      </c>
      <c r="H177">
        <f t="shared" si="43"/>
        <v>-1.5948223282202922</v>
      </c>
      <c r="I177">
        <f t="shared" si="44"/>
        <v>-0.39870558205507306</v>
      </c>
      <c r="J177">
        <v>1418.21</v>
      </c>
      <c r="K177">
        <v>17489.900000000001</v>
      </c>
      <c r="L177">
        <v>2424.8000000000002</v>
      </c>
      <c r="M177">
        <v>8289.7999999999993</v>
      </c>
      <c r="N177">
        <v>2162.9</v>
      </c>
      <c r="O177">
        <v>338.9</v>
      </c>
      <c r="P177" s="3">
        <v>1096.1079999999999</v>
      </c>
      <c r="Q177" s="3">
        <f t="shared" si="33"/>
        <v>263.08945367633601</v>
      </c>
      <c r="R177" s="3">
        <f t="shared" si="34"/>
        <v>646.52395239592317</v>
      </c>
      <c r="S177" s="3">
        <f t="shared" si="35"/>
        <v>188.6159394810542</v>
      </c>
      <c r="T177">
        <f t="shared" si="36"/>
        <v>0.11556197581210625</v>
      </c>
      <c r="U177">
        <f t="shared" si="37"/>
        <v>0.19057589565267818</v>
      </c>
      <c r="V177">
        <f t="shared" si="38"/>
        <v>1.0831018142161142</v>
      </c>
      <c r="W177">
        <f t="shared" si="45"/>
        <v>18.654696891554146</v>
      </c>
      <c r="X177">
        <f t="shared" si="46"/>
        <v>13.387072005919087</v>
      </c>
      <c r="Y177">
        <f t="shared" si="47"/>
        <v>0.49512448923110242</v>
      </c>
      <c r="Z177">
        <f t="shared" si="39"/>
        <v>0.15668778029497432</v>
      </c>
      <c r="AA177">
        <f t="shared" si="40"/>
        <v>0.61261642433633112</v>
      </c>
      <c r="AB177">
        <f t="shared" si="41"/>
        <v>0.20186474530080453</v>
      </c>
    </row>
    <row r="178" spans="1:28" x14ac:dyDescent="0.25">
      <c r="A178" t="s">
        <v>173</v>
      </c>
      <c r="B178">
        <v>5993.585</v>
      </c>
      <c r="C178">
        <v>0.09</v>
      </c>
      <c r="D178">
        <f t="shared" si="42"/>
        <v>10.582921148135718</v>
      </c>
      <c r="E178">
        <v>7.95</v>
      </c>
      <c r="F178">
        <v>232.215</v>
      </c>
      <c r="G178">
        <f t="shared" si="32"/>
        <v>-2.4115582542050262E-2</v>
      </c>
      <c r="H178">
        <f t="shared" si="43"/>
        <v>0.11411558254205026</v>
      </c>
      <c r="I178">
        <f t="shared" si="44"/>
        <v>2.8528895635512565E-2</v>
      </c>
      <c r="J178">
        <v>1514.51</v>
      </c>
      <c r="K178">
        <v>17662.400000000001</v>
      </c>
      <c r="L178">
        <v>2461.5</v>
      </c>
      <c r="M178">
        <v>8296</v>
      </c>
      <c r="N178">
        <v>2196.3000000000002</v>
      </c>
      <c r="O178">
        <v>352.3</v>
      </c>
      <c r="P178" s="3">
        <v>860.33299999999997</v>
      </c>
      <c r="Q178" s="3">
        <f t="shared" si="33"/>
        <v>279.77545463303483</v>
      </c>
      <c r="R178" s="3">
        <f t="shared" si="34"/>
        <v>505.32690562918418</v>
      </c>
      <c r="S178" s="3">
        <f t="shared" si="35"/>
        <v>167.02541908277971</v>
      </c>
      <c r="T178">
        <f t="shared" si="36"/>
        <v>0.98145148206718602</v>
      </c>
      <c r="U178">
        <f t="shared" si="37"/>
        <v>0.39958883465018857</v>
      </c>
      <c r="V178">
        <f t="shared" si="38"/>
        <v>1.5324212521450775</v>
      </c>
      <c r="W178">
        <f t="shared" si="45"/>
        <v>-24.640468913976576</v>
      </c>
      <c r="X178">
        <f t="shared" si="46"/>
        <v>-12.156687046346537</v>
      </c>
      <c r="Y178">
        <f t="shared" si="47"/>
        <v>6.1493231303742846</v>
      </c>
      <c r="Z178">
        <f t="shared" si="39"/>
        <v>0.16040613759504621</v>
      </c>
      <c r="AA178">
        <f t="shared" si="40"/>
        <v>0.60906218860404016</v>
      </c>
      <c r="AB178">
        <f t="shared" si="41"/>
        <v>0.20416453636997445</v>
      </c>
    </row>
    <row r="179" spans="1:28" x14ac:dyDescent="0.25">
      <c r="A179" t="s">
        <v>174</v>
      </c>
      <c r="B179">
        <v>6168.0069999999996</v>
      </c>
      <c r="C179">
        <v>0.05</v>
      </c>
      <c r="D179">
        <f t="shared" si="42"/>
        <v>2.8976447631092235</v>
      </c>
      <c r="E179">
        <v>8.6</v>
      </c>
      <c r="F179">
        <v>232.20099999999999</v>
      </c>
      <c r="G179">
        <f t="shared" si="32"/>
        <v>1.934530859040251</v>
      </c>
      <c r="H179">
        <f t="shared" si="43"/>
        <v>-1.884530859040251</v>
      </c>
      <c r="I179">
        <f t="shared" si="44"/>
        <v>-0.47113271476006274</v>
      </c>
      <c r="J179">
        <v>1609.77</v>
      </c>
      <c r="K179">
        <v>17709.7</v>
      </c>
      <c r="L179">
        <v>2463.6999999999998</v>
      </c>
      <c r="M179">
        <v>8322.6</v>
      </c>
      <c r="N179">
        <v>2207.6</v>
      </c>
      <c r="O179">
        <v>355</v>
      </c>
      <c r="P179" s="3">
        <v>1118.615</v>
      </c>
      <c r="Q179" s="3">
        <f t="shared" si="33"/>
        <v>297.3907652166078</v>
      </c>
      <c r="R179" s="3">
        <f t="shared" si="34"/>
        <v>657.07155009489304</v>
      </c>
      <c r="S179" s="3">
        <f t="shared" si="35"/>
        <v>180.69247918387242</v>
      </c>
      <c r="T179">
        <f t="shared" si="36"/>
        <v>0.26744257871591515</v>
      </c>
      <c r="U179">
        <f t="shared" si="37"/>
        <v>0.26736246303649125</v>
      </c>
      <c r="V179">
        <f t="shared" si="38"/>
        <v>0.51318262446393703</v>
      </c>
      <c r="W179">
        <f t="shared" si="45"/>
        <v>26.258735908685082</v>
      </c>
      <c r="X179">
        <f t="shared" si="46"/>
        <v>7.8650565367028413</v>
      </c>
      <c r="Y179">
        <f t="shared" si="47"/>
        <v>6.1059648119690557</v>
      </c>
      <c r="Z179">
        <f t="shared" si="39"/>
        <v>0.16080811741257475</v>
      </c>
      <c r="AA179">
        <f t="shared" si="40"/>
        <v>0.60906170064992626</v>
      </c>
      <c r="AB179">
        <f t="shared" si="41"/>
        <v>0.20466703132677563</v>
      </c>
    </row>
    <row r="180" spans="1:28" x14ac:dyDescent="0.25">
      <c r="A180" t="s">
        <v>175</v>
      </c>
      <c r="B180">
        <v>6491.5169999999998</v>
      </c>
      <c r="C180">
        <v>0.03</v>
      </c>
      <c r="D180">
        <f t="shared" si="42"/>
        <v>5.2374681072022078</v>
      </c>
      <c r="E180">
        <v>8.91</v>
      </c>
      <c r="F180">
        <v>233.32400000000001</v>
      </c>
      <c r="G180">
        <f t="shared" si="32"/>
        <v>1.270336527746796</v>
      </c>
      <c r="H180">
        <f t="shared" si="43"/>
        <v>-1.2403365277467959</v>
      </c>
      <c r="I180">
        <f t="shared" si="44"/>
        <v>-0.31008413193669898</v>
      </c>
      <c r="J180">
        <v>1675.31</v>
      </c>
      <c r="K180">
        <v>17860.5</v>
      </c>
      <c r="L180">
        <v>2482.6999999999998</v>
      </c>
      <c r="M180">
        <v>8339.9</v>
      </c>
      <c r="N180">
        <v>2248.1999999999998</v>
      </c>
      <c r="O180">
        <v>361.6</v>
      </c>
      <c r="P180" s="3">
        <v>947.67600000000004</v>
      </c>
      <c r="Q180" s="3">
        <f t="shared" si="33"/>
        <v>308.00906774181016</v>
      </c>
      <c r="R180" s="3">
        <f t="shared" si="34"/>
        <v>553.98318089405609</v>
      </c>
      <c r="S180" s="3">
        <f t="shared" si="35"/>
        <v>186.30478186160414</v>
      </c>
      <c r="T180">
        <f t="shared" si="36"/>
        <v>0.84790585080938286</v>
      </c>
      <c r="U180">
        <f t="shared" si="37"/>
        <v>0.33597299395662361</v>
      </c>
      <c r="V180">
        <f t="shared" si="38"/>
        <v>1.8223943462349901</v>
      </c>
      <c r="W180">
        <f t="shared" si="45"/>
        <v>-17.06585899195785</v>
      </c>
      <c r="X180">
        <f t="shared" si="46"/>
        <v>3.0587368534713555</v>
      </c>
      <c r="Y180">
        <f t="shared" si="47"/>
        <v>3.5082241442697004</v>
      </c>
      <c r="Z180">
        <f t="shared" si="39"/>
        <v>0.1608397829374611</v>
      </c>
      <c r="AA180">
        <f t="shared" si="40"/>
        <v>0.60595168108395614</v>
      </c>
      <c r="AB180">
        <f t="shared" si="41"/>
        <v>0.20773196828858131</v>
      </c>
    </row>
    <row r="181" spans="1:28" x14ac:dyDescent="0.25">
      <c r="A181" t="s">
        <v>176</v>
      </c>
      <c r="B181">
        <v>7173.9660000000003</v>
      </c>
      <c r="C181">
        <v>0.06</v>
      </c>
      <c r="D181">
        <f t="shared" si="42"/>
        <v>10.4979355742271</v>
      </c>
      <c r="E181">
        <v>9.5299999999999994</v>
      </c>
      <c r="F181">
        <v>234.065</v>
      </c>
      <c r="G181">
        <f t="shared" si="32"/>
        <v>2.4642727447504065</v>
      </c>
      <c r="H181">
        <f t="shared" si="43"/>
        <v>-2.4042727447504064</v>
      </c>
      <c r="I181">
        <f t="shared" si="44"/>
        <v>-0.60106818618760161</v>
      </c>
      <c r="J181">
        <v>1770.45</v>
      </c>
      <c r="K181">
        <v>18016.099999999999</v>
      </c>
      <c r="L181">
        <v>2506.6999999999998</v>
      </c>
      <c r="M181">
        <v>8408.9</v>
      </c>
      <c r="N181">
        <v>2302.1999999999998</v>
      </c>
      <c r="O181">
        <v>362.2</v>
      </c>
      <c r="P181" s="3">
        <v>1062.6369999999999</v>
      </c>
      <c r="Q181" s="3">
        <f t="shared" si="33"/>
        <v>324.4702794035698</v>
      </c>
      <c r="R181" s="3">
        <f t="shared" si="34"/>
        <v>619.219416932787</v>
      </c>
      <c r="S181" s="3">
        <f t="shared" si="35"/>
        <v>198.63790849243608</v>
      </c>
      <c r="T181">
        <f t="shared" si="36"/>
        <v>0.86742319863422068</v>
      </c>
      <c r="U181">
        <f t="shared" si="37"/>
        <v>0.85564184150115352</v>
      </c>
      <c r="V181">
        <f t="shared" si="38"/>
        <v>2.3735291453265361</v>
      </c>
      <c r="W181">
        <f t="shared" si="45"/>
        <v>11.132535299003177</v>
      </c>
      <c r="X181">
        <f t="shared" si="46"/>
        <v>6.4099667196291676</v>
      </c>
      <c r="Y181">
        <f t="shared" si="47"/>
        <v>5.2064719794248759</v>
      </c>
      <c r="Z181">
        <f t="shared" si="39"/>
        <v>0.1573277734341065</v>
      </c>
      <c r="AA181">
        <f t="shared" si="40"/>
        <v>0.6058802959575047</v>
      </c>
      <c r="AB181">
        <f t="shared" si="41"/>
        <v>0.21090915753600353</v>
      </c>
    </row>
    <row r="182" spans="1:28" x14ac:dyDescent="0.25">
      <c r="A182" t="s">
        <v>177</v>
      </c>
      <c r="B182">
        <v>7303.6319999999996</v>
      </c>
      <c r="C182">
        <v>0.05</v>
      </c>
      <c r="D182">
        <f t="shared" si="42"/>
        <v>1.7949521122625864</v>
      </c>
      <c r="E182">
        <v>9.19</v>
      </c>
      <c r="F182">
        <v>235.50700000000001</v>
      </c>
      <c r="G182">
        <f t="shared" si="32"/>
        <v>2.523916486558786</v>
      </c>
      <c r="H182">
        <f t="shared" si="43"/>
        <v>-2.4739164865587862</v>
      </c>
      <c r="I182">
        <f t="shared" si="44"/>
        <v>-0.61847912163969654</v>
      </c>
      <c r="J182">
        <v>1834.3</v>
      </c>
      <c r="K182">
        <v>17954</v>
      </c>
      <c r="L182">
        <v>2514.6999999999998</v>
      </c>
      <c r="M182">
        <v>8423.2000000000007</v>
      </c>
      <c r="N182">
        <v>2339.4</v>
      </c>
      <c r="O182">
        <v>362.8</v>
      </c>
      <c r="P182" s="3">
        <v>1023.484</v>
      </c>
      <c r="Q182" s="3">
        <f t="shared" si="33"/>
        <v>334.1136973868829</v>
      </c>
      <c r="R182" s="3">
        <f t="shared" si="34"/>
        <v>592.75243690296293</v>
      </c>
      <c r="S182" s="3">
        <f t="shared" si="35"/>
        <v>190.37828153183537</v>
      </c>
      <c r="T182">
        <f t="shared" si="36"/>
        <v>-0.34528712290473607</v>
      </c>
      <c r="U182">
        <f t="shared" si="37"/>
        <v>0.2040863728025144</v>
      </c>
      <c r="V182">
        <f t="shared" si="38"/>
        <v>1.6029298735644737</v>
      </c>
      <c r="W182">
        <f t="shared" si="45"/>
        <v>-4.3682843760668</v>
      </c>
      <c r="X182">
        <f t="shared" si="46"/>
        <v>-4.2470563742370793</v>
      </c>
      <c r="Y182">
        <f t="shared" si="47"/>
        <v>2.9287403333261963</v>
      </c>
      <c r="Z182">
        <f t="shared" si="39"/>
        <v>0.15508249978626998</v>
      </c>
      <c r="AA182">
        <f t="shared" si="40"/>
        <v>0.60921800155954109</v>
      </c>
      <c r="AB182">
        <f t="shared" si="41"/>
        <v>0.21388017809634388</v>
      </c>
    </row>
    <row r="183" spans="1:28" x14ac:dyDescent="0.25">
      <c r="A183" t="s">
        <v>178</v>
      </c>
      <c r="B183">
        <v>7685.8919999999998</v>
      </c>
      <c r="C183">
        <v>0.03</v>
      </c>
      <c r="D183">
        <f t="shared" si="42"/>
        <v>5.2263343443371735</v>
      </c>
      <c r="E183">
        <v>9.76</v>
      </c>
      <c r="F183">
        <v>236.99299999999999</v>
      </c>
      <c r="G183">
        <f t="shared" si="32"/>
        <v>0.80171144295402286</v>
      </c>
      <c r="H183">
        <f t="shared" si="43"/>
        <v>-0.77171144295402283</v>
      </c>
      <c r="I183">
        <f t="shared" si="44"/>
        <v>-0.19292786073850571</v>
      </c>
      <c r="J183">
        <v>1900.37</v>
      </c>
      <c r="K183">
        <v>18185.900000000001</v>
      </c>
      <c r="L183">
        <v>2540.3000000000002</v>
      </c>
      <c r="M183">
        <v>8466.5</v>
      </c>
      <c r="N183">
        <v>2406.4</v>
      </c>
      <c r="O183">
        <v>372.6</v>
      </c>
      <c r="P183" s="3">
        <v>1060.7139999999999</v>
      </c>
      <c r="Q183" s="3">
        <f t="shared" si="33"/>
        <v>343.97777415712505</v>
      </c>
      <c r="R183" s="3">
        <f t="shared" si="34"/>
        <v>610.46236240028088</v>
      </c>
      <c r="S183" s="3">
        <f t="shared" si="35"/>
        <v>200.91853843568032</v>
      </c>
      <c r="T183">
        <f t="shared" si="36"/>
        <v>1.2833637218815142</v>
      </c>
      <c r="U183">
        <f t="shared" si="37"/>
        <v>0.62794411772948422</v>
      </c>
      <c r="V183">
        <f t="shared" si="38"/>
        <v>2.8237368538914787</v>
      </c>
      <c r="W183">
        <f t="shared" si="45"/>
        <v>2.9439805081521442</v>
      </c>
      <c r="X183">
        <f t="shared" si="46"/>
        <v>5.3886496229676339</v>
      </c>
      <c r="Y183">
        <f t="shared" si="47"/>
        <v>2.9095698889845423</v>
      </c>
      <c r="Z183">
        <f t="shared" si="39"/>
        <v>0.15483710106382978</v>
      </c>
      <c r="AA183">
        <f t="shared" si="40"/>
        <v>0.60523812404115263</v>
      </c>
      <c r="AB183">
        <f t="shared" si="41"/>
        <v>0.21862848420976125</v>
      </c>
    </row>
    <row r="184" spans="1:28" x14ac:dyDescent="0.25">
      <c r="A184" t="s">
        <v>179</v>
      </c>
      <c r="B184">
        <v>7772.5810000000001</v>
      </c>
      <c r="C184">
        <v>0.03</v>
      </c>
      <c r="D184">
        <f t="shared" si="42"/>
        <v>1.1203977118075683</v>
      </c>
      <c r="E184">
        <v>10.029999999999999</v>
      </c>
      <c r="F184">
        <v>237.46799999999999</v>
      </c>
      <c r="G184">
        <f t="shared" si="32"/>
        <v>-0.89275186551449615</v>
      </c>
      <c r="H184">
        <f t="shared" si="43"/>
        <v>0.92275186551449617</v>
      </c>
      <c r="I184">
        <f t="shared" si="44"/>
        <v>0.23068796637862404</v>
      </c>
      <c r="J184">
        <v>1975.95</v>
      </c>
      <c r="K184">
        <v>18406.900000000001</v>
      </c>
      <c r="L184">
        <v>2561.8000000000002</v>
      </c>
      <c r="M184">
        <v>8544.2999999999993</v>
      </c>
      <c r="N184">
        <v>2458.5</v>
      </c>
      <c r="O184">
        <v>379.5</v>
      </c>
      <c r="P184" s="3">
        <v>1061.405</v>
      </c>
      <c r="Q184" s="3">
        <f t="shared" si="33"/>
        <v>356.94277109128643</v>
      </c>
      <c r="R184" s="3">
        <f t="shared" si="34"/>
        <v>609.63816215071392</v>
      </c>
      <c r="S184" s="3">
        <f t="shared" si="35"/>
        <v>206.06372658901842</v>
      </c>
      <c r="T184">
        <f t="shared" si="36"/>
        <v>1.2079025766700724</v>
      </c>
      <c r="U184">
        <f t="shared" si="37"/>
        <v>0.8981243299903241</v>
      </c>
      <c r="V184">
        <f t="shared" si="38"/>
        <v>2.1419553096473365</v>
      </c>
      <c r="W184">
        <f t="shared" si="45"/>
        <v>-0.13510368340154955</v>
      </c>
      <c r="X184">
        <f t="shared" si="46"/>
        <v>2.5285928828036042</v>
      </c>
      <c r="Y184">
        <f t="shared" si="47"/>
        <v>3.6998418585259429</v>
      </c>
      <c r="Z184">
        <f t="shared" si="39"/>
        <v>0.15436241610738255</v>
      </c>
      <c r="AA184">
        <f t="shared" si="40"/>
        <v>0.60336612900597042</v>
      </c>
      <c r="AB184">
        <f t="shared" si="41"/>
        <v>0.22136483554082895</v>
      </c>
    </row>
    <row r="185" spans="1:28" x14ac:dyDescent="0.25">
      <c r="A185" t="s">
        <v>180</v>
      </c>
      <c r="B185">
        <v>8155.9769999999999</v>
      </c>
      <c r="C185">
        <v>0.02</v>
      </c>
      <c r="D185">
        <f t="shared" si="42"/>
        <v>4.9276729435177353</v>
      </c>
      <c r="E185">
        <v>10.47</v>
      </c>
      <c r="F185">
        <v>236.93799999999999</v>
      </c>
      <c r="G185">
        <f t="shared" si="32"/>
        <v>-2.6302239404401018</v>
      </c>
      <c r="H185">
        <f t="shared" si="43"/>
        <v>2.6502239404401018</v>
      </c>
      <c r="I185">
        <f t="shared" si="44"/>
        <v>0.66255598511002545</v>
      </c>
      <c r="J185">
        <v>2012.04</v>
      </c>
      <c r="K185">
        <v>18500</v>
      </c>
      <c r="L185">
        <v>2592.4</v>
      </c>
      <c r="M185">
        <v>8631.2000000000007</v>
      </c>
      <c r="N185">
        <v>2479.9</v>
      </c>
      <c r="O185">
        <v>392.9</v>
      </c>
      <c r="P185" s="3">
        <v>1093.9880000000001</v>
      </c>
      <c r="Q185" s="3">
        <f t="shared" si="33"/>
        <v>364.27521797353057</v>
      </c>
      <c r="R185" s="3">
        <f t="shared" si="34"/>
        <v>629.75837321869756</v>
      </c>
      <c r="S185" s="3">
        <f t="shared" si="35"/>
        <v>215.58457032251869</v>
      </c>
      <c r="T185">
        <f t="shared" si="36"/>
        <v>0.50451377642648509</v>
      </c>
      <c r="U185">
        <f t="shared" si="37"/>
        <v>1.0524197325585405</v>
      </c>
      <c r="V185">
        <f t="shared" si="38"/>
        <v>0.86668289134115284</v>
      </c>
      <c r="W185">
        <f t="shared" si="45"/>
        <v>3.2470606877599728</v>
      </c>
      <c r="X185">
        <f t="shared" si="46"/>
        <v>4.5167796927896298</v>
      </c>
      <c r="Y185">
        <f t="shared" si="47"/>
        <v>2.0334211413065795</v>
      </c>
      <c r="Z185">
        <f t="shared" si="39"/>
        <v>0.15843380781483124</v>
      </c>
      <c r="AA185">
        <f t="shared" si="40"/>
        <v>0.6066810810810811</v>
      </c>
      <c r="AB185">
        <f t="shared" si="41"/>
        <v>0.2209540610855697</v>
      </c>
    </row>
    <row r="186" spans="1:28" x14ac:dyDescent="0.25">
      <c r="A186" t="s">
        <v>181</v>
      </c>
      <c r="B186">
        <v>8233.5049999999992</v>
      </c>
      <c r="C186">
        <v>0.03</v>
      </c>
      <c r="D186">
        <f t="shared" si="42"/>
        <v>0.94306668256909842</v>
      </c>
      <c r="E186">
        <v>10.56</v>
      </c>
      <c r="F186">
        <v>235.38</v>
      </c>
      <c r="G186">
        <f t="shared" si="32"/>
        <v>2.6374373353725389</v>
      </c>
      <c r="H186">
        <f t="shared" si="43"/>
        <v>-2.6074373353725391</v>
      </c>
      <c r="I186">
        <f t="shared" si="44"/>
        <v>-0.65185933384313477</v>
      </c>
      <c r="J186">
        <v>2063.46</v>
      </c>
      <c r="K186">
        <v>18666.599999999999</v>
      </c>
      <c r="L186">
        <v>2618.1999999999998</v>
      </c>
      <c r="M186">
        <v>8675.7999999999993</v>
      </c>
      <c r="N186">
        <v>2481.1</v>
      </c>
      <c r="O186">
        <v>383.9</v>
      </c>
      <c r="P186" s="3">
        <v>1115.7139999999999</v>
      </c>
      <c r="Q186" s="3">
        <f t="shared" si="33"/>
        <v>376.05747926355889</v>
      </c>
      <c r="R186" s="3">
        <f t="shared" si="34"/>
        <v>646.51623434507337</v>
      </c>
      <c r="S186" s="3">
        <f t="shared" si="35"/>
        <v>218.87697144388454</v>
      </c>
      <c r="T186">
        <f t="shared" si="36"/>
        <v>0.89650985478115786</v>
      </c>
      <c r="U186">
        <f t="shared" si="37"/>
        <v>0.62529070042760537</v>
      </c>
      <c r="V186">
        <f t="shared" si="38"/>
        <v>4.8377344220984497E-2</v>
      </c>
      <c r="W186">
        <f t="shared" si="45"/>
        <v>2.6262097782017157</v>
      </c>
      <c r="X186">
        <f t="shared" si="46"/>
        <v>1.5156527481625659</v>
      </c>
      <c r="Y186">
        <f t="shared" si="47"/>
        <v>3.1832326812164524</v>
      </c>
      <c r="Z186">
        <f t="shared" si="39"/>
        <v>0.15472975696263755</v>
      </c>
      <c r="AA186">
        <f t="shared" si="40"/>
        <v>0.60503787513526841</v>
      </c>
      <c r="AB186">
        <f t="shared" si="41"/>
        <v>0.2196830175314326</v>
      </c>
    </row>
    <row r="187" spans="1:28" x14ac:dyDescent="0.25">
      <c r="A187" t="s">
        <v>182</v>
      </c>
      <c r="B187">
        <v>8256.4</v>
      </c>
      <c r="C187">
        <v>0.02</v>
      </c>
      <c r="D187">
        <f t="shared" si="42"/>
        <v>0.27307112523767774</v>
      </c>
      <c r="E187">
        <v>10.69</v>
      </c>
      <c r="F187">
        <v>236.93199999999999</v>
      </c>
      <c r="G187">
        <f t="shared" si="32"/>
        <v>1.3877399422619341</v>
      </c>
      <c r="H187">
        <f t="shared" si="43"/>
        <v>-1.3677399422619341</v>
      </c>
      <c r="I187">
        <f t="shared" si="44"/>
        <v>-0.34193498556548352</v>
      </c>
      <c r="J187">
        <v>2102.0300000000002</v>
      </c>
      <c r="K187">
        <v>18782.2</v>
      </c>
      <c r="L187">
        <v>2634</v>
      </c>
      <c r="M187">
        <v>8719.7999999999993</v>
      </c>
      <c r="N187">
        <v>2498.4</v>
      </c>
      <c r="O187">
        <v>383.5</v>
      </c>
      <c r="P187" s="3">
        <v>1096.5229999999999</v>
      </c>
      <c r="Q187" s="3">
        <f t="shared" si="33"/>
        <v>380.57733805096586</v>
      </c>
      <c r="R187" s="3">
        <f t="shared" si="34"/>
        <v>631.23364043716072</v>
      </c>
      <c r="S187" s="3">
        <f t="shared" si="35"/>
        <v>220.12009720846012</v>
      </c>
      <c r="T187">
        <f t="shared" si="36"/>
        <v>0.61737821868756981</v>
      </c>
      <c r="U187">
        <f t="shared" si="37"/>
        <v>0.52808784052764679</v>
      </c>
      <c r="V187">
        <f t="shared" si="38"/>
        <v>0.69485167612528542</v>
      </c>
      <c r="W187">
        <f t="shared" si="45"/>
        <v>-2.3922244911314117</v>
      </c>
      <c r="X187">
        <f t="shared" si="46"/>
        <v>0.56634960738168871</v>
      </c>
      <c r="Y187">
        <f t="shared" si="47"/>
        <v>1.1947408307892537</v>
      </c>
      <c r="Z187">
        <f t="shared" si="39"/>
        <v>0.15349823887287864</v>
      </c>
      <c r="AA187">
        <f t="shared" si="40"/>
        <v>0.60449787564822011</v>
      </c>
      <c r="AB187">
        <f t="shared" si="41"/>
        <v>0.22004967499867889</v>
      </c>
    </row>
    <row r="188" spans="1:28" x14ac:dyDescent="0.25">
      <c r="A188" t="s">
        <v>183</v>
      </c>
      <c r="B188">
        <v>7724.817</v>
      </c>
      <c r="C188">
        <v>0.04</v>
      </c>
      <c r="D188">
        <f t="shared" si="42"/>
        <v>-6.4484356378082373</v>
      </c>
      <c r="E188">
        <v>10.79</v>
      </c>
      <c r="F188">
        <v>237.75399999999999</v>
      </c>
      <c r="G188">
        <f t="shared" si="32"/>
        <v>0.35330635867323323</v>
      </c>
      <c r="H188">
        <f t="shared" si="43"/>
        <v>-0.31330635867323325</v>
      </c>
      <c r="I188">
        <f t="shared" si="44"/>
        <v>-7.8326589668308313E-2</v>
      </c>
      <c r="J188">
        <v>2026.14</v>
      </c>
      <c r="K188">
        <v>18857.400000000001</v>
      </c>
      <c r="L188">
        <v>2661.6</v>
      </c>
      <c r="M188">
        <v>8763.4</v>
      </c>
      <c r="N188">
        <v>2513.6</v>
      </c>
      <c r="O188">
        <v>391.2</v>
      </c>
      <c r="P188" s="3">
        <v>1122.2860000000001</v>
      </c>
      <c r="Q188" s="3">
        <f t="shared" si="33"/>
        <v>365.56899328503147</v>
      </c>
      <c r="R188" s="3">
        <f t="shared" si="34"/>
        <v>643.83091073653668</v>
      </c>
      <c r="S188" s="3">
        <f t="shared" si="35"/>
        <v>221.41106634027892</v>
      </c>
      <c r="T188">
        <f t="shared" si="36"/>
        <v>0.39957969827533191</v>
      </c>
      <c r="U188">
        <f t="shared" si="37"/>
        <v>0.62514471243471093</v>
      </c>
      <c r="V188">
        <f t="shared" si="38"/>
        <v>0.60654615324882144</v>
      </c>
      <c r="W188">
        <f t="shared" si="45"/>
        <v>1.9760066546487209</v>
      </c>
      <c r="X188">
        <f t="shared" si="46"/>
        <v>0.58477086882824381</v>
      </c>
      <c r="Y188">
        <f t="shared" si="47"/>
        <v>-4.0234384902245068</v>
      </c>
      <c r="Z188">
        <f t="shared" si="39"/>
        <v>0.15563335455124125</v>
      </c>
      <c r="AA188">
        <f t="shared" si="40"/>
        <v>0.6058629503537073</v>
      </c>
      <c r="AB188">
        <f t="shared" si="41"/>
        <v>0.22000875273522974</v>
      </c>
    </row>
    <row r="189" spans="1:28" x14ac:dyDescent="0.25">
      <c r="A189" t="s">
        <v>184</v>
      </c>
      <c r="B189">
        <v>8268.8420000000006</v>
      </c>
      <c r="C189">
        <v>0.12</v>
      </c>
      <c r="D189">
        <f t="shared" si="42"/>
        <v>7.0125616555058965</v>
      </c>
      <c r="E189">
        <v>11.35</v>
      </c>
      <c r="F189">
        <v>237.964</v>
      </c>
      <c r="G189">
        <f t="shared" si="32"/>
        <v>-4.7065942747614997E-2</v>
      </c>
      <c r="H189">
        <f t="shared" si="43"/>
        <v>0.16706594274761499</v>
      </c>
      <c r="I189">
        <f t="shared" si="44"/>
        <v>4.1766485686903748E-2</v>
      </c>
      <c r="J189">
        <v>2053.17</v>
      </c>
      <c r="K189">
        <v>18892.2</v>
      </c>
      <c r="L189">
        <v>2671.7</v>
      </c>
      <c r="M189">
        <v>8796.5</v>
      </c>
      <c r="N189">
        <v>2502.5</v>
      </c>
      <c r="O189">
        <v>402.6</v>
      </c>
      <c r="P189" s="3">
        <v>1180.2739999999999</v>
      </c>
      <c r="Q189" s="3">
        <f t="shared" si="33"/>
        <v>370.11900334506657</v>
      </c>
      <c r="R189" s="3">
        <f t="shared" si="34"/>
        <v>676.49982772009309</v>
      </c>
      <c r="S189" s="3">
        <f t="shared" si="35"/>
        <v>232.6967470623654</v>
      </c>
      <c r="T189">
        <f t="shared" si="36"/>
        <v>0.18437286677528419</v>
      </c>
      <c r="U189">
        <f t="shared" si="37"/>
        <v>0.37740509213595175</v>
      </c>
      <c r="V189">
        <f t="shared" si="38"/>
        <v>-0.44257563119813881</v>
      </c>
      <c r="W189">
        <f t="shared" si="45"/>
        <v>4.9496062286160658</v>
      </c>
      <c r="X189">
        <f t="shared" si="46"/>
        <v>4.9715088610463809</v>
      </c>
      <c r="Y189">
        <f t="shared" si="47"/>
        <v>1.236955909469728</v>
      </c>
      <c r="Z189">
        <f t="shared" si="39"/>
        <v>0.1608791208791209</v>
      </c>
      <c r="AA189">
        <f t="shared" si="40"/>
        <v>0.60703359058235673</v>
      </c>
      <c r="AB189">
        <f t="shared" si="41"/>
        <v>0.21821209954482829</v>
      </c>
    </row>
    <row r="190" spans="1:28" x14ac:dyDescent="0.25">
      <c r="A190" t="s">
        <v>185</v>
      </c>
      <c r="B190">
        <v>8380.2919999999995</v>
      </c>
      <c r="C190">
        <v>0.28999999999999998</v>
      </c>
      <c r="D190">
        <f t="shared" si="42"/>
        <v>1.2753308087154112</v>
      </c>
      <c r="E190">
        <v>11.04</v>
      </c>
      <c r="F190">
        <v>237.93600000000001</v>
      </c>
      <c r="G190">
        <f t="shared" si="32"/>
        <v>2.5216865039338288</v>
      </c>
      <c r="H190">
        <f t="shared" si="43"/>
        <v>-2.2316865039338287</v>
      </c>
      <c r="I190">
        <f t="shared" si="44"/>
        <v>-0.55792162598345718</v>
      </c>
      <c r="J190">
        <v>1948.32</v>
      </c>
      <c r="K190">
        <v>19001.7</v>
      </c>
      <c r="L190">
        <v>2696.7</v>
      </c>
      <c r="M190">
        <v>8850.1</v>
      </c>
      <c r="N190">
        <v>2504.6</v>
      </c>
      <c r="O190">
        <v>414.3</v>
      </c>
      <c r="P190" s="3">
        <v>1132.239</v>
      </c>
      <c r="Q190" s="3">
        <f t="shared" si="33"/>
        <v>351.25932870505079</v>
      </c>
      <c r="R190" s="3">
        <f t="shared" si="34"/>
        <v>649.04388773921676</v>
      </c>
      <c r="S190" s="3">
        <f t="shared" si="35"/>
        <v>226.36778862318502</v>
      </c>
      <c r="T190">
        <f t="shared" si="36"/>
        <v>0.57793103786476507</v>
      </c>
      <c r="U190">
        <f t="shared" si="37"/>
        <v>0.68303546019361505</v>
      </c>
      <c r="V190">
        <f t="shared" si="38"/>
        <v>8.3880894055621269E-2</v>
      </c>
      <c r="W190">
        <f t="shared" si="45"/>
        <v>-4.1431854894365294</v>
      </c>
      <c r="X190">
        <f t="shared" si="46"/>
        <v>-2.7575031298541219</v>
      </c>
      <c r="Y190">
        <f t="shared" si="47"/>
        <v>-5.2299805702384461</v>
      </c>
      <c r="Z190">
        <f t="shared" si="39"/>
        <v>0.16541563523117464</v>
      </c>
      <c r="AA190">
        <f t="shared" si="40"/>
        <v>0.60767194514175038</v>
      </c>
      <c r="AB190">
        <f t="shared" si="41"/>
        <v>0.21690858073232411</v>
      </c>
    </row>
    <row r="191" spans="1:28" x14ac:dyDescent="0.25">
      <c r="A191" t="s">
        <v>186</v>
      </c>
      <c r="B191">
        <v>8586.0480000000007</v>
      </c>
      <c r="C191">
        <v>0.26</v>
      </c>
      <c r="D191">
        <f t="shared" si="42"/>
        <v>2.390236643305514</v>
      </c>
      <c r="E191">
        <v>11.28</v>
      </c>
      <c r="F191">
        <v>239.43600000000001</v>
      </c>
      <c r="G191">
        <f t="shared" si="32"/>
        <v>1.7307338913112424</v>
      </c>
      <c r="H191">
        <f t="shared" si="43"/>
        <v>-1.4707338913112424</v>
      </c>
      <c r="I191">
        <f t="shared" si="44"/>
        <v>-0.36768347282781061</v>
      </c>
      <c r="J191">
        <v>2074.9899999999998</v>
      </c>
      <c r="K191">
        <v>19062.7</v>
      </c>
      <c r="L191">
        <v>2720.4</v>
      </c>
      <c r="M191">
        <v>8878.6</v>
      </c>
      <c r="N191">
        <v>2525.9</v>
      </c>
      <c r="O191">
        <v>425.4</v>
      </c>
      <c r="P191" s="3">
        <v>1124.068</v>
      </c>
      <c r="Q191" s="3">
        <f t="shared" si="33"/>
        <v>371.75283919615936</v>
      </c>
      <c r="R191" s="3">
        <f t="shared" si="34"/>
        <v>640.32321343448632</v>
      </c>
      <c r="S191" s="3">
        <f t="shared" si="35"/>
        <v>229.83986727784651</v>
      </c>
      <c r="T191">
        <f t="shared" si="36"/>
        <v>0.32050972677506451</v>
      </c>
      <c r="U191">
        <f t="shared" si="37"/>
        <v>0.45105451961742205</v>
      </c>
      <c r="V191">
        <f t="shared" si="38"/>
        <v>0.84683937149998556</v>
      </c>
      <c r="W191">
        <f t="shared" si="45"/>
        <v>-1.3527268187952579</v>
      </c>
      <c r="X191">
        <f t="shared" si="46"/>
        <v>1.522177740889763</v>
      </c>
      <c r="Y191">
        <f t="shared" si="47"/>
        <v>5.6704443805314142</v>
      </c>
      <c r="Z191">
        <f t="shared" si="39"/>
        <v>0.16841521833801812</v>
      </c>
      <c r="AA191">
        <f t="shared" si="40"/>
        <v>0.6084657472446191</v>
      </c>
      <c r="AB191">
        <f t="shared" si="41"/>
        <v>0.21776877317010088</v>
      </c>
    </row>
    <row r="192" spans="1:28" x14ac:dyDescent="0.25">
      <c r="A192" t="s">
        <v>187</v>
      </c>
      <c r="B192">
        <v>8916.7900000000009</v>
      </c>
      <c r="C192">
        <v>0.3</v>
      </c>
      <c r="D192">
        <f t="shared" si="42"/>
        <v>3.7770865478506526</v>
      </c>
      <c r="E192">
        <v>11.36</v>
      </c>
      <c r="F192">
        <v>240.47200000000001</v>
      </c>
      <c r="G192">
        <f t="shared" si="32"/>
        <v>2.8028211184670582</v>
      </c>
      <c r="H192">
        <f t="shared" si="43"/>
        <v>-2.5028211184670583</v>
      </c>
      <c r="I192">
        <f t="shared" si="44"/>
        <v>-0.62570527961676459</v>
      </c>
      <c r="J192">
        <v>2161.36</v>
      </c>
      <c r="K192">
        <v>19197.900000000001</v>
      </c>
      <c r="L192">
        <v>2729.1</v>
      </c>
      <c r="M192">
        <v>8925</v>
      </c>
      <c r="N192">
        <v>2564</v>
      </c>
      <c r="O192">
        <v>429.8</v>
      </c>
      <c r="P192" s="3">
        <v>1145.117</v>
      </c>
      <c r="Q192" s="3">
        <f t="shared" si="33"/>
        <v>385.55854169173904</v>
      </c>
      <c r="R192" s="3">
        <f t="shared" si="34"/>
        <v>649.50344248306874</v>
      </c>
      <c r="S192" s="3">
        <f t="shared" si="35"/>
        <v>230.47271989019879</v>
      </c>
      <c r="T192">
        <f t="shared" si="36"/>
        <v>0.70673519359836234</v>
      </c>
      <c r="U192">
        <f t="shared" si="37"/>
        <v>0.47391619291374809</v>
      </c>
      <c r="V192">
        <f t="shared" si="38"/>
        <v>1.4971104195629081</v>
      </c>
      <c r="W192">
        <f t="shared" si="45"/>
        <v>1.4235066436567578</v>
      </c>
      <c r="X192">
        <f t="shared" si="46"/>
        <v>0.27496663299082513</v>
      </c>
      <c r="Y192">
        <f t="shared" si="47"/>
        <v>3.6463817905006302</v>
      </c>
      <c r="Z192">
        <f t="shared" si="39"/>
        <v>0.16762870514820594</v>
      </c>
      <c r="AA192">
        <f t="shared" si="40"/>
        <v>0.60705077117809758</v>
      </c>
      <c r="AB192">
        <f t="shared" si="41"/>
        <v>0.22000840905775648</v>
      </c>
    </row>
    <row r="193" spans="1:28" x14ac:dyDescent="0.25">
      <c r="A193" t="s">
        <v>188</v>
      </c>
      <c r="B193">
        <v>9257.7890000000007</v>
      </c>
      <c r="C193">
        <v>0.43</v>
      </c>
      <c r="D193">
        <f t="shared" si="42"/>
        <v>3.7167349545071664</v>
      </c>
      <c r="E193">
        <v>12.02</v>
      </c>
      <c r="F193">
        <v>242.15700000000001</v>
      </c>
      <c r="G193">
        <f t="shared" si="32"/>
        <v>3.014573190120462</v>
      </c>
      <c r="H193">
        <f t="shared" si="43"/>
        <v>-2.5845731901204618</v>
      </c>
      <c r="I193">
        <f t="shared" si="44"/>
        <v>-0.64614329753011546</v>
      </c>
      <c r="J193">
        <v>2184.88</v>
      </c>
      <c r="K193">
        <v>19304.400000000001</v>
      </c>
      <c r="L193">
        <v>2733.6</v>
      </c>
      <c r="M193">
        <v>8966</v>
      </c>
      <c r="N193">
        <v>2584.6</v>
      </c>
      <c r="O193">
        <v>428.4</v>
      </c>
      <c r="P193" s="3">
        <v>1156.2429999999999</v>
      </c>
      <c r="Q193" s="3">
        <f t="shared" si="33"/>
        <v>387.04217911560801</v>
      </c>
      <c r="R193" s="3">
        <f t="shared" si="34"/>
        <v>651.25069444934729</v>
      </c>
      <c r="S193" s="3">
        <f t="shared" si="35"/>
        <v>242.16599042600353</v>
      </c>
      <c r="T193">
        <f t="shared" si="36"/>
        <v>0.55321511502715026</v>
      </c>
      <c r="U193">
        <f t="shared" si="37"/>
        <v>0.38966037562211397</v>
      </c>
      <c r="V193">
        <f t="shared" si="38"/>
        <v>0.8002218050529919</v>
      </c>
      <c r="W193">
        <f t="shared" si="45"/>
        <v>0.26865230984922661</v>
      </c>
      <c r="X193">
        <f t="shared" si="46"/>
        <v>4.9490898332377853</v>
      </c>
      <c r="Y193">
        <f t="shared" si="47"/>
        <v>0.38406364571237361</v>
      </c>
      <c r="Z193">
        <f t="shared" si="39"/>
        <v>0.16575098661301554</v>
      </c>
      <c r="AA193">
        <f t="shared" si="40"/>
        <v>0.60605872236381342</v>
      </c>
      <c r="AB193">
        <f t="shared" si="41"/>
        <v>0.22091353550548734</v>
      </c>
    </row>
    <row r="194" spans="1:28" x14ac:dyDescent="0.25">
      <c r="A194" t="s">
        <v>189</v>
      </c>
      <c r="B194">
        <v>9819.3780000000006</v>
      </c>
      <c r="C194">
        <v>0.59</v>
      </c>
      <c r="D194">
        <f t="shared" si="42"/>
        <v>5.9186244277656401</v>
      </c>
      <c r="E194">
        <v>11.72</v>
      </c>
      <c r="F194">
        <v>243.982</v>
      </c>
      <c r="G194">
        <f t="shared" si="32"/>
        <v>3.9347164954772751E-2</v>
      </c>
      <c r="H194">
        <f t="shared" si="43"/>
        <v>0.55065283504522722</v>
      </c>
      <c r="I194">
        <f t="shared" si="44"/>
        <v>0.1376632087613068</v>
      </c>
      <c r="J194">
        <v>2323.9499999999998</v>
      </c>
      <c r="K194">
        <v>19398.3</v>
      </c>
      <c r="L194">
        <v>2759.5</v>
      </c>
      <c r="M194">
        <v>9029.2999999999993</v>
      </c>
      <c r="N194">
        <v>2610.4</v>
      </c>
      <c r="O194">
        <v>436.1</v>
      </c>
      <c r="P194" s="3">
        <v>1216.8340000000001</v>
      </c>
      <c r="Q194" s="3">
        <f t="shared" si="33"/>
        <v>408.59846191827961</v>
      </c>
      <c r="R194" s="3">
        <f t="shared" si="34"/>
        <v>680.25173717938958</v>
      </c>
      <c r="S194" s="3">
        <f t="shared" si="35"/>
        <v>234.35570803983231</v>
      </c>
      <c r="T194">
        <f t="shared" si="36"/>
        <v>0.4852384161544876</v>
      </c>
      <c r="U194">
        <f t="shared" si="37"/>
        <v>0.75952750136440983</v>
      </c>
      <c r="V194">
        <f t="shared" si="38"/>
        <v>0.99327091880203611</v>
      </c>
      <c r="W194">
        <f t="shared" si="45"/>
        <v>4.35682719968149</v>
      </c>
      <c r="X194">
        <f t="shared" si="46"/>
        <v>-3.2783320905160451</v>
      </c>
      <c r="Y194">
        <f t="shared" si="47"/>
        <v>5.419924105037488</v>
      </c>
      <c r="Z194">
        <f t="shared" si="39"/>
        <v>0.16706251915415263</v>
      </c>
      <c r="AA194">
        <f t="shared" si="40"/>
        <v>0.60772335720140425</v>
      </c>
      <c r="AB194">
        <f t="shared" si="41"/>
        <v>0.22143051031487515</v>
      </c>
    </row>
    <row r="195" spans="1:28" x14ac:dyDescent="0.25">
      <c r="A195" t="s">
        <v>190</v>
      </c>
      <c r="B195">
        <v>10122.616</v>
      </c>
      <c r="C195">
        <v>0.89</v>
      </c>
      <c r="D195">
        <f t="shared" si="42"/>
        <v>2.865658944487107</v>
      </c>
      <c r="E195">
        <v>12.11</v>
      </c>
      <c r="F195">
        <v>244.006</v>
      </c>
      <c r="G195">
        <f t="shared" si="32"/>
        <v>2.072080194749315</v>
      </c>
      <c r="H195">
        <f t="shared" si="43"/>
        <v>-1.1820801947493149</v>
      </c>
      <c r="I195">
        <f t="shared" si="44"/>
        <v>-0.29552004868732873</v>
      </c>
      <c r="J195">
        <v>2396.2199999999998</v>
      </c>
      <c r="K195">
        <v>19506.900000000001</v>
      </c>
      <c r="L195">
        <v>2785.8</v>
      </c>
      <c r="M195">
        <v>9050.5</v>
      </c>
      <c r="N195">
        <v>2639.8</v>
      </c>
      <c r="O195">
        <v>432.3</v>
      </c>
      <c r="P195" s="3">
        <v>1264.58</v>
      </c>
      <c r="Q195" s="3">
        <f t="shared" si="33"/>
        <v>421.26358341349379</v>
      </c>
      <c r="R195" s="3">
        <f t="shared" si="34"/>
        <v>706.87384707062711</v>
      </c>
      <c r="S195" s="3">
        <f t="shared" si="35"/>
        <v>242.13041629703511</v>
      </c>
      <c r="T195">
        <f t="shared" si="36"/>
        <v>0.55828157710919868</v>
      </c>
      <c r="U195">
        <f t="shared" si="37"/>
        <v>0.40211524188187298</v>
      </c>
      <c r="V195">
        <f t="shared" si="38"/>
        <v>1.1199690415743646</v>
      </c>
      <c r="W195">
        <f t="shared" si="45"/>
        <v>3.8389284449275252</v>
      </c>
      <c r="X195">
        <f t="shared" si="46"/>
        <v>3.2636410341552846</v>
      </c>
      <c r="Y195">
        <f t="shared" si="47"/>
        <v>3.0525808534676457</v>
      </c>
      <c r="Z195">
        <f t="shared" si="39"/>
        <v>0.16376240624289717</v>
      </c>
      <c r="AA195">
        <f t="shared" si="40"/>
        <v>0.6067750385760935</v>
      </c>
      <c r="AB195">
        <f t="shared" si="41"/>
        <v>0.22302577663627995</v>
      </c>
    </row>
    <row r="196" spans="1:28" x14ac:dyDescent="0.25">
      <c r="A196" t="s">
        <v>191</v>
      </c>
      <c r="B196">
        <v>10576.146000000001</v>
      </c>
      <c r="C196">
        <v>1.04</v>
      </c>
      <c r="D196">
        <f t="shared" si="42"/>
        <v>4.2203635740010341</v>
      </c>
      <c r="E196">
        <v>12.31</v>
      </c>
      <c r="F196">
        <v>245.27</v>
      </c>
      <c r="G196">
        <f t="shared" si="32"/>
        <v>3.1524442451176249</v>
      </c>
      <c r="H196">
        <f t="shared" si="43"/>
        <v>-2.1124442451176249</v>
      </c>
      <c r="I196">
        <f t="shared" si="44"/>
        <v>-0.52811106127940621</v>
      </c>
      <c r="J196">
        <v>2467.7199999999998</v>
      </c>
      <c r="K196">
        <v>19660.8</v>
      </c>
      <c r="L196">
        <v>2801.8</v>
      </c>
      <c r="M196">
        <v>9088.4</v>
      </c>
      <c r="N196">
        <v>2665.2</v>
      </c>
      <c r="O196">
        <v>438.3</v>
      </c>
      <c r="P196" s="3">
        <v>1267.152</v>
      </c>
      <c r="Q196" s="3">
        <f t="shared" si="33"/>
        <v>431.59776238900832</v>
      </c>
      <c r="R196" s="3">
        <f t="shared" si="34"/>
        <v>704.66125485585121</v>
      </c>
      <c r="S196" s="3">
        <f t="shared" si="35"/>
        <v>244.86083886622069</v>
      </c>
      <c r="T196">
        <f t="shared" si="36"/>
        <v>0.78585565162896387</v>
      </c>
      <c r="U196">
        <f t="shared" si="37"/>
        <v>0.45434508015240738</v>
      </c>
      <c r="V196">
        <f t="shared" si="38"/>
        <v>0.9575944993527763</v>
      </c>
      <c r="W196">
        <f t="shared" si="45"/>
        <v>-0.31350180720712828</v>
      </c>
      <c r="X196">
        <f t="shared" si="46"/>
        <v>1.1213553226319561</v>
      </c>
      <c r="Y196">
        <f t="shared" si="47"/>
        <v>2.4235322276375371</v>
      </c>
      <c r="Z196">
        <f t="shared" si="39"/>
        <v>0.16445294912201713</v>
      </c>
      <c r="AA196">
        <f t="shared" si="40"/>
        <v>0.60476684570312511</v>
      </c>
      <c r="AB196">
        <f t="shared" si="41"/>
        <v>0.22415098148054696</v>
      </c>
    </row>
    <row r="197" spans="1:28" x14ac:dyDescent="0.25">
      <c r="A197" t="s">
        <v>192</v>
      </c>
      <c r="B197">
        <v>11278.909</v>
      </c>
      <c r="C197">
        <v>1.21</v>
      </c>
      <c r="D197">
        <f t="shared" si="42"/>
        <v>6.3422929141673965</v>
      </c>
      <c r="E197">
        <v>12.78</v>
      </c>
      <c r="F197">
        <v>247.203</v>
      </c>
      <c r="G197">
        <f t="shared" si="32"/>
        <v>3.540410108291514</v>
      </c>
      <c r="H197">
        <f t="shared" si="43"/>
        <v>-2.3304101082915141</v>
      </c>
      <c r="I197">
        <f t="shared" si="44"/>
        <v>-0.58260252707287852</v>
      </c>
      <c r="J197">
        <v>2604.98</v>
      </c>
      <c r="K197">
        <v>19882.400000000001</v>
      </c>
      <c r="L197">
        <v>2838.1</v>
      </c>
      <c r="M197">
        <v>9145.2999999999993</v>
      </c>
      <c r="N197">
        <v>2728.9</v>
      </c>
      <c r="O197">
        <v>443.2</v>
      </c>
      <c r="P197" s="3">
        <v>1266.8409999999999</v>
      </c>
      <c r="Q197" s="3">
        <f t="shared" si="33"/>
        <v>452.04158700874217</v>
      </c>
      <c r="R197" s="3">
        <f t="shared" si="34"/>
        <v>698.97957290974284</v>
      </c>
      <c r="S197" s="3">
        <f t="shared" si="35"/>
        <v>252.22192038371455</v>
      </c>
      <c r="T197">
        <f t="shared" si="36"/>
        <v>1.1208112636856171</v>
      </c>
      <c r="U197">
        <f t="shared" si="37"/>
        <v>0.78078273467223624</v>
      </c>
      <c r="V197">
        <f t="shared" si="38"/>
        <v>2.3619495889425579</v>
      </c>
      <c r="W197">
        <f t="shared" si="45"/>
        <v>-0.80956792722863824</v>
      </c>
      <c r="X197">
        <f t="shared" si="46"/>
        <v>2.9619291880646159</v>
      </c>
      <c r="Y197">
        <f t="shared" si="47"/>
        <v>4.6280133341342733</v>
      </c>
      <c r="Z197">
        <f t="shared" si="39"/>
        <v>0.16240976217523542</v>
      </c>
      <c r="AA197">
        <f t="shared" si="40"/>
        <v>0.60271395807347194</v>
      </c>
      <c r="AB197">
        <f t="shared" si="41"/>
        <v>0.22772335063504517</v>
      </c>
    </row>
    <row r="198" spans="1:28" x14ac:dyDescent="0.25">
      <c r="A198" t="s">
        <v>193</v>
      </c>
      <c r="B198">
        <v>11193.287</v>
      </c>
      <c r="C198">
        <v>1.56</v>
      </c>
      <c r="D198">
        <f t="shared" si="42"/>
        <v>-1.1491337069923988</v>
      </c>
      <c r="E198">
        <v>12.79</v>
      </c>
      <c r="F198">
        <v>249.39099999999999</v>
      </c>
      <c r="G198">
        <f t="shared" si="32"/>
        <v>1.98884482599615</v>
      </c>
      <c r="H198">
        <f t="shared" si="43"/>
        <v>-0.42884482599614993</v>
      </c>
      <c r="I198">
        <f t="shared" si="44"/>
        <v>-0.10721120649903748</v>
      </c>
      <c r="J198">
        <v>2732.58</v>
      </c>
      <c r="K198">
        <v>20044.099999999999</v>
      </c>
      <c r="L198">
        <v>2858.9</v>
      </c>
      <c r="M198">
        <v>9203.4</v>
      </c>
      <c r="N198">
        <v>2805.3</v>
      </c>
      <c r="O198">
        <v>449</v>
      </c>
      <c r="P198" s="3">
        <v>1265.077</v>
      </c>
      <c r="Q198" s="3">
        <f t="shared" si="33"/>
        <v>470.02379351731531</v>
      </c>
      <c r="R198" s="3">
        <f t="shared" si="34"/>
        <v>691.8824170805533</v>
      </c>
      <c r="S198" s="3">
        <f t="shared" si="35"/>
        <v>250.20470892735727</v>
      </c>
      <c r="T198">
        <f t="shared" si="36"/>
        <v>0.80999278212718906</v>
      </c>
      <c r="U198">
        <f t="shared" si="37"/>
        <v>0.65625274509617526</v>
      </c>
      <c r="V198">
        <f t="shared" si="38"/>
        <v>2.7611887531702628</v>
      </c>
      <c r="W198">
        <f t="shared" si="45"/>
        <v>-1.0205494835309636</v>
      </c>
      <c r="X198">
        <f t="shared" si="46"/>
        <v>-0.80299179133520582</v>
      </c>
      <c r="Y198">
        <f t="shared" si="47"/>
        <v>3.9009135671265405</v>
      </c>
      <c r="Z198">
        <f t="shared" si="39"/>
        <v>0.16005418315331693</v>
      </c>
      <c r="AA198">
        <f t="shared" si="40"/>
        <v>0.60178805733357943</v>
      </c>
      <c r="AB198">
        <f t="shared" si="41"/>
        <v>0.23256758661283505</v>
      </c>
    </row>
    <row r="199" spans="1:28" x14ac:dyDescent="0.25">
      <c r="A199" t="s">
        <v>194</v>
      </c>
      <c r="B199">
        <v>11577.65</v>
      </c>
      <c r="C199">
        <v>1.84</v>
      </c>
      <c r="D199">
        <f t="shared" si="42"/>
        <v>2.9738706762365723</v>
      </c>
      <c r="E199">
        <v>13.1</v>
      </c>
      <c r="F199">
        <v>250.631</v>
      </c>
      <c r="G199">
        <f t="shared" ref="G199:G219" si="48">(F200/F199-1)*400</f>
        <v>1.8305796170465349</v>
      </c>
      <c r="H199">
        <f t="shared" si="43"/>
        <v>9.4203829534651451E-3</v>
      </c>
      <c r="I199">
        <f t="shared" si="44"/>
        <v>2.3550957383662863E-3</v>
      </c>
      <c r="J199">
        <v>2703.16</v>
      </c>
      <c r="K199">
        <v>20150.5</v>
      </c>
      <c r="L199">
        <v>2860.8</v>
      </c>
      <c r="M199">
        <v>9265.6</v>
      </c>
      <c r="N199">
        <v>2837.1</v>
      </c>
      <c r="O199">
        <v>461.1</v>
      </c>
      <c r="P199" s="3">
        <v>1289.0319999999999</v>
      </c>
      <c r="Q199" s="3">
        <f t="shared" ref="Q199:Q219" si="49">100*(J199/$J$6)/(F199/$F$6)</f>
        <v>462.66292591286094</v>
      </c>
      <c r="R199" s="3">
        <f t="shared" ref="R199:R219" si="50">100*(P199/$P$6)/(F199/$F$6)</f>
        <v>701.49571482295539</v>
      </c>
      <c r="S199" s="3">
        <f t="shared" ref="S199:S219" si="51">100*(E199/$E$6)/(F199/$F$6)</f>
        <v>255.00119749035491</v>
      </c>
      <c r="T199">
        <f t="shared" ref="T199:T219" si="52">(LN(K199)-LN(K198))*100</f>
        <v>0.52942558714335064</v>
      </c>
      <c r="U199">
        <f t="shared" ref="U199:U219" si="53">(LN(L199+M199)-LN(L198+M198))*100</f>
        <v>0.53000078588585353</v>
      </c>
      <c r="V199">
        <f t="shared" ref="V199:V219" si="54">(LN(N199)-LN(N198))*100</f>
        <v>1.1271918580065154</v>
      </c>
      <c r="W199">
        <f t="shared" si="45"/>
        <v>1.3798767265802425</v>
      </c>
      <c r="X199">
        <f t="shared" si="46"/>
        <v>1.8988822679395945</v>
      </c>
      <c r="Y199">
        <f t="shared" si="47"/>
        <v>-1.5784550764449179</v>
      </c>
      <c r="Z199">
        <f t="shared" ref="Z199:Z219" si="55">O199/N199</f>
        <v>0.16252511367241199</v>
      </c>
      <c r="AA199">
        <f t="shared" ref="AA199:AA219" si="56">(L199+M199)/K199</f>
        <v>0.60179151882087301</v>
      </c>
      <c r="AB199">
        <f t="shared" ref="AB199:AB219" si="57">N199/(M199+L199)</f>
        <v>0.23396061485684125</v>
      </c>
    </row>
    <row r="200" spans="1:28" x14ac:dyDescent="0.25">
      <c r="A200" t="s">
        <v>195</v>
      </c>
      <c r="B200">
        <v>12470.376</v>
      </c>
      <c r="C200">
        <v>2.04</v>
      </c>
      <c r="D200">
        <f t="shared" ref="D200:D220" si="58">(B200/B199-1)*100-C200/4</f>
        <v>7.2007703204018165</v>
      </c>
      <c r="E200">
        <v>13.66</v>
      </c>
      <c r="F200">
        <v>251.77799999999999</v>
      </c>
      <c r="G200">
        <f t="shared" si="48"/>
        <v>1.3281541675603137</v>
      </c>
      <c r="H200">
        <f t="shared" ref="H200:H219" si="59">C200-G200</f>
        <v>0.71184583243968635</v>
      </c>
      <c r="I200">
        <f t="shared" ref="I200:I219" si="60">H200/4</f>
        <v>0.17796145810992159</v>
      </c>
      <c r="J200">
        <v>2850.99</v>
      </c>
      <c r="K200">
        <v>20276.2</v>
      </c>
      <c r="L200">
        <v>2870</v>
      </c>
      <c r="M200">
        <v>9308.6</v>
      </c>
      <c r="N200">
        <v>2854.6</v>
      </c>
      <c r="O200">
        <v>465.6</v>
      </c>
      <c r="P200" s="3">
        <v>1336.3</v>
      </c>
      <c r="Q200" s="3">
        <f t="shared" si="49"/>
        <v>485.74199166008196</v>
      </c>
      <c r="R200" s="3">
        <f t="shared" si="50"/>
        <v>723.90620558914759</v>
      </c>
      <c r="S200" s="3">
        <f t="shared" si="51"/>
        <v>264.69066868228032</v>
      </c>
      <c r="T200">
        <f t="shared" si="52"/>
        <v>0.62186824593197798</v>
      </c>
      <c r="U200">
        <f t="shared" si="53"/>
        <v>0.42954190709902917</v>
      </c>
      <c r="V200">
        <f t="shared" si="54"/>
        <v>0.61493245060919577</v>
      </c>
      <c r="W200">
        <f t="shared" ref="W200:W219" si="61">(LN(R200)-LN(R199))*100</f>
        <v>3.1447042769915612</v>
      </c>
      <c r="X200">
        <f t="shared" ref="X200:X219" si="62">100*(LN(S200)-LN(S199))</f>
        <v>3.7293614995561164</v>
      </c>
      <c r="Y200">
        <f t="shared" ref="Y200:Y218" si="63">(LN(Q200)-LN(Q199))*100</f>
        <v>4.8678834412031691</v>
      </c>
      <c r="Z200">
        <f t="shared" si="55"/>
        <v>0.16310516359560009</v>
      </c>
      <c r="AA200">
        <f t="shared" si="56"/>
        <v>0.60063522750811293</v>
      </c>
      <c r="AB200">
        <f t="shared" si="57"/>
        <v>0.23439475801816298</v>
      </c>
    </row>
    <row r="201" spans="1:28" x14ac:dyDescent="0.25">
      <c r="A201" t="s">
        <v>196</v>
      </c>
      <c r="B201">
        <v>10784.402</v>
      </c>
      <c r="C201">
        <v>2.3199999999999998</v>
      </c>
      <c r="D201">
        <f t="shared" si="58"/>
        <v>-14.099832922439544</v>
      </c>
      <c r="E201">
        <v>14.19</v>
      </c>
      <c r="F201">
        <v>252.614</v>
      </c>
      <c r="G201">
        <f t="shared" si="48"/>
        <v>1.4583514769569206</v>
      </c>
      <c r="H201">
        <f t="shared" si="59"/>
        <v>0.86164852304307926</v>
      </c>
      <c r="I201">
        <f t="shared" si="60"/>
        <v>0.21541213076076982</v>
      </c>
      <c r="J201">
        <v>2692</v>
      </c>
      <c r="K201">
        <v>20304.900000000001</v>
      </c>
      <c r="L201">
        <v>2889.7</v>
      </c>
      <c r="M201">
        <v>9329.1</v>
      </c>
      <c r="N201">
        <v>2880.4</v>
      </c>
      <c r="O201">
        <v>481.6</v>
      </c>
      <c r="P201" s="3">
        <v>1389.3150000000001</v>
      </c>
      <c r="Q201" s="3">
        <f t="shared" si="49"/>
        <v>457.13594799769442</v>
      </c>
      <c r="R201" s="3">
        <f t="shared" si="50"/>
        <v>750.1349830260815</v>
      </c>
      <c r="S201" s="3">
        <f t="shared" si="51"/>
        <v>274.05055813338805</v>
      </c>
      <c r="T201">
        <f t="shared" si="52"/>
        <v>0.14144517908540877</v>
      </c>
      <c r="U201">
        <f t="shared" si="53"/>
        <v>0.32954361022596856</v>
      </c>
      <c r="V201">
        <f t="shared" si="54"/>
        <v>0.89974451790437726</v>
      </c>
      <c r="W201">
        <f t="shared" si="61"/>
        <v>3.559133400236103</v>
      </c>
      <c r="X201">
        <f t="shared" si="62"/>
        <v>3.4750751918006806</v>
      </c>
      <c r="Y201">
        <f t="shared" si="63"/>
        <v>-6.0696775711988948</v>
      </c>
      <c r="Z201">
        <f t="shared" si="55"/>
        <v>0.1671990001388696</v>
      </c>
      <c r="AA201">
        <f t="shared" si="56"/>
        <v>0.60176607616880651</v>
      </c>
      <c r="AB201">
        <f t="shared" si="57"/>
        <v>0.23573509673617707</v>
      </c>
    </row>
    <row r="202" spans="1:28" x14ac:dyDescent="0.25">
      <c r="A202" t="s">
        <v>197</v>
      </c>
      <c r="B202">
        <v>12256.255999999999</v>
      </c>
      <c r="C202">
        <v>2.39</v>
      </c>
      <c r="D202">
        <f t="shared" si="58"/>
        <v>13.050489012279016</v>
      </c>
      <c r="E202">
        <v>13.99</v>
      </c>
      <c r="F202">
        <v>253.535</v>
      </c>
      <c r="G202">
        <f t="shared" si="48"/>
        <v>2.5211509259077225</v>
      </c>
      <c r="H202">
        <f t="shared" si="59"/>
        <v>-0.13115092590772237</v>
      </c>
      <c r="I202">
        <f t="shared" si="60"/>
        <v>-3.2787731476930593E-2</v>
      </c>
      <c r="J202">
        <v>2722.08</v>
      </c>
      <c r="K202">
        <v>20415.2</v>
      </c>
      <c r="L202">
        <v>2910.9</v>
      </c>
      <c r="M202">
        <v>9335.6</v>
      </c>
      <c r="N202">
        <v>2895.6</v>
      </c>
      <c r="O202">
        <v>492.8</v>
      </c>
      <c r="P202" s="3">
        <v>1381.857</v>
      </c>
      <c r="Q202" s="3">
        <f t="shared" si="49"/>
        <v>460.56475257911973</v>
      </c>
      <c r="R202" s="3">
        <f t="shared" si="50"/>
        <v>743.39783529707154</v>
      </c>
      <c r="S202" s="3">
        <f t="shared" si="51"/>
        <v>269.20647682790974</v>
      </c>
      <c r="T202">
        <f t="shared" si="52"/>
        <v>0.54174852108648253</v>
      </c>
      <c r="U202">
        <f t="shared" si="53"/>
        <v>0.22644326320424568</v>
      </c>
      <c r="V202">
        <f t="shared" si="54"/>
        <v>0.52631700442749008</v>
      </c>
      <c r="W202">
        <f t="shared" si="61"/>
        <v>-0.90218217408182255</v>
      </c>
      <c r="X202">
        <f t="shared" si="62"/>
        <v>-1.7833951081387411</v>
      </c>
      <c r="Y202">
        <f t="shared" si="63"/>
        <v>0.7472633582382926</v>
      </c>
      <c r="Z202">
        <f t="shared" si="55"/>
        <v>0.17018925265920709</v>
      </c>
      <c r="AA202">
        <f t="shared" si="56"/>
        <v>0.59987166425016647</v>
      </c>
      <c r="AB202">
        <f t="shared" si="57"/>
        <v>0.23644306536561466</v>
      </c>
    </row>
    <row r="203" spans="1:28" x14ac:dyDescent="0.25">
      <c r="A203" t="s">
        <v>198</v>
      </c>
      <c r="B203">
        <v>12783.745000000001</v>
      </c>
      <c r="C203">
        <v>2.2999999999999998</v>
      </c>
      <c r="D203">
        <f t="shared" si="58"/>
        <v>3.7288347110243345</v>
      </c>
      <c r="E203">
        <v>14.24</v>
      </c>
      <c r="F203">
        <v>255.13300000000001</v>
      </c>
      <c r="G203">
        <f t="shared" si="48"/>
        <v>1.633657739296801</v>
      </c>
      <c r="H203">
        <f t="shared" si="59"/>
        <v>0.6663422607031988</v>
      </c>
      <c r="I203">
        <f t="shared" si="60"/>
        <v>0.1665855651757997</v>
      </c>
      <c r="J203">
        <v>2882.89</v>
      </c>
      <c r="K203">
        <v>20584.5</v>
      </c>
      <c r="L203">
        <v>2946.1</v>
      </c>
      <c r="M203">
        <v>9374</v>
      </c>
      <c r="N203">
        <v>2951.3</v>
      </c>
      <c r="O203">
        <v>504.3</v>
      </c>
      <c r="P203" s="3">
        <v>1423.2080000000001</v>
      </c>
      <c r="Q203" s="3">
        <f t="shared" si="49"/>
        <v>484.71802565771873</v>
      </c>
      <c r="R203" s="3">
        <f t="shared" si="50"/>
        <v>760.84790847789895</v>
      </c>
      <c r="S203" s="3">
        <f t="shared" si="51"/>
        <v>272.30089243548889</v>
      </c>
      <c r="T203">
        <f t="shared" si="52"/>
        <v>0.82586439540079937</v>
      </c>
      <c r="U203">
        <f t="shared" si="53"/>
        <v>0.59918930746292176</v>
      </c>
      <c r="V203">
        <f t="shared" si="54"/>
        <v>1.905340781096232</v>
      </c>
      <c r="W203">
        <f t="shared" si="61"/>
        <v>2.3202134470376556</v>
      </c>
      <c r="X203">
        <f t="shared" si="62"/>
        <v>1.1429020052204919</v>
      </c>
      <c r="Y203">
        <f t="shared" si="63"/>
        <v>5.1113872022465756</v>
      </c>
      <c r="Z203">
        <f t="shared" si="55"/>
        <v>0.1708738522007251</v>
      </c>
      <c r="AA203">
        <f t="shared" si="56"/>
        <v>0.59851344458208844</v>
      </c>
      <c r="AB203">
        <f t="shared" si="57"/>
        <v>0.23955162701601448</v>
      </c>
    </row>
    <row r="204" spans="1:28" x14ac:dyDescent="0.25">
      <c r="A204" t="s">
        <v>199</v>
      </c>
      <c r="B204">
        <v>13000.849</v>
      </c>
      <c r="C204">
        <v>1.98</v>
      </c>
      <c r="D204">
        <f t="shared" si="58"/>
        <v>1.2032816850617643</v>
      </c>
      <c r="E204">
        <v>14.79</v>
      </c>
      <c r="F204">
        <v>256.17500000000001</v>
      </c>
      <c r="G204">
        <f t="shared" si="48"/>
        <v>2.5232751049087732</v>
      </c>
      <c r="H204">
        <f t="shared" si="59"/>
        <v>-0.54327510490877318</v>
      </c>
      <c r="I204">
        <f t="shared" si="60"/>
        <v>-0.13581877622719329</v>
      </c>
      <c r="J204">
        <v>2958.59</v>
      </c>
      <c r="K204">
        <v>20817.599999999999</v>
      </c>
      <c r="L204">
        <v>2975.2</v>
      </c>
      <c r="M204">
        <v>9451.5</v>
      </c>
      <c r="N204">
        <v>2982.7</v>
      </c>
      <c r="O204">
        <v>512.5</v>
      </c>
      <c r="P204" s="3">
        <v>1425.05</v>
      </c>
      <c r="Q204" s="3">
        <f t="shared" si="49"/>
        <v>495.42255498960367</v>
      </c>
      <c r="R204" s="3">
        <f t="shared" si="50"/>
        <v>758.73386423441355</v>
      </c>
      <c r="S204" s="3">
        <f t="shared" si="51"/>
        <v>281.6677601699559</v>
      </c>
      <c r="T204">
        <f t="shared" si="52"/>
        <v>1.1260417371413922</v>
      </c>
      <c r="U204">
        <f t="shared" si="53"/>
        <v>0.86153085935674056</v>
      </c>
      <c r="V204">
        <f t="shared" si="54"/>
        <v>1.0583179331230319</v>
      </c>
      <c r="W204">
        <f t="shared" si="61"/>
        <v>-0.27824045343516346</v>
      </c>
      <c r="X204">
        <f t="shared" si="62"/>
        <v>3.3820543869333974</v>
      </c>
      <c r="Y204">
        <f t="shared" si="63"/>
        <v>2.1843713395334419</v>
      </c>
      <c r="Z204">
        <f t="shared" si="55"/>
        <v>0.17182418614007444</v>
      </c>
      <c r="AA204">
        <f t="shared" si="56"/>
        <v>0.59693240335101072</v>
      </c>
      <c r="AB204">
        <f t="shared" si="57"/>
        <v>0.24002349779104667</v>
      </c>
    </row>
    <row r="205" spans="1:28" x14ac:dyDescent="0.25">
      <c r="A205" t="s">
        <v>200</v>
      </c>
      <c r="B205">
        <v>14180.023999999999</v>
      </c>
      <c r="C205">
        <v>1.58</v>
      </c>
      <c r="D205">
        <f t="shared" si="58"/>
        <v>8.6749845833145169</v>
      </c>
      <c r="E205">
        <v>15.21</v>
      </c>
      <c r="F205">
        <v>257.791</v>
      </c>
      <c r="G205">
        <f t="shared" si="48"/>
        <v>1.8123208335434349</v>
      </c>
      <c r="H205">
        <f t="shared" si="59"/>
        <v>-0.2323208335434348</v>
      </c>
      <c r="I205">
        <f t="shared" si="60"/>
        <v>-5.80802083858587E-2</v>
      </c>
      <c r="J205">
        <v>3086.44</v>
      </c>
      <c r="K205">
        <v>20951.099999999999</v>
      </c>
      <c r="L205">
        <v>2974.9</v>
      </c>
      <c r="M205">
        <v>9519.4</v>
      </c>
      <c r="N205">
        <v>2970.9</v>
      </c>
      <c r="O205">
        <v>520.20000000000005</v>
      </c>
      <c r="P205" s="3">
        <v>1437.172</v>
      </c>
      <c r="Q205" s="3">
        <f t="shared" si="49"/>
        <v>513.59149369182796</v>
      </c>
      <c r="R205" s="3">
        <f t="shared" si="50"/>
        <v>760.39124311323917</v>
      </c>
      <c r="S205" s="3">
        <f t="shared" si="51"/>
        <v>287.85062317924212</v>
      </c>
      <c r="T205">
        <f t="shared" si="52"/>
        <v>0.63923681892692485</v>
      </c>
      <c r="U205">
        <f t="shared" si="53"/>
        <v>0.54251567595215988</v>
      </c>
      <c r="V205">
        <f t="shared" si="54"/>
        <v>-0.39639933658124349</v>
      </c>
      <c r="W205">
        <f t="shared" si="61"/>
        <v>0.21820184899885575</v>
      </c>
      <c r="X205">
        <f t="shared" si="62"/>
        <v>2.1713455122136516</v>
      </c>
      <c r="Y205">
        <f t="shared" si="63"/>
        <v>3.6017145248664839</v>
      </c>
      <c r="Z205">
        <f t="shared" si="55"/>
        <v>0.17509845501363225</v>
      </c>
      <c r="AA205">
        <f t="shared" si="56"/>
        <v>0.59635532263222457</v>
      </c>
      <c r="AB205">
        <f t="shared" si="57"/>
        <v>0.23778042787511108</v>
      </c>
    </row>
    <row r="206" spans="1:28" x14ac:dyDescent="0.25">
      <c r="A206" t="s">
        <v>201</v>
      </c>
      <c r="B206">
        <v>11401.023999999999</v>
      </c>
      <c r="C206">
        <v>1.1100000000000001</v>
      </c>
      <c r="D206">
        <f t="shared" si="58"/>
        <v>-19.875492217784675</v>
      </c>
      <c r="E206">
        <v>15.32</v>
      </c>
      <c r="F206">
        <v>258.959</v>
      </c>
      <c r="G206">
        <f t="shared" si="48"/>
        <v>-4.5706077023775826</v>
      </c>
      <c r="H206">
        <f t="shared" si="59"/>
        <v>5.6806077023775829</v>
      </c>
      <c r="I206">
        <f>H206/4</f>
        <v>1.4201519255943957</v>
      </c>
      <c r="J206">
        <v>3069.3</v>
      </c>
      <c r="K206">
        <v>20665.599999999999</v>
      </c>
      <c r="L206">
        <v>3019</v>
      </c>
      <c r="M206">
        <v>9313.6</v>
      </c>
      <c r="N206">
        <v>2912</v>
      </c>
      <c r="O206">
        <v>522.6</v>
      </c>
      <c r="P206" s="3">
        <v>1460.0809999999999</v>
      </c>
      <c r="Q206" s="3">
        <f t="shared" si="49"/>
        <v>508.43573226918284</v>
      </c>
      <c r="R206" s="3">
        <f t="shared" si="50"/>
        <v>769.02781975381129</v>
      </c>
      <c r="S206" s="3">
        <f t="shared" si="51"/>
        <v>288.6246818004355</v>
      </c>
      <c r="T206">
        <f t="shared" si="52"/>
        <v>-1.3720668814578119</v>
      </c>
      <c r="U206">
        <f t="shared" si="53"/>
        <v>-1.3026377559766544</v>
      </c>
      <c r="V206">
        <f t="shared" si="54"/>
        <v>-2.0024806878789825</v>
      </c>
      <c r="W206">
        <f t="shared" si="61"/>
        <v>1.1294050994527183</v>
      </c>
      <c r="X206">
        <f t="shared" si="62"/>
        <v>0.26854891430962979</v>
      </c>
      <c r="Y206">
        <f t="shared" si="63"/>
        <v>-1.0089369495571709</v>
      </c>
      <c r="Z206">
        <f t="shared" si="55"/>
        <v>0.17946428571428572</v>
      </c>
      <c r="AA206">
        <f t="shared" si="56"/>
        <v>0.59676951068442252</v>
      </c>
      <c r="AB206">
        <f t="shared" si="57"/>
        <v>0.23612214780338289</v>
      </c>
    </row>
    <row r="207" spans="1:28" x14ac:dyDescent="0.25">
      <c r="A207" t="s">
        <v>202</v>
      </c>
      <c r="B207">
        <v>13743.166999999999</v>
      </c>
      <c r="C207">
        <v>0.14000000000000001</v>
      </c>
      <c r="D207">
        <f t="shared" si="58"/>
        <v>20.50826874498291</v>
      </c>
      <c r="E207">
        <v>14.34</v>
      </c>
      <c r="F207">
        <v>256</v>
      </c>
      <c r="G207">
        <f t="shared" si="48"/>
        <v>5.0656250000000291</v>
      </c>
      <c r="H207">
        <f t="shared" si="59"/>
        <v>-4.9256250000000295</v>
      </c>
      <c r="I207">
        <f t="shared" si="60"/>
        <v>-1.2314062500000074</v>
      </c>
      <c r="J207">
        <v>2928.75</v>
      </c>
      <c r="K207">
        <v>19034.8</v>
      </c>
      <c r="L207">
        <v>2919.8</v>
      </c>
      <c r="M207">
        <v>8240</v>
      </c>
      <c r="N207">
        <v>2676.9</v>
      </c>
      <c r="O207">
        <v>502.5</v>
      </c>
      <c r="P207" s="3">
        <v>1453.415</v>
      </c>
      <c r="Q207" s="3">
        <f t="shared" si="49"/>
        <v>490.76103182067982</v>
      </c>
      <c r="R207" s="3">
        <f t="shared" si="50"/>
        <v>774.36512110775095</v>
      </c>
      <c r="S207" s="3">
        <f t="shared" si="51"/>
        <v>273.28443509615386</v>
      </c>
      <c r="T207">
        <f t="shared" si="52"/>
        <v>-8.2201599323363794</v>
      </c>
      <c r="U207">
        <f t="shared" si="53"/>
        <v>-9.9928127103245501</v>
      </c>
      <c r="V207">
        <f t="shared" si="54"/>
        <v>-8.4180721742360909</v>
      </c>
      <c r="W207">
        <f t="shared" si="61"/>
        <v>0.69163496719868434</v>
      </c>
      <c r="X207">
        <f t="shared" si="62"/>
        <v>-5.4614025610247197</v>
      </c>
      <c r="Y207">
        <f t="shared" si="63"/>
        <v>-3.5381508200275746</v>
      </c>
      <c r="Z207">
        <f t="shared" si="55"/>
        <v>0.18771713549254734</v>
      </c>
      <c r="AA207">
        <f t="shared" si="56"/>
        <v>0.58628406917855713</v>
      </c>
      <c r="AB207">
        <f t="shared" si="57"/>
        <v>0.23986989014140039</v>
      </c>
    </row>
    <row r="208" spans="1:28" x14ac:dyDescent="0.25">
      <c r="A208" t="s">
        <v>203</v>
      </c>
      <c r="B208">
        <v>14970.353999999999</v>
      </c>
      <c r="C208">
        <v>0.11</v>
      </c>
      <c r="D208">
        <f t="shared" si="58"/>
        <v>8.9019338051774994</v>
      </c>
      <c r="E208">
        <v>13.97</v>
      </c>
      <c r="F208">
        <v>259.24200000000002</v>
      </c>
      <c r="G208">
        <f t="shared" si="48"/>
        <v>2.8328743027749681</v>
      </c>
      <c r="H208">
        <f t="shared" si="59"/>
        <v>-2.7228743027749682</v>
      </c>
      <c r="I208">
        <f t="shared" si="60"/>
        <v>-0.68071857569374206</v>
      </c>
      <c r="J208">
        <v>3321.62</v>
      </c>
      <c r="K208">
        <v>20511.8</v>
      </c>
      <c r="L208">
        <v>3122.8</v>
      </c>
      <c r="M208">
        <v>8884.4</v>
      </c>
      <c r="N208">
        <v>2791.6</v>
      </c>
      <c r="O208">
        <v>517.5</v>
      </c>
      <c r="P208" s="3">
        <v>1479.5519999999999</v>
      </c>
      <c r="Q208" s="3">
        <f t="shared" si="49"/>
        <v>549.63239024821155</v>
      </c>
      <c r="R208" s="3">
        <f t="shared" si="50"/>
        <v>778.43253760570622</v>
      </c>
      <c r="S208" s="3">
        <f t="shared" si="51"/>
        <v>262.90373374526399</v>
      </c>
      <c r="T208">
        <f t="shared" si="52"/>
        <v>7.473144748230709</v>
      </c>
      <c r="U208">
        <f t="shared" si="53"/>
        <v>7.3188434214342735</v>
      </c>
      <c r="V208">
        <f t="shared" si="54"/>
        <v>4.1955499568780752</v>
      </c>
      <c r="W208">
        <f t="shared" si="61"/>
        <v>0.52388355659633845</v>
      </c>
      <c r="X208">
        <f t="shared" si="62"/>
        <v>-3.8725205811616092</v>
      </c>
      <c r="Y208">
        <f t="shared" si="63"/>
        <v>11.329236097697581</v>
      </c>
      <c r="Z208">
        <f t="shared" si="55"/>
        <v>0.18537756125519417</v>
      </c>
      <c r="AA208">
        <f t="shared" si="56"/>
        <v>0.5853801226611024</v>
      </c>
      <c r="AB208">
        <f t="shared" si="57"/>
        <v>0.23249383703111465</v>
      </c>
    </row>
    <row r="209" spans="1:28" x14ac:dyDescent="0.25">
      <c r="A209" t="s">
        <v>204</v>
      </c>
      <c r="B209">
        <v>16788.975999999999</v>
      </c>
      <c r="C209">
        <v>0.09</v>
      </c>
      <c r="D209">
        <f t="shared" si="58"/>
        <v>12.125656282743883</v>
      </c>
      <c r="E209">
        <v>14.64</v>
      </c>
      <c r="F209">
        <v>261.07799999999997</v>
      </c>
      <c r="G209">
        <f t="shared" si="48"/>
        <v>4.3496579566260074</v>
      </c>
      <c r="H209">
        <f t="shared" si="59"/>
        <v>-4.2596579566260075</v>
      </c>
      <c r="I209">
        <f t="shared" si="60"/>
        <v>-1.0649144891565019</v>
      </c>
      <c r="J209">
        <v>3554.33</v>
      </c>
      <c r="K209">
        <v>20724.099999999999</v>
      </c>
      <c r="L209">
        <v>3136.7</v>
      </c>
      <c r="M209">
        <v>9032.2000000000007</v>
      </c>
      <c r="N209">
        <v>2862</v>
      </c>
      <c r="O209">
        <v>527.70000000000005</v>
      </c>
      <c r="P209" s="3">
        <v>1593.875</v>
      </c>
      <c r="Q209" s="3">
        <f t="shared" si="49"/>
        <v>584.00317026566529</v>
      </c>
      <c r="R209" s="3">
        <f t="shared" si="50"/>
        <v>832.68375542254773</v>
      </c>
      <c r="S209" s="3">
        <f t="shared" si="51"/>
        <v>273.57506480527195</v>
      </c>
      <c r="T209">
        <f t="shared" si="52"/>
        <v>1.0296943963489014</v>
      </c>
      <c r="U209">
        <f t="shared" si="53"/>
        <v>1.3377046858826347</v>
      </c>
      <c r="V209">
        <f t="shared" si="54"/>
        <v>2.4905772973399465</v>
      </c>
      <c r="W209">
        <f t="shared" si="61"/>
        <v>6.737159411006477</v>
      </c>
      <c r="X209">
        <f t="shared" si="62"/>
        <v>3.97881104024016</v>
      </c>
      <c r="Y209">
        <f t="shared" si="63"/>
        <v>6.0656737957367035</v>
      </c>
      <c r="Z209">
        <f t="shared" si="55"/>
        <v>0.18438155136268344</v>
      </c>
      <c r="AA209">
        <f t="shared" si="56"/>
        <v>0.58718593328540214</v>
      </c>
      <c r="AB209">
        <f t="shared" si="57"/>
        <v>0.23518970490348345</v>
      </c>
    </row>
    <row r="210" spans="1:28" x14ac:dyDescent="0.25">
      <c r="A210" t="s">
        <v>205</v>
      </c>
      <c r="B210">
        <v>17825.689999999999</v>
      </c>
      <c r="C210">
        <v>0.05</v>
      </c>
      <c r="D210">
        <f t="shared" si="58"/>
        <v>6.1624686222673626</v>
      </c>
      <c r="E210">
        <v>14.68</v>
      </c>
      <c r="F210">
        <v>263.91699999999997</v>
      </c>
      <c r="G210">
        <f t="shared" si="48"/>
        <v>6.7202946380870543</v>
      </c>
      <c r="H210">
        <f t="shared" si="59"/>
        <v>-6.6702946380870545</v>
      </c>
      <c r="I210">
        <f t="shared" si="60"/>
        <v>-1.6675736595217636</v>
      </c>
      <c r="J210">
        <v>3862.56</v>
      </c>
      <c r="K210">
        <v>20990.5</v>
      </c>
      <c r="L210">
        <v>3212.9</v>
      </c>
      <c r="M210">
        <v>9144.9</v>
      </c>
      <c r="N210">
        <v>2923.9</v>
      </c>
      <c r="O210">
        <v>545.20000000000005</v>
      </c>
      <c r="P210" s="3">
        <v>1658.847</v>
      </c>
      <c r="Q210" s="3">
        <f t="shared" si="49"/>
        <v>627.82066623360913</v>
      </c>
      <c r="R210" s="3">
        <f t="shared" si="50"/>
        <v>857.30444684853489</v>
      </c>
      <c r="S210" s="3">
        <f t="shared" si="51"/>
        <v>271.37160352375753</v>
      </c>
      <c r="T210">
        <f t="shared" si="52"/>
        <v>1.2772680151710958</v>
      </c>
      <c r="U210">
        <f t="shared" si="53"/>
        <v>1.540392594051454</v>
      </c>
      <c r="V210">
        <f t="shared" si="54"/>
        <v>2.1397660442047162</v>
      </c>
      <c r="W210">
        <f t="shared" si="61"/>
        <v>2.9139177978039221</v>
      </c>
      <c r="X210">
        <f t="shared" si="62"/>
        <v>-0.80869318711140892</v>
      </c>
      <c r="Y210">
        <f t="shared" si="63"/>
        <v>7.2348151014360873</v>
      </c>
      <c r="Z210">
        <f t="shared" si="55"/>
        <v>0.18646328533807588</v>
      </c>
      <c r="AA210">
        <f t="shared" si="56"/>
        <v>0.58873299826111813</v>
      </c>
      <c r="AB210">
        <f t="shared" si="57"/>
        <v>0.23660360258298405</v>
      </c>
    </row>
    <row r="211" spans="1:28" x14ac:dyDescent="0.25">
      <c r="A211" t="s">
        <v>206</v>
      </c>
      <c r="B211">
        <v>19349.579000000002</v>
      </c>
      <c r="C211">
        <v>0.03</v>
      </c>
      <c r="D211">
        <f t="shared" si="58"/>
        <v>8.5413359777377664</v>
      </c>
      <c r="E211">
        <v>14.58</v>
      </c>
      <c r="F211">
        <v>268.351</v>
      </c>
      <c r="G211">
        <f t="shared" si="48"/>
        <v>6.9028995606500665</v>
      </c>
      <c r="H211">
        <f t="shared" si="59"/>
        <v>-6.8728995606500662</v>
      </c>
      <c r="I211">
        <f t="shared" si="60"/>
        <v>-1.7182248901625166</v>
      </c>
      <c r="J211">
        <v>4182.51</v>
      </c>
      <c r="K211">
        <v>21309.5</v>
      </c>
      <c r="L211">
        <v>3325.9</v>
      </c>
      <c r="M211">
        <v>9429.6</v>
      </c>
      <c r="N211">
        <v>2992.4</v>
      </c>
      <c r="O211">
        <v>563.5</v>
      </c>
      <c r="P211" s="3">
        <v>1789.6120000000001</v>
      </c>
      <c r="Q211" s="3">
        <f t="shared" si="49"/>
        <v>668.59250621804176</v>
      </c>
      <c r="R211" s="3">
        <f t="shared" si="50"/>
        <v>909.60277320417924</v>
      </c>
      <c r="S211" s="3">
        <f t="shared" si="51"/>
        <v>265.06965762120393</v>
      </c>
      <c r="T211">
        <f t="shared" si="52"/>
        <v>1.5083028256519526</v>
      </c>
      <c r="U211">
        <f t="shared" si="53"/>
        <v>3.1675108479754854</v>
      </c>
      <c r="V211">
        <f t="shared" si="54"/>
        <v>2.3157399439806881</v>
      </c>
      <c r="W211">
        <f t="shared" si="61"/>
        <v>5.9214888538679844</v>
      </c>
      <c r="X211">
        <f t="shared" si="62"/>
        <v>-2.3496461923582679</v>
      </c>
      <c r="Y211">
        <f t="shared" si="63"/>
        <v>6.2920203388988405</v>
      </c>
      <c r="Z211">
        <f t="shared" si="55"/>
        <v>0.18831038631199037</v>
      </c>
      <c r="AA211">
        <f t="shared" si="56"/>
        <v>0.59858279171261641</v>
      </c>
      <c r="AB211">
        <f t="shared" si="57"/>
        <v>0.23459684057857397</v>
      </c>
    </row>
    <row r="212" spans="1:28" x14ac:dyDescent="0.25">
      <c r="A212" t="s">
        <v>207</v>
      </c>
      <c r="B212">
        <v>19462.202000000001</v>
      </c>
      <c r="C212">
        <v>0.05</v>
      </c>
      <c r="D212">
        <f t="shared" si="58"/>
        <v>0.56954367133776196</v>
      </c>
      <c r="E212">
        <v>15.36</v>
      </c>
      <c r="F212">
        <v>272.98200000000003</v>
      </c>
      <c r="G212">
        <f t="shared" si="48"/>
        <v>8.3463378537778965</v>
      </c>
      <c r="H212">
        <f t="shared" si="59"/>
        <v>-8.2963378537778958</v>
      </c>
      <c r="I212">
        <f t="shared" si="60"/>
        <v>-2.0740844634444739</v>
      </c>
      <c r="J212">
        <v>4421.1499999999996</v>
      </c>
      <c r="K212">
        <v>21483.1</v>
      </c>
      <c r="L212">
        <v>3335</v>
      </c>
      <c r="M212">
        <v>9641.1</v>
      </c>
      <c r="N212">
        <v>2982.8</v>
      </c>
      <c r="O212">
        <v>571</v>
      </c>
      <c r="P212" s="3">
        <v>1878.5640000000001</v>
      </c>
      <c r="Q212" s="3">
        <f t="shared" si="49"/>
        <v>694.75066816357651</v>
      </c>
      <c r="R212" s="3">
        <f t="shared" si="50"/>
        <v>938.6163061048652</v>
      </c>
      <c r="S212" s="3">
        <f t="shared" si="51"/>
        <v>274.512999730047</v>
      </c>
      <c r="T212">
        <f t="shared" si="52"/>
        <v>0.81135968530148261</v>
      </c>
      <c r="U212">
        <f t="shared" si="53"/>
        <v>1.7146652739439716</v>
      </c>
      <c r="V212">
        <f t="shared" si="54"/>
        <v>-0.32132843286110102</v>
      </c>
      <c r="W212">
        <f t="shared" si="61"/>
        <v>3.1398784754918196</v>
      </c>
      <c r="X212">
        <f t="shared" si="62"/>
        <v>3.5005967286245721</v>
      </c>
      <c r="Y212">
        <f t="shared" si="63"/>
        <v>3.837826460059901</v>
      </c>
      <c r="Z212">
        <f t="shared" si="55"/>
        <v>0.19143087032318626</v>
      </c>
      <c r="AA212">
        <f t="shared" si="56"/>
        <v>0.60401431823154017</v>
      </c>
      <c r="AB212">
        <f t="shared" si="57"/>
        <v>0.22986875871795071</v>
      </c>
    </row>
    <row r="213" spans="1:28" x14ac:dyDescent="0.25">
      <c r="A213" t="s">
        <v>208</v>
      </c>
      <c r="B213">
        <v>21608.321</v>
      </c>
      <c r="C213">
        <v>0.05</v>
      </c>
      <c r="D213">
        <f t="shared" si="58"/>
        <v>11.014612964915276</v>
      </c>
      <c r="E213">
        <v>15.78</v>
      </c>
      <c r="F213">
        <v>278.678</v>
      </c>
      <c r="G213">
        <f t="shared" si="48"/>
        <v>8.9924572445617912</v>
      </c>
      <c r="H213">
        <f t="shared" si="59"/>
        <v>-8.9424572445617905</v>
      </c>
      <c r="I213">
        <f t="shared" si="60"/>
        <v>-2.2356143111404476</v>
      </c>
      <c r="J213">
        <v>4600.96</v>
      </c>
      <c r="K213">
        <v>21847.599999999999</v>
      </c>
      <c r="L213">
        <v>3356.3</v>
      </c>
      <c r="M213">
        <v>9717.9</v>
      </c>
      <c r="N213">
        <v>3002.7</v>
      </c>
      <c r="O213">
        <v>582.20000000000005</v>
      </c>
      <c r="P213" s="3">
        <v>1931.94</v>
      </c>
      <c r="Q213" s="3">
        <f t="shared" si="49"/>
        <v>708.22867581482558</v>
      </c>
      <c r="R213" s="3">
        <f t="shared" si="50"/>
        <v>945.55557587679539</v>
      </c>
      <c r="S213" s="3">
        <f t="shared" si="51"/>
        <v>276.25492227864862</v>
      </c>
      <c r="T213">
        <f t="shared" si="52"/>
        <v>1.6824496166387704</v>
      </c>
      <c r="U213">
        <f t="shared" si="53"/>
        <v>0.75316187321234906</v>
      </c>
      <c r="V213">
        <f t="shared" si="54"/>
        <v>0.6649427223443638</v>
      </c>
      <c r="W213">
        <f t="shared" si="61"/>
        <v>0.73658897186668071</v>
      </c>
      <c r="X213">
        <f t="shared" si="62"/>
        <v>0.63254531974266115</v>
      </c>
      <c r="Y213">
        <f t="shared" si="63"/>
        <v>1.9213999628663103</v>
      </c>
      <c r="Z213">
        <f t="shared" si="55"/>
        <v>0.1938921637193193</v>
      </c>
      <c r="AA213">
        <f t="shared" si="56"/>
        <v>0.59842728720774829</v>
      </c>
      <c r="AB213">
        <f t="shared" si="57"/>
        <v>0.22966605987364425</v>
      </c>
    </row>
    <row r="214" spans="1:28" x14ac:dyDescent="0.25">
      <c r="A214" t="s">
        <v>209</v>
      </c>
      <c r="B214">
        <v>20614.66</v>
      </c>
      <c r="C214">
        <v>0.31</v>
      </c>
      <c r="D214">
        <f t="shared" si="58"/>
        <v>-4.6760109162345325</v>
      </c>
      <c r="E214">
        <v>16.25</v>
      </c>
      <c r="F214">
        <v>284.94299999999998</v>
      </c>
      <c r="G214">
        <f t="shared" si="48"/>
        <v>9.1765721565366221</v>
      </c>
      <c r="H214">
        <f t="shared" si="59"/>
        <v>-8.8665721565366216</v>
      </c>
      <c r="I214">
        <f t="shared" si="60"/>
        <v>-2.2166430391341554</v>
      </c>
      <c r="J214">
        <v>4467.0200000000004</v>
      </c>
      <c r="K214">
        <v>21738.9</v>
      </c>
      <c r="L214">
        <v>3333.4</v>
      </c>
      <c r="M214">
        <v>9733</v>
      </c>
      <c r="N214">
        <v>3080</v>
      </c>
      <c r="O214">
        <v>588.5</v>
      </c>
      <c r="P214" s="3">
        <v>1932.8869999999999</v>
      </c>
      <c r="Q214" s="3">
        <f t="shared" si="49"/>
        <v>672.49280022108462</v>
      </c>
      <c r="R214" s="3">
        <f t="shared" si="50"/>
        <v>925.21908642559811</v>
      </c>
      <c r="S214" s="3">
        <f t="shared" si="51"/>
        <v>278.22816025193345</v>
      </c>
      <c r="T214">
        <f t="shared" si="52"/>
        <v>-0.49877932549691195</v>
      </c>
      <c r="U214">
        <f t="shared" si="53"/>
        <v>-5.9677285383585854E-2</v>
      </c>
      <c r="V214">
        <f t="shared" si="54"/>
        <v>2.5417713074537218</v>
      </c>
      <c r="W214">
        <f t="shared" si="61"/>
        <v>-2.1742106064840172</v>
      </c>
      <c r="X214">
        <f t="shared" si="62"/>
        <v>0.71174265380902213</v>
      </c>
      <c r="Y214">
        <f t="shared" si="63"/>
        <v>-5.177562455546969</v>
      </c>
      <c r="Z214">
        <f t="shared" si="55"/>
        <v>0.19107142857142856</v>
      </c>
      <c r="AA214">
        <f t="shared" si="56"/>
        <v>0.60106077124417512</v>
      </c>
      <c r="AB214">
        <f t="shared" si="57"/>
        <v>0.23571909630808793</v>
      </c>
    </row>
    <row r="215" spans="1:28" x14ac:dyDescent="0.25">
      <c r="A215" t="s">
        <v>210</v>
      </c>
      <c r="B215">
        <v>17295.469000000001</v>
      </c>
      <c r="C215">
        <v>1.08</v>
      </c>
      <c r="D215">
        <f t="shared" si="58"/>
        <v>-16.371119300536602</v>
      </c>
      <c r="E215">
        <v>16.63</v>
      </c>
      <c r="F215">
        <v>291.48</v>
      </c>
      <c r="G215">
        <f t="shared" si="48"/>
        <v>5.7115411005900896</v>
      </c>
      <c r="H215">
        <f t="shared" si="59"/>
        <v>-4.6315411005900895</v>
      </c>
      <c r="I215">
        <f t="shared" si="60"/>
        <v>-1.1578852751475224</v>
      </c>
      <c r="J215">
        <v>4110.2</v>
      </c>
      <c r="K215">
        <v>21708.2</v>
      </c>
      <c r="L215">
        <v>3333.4</v>
      </c>
      <c r="M215">
        <v>9810.7999999999993</v>
      </c>
      <c r="N215">
        <v>3120</v>
      </c>
      <c r="O215">
        <v>598.29999999999995</v>
      </c>
      <c r="P215" s="3">
        <v>1920.6569999999999</v>
      </c>
      <c r="Q215" s="3">
        <f t="shared" si="49"/>
        <v>604.89769368140333</v>
      </c>
      <c r="R215" s="3">
        <f t="shared" si="50"/>
        <v>898.74639865366362</v>
      </c>
      <c r="S215" s="3">
        <f t="shared" si="51"/>
        <v>278.34870141066102</v>
      </c>
      <c r="T215">
        <f t="shared" si="52"/>
        <v>-0.14132130848505398</v>
      </c>
      <c r="U215">
        <f t="shared" si="53"/>
        <v>0.59365469305809881</v>
      </c>
      <c r="V215">
        <f t="shared" si="54"/>
        <v>1.2903404835908461</v>
      </c>
      <c r="W215">
        <f t="shared" si="61"/>
        <v>-2.9029657691746813</v>
      </c>
      <c r="X215">
        <f t="shared" si="62"/>
        <v>4.3315189299164558E-2</v>
      </c>
      <c r="Y215">
        <f t="shared" si="63"/>
        <v>-10.593206304918912</v>
      </c>
      <c r="Z215">
        <f t="shared" si="55"/>
        <v>0.19176282051282051</v>
      </c>
      <c r="AA215">
        <f t="shared" si="56"/>
        <v>0.60549469785610965</v>
      </c>
      <c r="AB215">
        <f t="shared" si="57"/>
        <v>0.23736705162733374</v>
      </c>
    </row>
    <row r="216" spans="1:28" x14ac:dyDescent="0.25">
      <c r="A216" t="s">
        <v>211</v>
      </c>
      <c r="B216">
        <v>16451.001</v>
      </c>
      <c r="C216">
        <v>2.66</v>
      </c>
      <c r="D216">
        <f t="shared" si="58"/>
        <v>-5.5475967078429678</v>
      </c>
      <c r="E216">
        <v>16.649999999999999</v>
      </c>
      <c r="F216">
        <v>295.642</v>
      </c>
      <c r="G216">
        <f t="shared" si="48"/>
        <v>3.9886078432698646</v>
      </c>
      <c r="H216">
        <f t="shared" si="59"/>
        <v>-1.3286078432698645</v>
      </c>
      <c r="I216">
        <f t="shared" si="60"/>
        <v>-0.33215196081746612</v>
      </c>
      <c r="J216">
        <v>3973.6</v>
      </c>
      <c r="K216">
        <v>21851.1</v>
      </c>
      <c r="L216">
        <v>3319.7</v>
      </c>
      <c r="M216">
        <v>9878.2000000000007</v>
      </c>
      <c r="N216">
        <v>3156.3</v>
      </c>
      <c r="O216">
        <v>601</v>
      </c>
      <c r="P216" s="3">
        <v>1855.6130000000001</v>
      </c>
      <c r="Q216" s="3">
        <f t="shared" si="49"/>
        <v>576.56164744905141</v>
      </c>
      <c r="R216" s="3">
        <f t="shared" si="50"/>
        <v>856.08598132794486</v>
      </c>
      <c r="S216" s="3">
        <f t="shared" si="51"/>
        <v>274.76019593343921</v>
      </c>
      <c r="T216">
        <f t="shared" si="52"/>
        <v>0.65611941718373146</v>
      </c>
      <c r="U216">
        <f t="shared" si="53"/>
        <v>0.40771293395600594</v>
      </c>
      <c r="V216">
        <f t="shared" si="54"/>
        <v>1.1567453678823725</v>
      </c>
      <c r="W216">
        <f t="shared" si="61"/>
        <v>-4.8630085391931921</v>
      </c>
      <c r="X216">
        <f t="shared" si="62"/>
        <v>-1.2975946854546727</v>
      </c>
      <c r="Y216">
        <f t="shared" si="63"/>
        <v>-4.7977074389841334</v>
      </c>
      <c r="Z216">
        <f t="shared" si="55"/>
        <v>0.19041282514336405</v>
      </c>
      <c r="AA216">
        <f t="shared" si="56"/>
        <v>0.60399247635130504</v>
      </c>
      <c r="AB216">
        <f t="shared" si="57"/>
        <v>0.23915168322233082</v>
      </c>
    </row>
    <row r="217" spans="1:28" x14ac:dyDescent="0.25">
      <c r="A217" t="s">
        <v>212</v>
      </c>
      <c r="B217">
        <v>17694.866999999998</v>
      </c>
      <c r="C217">
        <v>4.04</v>
      </c>
      <c r="D217">
        <f t="shared" si="58"/>
        <v>6.5510353436851521</v>
      </c>
      <c r="E217">
        <v>17.39</v>
      </c>
      <c r="F217">
        <v>298.58999999999997</v>
      </c>
      <c r="G217">
        <f t="shared" si="48"/>
        <v>3.8648313741250995</v>
      </c>
      <c r="H217">
        <f t="shared" si="59"/>
        <v>0.17516862587490056</v>
      </c>
      <c r="I217">
        <f t="shared" si="60"/>
        <v>4.3792156468725141E-2</v>
      </c>
      <c r="J217">
        <v>3851.97</v>
      </c>
      <c r="K217">
        <v>21990</v>
      </c>
      <c r="L217">
        <v>3323.7</v>
      </c>
      <c r="M217">
        <v>9922.2999999999993</v>
      </c>
      <c r="N217">
        <v>3170</v>
      </c>
      <c r="O217">
        <v>602.79999999999995</v>
      </c>
      <c r="P217" s="3">
        <v>1839.847</v>
      </c>
      <c r="Q217" s="3">
        <f t="shared" si="49"/>
        <v>553.39517964168954</v>
      </c>
      <c r="R217" s="3">
        <f t="shared" si="50"/>
        <v>840.43196257775958</v>
      </c>
      <c r="S217" s="3">
        <f t="shared" si="51"/>
        <v>284.13846789311481</v>
      </c>
      <c r="T217">
        <f t="shared" si="52"/>
        <v>0.63365410428222191</v>
      </c>
      <c r="U217">
        <f t="shared" si="53"/>
        <v>0.36378940358545719</v>
      </c>
      <c r="V217">
        <f t="shared" si="54"/>
        <v>0.43311323889749787</v>
      </c>
      <c r="W217">
        <f t="shared" si="61"/>
        <v>-1.845481574932073</v>
      </c>
      <c r="X217">
        <f t="shared" si="62"/>
        <v>3.3562979891901712</v>
      </c>
      <c r="Y217">
        <f t="shared" si="63"/>
        <v>-4.1009911115283515</v>
      </c>
      <c r="Z217">
        <f t="shared" si="55"/>
        <v>0.19015772870662459</v>
      </c>
      <c r="AA217">
        <f t="shared" si="56"/>
        <v>0.60236471123237834</v>
      </c>
      <c r="AB217">
        <f t="shared" si="57"/>
        <v>0.23931752982032312</v>
      </c>
    </row>
    <row r="218" spans="1:28" x14ac:dyDescent="0.25">
      <c r="A218" t="s">
        <v>213</v>
      </c>
      <c r="B218">
        <v>19021.468000000001</v>
      </c>
      <c r="C218">
        <v>4.63</v>
      </c>
      <c r="D218">
        <f t="shared" si="58"/>
        <v>6.339595061522652</v>
      </c>
      <c r="E218">
        <v>17.54</v>
      </c>
      <c r="F218">
        <v>301.47500000000002</v>
      </c>
      <c r="G218">
        <f t="shared" si="48"/>
        <v>2.0592088896259853</v>
      </c>
      <c r="H218">
        <f t="shared" si="59"/>
        <v>2.5707911103740146</v>
      </c>
      <c r="I218">
        <f t="shared" si="60"/>
        <v>0.64269777759350366</v>
      </c>
      <c r="J218">
        <v>4002.97</v>
      </c>
      <c r="K218">
        <v>22112.3</v>
      </c>
      <c r="L218">
        <v>3327.8</v>
      </c>
      <c r="M218">
        <v>9998.9</v>
      </c>
      <c r="N218">
        <v>3214.5</v>
      </c>
      <c r="O218">
        <v>604.9</v>
      </c>
      <c r="P218" s="3">
        <v>1840.2049999999999</v>
      </c>
      <c r="Q218" s="3">
        <f t="shared" si="49"/>
        <v>569.58529173471857</v>
      </c>
      <c r="R218" s="3">
        <f t="shared" si="50"/>
        <v>832.55131885909816</v>
      </c>
      <c r="S218" s="3">
        <f t="shared" si="51"/>
        <v>283.84679598810123</v>
      </c>
      <c r="T218">
        <f t="shared" si="52"/>
        <v>0.55462102203307495</v>
      </c>
      <c r="U218">
        <f t="shared" si="53"/>
        <v>0.60739215888538922</v>
      </c>
      <c r="V218">
        <f t="shared" si="54"/>
        <v>1.3940236710414666</v>
      </c>
      <c r="W218">
        <f t="shared" si="61"/>
        <v>-0.94211365948213555</v>
      </c>
      <c r="X218">
        <f t="shared" si="62"/>
        <v>-0.10270404857291027</v>
      </c>
      <c r="Y218">
        <f t="shared" si="63"/>
        <v>2.8836180796005806</v>
      </c>
      <c r="Z218">
        <f t="shared" si="55"/>
        <v>0.18817856587338622</v>
      </c>
      <c r="AA218">
        <f t="shared" si="56"/>
        <v>0.60268266982629581</v>
      </c>
      <c r="AB218">
        <f t="shared" si="57"/>
        <v>0.24120750073161396</v>
      </c>
    </row>
    <row r="219" spans="1:28" x14ac:dyDescent="0.25">
      <c r="A219" t="s">
        <v>214</v>
      </c>
      <c r="B219">
        <v>20684.348999999998</v>
      </c>
      <c r="C219">
        <v>5.07</v>
      </c>
      <c r="D219">
        <f t="shared" si="58"/>
        <v>7.4746275792173282</v>
      </c>
      <c r="E219">
        <v>17.13</v>
      </c>
      <c r="F219">
        <v>303.02699999999999</v>
      </c>
      <c r="G219">
        <f t="shared" si="48"/>
        <v>3.9244027759902878</v>
      </c>
      <c r="H219">
        <f t="shared" si="59"/>
        <v>1.1455972240097125</v>
      </c>
      <c r="I219">
        <f t="shared" si="60"/>
        <v>0.28639930600242813</v>
      </c>
      <c r="J219">
        <v>4204.34</v>
      </c>
      <c r="K219">
        <v>22225.4</v>
      </c>
      <c r="L219">
        <v>3335.4</v>
      </c>
      <c r="M219">
        <v>10023.1</v>
      </c>
      <c r="N219">
        <v>3272.7</v>
      </c>
      <c r="O219">
        <v>605.1</v>
      </c>
      <c r="P219" s="3">
        <v>1855.787</v>
      </c>
      <c r="Q219" s="3">
        <f t="shared" si="49"/>
        <v>595.17439337315705</v>
      </c>
      <c r="R219" s="3">
        <f t="shared" si="50"/>
        <v>835.30082894892826</v>
      </c>
      <c r="S219" s="3">
        <f t="shared" si="51"/>
        <v>275.79205305645525</v>
      </c>
      <c r="T219">
        <f t="shared" si="52"/>
        <v>0.51017642012904929</v>
      </c>
      <c r="U219">
        <f t="shared" si="53"/>
        <v>0.23833447043966061</v>
      </c>
      <c r="V219">
        <f t="shared" si="54"/>
        <v>1.794350769007913</v>
      </c>
      <c r="W219">
        <f t="shared" si="61"/>
        <v>0.32970699281644755</v>
      </c>
      <c r="X219">
        <f t="shared" si="62"/>
        <v>-2.8787491068649196</v>
      </c>
      <c r="Y219">
        <f>(LN(Q219)-LN(Q218))*100</f>
        <v>4.3945923037493451</v>
      </c>
      <c r="Z219">
        <f t="shared" si="55"/>
        <v>0.18489320744339538</v>
      </c>
      <c r="AA219">
        <f t="shared" si="56"/>
        <v>0.6010465503433009</v>
      </c>
      <c r="AB219">
        <f t="shared" si="57"/>
        <v>0.24499008122169405</v>
      </c>
    </row>
    <row r="220" spans="1:28" x14ac:dyDescent="0.25">
      <c r="A220" t="s">
        <v>215</v>
      </c>
      <c r="B220">
        <v>20007.264999999999</v>
      </c>
      <c r="C220">
        <v>5.29</v>
      </c>
      <c r="D220">
        <f t="shared" si="58"/>
        <v>-4.5959121823219995</v>
      </c>
      <c r="E220">
        <v>17.25</v>
      </c>
      <c r="F220">
        <v>306</v>
      </c>
      <c r="J220">
        <v>4458.18</v>
      </c>
      <c r="O220">
        <v>601.70000000000005</v>
      </c>
      <c r="P220" s="3">
        <v>1837.596</v>
      </c>
      <c r="Q220" s="3"/>
      <c r="R220" s="3"/>
      <c r="S220" s="3"/>
    </row>
    <row r="221" spans="1:28" x14ac:dyDescent="0.25">
      <c r="D221">
        <f>AVERAGE(D10:D220)</f>
        <v>1.8041176539116781</v>
      </c>
      <c r="F221">
        <v>308.35500000000002</v>
      </c>
      <c r="H221">
        <f>AVERAGE(H7:H218)</f>
        <v>0.49788124944612422</v>
      </c>
      <c r="O221">
        <v>599.9</v>
      </c>
    </row>
    <row r="222" spans="1:28" ht="72" customHeight="1" x14ac:dyDescent="0.25">
      <c r="D222">
        <f>STDEV(D7:D220)</f>
        <v>8.3927593947730994</v>
      </c>
      <c r="H222">
        <f>STDEV(H7:H218)</f>
        <v>3.1719237681390777</v>
      </c>
      <c r="N222" s="2" t="s">
        <v>229</v>
      </c>
      <c r="O222" s="2"/>
      <c r="P222" s="4" t="s">
        <v>256</v>
      </c>
      <c r="Q222" s="4" t="s">
        <v>255</v>
      </c>
      <c r="R222" s="4" t="s">
        <v>253</v>
      </c>
      <c r="S222" s="2" t="s">
        <v>254</v>
      </c>
      <c r="T222" s="5" t="s">
        <v>248</v>
      </c>
      <c r="U222" s="5" t="s">
        <v>249</v>
      </c>
      <c r="V222" s="5" t="s">
        <v>250</v>
      </c>
      <c r="W222" s="5" t="s">
        <v>251</v>
      </c>
      <c r="X222" s="5" t="s">
        <v>251</v>
      </c>
      <c r="Y222" s="5" t="str">
        <f t="shared" ref="Y222:AB222" si="64">Y5</f>
        <v>Real equiy price growth (gpE)</v>
      </c>
      <c r="Z222" s="5" t="s">
        <v>252</v>
      </c>
      <c r="AA222" s="5" t="str">
        <f t="shared" si="64"/>
        <v>Ratio c/y</v>
      </c>
      <c r="AB222" s="5" t="str">
        <f t="shared" si="64"/>
        <v>Ratio iT/c</v>
      </c>
    </row>
    <row r="223" spans="1:28" x14ac:dyDescent="0.25">
      <c r="P223" s="6">
        <f>AVERAGE(D18:D219)</f>
        <v>1.7913666946154043</v>
      </c>
      <c r="Q223" s="6">
        <f>AVERAGE(I18:I219)</f>
        <v>0.12095919790529294</v>
      </c>
      <c r="R223" s="7">
        <f>STDEV(I18:I219)</f>
        <v>0.81021052282241413</v>
      </c>
      <c r="S223" s="6">
        <f>AVERAGE(T18:T219)</f>
        <v>0.65555334971053059</v>
      </c>
      <c r="T223" s="7">
        <f t="shared" ref="T223:Y223" si="65">STDEV(T18:T219)</f>
        <v>1.1011946071054315</v>
      </c>
      <c r="U223" s="7">
        <f t="shared" si="65"/>
        <v>1.0039785437048132</v>
      </c>
      <c r="V223" s="7">
        <f t="shared" si="65"/>
        <v>2.1223973879962794</v>
      </c>
      <c r="W223" s="7">
        <f>STDEV(W18:W219)</f>
        <v>4.5670126535350946</v>
      </c>
      <c r="X223" s="7">
        <f t="shared" si="65"/>
        <v>5.6409940653310331</v>
      </c>
      <c r="Y223" s="6">
        <f t="shared" si="65"/>
        <v>6.318480131276746</v>
      </c>
      <c r="Z223" s="6">
        <f>AVERAGE(Z18:Z219)</f>
        <v>0.17009193670112674</v>
      </c>
      <c r="AA223" s="6">
        <f>AVERAGE(AA18:AA219)</f>
        <v>0.61737145646577696</v>
      </c>
      <c r="AB223" s="6">
        <f>AVERAGE(AB18:AB219)</f>
        <v>0.16321960494914728</v>
      </c>
    </row>
    <row r="227" spans="14:16" x14ac:dyDescent="0.25">
      <c r="N227" s="4" t="s">
        <v>232</v>
      </c>
      <c r="O227" s="4"/>
    </row>
    <row r="229" spans="14:16" x14ac:dyDescent="0.25">
      <c r="N229" t="s">
        <v>245</v>
      </c>
      <c r="P229">
        <f>CORREL(T7:T219,W7:W219)</f>
        <v>9.60828282605036E-2</v>
      </c>
    </row>
    <row r="230" spans="14:16" x14ac:dyDescent="0.25">
      <c r="N230" t="s">
        <v>240</v>
      </c>
      <c r="P230">
        <f>CORREL(T7:T219,I7:I219)</f>
        <v>1.2342045457340103E-2</v>
      </c>
    </row>
    <row r="231" spans="14:16" x14ac:dyDescent="0.25">
      <c r="N231" t="s">
        <v>246</v>
      </c>
      <c r="P231">
        <f>CORREL(U7:U219,W7:W219)</f>
        <v>8.5020841358697391E-2</v>
      </c>
    </row>
    <row r="232" spans="14:16" x14ac:dyDescent="0.25">
      <c r="N232" t="s">
        <v>247</v>
      </c>
      <c r="P232">
        <f>CORREL(U7:U219,X7:X219)</f>
        <v>5.8511690838878812E-2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compact</vt:lpstr>
      <vt:lpstr>gross_data</vt:lpstr>
    </vt:vector>
  </TitlesOfParts>
  <Company>European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Jaccard, Ivan</dc:creator>
  <cp:lastModifiedBy>Gauthier Vermandel</cp:lastModifiedBy>
  <dcterms:created xsi:type="dcterms:W3CDTF">2023-10-06T13:14:15Z</dcterms:created>
  <dcterms:modified xsi:type="dcterms:W3CDTF">2024-07-24T16:40:40Z</dcterms:modified>
</cp:coreProperties>
</file>