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tish\OneDrive\Desktop\Trainity  &amp; PROJECTS certificates\"/>
    </mc:Choice>
  </mc:AlternateContent>
  <xr:revisionPtr revIDLastSave="0" documentId="13_ncr:1_{F13127D3-4103-44BB-B60F-31E262BE19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7" r:id="rId4"/>
  </sheets>
  <definedNames>
    <definedName name="_xlnm._FilterDatabase" localSheetId="0" hidden="1">Sheet1!$A$1:$F$7169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" l="1"/>
  <c r="K48" i="1"/>
  <c r="K31" i="1"/>
  <c r="K30" i="1"/>
  <c r="K22" i="1"/>
  <c r="K13" i="1"/>
  <c r="J10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24" i="1"/>
  <c r="K29" i="1"/>
  <c r="K28" i="1"/>
  <c r="K27" i="1"/>
  <c r="K26" i="1"/>
  <c r="K25" i="1"/>
  <c r="K23" i="1"/>
  <c r="K20" i="1"/>
  <c r="K19" i="1"/>
  <c r="K18" i="1"/>
  <c r="K17" i="1"/>
  <c r="K16" i="1"/>
  <c r="K15" i="1"/>
  <c r="K14" i="1"/>
  <c r="J4" i="1"/>
  <c r="J7" i="1"/>
</calcChain>
</file>

<file path=xl/sharedStrings.xml><?xml version="1.0" encoding="utf-8"?>
<sst xmlns="http://schemas.openxmlformats.org/spreadsheetml/2006/main" count="28788" uniqueCount="90">
  <si>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</si>
  <si>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</si>
  <si>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</si>
  <si>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</si>
  <si>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</si>
  <si>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</si>
  <si>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</si>
  <si>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</si>
  <si>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</si>
  <si>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</si>
  <si>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</si>
  <si>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</si>
  <si>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</si>
  <si>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</si>
  <si>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</si>
  <si>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</si>
  <si>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</si>
  <si>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</si>
  <si>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</si>
  <si>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</si>
  <si>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</si>
  <si>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</si>
  <si>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</si>
  <si>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</si>
  <si>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</si>
  <si>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</si>
  <si>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</si>
  <si>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</si>
  <si>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</si>
  <si>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</si>
  <si>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</si>
  <si>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</si>
  <si>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</si>
  <si>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</si>
  <si>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</si>
  <si>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</si>
  <si>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</si>
  <si>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MEN HIRED</t>
  </si>
  <si>
    <t>FEMALE HIRED</t>
  </si>
  <si>
    <r>
      <rPr>
        <b/>
        <sz val="11"/>
        <color rgb="FFFF0000"/>
        <rFont val="Arial"/>
        <family val="2"/>
      </rPr>
      <t>A</t>
    </r>
    <r>
      <rPr>
        <b/>
        <sz val="8"/>
        <color rgb="FF8492A6"/>
        <rFont val="Arial"/>
        <family val="2"/>
      </rPr>
      <t xml:space="preserve">. </t>
    </r>
    <r>
      <rPr>
        <b/>
        <sz val="11"/>
        <color rgb="FFFF0000"/>
        <rFont val="Arial"/>
        <family val="2"/>
      </rPr>
      <t>Hiring Analysis: The hiring process involves bringing new individuals into the organization for various roles.</t>
    </r>
  </si>
  <si>
    <t>Your Task: Determine the gender distribution of hires. How many males and females have been hired by the company?</t>
  </si>
  <si>
    <t>B. Salary Analysis: The average salary is calculated by adding up the salaries of a group of employees and then dividing the total by the number of employees.</t>
  </si>
  <si>
    <t> Task: What is the average salary offered by this company? Use Excel functions to calculate this.</t>
  </si>
  <si>
    <t>Q1. ans</t>
  </si>
  <si>
    <t>Q2. ans</t>
  </si>
  <si>
    <t xml:space="preserve"> </t>
  </si>
  <si>
    <r>
      <rPr>
        <b/>
        <sz val="11"/>
        <color rgb="FFFF0000"/>
        <rFont val="Arial"/>
        <family val="2"/>
      </rPr>
      <t>C. Salary Distribution:</t>
    </r>
    <r>
      <rPr>
        <sz val="11"/>
        <color rgb="FFFF0000"/>
        <rFont val="Arial"/>
        <family val="2"/>
      </rPr>
      <t> Class intervals represent ranges of values, in this case, salary ranges. The class interval is the difference between the upper and lower limits of a class.</t>
    </r>
  </si>
  <si>
    <r>
      <rPr>
        <sz val="10"/>
        <rFont val="Arial"/>
        <family val="2"/>
      </rPr>
      <t>Task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> Create class intervals for the salaries in the company. This will help you understand the salary distribution.</t>
    </r>
  </si>
  <si>
    <t>USING: =COUNTIF (D:D,"Male",C:C,"Hired") FUNCTION</t>
  </si>
  <si>
    <t>)   &amp;  =COUNTIF (D:D,"Female",C:C,"Hired")</t>
  </si>
  <si>
    <t>USING: =AVERAGE(offered salary) FUNCTION</t>
  </si>
  <si>
    <t>SERVICE DEPARTMENT</t>
  </si>
  <si>
    <t>sales Department</t>
  </si>
  <si>
    <t>Q3. ans</t>
  </si>
  <si>
    <t>Purachase Department</t>
  </si>
  <si>
    <t>USING : =AVERAGEIF(Department,Criteria1,Offered salary, Criteria2)</t>
  </si>
  <si>
    <t>ans.  SALARY DISTRIBUTION</t>
  </si>
  <si>
    <t>SALES DEPT</t>
  </si>
  <si>
    <t xml:space="preserve">OPERATION DEPT </t>
  </si>
  <si>
    <t xml:space="preserve">FINANCE DEPT </t>
  </si>
  <si>
    <t xml:space="preserve">MARKETING DEPT </t>
  </si>
  <si>
    <t>PURCHASE DEPT</t>
  </si>
  <si>
    <t xml:space="preserve">PRODUCTION DEPT </t>
  </si>
  <si>
    <t>GENERAL MANAGEMENT</t>
  </si>
  <si>
    <t>Row Labels</t>
  </si>
  <si>
    <t>Grand Total</t>
  </si>
  <si>
    <t>Sum of 1332</t>
  </si>
  <si>
    <r>
      <rPr>
        <b/>
        <sz val="12"/>
        <color rgb="FFFF0000"/>
        <rFont val="Arial"/>
        <family val="2"/>
      </rPr>
      <t>D. Departmental Analysis:</t>
    </r>
    <r>
      <rPr>
        <sz val="12"/>
        <color rgb="FFFF0000"/>
        <rFont val="Arial"/>
        <family val="2"/>
      </rPr>
      <t> Visualizing data through charts and plots is a crucial part of data analysis.</t>
    </r>
  </si>
  <si>
    <t>Q4.ans</t>
  </si>
  <si>
    <t>ANS.</t>
  </si>
  <si>
    <t>Q5. ans</t>
  </si>
  <si>
    <t>(-)</t>
  </si>
  <si>
    <t xml:space="preserve">          FEMALE HIRED= 1856</t>
  </si>
  <si>
    <r>
      <rPr>
        <b/>
        <sz val="11"/>
        <color theme="1"/>
        <rFont val="Calibri"/>
        <family val="2"/>
        <scheme val="minor"/>
      </rPr>
      <t>Ans</t>
    </r>
    <r>
      <rPr>
        <sz val="11"/>
        <color theme="1"/>
        <rFont val="Calibri"/>
        <family val="2"/>
        <scheme val="minor"/>
      </rPr>
      <t xml:space="preserve"> ) MALE HIRED = 2563 </t>
    </r>
  </si>
  <si>
    <t xml:space="preserve">Service Department     </t>
  </si>
  <si>
    <t xml:space="preserve">sales Department         </t>
  </si>
  <si>
    <t xml:space="preserve">Operations Department  </t>
  </si>
  <si>
    <t xml:space="preserve">Finance Department        </t>
  </si>
  <si>
    <t xml:space="preserve">Marketing Department   </t>
  </si>
  <si>
    <t xml:space="preserve">Purachase Department   </t>
  </si>
  <si>
    <t xml:space="preserve">Production Department  </t>
  </si>
  <si>
    <t xml:space="preserve">General Management     </t>
  </si>
  <si>
    <r>
      <rPr>
        <b/>
        <sz val="11"/>
        <color theme="1"/>
        <rFont val="Calibri"/>
        <family val="2"/>
        <scheme val="minor"/>
      </rPr>
      <t>Ans</t>
    </r>
    <r>
      <rPr>
        <sz val="11"/>
        <color theme="1"/>
        <rFont val="Calibri"/>
        <family val="2"/>
        <scheme val="minor"/>
      </rPr>
      <t xml:space="preserve"> ) Average salary offered by company = Rs. 49983.02902</t>
    </r>
  </si>
  <si>
    <t>HUMAN RESOURCE DEPT</t>
  </si>
  <si>
    <t>Total</t>
  </si>
  <si>
    <t>HUMAR RESOURCE DEPT</t>
  </si>
  <si>
    <t>TOTAL</t>
  </si>
  <si>
    <t>POST NAME</t>
  </si>
  <si>
    <t>NO PEOPLE</t>
  </si>
  <si>
    <t>Sum of NO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</si>
</sst>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8492A6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2" fontId="0" fillId="0" borderId="0" xfId="0" applyNumberForma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2" fillId="0" borderId="7" xfId="0" applyFont="1" applyBorder="1"/>
    <xf numFmtId="0" fontId="0" fillId="0" borderId="8" xfId="0" applyBorder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0" fillId="0" borderId="3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0" fillId="0" borderId="9" xfId="0" applyBorder="1"/>
    <xf numFmtId="0" fontId="4" fillId="0" borderId="0" xfId="0" applyFont="1"/>
    <xf numFmtId="0" fontId="0" fillId="0" borderId="0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11" xfId="0" applyBorder="1"/>
    <xf numFmtId="0" fontId="0" fillId="0" borderId="11" xfId="0" applyFill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Sheet3!$A$4:$A$11</c:f>
              <c:strCache>
                <c:ptCount val="7"/>
                <c:pt idx="0">
                  <c:v>FINANCE DEPT </c:v>
                </c:pt>
                <c:pt idx="1">
                  <c:v>GENERAL MANAGEMENT</c:v>
                </c:pt>
                <c:pt idx="2">
                  <c:v>MARKETING DEPT </c:v>
                </c:pt>
                <c:pt idx="3">
                  <c:v>OPERATION DEPT </c:v>
                </c:pt>
                <c:pt idx="4">
                  <c:v>PRODUCTION DEPT </c:v>
                </c:pt>
                <c:pt idx="5">
                  <c:v>PURCHASE DEPT</c:v>
                </c:pt>
                <c:pt idx="6">
                  <c:v>SALES DEPT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176</c:v>
                </c:pt>
                <c:pt idx="1">
                  <c:v>113</c:v>
                </c:pt>
                <c:pt idx="2">
                  <c:v>202</c:v>
                </c:pt>
                <c:pt idx="3">
                  <c:v>1843</c:v>
                </c:pt>
                <c:pt idx="4">
                  <c:v>246</c:v>
                </c:pt>
                <c:pt idx="5">
                  <c:v>230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F-4C8D-AE91-8BDC3B19B6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9265024"/>
        <c:axId val="489263712"/>
      </c:barChart>
      <c:catAx>
        <c:axId val="48926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63712"/>
        <c:crosses val="autoZero"/>
        <c:auto val="1"/>
        <c:lblAlgn val="ctr"/>
        <c:lblOffset val="100"/>
        <c:noMultiLvlLbl val="0"/>
      </c:catAx>
      <c:valAx>
        <c:axId val="489263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6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[Statistics.xlsx]Sheet3!PivotTable1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Sheet3!$A$4:$A$11</c:f>
              <c:strCache>
                <c:ptCount val="7"/>
                <c:pt idx="0">
                  <c:v>FINANCE DEPT </c:v>
                </c:pt>
                <c:pt idx="1">
                  <c:v>GENERAL MANAGEMENT</c:v>
                </c:pt>
                <c:pt idx="2">
                  <c:v>MARKETING DEPT </c:v>
                </c:pt>
                <c:pt idx="3">
                  <c:v>OPERATION DEPT </c:v>
                </c:pt>
                <c:pt idx="4">
                  <c:v>PRODUCTION DEPT </c:v>
                </c:pt>
                <c:pt idx="5">
                  <c:v>PURCHASE DEPT</c:v>
                </c:pt>
                <c:pt idx="6">
                  <c:v>SALES DEPT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176</c:v>
                </c:pt>
                <c:pt idx="1">
                  <c:v>113</c:v>
                </c:pt>
                <c:pt idx="2">
                  <c:v>202</c:v>
                </c:pt>
                <c:pt idx="3">
                  <c:v>1843</c:v>
                </c:pt>
                <c:pt idx="4">
                  <c:v>246</c:v>
                </c:pt>
                <c:pt idx="5">
                  <c:v>230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B-4E4A-90FB-887F610C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93969960"/>
        <c:axId val="493968976"/>
      </c:barChart>
      <c:catAx>
        <c:axId val="493969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68976"/>
        <c:crosses val="autoZero"/>
        <c:auto val="1"/>
        <c:lblAlgn val="ctr"/>
        <c:lblOffset val="100"/>
        <c:noMultiLvlLbl val="0"/>
      </c:catAx>
      <c:valAx>
        <c:axId val="49396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6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[Statistics.xlsx]Sheet3!PivotTable1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88-42CA-988A-1E8695ECF2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88-42CA-988A-1E8695ECF2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88-42CA-988A-1E8695ECF2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88-42CA-988A-1E8695ECF2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88-42CA-988A-1E8695ECF2D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88-42CA-988A-1E8695ECF2D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288-42CA-988A-1E8695ECF2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Sheet3!$A$4:$A$11</c:f>
              <c:strCache>
                <c:ptCount val="7"/>
                <c:pt idx="0">
                  <c:v>FINANCE DEPT </c:v>
                </c:pt>
                <c:pt idx="1">
                  <c:v>GENERAL MANAGEMENT</c:v>
                </c:pt>
                <c:pt idx="2">
                  <c:v>MARKETING DEPT </c:v>
                </c:pt>
                <c:pt idx="3">
                  <c:v>OPERATION DEPT </c:v>
                </c:pt>
                <c:pt idx="4">
                  <c:v>PRODUCTION DEPT </c:v>
                </c:pt>
                <c:pt idx="5">
                  <c:v>PURCHASE DEPT</c:v>
                </c:pt>
                <c:pt idx="6">
                  <c:v>SALES DEPT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176</c:v>
                </c:pt>
                <c:pt idx="1">
                  <c:v>113</c:v>
                </c:pt>
                <c:pt idx="2">
                  <c:v>202</c:v>
                </c:pt>
                <c:pt idx="3">
                  <c:v>1843</c:v>
                </c:pt>
                <c:pt idx="4">
                  <c:v>246</c:v>
                </c:pt>
                <c:pt idx="5">
                  <c:v>230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0-4EB8-9F64-EA0C7C155D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[Statistics.xlsx]Sheet4!PivotTable1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151574803149606E-2"/>
          <c:y val="0.33219706911636043"/>
          <c:w val="0.82248140857392826"/>
          <c:h val="0.5151279527559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Sheet4!$A$4:$A$20</c:f>
              <c:strCache>
                <c:ptCount val="16"/>
                <c:pt idx="0">
                  <c:v>(-)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Sheet4!$B$4:$B$20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6-4468-8C63-4494BEFF57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33936656"/>
        <c:axId val="533936984"/>
      </c:barChart>
      <c:catAx>
        <c:axId val="533936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6984"/>
        <c:crosses val="autoZero"/>
        <c:auto val="1"/>
        <c:lblAlgn val="ctr"/>
        <c:lblOffset val="100"/>
        <c:noMultiLvlLbl val="0"/>
      </c:catAx>
      <c:valAx>
        <c:axId val="533936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[Statistics.xlsx]Sheet4!PivotTable1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197-4DE4-A9A5-105F42290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197-4DE4-A9A5-105F422902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197-4DE4-A9A5-105F422902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197-4DE4-A9A5-105F422902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197-4DE4-A9A5-105F422902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197-4DE4-A9A5-105F422902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197-4DE4-A9A5-105F422902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197-4DE4-A9A5-105F422902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197-4DE4-A9A5-105F422902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197-4DE4-A9A5-105F422902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197-4DE4-A9A5-105F422902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197-4DE4-A9A5-105F422902E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197-4DE4-A9A5-105F422902E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197-4DE4-A9A5-105F422902E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197-4DE4-A9A5-105F422902E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1197-4DE4-A9A5-105F422902E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Sheet4!$A$4:$A$20</c:f>
              <c:strCache>
                <c:ptCount val="16"/>
                <c:pt idx="0">
                  <c:v>(-)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Sheet4!$B$4:$B$20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B-486D-AAD2-3392C28537EC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76200</xdr:rowOff>
    </xdr:from>
    <xdr:to>
      <xdr:col>7</xdr:col>
      <xdr:colOff>213360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CDA58-ADCB-4029-8E6C-90980FE4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1</xdr:row>
      <xdr:rowOff>144780</xdr:rowOff>
    </xdr:from>
    <xdr:to>
      <xdr:col>11</xdr:col>
      <xdr:colOff>30480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99BA1-EA9E-4198-AB31-7FAE82C04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14</xdr:row>
      <xdr:rowOff>91440</xdr:rowOff>
    </xdr:from>
    <xdr:to>
      <xdr:col>15</xdr:col>
      <xdr:colOff>15240</xdr:colOff>
      <xdr:row>29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7E1676-8CD6-48B1-9076-BBE06EDF2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2</xdr:row>
      <xdr:rowOff>15240</xdr:rowOff>
    </xdr:from>
    <xdr:to>
      <xdr:col>10</xdr:col>
      <xdr:colOff>236220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DA1F2-2981-4BA0-B82C-D09303243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2</xdr:row>
      <xdr:rowOff>0</xdr:rowOff>
    </xdr:from>
    <xdr:to>
      <xdr:col>17</xdr:col>
      <xdr:colOff>594360</xdr:colOff>
      <xdr:row>19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194C0-016A-4667-B0E2-644F3B2D1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" refreshedDate="45453.479822453701" createdVersion="7" refreshedVersion="7" minRefreshableVersion="3" recordCount="7" xr:uid="{9AD85337-8518-4A37-A41D-0B5699497C17}">
  <cacheSource type="worksheet">
    <worksheetSource ref="J22:K29" sheet="Sheet1"/>
  </cacheSource>
  <cacheFields count="2">
    <cacheField name="SERVICE DEPARTMENT" numFmtId="0">
      <sharedItems count="7">
        <s v="SALES DEPT"/>
        <s v="OPERATION DEPT "/>
        <s v="FINANCE DEPT "/>
        <s v="MARKETING DEPT "/>
        <s v="PURCHASE DEPT"/>
        <s v="PRODUCTION DEPT "/>
        <s v="GENERAL MANAGEMENT"/>
      </sharedItems>
    </cacheField>
    <cacheField name="1332" numFmtId="0">
      <sharedItems containsSemiMixedTypes="0" containsString="0" containsNumber="1" containsInteger="1" minValue="113" maxValue="1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" refreshedDate="45453.608009722222" createdVersion="7" refreshedVersion="7" minRefreshableVersion="3" recordCount="16" xr:uid="{A04E9748-692E-4A21-8B28-C6E6B1906AB0}">
  <cacheSource type="worksheet">
    <worksheetSource ref="J32:K48" sheet="Sheet1"/>
  </cacheSource>
  <cacheFields count="2">
    <cacheField name="POST NAME" numFmtId="0">
      <sharedItems count="16">
        <s v="c8"/>
        <s v="c5"/>
        <s v="c9"/>
        <s v="c-10"/>
        <s v="(-)"/>
        <s v="i1"/>
        <s v="i4"/>
        <s v="i5"/>
        <s v="i6"/>
        <s v="i7"/>
        <s v="m6"/>
        <s v="m7"/>
        <s v="n10"/>
        <s v="n6"/>
        <s v="n9"/>
        <s v="b9"/>
      </sharedItems>
    </cacheField>
    <cacheField name="NO PEOPLE" numFmtId="0">
      <sharedItems containsSemiMixedTypes="0" containsString="0" containsNumber="1" containsInteger="1" minValue="1" maxValue="1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485"/>
  </r>
  <r>
    <x v="1"/>
    <n v="1843"/>
  </r>
  <r>
    <x v="2"/>
    <n v="176"/>
  </r>
  <r>
    <x v="3"/>
    <n v="202"/>
  </r>
  <r>
    <x v="4"/>
    <n v="230"/>
  </r>
  <r>
    <x v="5"/>
    <n v="246"/>
  </r>
  <r>
    <x v="6"/>
    <n v="1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320"/>
  </r>
  <r>
    <x v="1"/>
    <n v="1747"/>
  </r>
  <r>
    <x v="2"/>
    <n v="1792"/>
  </r>
  <r>
    <x v="3"/>
    <n v="232"/>
  </r>
  <r>
    <x v="4"/>
    <n v="1"/>
  </r>
  <r>
    <x v="5"/>
    <n v="222"/>
  </r>
  <r>
    <x v="6"/>
    <n v="88"/>
  </r>
  <r>
    <x v="7"/>
    <n v="787"/>
  </r>
  <r>
    <x v="8"/>
    <n v="527"/>
  </r>
  <r>
    <x v="9"/>
    <n v="982"/>
  </r>
  <r>
    <x v="10"/>
    <n v="3"/>
  </r>
  <r>
    <x v="11"/>
    <n v="1"/>
  </r>
  <r>
    <x v="12"/>
    <n v="1"/>
  </r>
  <r>
    <x v="13"/>
    <n v="1"/>
  </r>
  <r>
    <x v="14"/>
    <n v="1"/>
  </r>
  <r>
    <x v="15"/>
    <n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0293A-3E0F-402D-874F-CDDFB92387C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1" firstHeaderRow="1" firstDataRow="1" firstDataCol="1"/>
  <pivotFields count="2">
    <pivotField axis="axisRow" showAll="0">
      <items count="8">
        <item x="2"/>
        <item x="6"/>
        <item x="3"/>
        <item x="1"/>
        <item x="5"/>
        <item x="4"/>
        <item x="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1332" fld="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027D1-F6C0-460D-8B4F-26FB2749DEB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20" firstHeaderRow="1" firstDataRow="1" firstDataCol="1"/>
  <pivotFields count="2">
    <pivotField axis="axisRow" showAll="0">
      <items count="17">
        <item x="4"/>
        <item x="15"/>
        <item x="3"/>
        <item x="1"/>
        <item x="0"/>
        <item x="2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NO PEOPLE" fld="1" baseField="0" baseItem="0"/>
  </dataField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69"/>
  <sheetViews>
    <sheetView tabSelected="1" topLeftCell="A28" workbookViewId="0">
      <selection activeCell="J32" sqref="J32:K48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10" max="10" width="21.6640625" customWidth="1"/>
    <col min="11" max="11" width="11.21875" customWidth="1"/>
  </cols>
  <sheetData>
    <row r="1" spans="1:11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1" ht="15" thickBot="1" x14ac:dyDescent="0.3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J2" s="13" t="s">
        <v>43</v>
      </c>
    </row>
    <row r="3" spans="1:11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J3" s="7" t="s">
        <v>37</v>
      </c>
      <c r="K3" s="8"/>
    </row>
    <row r="4" spans="1:11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J4" s="9">
        <f>COUNTIFS(D:D,"Male",C:C,"Hired")</f>
        <v>2563</v>
      </c>
      <c r="K4" s="10"/>
    </row>
    <row r="5" spans="1:11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J5" s="9"/>
      <c r="K5" s="10"/>
    </row>
    <row r="6" spans="1:11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J6" s="9" t="s">
        <v>38</v>
      </c>
      <c r="K6" s="10"/>
    </row>
    <row r="7" spans="1:11" ht="15" thickBot="1" x14ac:dyDescent="0.3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J7" s="11">
        <f>COUNTIFS(D:D,"Female",C:C,"Hired")</f>
        <v>1856</v>
      </c>
      <c r="K7" s="12"/>
    </row>
    <row r="8" spans="1:11" ht="15" thickBot="1" x14ac:dyDescent="0.3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1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J9" s="14" t="s">
        <v>44</v>
      </c>
    </row>
    <row r="10" spans="1:11" ht="15" thickBot="1" x14ac:dyDescent="0.3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J10" s="15">
        <f>AVERAGE(G:G)</f>
        <v>49983.029021905961</v>
      </c>
    </row>
    <row r="11" spans="1:11" ht="15" thickBot="1" x14ac:dyDescent="0.3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1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J12" s="18" t="s">
        <v>53</v>
      </c>
      <c r="K12" s="8"/>
    </row>
    <row r="13" spans="1:11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J13" s="9" t="s">
        <v>20</v>
      </c>
      <c r="K13" s="10">
        <f xml:space="preserve"> AVERAGEIF(E:E,"Service Department",G:G)</f>
        <v>50629.884184914845</v>
      </c>
    </row>
    <row r="14" spans="1:11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J14" s="19" t="s">
        <v>52</v>
      </c>
      <c r="K14" s="10">
        <f xml:space="preserve"> AVERAGEIF(E:E,"Sales Department",G:G)</f>
        <v>49310.380697050939</v>
      </c>
    </row>
    <row r="15" spans="1:11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J15" s="19" t="s">
        <v>17</v>
      </c>
      <c r="K15" s="10">
        <f xml:space="preserve"> AVERAGEIF(E:E,"Operations Department",G:G)</f>
        <v>49151.354384698665</v>
      </c>
    </row>
    <row r="16" spans="1:11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J16" s="19" t="s">
        <v>13</v>
      </c>
      <c r="K16" s="10">
        <f>AVERAGEIF(E:E,"Finance Department",G:G)</f>
        <v>49628.006944444445</v>
      </c>
    </row>
    <row r="17" spans="1:11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J17" s="19" t="s">
        <v>15</v>
      </c>
      <c r="K17" s="10">
        <f xml:space="preserve"> AVERAGEIF(E:E,"Marketing Department",G:G)</f>
        <v>48489.935384615383</v>
      </c>
    </row>
    <row r="18" spans="1:11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J18" s="19" t="s">
        <v>54</v>
      </c>
      <c r="K18" s="10">
        <f xml:space="preserve"> AVERAGEIF(E:E,"Purchase Department",G:G)</f>
        <v>52564.774774774778</v>
      </c>
    </row>
    <row r="19" spans="1:11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J19" s="19" t="s">
        <v>14</v>
      </c>
      <c r="K19" s="10">
        <f xml:space="preserve"> AVERAGEIF(E:E,"Production Department",G:G)</f>
        <v>49448.484210526316</v>
      </c>
    </row>
    <row r="20" spans="1:11" ht="15" thickBot="1" x14ac:dyDescent="0.3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J20" s="11" t="s">
        <v>19</v>
      </c>
      <c r="K20" s="12">
        <f xml:space="preserve"> AVERAGEIF(E:E,"General Management",G:G)</f>
        <v>58722.093023255817</v>
      </c>
    </row>
    <row r="21" spans="1:11" ht="15" thickBot="1" x14ac:dyDescent="0.3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J21" s="6"/>
      <c r="K21" s="6"/>
    </row>
    <row r="22" spans="1:11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s="18" t="s">
        <v>68</v>
      </c>
      <c r="J22" s="26" t="s">
        <v>51</v>
      </c>
      <c r="K22" s="8">
        <f>COUNTIFS(E:E,"Service Department",C:C,"Hired")</f>
        <v>1332</v>
      </c>
    </row>
    <row r="23" spans="1:11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 s="9"/>
      <c r="J23" s="6" t="s">
        <v>57</v>
      </c>
      <c r="K23" s="10">
        <f>COUNTIFS(E:E,"SALES Department",C:C,"Hired")</f>
        <v>485</v>
      </c>
    </row>
    <row r="24" spans="1:11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 s="9"/>
      <c r="J24" s="6" t="s">
        <v>58</v>
      </c>
      <c r="K24" s="10">
        <f>COUNTIFS(E:E,"Operations Department",C:C,"Hired")</f>
        <v>1843</v>
      </c>
    </row>
    <row r="25" spans="1:11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 s="9"/>
      <c r="J25" s="6" t="s">
        <v>59</v>
      </c>
      <c r="K25" s="10">
        <f>COUNTIFS(E:E,"Finance Department",C:C,"Hired")</f>
        <v>176</v>
      </c>
    </row>
    <row r="26" spans="1:11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 s="9"/>
      <c r="J26" s="6" t="s">
        <v>60</v>
      </c>
      <c r="K26" s="10">
        <f>COUNTIFS(E:E,"Marketing Department",C:C,"Hired")</f>
        <v>202</v>
      </c>
    </row>
    <row r="27" spans="1:11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 s="9"/>
      <c r="J27" s="6" t="s">
        <v>61</v>
      </c>
      <c r="K27" s="10">
        <f>COUNTIFS(E:E,"Purchase Department",C:C,"Hired")</f>
        <v>230</v>
      </c>
    </row>
    <row r="28" spans="1:11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 s="9"/>
      <c r="J28" s="6" t="s">
        <v>62</v>
      </c>
      <c r="K28" s="10">
        <f>COUNTIFS(E:E,"Production Department",C:C,"Hired")</f>
        <v>246</v>
      </c>
    </row>
    <row r="29" spans="1:11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I29" s="9"/>
      <c r="J29" s="6" t="s">
        <v>63</v>
      </c>
      <c r="K29" s="10">
        <f>COUNTIFS(E:E,"General Management",C:C,"Hired")</f>
        <v>113</v>
      </c>
    </row>
    <row r="30" spans="1:11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I30" s="9"/>
      <c r="J30" s="28" t="s">
        <v>83</v>
      </c>
      <c r="K30" s="10">
        <f>COUNTIFS(E:E,"Human Resource Department",C:C,"Hired")</f>
        <v>70</v>
      </c>
    </row>
    <row r="31" spans="1:11" ht="15" thickBot="1" x14ac:dyDescent="0.3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I31" s="9"/>
      <c r="J31" s="28" t="s">
        <v>84</v>
      </c>
      <c r="K31" s="10">
        <f>SUM(K22:K30)</f>
        <v>4697</v>
      </c>
    </row>
    <row r="32" spans="1:11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I32" s="18" t="s">
        <v>70</v>
      </c>
      <c r="J32" s="31" t="s">
        <v>87</v>
      </c>
      <c r="K32" s="33" t="s">
        <v>88</v>
      </c>
    </row>
    <row r="33" spans="1:11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 s="9"/>
      <c r="J33" s="6" t="s">
        <v>1</v>
      </c>
      <c r="K33" s="10">
        <f>COUNTIF(F:F,"C8")</f>
        <v>320</v>
      </c>
    </row>
    <row r="34" spans="1:11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 s="9"/>
      <c r="J34" s="6" t="s">
        <v>2</v>
      </c>
      <c r="K34" s="10">
        <f>COUNTIF(F:F,"C5")</f>
        <v>1747</v>
      </c>
    </row>
    <row r="35" spans="1:11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I35" s="9"/>
      <c r="J35" s="6" t="s">
        <v>10</v>
      </c>
      <c r="K35" s="10">
        <f>COUNTIF(F:F,"C9")</f>
        <v>1792</v>
      </c>
    </row>
    <row r="36" spans="1:11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I36" s="9"/>
      <c r="J36" s="6" t="s">
        <v>9</v>
      </c>
      <c r="K36" s="10">
        <f>COUNTIF(F:F,"C-10")</f>
        <v>232</v>
      </c>
    </row>
    <row r="37" spans="1:11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I37" s="9"/>
      <c r="J37" s="6" t="s">
        <v>71</v>
      </c>
      <c r="K37" s="10">
        <f>COUNTIF(F:F,"-")</f>
        <v>1</v>
      </c>
    </row>
    <row r="38" spans="1:11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I38" s="9"/>
      <c r="J38" s="6" t="s">
        <v>7</v>
      </c>
      <c r="K38" s="10">
        <f>COUNTIF(F:F,"i1")</f>
        <v>222</v>
      </c>
    </row>
    <row r="39" spans="1:11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I39" s="9"/>
      <c r="J39" s="6" t="s">
        <v>3</v>
      </c>
      <c r="K39" s="10">
        <f>COUNTIF(F:F,"i4")</f>
        <v>88</v>
      </c>
    </row>
    <row r="40" spans="1:11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I40" s="9"/>
      <c r="J40" s="6" t="s">
        <v>6</v>
      </c>
      <c r="K40" s="10">
        <f>COUNTIF(F:F,"i5")</f>
        <v>787</v>
      </c>
    </row>
    <row r="41" spans="1:11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I41" s="9"/>
      <c r="J41" s="6" t="s">
        <v>8</v>
      </c>
      <c r="K41" s="10">
        <f>COUNTIF(F:F,"i6")</f>
        <v>527</v>
      </c>
    </row>
    <row r="42" spans="1:11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I42" s="9"/>
      <c r="J42" s="6" t="s">
        <v>4</v>
      </c>
      <c r="K42" s="10">
        <f>COUNTIF(F:F,"i7")</f>
        <v>982</v>
      </c>
    </row>
    <row r="43" spans="1:11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I43" s="9"/>
      <c r="J43" s="6" t="s">
        <v>23</v>
      </c>
      <c r="K43" s="10">
        <f>COUNTIF(F:F,"m6")</f>
        <v>3</v>
      </c>
    </row>
    <row r="44" spans="1:11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I44" s="9"/>
      <c r="J44" s="6" t="s">
        <v>24</v>
      </c>
      <c r="K44" s="10">
        <f>COUNTIF(F:F,"m7")</f>
        <v>1</v>
      </c>
    </row>
    <row r="45" spans="1:11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I45" s="9"/>
      <c r="J45" s="6" t="s">
        <v>22</v>
      </c>
      <c r="K45" s="10">
        <f>COUNTIF(F:F,"n10")</f>
        <v>1</v>
      </c>
    </row>
    <row r="46" spans="1:11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I46" s="9"/>
      <c r="J46" s="6" t="s">
        <v>26</v>
      </c>
      <c r="K46" s="10">
        <f>COUNTIF(F:F,"n6")</f>
        <v>1</v>
      </c>
    </row>
    <row r="47" spans="1:11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I47" s="9"/>
      <c r="J47" s="6" t="s">
        <v>25</v>
      </c>
      <c r="K47" s="10">
        <f>COUNTIF(F:F,"n9")</f>
        <v>1</v>
      </c>
    </row>
    <row r="48" spans="1:11" ht="15" thickBot="1" x14ac:dyDescent="0.3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I48" s="11"/>
      <c r="J48" s="29" t="s">
        <v>5</v>
      </c>
      <c r="K48" s="12">
        <f>COUNTIF(F:F,"B9")</f>
        <v>463</v>
      </c>
    </row>
    <row r="49" spans="1:11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I49" s="31"/>
      <c r="J49" s="32" t="s">
        <v>86</v>
      </c>
      <c r="K49" s="31">
        <f>SUM(K33:K48)</f>
        <v>7168</v>
      </c>
    </row>
    <row r="50" spans="1:11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K50" t="s">
        <v>45</v>
      </c>
    </row>
    <row r="51" spans="1:11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11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11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11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11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11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11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11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11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11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11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11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11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11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FF0C-7F9F-4487-9E03-B3EAA7C43F04}">
  <dimension ref="A1:D22"/>
  <sheetViews>
    <sheetView workbookViewId="0">
      <selection activeCell="A2" sqref="A2"/>
    </sheetView>
  </sheetViews>
  <sheetFormatPr defaultRowHeight="14.4" x14ac:dyDescent="0.3"/>
  <cols>
    <col min="1" max="1" width="30" customWidth="1"/>
    <col min="2" max="2" width="17.109375" customWidth="1"/>
    <col min="3" max="3" width="10.6640625" customWidth="1"/>
  </cols>
  <sheetData>
    <row r="1" spans="1:4" x14ac:dyDescent="0.3">
      <c r="A1" s="3" t="s">
        <v>39</v>
      </c>
    </row>
    <row r="2" spans="1:4" x14ac:dyDescent="0.3">
      <c r="A2" t="s">
        <v>40</v>
      </c>
    </row>
    <row r="3" spans="1:4" x14ac:dyDescent="0.3">
      <c r="A3" t="s">
        <v>73</v>
      </c>
    </row>
    <row r="4" spans="1:4" x14ac:dyDescent="0.3">
      <c r="A4" t="s">
        <v>72</v>
      </c>
      <c r="B4" t="s">
        <v>48</v>
      </c>
      <c r="D4" t="s">
        <v>49</v>
      </c>
    </row>
    <row r="6" spans="1:4" ht="15.6" x14ac:dyDescent="0.3">
      <c r="A6" s="5" t="s">
        <v>41</v>
      </c>
    </row>
    <row r="7" spans="1:4" x14ac:dyDescent="0.3">
      <c r="A7" s="4" t="s">
        <v>42</v>
      </c>
    </row>
    <row r="9" spans="1:4" x14ac:dyDescent="0.3">
      <c r="A9" t="s">
        <v>82</v>
      </c>
      <c r="D9" t="s">
        <v>50</v>
      </c>
    </row>
    <row r="11" spans="1:4" x14ac:dyDescent="0.3">
      <c r="A11" s="16" t="s">
        <v>46</v>
      </c>
    </row>
    <row r="12" spans="1:4" x14ac:dyDescent="0.3">
      <c r="A12" s="17" t="s">
        <v>47</v>
      </c>
    </row>
    <row r="14" spans="1:4" x14ac:dyDescent="0.3">
      <c r="A14" t="s">
        <v>56</v>
      </c>
      <c r="B14" s="6"/>
      <c r="C14" s="6"/>
    </row>
    <row r="15" spans="1:4" x14ac:dyDescent="0.3">
      <c r="A15" s="20" t="s">
        <v>74</v>
      </c>
      <c r="B15">
        <v>50629.88</v>
      </c>
      <c r="D15" t="s">
        <v>55</v>
      </c>
    </row>
    <row r="16" spans="1:4" x14ac:dyDescent="0.3">
      <c r="A16" s="21" t="s">
        <v>75</v>
      </c>
      <c r="B16">
        <v>49310.38</v>
      </c>
    </row>
    <row r="17" spans="1:2" x14ac:dyDescent="0.3">
      <c r="A17" s="21" t="s">
        <v>76</v>
      </c>
      <c r="B17">
        <v>49151.35</v>
      </c>
    </row>
    <row r="18" spans="1:2" x14ac:dyDescent="0.3">
      <c r="A18" s="21" t="s">
        <v>77</v>
      </c>
      <c r="B18">
        <v>49628</v>
      </c>
    </row>
    <row r="19" spans="1:2" x14ac:dyDescent="0.3">
      <c r="A19" s="21" t="s">
        <v>78</v>
      </c>
      <c r="B19">
        <v>48489.93</v>
      </c>
    </row>
    <row r="20" spans="1:2" x14ac:dyDescent="0.3">
      <c r="A20" s="21" t="s">
        <v>79</v>
      </c>
      <c r="B20">
        <v>52564.77</v>
      </c>
    </row>
    <row r="21" spans="1:2" x14ac:dyDescent="0.3">
      <c r="A21" s="21" t="s">
        <v>80</v>
      </c>
      <c r="B21">
        <v>49448.480000000003</v>
      </c>
    </row>
    <row r="22" spans="1:2" x14ac:dyDescent="0.3">
      <c r="A22" s="20" t="s">
        <v>81</v>
      </c>
      <c r="B22">
        <v>58722.09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6DC1-EE3E-4769-B2E8-F1A30254CF16}">
  <dimension ref="A1:Q34"/>
  <sheetViews>
    <sheetView zoomScale="90" zoomScaleNormal="90" workbookViewId="0">
      <selection activeCell="R15" sqref="R15"/>
    </sheetView>
  </sheetViews>
  <sheetFormatPr defaultRowHeight="14.4" x14ac:dyDescent="0.3"/>
  <cols>
    <col min="1" max="1" width="21.88671875" bestFit="1" customWidth="1"/>
    <col min="2" max="2" width="11.44140625" bestFit="1" customWidth="1"/>
    <col min="14" max="14" width="23" bestFit="1" customWidth="1"/>
    <col min="15" max="15" width="12" customWidth="1"/>
  </cols>
  <sheetData>
    <row r="1" spans="1:17" ht="15.6" x14ac:dyDescent="0.3">
      <c r="A1" s="25" t="s">
        <v>67</v>
      </c>
    </row>
    <row r="2" spans="1:17" ht="15" thickBot="1" x14ac:dyDescent="0.35">
      <c r="A2" t="s">
        <v>69</v>
      </c>
    </row>
    <row r="3" spans="1:17" x14ac:dyDescent="0.3">
      <c r="A3" s="22" t="s">
        <v>64</v>
      </c>
      <c r="B3" t="s">
        <v>66</v>
      </c>
      <c r="M3" s="18" t="s">
        <v>68</v>
      </c>
      <c r="N3" s="26" t="s">
        <v>51</v>
      </c>
      <c r="O3" s="8">
        <v>1332</v>
      </c>
    </row>
    <row r="4" spans="1:17" x14ac:dyDescent="0.3">
      <c r="A4" s="23" t="s">
        <v>59</v>
      </c>
      <c r="B4" s="24">
        <v>176</v>
      </c>
      <c r="M4" s="9"/>
      <c r="N4" s="6" t="s">
        <v>57</v>
      </c>
      <c r="O4" s="10">
        <v>485</v>
      </c>
    </row>
    <row r="5" spans="1:17" x14ac:dyDescent="0.3">
      <c r="A5" s="23" t="s">
        <v>63</v>
      </c>
      <c r="B5" s="24">
        <v>113</v>
      </c>
      <c r="M5" s="9"/>
      <c r="N5" s="6" t="s">
        <v>58</v>
      </c>
      <c r="O5" s="10">
        <v>1843</v>
      </c>
    </row>
    <row r="6" spans="1:17" x14ac:dyDescent="0.3">
      <c r="A6" s="23" t="s">
        <v>60</v>
      </c>
      <c r="B6" s="24">
        <v>202</v>
      </c>
      <c r="M6" s="9"/>
      <c r="N6" s="6" t="s">
        <v>59</v>
      </c>
      <c r="O6" s="10">
        <v>176</v>
      </c>
    </row>
    <row r="7" spans="1:17" x14ac:dyDescent="0.3">
      <c r="A7" s="23" t="s">
        <v>58</v>
      </c>
      <c r="B7" s="24">
        <v>1843</v>
      </c>
      <c r="M7" s="9"/>
      <c r="N7" s="6" t="s">
        <v>60</v>
      </c>
      <c r="O7" s="10">
        <v>202</v>
      </c>
    </row>
    <row r="8" spans="1:17" x14ac:dyDescent="0.3">
      <c r="A8" s="23" t="s">
        <v>62</v>
      </c>
      <c r="B8" s="24">
        <v>246</v>
      </c>
      <c r="M8" s="9"/>
      <c r="N8" s="6" t="s">
        <v>61</v>
      </c>
      <c r="O8" s="10">
        <v>230</v>
      </c>
    </row>
    <row r="9" spans="1:17" x14ac:dyDescent="0.3">
      <c r="A9" s="23" t="s">
        <v>61</v>
      </c>
      <c r="B9" s="24">
        <v>230</v>
      </c>
      <c r="M9" s="9"/>
      <c r="N9" s="6" t="s">
        <v>62</v>
      </c>
      <c r="O9" s="10">
        <v>246</v>
      </c>
    </row>
    <row r="10" spans="1:17" x14ac:dyDescent="0.3">
      <c r="A10" s="23" t="s">
        <v>57</v>
      </c>
      <c r="B10" s="24">
        <v>485</v>
      </c>
      <c r="M10" s="9"/>
      <c r="N10" s="6" t="s">
        <v>63</v>
      </c>
      <c r="O10" s="10">
        <v>113</v>
      </c>
    </row>
    <row r="11" spans="1:17" ht="15" thickBot="1" x14ac:dyDescent="0.35">
      <c r="A11" s="23" t="s">
        <v>65</v>
      </c>
      <c r="B11" s="24">
        <v>3295</v>
      </c>
      <c r="M11" s="11"/>
      <c r="N11" s="29" t="s">
        <v>85</v>
      </c>
      <c r="O11" s="30">
        <v>70</v>
      </c>
    </row>
    <row r="12" spans="1:17" x14ac:dyDescent="0.3">
      <c r="M12" s="31"/>
      <c r="N12" s="32" t="s">
        <v>86</v>
      </c>
      <c r="O12" s="32">
        <v>4697</v>
      </c>
    </row>
    <row r="13" spans="1:17" x14ac:dyDescent="0.3">
      <c r="M13" s="13"/>
      <c r="N13" s="13"/>
      <c r="O13" s="13"/>
      <c r="P13" s="13"/>
      <c r="Q13" s="13"/>
    </row>
    <row r="33" spans="1:1" ht="15.6" x14ac:dyDescent="0.3">
      <c r="A33" s="25"/>
    </row>
    <row r="34" spans="1:1" x14ac:dyDescent="0.3">
      <c r="A34" s="27"/>
    </row>
  </sheetData>
  <pageMargins left="0.7" right="0.7" top="0.75" bottom="0.75" header="0.3" footer="0.3"/>
  <pageSetup orientation="portrait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D40D-F279-4A64-895C-D0F4A7FAE6A1}">
  <dimension ref="A3:B20"/>
  <sheetViews>
    <sheetView workbookViewId="0">
      <selection activeCell="U15" sqref="U15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22" t="s">
        <v>64</v>
      </c>
      <c r="B3" t="s">
        <v>89</v>
      </c>
    </row>
    <row r="4" spans="1:2" x14ac:dyDescent="0.3">
      <c r="A4" s="23" t="s">
        <v>71</v>
      </c>
      <c r="B4" s="24">
        <v>1</v>
      </c>
    </row>
    <row r="5" spans="1:2" x14ac:dyDescent="0.3">
      <c r="A5" s="23" t="s">
        <v>5</v>
      </c>
      <c r="B5" s="24">
        <v>463</v>
      </c>
    </row>
    <row r="6" spans="1:2" x14ac:dyDescent="0.3">
      <c r="A6" s="23" t="s">
        <v>9</v>
      </c>
      <c r="B6" s="24">
        <v>232</v>
      </c>
    </row>
    <row r="7" spans="1:2" x14ac:dyDescent="0.3">
      <c r="A7" s="23" t="s">
        <v>2</v>
      </c>
      <c r="B7" s="24">
        <v>1747</v>
      </c>
    </row>
    <row r="8" spans="1:2" x14ac:dyDescent="0.3">
      <c r="A8" s="23" t="s">
        <v>1</v>
      </c>
      <c r="B8" s="24">
        <v>320</v>
      </c>
    </row>
    <row r="9" spans="1:2" x14ac:dyDescent="0.3">
      <c r="A9" s="23" t="s">
        <v>10</v>
      </c>
      <c r="B9" s="24">
        <v>1792</v>
      </c>
    </row>
    <row r="10" spans="1:2" x14ac:dyDescent="0.3">
      <c r="A10" s="23" t="s">
        <v>7</v>
      </c>
      <c r="B10" s="24">
        <v>222</v>
      </c>
    </row>
    <row r="11" spans="1:2" x14ac:dyDescent="0.3">
      <c r="A11" s="23" t="s">
        <v>3</v>
      </c>
      <c r="B11" s="24">
        <v>88</v>
      </c>
    </row>
    <row r="12" spans="1:2" x14ac:dyDescent="0.3">
      <c r="A12" s="23" t="s">
        <v>6</v>
      </c>
      <c r="B12" s="24">
        <v>787</v>
      </c>
    </row>
    <row r="13" spans="1:2" x14ac:dyDescent="0.3">
      <c r="A13" s="23" t="s">
        <v>8</v>
      </c>
      <c r="B13" s="24">
        <v>527</v>
      </c>
    </row>
    <row r="14" spans="1:2" x14ac:dyDescent="0.3">
      <c r="A14" s="23" t="s">
        <v>4</v>
      </c>
      <c r="B14" s="24">
        <v>982</v>
      </c>
    </row>
    <row r="15" spans="1:2" x14ac:dyDescent="0.3">
      <c r="A15" s="23" t="s">
        <v>23</v>
      </c>
      <c r="B15" s="24">
        <v>3</v>
      </c>
    </row>
    <row r="16" spans="1:2" x14ac:dyDescent="0.3">
      <c r="A16" s="23" t="s">
        <v>24</v>
      </c>
      <c r="B16" s="24">
        <v>1</v>
      </c>
    </row>
    <row r="17" spans="1:2" x14ac:dyDescent="0.3">
      <c r="A17" s="23" t="s">
        <v>22</v>
      </c>
      <c r="B17" s="24">
        <v>1</v>
      </c>
    </row>
    <row r="18" spans="1:2" x14ac:dyDescent="0.3">
      <c r="A18" s="23" t="s">
        <v>26</v>
      </c>
      <c r="B18" s="24">
        <v>1</v>
      </c>
    </row>
    <row r="19" spans="1:2" x14ac:dyDescent="0.3">
      <c r="A19" s="23" t="s">
        <v>25</v>
      </c>
      <c r="B19" s="24">
        <v>1</v>
      </c>
    </row>
    <row r="20" spans="1:2" x14ac:dyDescent="0.3">
      <c r="A20" s="23" t="s">
        <v>65</v>
      </c>
      <c r="B20" s="24">
        <v>7168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Nitish verma</cp:lastModifiedBy>
  <dcterms:created xsi:type="dcterms:W3CDTF">2021-08-03T05:37:34Z</dcterms:created>
  <dcterms:modified xsi:type="dcterms:W3CDTF">2024-06-10T09:32:18Z</dcterms:modified>
</cp:coreProperties>
</file>