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19420" windowHeight="11020"/>
  </bookViews>
  <sheets>
    <sheet name="Лист1" sheetId="1" r:id="rId1"/>
    <sheet name="Лист2" sheetId="2" r:id="rId2"/>
    <sheet name="Лист3" sheetId="3" r:id="rId3"/>
  </sheets>
  <calcPr calcId="124519"/>
  <fileRecoveryPr repairLoad="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3" i="2"/>
  <c r="L13"/>
  <c r="I13"/>
  <c r="D44"/>
  <c r="V17"/>
  <c r="V16"/>
  <c r="K10"/>
  <c r="J10"/>
  <c r="K9"/>
  <c r="J9"/>
  <c r="K8"/>
  <c r="J8"/>
  <c r="K7"/>
  <c r="J7"/>
  <c r="I12"/>
  <c r="I11"/>
  <c r="I10"/>
  <c r="I9"/>
  <c r="I7"/>
  <c r="I8"/>
  <c r="S8"/>
  <c r="S7"/>
  <c r="R10"/>
  <c r="S10" s="1"/>
  <c r="R9"/>
  <c r="S9" s="1"/>
  <c r="R8"/>
  <c r="R7"/>
  <c r="Q9"/>
  <c r="Q10"/>
  <c r="Q8"/>
  <c r="Q7"/>
  <c r="C23" i="3"/>
  <c r="C22"/>
  <c r="C21"/>
  <c r="C20"/>
  <c r="C19"/>
  <c r="C18"/>
  <c r="H8" i="2"/>
  <c r="H12"/>
  <c r="H11"/>
  <c r="L10" s="1"/>
  <c r="H10"/>
  <c r="L9" s="1"/>
  <c r="H9"/>
  <c r="H7"/>
  <c r="V9"/>
  <c r="V8"/>
  <c r="S13" l="1"/>
  <c r="L7"/>
  <c r="L8"/>
  <c r="H13"/>
  <c r="V7"/>
  <c r="V11" s="1"/>
  <c r="E7"/>
  <c r="C44"/>
  <c r="V10" l="1"/>
  <c r="V12" l="1"/>
  <c r="F7" s="1"/>
  <c r="G7" l="1"/>
  <c r="E8"/>
  <c r="F8"/>
  <c r="E9" l="1"/>
  <c r="G8"/>
  <c r="F9" l="1"/>
  <c r="G9" s="1"/>
  <c r="E10" l="1"/>
  <c r="F10" l="1"/>
  <c r="E11" l="1"/>
  <c r="G10"/>
  <c r="F11" l="1"/>
  <c r="E12" l="1"/>
  <c r="G11"/>
  <c r="F12" l="1"/>
  <c r="G12" s="1"/>
  <c r="V13" s="1"/>
  <c r="V14" l="1"/>
  <c r="N8" l="1"/>
  <c r="N7"/>
  <c r="M9"/>
  <c r="M8"/>
  <c r="N9"/>
  <c r="M10"/>
</calcChain>
</file>

<file path=xl/sharedStrings.xml><?xml version="1.0" encoding="utf-8"?>
<sst xmlns="http://schemas.openxmlformats.org/spreadsheetml/2006/main" count="46" uniqueCount="43">
  <si>
    <t>Год</t>
  </si>
  <si>
    <t>Границы интервалов</t>
  </si>
  <si>
    <t>Ранжиро- ванный ряд</t>
  </si>
  <si>
    <t xml:space="preserve">Границы интервалов </t>
  </si>
  <si>
    <t xml:space="preserve">Абсолютн. частота,                  </t>
  </si>
  <si>
    <t xml:space="preserve">Относит. частота,                  </t>
  </si>
  <si>
    <t>Середина интервалов,</t>
  </si>
  <si>
    <t xml:space="preserve">Месяц 1        </t>
  </si>
  <si>
    <t xml:space="preserve">Минимальн. знач, </t>
  </si>
  <si>
    <t xml:space="preserve">Максимальн. знач, </t>
  </si>
  <si>
    <t>Выборочное среднее,</t>
  </si>
  <si>
    <t xml:space="preserve">Выборочное среднеквадратичное отклонение, </t>
  </si>
  <si>
    <t xml:space="preserve">Первый уровень значимости, </t>
  </si>
  <si>
    <t xml:space="preserve">Второй уровень значимости, </t>
  </si>
  <si>
    <t>Объем выборки, n</t>
  </si>
  <si>
    <t>Размах, R</t>
  </si>
  <si>
    <t>Число интервалов, N</t>
  </si>
  <si>
    <t>Величина интервалов, h</t>
  </si>
  <si>
    <t>Число степеней свободы, k</t>
  </si>
  <si>
    <t>Границы интервалов после объединения</t>
  </si>
  <si>
    <t>-∞</t>
  </si>
  <si>
    <t>∞</t>
  </si>
  <si>
    <t xml:space="preserve">Абсолютн. частота после объединения,                  </t>
  </si>
  <si>
    <t>[7,6; 8,03)</t>
  </si>
  <si>
    <t>[8,03; 8,47)</t>
  </si>
  <si>
    <t>[8,47; 8,9)</t>
  </si>
  <si>
    <t>[8,9; 9,33)</t>
  </si>
  <si>
    <t>[9,33; 9,77)</t>
  </si>
  <si>
    <t>[9,77; 10,2]</t>
  </si>
  <si>
    <t>Октябрь</t>
  </si>
  <si>
    <t>Ноябрь</t>
  </si>
  <si>
    <t>Декабрь</t>
  </si>
  <si>
    <t>Итого:</t>
  </si>
  <si>
    <t>Полигон абсолютн. частот</t>
  </si>
  <si>
    <t>Интервалы</t>
  </si>
  <si>
    <t>Абсолютн. частота,</t>
  </si>
  <si>
    <t xml:space="preserve">Величина интервалов, </t>
  </si>
  <si>
    <t xml:space="preserve">Гистограмма абсолютн. частот  </t>
  </si>
  <si>
    <t>Индивидуальная работа №1</t>
  </si>
  <si>
    <t xml:space="preserve">Зуйкевич Лидия, Вариант № 4
Задание 1. Проверка гипотезы о нормальном распределении генеральной совокупности по критерию Пирсона (критерию     )
</t>
  </si>
  <si>
    <r>
      <rPr>
        <b/>
        <sz val="11"/>
        <color theme="1"/>
        <rFont val="Calibri"/>
        <family val="2"/>
        <charset val="204"/>
        <scheme val="minor"/>
      </rPr>
      <t>Гипотеза Н</t>
    </r>
    <r>
      <rPr>
        <b/>
        <vertAlign val="subscript"/>
        <sz val="11"/>
        <color theme="1"/>
        <rFont val="Calibri"/>
        <family val="2"/>
        <charset val="204"/>
        <scheme val="minor"/>
      </rPr>
      <t>0</t>
    </r>
    <r>
      <rPr>
        <b/>
        <sz val="11"/>
        <color theme="1"/>
        <rFont val="Calibri"/>
        <family val="2"/>
        <charset val="204"/>
        <scheme val="minor"/>
      </rPr>
      <t>: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Ряд наблюдений Х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1 </t>
    </r>
    <r>
      <rPr>
        <sz val="11"/>
        <color theme="1"/>
        <rFont val="Calibri"/>
        <family val="2"/>
        <charset val="204"/>
        <scheme val="minor"/>
      </rPr>
      <t>имеет нормальное распределение</t>
    </r>
  </si>
  <si>
    <r>
      <rPr>
        <b/>
        <sz val="11"/>
        <color theme="1"/>
        <rFont val="Calibri"/>
        <family val="2"/>
        <charset val="204"/>
        <scheme val="minor"/>
      </rPr>
      <t>Вывод для уровня значимости α</t>
    </r>
    <r>
      <rPr>
        <b/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: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т.к.                                      , то нет оснований отвергнуть гипотезу о нормальном распределении.</t>
    </r>
  </si>
  <si>
    <r>
      <rPr>
        <b/>
        <sz val="11"/>
        <color theme="1"/>
        <rFont val="Calibri"/>
        <family val="2"/>
        <charset val="204"/>
        <scheme val="minor"/>
      </rPr>
      <t>Вывод для уровня значимости α</t>
    </r>
    <r>
      <rPr>
        <b/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: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т.к.                                      , то нет оснований отвергнуть гипотезу о нормальном распределении.</t>
    </r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</si>
</sst>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b/>
      <vertAlign val="sub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/>
    <xf numFmtId="0" fontId="0" fillId="0" borderId="1" xfId="0" applyBorder="1"/>
    <xf numFmtId="2" fontId="0" fillId="0" borderId="1" xfId="0" applyNumberFormat="1" applyBorder="1"/>
    <xf numFmtId="1" fontId="0" fillId="0" borderId="1" xfId="0" applyNumberFormat="1" applyBorder="1"/>
    <xf numFmtId="1" fontId="0" fillId="0" borderId="1" xfId="0" applyNumberForma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2" fillId="0" borderId="1" xfId="0" quotePrefix="1" applyFont="1" applyBorder="1" applyAlignment="1">
      <alignment horizontal="right"/>
    </xf>
    <xf numFmtId="164" fontId="0" fillId="0" borderId="1" xfId="0" applyNumberFormat="1" applyBorder="1"/>
    <xf numFmtId="0" fontId="2" fillId="0" borderId="1" xfId="0" applyFont="1" applyBorder="1" applyAlignment="1">
      <alignment horizontal="right"/>
    </xf>
    <xf numFmtId="165" fontId="0" fillId="0" borderId="1" xfId="0" applyNumberFormat="1" applyBorder="1"/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textRotation="90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2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wrapText="1"/>
    </xf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0.12855664528973437"/>
          <c:y val="0.15360983102918591"/>
          <c:w val="0.83890136174997221"/>
          <c:h val="0.69939160830702662"/>
        </c:manualLayout>
      </c:layout>
      <c:lineChart>
        <c:grouping val="standard"/>
        <c:ser>
          <c:idx val="0"/>
          <c:order val="0"/>
          <c:tx>
            <c:v>октябрь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Лист1!$A$4:$A$40</c:f>
              <c:numCache>
                <c:formatCode>0</c:formatCode>
                <c:ptCount val="37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</c:numCache>
            </c:numRef>
          </c:cat>
          <c:val>
            <c:numRef>
              <c:f>Лист1!$B$4:$B$40</c:f>
              <c:numCache>
                <c:formatCode>0.00</c:formatCode>
                <c:ptCount val="37"/>
                <c:pt idx="0">
                  <c:v>9.4</c:v>
                </c:pt>
                <c:pt idx="1">
                  <c:v>9.5</c:v>
                </c:pt>
                <c:pt idx="2">
                  <c:v>9.1</c:v>
                </c:pt>
                <c:pt idx="3">
                  <c:v>10.199999999999999</c:v>
                </c:pt>
                <c:pt idx="4">
                  <c:v>8.6999999999999993</c:v>
                </c:pt>
                <c:pt idx="5">
                  <c:v>8.8000000000000007</c:v>
                </c:pt>
                <c:pt idx="6">
                  <c:v>8.4</c:v>
                </c:pt>
                <c:pt idx="7">
                  <c:v>9.1999999999999993</c:v>
                </c:pt>
                <c:pt idx="8">
                  <c:v>9.6</c:v>
                </c:pt>
                <c:pt idx="9">
                  <c:v>10.1</c:v>
                </c:pt>
                <c:pt idx="10">
                  <c:v>8.6999999999999993</c:v>
                </c:pt>
                <c:pt idx="11">
                  <c:v>9.4</c:v>
                </c:pt>
                <c:pt idx="12">
                  <c:v>8.6</c:v>
                </c:pt>
                <c:pt idx="13">
                  <c:v>8.9</c:v>
                </c:pt>
                <c:pt idx="14">
                  <c:v>8.6999999999999993</c:v>
                </c:pt>
                <c:pt idx="15">
                  <c:v>8.6999999999999993</c:v>
                </c:pt>
                <c:pt idx="16">
                  <c:v>8.6</c:v>
                </c:pt>
                <c:pt idx="17">
                  <c:v>8.8000000000000007</c:v>
                </c:pt>
                <c:pt idx="18">
                  <c:v>8.5</c:v>
                </c:pt>
                <c:pt idx="19">
                  <c:v>8.6</c:v>
                </c:pt>
                <c:pt idx="20">
                  <c:v>7.6</c:v>
                </c:pt>
                <c:pt idx="21">
                  <c:v>8.4</c:v>
                </c:pt>
                <c:pt idx="22">
                  <c:v>8.1</c:v>
                </c:pt>
                <c:pt idx="23">
                  <c:v>8.5</c:v>
                </c:pt>
                <c:pt idx="24">
                  <c:v>8.1999999999999993</c:v>
                </c:pt>
                <c:pt idx="25">
                  <c:v>8.1999999999999993</c:v>
                </c:pt>
                <c:pt idx="26">
                  <c:v>8.1</c:v>
                </c:pt>
                <c:pt idx="27">
                  <c:v>8.3000000000000007</c:v>
                </c:pt>
                <c:pt idx="28">
                  <c:v>9</c:v>
                </c:pt>
                <c:pt idx="29">
                  <c:v>8.6999999999999993</c:v>
                </c:pt>
                <c:pt idx="30">
                  <c:v>7.7</c:v>
                </c:pt>
                <c:pt idx="31">
                  <c:v>8.9</c:v>
                </c:pt>
                <c:pt idx="32">
                  <c:v>8.4</c:v>
                </c:pt>
                <c:pt idx="33">
                  <c:v>7.8</c:v>
                </c:pt>
                <c:pt idx="34">
                  <c:v>8.1999999999999993</c:v>
                </c:pt>
                <c:pt idx="35">
                  <c:v>8.4</c:v>
                </c:pt>
                <c:pt idx="36">
                  <c:v>9.1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D05-497F-9066-8F892B95D3B2}"/>
            </c:ext>
          </c:extLst>
        </c:ser>
        <c:ser>
          <c:idx val="1"/>
          <c:order val="1"/>
          <c:tx>
            <c:v>ноябрь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Лист1!$A$4:$A$40</c:f>
              <c:numCache>
                <c:formatCode>0</c:formatCode>
                <c:ptCount val="37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</c:numCache>
            </c:numRef>
          </c:cat>
          <c:val>
            <c:numRef>
              <c:f>Лист1!$C$4:$C$40</c:f>
              <c:numCache>
                <c:formatCode>0.00</c:formatCode>
                <c:ptCount val="37"/>
                <c:pt idx="0">
                  <c:v>7.9</c:v>
                </c:pt>
                <c:pt idx="1">
                  <c:v>7.8</c:v>
                </c:pt>
                <c:pt idx="2">
                  <c:v>7.9</c:v>
                </c:pt>
                <c:pt idx="3">
                  <c:v>8.6999999999999993</c:v>
                </c:pt>
                <c:pt idx="4">
                  <c:v>7.8</c:v>
                </c:pt>
                <c:pt idx="5">
                  <c:v>7.8</c:v>
                </c:pt>
                <c:pt idx="6">
                  <c:v>7.4</c:v>
                </c:pt>
                <c:pt idx="7">
                  <c:v>8.5</c:v>
                </c:pt>
                <c:pt idx="8">
                  <c:v>8.5</c:v>
                </c:pt>
                <c:pt idx="9">
                  <c:v>9</c:v>
                </c:pt>
                <c:pt idx="10">
                  <c:v>7.9</c:v>
                </c:pt>
                <c:pt idx="11">
                  <c:v>8.4</c:v>
                </c:pt>
                <c:pt idx="12">
                  <c:v>7.4</c:v>
                </c:pt>
                <c:pt idx="13">
                  <c:v>7.6</c:v>
                </c:pt>
                <c:pt idx="14">
                  <c:v>8</c:v>
                </c:pt>
                <c:pt idx="15">
                  <c:v>7.4</c:v>
                </c:pt>
                <c:pt idx="16">
                  <c:v>7.2</c:v>
                </c:pt>
                <c:pt idx="17">
                  <c:v>7.6</c:v>
                </c:pt>
                <c:pt idx="18">
                  <c:v>7.5</c:v>
                </c:pt>
                <c:pt idx="19">
                  <c:v>7</c:v>
                </c:pt>
                <c:pt idx="20">
                  <c:v>8.1</c:v>
                </c:pt>
                <c:pt idx="21">
                  <c:v>6.4</c:v>
                </c:pt>
                <c:pt idx="22">
                  <c:v>6.7</c:v>
                </c:pt>
                <c:pt idx="23">
                  <c:v>7.8</c:v>
                </c:pt>
                <c:pt idx="24">
                  <c:v>6.9</c:v>
                </c:pt>
                <c:pt idx="25">
                  <c:v>7.6</c:v>
                </c:pt>
                <c:pt idx="26">
                  <c:v>7.4</c:v>
                </c:pt>
                <c:pt idx="27">
                  <c:v>7.5</c:v>
                </c:pt>
                <c:pt idx="28">
                  <c:v>7.4</c:v>
                </c:pt>
                <c:pt idx="29">
                  <c:v>7.6</c:v>
                </c:pt>
                <c:pt idx="30">
                  <c:v>7.6</c:v>
                </c:pt>
                <c:pt idx="31">
                  <c:v>8.1</c:v>
                </c:pt>
                <c:pt idx="32">
                  <c:v>6.6</c:v>
                </c:pt>
                <c:pt idx="33">
                  <c:v>7.5</c:v>
                </c:pt>
                <c:pt idx="34">
                  <c:v>6.7</c:v>
                </c:pt>
                <c:pt idx="35">
                  <c:v>7.2</c:v>
                </c:pt>
                <c:pt idx="36">
                  <c:v>6.3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D05-497F-9066-8F892B95D3B2}"/>
            </c:ext>
          </c:extLst>
        </c:ser>
        <c:ser>
          <c:idx val="2"/>
          <c:order val="2"/>
          <c:tx>
            <c:v>декабрь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Лист1!$A$4:$A$40</c:f>
              <c:numCache>
                <c:formatCode>0</c:formatCode>
                <c:ptCount val="37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</c:numCache>
            </c:numRef>
          </c:cat>
          <c:val>
            <c:numRef>
              <c:f>Лист1!$D$4:$D$40</c:f>
              <c:numCache>
                <c:formatCode>0.00</c:formatCode>
                <c:ptCount val="37"/>
                <c:pt idx="0">
                  <c:v>7.6</c:v>
                </c:pt>
                <c:pt idx="1">
                  <c:v>7.5</c:v>
                </c:pt>
                <c:pt idx="2">
                  <c:v>7.2</c:v>
                </c:pt>
                <c:pt idx="3">
                  <c:v>7.4</c:v>
                </c:pt>
                <c:pt idx="4">
                  <c:v>7.1</c:v>
                </c:pt>
                <c:pt idx="5">
                  <c:v>7</c:v>
                </c:pt>
                <c:pt idx="6">
                  <c:v>8</c:v>
                </c:pt>
                <c:pt idx="7">
                  <c:v>8.1</c:v>
                </c:pt>
                <c:pt idx="8">
                  <c:v>8</c:v>
                </c:pt>
                <c:pt idx="9">
                  <c:v>7.7</c:v>
                </c:pt>
                <c:pt idx="10">
                  <c:v>7.2</c:v>
                </c:pt>
                <c:pt idx="11">
                  <c:v>7.7</c:v>
                </c:pt>
                <c:pt idx="12">
                  <c:v>7.4</c:v>
                </c:pt>
                <c:pt idx="13">
                  <c:v>7</c:v>
                </c:pt>
                <c:pt idx="14">
                  <c:v>7.2</c:v>
                </c:pt>
                <c:pt idx="15">
                  <c:v>6.8</c:v>
                </c:pt>
                <c:pt idx="16">
                  <c:v>6.6</c:v>
                </c:pt>
                <c:pt idx="17">
                  <c:v>7</c:v>
                </c:pt>
                <c:pt idx="18">
                  <c:v>6.6</c:v>
                </c:pt>
                <c:pt idx="19">
                  <c:v>5.7</c:v>
                </c:pt>
                <c:pt idx="20">
                  <c:v>6</c:v>
                </c:pt>
                <c:pt idx="21">
                  <c:v>5.0999999999999996</c:v>
                </c:pt>
                <c:pt idx="22">
                  <c:v>5.4</c:v>
                </c:pt>
                <c:pt idx="23">
                  <c:v>7.1</c:v>
                </c:pt>
                <c:pt idx="24">
                  <c:v>6.6</c:v>
                </c:pt>
                <c:pt idx="25">
                  <c:v>7.5</c:v>
                </c:pt>
                <c:pt idx="26">
                  <c:v>6.5</c:v>
                </c:pt>
                <c:pt idx="27">
                  <c:v>7.1</c:v>
                </c:pt>
                <c:pt idx="28">
                  <c:v>7.5</c:v>
                </c:pt>
                <c:pt idx="29">
                  <c:v>5.8</c:v>
                </c:pt>
                <c:pt idx="30">
                  <c:v>6.5</c:v>
                </c:pt>
                <c:pt idx="31">
                  <c:v>7.5</c:v>
                </c:pt>
                <c:pt idx="32">
                  <c:v>6.9</c:v>
                </c:pt>
                <c:pt idx="33">
                  <c:v>6</c:v>
                </c:pt>
                <c:pt idx="34">
                  <c:v>5.9</c:v>
                </c:pt>
                <c:pt idx="35">
                  <c:v>6.4</c:v>
                </c:pt>
                <c:pt idx="36">
                  <c:v>6.6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D05-497F-9066-8F892B95D3B2}"/>
            </c:ext>
          </c:extLst>
        </c:ser>
        <c:marker val="1"/>
        <c:axId val="119548928"/>
        <c:axId val="119567872"/>
      </c:lineChart>
      <c:catAx>
        <c:axId val="11954892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Годы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567872"/>
        <c:crosses val="autoZero"/>
        <c:auto val="1"/>
        <c:lblAlgn val="ctr"/>
        <c:lblOffset val="100"/>
      </c:catAx>
      <c:valAx>
        <c:axId val="11956787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Температура</a:t>
                </a:r>
                <a:r>
                  <a:rPr lang="ru-RU" baseline="0"/>
                  <a:t> воды, С</a:t>
                </a:r>
                <a:endParaRPr lang="ru-RU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5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317255875075646"/>
          <c:y val="4.8642514869127684E-2"/>
          <c:w val="0.44132354362935267"/>
          <c:h val="6.4804601037773787E-2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0.12855664528973437"/>
          <c:y val="0.15360983102918591"/>
          <c:w val="0.83890136174997221"/>
          <c:h val="0.69939160830702662"/>
        </c:manualLayout>
      </c:layout>
      <c:lineChart>
        <c:grouping val="standard"/>
        <c:ser>
          <c:idx val="0"/>
          <c:order val="0"/>
          <c:tx>
            <c:v>октябрь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Лист1!$A$4:$A$40</c:f>
              <c:numCache>
                <c:formatCode>0</c:formatCode>
                <c:ptCount val="37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</c:numCache>
            </c:numRef>
          </c:cat>
          <c:val>
            <c:numRef>
              <c:f>Лист1!$B$4:$B$40</c:f>
              <c:numCache>
                <c:formatCode>0.00</c:formatCode>
                <c:ptCount val="37"/>
                <c:pt idx="0">
                  <c:v>9.4</c:v>
                </c:pt>
                <c:pt idx="1">
                  <c:v>9.5</c:v>
                </c:pt>
                <c:pt idx="2">
                  <c:v>9.1</c:v>
                </c:pt>
                <c:pt idx="3">
                  <c:v>10.199999999999999</c:v>
                </c:pt>
                <c:pt idx="4">
                  <c:v>8.6999999999999993</c:v>
                </c:pt>
                <c:pt idx="5">
                  <c:v>8.8000000000000007</c:v>
                </c:pt>
                <c:pt idx="6">
                  <c:v>8.4</c:v>
                </c:pt>
                <c:pt idx="7">
                  <c:v>9.1999999999999993</c:v>
                </c:pt>
                <c:pt idx="8">
                  <c:v>9.6</c:v>
                </c:pt>
                <c:pt idx="9">
                  <c:v>10.1</c:v>
                </c:pt>
                <c:pt idx="10">
                  <c:v>8.6999999999999993</c:v>
                </c:pt>
                <c:pt idx="11">
                  <c:v>9.4</c:v>
                </c:pt>
                <c:pt idx="12">
                  <c:v>8.6</c:v>
                </c:pt>
                <c:pt idx="13">
                  <c:v>8.9</c:v>
                </c:pt>
                <c:pt idx="14">
                  <c:v>8.6999999999999993</c:v>
                </c:pt>
                <c:pt idx="15">
                  <c:v>8.6999999999999993</c:v>
                </c:pt>
                <c:pt idx="16">
                  <c:v>8.6</c:v>
                </c:pt>
                <c:pt idx="17">
                  <c:v>8.8000000000000007</c:v>
                </c:pt>
                <c:pt idx="18">
                  <c:v>8.5</c:v>
                </c:pt>
                <c:pt idx="19">
                  <c:v>8.6</c:v>
                </c:pt>
                <c:pt idx="20">
                  <c:v>7.6</c:v>
                </c:pt>
                <c:pt idx="21">
                  <c:v>8.4</c:v>
                </c:pt>
                <c:pt idx="22">
                  <c:v>8.1</c:v>
                </c:pt>
                <c:pt idx="23">
                  <c:v>8.5</c:v>
                </c:pt>
                <c:pt idx="24">
                  <c:v>8.1999999999999993</c:v>
                </c:pt>
                <c:pt idx="25">
                  <c:v>8.1999999999999993</c:v>
                </c:pt>
                <c:pt idx="26">
                  <c:v>8.1</c:v>
                </c:pt>
                <c:pt idx="27">
                  <c:v>8.3000000000000007</c:v>
                </c:pt>
                <c:pt idx="28">
                  <c:v>9</c:v>
                </c:pt>
                <c:pt idx="29">
                  <c:v>8.6999999999999993</c:v>
                </c:pt>
                <c:pt idx="30">
                  <c:v>7.7</c:v>
                </c:pt>
                <c:pt idx="31">
                  <c:v>8.9</c:v>
                </c:pt>
                <c:pt idx="32">
                  <c:v>8.4</c:v>
                </c:pt>
                <c:pt idx="33">
                  <c:v>7.8</c:v>
                </c:pt>
                <c:pt idx="34">
                  <c:v>8.1999999999999993</c:v>
                </c:pt>
                <c:pt idx="35">
                  <c:v>8.4</c:v>
                </c:pt>
                <c:pt idx="36">
                  <c:v>9.1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D05-497F-9066-8F892B95D3B2}"/>
            </c:ext>
          </c:extLst>
        </c:ser>
        <c:ser>
          <c:idx val="1"/>
          <c:order val="1"/>
          <c:tx>
            <c:v>ноябрь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Лист1!$A$4:$A$40</c:f>
              <c:numCache>
                <c:formatCode>0</c:formatCode>
                <c:ptCount val="37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</c:numCache>
            </c:numRef>
          </c:cat>
          <c:val>
            <c:numRef>
              <c:f>Лист1!$C$4:$C$40</c:f>
              <c:numCache>
                <c:formatCode>0.00</c:formatCode>
                <c:ptCount val="37"/>
                <c:pt idx="0">
                  <c:v>7.9</c:v>
                </c:pt>
                <c:pt idx="1">
                  <c:v>7.8</c:v>
                </c:pt>
                <c:pt idx="2">
                  <c:v>7.9</c:v>
                </c:pt>
                <c:pt idx="3">
                  <c:v>8.6999999999999993</c:v>
                </c:pt>
                <c:pt idx="4">
                  <c:v>7.8</c:v>
                </c:pt>
                <c:pt idx="5">
                  <c:v>7.8</c:v>
                </c:pt>
                <c:pt idx="6">
                  <c:v>7.4</c:v>
                </c:pt>
                <c:pt idx="7">
                  <c:v>8.5</c:v>
                </c:pt>
                <c:pt idx="8">
                  <c:v>8.5</c:v>
                </c:pt>
                <c:pt idx="9">
                  <c:v>9</c:v>
                </c:pt>
                <c:pt idx="10">
                  <c:v>7.9</c:v>
                </c:pt>
                <c:pt idx="11">
                  <c:v>8.4</c:v>
                </c:pt>
                <c:pt idx="12">
                  <c:v>7.4</c:v>
                </c:pt>
                <c:pt idx="13">
                  <c:v>7.6</c:v>
                </c:pt>
                <c:pt idx="14">
                  <c:v>8</c:v>
                </c:pt>
                <c:pt idx="15">
                  <c:v>7.4</c:v>
                </c:pt>
                <c:pt idx="16">
                  <c:v>7.2</c:v>
                </c:pt>
                <c:pt idx="17">
                  <c:v>7.6</c:v>
                </c:pt>
                <c:pt idx="18">
                  <c:v>7.5</c:v>
                </c:pt>
                <c:pt idx="19">
                  <c:v>7</c:v>
                </c:pt>
                <c:pt idx="20">
                  <c:v>8.1</c:v>
                </c:pt>
                <c:pt idx="21">
                  <c:v>6.4</c:v>
                </c:pt>
                <c:pt idx="22">
                  <c:v>6.7</c:v>
                </c:pt>
                <c:pt idx="23">
                  <c:v>7.8</c:v>
                </c:pt>
                <c:pt idx="24">
                  <c:v>6.9</c:v>
                </c:pt>
                <c:pt idx="25">
                  <c:v>7.6</c:v>
                </c:pt>
                <c:pt idx="26">
                  <c:v>7.4</c:v>
                </c:pt>
                <c:pt idx="27">
                  <c:v>7.5</c:v>
                </c:pt>
                <c:pt idx="28">
                  <c:v>7.4</c:v>
                </c:pt>
                <c:pt idx="29">
                  <c:v>7.6</c:v>
                </c:pt>
                <c:pt idx="30">
                  <c:v>7.6</c:v>
                </c:pt>
                <c:pt idx="31">
                  <c:v>8.1</c:v>
                </c:pt>
                <c:pt idx="32">
                  <c:v>6.6</c:v>
                </c:pt>
                <c:pt idx="33">
                  <c:v>7.5</c:v>
                </c:pt>
                <c:pt idx="34">
                  <c:v>6.7</c:v>
                </c:pt>
                <c:pt idx="35">
                  <c:v>7.2</c:v>
                </c:pt>
                <c:pt idx="36">
                  <c:v>6.3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D05-497F-9066-8F892B95D3B2}"/>
            </c:ext>
          </c:extLst>
        </c:ser>
        <c:ser>
          <c:idx val="2"/>
          <c:order val="2"/>
          <c:tx>
            <c:v>декабрь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Лист1!$A$4:$A$40</c:f>
              <c:numCache>
                <c:formatCode>0</c:formatCode>
                <c:ptCount val="37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</c:numCache>
            </c:numRef>
          </c:cat>
          <c:val>
            <c:numRef>
              <c:f>Лист1!$D$4:$D$40</c:f>
              <c:numCache>
                <c:formatCode>0.00</c:formatCode>
                <c:ptCount val="37"/>
                <c:pt idx="0">
                  <c:v>7.6</c:v>
                </c:pt>
                <c:pt idx="1">
                  <c:v>7.5</c:v>
                </c:pt>
                <c:pt idx="2">
                  <c:v>7.2</c:v>
                </c:pt>
                <c:pt idx="3">
                  <c:v>7.4</c:v>
                </c:pt>
                <c:pt idx="4">
                  <c:v>7.1</c:v>
                </c:pt>
                <c:pt idx="5">
                  <c:v>7</c:v>
                </c:pt>
                <c:pt idx="6">
                  <c:v>8</c:v>
                </c:pt>
                <c:pt idx="7">
                  <c:v>8.1</c:v>
                </c:pt>
                <c:pt idx="8">
                  <c:v>8</c:v>
                </c:pt>
                <c:pt idx="9">
                  <c:v>7.7</c:v>
                </c:pt>
                <c:pt idx="10">
                  <c:v>7.2</c:v>
                </c:pt>
                <c:pt idx="11">
                  <c:v>7.7</c:v>
                </c:pt>
                <c:pt idx="12">
                  <c:v>7.4</c:v>
                </c:pt>
                <c:pt idx="13">
                  <c:v>7</c:v>
                </c:pt>
                <c:pt idx="14">
                  <c:v>7.2</c:v>
                </c:pt>
                <c:pt idx="15">
                  <c:v>6.8</c:v>
                </c:pt>
                <c:pt idx="16">
                  <c:v>6.6</c:v>
                </c:pt>
                <c:pt idx="17">
                  <c:v>7</c:v>
                </c:pt>
                <c:pt idx="18">
                  <c:v>6.6</c:v>
                </c:pt>
                <c:pt idx="19">
                  <c:v>5.7</c:v>
                </c:pt>
                <c:pt idx="20">
                  <c:v>6</c:v>
                </c:pt>
                <c:pt idx="21">
                  <c:v>5.0999999999999996</c:v>
                </c:pt>
                <c:pt idx="22">
                  <c:v>5.4</c:v>
                </c:pt>
                <c:pt idx="23">
                  <c:v>7.1</c:v>
                </c:pt>
                <c:pt idx="24">
                  <c:v>6.6</c:v>
                </c:pt>
                <c:pt idx="25">
                  <c:v>7.5</c:v>
                </c:pt>
                <c:pt idx="26">
                  <c:v>6.5</c:v>
                </c:pt>
                <c:pt idx="27">
                  <c:v>7.1</c:v>
                </c:pt>
                <c:pt idx="28">
                  <c:v>7.5</c:v>
                </c:pt>
                <c:pt idx="29">
                  <c:v>5.8</c:v>
                </c:pt>
                <c:pt idx="30">
                  <c:v>6.5</c:v>
                </c:pt>
                <c:pt idx="31">
                  <c:v>7.5</c:v>
                </c:pt>
                <c:pt idx="32">
                  <c:v>6.9</c:v>
                </c:pt>
                <c:pt idx="33">
                  <c:v>6</c:v>
                </c:pt>
                <c:pt idx="34">
                  <c:v>5.9</c:v>
                </c:pt>
                <c:pt idx="35">
                  <c:v>6.4</c:v>
                </c:pt>
                <c:pt idx="36">
                  <c:v>6.6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D05-497F-9066-8F892B95D3B2}"/>
            </c:ext>
          </c:extLst>
        </c:ser>
        <c:marker val="1"/>
        <c:axId val="162304768"/>
        <c:axId val="162556544"/>
      </c:lineChart>
      <c:catAx>
        <c:axId val="16230476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Годы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556544"/>
        <c:crosses val="autoZero"/>
        <c:auto val="1"/>
        <c:lblAlgn val="ctr"/>
        <c:lblOffset val="100"/>
      </c:catAx>
      <c:valAx>
        <c:axId val="1625565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Температура</a:t>
                </a:r>
                <a:r>
                  <a:rPr lang="ru-RU" baseline="0"/>
                  <a:t> воды, С</a:t>
                </a:r>
                <a:endParaRPr lang="ru-RU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30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317255875075646"/>
          <c:y val="4.8642514869127684E-2"/>
          <c:w val="0.44132354362935255"/>
          <c:h val="6.4804601037773746E-2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 algn="ctr">
              <a:defRPr/>
            </a:pPr>
            <a:r>
              <a:rPr lang="ru-RU" sz="1100"/>
              <a:t>Полигон абсолютных частот</a:t>
            </a:r>
          </a:p>
        </c:rich>
      </c:tx>
      <c:layout>
        <c:manualLayout>
          <c:xMode val="edge"/>
          <c:yMode val="edge"/>
          <c:x val="0.32512800256229274"/>
          <c:y val="2.5906704421182841E-2"/>
        </c:manualLayout>
      </c:layout>
    </c:title>
    <c:plotArea>
      <c:layout>
        <c:manualLayout>
          <c:layoutTarget val="inner"/>
          <c:xMode val="edge"/>
          <c:yMode val="edge"/>
          <c:x val="9.5841066085981197E-2"/>
          <c:y val="0.1271116009007871"/>
          <c:w val="0.9020886862826355"/>
          <c:h val="0.73050059157113134"/>
        </c:manualLayout>
      </c:layout>
      <c:lineChart>
        <c:grouping val="stacked"/>
        <c:ser>
          <c:idx val="0"/>
          <c:order val="0"/>
          <c:marker>
            <c:symbol val="none"/>
          </c:marker>
          <c:cat>
            <c:numRef>
              <c:f>Лист3!$B$6:$B$13</c:f>
              <c:numCache>
                <c:formatCode>General</c:formatCode>
                <c:ptCount val="8"/>
                <c:pt idx="0">
                  <c:v>6</c:v>
                </c:pt>
                <c:pt idx="1">
                  <c:v>7.8167</c:v>
                </c:pt>
                <c:pt idx="2">
                  <c:v>8.25</c:v>
                </c:pt>
                <c:pt idx="3">
                  <c:v>8.6832999999999991</c:v>
                </c:pt>
                <c:pt idx="4">
                  <c:v>9.1166999999999998</c:v>
                </c:pt>
                <c:pt idx="5">
                  <c:v>9.5500000000000007</c:v>
                </c:pt>
                <c:pt idx="6">
                  <c:v>9.9832999999999998</c:v>
                </c:pt>
                <c:pt idx="7">
                  <c:v>11</c:v>
                </c:pt>
              </c:numCache>
            </c:numRef>
          </c:cat>
          <c:val>
            <c:numRef>
              <c:f>Лист3!$C$6:$C$13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12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</c:ser>
        <c:marker val="1"/>
        <c:axId val="101487360"/>
        <c:axId val="101488896"/>
      </c:lineChart>
      <c:catAx>
        <c:axId val="101487360"/>
        <c:scaling>
          <c:orientation val="minMax"/>
        </c:scaling>
        <c:axPos val="b"/>
        <c:numFmt formatCode="General" sourceLinked="1"/>
        <c:majorTickMark val="none"/>
        <c:tickLblPos val="nextTo"/>
        <c:crossAx val="101488896"/>
        <c:crosses val="autoZero"/>
        <c:auto val="1"/>
        <c:lblAlgn val="ctr"/>
        <c:lblOffset val="100"/>
      </c:catAx>
      <c:valAx>
        <c:axId val="10148889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01487360"/>
        <c:crosses val="autoZero"/>
        <c:crossBetween val="between"/>
      </c:valAx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7.4096028087753729E-2"/>
          <c:y val="0.15909194022980949"/>
          <c:w val="0.89722079068669225"/>
          <c:h val="0.70528857692370939"/>
        </c:manualLayout>
      </c:layout>
      <c:barChart>
        <c:barDir val="col"/>
        <c:grouping val="clustered"/>
        <c:ser>
          <c:idx val="0"/>
          <c:order val="0"/>
          <c:cat>
            <c:strRef>
              <c:f>Лист3!$B$18:$B$23</c:f>
              <c:strCache>
                <c:ptCount val="6"/>
                <c:pt idx="0">
                  <c:v>[7,6; 8,03)</c:v>
                </c:pt>
                <c:pt idx="1">
                  <c:v>[8,03; 8,47)</c:v>
                </c:pt>
                <c:pt idx="2">
                  <c:v>[8,47; 8,9)</c:v>
                </c:pt>
                <c:pt idx="3">
                  <c:v>[8,9; 9,33)</c:v>
                </c:pt>
                <c:pt idx="4">
                  <c:v>[9,33; 9,77)</c:v>
                </c:pt>
                <c:pt idx="5">
                  <c:v>[9,77; 10,2]</c:v>
                </c:pt>
              </c:strCache>
            </c:strRef>
          </c:cat>
          <c:val>
            <c:numRef>
              <c:f>Лист3!$C$18:$C$23</c:f>
              <c:numCache>
                <c:formatCode>General</c:formatCode>
                <c:ptCount val="6"/>
                <c:pt idx="0">
                  <c:v>6.9230769230769234</c:v>
                </c:pt>
                <c:pt idx="1">
                  <c:v>23.07692307692308</c:v>
                </c:pt>
                <c:pt idx="2">
                  <c:v>27.692307692307693</c:v>
                </c:pt>
                <c:pt idx="3">
                  <c:v>13.846153846153847</c:v>
                </c:pt>
                <c:pt idx="4">
                  <c:v>9.2307692307692317</c:v>
                </c:pt>
                <c:pt idx="5">
                  <c:v>4.6153846153846159</c:v>
                </c:pt>
              </c:numCache>
            </c:numRef>
          </c:val>
        </c:ser>
        <c:gapWidth val="0"/>
        <c:axId val="113387776"/>
        <c:axId val="121559296"/>
      </c:barChart>
      <c:catAx>
        <c:axId val="113387776"/>
        <c:scaling>
          <c:orientation val="minMax"/>
        </c:scaling>
        <c:axPos val="b"/>
        <c:majorGridlines/>
        <c:numFmt formatCode="0.00" sourceLinked="1"/>
        <c:majorTickMark val="none"/>
        <c:tickLblPos val="nextTo"/>
        <c:crossAx val="121559296"/>
        <c:crosses val="autoZero"/>
        <c:auto val="1"/>
        <c:lblAlgn val="ctr"/>
        <c:lblOffset val="100"/>
      </c:catAx>
      <c:valAx>
        <c:axId val="121559296"/>
        <c:scaling>
          <c:orientation val="minMax"/>
        </c:scaling>
        <c:axPos val="l"/>
        <c:numFmt formatCode="General" sourceLinked="1"/>
        <c:tickLblPos val="nextTo"/>
        <c:crossAx val="113387776"/>
        <c:crosses val="autoZero"/>
        <c:crossBetween val="between"/>
      </c:valAx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7.4096028087753701E-2"/>
          <c:y val="0.15909194022980949"/>
          <c:w val="0.89722079068669225"/>
          <c:h val="0.70528857692370917"/>
        </c:manualLayout>
      </c:layout>
      <c:barChart>
        <c:barDir val="col"/>
        <c:grouping val="clustered"/>
        <c:ser>
          <c:idx val="0"/>
          <c:order val="0"/>
          <c:cat>
            <c:strRef>
              <c:f>Лист3!$B$18:$B$23</c:f>
              <c:strCache>
                <c:ptCount val="6"/>
                <c:pt idx="0">
                  <c:v>[7,6; 8,03)</c:v>
                </c:pt>
                <c:pt idx="1">
                  <c:v>[8,03; 8,47)</c:v>
                </c:pt>
                <c:pt idx="2">
                  <c:v>[8,47; 8,9)</c:v>
                </c:pt>
                <c:pt idx="3">
                  <c:v>[8,9; 9,33)</c:v>
                </c:pt>
                <c:pt idx="4">
                  <c:v>[9,33; 9,77)</c:v>
                </c:pt>
                <c:pt idx="5">
                  <c:v>[9,77; 10,2]</c:v>
                </c:pt>
              </c:strCache>
            </c:strRef>
          </c:cat>
          <c:val>
            <c:numRef>
              <c:f>Лист3!$C$18:$C$23</c:f>
              <c:numCache>
                <c:formatCode>General</c:formatCode>
                <c:ptCount val="6"/>
                <c:pt idx="0">
                  <c:v>6.9230769230769234</c:v>
                </c:pt>
                <c:pt idx="1">
                  <c:v>23.07692307692308</c:v>
                </c:pt>
                <c:pt idx="2">
                  <c:v>27.692307692307693</c:v>
                </c:pt>
                <c:pt idx="3">
                  <c:v>13.846153846153847</c:v>
                </c:pt>
                <c:pt idx="4">
                  <c:v>9.2307692307692317</c:v>
                </c:pt>
                <c:pt idx="5">
                  <c:v>4.6153846153846159</c:v>
                </c:pt>
              </c:numCache>
            </c:numRef>
          </c:val>
        </c:ser>
        <c:gapWidth val="0"/>
        <c:axId val="162536064"/>
        <c:axId val="162546432"/>
      </c:barChart>
      <c:catAx>
        <c:axId val="162536064"/>
        <c:scaling>
          <c:orientation val="minMax"/>
        </c:scaling>
        <c:axPos val="b"/>
        <c:majorGridlines/>
        <c:numFmt formatCode="0.00" sourceLinked="1"/>
        <c:majorTickMark val="none"/>
        <c:tickLblPos val="nextTo"/>
        <c:crossAx val="162546432"/>
        <c:crosses val="autoZero"/>
        <c:auto val="1"/>
        <c:lblAlgn val="ctr"/>
        <c:lblOffset val="100"/>
      </c:catAx>
      <c:valAx>
        <c:axId val="162546432"/>
        <c:scaling>
          <c:orientation val="minMax"/>
        </c:scaling>
        <c:axPos val="l"/>
        <c:numFmt formatCode="General" sourceLinked="1"/>
        <c:tickLblPos val="nextTo"/>
        <c:crossAx val="162536064"/>
        <c:crosses val="autoZero"/>
        <c:crossBetween val="between"/>
      </c:valAx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 algn="ctr">
              <a:defRPr/>
            </a:pPr>
            <a:r>
              <a:rPr lang="ru-RU" sz="1100"/>
              <a:t>Полигон абсолютных частот</a:t>
            </a:r>
          </a:p>
        </c:rich>
      </c:tx>
      <c:layout>
        <c:manualLayout>
          <c:xMode val="edge"/>
          <c:yMode val="edge"/>
          <c:x val="0.32512800256229291"/>
          <c:y val="2.5906704421182838E-2"/>
        </c:manualLayout>
      </c:layout>
    </c:title>
    <c:plotArea>
      <c:layout>
        <c:manualLayout>
          <c:layoutTarget val="inner"/>
          <c:xMode val="edge"/>
          <c:yMode val="edge"/>
          <c:x val="9.5841066085981225E-2"/>
          <c:y val="0.12711160090078705"/>
          <c:w val="0.9020886862826355"/>
          <c:h val="0.73050059157113134"/>
        </c:manualLayout>
      </c:layout>
      <c:lineChart>
        <c:grouping val="stacked"/>
        <c:ser>
          <c:idx val="0"/>
          <c:order val="0"/>
          <c:marker>
            <c:symbol val="none"/>
          </c:marker>
          <c:cat>
            <c:numRef>
              <c:f>Лист3!$B$6:$B$13</c:f>
              <c:numCache>
                <c:formatCode>General</c:formatCode>
                <c:ptCount val="8"/>
                <c:pt idx="0">
                  <c:v>6</c:v>
                </c:pt>
                <c:pt idx="1">
                  <c:v>7.8167</c:v>
                </c:pt>
                <c:pt idx="2">
                  <c:v>8.25</c:v>
                </c:pt>
                <c:pt idx="3">
                  <c:v>8.6832999999999991</c:v>
                </c:pt>
                <c:pt idx="4">
                  <c:v>9.1166999999999998</c:v>
                </c:pt>
                <c:pt idx="5">
                  <c:v>9.5500000000000007</c:v>
                </c:pt>
                <c:pt idx="6">
                  <c:v>9.9832999999999998</c:v>
                </c:pt>
                <c:pt idx="7">
                  <c:v>11</c:v>
                </c:pt>
              </c:numCache>
            </c:numRef>
          </c:cat>
          <c:val>
            <c:numRef>
              <c:f>Лист3!$C$6:$C$13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12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</c:ser>
        <c:marker val="1"/>
        <c:axId val="120795136"/>
        <c:axId val="120838400"/>
      </c:lineChart>
      <c:catAx>
        <c:axId val="120795136"/>
        <c:scaling>
          <c:orientation val="minMax"/>
        </c:scaling>
        <c:axPos val="b"/>
        <c:numFmt formatCode="General" sourceLinked="1"/>
        <c:majorTickMark val="none"/>
        <c:tickLblPos val="nextTo"/>
        <c:crossAx val="120838400"/>
        <c:crosses val="autoZero"/>
        <c:auto val="1"/>
        <c:lblAlgn val="ctr"/>
        <c:lblOffset val="100"/>
      </c:catAx>
      <c:valAx>
        <c:axId val="12083840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20795136"/>
        <c:crosses val="autoZero"/>
        <c:crossBetween val="between"/>
      </c:valAx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chart" Target="../charts/chart3.xml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chart" Target="../charts/chart2.xml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5.xml"/><Relationship Id="rId6" Type="http://schemas.openxmlformats.org/officeDocument/2006/relationships/chart" Target="../charts/chart6.xml"/><Relationship Id="rId5" Type="http://schemas.openxmlformats.org/officeDocument/2006/relationships/image" Target="../media/image28.png"/><Relationship Id="rId4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13</xdr:col>
      <xdr:colOff>480157</xdr:colOff>
      <xdr:row>19</xdr:row>
      <xdr:rowOff>96959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327661</xdr:colOff>
      <xdr:row>4</xdr:row>
      <xdr:rowOff>640080</xdr:rowOff>
    </xdr:from>
    <xdr:to>
      <xdr:col>6</xdr:col>
      <xdr:colOff>586741</xdr:colOff>
      <xdr:row>5</xdr:row>
      <xdr:rowOff>65993</xdr:rowOff>
    </xdr:to>
    <xdr:pic>
      <xdr:nvPicPr>
        <xdr:cNvPr id="4" name="Рисунок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985261" y="982980"/>
          <a:ext cx="259080" cy="1879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304799</xdr:colOff>
      <xdr:row>4</xdr:row>
      <xdr:rowOff>640080</xdr:rowOff>
    </xdr:from>
    <xdr:to>
      <xdr:col>7</xdr:col>
      <xdr:colOff>498508</xdr:colOff>
      <xdr:row>5</xdr:row>
      <xdr:rowOff>53340</xdr:rowOff>
    </xdr:to>
    <xdr:pic>
      <xdr:nvPicPr>
        <xdr:cNvPr id="6" name="Рисунок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838699" y="982980"/>
          <a:ext cx="193709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228600</xdr:colOff>
      <xdr:row>4</xdr:row>
      <xdr:rowOff>632460</xdr:rowOff>
    </xdr:from>
    <xdr:to>
      <xdr:col>8</xdr:col>
      <xdr:colOff>419100</xdr:colOff>
      <xdr:row>5</xdr:row>
      <xdr:rowOff>60960</xdr:rowOff>
    </xdr:to>
    <xdr:pic>
      <xdr:nvPicPr>
        <xdr:cNvPr id="7" name="Рисунок 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547360" y="97536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358140</xdr:colOff>
      <xdr:row>4</xdr:row>
      <xdr:rowOff>556260</xdr:rowOff>
    </xdr:from>
    <xdr:to>
      <xdr:col>5</xdr:col>
      <xdr:colOff>264907</xdr:colOff>
      <xdr:row>4</xdr:row>
      <xdr:rowOff>716280</xdr:rowOff>
    </xdr:to>
    <xdr:pic>
      <xdr:nvPicPr>
        <xdr:cNvPr id="8" name="Рисунок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96540" y="899160"/>
          <a:ext cx="516367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228600</xdr:colOff>
      <xdr:row>4</xdr:row>
      <xdr:rowOff>548640</xdr:rowOff>
    </xdr:from>
    <xdr:to>
      <xdr:col>2</xdr:col>
      <xdr:colOff>403860</xdr:colOff>
      <xdr:row>4</xdr:row>
      <xdr:rowOff>723900</xdr:rowOff>
    </xdr:to>
    <xdr:pic>
      <xdr:nvPicPr>
        <xdr:cNvPr id="10" name="Рисунок 9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47800" y="73152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328930</xdr:colOff>
      <xdr:row>5</xdr:row>
      <xdr:rowOff>12700</xdr:rowOff>
    </xdr:from>
    <xdr:to>
      <xdr:col>12</xdr:col>
      <xdr:colOff>466090</xdr:colOff>
      <xdr:row>6</xdr:row>
      <xdr:rowOff>3810</xdr:rowOff>
    </xdr:to>
    <xdr:pic>
      <xdr:nvPicPr>
        <xdr:cNvPr id="11" name="Рисунок 10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545830" y="1117600"/>
          <a:ext cx="1371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134620</xdr:colOff>
      <xdr:row>4</xdr:row>
      <xdr:rowOff>742950</xdr:rowOff>
    </xdr:from>
    <xdr:to>
      <xdr:col>13</xdr:col>
      <xdr:colOff>378460</xdr:colOff>
      <xdr:row>5</xdr:row>
      <xdr:rowOff>156210</xdr:rowOff>
    </xdr:to>
    <xdr:pic>
      <xdr:nvPicPr>
        <xdr:cNvPr id="12" name="Рисунок 11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961120" y="1085850"/>
          <a:ext cx="2438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179070</xdr:colOff>
      <xdr:row>4</xdr:row>
      <xdr:rowOff>365760</xdr:rowOff>
    </xdr:from>
    <xdr:to>
      <xdr:col>14</xdr:col>
      <xdr:colOff>575310</xdr:colOff>
      <xdr:row>4</xdr:row>
      <xdr:rowOff>541020</xdr:rowOff>
    </xdr:to>
    <xdr:pic>
      <xdr:nvPicPr>
        <xdr:cNvPr id="13" name="Рисунок 12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58020" y="708660"/>
          <a:ext cx="3962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72390</xdr:colOff>
      <xdr:row>4</xdr:row>
      <xdr:rowOff>377190</xdr:rowOff>
    </xdr:from>
    <xdr:to>
      <xdr:col>15</xdr:col>
      <xdr:colOff>605790</xdr:colOff>
      <xdr:row>4</xdr:row>
      <xdr:rowOff>552450</xdr:rowOff>
    </xdr:to>
    <xdr:pic>
      <xdr:nvPicPr>
        <xdr:cNvPr id="14" name="Рисунок 13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111740" y="720090"/>
          <a:ext cx="5334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245110</xdr:colOff>
      <xdr:row>4</xdr:row>
      <xdr:rowOff>365760</xdr:rowOff>
    </xdr:from>
    <xdr:to>
      <xdr:col>16</xdr:col>
      <xdr:colOff>389890</xdr:colOff>
      <xdr:row>4</xdr:row>
      <xdr:rowOff>541020</xdr:rowOff>
    </xdr:to>
    <xdr:pic>
      <xdr:nvPicPr>
        <xdr:cNvPr id="15" name="Рисунок 14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894060" y="708660"/>
          <a:ext cx="1447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243840</xdr:colOff>
      <xdr:row>4</xdr:row>
      <xdr:rowOff>406400</xdr:rowOff>
    </xdr:from>
    <xdr:to>
      <xdr:col>17</xdr:col>
      <xdr:colOff>434340</xdr:colOff>
      <xdr:row>4</xdr:row>
      <xdr:rowOff>589280</xdr:rowOff>
    </xdr:to>
    <xdr:pic>
      <xdr:nvPicPr>
        <xdr:cNvPr id="16" name="Рисунок 15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502390" y="749300"/>
          <a:ext cx="19050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31750</xdr:colOff>
      <xdr:row>4</xdr:row>
      <xdr:rowOff>336550</xdr:rowOff>
    </xdr:from>
    <xdr:to>
      <xdr:col>18</xdr:col>
      <xdr:colOff>744344</xdr:colOff>
      <xdr:row>4</xdr:row>
      <xdr:rowOff>692150</xdr:rowOff>
    </xdr:to>
    <xdr:pic>
      <xdr:nvPicPr>
        <xdr:cNvPr id="17" name="Рисунок 16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969750" y="679450"/>
          <a:ext cx="712594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281940</xdr:colOff>
      <xdr:row>4</xdr:row>
      <xdr:rowOff>830580</xdr:rowOff>
    </xdr:from>
    <xdr:to>
      <xdr:col>4</xdr:col>
      <xdr:colOff>403860</xdr:colOff>
      <xdr:row>5</xdr:row>
      <xdr:rowOff>167640</xdr:rowOff>
    </xdr:to>
    <xdr:pic>
      <xdr:nvPicPr>
        <xdr:cNvPr id="18" name="Рисунок 17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20340" y="1013460"/>
          <a:ext cx="1219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190500</xdr:colOff>
      <xdr:row>5</xdr:row>
      <xdr:rowOff>0</xdr:rowOff>
    </xdr:from>
    <xdr:to>
      <xdr:col>5</xdr:col>
      <xdr:colOff>449580</xdr:colOff>
      <xdr:row>5</xdr:row>
      <xdr:rowOff>175260</xdr:rowOff>
    </xdr:to>
    <xdr:pic>
      <xdr:nvPicPr>
        <xdr:cNvPr id="19" name="Рисунок 18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238500" y="1021080"/>
          <a:ext cx="2590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358140</xdr:colOff>
      <xdr:row>4</xdr:row>
      <xdr:rowOff>556260</xdr:rowOff>
    </xdr:from>
    <xdr:to>
      <xdr:col>10</xdr:col>
      <xdr:colOff>264907</xdr:colOff>
      <xdr:row>4</xdr:row>
      <xdr:rowOff>716280</xdr:rowOff>
    </xdr:to>
    <xdr:pic>
      <xdr:nvPicPr>
        <xdr:cNvPr id="24" name="Рисунок 23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96540" y="899160"/>
          <a:ext cx="516367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281940</xdr:colOff>
      <xdr:row>4</xdr:row>
      <xdr:rowOff>830580</xdr:rowOff>
    </xdr:from>
    <xdr:to>
      <xdr:col>9</xdr:col>
      <xdr:colOff>403860</xdr:colOff>
      <xdr:row>5</xdr:row>
      <xdr:rowOff>167640</xdr:rowOff>
    </xdr:to>
    <xdr:pic>
      <xdr:nvPicPr>
        <xdr:cNvPr id="25" name="Рисунок 24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20340" y="1103630"/>
          <a:ext cx="121920" cy="1689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190500</xdr:colOff>
      <xdr:row>5</xdr:row>
      <xdr:rowOff>0</xdr:rowOff>
    </xdr:from>
    <xdr:to>
      <xdr:col>10</xdr:col>
      <xdr:colOff>449580</xdr:colOff>
      <xdr:row>5</xdr:row>
      <xdr:rowOff>175260</xdr:rowOff>
    </xdr:to>
    <xdr:pic>
      <xdr:nvPicPr>
        <xdr:cNvPr id="26" name="Рисунок 25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238500" y="1104900"/>
          <a:ext cx="2590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342899</xdr:colOff>
      <xdr:row>4</xdr:row>
      <xdr:rowOff>684530</xdr:rowOff>
    </xdr:from>
    <xdr:to>
      <xdr:col>11</xdr:col>
      <xdr:colOff>536608</xdr:colOff>
      <xdr:row>5</xdr:row>
      <xdr:rowOff>97790</xdr:rowOff>
    </xdr:to>
    <xdr:pic>
      <xdr:nvPicPr>
        <xdr:cNvPr id="27" name="Рисунок 2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766049" y="1027430"/>
          <a:ext cx="193709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1193800</xdr:colOff>
      <xdr:row>7</xdr:row>
      <xdr:rowOff>6350</xdr:rowOff>
    </xdr:from>
    <xdr:to>
      <xdr:col>20</xdr:col>
      <xdr:colOff>1574800</xdr:colOff>
      <xdr:row>8</xdr:row>
      <xdr:rowOff>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4503400" y="1479550"/>
          <a:ext cx="381000" cy="177800"/>
        </a:xfrm>
        <a:prstGeom prst="rect">
          <a:avLst/>
        </a:prstGeom>
        <a:noFill/>
      </xdr:spPr>
    </xdr:pic>
    <xdr:clientData/>
  </xdr:twoCellAnchor>
  <xdr:twoCellAnchor>
    <xdr:from>
      <xdr:col>20</xdr:col>
      <xdr:colOff>1149350</xdr:colOff>
      <xdr:row>8</xdr:row>
      <xdr:rowOff>0</xdr:rowOff>
    </xdr:from>
    <xdr:to>
      <xdr:col>20</xdr:col>
      <xdr:colOff>1606550</xdr:colOff>
      <xdr:row>8</xdr:row>
      <xdr:rowOff>177800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4458950" y="1657350"/>
          <a:ext cx="457200" cy="177800"/>
        </a:xfrm>
        <a:prstGeom prst="rect">
          <a:avLst/>
        </a:prstGeom>
        <a:noFill/>
      </xdr:spPr>
    </xdr:pic>
    <xdr:clientData/>
  </xdr:twoCellAnchor>
  <xdr:twoCellAnchor>
    <xdr:from>
      <xdr:col>20</xdr:col>
      <xdr:colOff>1333500</xdr:colOff>
      <xdr:row>12</xdr:row>
      <xdr:rowOff>6350</xdr:rowOff>
    </xdr:from>
    <xdr:to>
      <xdr:col>20</xdr:col>
      <xdr:colOff>1473200</xdr:colOff>
      <xdr:row>13</xdr:row>
      <xdr:rowOff>6350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4643100" y="2400300"/>
          <a:ext cx="139700" cy="177800"/>
        </a:xfrm>
        <a:prstGeom prst="rect">
          <a:avLst/>
        </a:prstGeom>
        <a:noFill/>
      </xdr:spPr>
    </xdr:pic>
    <xdr:clientData/>
  </xdr:twoCellAnchor>
  <xdr:twoCellAnchor>
    <xdr:from>
      <xdr:col>20</xdr:col>
      <xdr:colOff>819150</xdr:colOff>
      <xdr:row>13</xdr:row>
      <xdr:rowOff>184150</xdr:rowOff>
    </xdr:from>
    <xdr:to>
      <xdr:col>20</xdr:col>
      <xdr:colOff>958850</xdr:colOff>
      <xdr:row>14</xdr:row>
      <xdr:rowOff>171450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4128750" y="2755900"/>
          <a:ext cx="139700" cy="177800"/>
        </a:xfrm>
        <a:prstGeom prst="rect">
          <a:avLst/>
        </a:prstGeom>
        <a:noFill/>
      </xdr:spPr>
    </xdr:pic>
    <xdr:clientData/>
  </xdr:twoCellAnchor>
  <xdr:twoCellAnchor>
    <xdr:from>
      <xdr:col>20</xdr:col>
      <xdr:colOff>31750</xdr:colOff>
      <xdr:row>14</xdr:row>
      <xdr:rowOff>171450</xdr:rowOff>
    </xdr:from>
    <xdr:to>
      <xdr:col>20</xdr:col>
      <xdr:colOff>368300</xdr:colOff>
      <xdr:row>16</xdr:row>
      <xdr:rowOff>0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341350" y="2933700"/>
          <a:ext cx="336550" cy="196850"/>
        </a:xfrm>
        <a:prstGeom prst="rect">
          <a:avLst/>
        </a:prstGeom>
        <a:noFill/>
      </xdr:spPr>
    </xdr:pic>
    <xdr:clientData/>
  </xdr:twoCellAnchor>
  <xdr:twoCellAnchor>
    <xdr:from>
      <xdr:col>20</xdr:col>
      <xdr:colOff>1828800</xdr:colOff>
      <xdr:row>17</xdr:row>
      <xdr:rowOff>19050</xdr:rowOff>
    </xdr:from>
    <xdr:to>
      <xdr:col>20</xdr:col>
      <xdr:colOff>1974850</xdr:colOff>
      <xdr:row>18</xdr:row>
      <xdr:rowOff>12700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5138400" y="3333750"/>
          <a:ext cx="146050" cy="177800"/>
        </a:xfrm>
        <a:prstGeom prst="rect">
          <a:avLst/>
        </a:prstGeom>
        <a:noFill/>
      </xdr:spPr>
    </xdr:pic>
    <xdr:clientData/>
  </xdr:twoCellAnchor>
  <xdr:twoCellAnchor>
    <xdr:from>
      <xdr:col>20</xdr:col>
      <xdr:colOff>1784350</xdr:colOff>
      <xdr:row>19</xdr:row>
      <xdr:rowOff>19050</xdr:rowOff>
    </xdr:from>
    <xdr:to>
      <xdr:col>20</xdr:col>
      <xdr:colOff>1962150</xdr:colOff>
      <xdr:row>20</xdr:row>
      <xdr:rowOff>12700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5093950" y="3702050"/>
          <a:ext cx="177800" cy="177800"/>
        </a:xfrm>
        <a:prstGeom prst="rect">
          <a:avLst/>
        </a:prstGeom>
        <a:noFill/>
      </xdr:spPr>
    </xdr:pic>
    <xdr:clientData/>
  </xdr:twoCellAnchor>
  <xdr:twoCellAnchor>
    <xdr:from>
      <xdr:col>20</xdr:col>
      <xdr:colOff>25400</xdr:colOff>
      <xdr:row>18</xdr:row>
      <xdr:rowOff>0</xdr:rowOff>
    </xdr:from>
    <xdr:to>
      <xdr:col>20</xdr:col>
      <xdr:colOff>622300</xdr:colOff>
      <xdr:row>19</xdr:row>
      <xdr:rowOff>19050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335000" y="3498850"/>
          <a:ext cx="596900" cy="203200"/>
        </a:xfrm>
        <a:prstGeom prst="rect">
          <a:avLst/>
        </a:prstGeom>
        <a:noFill/>
      </xdr:spPr>
    </xdr:pic>
    <xdr:clientData/>
  </xdr:twoCellAnchor>
  <xdr:twoCellAnchor>
    <xdr:from>
      <xdr:col>20</xdr:col>
      <xdr:colOff>0</xdr:colOff>
      <xdr:row>20</xdr:row>
      <xdr:rowOff>0</xdr:rowOff>
    </xdr:from>
    <xdr:to>
      <xdr:col>20</xdr:col>
      <xdr:colOff>603250</xdr:colOff>
      <xdr:row>21</xdr:row>
      <xdr:rowOff>19050</xdr:rowOff>
    </xdr:to>
    <xdr:pic>
      <xdr:nvPicPr>
        <xdr:cNvPr id="10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309600" y="3867150"/>
          <a:ext cx="603250" cy="203200"/>
        </a:xfrm>
        <a:prstGeom prst="rect">
          <a:avLst/>
        </a:prstGeom>
        <a:noFill/>
      </xdr:spPr>
    </xdr:pic>
    <xdr:clientData/>
  </xdr:twoCellAnchor>
  <xdr:twoCellAnchor>
    <xdr:from>
      <xdr:col>11</xdr:col>
      <xdr:colOff>750506</xdr:colOff>
      <xdr:row>2</xdr:row>
      <xdr:rowOff>190349</xdr:rowOff>
    </xdr:from>
    <xdr:to>
      <xdr:col>12</xdr:col>
      <xdr:colOff>21844</xdr:colOff>
      <xdr:row>2</xdr:row>
      <xdr:rowOff>368149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187944" y="555474"/>
          <a:ext cx="152400" cy="177800"/>
        </a:xfrm>
        <a:prstGeom prst="rect">
          <a:avLst/>
        </a:prstGeom>
        <a:noFill/>
      </xdr:spPr>
    </xdr:pic>
    <xdr:clientData/>
  </xdr:twoCellAnchor>
  <xdr:twoCellAnchor>
    <xdr:from>
      <xdr:col>4</xdr:col>
      <xdr:colOff>517772</xdr:colOff>
      <xdr:row>14</xdr:row>
      <xdr:rowOff>172428</xdr:rowOff>
    </xdr:from>
    <xdr:to>
      <xdr:col>12</xdr:col>
      <xdr:colOff>979</xdr:colOff>
      <xdr:row>32</xdr:row>
      <xdr:rowOff>113812</xdr:rowOff>
    </xdr:to>
    <xdr:graphicFrame macro="">
      <xdr:nvGraphicFramePr>
        <xdr:cNvPr id="31" name="Диаграмма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13</xdr:col>
      <xdr:colOff>9770</xdr:colOff>
      <xdr:row>14</xdr:row>
      <xdr:rowOff>117230</xdr:rowOff>
    </xdr:from>
    <xdr:to>
      <xdr:col>19</xdr:col>
      <xdr:colOff>0</xdr:colOff>
      <xdr:row>26</xdr:row>
      <xdr:rowOff>175846</xdr:rowOff>
    </xdr:to>
    <xdr:graphicFrame macro="">
      <xdr:nvGraphicFramePr>
        <xdr:cNvPr id="32" name="Диаграмма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12</xdr:col>
      <xdr:colOff>605691</xdr:colOff>
      <xdr:row>27</xdr:row>
      <xdr:rowOff>185614</xdr:rowOff>
    </xdr:from>
    <xdr:to>
      <xdr:col>20</xdr:col>
      <xdr:colOff>19537</xdr:colOff>
      <xdr:row>41</xdr:row>
      <xdr:rowOff>166076</xdr:rowOff>
    </xdr:to>
    <xdr:graphicFrame macro="">
      <xdr:nvGraphicFramePr>
        <xdr:cNvPr id="33" name="Диаграмма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174626</xdr:colOff>
      <xdr:row>36</xdr:row>
      <xdr:rowOff>0</xdr:rowOff>
    </xdr:from>
    <xdr:to>
      <xdr:col>9</xdr:col>
      <xdr:colOff>641350</xdr:colOff>
      <xdr:row>37</xdr:row>
      <xdr:rowOff>25400</xdr:rowOff>
    </xdr:to>
    <xdr:pic>
      <xdr:nvPicPr>
        <xdr:cNvPr id="2113" name="Picture 65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5540376" y="7588250"/>
          <a:ext cx="1109662" cy="207963"/>
        </a:xfrm>
        <a:prstGeom prst="rect">
          <a:avLst/>
        </a:prstGeom>
        <a:noFill/>
      </xdr:spPr>
    </xdr:pic>
    <xdr:clientData/>
  </xdr:twoCellAnchor>
  <xdr:twoCellAnchor>
    <xdr:from>
      <xdr:col>8</xdr:col>
      <xdr:colOff>134938</xdr:colOff>
      <xdr:row>39</xdr:row>
      <xdr:rowOff>7938</xdr:rowOff>
    </xdr:from>
    <xdr:to>
      <xdr:col>10</xdr:col>
      <xdr:colOff>14287</xdr:colOff>
      <xdr:row>40</xdr:row>
      <xdr:rowOff>33338</xdr:rowOff>
    </xdr:to>
    <xdr:pic>
      <xdr:nvPicPr>
        <xdr:cNvPr id="2114" name="Picture 66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5500688" y="8143876"/>
          <a:ext cx="1236662" cy="20796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0.23172</cdr:x>
      <cdr:y>0.03302</cdr:y>
    </cdr:from>
    <cdr:to>
      <cdr:x>0.85466</cdr:x>
      <cdr:y>0.10606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43559" y="85156"/>
          <a:ext cx="2805519" cy="1883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ru-RU" sz="1200" b="1"/>
            <a:t>Гистограмма абсолютных частот 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241300</xdr:colOff>
      <xdr:row>15</xdr:row>
      <xdr:rowOff>69850</xdr:rowOff>
    </xdr:from>
    <xdr:to>
      <xdr:col>11</xdr:col>
      <xdr:colOff>241300</xdr:colOff>
      <xdr:row>31</xdr:row>
      <xdr:rowOff>95250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336550</xdr:colOff>
      <xdr:row>4</xdr:row>
      <xdr:rowOff>69850</xdr:rowOff>
    </xdr:from>
    <xdr:to>
      <xdr:col>1</xdr:col>
      <xdr:colOff>595630</xdr:colOff>
      <xdr:row>4</xdr:row>
      <xdr:rowOff>257763</xdr:rowOff>
    </xdr:to>
    <xdr:pic>
      <xdr:nvPicPr>
        <xdr:cNvPr id="4" name="Рисунок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81050" y="768350"/>
          <a:ext cx="259080" cy="1879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273050</xdr:colOff>
      <xdr:row>4</xdr:row>
      <xdr:rowOff>50800</xdr:rowOff>
    </xdr:from>
    <xdr:to>
      <xdr:col>2</xdr:col>
      <xdr:colOff>466759</xdr:colOff>
      <xdr:row>4</xdr:row>
      <xdr:rowOff>226060</xdr:rowOff>
    </xdr:to>
    <xdr:pic>
      <xdr:nvPicPr>
        <xdr:cNvPr id="5" name="Рисунок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19250" y="749300"/>
          <a:ext cx="193709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285750</xdr:colOff>
      <xdr:row>16</xdr:row>
      <xdr:rowOff>6350</xdr:rowOff>
    </xdr:from>
    <xdr:to>
      <xdr:col>2</xdr:col>
      <xdr:colOff>628650</xdr:colOff>
      <xdr:row>17</xdr:row>
      <xdr:rowOff>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631950" y="2990850"/>
          <a:ext cx="342900" cy="177800"/>
        </a:xfrm>
        <a:prstGeom prst="rect">
          <a:avLst/>
        </a:prstGeom>
        <a:noFill/>
      </xdr:spPr>
    </xdr:pic>
    <xdr:clientData/>
  </xdr:twoCellAnchor>
  <xdr:twoCellAnchor>
    <xdr:from>
      <xdr:col>1</xdr:col>
      <xdr:colOff>806450</xdr:colOff>
      <xdr:row>25</xdr:row>
      <xdr:rowOff>19050</xdr:rowOff>
    </xdr:from>
    <xdr:to>
      <xdr:col>1</xdr:col>
      <xdr:colOff>889000</xdr:colOff>
      <xdr:row>26</xdr:row>
      <xdr:rowOff>12700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4100" y="4660900"/>
          <a:ext cx="82550" cy="177800"/>
        </a:xfrm>
        <a:prstGeom prst="rect">
          <a:avLst/>
        </a:prstGeom>
        <a:noFill/>
      </xdr:spPr>
    </xdr:pic>
    <xdr:clientData/>
  </xdr:twoCellAnchor>
  <xdr:twoCellAnchor>
    <xdr:from>
      <xdr:col>3</xdr:col>
      <xdr:colOff>520700</xdr:colOff>
      <xdr:row>0</xdr:row>
      <xdr:rowOff>133350</xdr:rowOff>
    </xdr:from>
    <xdr:to>
      <xdr:col>11</xdr:col>
      <xdr:colOff>95250</xdr:colOff>
      <xdr:row>14</xdr:row>
      <xdr:rowOff>38100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0.2751</cdr:x>
      <cdr:y>0.02923</cdr:y>
    </cdr:from>
    <cdr:to>
      <cdr:x>0.7588</cdr:x>
      <cdr:y>0.11273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39850" y="88900"/>
          <a:ext cx="235585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ru-RU" sz="1200" b="1"/>
            <a:t>Гистограмма абсолютных частот </a:t>
          </a: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D41"/>
  <sheetViews>
    <sheetView tabSelected="1" workbookViewId="0">
      <selection activeCell="F3" sqref="F3"/>
    </sheetView>
  </sheetViews>
  <sheetFormatPr defaultRowHeight="14.5"/>
  <cols>
    <col min="1" max="1" width="8.90625" style="2"/>
    <col min="2" max="4" width="8.90625" style="1"/>
  </cols>
  <sheetData>
    <row r="3" spans="1:4">
      <c r="A3" s="9" t="s">
        <v>0</v>
      </c>
      <c r="B3" s="10" t="s">
        <v>29</v>
      </c>
      <c r="C3" s="10" t="s">
        <v>30</v>
      </c>
      <c r="D3" s="10" t="s">
        <v>31</v>
      </c>
    </row>
    <row r="4" spans="1:4">
      <c r="A4" s="8">
        <v>1957</v>
      </c>
      <c r="B4" s="7">
        <v>9.4</v>
      </c>
      <c r="C4" s="7">
        <v>7.9</v>
      </c>
      <c r="D4" s="7">
        <v>7.6</v>
      </c>
    </row>
    <row r="5" spans="1:4">
      <c r="A5" s="8">
        <v>1958</v>
      </c>
      <c r="B5" s="7">
        <v>9.5</v>
      </c>
      <c r="C5" s="7">
        <v>7.8</v>
      </c>
      <c r="D5" s="7">
        <v>7.5</v>
      </c>
    </row>
    <row r="6" spans="1:4">
      <c r="A6" s="8">
        <v>1959</v>
      </c>
      <c r="B6" s="7">
        <v>9.1</v>
      </c>
      <c r="C6" s="7">
        <v>7.9</v>
      </c>
      <c r="D6" s="7">
        <v>7.2</v>
      </c>
    </row>
    <row r="7" spans="1:4">
      <c r="A7" s="8">
        <v>1960</v>
      </c>
      <c r="B7" s="7">
        <v>10.199999999999999</v>
      </c>
      <c r="C7" s="7">
        <v>8.6999999999999993</v>
      </c>
      <c r="D7" s="7">
        <v>7.4</v>
      </c>
    </row>
    <row r="8" spans="1:4">
      <c r="A8" s="8">
        <v>1961</v>
      </c>
      <c r="B8" s="7">
        <v>8.6999999999999993</v>
      </c>
      <c r="C8" s="7">
        <v>7.8</v>
      </c>
      <c r="D8" s="7">
        <v>7.1</v>
      </c>
    </row>
    <row r="9" spans="1:4">
      <c r="A9" s="8">
        <v>1962</v>
      </c>
      <c r="B9" s="7">
        <v>8.8000000000000007</v>
      </c>
      <c r="C9" s="7">
        <v>7.8</v>
      </c>
      <c r="D9" s="7">
        <v>7</v>
      </c>
    </row>
    <row r="10" spans="1:4">
      <c r="A10" s="8">
        <v>1963</v>
      </c>
      <c r="B10" s="7">
        <v>8.4</v>
      </c>
      <c r="C10" s="7">
        <v>7.4</v>
      </c>
      <c r="D10" s="7">
        <v>8</v>
      </c>
    </row>
    <row r="11" spans="1:4">
      <c r="A11" s="8">
        <v>1964</v>
      </c>
      <c r="B11" s="7">
        <v>9.1999999999999993</v>
      </c>
      <c r="C11" s="7">
        <v>8.5</v>
      </c>
      <c r="D11" s="7">
        <v>8.1</v>
      </c>
    </row>
    <row r="12" spans="1:4">
      <c r="A12" s="8">
        <v>1965</v>
      </c>
      <c r="B12" s="7">
        <v>9.6</v>
      </c>
      <c r="C12" s="7">
        <v>8.5</v>
      </c>
      <c r="D12" s="7">
        <v>8</v>
      </c>
    </row>
    <row r="13" spans="1:4">
      <c r="A13" s="8">
        <v>1966</v>
      </c>
      <c r="B13" s="7">
        <v>10.1</v>
      </c>
      <c r="C13" s="7">
        <v>9</v>
      </c>
      <c r="D13" s="7">
        <v>7.7</v>
      </c>
    </row>
    <row r="14" spans="1:4">
      <c r="A14" s="8">
        <v>1967</v>
      </c>
      <c r="B14" s="7">
        <v>8.6999999999999993</v>
      </c>
      <c r="C14" s="7">
        <v>7.9</v>
      </c>
      <c r="D14" s="7">
        <v>7.2</v>
      </c>
    </row>
    <row r="15" spans="1:4">
      <c r="A15" s="8">
        <v>1968</v>
      </c>
      <c r="B15" s="7">
        <v>9.4</v>
      </c>
      <c r="C15" s="7">
        <v>8.4</v>
      </c>
      <c r="D15" s="7">
        <v>7.7</v>
      </c>
    </row>
    <row r="16" spans="1:4">
      <c r="A16" s="8">
        <v>1969</v>
      </c>
      <c r="B16" s="7">
        <v>8.6</v>
      </c>
      <c r="C16" s="7">
        <v>7.4</v>
      </c>
      <c r="D16" s="7">
        <v>7.4</v>
      </c>
    </row>
    <row r="17" spans="1:4">
      <c r="A17" s="8">
        <v>1970</v>
      </c>
      <c r="B17" s="7">
        <v>8.9</v>
      </c>
      <c r="C17" s="7">
        <v>7.6</v>
      </c>
      <c r="D17" s="7">
        <v>7</v>
      </c>
    </row>
    <row r="18" spans="1:4">
      <c r="A18" s="8">
        <v>1971</v>
      </c>
      <c r="B18" s="7">
        <v>8.6999999999999993</v>
      </c>
      <c r="C18" s="7">
        <v>8</v>
      </c>
      <c r="D18" s="7">
        <v>7.2</v>
      </c>
    </row>
    <row r="19" spans="1:4">
      <c r="A19" s="8">
        <v>1972</v>
      </c>
      <c r="B19" s="7">
        <v>8.6999999999999993</v>
      </c>
      <c r="C19" s="7">
        <v>7.4</v>
      </c>
      <c r="D19" s="7">
        <v>6.8</v>
      </c>
    </row>
    <row r="20" spans="1:4">
      <c r="A20" s="8">
        <v>1973</v>
      </c>
      <c r="B20" s="7">
        <v>8.6</v>
      </c>
      <c r="C20" s="7">
        <v>7.2</v>
      </c>
      <c r="D20" s="7">
        <v>6.6</v>
      </c>
    </row>
    <row r="21" spans="1:4">
      <c r="A21" s="8">
        <v>1974</v>
      </c>
      <c r="B21" s="7">
        <v>8.8000000000000007</v>
      </c>
      <c r="C21" s="7">
        <v>7.6</v>
      </c>
      <c r="D21" s="7">
        <v>7</v>
      </c>
    </row>
    <row r="22" spans="1:4">
      <c r="A22" s="8">
        <v>1975</v>
      </c>
      <c r="B22" s="7">
        <v>8.5</v>
      </c>
      <c r="C22" s="7">
        <v>7.5</v>
      </c>
      <c r="D22" s="7">
        <v>6.6</v>
      </c>
    </row>
    <row r="23" spans="1:4">
      <c r="A23" s="8">
        <v>1976</v>
      </c>
      <c r="B23" s="7">
        <v>8.6</v>
      </c>
      <c r="C23" s="7">
        <v>7</v>
      </c>
      <c r="D23" s="7">
        <v>5.7</v>
      </c>
    </row>
    <row r="24" spans="1:4">
      <c r="A24" s="8">
        <v>1977</v>
      </c>
      <c r="B24" s="7">
        <v>7.6</v>
      </c>
      <c r="C24" s="7">
        <v>8.1</v>
      </c>
      <c r="D24" s="7">
        <v>6</v>
      </c>
    </row>
    <row r="25" spans="1:4">
      <c r="A25" s="8">
        <v>1978</v>
      </c>
      <c r="B25" s="7">
        <v>8.4</v>
      </c>
      <c r="C25" s="7">
        <v>6.4</v>
      </c>
      <c r="D25" s="7">
        <v>5.0999999999999996</v>
      </c>
    </row>
    <row r="26" spans="1:4">
      <c r="A26" s="8">
        <v>1979</v>
      </c>
      <c r="B26" s="7">
        <v>8.1</v>
      </c>
      <c r="C26" s="7">
        <v>6.7</v>
      </c>
      <c r="D26" s="7">
        <v>5.4</v>
      </c>
    </row>
    <row r="27" spans="1:4">
      <c r="A27" s="8">
        <v>1980</v>
      </c>
      <c r="B27" s="7">
        <v>8.5</v>
      </c>
      <c r="C27" s="7">
        <v>7.8</v>
      </c>
      <c r="D27" s="7">
        <v>7.1</v>
      </c>
    </row>
    <row r="28" spans="1:4">
      <c r="A28" s="8">
        <v>1981</v>
      </c>
      <c r="B28" s="7">
        <v>8.1999999999999993</v>
      </c>
      <c r="C28" s="7">
        <v>6.9</v>
      </c>
      <c r="D28" s="7">
        <v>6.6</v>
      </c>
    </row>
    <row r="29" spans="1:4">
      <c r="A29" s="8">
        <v>1982</v>
      </c>
      <c r="B29" s="7">
        <v>8.1999999999999993</v>
      </c>
      <c r="C29" s="7">
        <v>7.6</v>
      </c>
      <c r="D29" s="7">
        <v>7.5</v>
      </c>
    </row>
    <row r="30" spans="1:4">
      <c r="A30" s="8">
        <v>1983</v>
      </c>
      <c r="B30" s="7">
        <v>8.1</v>
      </c>
      <c r="C30" s="7">
        <v>7.4</v>
      </c>
      <c r="D30" s="7">
        <v>6.5</v>
      </c>
    </row>
    <row r="31" spans="1:4">
      <c r="A31" s="8">
        <v>1984</v>
      </c>
      <c r="B31" s="7">
        <v>8.3000000000000007</v>
      </c>
      <c r="C31" s="7">
        <v>7.5</v>
      </c>
      <c r="D31" s="7">
        <v>7.1</v>
      </c>
    </row>
    <row r="32" spans="1:4">
      <c r="A32" s="8">
        <v>1985</v>
      </c>
      <c r="B32" s="7">
        <v>9</v>
      </c>
      <c r="C32" s="7">
        <v>7.4</v>
      </c>
      <c r="D32" s="7">
        <v>7.5</v>
      </c>
    </row>
    <row r="33" spans="1:4">
      <c r="A33" s="8">
        <v>1986</v>
      </c>
      <c r="B33" s="7">
        <v>8.6999999999999993</v>
      </c>
      <c r="C33" s="7">
        <v>7.6</v>
      </c>
      <c r="D33" s="7">
        <v>5.8</v>
      </c>
    </row>
    <row r="34" spans="1:4">
      <c r="A34" s="8">
        <v>1987</v>
      </c>
      <c r="B34" s="7">
        <v>7.7</v>
      </c>
      <c r="C34" s="7">
        <v>7.6</v>
      </c>
      <c r="D34" s="7">
        <v>6.5</v>
      </c>
    </row>
    <row r="35" spans="1:4">
      <c r="A35" s="8">
        <v>1988</v>
      </c>
      <c r="B35" s="7">
        <v>8.9</v>
      </c>
      <c r="C35" s="7">
        <v>8.1</v>
      </c>
      <c r="D35" s="7">
        <v>7.5</v>
      </c>
    </row>
    <row r="36" spans="1:4">
      <c r="A36" s="8">
        <v>1989</v>
      </c>
      <c r="B36" s="7">
        <v>8.4</v>
      </c>
      <c r="C36" s="7">
        <v>6.6</v>
      </c>
      <c r="D36" s="7">
        <v>6.9</v>
      </c>
    </row>
    <row r="37" spans="1:4">
      <c r="A37" s="8">
        <v>1990</v>
      </c>
      <c r="B37" s="7">
        <v>7.8</v>
      </c>
      <c r="C37" s="7">
        <v>7.5</v>
      </c>
      <c r="D37" s="7">
        <v>6</v>
      </c>
    </row>
    <row r="38" spans="1:4">
      <c r="A38" s="8">
        <v>1991</v>
      </c>
      <c r="B38" s="7">
        <v>8.1999999999999993</v>
      </c>
      <c r="C38" s="7">
        <v>6.7</v>
      </c>
      <c r="D38" s="7">
        <v>5.9</v>
      </c>
    </row>
    <row r="39" spans="1:4">
      <c r="A39" s="8">
        <v>1992</v>
      </c>
      <c r="B39" s="7">
        <v>8.4</v>
      </c>
      <c r="C39" s="7">
        <v>7.2</v>
      </c>
      <c r="D39" s="7">
        <v>6.4</v>
      </c>
    </row>
    <row r="40" spans="1:4">
      <c r="A40" s="8">
        <v>1993</v>
      </c>
      <c r="B40" s="7">
        <v>9.1</v>
      </c>
      <c r="C40" s="7">
        <v>6.3</v>
      </c>
      <c r="D40" s="7">
        <v>6.6</v>
      </c>
    </row>
    <row r="41" spans="1:4">
      <c r="B41"/>
      <c r="C41"/>
      <c r="D4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1:V44"/>
  <sheetViews>
    <sheetView topLeftCell="A15" zoomScale="80" zoomScaleNormal="80" workbookViewId="0">
      <selection activeCell="N3" sqref="N3"/>
    </sheetView>
  </sheetViews>
  <sheetFormatPr defaultRowHeight="14.5"/>
  <cols>
    <col min="7" max="7" width="12.81640625" customWidth="1"/>
    <col min="8" max="8" width="11.453125" customWidth="1"/>
    <col min="9" max="9" width="9.1796875" customWidth="1"/>
    <col min="10" max="10" width="10.1796875" customWidth="1"/>
    <col min="11" max="11" width="10.26953125" customWidth="1"/>
    <col min="12" max="12" width="12.6328125" customWidth="1"/>
    <col min="14" max="14" width="7.90625" customWidth="1"/>
    <col min="15" max="15" width="9.453125" customWidth="1"/>
    <col min="16" max="16" width="8.7265625" customWidth="1"/>
    <col min="18" max="18" width="9.7265625" customWidth="1"/>
    <col min="19" max="19" width="10.90625" customWidth="1"/>
    <col min="21" max="21" width="31.1796875" customWidth="1"/>
  </cols>
  <sheetData>
    <row r="1" spans="2:22" s="5" customFormat="1"/>
    <row r="2" spans="2:22" s="5" customFormat="1">
      <c r="B2" s="5" t="s">
        <v>38</v>
      </c>
    </row>
    <row r="3" spans="2:22" s="5" customFormat="1" ht="34.5" customHeight="1">
      <c r="B3" s="25" t="s">
        <v>39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O3"/>
    </row>
    <row r="4" spans="2:22" ht="27" customHeight="1">
      <c r="H4" s="3"/>
    </row>
    <row r="5" spans="2:22" ht="60" customHeight="1">
      <c r="B5" s="16" t="s">
        <v>0</v>
      </c>
      <c r="C5" s="16" t="s">
        <v>7</v>
      </c>
      <c r="D5" s="20" t="s">
        <v>2</v>
      </c>
      <c r="E5" s="16" t="s">
        <v>3</v>
      </c>
      <c r="F5" s="16"/>
      <c r="G5" s="16" t="s">
        <v>6</v>
      </c>
      <c r="H5" s="16" t="s">
        <v>4</v>
      </c>
      <c r="I5" s="16" t="s">
        <v>5</v>
      </c>
      <c r="J5" s="16" t="s">
        <v>19</v>
      </c>
      <c r="K5" s="16"/>
      <c r="L5" s="16" t="s">
        <v>22</v>
      </c>
      <c r="M5" s="16" t="s">
        <v>1</v>
      </c>
      <c r="N5" s="16"/>
      <c r="O5" s="19"/>
      <c r="P5" s="19"/>
      <c r="Q5" s="19"/>
      <c r="R5" s="19"/>
      <c r="S5" s="19"/>
    </row>
    <row r="6" spans="2:22">
      <c r="B6" s="16"/>
      <c r="C6" s="16"/>
      <c r="D6" s="20"/>
      <c r="E6" s="6"/>
      <c r="F6" s="6"/>
      <c r="G6" s="16"/>
      <c r="H6" s="16"/>
      <c r="I6" s="16"/>
      <c r="J6" s="6"/>
      <c r="K6" s="6"/>
      <c r="L6" s="16"/>
      <c r="M6" s="6"/>
      <c r="N6" s="6"/>
      <c r="O6" s="19"/>
      <c r="P6" s="19"/>
      <c r="Q6" s="19"/>
      <c r="R6" s="19"/>
      <c r="S6" s="19"/>
    </row>
    <row r="7" spans="2:22">
      <c r="B7" s="8">
        <v>1957</v>
      </c>
      <c r="C7" s="7">
        <v>9.4</v>
      </c>
      <c r="D7" s="7">
        <v>7.6</v>
      </c>
      <c r="E7" s="7">
        <f>V8</f>
        <v>7.6</v>
      </c>
      <c r="F7" s="7">
        <f>E7+V12</f>
        <v>8.0333333333333332</v>
      </c>
      <c r="G7" s="6">
        <f>(E7+F7)/2</f>
        <v>7.8166666666666664</v>
      </c>
      <c r="H7" s="6">
        <f>COUNT(D7:D9)</f>
        <v>3</v>
      </c>
      <c r="I7" s="6">
        <f>H7/V7</f>
        <v>8.1081081081081086E-2</v>
      </c>
      <c r="J7" s="7">
        <f>E7</f>
        <v>7.6</v>
      </c>
      <c r="K7" s="7">
        <f>F8</f>
        <v>8.4666666666666668</v>
      </c>
      <c r="L7" s="8">
        <f>H7+H8</f>
        <v>13</v>
      </c>
      <c r="M7" s="11" t="s">
        <v>20</v>
      </c>
      <c r="N7" s="6">
        <f>(K7-V13)/V14</f>
        <v>-0.47141745423193565</v>
      </c>
      <c r="O7" s="6">
        <v>-0.5</v>
      </c>
      <c r="P7" s="6">
        <v>-0.18079999999999999</v>
      </c>
      <c r="Q7" s="6">
        <f>P7-O7</f>
        <v>0.31920000000000004</v>
      </c>
      <c r="R7" s="6">
        <f>V7*Q7</f>
        <v>11.810400000000001</v>
      </c>
      <c r="S7" s="6">
        <f>(L7-R7)^2/R7</f>
        <v>0.11982220415904599</v>
      </c>
      <c r="U7" s="6" t="s">
        <v>14</v>
      </c>
      <c r="V7" s="6">
        <f>COUNT(C7:C43)</f>
        <v>37</v>
      </c>
    </row>
    <row r="8" spans="2:22">
      <c r="B8" s="8">
        <v>1958</v>
      </c>
      <c r="C8" s="7">
        <v>9.5</v>
      </c>
      <c r="D8" s="7">
        <v>7.7</v>
      </c>
      <c r="E8" s="7">
        <f>F7</f>
        <v>8.0333333333333332</v>
      </c>
      <c r="F8" s="7">
        <f>E8+V12</f>
        <v>8.4666666666666668</v>
      </c>
      <c r="G8" s="7">
        <f>(E8+F8)/2</f>
        <v>8.25</v>
      </c>
      <c r="H8" s="8">
        <f>COUNT(D10:D19)</f>
        <v>10</v>
      </c>
      <c r="I8" s="6">
        <f>H8/V7</f>
        <v>0.27027027027027029</v>
      </c>
      <c r="J8" s="7">
        <f>E9</f>
        <v>8.4666666666666668</v>
      </c>
      <c r="K8" s="7">
        <f>F9</f>
        <v>8.9</v>
      </c>
      <c r="L8" s="8">
        <f>H9</f>
        <v>12</v>
      </c>
      <c r="M8" s="6">
        <f>(J8-V13)/V14</f>
        <v>-0.47141745423193565</v>
      </c>
      <c r="N8" s="6">
        <f>(K8-V13)/V14</f>
        <v>0.3038023593939182</v>
      </c>
      <c r="O8" s="6">
        <v>-0.18079999999999999</v>
      </c>
      <c r="P8" s="6">
        <v>0.1179</v>
      </c>
      <c r="Q8" s="6">
        <f>P8-O8</f>
        <v>0.29869999999999997</v>
      </c>
      <c r="R8" s="6">
        <f>V7*Q8</f>
        <v>11.051899999999998</v>
      </c>
      <c r="S8" s="6">
        <f>(L8-R8)^2/R8</f>
        <v>8.1333853002651474E-2</v>
      </c>
      <c r="U8" s="6" t="s">
        <v>8</v>
      </c>
      <c r="V8" s="7">
        <f>MIN(D7:D43)</f>
        <v>7.6</v>
      </c>
    </row>
    <row r="9" spans="2:22">
      <c r="B9" s="8">
        <v>1959</v>
      </c>
      <c r="C9" s="7">
        <v>9.1</v>
      </c>
      <c r="D9" s="7">
        <v>7.8</v>
      </c>
      <c r="E9" s="7">
        <f>F8</f>
        <v>8.4666666666666668</v>
      </c>
      <c r="F9" s="7">
        <f>E9+V12</f>
        <v>8.9</v>
      </c>
      <c r="G9" s="6">
        <f t="shared" ref="G9:G12" si="0">(E9+F9)/2</f>
        <v>8.6833333333333336</v>
      </c>
      <c r="H9" s="6">
        <f>COUNT(D20:D31)</f>
        <v>12</v>
      </c>
      <c r="I9" s="6">
        <f>H9/V7</f>
        <v>0.32432432432432434</v>
      </c>
      <c r="J9" s="7">
        <f>E10</f>
        <v>8.9</v>
      </c>
      <c r="K9" s="7">
        <f>F10</f>
        <v>9.3333333333333339</v>
      </c>
      <c r="L9" s="6">
        <f>H10</f>
        <v>6</v>
      </c>
      <c r="M9" s="6">
        <f>(J9-V13)/V14</f>
        <v>0.3038023593939182</v>
      </c>
      <c r="N9" s="6">
        <f>(K9-V13)/V14</f>
        <v>1.079022173019772</v>
      </c>
      <c r="O9" s="6">
        <v>0.1179</v>
      </c>
      <c r="P9" s="12">
        <v>0.3599</v>
      </c>
      <c r="Q9" s="6">
        <f>P9-O9</f>
        <v>0.24199999999999999</v>
      </c>
      <c r="R9" s="6">
        <f>V7*Q9</f>
        <v>8.9540000000000006</v>
      </c>
      <c r="S9" s="6">
        <f>(L9-R9)^2/R9</f>
        <v>0.97454947509492984</v>
      </c>
      <c r="U9" s="6" t="s">
        <v>9</v>
      </c>
      <c r="V9" s="7">
        <f>MAX(D7:D43)</f>
        <v>10.199999999999999</v>
      </c>
    </row>
    <row r="10" spans="2:22">
      <c r="B10" s="8">
        <v>1960</v>
      </c>
      <c r="C10" s="7">
        <v>10.199999999999999</v>
      </c>
      <c r="D10" s="7">
        <v>8.1</v>
      </c>
      <c r="E10" s="7">
        <f>F9</f>
        <v>8.9</v>
      </c>
      <c r="F10" s="7">
        <f>E10+V12</f>
        <v>9.3333333333333339</v>
      </c>
      <c r="G10" s="6">
        <f t="shared" si="0"/>
        <v>9.1166666666666671</v>
      </c>
      <c r="H10" s="6">
        <f>COUNT(D32:D37)</f>
        <v>6</v>
      </c>
      <c r="I10" s="6">
        <f>H10/V7</f>
        <v>0.16216216216216217</v>
      </c>
      <c r="J10" s="7">
        <f>E11</f>
        <v>9.3333333333333339</v>
      </c>
      <c r="K10" s="7">
        <f>F12</f>
        <v>10.200000000000001</v>
      </c>
      <c r="L10" s="6">
        <f>H11+H12</f>
        <v>6</v>
      </c>
      <c r="M10" s="6">
        <f>(J10-V13)/V14</f>
        <v>1.079022173019772</v>
      </c>
      <c r="N10" s="13" t="s">
        <v>21</v>
      </c>
      <c r="O10" s="12">
        <v>0.3599</v>
      </c>
      <c r="P10" s="14">
        <v>0.5</v>
      </c>
      <c r="Q10" s="6">
        <f>P10-O10</f>
        <v>0.1401</v>
      </c>
      <c r="R10" s="6">
        <f>V7*Q10</f>
        <v>5.1837</v>
      </c>
      <c r="S10" s="6">
        <f>(L10-R10)^2/R10</f>
        <v>0.12854634527461078</v>
      </c>
      <c r="U10" s="6" t="s">
        <v>15</v>
      </c>
      <c r="V10" s="7">
        <f>V9-V8</f>
        <v>2.5999999999999996</v>
      </c>
    </row>
    <row r="11" spans="2:22">
      <c r="B11" s="8">
        <v>1961</v>
      </c>
      <c r="C11" s="7">
        <v>8.6999999999999993</v>
      </c>
      <c r="D11" s="7">
        <v>8.1</v>
      </c>
      <c r="E11" s="7">
        <f>F10</f>
        <v>9.3333333333333339</v>
      </c>
      <c r="F11" s="7">
        <f>E11+V12</f>
        <v>9.7666666666666675</v>
      </c>
      <c r="G11" s="6">
        <f t="shared" si="0"/>
        <v>9.5500000000000007</v>
      </c>
      <c r="H11" s="6">
        <f>COUNT(D38:D41)</f>
        <v>4</v>
      </c>
      <c r="I11" s="6">
        <f>H11/V7</f>
        <v>0.10810810810810811</v>
      </c>
      <c r="J11" s="7"/>
      <c r="K11" s="7"/>
      <c r="L11" s="6"/>
      <c r="M11" s="6"/>
      <c r="N11" s="6"/>
      <c r="O11" s="6"/>
      <c r="P11" s="6"/>
      <c r="Q11" s="6"/>
      <c r="R11" s="6"/>
      <c r="S11" s="6"/>
      <c r="U11" s="6" t="s">
        <v>16</v>
      </c>
      <c r="V11" s="6">
        <f>1 + FLOOR(LOG(V7, 2),5)</f>
        <v>6</v>
      </c>
    </row>
    <row r="12" spans="2:22">
      <c r="B12" s="8">
        <v>1962</v>
      </c>
      <c r="C12" s="7">
        <v>8.8000000000000007</v>
      </c>
      <c r="D12" s="7">
        <v>8.1999999999999993</v>
      </c>
      <c r="E12" s="7">
        <f>F11</f>
        <v>9.7666666666666675</v>
      </c>
      <c r="F12" s="7">
        <f>E12+V12</f>
        <v>10.200000000000001</v>
      </c>
      <c r="G12" s="6">
        <f t="shared" si="0"/>
        <v>9.9833333333333343</v>
      </c>
      <c r="H12" s="6">
        <f>COUNT(D42:D43)</f>
        <v>2</v>
      </c>
      <c r="I12" s="6">
        <f>H12/V7</f>
        <v>5.4054054054054057E-2</v>
      </c>
      <c r="J12" s="7"/>
      <c r="K12" s="7"/>
      <c r="L12" s="6"/>
      <c r="M12" s="7"/>
      <c r="N12" s="6"/>
      <c r="O12" s="6"/>
      <c r="P12" s="7"/>
      <c r="Q12" s="6"/>
      <c r="R12" s="6"/>
      <c r="S12" s="6"/>
      <c r="U12" s="6" t="s">
        <v>17</v>
      </c>
      <c r="V12" s="6">
        <f>V10/V11</f>
        <v>0.43333333333333329</v>
      </c>
    </row>
    <row r="13" spans="2:22" ht="14.4" customHeight="1">
      <c r="B13" s="8">
        <v>1963</v>
      </c>
      <c r="C13" s="7">
        <v>8.4</v>
      </c>
      <c r="D13" s="7">
        <v>8.1999999999999993</v>
      </c>
      <c r="E13" s="6" t="s">
        <v>32</v>
      </c>
      <c r="F13" s="6"/>
      <c r="G13" s="6"/>
      <c r="H13" s="6">
        <f>SUM(H7:H12)</f>
        <v>37</v>
      </c>
      <c r="I13" s="6">
        <f>SUM(I7:I12)</f>
        <v>1</v>
      </c>
      <c r="J13" s="6"/>
      <c r="K13" s="6"/>
      <c r="L13" s="8">
        <f>SUM(L7:L10)</f>
        <v>37</v>
      </c>
      <c r="M13" s="7"/>
      <c r="N13" s="6"/>
      <c r="O13" s="6"/>
      <c r="P13" s="6"/>
      <c r="Q13" s="6"/>
      <c r="R13" s="6">
        <f>SUM(R7:R10)</f>
        <v>37</v>
      </c>
      <c r="S13" s="6">
        <f>SUM(S7:S10)</f>
        <v>1.3042518775312379</v>
      </c>
      <c r="U13" s="6" t="s">
        <v>10</v>
      </c>
      <c r="V13" s="7">
        <f>SUMPRODUCT(H7:H12,G7:G12)/H13</f>
        <v>8.7301801801801791</v>
      </c>
    </row>
    <row r="14" spans="2:22" ht="15" customHeight="1">
      <c r="B14" s="8">
        <v>1964</v>
      </c>
      <c r="C14" s="7">
        <v>9.1999999999999993</v>
      </c>
      <c r="D14" s="7">
        <v>8.1999999999999993</v>
      </c>
      <c r="M14" s="1"/>
      <c r="U14" s="18" t="s">
        <v>11</v>
      </c>
      <c r="V14" s="17">
        <f>SQRT((H7*(G7-V13)^2+H8*(G8-V13)^2+H9*(G9-V13)^2+H10*(G10-V13)^2+H11*(G11-V13)^2+H12*(G12-V13)^2)/H13)</f>
        <v>0.5589812408258108</v>
      </c>
    </row>
    <row r="15" spans="2:22">
      <c r="B15" s="8">
        <v>1965</v>
      </c>
      <c r="C15" s="7">
        <v>9.6</v>
      </c>
      <c r="D15" s="7">
        <v>8.3000000000000007</v>
      </c>
      <c r="U15" s="18"/>
      <c r="V15" s="17"/>
    </row>
    <row r="16" spans="2:22">
      <c r="B16" s="8">
        <v>1966</v>
      </c>
      <c r="C16" s="7">
        <v>10.1</v>
      </c>
      <c r="D16" s="7">
        <v>8.4</v>
      </c>
      <c r="H16" s="1"/>
      <c r="U16" s="6"/>
      <c r="V16" s="6">
        <f>S13</f>
        <v>1.3042518775312379</v>
      </c>
    </row>
    <row r="17" spans="2:22">
      <c r="B17" s="8">
        <v>1967</v>
      </c>
      <c r="C17" s="7">
        <v>8.6999999999999993</v>
      </c>
      <c r="D17" s="7">
        <v>8.4</v>
      </c>
      <c r="U17" s="6" t="s">
        <v>18</v>
      </c>
      <c r="V17" s="8">
        <f>COUNT(L7:L10)-3</f>
        <v>1</v>
      </c>
    </row>
    <row r="18" spans="2:22">
      <c r="B18" s="8">
        <v>1968</v>
      </c>
      <c r="C18" s="7">
        <v>9.4</v>
      </c>
      <c r="D18" s="7">
        <v>8.4</v>
      </c>
      <c r="U18" s="6" t="s">
        <v>12</v>
      </c>
      <c r="V18" s="6">
        <v>0.05</v>
      </c>
    </row>
    <row r="19" spans="2:22">
      <c r="B19" s="8">
        <v>1969</v>
      </c>
      <c r="C19" s="7">
        <v>8.6</v>
      </c>
      <c r="D19" s="7">
        <v>8.4</v>
      </c>
      <c r="U19" s="6"/>
      <c r="V19" s="6">
        <v>3.8410000000000002</v>
      </c>
    </row>
    <row r="20" spans="2:22">
      <c r="B20" s="8">
        <v>1970</v>
      </c>
      <c r="C20" s="7">
        <v>8.9</v>
      </c>
      <c r="D20" s="7">
        <v>8.5</v>
      </c>
      <c r="U20" s="6" t="s">
        <v>13</v>
      </c>
      <c r="V20" s="6">
        <v>2.5000000000000001E-2</v>
      </c>
    </row>
    <row r="21" spans="2:22">
      <c r="B21" s="8">
        <v>1971</v>
      </c>
      <c r="C21" s="7">
        <v>8.6999999999999993</v>
      </c>
      <c r="D21" s="7">
        <v>8.5</v>
      </c>
      <c r="H21" s="1"/>
      <c r="U21" s="6"/>
      <c r="V21" s="6">
        <v>5.024</v>
      </c>
    </row>
    <row r="22" spans="2:22">
      <c r="B22" s="8">
        <v>1972</v>
      </c>
      <c r="C22" s="7">
        <v>8.6999999999999993</v>
      </c>
      <c r="D22" s="7">
        <v>8.6</v>
      </c>
    </row>
    <row r="23" spans="2:22">
      <c r="B23" s="8">
        <v>1973</v>
      </c>
      <c r="C23" s="7">
        <v>8.6</v>
      </c>
      <c r="D23" s="7">
        <v>8.6</v>
      </c>
    </row>
    <row r="24" spans="2:22">
      <c r="B24" s="8">
        <v>1974</v>
      </c>
      <c r="C24" s="7">
        <v>8.8000000000000007</v>
      </c>
      <c r="D24" s="7">
        <v>8.6</v>
      </c>
    </row>
    <row r="25" spans="2:22">
      <c r="B25" s="8">
        <v>1975</v>
      </c>
      <c r="C25" s="7">
        <v>8.5</v>
      </c>
      <c r="D25" s="7">
        <v>8.6999999999999993</v>
      </c>
    </row>
    <row r="26" spans="2:22">
      <c r="B26" s="8">
        <v>1976</v>
      </c>
      <c r="C26" s="7">
        <v>8.6</v>
      </c>
      <c r="D26" s="7">
        <v>8.6999999999999993</v>
      </c>
    </row>
    <row r="27" spans="2:22">
      <c r="B27" s="8">
        <v>1977</v>
      </c>
      <c r="C27" s="7">
        <v>7.6</v>
      </c>
      <c r="D27" s="7">
        <v>8.6999999999999993</v>
      </c>
    </row>
    <row r="28" spans="2:22">
      <c r="B28" s="8">
        <v>1978</v>
      </c>
      <c r="C28" s="7">
        <v>8.4</v>
      </c>
      <c r="D28" s="7">
        <v>8.6999999999999993</v>
      </c>
    </row>
    <row r="29" spans="2:22">
      <c r="B29" s="8">
        <v>1979</v>
      </c>
      <c r="C29" s="7">
        <v>8.1</v>
      </c>
      <c r="D29" s="7">
        <v>8.6999999999999993</v>
      </c>
    </row>
    <row r="30" spans="2:22">
      <c r="B30" s="8">
        <v>1980</v>
      </c>
      <c r="C30" s="7">
        <v>8.5</v>
      </c>
      <c r="D30" s="7">
        <v>8.8000000000000007</v>
      </c>
    </row>
    <row r="31" spans="2:22">
      <c r="B31" s="8">
        <v>1981</v>
      </c>
      <c r="C31" s="7">
        <v>8.1999999999999993</v>
      </c>
      <c r="D31" s="7">
        <v>8.8000000000000007</v>
      </c>
    </row>
    <row r="32" spans="2:22">
      <c r="B32" s="8">
        <v>1982</v>
      </c>
      <c r="C32" s="7">
        <v>8.1999999999999993</v>
      </c>
      <c r="D32" s="7">
        <v>8.9</v>
      </c>
    </row>
    <row r="33" spans="2:11">
      <c r="B33" s="8">
        <v>1983</v>
      </c>
      <c r="C33" s="7">
        <v>8.1</v>
      </c>
      <c r="D33" s="7">
        <v>8.9</v>
      </c>
    </row>
    <row r="34" spans="2:11">
      <c r="B34" s="8">
        <v>1984</v>
      </c>
      <c r="C34" s="7">
        <v>8.3000000000000007</v>
      </c>
      <c r="D34" s="7">
        <v>9</v>
      </c>
    </row>
    <row r="35" spans="2:11" ht="16.5">
      <c r="B35" s="8">
        <v>1985</v>
      </c>
      <c r="C35" s="7">
        <v>9</v>
      </c>
      <c r="D35" s="7">
        <v>9.1</v>
      </c>
      <c r="F35" s="28" t="s">
        <v>40</v>
      </c>
      <c r="G35" s="27"/>
      <c r="H35" s="27"/>
      <c r="I35" s="27"/>
      <c r="J35" s="27"/>
      <c r="K35" s="27"/>
    </row>
    <row r="36" spans="2:11">
      <c r="B36" s="8">
        <v>1986</v>
      </c>
      <c r="C36" s="7">
        <v>8.6999999999999993</v>
      </c>
      <c r="D36" s="7">
        <v>9.1</v>
      </c>
    </row>
    <row r="37" spans="2:11">
      <c r="B37" s="8">
        <v>1987</v>
      </c>
      <c r="C37" s="7">
        <v>7.7</v>
      </c>
      <c r="D37" s="7">
        <v>9.1999999999999993</v>
      </c>
      <c r="F37" s="26" t="s">
        <v>41</v>
      </c>
      <c r="G37" s="26"/>
      <c r="H37" s="26"/>
      <c r="I37" s="26"/>
      <c r="J37" s="26"/>
      <c r="K37" s="26"/>
    </row>
    <row r="38" spans="2:11">
      <c r="B38" s="8">
        <v>1988</v>
      </c>
      <c r="C38" s="7">
        <v>8.9</v>
      </c>
      <c r="D38" s="7">
        <v>9.4</v>
      </c>
      <c r="F38" s="26"/>
      <c r="G38" s="26"/>
      <c r="H38" s="26"/>
      <c r="I38" s="26"/>
      <c r="J38" s="26"/>
      <c r="K38" s="26"/>
    </row>
    <row r="39" spans="2:11">
      <c r="B39" s="8">
        <v>1989</v>
      </c>
      <c r="C39" s="7">
        <v>8.4</v>
      </c>
      <c r="D39" s="7">
        <v>9.4</v>
      </c>
    </row>
    <row r="40" spans="2:11">
      <c r="B40" s="8">
        <v>1990</v>
      </c>
      <c r="C40" s="7">
        <v>7.8</v>
      </c>
      <c r="D40" s="7">
        <v>9.5</v>
      </c>
      <c r="F40" s="26" t="s">
        <v>42</v>
      </c>
      <c r="G40" s="26"/>
      <c r="H40" s="26"/>
      <c r="I40" s="26"/>
      <c r="J40" s="26"/>
      <c r="K40" s="26"/>
    </row>
    <row r="41" spans="2:11">
      <c r="B41" s="8">
        <v>1991</v>
      </c>
      <c r="C41" s="7">
        <v>8.1999999999999993</v>
      </c>
      <c r="D41" s="7">
        <v>9.6</v>
      </c>
      <c r="F41" s="26"/>
      <c r="G41" s="26"/>
      <c r="H41" s="26"/>
      <c r="I41" s="26"/>
      <c r="J41" s="26"/>
      <c r="K41" s="26"/>
    </row>
    <row r="42" spans="2:11">
      <c r="B42" s="8">
        <v>1992</v>
      </c>
      <c r="C42" s="7">
        <v>8.4</v>
      </c>
      <c r="D42" s="7">
        <v>10.1</v>
      </c>
    </row>
    <row r="43" spans="2:11">
      <c r="B43" s="8">
        <v>1993</v>
      </c>
      <c r="C43" s="7">
        <v>9.1</v>
      </c>
      <c r="D43" s="7">
        <v>10.199999999999999</v>
      </c>
    </row>
    <row r="44" spans="2:11">
      <c r="B44" s="6" t="s">
        <v>32</v>
      </c>
      <c r="C44" s="6">
        <f>COUNT(C7:C43)</f>
        <v>37</v>
      </c>
      <c r="D44" s="6">
        <f>COUNT(D7:D43)</f>
        <v>37</v>
      </c>
    </row>
  </sheetData>
  <sortState ref="D4:D40">
    <sortCondition ref="D4"/>
  </sortState>
  <mergeCells count="21">
    <mergeCell ref="B3:M3"/>
    <mergeCell ref="F37:K38"/>
    <mergeCell ref="F40:K41"/>
    <mergeCell ref="F35:K35"/>
    <mergeCell ref="B5:B6"/>
    <mergeCell ref="C5:C6"/>
    <mergeCell ref="D5:D6"/>
    <mergeCell ref="G5:G6"/>
    <mergeCell ref="H5:H6"/>
    <mergeCell ref="J5:K5"/>
    <mergeCell ref="L5:L6"/>
    <mergeCell ref="V14:V15"/>
    <mergeCell ref="E5:F5"/>
    <mergeCell ref="M5:N5"/>
    <mergeCell ref="I5:I6"/>
    <mergeCell ref="U14:U15"/>
    <mergeCell ref="O5:O6"/>
    <mergeCell ref="P5:P6"/>
    <mergeCell ref="Q5:Q6"/>
    <mergeCell ref="R5:R6"/>
    <mergeCell ref="S5:S6"/>
  </mergeCells>
  <pageMargins left="0.19685039370078741" right="0.19685039370078741" top="0.19685039370078741" bottom="0.19685039370078741" header="0" footer="0"/>
  <pageSetup paperSize="9" scale="62" orientation="landscape" horizontalDpi="360" verticalDpi="360" r:id="rId1"/>
  <ignoredErrors>
    <ignoredError sqref="H7:H12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C26"/>
  <sheetViews>
    <sheetView workbookViewId="0">
      <selection activeCell="E2" sqref="E2"/>
    </sheetView>
  </sheetViews>
  <sheetFormatPr defaultRowHeight="14.5"/>
  <cols>
    <col min="1" max="1" width="3.54296875" customWidth="1"/>
    <col min="2" max="2" width="14.54296875" customWidth="1"/>
    <col min="3" max="3" width="13.453125" customWidth="1"/>
  </cols>
  <sheetData>
    <row r="1" spans="2:3" s="5" customFormat="1"/>
    <row r="2" spans="2:3" ht="18" customHeight="1">
      <c r="B2" s="19" t="s">
        <v>33</v>
      </c>
      <c r="C2" s="19"/>
    </row>
    <row r="3" spans="2:3" ht="2.5" hidden="1" customHeight="1">
      <c r="B3" s="6"/>
      <c r="C3" s="6"/>
    </row>
    <row r="4" spans="2:3" ht="22.5" customHeight="1">
      <c r="B4" s="21" t="s">
        <v>6</v>
      </c>
      <c r="C4" s="21" t="s">
        <v>35</v>
      </c>
    </row>
    <row r="5" spans="2:3" ht="21" customHeight="1">
      <c r="B5" s="22"/>
      <c r="C5" s="22"/>
    </row>
    <row r="6" spans="2:3" s="4" customFormat="1" ht="14" customHeight="1">
      <c r="B6" s="15">
        <v>6</v>
      </c>
      <c r="C6" s="15">
        <v>0</v>
      </c>
    </row>
    <row r="7" spans="2:3">
      <c r="B7" s="6">
        <v>7.8167</v>
      </c>
      <c r="C7" s="6">
        <v>3</v>
      </c>
    </row>
    <row r="8" spans="2:3">
      <c r="B8" s="6">
        <v>8.25</v>
      </c>
      <c r="C8" s="6">
        <v>10</v>
      </c>
    </row>
    <row r="9" spans="2:3">
      <c r="B9" s="6">
        <v>8.6832999999999991</v>
      </c>
      <c r="C9" s="6">
        <v>12</v>
      </c>
    </row>
    <row r="10" spans="2:3">
      <c r="B10" s="6">
        <v>9.1166999999999998</v>
      </c>
      <c r="C10" s="6">
        <v>6</v>
      </c>
    </row>
    <row r="11" spans="2:3">
      <c r="B11" s="6">
        <v>9.5500000000000007</v>
      </c>
      <c r="C11" s="6">
        <v>4</v>
      </c>
    </row>
    <row r="12" spans="2:3">
      <c r="B12" s="6">
        <v>9.9832999999999998</v>
      </c>
      <c r="C12" s="6">
        <v>2</v>
      </c>
    </row>
    <row r="13" spans="2:3">
      <c r="B13" s="6">
        <v>11</v>
      </c>
      <c r="C13" s="6">
        <v>0</v>
      </c>
    </row>
    <row r="16" spans="2:3">
      <c r="B16" s="19" t="s">
        <v>37</v>
      </c>
      <c r="C16" s="19"/>
    </row>
    <row r="17" spans="2:3">
      <c r="B17" s="6" t="s">
        <v>34</v>
      </c>
      <c r="C17" s="6"/>
    </row>
    <row r="18" spans="2:3">
      <c r="B18" s="7" t="s">
        <v>23</v>
      </c>
      <c r="C18" s="6">
        <f>3/C25</f>
        <v>6.9230769230769234</v>
      </c>
    </row>
    <row r="19" spans="2:3">
      <c r="B19" s="7" t="s">
        <v>24</v>
      </c>
      <c r="C19" s="6">
        <f>10/C25</f>
        <v>23.07692307692308</v>
      </c>
    </row>
    <row r="20" spans="2:3">
      <c r="B20" s="7" t="s">
        <v>25</v>
      </c>
      <c r="C20" s="6">
        <f>12/C25</f>
        <v>27.692307692307693</v>
      </c>
    </row>
    <row r="21" spans="2:3">
      <c r="B21" s="7" t="s">
        <v>26</v>
      </c>
      <c r="C21" s="6">
        <f>6/C25</f>
        <v>13.846153846153847</v>
      </c>
    </row>
    <row r="22" spans="2:3">
      <c r="B22" s="7" t="s">
        <v>27</v>
      </c>
      <c r="C22" s="6">
        <f>4/C25</f>
        <v>9.2307692307692317</v>
      </c>
    </row>
    <row r="23" spans="2:3">
      <c r="B23" s="7" t="s">
        <v>28</v>
      </c>
      <c r="C23" s="6">
        <f>2/C25</f>
        <v>4.6153846153846159</v>
      </c>
    </row>
    <row r="24" spans="2:3">
      <c r="B24" s="7"/>
      <c r="C24" s="6"/>
    </row>
    <row r="25" spans="2:3">
      <c r="B25" s="23" t="s">
        <v>36</v>
      </c>
      <c r="C25" s="24">
        <v>0.43333333333333329</v>
      </c>
    </row>
    <row r="26" spans="2:3">
      <c r="B26" s="23"/>
      <c r="C26" s="24"/>
    </row>
  </sheetData>
  <mergeCells count="6">
    <mergeCell ref="B4:B5"/>
    <mergeCell ref="C4:C5"/>
    <mergeCell ref="B2:C2"/>
    <mergeCell ref="B16:C16"/>
    <mergeCell ref="B25:B26"/>
    <mergeCell ref="C25:C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2023-02-16T21:57:00Z</dcterms:modified>
</cp:coreProperties>
</file>