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<sst xmlns="http://schemas.openxmlformats.org/spreadsheetml/2006/main" count="183" uniqueCount="161">
  <si>
    <t>CTT</t>
  </si>
  <si>
    <t>RISORSA</t>
  </si>
  <si>
    <t>Risorsa piccola(small.pdf)</t>
  </si>
  <si>
    <t>Risorsa grande(large.pdf)</t>
  </si>
  <si>
    <t>TEST</t>
  </si>
  <si>
    <t>TEST 1</t>
  </si>
  <si>
    <t>TEST 2</t>
  </si>
  <si>
    <t>TEST 3</t>
  </si>
  <si>
    <t>Media elapsed (s)</t>
  </si>
  <si>
    <t>Throughput (req/min)</t>
  </si>
  <si>
    <t>Deviazione standard (s)</t>
  </si>
  <si>
    <t>Dev.std/media</t>
  </si>
  <si>
    <t>Mediana Elaps (s)</t>
  </si>
  <si>
    <t>Potenza</t>
  </si>
  <si>
    <t>a</t>
  </si>
  <si>
    <t>b</t>
  </si>
  <si>
    <t>r</t>
  </si>
  <si>
    <t>Grandezza considerata</t>
  </si>
  <si>
    <t>Elapsed Time</t>
  </si>
  <si>
    <t>THR</t>
  </si>
  <si>
    <t>μ</t>
  </si>
  <si>
    <t>media su tutte le misurazioni</t>
  </si>
  <si>
    <t>MEDIA(B:M)</t>
  </si>
  <si>
    <t>y.1.</t>
  </si>
  <si>
    <t>media sulle misurazioni con risorsa piccola</t>
  </si>
  <si>
    <t>MEDIA(B:D;H:J)</t>
  </si>
  <si>
    <t>y.2.</t>
  </si>
  <si>
    <t>media sulle misurazioni con risorsa grande</t>
  </si>
  <si>
    <t>MEDIA(E:G;K:M)</t>
  </si>
  <si>
    <t>y1..</t>
  </si>
  <si>
    <t>media sulle misurazioni con ctt basso</t>
  </si>
  <si>
    <t>MEDIA(B:G)</t>
  </si>
  <si>
    <t>y2..</t>
  </si>
  <si>
    <t>media sulle misurazioni con ctt alto</t>
  </si>
  <si>
    <t>MEDIA(H:M)</t>
  </si>
  <si>
    <t>y...</t>
  </si>
  <si>
    <t>uguale a μ</t>
  </si>
  <si>
    <t>y11.</t>
  </si>
  <si>
    <t>media sulle misurazioni con risorsa piccola e ctt basso</t>
  </si>
  <si>
    <t>MEDIA(B:D)</t>
  </si>
  <si>
    <t>y12.</t>
  </si>
  <si>
    <t>media sulle misurazioni con risorsa grande e ctt basso</t>
  </si>
  <si>
    <t>MEDIA(E:G)</t>
  </si>
  <si>
    <t>y21.</t>
  </si>
  <si>
    <t>media sulle misurazioni con risorsa piccola e ctt alto</t>
  </si>
  <si>
    <t>MEDIA(H:J)</t>
  </si>
  <si>
    <t>y22.</t>
  </si>
  <si>
    <t>media sulle misurazioni con risorsa grande e ctt alto</t>
  </si>
  <si>
    <t>MEDIA(K:M)</t>
  </si>
  <si>
    <t>α1</t>
  </si>
  <si>
    <t>effetto della risorsa piccola</t>
  </si>
  <si>
    <t>y.1.-μ</t>
  </si>
  <si>
    <t>α2</t>
  </si>
  <si>
    <t>effetto della risorsa grande</t>
  </si>
  <si>
    <t>y.2.-μ</t>
  </si>
  <si>
    <t>β1</t>
  </si>
  <si>
    <t>effetto del ctt basso</t>
  </si>
  <si>
    <t>y1..-μ</t>
  </si>
  <si>
    <t>β2</t>
  </si>
  <si>
    <t>effetto del ctt alto</t>
  </si>
  <si>
    <t>y2..-μ</t>
  </si>
  <si>
    <t>γ11</t>
  </si>
  <si>
    <t>effetto dellì'interazione tra risorsa piccola e ctt basso</t>
  </si>
  <si>
    <t>y11.-α1-β1-μ</t>
  </si>
  <si>
    <t>γ12</t>
  </si>
  <si>
    <t>effetto dellì'interazione tra risorsa grande e ctt basso</t>
  </si>
  <si>
    <t>y12.-α2-β1-μ</t>
  </si>
  <si>
    <t>γ21</t>
  </si>
  <si>
    <t>effetto dellì'interazione tra risorsa piccola e ctt alto</t>
  </si>
  <si>
    <t>y21.-α1-β2-μ</t>
  </si>
  <si>
    <t>γ22</t>
  </si>
  <si>
    <t>effetto dellì'interazione tra risorsa grande e ctt alto</t>
  </si>
  <si>
    <t>y22.-α2-β2-μ</t>
  </si>
  <si>
    <t>e111</t>
  </si>
  <si>
    <t>errore prima misurazione con risorsa piccola e ctt basso</t>
  </si>
  <si>
    <t>y111-y11.</t>
  </si>
  <si>
    <t>e112</t>
  </si>
  <si>
    <t>errore seconda misurazione con risorsa piccola e ctt basso</t>
  </si>
  <si>
    <t>y112-y11.</t>
  </si>
  <si>
    <t>e113</t>
  </si>
  <si>
    <t>errore terza misurazione con risorsa piccola e ctt basso</t>
  </si>
  <si>
    <t>y113-y11.</t>
  </si>
  <si>
    <t>e121</t>
  </si>
  <si>
    <t>errore prima misurazione con risorsa grande e ctt basso</t>
  </si>
  <si>
    <t>y121-y12.</t>
  </si>
  <si>
    <t>e122</t>
  </si>
  <si>
    <t>errore seconda misurazione con risorsa grande e ctt basso</t>
  </si>
  <si>
    <t>y122-y12.</t>
  </si>
  <si>
    <t>e123</t>
  </si>
  <si>
    <t>errore terza misurazione con risorsa grande e ctt basso</t>
  </si>
  <si>
    <t>y123-y12.</t>
  </si>
  <si>
    <t>e211</t>
  </si>
  <si>
    <t>errore prima misurazione con risorsa piccola e ctt alto</t>
  </si>
  <si>
    <t>y211-y21.</t>
  </si>
  <si>
    <t>e212</t>
  </si>
  <si>
    <t>errore seconda misurazione con risorsa piccola e ctt alto</t>
  </si>
  <si>
    <t>y212-y21.</t>
  </si>
  <si>
    <t>e213</t>
  </si>
  <si>
    <t>errore terza misurazione con risorsa piccola e ctt alto</t>
  </si>
  <si>
    <t>y213-y21.</t>
  </si>
  <si>
    <t>e221</t>
  </si>
  <si>
    <t>errore prima misurazione con risorsa grande e ctt alto</t>
  </si>
  <si>
    <t>y221-y22.</t>
  </si>
  <si>
    <t>e222</t>
  </si>
  <si>
    <t>errore seconda misurazione con risorsa grande e ctt alto</t>
  </si>
  <si>
    <t>y222-y22.</t>
  </si>
  <si>
    <t>e223</t>
  </si>
  <si>
    <t>errore terza misurazione con risorsa grande e ctt alto</t>
  </si>
  <si>
    <t>y223-y22.</t>
  </si>
  <si>
    <t>SS0</t>
  </si>
  <si>
    <t>somma quadratica media</t>
  </si>
  <si>
    <t>abrμ^2</t>
  </si>
  <si>
    <t>SSA</t>
  </si>
  <si>
    <t>somma quadratica fattore A</t>
  </si>
  <si>
    <t>br*sum(α_j^2)</t>
  </si>
  <si>
    <t>SSB</t>
  </si>
  <si>
    <t>somma quadratica fattore B</t>
  </si>
  <si>
    <t>ar*sum(β_i^2)</t>
  </si>
  <si>
    <t>SSAB</t>
  </si>
  <si>
    <t>somma quadratica interazione</t>
  </si>
  <si>
    <t>r*sum(γ_ij^2)</t>
  </si>
  <si>
    <t>SSE</t>
  </si>
  <si>
    <t>somma quadratica errore</t>
  </si>
  <si>
    <t>sum(e_ijk^2)</t>
  </si>
  <si>
    <t>SST</t>
  </si>
  <si>
    <t>somma quadratica totale</t>
  </si>
  <si>
    <t>𝑆𝑆𝐴+𝑆𝑆𝐵+𝑆𝑆𝐴𝐵+𝑆𝑆𝐸</t>
  </si>
  <si>
    <t>Importanza fattore A</t>
  </si>
  <si>
    <t>SSA/SST</t>
  </si>
  <si>
    <t>Importanza fattore B</t>
  </si>
  <si>
    <t>SSB/SST</t>
  </si>
  <si>
    <t>Importanza interazione</t>
  </si>
  <si>
    <t>SSAB/SST</t>
  </si>
  <si>
    <t>Importanza errore</t>
  </si>
  <si>
    <t>SSE/SST</t>
  </si>
  <si>
    <t>MSA</t>
  </si>
  <si>
    <t>Mean square fattore A</t>
  </si>
  <si>
    <t>SSA/(a-1)</t>
  </si>
  <si>
    <t>MSB</t>
  </si>
  <si>
    <t>Mean square fattore B</t>
  </si>
  <si>
    <t>SSB/(b-1)</t>
  </si>
  <si>
    <t>MSAB</t>
  </si>
  <si>
    <t>Mean square interazione</t>
  </si>
  <si>
    <t>SSAB/(a-1)(b-1)</t>
  </si>
  <si>
    <t>MSE</t>
  </si>
  <si>
    <t>Mean square errore</t>
  </si>
  <si>
    <t>SSE/(ab(r-1))</t>
  </si>
  <si>
    <t>FvalueA</t>
  </si>
  <si>
    <t>MSA/MSE</t>
  </si>
  <si>
    <t>F Table for α = 0.05</t>
  </si>
  <si>
    <t>F Table for α = 0.01</t>
  </si>
  <si>
    <t>FvalueB</t>
  </si>
  <si>
    <t>MSB/MSE</t>
  </si>
  <si>
    <t>FvalueAB</t>
  </si>
  <si>
    <t>MSAB/MSE</t>
  </si>
  <si>
    <t>/</t>
  </si>
  <si>
    <r>
      <rPr>
        <rFont val="&quot;Times New Roman&quot;"/>
        <b/>
        <color rgb="FF000000"/>
      </rPr>
      <t>df</t>
    </r>
    <r>
      <rPr>
        <rFont val="Times New Roman"/>
        <b/>
        <color theme="1"/>
        <sz val="10.0"/>
        <vertAlign val="subscript"/>
      </rPr>
      <t>1</t>
    </r>
    <r>
      <rPr>
        <rFont val="Times New Roman"/>
        <b/>
        <color theme="1"/>
        <sz val="10.0"/>
      </rPr>
      <t>=1</t>
    </r>
  </si>
  <si>
    <t>∞</t>
  </si>
  <si>
    <r>
      <rPr>
        <rFont val="&quot;Times New Roman&quot;"/>
        <b/>
        <color rgb="FF000000"/>
        <sz val="11.0"/>
      </rPr>
      <t>df</t>
    </r>
    <r>
      <rPr>
        <rFont val="Times New Roman"/>
        <b/>
        <color theme="1"/>
        <sz val="10.0"/>
        <vertAlign val="subscript"/>
      </rPr>
      <t>2</t>
    </r>
    <r>
      <rPr>
        <rFont val="Times New Roman"/>
        <b/>
        <color theme="1"/>
        <sz val="10.0"/>
      </rPr>
      <t>=1</t>
    </r>
  </si>
  <si>
    <r>
      <rPr>
        <rFont val="&quot;Times New Roman&quot;"/>
        <b/>
        <color rgb="FF000000"/>
      </rPr>
      <t>df</t>
    </r>
    <r>
      <rPr>
        <rFont val="Times New Roman"/>
        <b/>
        <color theme="1"/>
        <sz val="10.0"/>
        <vertAlign val="subscript"/>
      </rPr>
      <t>1</t>
    </r>
    <r>
      <rPr>
        <rFont val="Times New Roman"/>
        <b/>
        <color theme="1"/>
        <sz val="10.0"/>
      </rPr>
      <t>=1</t>
    </r>
  </si>
  <si>
    <r>
      <rPr>
        <rFont val="&quot;Times New Roman&quot;"/>
        <b/>
        <color rgb="FF000000"/>
      </rPr>
      <t>df</t>
    </r>
    <r>
      <rPr>
        <rFont val="Times New Roman"/>
        <b/>
        <color theme="1"/>
        <sz val="10.0"/>
        <vertAlign val="subscript"/>
      </rPr>
      <t>2</t>
    </r>
    <r>
      <rPr>
        <rFont val="Times New Roman"/>
        <b/>
        <color theme="1"/>
        <sz val="10.0"/>
      </rPr>
      <t>=1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</si>
</sst>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theme="1"/>
      <name val="Calibri"/>
    </font>
    <font>
      <b/>
      <i/>
      <sz val="11.0"/>
      <color theme="1"/>
      <name val="Calibri"/>
    </font>
    <font/>
    <font>
      <sz val="11.0"/>
      <color theme="1"/>
      <name val="Calibri"/>
    </font>
    <font>
      <color theme="1"/>
      <name val="Arial"/>
      <scheme val="minor"/>
    </font>
    <font>
      <sz val="13.0"/>
      <color rgb="FF000080"/>
      <name val="&quot;Times New Roman&quot;"/>
    </font>
    <font>
      <b/>
      <color theme="1"/>
      <name val="&quot;Times New Roman&quot;"/>
    </font>
    <font>
      <b/>
      <color rgb="FF000000"/>
      <name val="&quot;Times New Roman&quot;"/>
    </font>
    <font>
      <b/>
      <sz val="11.0"/>
      <color rgb="FF000000"/>
      <name val="&quot;Times New Roman&quot;"/>
    </font>
    <font>
      <color theme="1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2" fontId="2" numFmtId="0" xfId="0" applyAlignment="1" applyBorder="1" applyFill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2" fillId="3" fontId="2" numFmtId="0" xfId="0" applyAlignment="1" applyBorder="1" applyFill="1" applyFont="1">
      <alignment horizontal="center" vertical="bottom"/>
    </xf>
    <xf borderId="0" fillId="0" fontId="4" numFmtId="0" xfId="0" applyAlignment="1" applyFont="1">
      <alignment vertical="bottom"/>
    </xf>
    <xf borderId="2" fillId="4" fontId="1" numFmtId="0" xfId="0" applyAlignment="1" applyBorder="1" applyFill="1" applyFont="1">
      <alignment horizontal="center" vertical="bottom"/>
    </xf>
    <xf borderId="2" fillId="5" fontId="1" numFmtId="0" xfId="0" applyAlignment="1" applyBorder="1" applyFill="1" applyFont="1">
      <alignment horizontal="center" vertical="bottom"/>
    </xf>
    <xf borderId="1" fillId="0" fontId="4" numFmtId="0" xfId="0" applyAlignment="1" applyBorder="1" applyFont="1">
      <alignment horizontal="right" vertical="bottom"/>
    </xf>
    <xf borderId="1" fillId="0" fontId="4" numFmtId="0" xfId="0" applyAlignment="1" applyBorder="1" applyFont="1">
      <alignment vertical="bottom"/>
    </xf>
    <xf borderId="5" fillId="0" fontId="5" numFmtId="0" xfId="0" applyBorder="1" applyFont="1"/>
    <xf borderId="5" fillId="0" fontId="3" numFmtId="0" xfId="0" applyBorder="1" applyFont="1"/>
    <xf borderId="6" fillId="0" fontId="3" numFmtId="0" xfId="0" applyBorder="1" applyFont="1"/>
    <xf borderId="1" fillId="0" fontId="1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  <xf borderId="2" fillId="0" fontId="4" numFmtId="0" xfId="0" applyAlignment="1" applyBorder="1" applyFont="1">
      <alignment horizontal="center" vertical="bottom"/>
    </xf>
    <xf borderId="1" fillId="0" fontId="4" numFmtId="3" xfId="0" applyAlignment="1" applyBorder="1" applyFont="1" applyNumberFormat="1">
      <alignment horizontal="right" vertical="bottom"/>
    </xf>
    <xf borderId="2" fillId="0" fontId="6" numFmtId="0" xfId="0" applyAlignment="1" applyBorder="1" applyFont="1">
      <alignment horizontal="center" shrinkToFit="0" wrapText="1"/>
    </xf>
    <xf borderId="1" fillId="0" fontId="7" numFmtId="0" xfId="0" applyAlignment="1" applyBorder="1" applyFont="1">
      <alignment horizontal="center" shrinkToFit="0" wrapText="1"/>
    </xf>
    <xf borderId="1" fillId="0" fontId="8" numFmtId="0" xfId="0" applyAlignment="1" applyBorder="1" applyFont="1">
      <alignment horizontal="center" shrinkToFit="0" wrapText="1"/>
    </xf>
    <xf borderId="1" fillId="0" fontId="9" numFmtId="0" xfId="0" applyAlignment="1" applyBorder="1" applyFont="1">
      <alignment horizontal="center" shrinkToFit="0" wrapText="1"/>
    </xf>
    <xf borderId="1" fillId="0" fontId="10" numFmtId="3" xfId="0" applyAlignment="1" applyBorder="1" applyFont="1" applyNumberForma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125.0</v>
      </c>
      <c r="C1" s="3"/>
      <c r="D1" s="3"/>
      <c r="E1" s="3"/>
      <c r="F1" s="3"/>
      <c r="G1" s="4"/>
      <c r="H1" s="5">
        <v>375.0</v>
      </c>
      <c r="I1" s="3"/>
      <c r="J1" s="3"/>
      <c r="K1" s="3"/>
      <c r="L1" s="3"/>
      <c r="M1" s="4"/>
      <c r="N1" s="6"/>
      <c r="O1" s="6"/>
      <c r="P1" s="6"/>
      <c r="Q1" s="6"/>
      <c r="R1" s="6"/>
      <c r="S1" s="6"/>
      <c r="T1" s="6"/>
      <c r="U1" s="6"/>
      <c r="V1" s="6"/>
    </row>
    <row r="2">
      <c r="A2" s="1" t="s">
        <v>1</v>
      </c>
      <c r="B2" s="7" t="s">
        <v>2</v>
      </c>
      <c r="C2" s="3"/>
      <c r="D2" s="4"/>
      <c r="E2" s="8" t="s">
        <v>3</v>
      </c>
      <c r="F2" s="3"/>
      <c r="G2" s="4"/>
      <c r="H2" s="7" t="s">
        <v>2</v>
      </c>
      <c r="I2" s="3"/>
      <c r="J2" s="4"/>
      <c r="K2" s="8" t="s">
        <v>3</v>
      </c>
      <c r="L2" s="3"/>
      <c r="M2" s="4"/>
      <c r="N2" s="6"/>
      <c r="O2" s="6"/>
      <c r="P2" s="6"/>
      <c r="Q2" s="6"/>
      <c r="R2" s="6"/>
      <c r="S2" s="6"/>
      <c r="T2" s="6"/>
      <c r="U2" s="6"/>
      <c r="V2" s="6"/>
    </row>
    <row r="3">
      <c r="A3" s="1" t="s">
        <v>4</v>
      </c>
      <c r="B3" s="1" t="s">
        <v>5</v>
      </c>
      <c r="C3" s="1" t="s">
        <v>6</v>
      </c>
      <c r="D3" s="1" t="s">
        <v>7</v>
      </c>
      <c r="E3" s="1" t="s">
        <v>5</v>
      </c>
      <c r="F3" s="1" t="s">
        <v>6</v>
      </c>
      <c r="G3" s="1" t="s">
        <v>7</v>
      </c>
      <c r="H3" s="1" t="s">
        <v>5</v>
      </c>
      <c r="I3" s="1" t="s">
        <v>6</v>
      </c>
      <c r="J3" s="1" t="s">
        <v>7</v>
      </c>
      <c r="K3" s="1" t="s">
        <v>5</v>
      </c>
      <c r="L3" s="1" t="s">
        <v>6</v>
      </c>
      <c r="M3" s="1" t="s">
        <v>7</v>
      </c>
      <c r="N3" s="6"/>
      <c r="O3" s="6"/>
      <c r="P3" s="6"/>
      <c r="Q3" s="6"/>
      <c r="R3" s="6"/>
      <c r="S3" s="6"/>
      <c r="T3" s="6"/>
      <c r="U3" s="6"/>
      <c r="V3" s="6"/>
    </row>
    <row r="4">
      <c r="A4" s="1" t="s">
        <v>8</v>
      </c>
      <c r="B4" s="9">
        <f>1.2919022724848/1000</f>
        <v>0.001291902272</v>
      </c>
      <c r="C4" s="9">
        <f>0.882525462592652/1000</f>
        <v>0.0008825254626</v>
      </c>
      <c r="D4" s="9">
        <f>0.755799690683164
/1000</f>
        <v>0.0007557996907</v>
      </c>
      <c r="E4" s="9">
        <f>380.747978747979/1000</f>
        <v>0.3807479787</v>
      </c>
      <c r="F4" s="9">
        <f>408.473290910152/1000</f>
        <v>0.4084732909</v>
      </c>
      <c r="G4" s="9">
        <f>435.821813682164/1000</f>
        <v>0.4358218137</v>
      </c>
      <c r="H4" s="9">
        <f>0.666038574348947/1000</f>
        <v>0.0006660385743</v>
      </c>
      <c r="I4" s="9">
        <f>0.623340147542441/1000</f>
        <v>0.0006233401475</v>
      </c>
      <c r="J4" s="9">
        <f>0.684555764923383/1000</f>
        <v>0.0006845557649</v>
      </c>
      <c r="K4" s="9">
        <v>0.534917835076046</v>
      </c>
      <c r="L4" s="9">
        <v>0.569029958285931</v>
      </c>
      <c r="M4" s="9">
        <v>0.559206863860447</v>
      </c>
      <c r="N4" s="6"/>
      <c r="O4" s="6"/>
      <c r="P4" s="6"/>
      <c r="Q4" s="6"/>
      <c r="R4" s="6"/>
      <c r="S4" s="6"/>
      <c r="T4" s="6"/>
      <c r="U4" s="6"/>
      <c r="V4" s="6"/>
    </row>
    <row r="5">
      <c r="A5" s="1" t="s">
        <v>9</v>
      </c>
      <c r="B5" s="9">
        <v>62.57552</v>
      </c>
      <c r="C5" s="9">
        <v>62.50896</v>
      </c>
      <c r="D5" s="9">
        <v>62.50229</v>
      </c>
      <c r="E5" s="9">
        <v>57.66305</v>
      </c>
      <c r="F5" s="9">
        <v>57.04343</v>
      </c>
      <c r="G5" s="9">
        <v>56.50521</v>
      </c>
      <c r="H5" s="9">
        <v>187.50917</v>
      </c>
      <c r="I5" s="9">
        <v>187.50729</v>
      </c>
      <c r="J5" s="9">
        <v>187.51854</v>
      </c>
      <c r="K5" s="9">
        <v>56.04184</v>
      </c>
      <c r="L5" s="9">
        <v>52.67924</v>
      </c>
      <c r="M5" s="9">
        <v>54.1948</v>
      </c>
      <c r="N5" s="6"/>
      <c r="O5" s="6"/>
      <c r="P5" s="6"/>
      <c r="Q5" s="6"/>
      <c r="R5" s="6"/>
      <c r="S5" s="6"/>
      <c r="T5" s="6"/>
      <c r="U5" s="6"/>
      <c r="V5" s="6"/>
    </row>
    <row r="6">
      <c r="A6" s="1" t="s">
        <v>10</v>
      </c>
      <c r="B6" s="9">
        <v>0.01476</v>
      </c>
      <c r="C6" s="9">
        <f>0.56/1000</f>
        <v>0.00056</v>
      </c>
      <c r="D6" s="9">
        <f>0.53/1000</f>
        <v>0.00053</v>
      </c>
      <c r="E6" s="9">
        <f>218.26/1000</f>
        <v>0.21826</v>
      </c>
      <c r="F6" s="9">
        <v>0.20196</v>
      </c>
      <c r="G6" s="9">
        <v>0.20433</v>
      </c>
      <c r="H6" s="9">
        <v>5.3E-4</v>
      </c>
      <c r="I6" s="9">
        <v>5.3E-4</v>
      </c>
      <c r="J6" s="9">
        <v>5.2E-4</v>
      </c>
      <c r="K6" s="9">
        <v>0.37034</v>
      </c>
      <c r="L6" s="9">
        <v>0.35753</v>
      </c>
      <c r="M6" s="9">
        <v>0.38108</v>
      </c>
      <c r="N6" s="6"/>
      <c r="O6" s="6"/>
      <c r="P6" s="6"/>
      <c r="Q6" s="6"/>
      <c r="R6" s="6"/>
      <c r="S6" s="6"/>
      <c r="T6" s="6"/>
      <c r="U6" s="6"/>
      <c r="V6" s="6"/>
    </row>
    <row r="7">
      <c r="A7" s="1" t="s">
        <v>11</v>
      </c>
      <c r="B7" s="9">
        <f t="shared" ref="B7:M7" si="1">B6/B4</f>
        <v>11.4250128</v>
      </c>
      <c r="C7" s="9">
        <f t="shared" si="1"/>
        <v>0.6345425982</v>
      </c>
      <c r="D7" s="9">
        <f t="shared" si="1"/>
        <v>0.7012440023</v>
      </c>
      <c r="E7" s="9">
        <f t="shared" si="1"/>
        <v>0.5732400753</v>
      </c>
      <c r="F7" s="9">
        <f t="shared" si="1"/>
        <v>0.4944264521</v>
      </c>
      <c r="G7" s="9">
        <f t="shared" si="1"/>
        <v>0.4688383958</v>
      </c>
      <c r="H7" s="9">
        <f t="shared" si="1"/>
        <v>0.7957497064</v>
      </c>
      <c r="I7" s="9">
        <f t="shared" si="1"/>
        <v>0.8502580848</v>
      </c>
      <c r="J7" s="9">
        <f t="shared" si="1"/>
        <v>0.759616713</v>
      </c>
      <c r="K7" s="9">
        <f t="shared" si="1"/>
        <v>0.6923306267</v>
      </c>
      <c r="L7" s="9">
        <f t="shared" si="1"/>
        <v>0.6283148976</v>
      </c>
      <c r="M7" s="9">
        <f t="shared" si="1"/>
        <v>0.681465169</v>
      </c>
      <c r="N7" s="6"/>
      <c r="O7" s="6"/>
      <c r="P7" s="6"/>
      <c r="Q7" s="6"/>
      <c r="R7" s="6"/>
      <c r="S7" s="6"/>
      <c r="T7" s="6"/>
      <c r="U7" s="6"/>
      <c r="V7" s="6"/>
    </row>
    <row r="8">
      <c r="A8" s="1" t="s">
        <v>12</v>
      </c>
      <c r="B8" s="9">
        <f t="shared" ref="B8:D8" si="2">1/1000</f>
        <v>0.001</v>
      </c>
      <c r="C8" s="9">
        <f t="shared" si="2"/>
        <v>0.001</v>
      </c>
      <c r="D8" s="9">
        <f t="shared" si="2"/>
        <v>0.001</v>
      </c>
      <c r="E8" s="9">
        <f>394/1000</f>
        <v>0.394</v>
      </c>
      <c r="F8" s="9">
        <v>0.377</v>
      </c>
      <c r="G8" s="9">
        <v>0.49</v>
      </c>
      <c r="H8" s="9">
        <v>0.001</v>
      </c>
      <c r="I8" s="9">
        <v>0.001</v>
      </c>
      <c r="J8" s="9">
        <v>0.001</v>
      </c>
      <c r="K8" s="9">
        <v>0.514</v>
      </c>
      <c r="L8" s="9">
        <v>0.55</v>
      </c>
      <c r="M8" s="9">
        <v>0.496</v>
      </c>
      <c r="N8" s="6"/>
      <c r="O8" s="6"/>
      <c r="P8" s="6"/>
      <c r="Q8" s="6"/>
      <c r="R8" s="6"/>
      <c r="S8" s="6"/>
      <c r="T8" s="6"/>
      <c r="U8" s="6"/>
      <c r="V8" s="6"/>
    </row>
    <row r="9">
      <c r="A9" s="1" t="s">
        <v>13</v>
      </c>
      <c r="B9" s="9">
        <f t="shared" ref="B9:M9" si="3">B5/B4</f>
        <v>48436.72879</v>
      </c>
      <c r="C9" s="9">
        <f t="shared" si="3"/>
        <v>70829.63909</v>
      </c>
      <c r="D9" s="9">
        <f t="shared" si="3"/>
        <v>82696.89809</v>
      </c>
      <c r="E9" s="9">
        <f t="shared" si="3"/>
        <v>151.4467659</v>
      </c>
      <c r="F9" s="9">
        <f t="shared" si="3"/>
        <v>139.6503303</v>
      </c>
      <c r="G9" s="9">
        <f t="shared" si="3"/>
        <v>129.6520923</v>
      </c>
      <c r="H9" s="9">
        <f t="shared" si="3"/>
        <v>281528.9943</v>
      </c>
      <c r="I9" s="9">
        <f t="shared" si="3"/>
        <v>300810.5458</v>
      </c>
      <c r="J9" s="9">
        <f t="shared" si="3"/>
        <v>273927.3403</v>
      </c>
      <c r="K9" s="9">
        <f t="shared" si="3"/>
        <v>104.7671929</v>
      </c>
      <c r="L9" s="9">
        <f t="shared" si="3"/>
        <v>92.57726985</v>
      </c>
      <c r="M9" s="9">
        <f t="shared" si="3"/>
        <v>96.91368884</v>
      </c>
      <c r="N9" s="6"/>
      <c r="O9" s="6"/>
      <c r="P9" s="6"/>
      <c r="Q9" s="6"/>
      <c r="R9" s="6"/>
      <c r="S9" s="6"/>
      <c r="T9" s="6"/>
      <c r="U9" s="6"/>
      <c r="V9" s="6"/>
    </row>
    <row r="10">
      <c r="A10" s="10"/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>
      <c r="A11" s="1" t="s">
        <v>14</v>
      </c>
      <c r="B11" s="9">
        <v>2.0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>
      <c r="A12" s="1" t="s">
        <v>15</v>
      </c>
      <c r="B12" s="9">
        <v>2.0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>
      <c r="A13" s="1" t="s">
        <v>16</v>
      </c>
      <c r="B13" s="9">
        <v>3.0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>
      <c r="A15" s="1" t="s">
        <v>17</v>
      </c>
      <c r="B15" s="11"/>
      <c r="C15" s="12"/>
      <c r="D15" s="12"/>
      <c r="E15" s="12"/>
      <c r="F15" s="12"/>
      <c r="G15" s="12"/>
      <c r="H15" s="13"/>
      <c r="I15" s="14" t="s">
        <v>18</v>
      </c>
      <c r="J15" s="14" t="s">
        <v>19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>
      <c r="A16" s="1" t="s">
        <v>20</v>
      </c>
      <c r="B16" s="15" t="s">
        <v>21</v>
      </c>
      <c r="G16" s="16" t="s">
        <v>22</v>
      </c>
      <c r="H16" s="4"/>
      <c r="I16" s="9">
        <f>AVERAGE(B8:M8)</f>
        <v>0.2355833333</v>
      </c>
      <c r="J16" s="9">
        <f>AVERAGE(B5:M5)</f>
        <v>90.35411167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>
      <c r="A17" s="1" t="s">
        <v>23</v>
      </c>
      <c r="B17" s="15" t="s">
        <v>24</v>
      </c>
      <c r="G17" s="16" t="s">
        <v>25</v>
      </c>
      <c r="H17" s="4"/>
      <c r="I17" s="9">
        <f>AVERAGE(B8:D8,H8:J8)</f>
        <v>0.001</v>
      </c>
      <c r="J17" s="9">
        <f>AVERAGE(B5:D5,H5:J5)</f>
        <v>125.020295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>
      <c r="A18" s="1" t="s">
        <v>26</v>
      </c>
      <c r="B18" s="15" t="s">
        <v>27</v>
      </c>
      <c r="G18" s="16" t="s">
        <v>28</v>
      </c>
      <c r="H18" s="4"/>
      <c r="I18" s="9">
        <f>AVERAGE(E8:G8,K8:M8)</f>
        <v>0.4701666667</v>
      </c>
      <c r="J18" s="9">
        <f>AVERAGE(E5:G5,K5:M5)</f>
        <v>55.68792833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>
      <c r="A19" s="1" t="s">
        <v>29</v>
      </c>
      <c r="B19" s="15" t="s">
        <v>30</v>
      </c>
      <c r="G19" s="16" t="s">
        <v>31</v>
      </c>
      <c r="H19" s="4"/>
      <c r="I19" s="9">
        <f>AVERAGE(B8:G8)</f>
        <v>0.2106666667</v>
      </c>
      <c r="J19" s="9">
        <f>AVERAGE(B5:G5)</f>
        <v>59.79974333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>
      <c r="A20" s="1" t="s">
        <v>32</v>
      </c>
      <c r="B20" s="15" t="s">
        <v>33</v>
      </c>
      <c r="G20" s="16" t="s">
        <v>34</v>
      </c>
      <c r="H20" s="4"/>
      <c r="I20" s="9">
        <f>AVERAGE(H8:M8)</f>
        <v>0.2605</v>
      </c>
      <c r="J20" s="9">
        <f>AVERAGE(H5:M5)</f>
        <v>120.90848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>
      <c r="A21" s="1" t="s">
        <v>35</v>
      </c>
      <c r="B21" s="15" t="s">
        <v>36</v>
      </c>
      <c r="G21" s="16" t="s">
        <v>20</v>
      </c>
      <c r="H21" s="4"/>
      <c r="I21" s="9">
        <f t="shared" ref="I21:J21" si="4">I16</f>
        <v>0.2355833333</v>
      </c>
      <c r="J21" s="9">
        <f t="shared" si="4"/>
        <v>90.35411167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>
      <c r="A22" s="1" t="s">
        <v>37</v>
      </c>
      <c r="B22" s="15" t="s">
        <v>38</v>
      </c>
      <c r="G22" s="16" t="s">
        <v>39</v>
      </c>
      <c r="H22" s="4"/>
      <c r="I22" s="9">
        <f>AVERAGE(B8:D8)</f>
        <v>0.001</v>
      </c>
      <c r="J22" s="9">
        <f>AVERAGE(B5:D5)</f>
        <v>62.52892333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>
      <c r="A23" s="1" t="s">
        <v>40</v>
      </c>
      <c r="B23" s="15" t="s">
        <v>41</v>
      </c>
      <c r="G23" s="16" t="s">
        <v>42</v>
      </c>
      <c r="H23" s="4"/>
      <c r="I23" s="9">
        <f>AVERAGE(E8:G8)</f>
        <v>0.4203333333</v>
      </c>
      <c r="J23" s="9">
        <f>AVERAGE(E5:G5)</f>
        <v>57.07056333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>
      <c r="A24" s="1" t="s">
        <v>43</v>
      </c>
      <c r="B24" s="15" t="s">
        <v>44</v>
      </c>
      <c r="G24" s="16" t="s">
        <v>45</v>
      </c>
      <c r="H24" s="4"/>
      <c r="I24" s="9">
        <f>AVERAGE(H8:J8)</f>
        <v>0.001</v>
      </c>
      <c r="J24" s="9">
        <f>AVERAGE(H5:J5)</f>
        <v>187.5116667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>
      <c r="A25" s="1" t="s">
        <v>46</v>
      </c>
      <c r="B25" s="16" t="s">
        <v>47</v>
      </c>
      <c r="C25" s="3"/>
      <c r="D25" s="3"/>
      <c r="E25" s="3"/>
      <c r="F25" s="4"/>
      <c r="G25" s="16" t="s">
        <v>48</v>
      </c>
      <c r="H25" s="4"/>
      <c r="I25" s="9">
        <f>AVERAGE(K8:M8)</f>
        <v>0.52</v>
      </c>
      <c r="J25" s="9">
        <f>AVERAGE(K5:M5)</f>
        <v>54.30529333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>
      <c r="A26" s="1" t="s">
        <v>49</v>
      </c>
      <c r="B26" s="16" t="s">
        <v>50</v>
      </c>
      <c r="C26" s="3"/>
      <c r="D26" s="3"/>
      <c r="E26" s="3"/>
      <c r="F26" s="4"/>
      <c r="G26" s="16" t="s">
        <v>51</v>
      </c>
      <c r="H26" s="4"/>
      <c r="I26" s="9">
        <f t="shared" ref="I26:J26" si="5">I17-I16</f>
        <v>-0.2345833333</v>
      </c>
      <c r="J26" s="9">
        <f t="shared" si="5"/>
        <v>34.66618333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>
      <c r="A27" s="1" t="s">
        <v>52</v>
      </c>
      <c r="B27" s="16" t="s">
        <v>53</v>
      </c>
      <c r="C27" s="3"/>
      <c r="D27" s="3"/>
      <c r="E27" s="3"/>
      <c r="F27" s="4"/>
      <c r="G27" s="16" t="s">
        <v>54</v>
      </c>
      <c r="H27" s="4"/>
      <c r="I27" s="9">
        <f t="shared" ref="I27:J27" si="6">I18-I16</f>
        <v>0.2345833333</v>
      </c>
      <c r="J27" s="9">
        <f t="shared" si="6"/>
        <v>-34.66618333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>
      <c r="A28" s="1" t="s">
        <v>55</v>
      </c>
      <c r="B28" s="16" t="s">
        <v>56</v>
      </c>
      <c r="C28" s="3"/>
      <c r="D28" s="3"/>
      <c r="E28" s="3"/>
      <c r="F28" s="4"/>
      <c r="G28" s="16" t="s">
        <v>57</v>
      </c>
      <c r="H28" s="4"/>
      <c r="I28" s="9">
        <f t="shared" ref="I28:J28" si="7">I19-I16</f>
        <v>-0.02491666667</v>
      </c>
      <c r="J28" s="9">
        <f t="shared" si="7"/>
        <v>-30.55436833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>
      <c r="A29" s="1" t="s">
        <v>58</v>
      </c>
      <c r="B29" s="16" t="s">
        <v>59</v>
      </c>
      <c r="C29" s="3"/>
      <c r="D29" s="3"/>
      <c r="E29" s="3"/>
      <c r="F29" s="4"/>
      <c r="G29" s="16" t="s">
        <v>60</v>
      </c>
      <c r="H29" s="4"/>
      <c r="I29" s="9">
        <f t="shared" ref="I29:J29" si="8">I20-I16</f>
        <v>0.02491666667</v>
      </c>
      <c r="J29" s="9">
        <f t="shared" si="8"/>
        <v>30.55436833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>
      <c r="A30" s="1" t="s">
        <v>61</v>
      </c>
      <c r="B30" s="16" t="s">
        <v>62</v>
      </c>
      <c r="C30" s="3"/>
      <c r="D30" s="3"/>
      <c r="E30" s="3"/>
      <c r="F30" s="4"/>
      <c r="G30" s="16" t="s">
        <v>63</v>
      </c>
      <c r="H30" s="4"/>
      <c r="I30" s="9">
        <f t="shared" ref="I30:J30" si="9">I22-I26-I28-I16</f>
        <v>0.02491666667</v>
      </c>
      <c r="J30" s="9">
        <f t="shared" si="9"/>
        <v>-31.93700333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>
      <c r="A31" s="1" t="s">
        <v>64</v>
      </c>
      <c r="B31" s="16" t="s">
        <v>65</v>
      </c>
      <c r="C31" s="3"/>
      <c r="D31" s="3"/>
      <c r="E31" s="3"/>
      <c r="F31" s="4"/>
      <c r="G31" s="16" t="s">
        <v>66</v>
      </c>
      <c r="H31" s="4"/>
      <c r="I31" s="9">
        <f t="shared" ref="I31:J31" si="10">I23-I27-I28-I16</f>
        <v>-0.02491666667</v>
      </c>
      <c r="J31" s="9">
        <f t="shared" si="10"/>
        <v>31.93700333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>
      <c r="A32" s="1" t="s">
        <v>67</v>
      </c>
      <c r="B32" s="16" t="s">
        <v>68</v>
      </c>
      <c r="C32" s="3"/>
      <c r="D32" s="3"/>
      <c r="E32" s="3"/>
      <c r="F32" s="4"/>
      <c r="G32" s="16" t="s">
        <v>69</v>
      </c>
      <c r="H32" s="4"/>
      <c r="I32" s="9">
        <f t="shared" ref="I32:J32" si="11">I24-I26-I29-I16</f>
        <v>-0.02491666667</v>
      </c>
      <c r="J32" s="9">
        <f t="shared" si="11"/>
        <v>31.93700333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>
      <c r="A33" s="1" t="s">
        <v>70</v>
      </c>
      <c r="B33" s="16" t="s">
        <v>71</v>
      </c>
      <c r="C33" s="3"/>
      <c r="D33" s="3"/>
      <c r="E33" s="3"/>
      <c r="F33" s="4"/>
      <c r="G33" s="16" t="s">
        <v>72</v>
      </c>
      <c r="H33" s="4"/>
      <c r="I33" s="9">
        <f t="shared" ref="I33:J33" si="12">I25-I27-I29-I16</f>
        <v>0.02491666667</v>
      </c>
      <c r="J33" s="9">
        <f t="shared" si="12"/>
        <v>-31.93700333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>
      <c r="A34" s="1" t="s">
        <v>73</v>
      </c>
      <c r="B34" s="15" t="s">
        <v>74</v>
      </c>
      <c r="G34" s="16" t="s">
        <v>75</v>
      </c>
      <c r="H34" s="4"/>
      <c r="I34" s="9">
        <f>B8-I22</f>
        <v>0</v>
      </c>
      <c r="J34" s="9">
        <f>B5-J22</f>
        <v>0.04659666667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>
      <c r="A35" s="1" t="s">
        <v>76</v>
      </c>
      <c r="B35" s="15" t="s">
        <v>77</v>
      </c>
      <c r="G35" s="16" t="s">
        <v>78</v>
      </c>
      <c r="H35" s="4"/>
      <c r="I35" s="9">
        <f>C8-I22</f>
        <v>0</v>
      </c>
      <c r="J35" s="9">
        <f>C5-J22</f>
        <v>-0.01996333333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>
      <c r="A36" s="1" t="s">
        <v>79</v>
      </c>
      <c r="B36" s="15" t="s">
        <v>80</v>
      </c>
      <c r="G36" s="16" t="s">
        <v>81</v>
      </c>
      <c r="H36" s="4"/>
      <c r="I36" s="9">
        <f>D8-I22</f>
        <v>0</v>
      </c>
      <c r="J36" s="9">
        <f>D5-J22</f>
        <v>-0.02663333333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>
      <c r="A37" s="1" t="s">
        <v>82</v>
      </c>
      <c r="B37" s="15" t="s">
        <v>83</v>
      </c>
      <c r="G37" s="16" t="s">
        <v>84</v>
      </c>
      <c r="H37" s="4"/>
      <c r="I37" s="9">
        <f>E8-I23</f>
        <v>-0.02633333333</v>
      </c>
      <c r="J37" s="9">
        <f>E5-J23</f>
        <v>0.5924866667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>
      <c r="A38" s="1" t="s">
        <v>85</v>
      </c>
      <c r="B38" s="15" t="s">
        <v>86</v>
      </c>
      <c r="G38" s="16" t="s">
        <v>87</v>
      </c>
      <c r="H38" s="4"/>
      <c r="I38" s="9">
        <f>F8-I23</f>
        <v>-0.04333333333</v>
      </c>
      <c r="J38" s="9">
        <f>F5-J23</f>
        <v>-0.02713333333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>
      <c r="A39" s="1" t="s">
        <v>88</v>
      </c>
      <c r="B39" s="15" t="s">
        <v>89</v>
      </c>
      <c r="G39" s="16" t="s">
        <v>90</v>
      </c>
      <c r="H39" s="4"/>
      <c r="I39" s="9">
        <f>G8-I23</f>
        <v>0.06966666667</v>
      </c>
      <c r="J39" s="9">
        <f>G5-J23</f>
        <v>-0.5653533333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>
      <c r="A40" s="1" t="s">
        <v>91</v>
      </c>
      <c r="B40" s="15" t="s">
        <v>92</v>
      </c>
      <c r="G40" s="16" t="s">
        <v>93</v>
      </c>
      <c r="H40" s="4"/>
      <c r="I40" s="9">
        <f>H8-I24</f>
        <v>0</v>
      </c>
      <c r="J40" s="9">
        <f>H5-J24</f>
        <v>-0.002496666667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>
      <c r="A41" s="1" t="s">
        <v>94</v>
      </c>
      <c r="B41" s="15" t="s">
        <v>95</v>
      </c>
      <c r="G41" s="16" t="s">
        <v>96</v>
      </c>
      <c r="H41" s="4"/>
      <c r="I41" s="9">
        <f>I8-I24</f>
        <v>0</v>
      </c>
      <c r="J41" s="9">
        <f>I5-J24</f>
        <v>-0.004376666667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>
      <c r="A42" s="1" t="s">
        <v>97</v>
      </c>
      <c r="B42" s="15" t="s">
        <v>98</v>
      </c>
      <c r="G42" s="16" t="s">
        <v>99</v>
      </c>
      <c r="H42" s="4"/>
      <c r="I42" s="9">
        <f>J8-I24</f>
        <v>0</v>
      </c>
      <c r="J42" s="9">
        <f>J5-J24</f>
        <v>0.006873333333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>
      <c r="A43" s="1" t="s">
        <v>100</v>
      </c>
      <c r="B43" s="15" t="s">
        <v>101</v>
      </c>
      <c r="G43" s="16" t="s">
        <v>102</v>
      </c>
      <c r="H43" s="4"/>
      <c r="I43" s="9">
        <f>K8-I25</f>
        <v>-0.006</v>
      </c>
      <c r="J43" s="9">
        <f>K5-J25</f>
        <v>1.736546667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>
      <c r="A44" s="1" t="s">
        <v>103</v>
      </c>
      <c r="B44" s="15" t="s">
        <v>104</v>
      </c>
      <c r="G44" s="16" t="s">
        <v>105</v>
      </c>
      <c r="H44" s="4"/>
      <c r="I44" s="9">
        <f>L8-I25</f>
        <v>0.03</v>
      </c>
      <c r="J44" s="9">
        <f>L5-J25</f>
        <v>-1.626053333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>
      <c r="A45" s="1" t="s">
        <v>106</v>
      </c>
      <c r="B45" s="16" t="s">
        <v>107</v>
      </c>
      <c r="C45" s="3"/>
      <c r="D45" s="3"/>
      <c r="E45" s="3"/>
      <c r="F45" s="4"/>
      <c r="G45" s="16" t="s">
        <v>108</v>
      </c>
      <c r="H45" s="4"/>
      <c r="I45" s="9">
        <f>M8-I25</f>
        <v>-0.024</v>
      </c>
      <c r="J45" s="9">
        <f>M5-J25</f>
        <v>-0.1104933333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>
      <c r="A46" s="1" t="s">
        <v>109</v>
      </c>
      <c r="B46" s="16" t="s">
        <v>110</v>
      </c>
      <c r="C46" s="3"/>
      <c r="D46" s="3"/>
      <c r="E46" s="3"/>
      <c r="F46" s="4"/>
      <c r="G46" s="16" t="s">
        <v>111</v>
      </c>
      <c r="H46" s="4"/>
      <c r="I46" s="9">
        <f>B11*B12*B13*I16^2</f>
        <v>0.6659940833</v>
      </c>
      <c r="J46" s="9">
        <f>B11*B12*B13*J16^2</f>
        <v>97966.38594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>
      <c r="A47" s="1" t="s">
        <v>112</v>
      </c>
      <c r="B47" s="16" t="s">
        <v>113</v>
      </c>
      <c r="C47" s="3"/>
      <c r="D47" s="3"/>
      <c r="E47" s="3"/>
      <c r="F47" s="4"/>
      <c r="G47" s="16" t="s">
        <v>114</v>
      </c>
      <c r="H47" s="4"/>
      <c r="I47" s="9">
        <f>B12*B13*SUMSQ(I26:I27)</f>
        <v>0.6603520833</v>
      </c>
      <c r="J47" s="9">
        <f>B12*B13*SUMSQ(J26:J27)</f>
        <v>14420.9312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>
      <c r="A48" s="1" t="s">
        <v>115</v>
      </c>
      <c r="B48" s="16" t="s">
        <v>116</v>
      </c>
      <c r="C48" s="3"/>
      <c r="D48" s="3"/>
      <c r="E48" s="3"/>
      <c r="F48" s="4"/>
      <c r="G48" s="16" t="s">
        <v>117</v>
      </c>
      <c r="H48" s="4"/>
      <c r="I48" s="9">
        <f>B11*B13*SUMSQ(I28:I29)</f>
        <v>0.007450083333</v>
      </c>
      <c r="J48" s="9">
        <f>B11*B13*SUMSQ(J28:J29)</f>
        <v>11202.83309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>
      <c r="A49" s="1" t="s">
        <v>118</v>
      </c>
      <c r="B49" s="16" t="s">
        <v>119</v>
      </c>
      <c r="C49" s="3"/>
      <c r="D49" s="3"/>
      <c r="E49" s="3"/>
      <c r="F49" s="4"/>
      <c r="G49" s="16" t="s">
        <v>120</v>
      </c>
      <c r="H49" s="4"/>
      <c r="I49" s="9">
        <f>B13*SUMSQ(I30:I33)</f>
        <v>0.007450083333</v>
      </c>
      <c r="J49" s="9">
        <f>B13*SUMSQ(J30:J33)</f>
        <v>12239.66618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>
      <c r="A50" s="1" t="s">
        <v>121</v>
      </c>
      <c r="B50" s="16" t="s">
        <v>122</v>
      </c>
      <c r="C50" s="3"/>
      <c r="D50" s="3"/>
      <c r="E50" s="3"/>
      <c r="F50" s="4"/>
      <c r="G50" s="16" t="s">
        <v>123</v>
      </c>
      <c r="H50" s="4"/>
      <c r="I50" s="9">
        <f t="shared" ref="I50:J50" si="13">SUMSQ(I34:I45)</f>
        <v>0.008936666667</v>
      </c>
      <c r="J50" s="9">
        <f t="shared" si="13"/>
        <v>6.346605354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>
      <c r="A51" s="1" t="s">
        <v>124</v>
      </c>
      <c r="B51" s="16" t="s">
        <v>125</v>
      </c>
      <c r="C51" s="3"/>
      <c r="D51" s="3"/>
      <c r="E51" s="3"/>
      <c r="F51" s="4"/>
      <c r="G51" s="16" t="s">
        <v>126</v>
      </c>
      <c r="H51" s="4"/>
      <c r="I51" s="9">
        <f t="shared" ref="I51:J51" si="14">SUM(I47:I50)</f>
        <v>0.6841889167</v>
      </c>
      <c r="J51" s="9">
        <f t="shared" si="14"/>
        <v>37869.77708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>
      <c r="A52" s="1" t="s">
        <v>127</v>
      </c>
      <c r="B52" s="11"/>
      <c r="C52" s="12"/>
      <c r="D52" s="12"/>
      <c r="E52" s="12"/>
      <c r="F52" s="13"/>
      <c r="G52" s="16" t="s">
        <v>128</v>
      </c>
      <c r="H52" s="4"/>
      <c r="I52" s="9">
        <f t="shared" ref="I52:J52" si="15">I47/I51</f>
        <v>0.9651604509</v>
      </c>
      <c r="J52" s="9">
        <f t="shared" si="15"/>
        <v>0.3808031711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>
      <c r="A53" s="1" t="s">
        <v>129</v>
      </c>
      <c r="B53" s="11"/>
      <c r="C53" s="12"/>
      <c r="D53" s="12"/>
      <c r="E53" s="12"/>
      <c r="F53" s="13"/>
      <c r="G53" s="16" t="s">
        <v>130</v>
      </c>
      <c r="H53" s="4"/>
      <c r="I53" s="9">
        <f t="shared" ref="I53:J53" si="16">I48/I51</f>
        <v>0.01088892724</v>
      </c>
      <c r="J53" s="9">
        <f t="shared" si="16"/>
        <v>0.295825166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>
      <c r="A54" s="1" t="s">
        <v>131</v>
      </c>
      <c r="B54" s="11"/>
      <c r="C54" s="12"/>
      <c r="D54" s="12"/>
      <c r="E54" s="12"/>
      <c r="F54" s="13"/>
      <c r="G54" s="16" t="s">
        <v>132</v>
      </c>
      <c r="H54" s="4"/>
      <c r="I54" s="9">
        <f t="shared" ref="I54:J54" si="17">I49/I51</f>
        <v>0.01088892724</v>
      </c>
      <c r="J54" s="9">
        <f t="shared" si="17"/>
        <v>0.3232040726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>
      <c r="A55" s="1" t="s">
        <v>133</v>
      </c>
      <c r="B55" s="11"/>
      <c r="C55" s="12"/>
      <c r="D55" s="12"/>
      <c r="E55" s="12"/>
      <c r="F55" s="13"/>
      <c r="G55" s="16" t="s">
        <v>134</v>
      </c>
      <c r="H55" s="4"/>
      <c r="I55" s="9">
        <f t="shared" ref="I55:J55" si="18">I50/I51</f>
        <v>0.01306169458</v>
      </c>
      <c r="J55" s="9">
        <f t="shared" si="18"/>
        <v>0.0001675902486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>
      <c r="A56" s="1" t="s">
        <v>135</v>
      </c>
      <c r="B56" s="16" t="s">
        <v>136</v>
      </c>
      <c r="C56" s="3"/>
      <c r="D56" s="3"/>
      <c r="E56" s="3"/>
      <c r="F56" s="4"/>
      <c r="G56" s="16" t="s">
        <v>137</v>
      </c>
      <c r="H56" s="4"/>
      <c r="I56" s="9">
        <f t="shared" ref="I56:I57" si="19">I47/(B11-1)</f>
        <v>0.6603520833</v>
      </c>
      <c r="J56" s="9">
        <f t="shared" ref="J56:J57" si="20">J47/(B11-1)</f>
        <v>14420.9312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>
      <c r="A57" s="1" t="s">
        <v>138</v>
      </c>
      <c r="B57" s="16" t="s">
        <v>139</v>
      </c>
      <c r="C57" s="3"/>
      <c r="D57" s="3"/>
      <c r="E57" s="3"/>
      <c r="F57" s="4"/>
      <c r="G57" s="16" t="s">
        <v>140</v>
      </c>
      <c r="H57" s="4"/>
      <c r="I57" s="9">
        <f t="shared" si="19"/>
        <v>0.007450083333</v>
      </c>
      <c r="J57" s="9">
        <f t="shared" si="20"/>
        <v>11202.83309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>
      <c r="A58" s="10" t="s">
        <v>141</v>
      </c>
      <c r="B58" s="16" t="s">
        <v>142</v>
      </c>
      <c r="C58" s="3"/>
      <c r="D58" s="3"/>
      <c r="E58" s="3"/>
      <c r="F58" s="4"/>
      <c r="G58" s="16" t="s">
        <v>143</v>
      </c>
      <c r="H58" s="4"/>
      <c r="I58" s="9">
        <f>I49/((B11-1)*(B12-1))</f>
        <v>0.007450083333</v>
      </c>
      <c r="J58" s="9">
        <f>J49/((B11-1)*(B12-1))</f>
        <v>12239.66618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>
      <c r="A59" s="1" t="s">
        <v>144</v>
      </c>
      <c r="B59" s="16" t="s">
        <v>145</v>
      </c>
      <c r="C59" s="3"/>
      <c r="D59" s="3"/>
      <c r="E59" s="3"/>
      <c r="F59" s="4"/>
      <c r="G59" s="16" t="s">
        <v>146</v>
      </c>
      <c r="H59" s="4"/>
      <c r="I59" s="9">
        <f>I50/(B11*B12*(B13-1))</f>
        <v>0.001117083333</v>
      </c>
      <c r="J59" s="9">
        <f>J50/(B11*B12*(B13-1))</f>
        <v>0.7933256693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>
      <c r="A60" s="1" t="s">
        <v>147</v>
      </c>
      <c r="G60" s="16" t="s">
        <v>148</v>
      </c>
      <c r="H60" s="4"/>
      <c r="I60" s="9">
        <f t="shared" ref="I60:J60" si="21">I56/I59</f>
        <v>591.1395002</v>
      </c>
      <c r="J60" s="9">
        <f t="shared" si="21"/>
        <v>18177.81998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>
      <c r="A61" s="1" t="s">
        <v>149</v>
      </c>
      <c r="I61" s="17">
        <v>53177.0</v>
      </c>
      <c r="J61" s="17">
        <v>53177.0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>
      <c r="A62" s="1" t="s">
        <v>150</v>
      </c>
      <c r="I62" s="17">
        <v>11259.0</v>
      </c>
      <c r="J62" s="17">
        <v>11259.0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>
      <c r="A63" s="1" t="s">
        <v>151</v>
      </c>
      <c r="G63" s="16" t="s">
        <v>152</v>
      </c>
      <c r="H63" s="4"/>
      <c r="I63" s="9">
        <f t="shared" ref="I63:J63" si="22">I57/I59</f>
        <v>6.6692279</v>
      </c>
      <c r="J63" s="9">
        <f t="shared" si="22"/>
        <v>14121.3546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>
      <c r="A64" s="1" t="s">
        <v>149</v>
      </c>
      <c r="I64" s="17">
        <v>53177.0</v>
      </c>
      <c r="J64" s="17">
        <v>53177.0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>
      <c r="A65" s="1" t="s">
        <v>150</v>
      </c>
      <c r="I65" s="17">
        <v>11259.0</v>
      </c>
      <c r="J65" s="17">
        <v>11259.0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>
      <c r="A66" s="1" t="s">
        <v>153</v>
      </c>
      <c r="G66" s="16" t="s">
        <v>154</v>
      </c>
      <c r="H66" s="4"/>
      <c r="I66" s="9">
        <f t="shared" ref="I66:J66" si="23">I58/I59</f>
        <v>6.6692279</v>
      </c>
      <c r="J66" s="9">
        <f t="shared" si="23"/>
        <v>15428.2997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>
      <c r="A67" s="1" t="s">
        <v>149</v>
      </c>
      <c r="I67" s="17">
        <v>53177.0</v>
      </c>
      <c r="J67" s="17">
        <v>53177.0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>
      <c r="A68" s="1" t="s">
        <v>150</v>
      </c>
      <c r="I68" s="17">
        <v>11259.0</v>
      </c>
      <c r="J68" s="17">
        <v>11259.0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>
      <c r="A80" s="10"/>
      <c r="B80" s="10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>
      <c r="A81" s="18" t="s">
        <v>149</v>
      </c>
      <c r="B81" s="4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6"/>
      <c r="V81" s="6"/>
    </row>
    <row r="82">
      <c r="A82" s="19" t="s">
        <v>155</v>
      </c>
      <c r="B82" s="20" t="s">
        <v>156</v>
      </c>
      <c r="C82" s="19">
        <v>2.0</v>
      </c>
      <c r="D82" s="19">
        <v>3.0</v>
      </c>
      <c r="E82" s="19">
        <v>4.0</v>
      </c>
      <c r="F82" s="19">
        <v>5.0</v>
      </c>
      <c r="G82" s="19">
        <v>6.0</v>
      </c>
      <c r="H82" s="19">
        <v>7.0</v>
      </c>
      <c r="I82" s="19">
        <v>8.0</v>
      </c>
      <c r="J82" s="19">
        <v>9.0</v>
      </c>
      <c r="K82" s="19">
        <v>10.0</v>
      </c>
      <c r="L82" s="19">
        <v>12.0</v>
      </c>
      <c r="M82" s="19">
        <v>15.0</v>
      </c>
      <c r="N82" s="19">
        <v>20.0</v>
      </c>
      <c r="O82" s="19">
        <v>24.0</v>
      </c>
      <c r="P82" s="19">
        <v>30.0</v>
      </c>
      <c r="Q82" s="19">
        <v>40.0</v>
      </c>
      <c r="R82" s="19">
        <v>60.0</v>
      </c>
      <c r="S82" s="19">
        <v>120.0</v>
      </c>
      <c r="T82" s="19" t="s">
        <v>157</v>
      </c>
      <c r="U82" s="6"/>
      <c r="V82" s="6"/>
    </row>
    <row r="83">
      <c r="A83" s="21" t="s">
        <v>158</v>
      </c>
      <c r="B83" s="22">
        <v>1614476.0</v>
      </c>
      <c r="C83" s="22">
        <v>1995000.0</v>
      </c>
      <c r="D83" s="22">
        <v>2157073.0</v>
      </c>
      <c r="E83" s="22">
        <v>2245832.0</v>
      </c>
      <c r="F83" s="22">
        <v>2301619.0</v>
      </c>
      <c r="G83" s="22">
        <v>2339860.0</v>
      </c>
      <c r="H83" s="22">
        <v>2367684.0</v>
      </c>
      <c r="I83" s="22">
        <v>2388827.0</v>
      </c>
      <c r="J83" s="22">
        <v>2405433.0</v>
      </c>
      <c r="K83" s="22">
        <v>2418817.0</v>
      </c>
      <c r="L83" s="22">
        <v>2439060.0</v>
      </c>
      <c r="M83" s="22">
        <v>2459499.0</v>
      </c>
      <c r="N83" s="22">
        <v>2480131.0</v>
      </c>
      <c r="O83" s="22">
        <v>2490518.0</v>
      </c>
      <c r="P83" s="22">
        <v>2500951.0</v>
      </c>
      <c r="Q83" s="22">
        <v>2511432.0</v>
      </c>
      <c r="R83" s="22">
        <v>2521957.0</v>
      </c>
      <c r="S83" s="22">
        <v>2532529.0</v>
      </c>
      <c r="T83" s="22">
        <v>2543144.0</v>
      </c>
      <c r="U83" s="6"/>
      <c r="V83" s="6"/>
    </row>
    <row r="84">
      <c r="A84" s="19">
        <v>2.0</v>
      </c>
      <c r="B84" s="22">
        <v>185128.0</v>
      </c>
      <c r="C84" s="22">
        <v>190000.0</v>
      </c>
      <c r="D84" s="22">
        <v>191643.0</v>
      </c>
      <c r="E84" s="22">
        <v>192468.0</v>
      </c>
      <c r="F84" s="22">
        <v>192964.0</v>
      </c>
      <c r="G84" s="22">
        <v>193295.0</v>
      </c>
      <c r="H84" s="22">
        <v>193532.0</v>
      </c>
      <c r="I84" s="22">
        <v>193710.0</v>
      </c>
      <c r="J84" s="22">
        <v>193848.0</v>
      </c>
      <c r="K84" s="22">
        <v>193959.0</v>
      </c>
      <c r="L84" s="22">
        <v>194125.0</v>
      </c>
      <c r="M84" s="22">
        <v>194291.0</v>
      </c>
      <c r="N84" s="22">
        <v>194458.0</v>
      </c>
      <c r="O84" s="22">
        <v>194541.0</v>
      </c>
      <c r="P84" s="22">
        <v>194624.0</v>
      </c>
      <c r="Q84" s="22">
        <v>194707.0</v>
      </c>
      <c r="R84" s="22">
        <v>194791.0</v>
      </c>
      <c r="S84" s="22">
        <v>194874.0</v>
      </c>
      <c r="T84" s="22">
        <v>194957.0</v>
      </c>
      <c r="U84" s="6"/>
      <c r="V84" s="6"/>
    </row>
    <row r="85">
      <c r="A85" s="19">
        <v>3.0</v>
      </c>
      <c r="B85" s="22">
        <v>101280.0</v>
      </c>
      <c r="C85" s="22">
        <v>95521.0</v>
      </c>
      <c r="D85" s="22">
        <v>92766.0</v>
      </c>
      <c r="E85" s="22">
        <v>91172.0</v>
      </c>
      <c r="F85" s="22">
        <v>90135.0</v>
      </c>
      <c r="G85" s="22">
        <v>89406.0</v>
      </c>
      <c r="H85" s="22">
        <v>88867.0</v>
      </c>
      <c r="I85" s="22">
        <v>88452.0</v>
      </c>
      <c r="J85" s="22">
        <v>88123.0</v>
      </c>
      <c r="K85" s="22">
        <v>87855.0</v>
      </c>
      <c r="L85" s="22">
        <v>87446.0</v>
      </c>
      <c r="M85" s="22">
        <v>87029.0</v>
      </c>
      <c r="N85" s="22">
        <v>86602.0</v>
      </c>
      <c r="O85" s="22">
        <v>86385.0</v>
      </c>
      <c r="P85" s="22">
        <v>86166.0</v>
      </c>
      <c r="Q85" s="22">
        <v>85944.0</v>
      </c>
      <c r="R85" s="22">
        <v>85720.0</v>
      </c>
      <c r="S85" s="22">
        <v>85494.0</v>
      </c>
      <c r="T85" s="22">
        <v>85264.0</v>
      </c>
      <c r="U85" s="6"/>
      <c r="V85" s="6"/>
    </row>
    <row r="86">
      <c r="A86" s="19">
        <v>4.0</v>
      </c>
      <c r="B86" s="22">
        <v>77086.0</v>
      </c>
      <c r="C86" s="22">
        <v>69443.0</v>
      </c>
      <c r="D86" s="22">
        <v>65914.0</v>
      </c>
      <c r="E86" s="22">
        <v>63882.0</v>
      </c>
      <c r="F86" s="22">
        <v>62561.0</v>
      </c>
      <c r="G86" s="22">
        <v>61631.0</v>
      </c>
      <c r="H86" s="22">
        <v>60942.0</v>
      </c>
      <c r="I86" s="22">
        <v>60410.0</v>
      </c>
      <c r="J86" s="22">
        <v>59988.0</v>
      </c>
      <c r="K86" s="22">
        <v>59644.0</v>
      </c>
      <c r="L86" s="22">
        <v>59117.0</v>
      </c>
      <c r="M86" s="22">
        <v>58578.0</v>
      </c>
      <c r="N86" s="22">
        <v>58025.0</v>
      </c>
      <c r="O86" s="22">
        <v>57744.0</v>
      </c>
      <c r="P86" s="22">
        <v>57459.0</v>
      </c>
      <c r="Q86" s="22">
        <v>57170.0</v>
      </c>
      <c r="R86" s="22">
        <v>56877.0</v>
      </c>
      <c r="S86" s="22">
        <v>56581.0</v>
      </c>
      <c r="T86" s="22">
        <v>56281.0</v>
      </c>
      <c r="U86" s="6"/>
      <c r="V86" s="6"/>
    </row>
    <row r="87">
      <c r="A87" s="19">
        <v>5.0</v>
      </c>
      <c r="B87" s="22">
        <v>66079.0</v>
      </c>
      <c r="C87" s="22">
        <v>57861.0</v>
      </c>
      <c r="D87" s="22">
        <v>54095.0</v>
      </c>
      <c r="E87" s="22">
        <v>51922.0</v>
      </c>
      <c r="F87" s="22">
        <v>50503.0</v>
      </c>
      <c r="G87" s="22">
        <v>49503.0</v>
      </c>
      <c r="H87" s="22">
        <v>48759.0</v>
      </c>
      <c r="I87" s="22">
        <v>48183.0</v>
      </c>
      <c r="J87" s="22">
        <v>47725.0</v>
      </c>
      <c r="K87" s="22">
        <v>47351.0</v>
      </c>
      <c r="L87" s="22">
        <v>46777.0</v>
      </c>
      <c r="M87" s="22">
        <v>46188.0</v>
      </c>
      <c r="N87" s="22">
        <v>45581.0</v>
      </c>
      <c r="O87" s="22">
        <v>45272.0</v>
      </c>
      <c r="P87" s="22">
        <v>44957.0</v>
      </c>
      <c r="Q87" s="22">
        <v>44638.0</v>
      </c>
      <c r="R87" s="22">
        <v>44314.0</v>
      </c>
      <c r="S87" s="22">
        <v>43985.0</v>
      </c>
      <c r="T87" s="22">
        <v>43650.0</v>
      </c>
      <c r="U87" s="6"/>
      <c r="V87" s="6"/>
    </row>
    <row r="88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3"/>
      <c r="U88" s="6"/>
      <c r="V88" s="6"/>
    </row>
    <row r="89">
      <c r="A89" s="19">
        <v>6.0</v>
      </c>
      <c r="B89" s="22">
        <v>59874.0</v>
      </c>
      <c r="C89" s="22">
        <v>51433.0</v>
      </c>
      <c r="D89" s="22">
        <v>47571.0</v>
      </c>
      <c r="E89" s="22">
        <v>45337.0</v>
      </c>
      <c r="F89" s="22">
        <v>43874.0</v>
      </c>
      <c r="G89" s="22">
        <v>42839.0</v>
      </c>
      <c r="H89" s="22">
        <v>42067.0</v>
      </c>
      <c r="I89" s="22">
        <v>41468.0</v>
      </c>
      <c r="J89" s="22">
        <v>40990.0</v>
      </c>
      <c r="K89" s="22">
        <v>40600.0</v>
      </c>
      <c r="L89" s="22">
        <v>39999.0</v>
      </c>
      <c r="M89" s="22">
        <v>39381.0</v>
      </c>
      <c r="N89" s="22">
        <v>38742.0</v>
      </c>
      <c r="O89" s="22">
        <v>38415.0</v>
      </c>
      <c r="P89" s="22">
        <v>38082.0</v>
      </c>
      <c r="Q89" s="22">
        <v>37743.0</v>
      </c>
      <c r="R89" s="22">
        <v>37398.0</v>
      </c>
      <c r="S89" s="22">
        <v>37047.0</v>
      </c>
      <c r="T89" s="22">
        <v>36689.0</v>
      </c>
      <c r="U89" s="6"/>
      <c r="V89" s="6"/>
    </row>
    <row r="90">
      <c r="A90" s="19">
        <v>7.0</v>
      </c>
      <c r="B90" s="22">
        <v>55914.0</v>
      </c>
      <c r="C90" s="22">
        <v>47374.0</v>
      </c>
      <c r="D90" s="22">
        <v>43468.0</v>
      </c>
      <c r="E90" s="22">
        <v>41203.0</v>
      </c>
      <c r="F90" s="22">
        <v>39715.0</v>
      </c>
      <c r="G90" s="22">
        <v>38660.0</v>
      </c>
      <c r="H90" s="22">
        <v>37870.0</v>
      </c>
      <c r="I90" s="22">
        <v>37257.0</v>
      </c>
      <c r="J90" s="22">
        <v>36767.0</v>
      </c>
      <c r="K90" s="22">
        <v>36365.0</v>
      </c>
      <c r="L90" s="22">
        <v>35747.0</v>
      </c>
      <c r="M90" s="22">
        <v>35107.0</v>
      </c>
      <c r="N90" s="22">
        <v>34445.0</v>
      </c>
      <c r="O90" s="22">
        <v>34105.0</v>
      </c>
      <c r="P90" s="22">
        <v>33758.0</v>
      </c>
      <c r="Q90" s="22">
        <v>33404.0</v>
      </c>
      <c r="R90" s="22">
        <v>33043.0</v>
      </c>
      <c r="S90" s="22">
        <v>32674.0</v>
      </c>
      <c r="T90" s="22">
        <v>32298.0</v>
      </c>
      <c r="U90" s="6"/>
      <c r="V90" s="6"/>
    </row>
    <row r="91">
      <c r="A91" s="19">
        <v>8.0</v>
      </c>
      <c r="B91" s="22">
        <v>53177.0</v>
      </c>
      <c r="C91" s="22">
        <v>44590.0</v>
      </c>
      <c r="D91" s="22">
        <v>40662.0</v>
      </c>
      <c r="E91" s="22">
        <v>38379.0</v>
      </c>
      <c r="F91" s="22">
        <v>36875.0</v>
      </c>
      <c r="G91" s="22">
        <v>35806.0</v>
      </c>
      <c r="H91" s="22">
        <v>35005.0</v>
      </c>
      <c r="I91" s="22">
        <v>34381.0</v>
      </c>
      <c r="J91" s="22">
        <v>33881.0</v>
      </c>
      <c r="K91" s="22">
        <v>33472.0</v>
      </c>
      <c r="L91" s="22">
        <v>32839.0</v>
      </c>
      <c r="M91" s="22">
        <v>32184.0</v>
      </c>
      <c r="N91" s="22">
        <v>31503.0</v>
      </c>
      <c r="O91" s="22">
        <v>31152.0</v>
      </c>
      <c r="P91" s="22">
        <v>30794.0</v>
      </c>
      <c r="Q91" s="22">
        <v>30428.0</v>
      </c>
      <c r="R91" s="22">
        <v>30053.0</v>
      </c>
      <c r="S91" s="22">
        <v>29669.0</v>
      </c>
      <c r="T91" s="22">
        <v>29276.0</v>
      </c>
      <c r="U91" s="6"/>
      <c r="V91" s="6"/>
    </row>
    <row r="92">
      <c r="A92" s="19">
        <v>9.0</v>
      </c>
      <c r="B92" s="22">
        <v>51174.0</v>
      </c>
      <c r="C92" s="22">
        <v>42565.0</v>
      </c>
      <c r="D92" s="22">
        <v>38625.0</v>
      </c>
      <c r="E92" s="22">
        <v>36331.0</v>
      </c>
      <c r="F92" s="22">
        <v>34817.0</v>
      </c>
      <c r="G92" s="22">
        <v>33738.0</v>
      </c>
      <c r="H92" s="22">
        <v>32927.0</v>
      </c>
      <c r="I92" s="22">
        <v>32296.0</v>
      </c>
      <c r="J92" s="22">
        <v>31789.0</v>
      </c>
      <c r="K92" s="22">
        <v>31373.0</v>
      </c>
      <c r="L92" s="22">
        <v>30729.0</v>
      </c>
      <c r="M92" s="22">
        <v>30061.0</v>
      </c>
      <c r="N92" s="22">
        <v>29365.0</v>
      </c>
      <c r="O92" s="22">
        <v>29005.0</v>
      </c>
      <c r="P92" s="22">
        <v>28637.0</v>
      </c>
      <c r="Q92" s="22">
        <v>28259.0</v>
      </c>
      <c r="R92" s="22">
        <v>27872.0</v>
      </c>
      <c r="S92" s="22">
        <v>27475.0</v>
      </c>
      <c r="T92" s="22">
        <v>27067.0</v>
      </c>
      <c r="U92" s="6"/>
      <c r="V92" s="6"/>
    </row>
    <row r="93">
      <c r="A93" s="19">
        <v>10.0</v>
      </c>
      <c r="B93" s="22">
        <v>49646.0</v>
      </c>
      <c r="C93" s="22">
        <v>41028.0</v>
      </c>
      <c r="D93" s="22">
        <v>37083.0</v>
      </c>
      <c r="E93" s="22">
        <v>34780.0</v>
      </c>
      <c r="F93" s="22">
        <v>33258.0</v>
      </c>
      <c r="G93" s="22">
        <v>32172.0</v>
      </c>
      <c r="H93" s="22">
        <v>31355.0</v>
      </c>
      <c r="I93" s="22">
        <v>30717.0</v>
      </c>
      <c r="J93" s="22">
        <v>30204.0</v>
      </c>
      <c r="K93" s="22">
        <v>29782.0</v>
      </c>
      <c r="L93" s="22">
        <v>29130.0</v>
      </c>
      <c r="M93" s="22">
        <v>28450.0</v>
      </c>
      <c r="N93" s="22">
        <v>27740.0</v>
      </c>
      <c r="O93" s="22">
        <v>27372.0</v>
      </c>
      <c r="P93" s="22">
        <v>26996.0</v>
      </c>
      <c r="Q93" s="22">
        <v>26609.0</v>
      </c>
      <c r="R93" s="22">
        <v>26211.0</v>
      </c>
      <c r="S93" s="22">
        <v>25801.0</v>
      </c>
      <c r="T93" s="22">
        <v>25379.0</v>
      </c>
      <c r="U93" s="6"/>
      <c r="V93" s="6"/>
    </row>
    <row r="94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3"/>
      <c r="U94" s="6"/>
      <c r="V94" s="6"/>
    </row>
    <row r="95">
      <c r="A95" s="19">
        <v>11.0</v>
      </c>
      <c r="B95" s="22">
        <v>48443.0</v>
      </c>
      <c r="C95" s="22">
        <v>39823.0</v>
      </c>
      <c r="D95" s="22">
        <v>35874.0</v>
      </c>
      <c r="E95" s="22">
        <v>33567.0</v>
      </c>
      <c r="F95" s="22">
        <v>32039.0</v>
      </c>
      <c r="G95" s="22">
        <v>30946.0</v>
      </c>
      <c r="H95" s="22">
        <v>30123.0</v>
      </c>
      <c r="I95" s="22">
        <v>29480.0</v>
      </c>
      <c r="J95" s="22">
        <v>28962.0</v>
      </c>
      <c r="K95" s="22">
        <v>28536.0</v>
      </c>
      <c r="L95" s="22">
        <v>27876.0</v>
      </c>
      <c r="M95" s="22">
        <v>27186.0</v>
      </c>
      <c r="N95" s="22">
        <v>26464.0</v>
      </c>
      <c r="O95" s="22">
        <v>26090.0</v>
      </c>
      <c r="P95" s="22">
        <v>25705.0</v>
      </c>
      <c r="Q95" s="22">
        <v>25309.0</v>
      </c>
      <c r="R95" s="22">
        <v>24901.0</v>
      </c>
      <c r="S95" s="22">
        <v>24480.0</v>
      </c>
      <c r="T95" s="22">
        <v>24045.0</v>
      </c>
      <c r="U95" s="6"/>
      <c r="V95" s="6"/>
    </row>
    <row r="96">
      <c r="A96" s="19">
        <v>12.0</v>
      </c>
      <c r="B96" s="22">
        <v>47472.0</v>
      </c>
      <c r="C96" s="22">
        <v>38853.0</v>
      </c>
      <c r="D96" s="22">
        <v>34903.0</v>
      </c>
      <c r="E96" s="22">
        <v>32592.0</v>
      </c>
      <c r="F96" s="22">
        <v>31059.0</v>
      </c>
      <c r="G96" s="22">
        <v>29961.0</v>
      </c>
      <c r="H96" s="22">
        <v>29134.0</v>
      </c>
      <c r="I96" s="22">
        <v>28486.0</v>
      </c>
      <c r="J96" s="22">
        <v>27964.0</v>
      </c>
      <c r="K96" s="22">
        <v>27534.0</v>
      </c>
      <c r="L96" s="22">
        <v>26866.0</v>
      </c>
      <c r="M96" s="22">
        <v>26169.0</v>
      </c>
      <c r="N96" s="22">
        <v>25436.0</v>
      </c>
      <c r="O96" s="22">
        <v>25055.0</v>
      </c>
      <c r="P96" s="22">
        <v>24663.0</v>
      </c>
      <c r="Q96" s="22">
        <v>24259.0</v>
      </c>
      <c r="R96" s="22">
        <v>23842.0</v>
      </c>
      <c r="S96" s="22">
        <v>23410.0</v>
      </c>
      <c r="T96" s="22">
        <v>22962.0</v>
      </c>
      <c r="U96" s="6"/>
      <c r="V96" s="6"/>
    </row>
    <row r="97">
      <c r="A97" s="19">
        <v>13.0</v>
      </c>
      <c r="B97" s="22">
        <v>46672.0</v>
      </c>
      <c r="C97" s="22">
        <v>38056.0</v>
      </c>
      <c r="D97" s="22">
        <v>34105.0</v>
      </c>
      <c r="E97" s="22">
        <v>31791.0</v>
      </c>
      <c r="F97" s="22">
        <v>30254.0</v>
      </c>
      <c r="G97" s="22">
        <v>29153.0</v>
      </c>
      <c r="H97" s="22">
        <v>28321.0</v>
      </c>
      <c r="I97" s="22">
        <v>27669.0</v>
      </c>
      <c r="J97" s="22">
        <v>27144.0</v>
      </c>
      <c r="K97" s="22">
        <v>26710.0</v>
      </c>
      <c r="L97" s="22">
        <v>26037.0</v>
      </c>
      <c r="M97" s="22">
        <v>25331.0</v>
      </c>
      <c r="N97" s="22">
        <v>24589.0</v>
      </c>
      <c r="O97" s="22">
        <v>24202.0</v>
      </c>
      <c r="P97" s="22">
        <v>23803.0</v>
      </c>
      <c r="Q97" s="22">
        <v>23392.0</v>
      </c>
      <c r="R97" s="22">
        <v>22966.0</v>
      </c>
      <c r="S97" s="22">
        <v>22524.0</v>
      </c>
      <c r="T97" s="22">
        <v>22064.0</v>
      </c>
      <c r="U97" s="6"/>
      <c r="V97" s="6"/>
    </row>
    <row r="98">
      <c r="A98" s="19">
        <v>14.0</v>
      </c>
      <c r="B98" s="22">
        <v>46001.0</v>
      </c>
      <c r="C98" s="22">
        <v>37389.0</v>
      </c>
      <c r="D98" s="22">
        <v>33439.0</v>
      </c>
      <c r="E98" s="22">
        <v>31122.0</v>
      </c>
      <c r="F98" s="22">
        <v>29582.0</v>
      </c>
      <c r="G98" s="22">
        <v>28477.0</v>
      </c>
      <c r="H98" s="22">
        <v>27642.0</v>
      </c>
      <c r="I98" s="22">
        <v>26987.0</v>
      </c>
      <c r="J98" s="22">
        <v>26458.0</v>
      </c>
      <c r="K98" s="22">
        <v>26022.0</v>
      </c>
      <c r="L98" s="22">
        <v>25342.0</v>
      </c>
      <c r="M98" s="22">
        <v>24630.0</v>
      </c>
      <c r="N98" s="22">
        <v>23879.0</v>
      </c>
      <c r="O98" s="22">
        <v>23487.0</v>
      </c>
      <c r="P98" s="22">
        <v>23082.0</v>
      </c>
      <c r="Q98" s="22">
        <v>22664.0</v>
      </c>
      <c r="R98" s="22">
        <v>22229.0</v>
      </c>
      <c r="S98" s="22">
        <v>21778.0</v>
      </c>
      <c r="T98" s="22">
        <v>21307.0</v>
      </c>
      <c r="U98" s="6"/>
      <c r="V98" s="6"/>
    </row>
    <row r="99">
      <c r="A99" s="19">
        <v>15.0</v>
      </c>
      <c r="B99" s="22">
        <v>45431.0</v>
      </c>
      <c r="C99" s="22">
        <v>36823.0</v>
      </c>
      <c r="D99" s="22">
        <v>32874.0</v>
      </c>
      <c r="E99" s="22">
        <v>30556.0</v>
      </c>
      <c r="F99" s="22">
        <v>29013.0</v>
      </c>
      <c r="G99" s="22">
        <v>27905.0</v>
      </c>
      <c r="H99" s="22">
        <v>27066.0</v>
      </c>
      <c r="I99" s="22">
        <v>26408.0</v>
      </c>
      <c r="J99" s="22">
        <v>25876.0</v>
      </c>
      <c r="K99" s="22">
        <v>25437.0</v>
      </c>
      <c r="L99" s="22">
        <v>24753.0</v>
      </c>
      <c r="M99" s="22">
        <v>24034.0</v>
      </c>
      <c r="N99" s="22">
        <v>23275.0</v>
      </c>
      <c r="O99" s="22">
        <v>22878.0</v>
      </c>
      <c r="P99" s="22">
        <v>22468.0</v>
      </c>
      <c r="Q99" s="22">
        <v>22043.0</v>
      </c>
      <c r="R99" s="22">
        <v>21601.0</v>
      </c>
      <c r="S99" s="22">
        <v>21141.0</v>
      </c>
      <c r="T99" s="22">
        <v>20658.0</v>
      </c>
      <c r="U99" s="6"/>
      <c r="V99" s="6"/>
    </row>
    <row r="100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3"/>
      <c r="U100" s="6"/>
      <c r="V100" s="6"/>
    </row>
    <row r="101">
      <c r="A101" s="19">
        <v>16.0</v>
      </c>
      <c r="B101" s="22">
        <v>44940.0</v>
      </c>
      <c r="C101" s="22">
        <v>36337.0</v>
      </c>
      <c r="D101" s="22">
        <v>32389.0</v>
      </c>
      <c r="E101" s="22">
        <v>30069.0</v>
      </c>
      <c r="F101" s="22">
        <v>28524.0</v>
      </c>
      <c r="G101" s="22">
        <v>27413.0</v>
      </c>
      <c r="H101" s="22">
        <v>26572.0</v>
      </c>
      <c r="I101" s="22">
        <v>25911.0</v>
      </c>
      <c r="J101" s="22">
        <v>25377.0</v>
      </c>
      <c r="K101" s="22">
        <v>24935.0</v>
      </c>
      <c r="L101" s="22">
        <v>24247.0</v>
      </c>
      <c r="M101" s="22">
        <v>23522.0</v>
      </c>
      <c r="N101" s="22">
        <v>22756.0</v>
      </c>
      <c r="O101" s="22">
        <v>22354.0</v>
      </c>
      <c r="P101" s="22">
        <v>21938.0</v>
      </c>
      <c r="Q101" s="22">
        <v>21507.0</v>
      </c>
      <c r="R101" s="22">
        <v>21058.0</v>
      </c>
      <c r="S101" s="22">
        <v>20589.0</v>
      </c>
      <c r="T101" s="22">
        <v>20096.0</v>
      </c>
      <c r="U101" s="6"/>
      <c r="V101" s="6"/>
    </row>
    <row r="102">
      <c r="A102" s="19">
        <v>17.0</v>
      </c>
      <c r="B102" s="22">
        <v>44513.0</v>
      </c>
      <c r="C102" s="22">
        <v>35915.0</v>
      </c>
      <c r="D102" s="22">
        <v>31968.0</v>
      </c>
      <c r="E102" s="22">
        <v>29647.0</v>
      </c>
      <c r="F102" s="22">
        <v>28100.0</v>
      </c>
      <c r="G102" s="22">
        <v>26987.0</v>
      </c>
      <c r="H102" s="22">
        <v>26143.0</v>
      </c>
      <c r="I102" s="22">
        <v>25480.0</v>
      </c>
      <c r="J102" s="22">
        <v>24943.0</v>
      </c>
      <c r="K102" s="22">
        <v>24499.0</v>
      </c>
      <c r="L102" s="22">
        <v>23807.0</v>
      </c>
      <c r="M102" s="22">
        <v>23077.0</v>
      </c>
      <c r="N102" s="22">
        <v>22304.0</v>
      </c>
      <c r="O102" s="22">
        <v>21898.0</v>
      </c>
      <c r="P102" s="22">
        <v>21477.0</v>
      </c>
      <c r="Q102" s="22">
        <v>21040.0</v>
      </c>
      <c r="R102" s="22">
        <v>20584.0</v>
      </c>
      <c r="S102" s="22">
        <v>20107.0</v>
      </c>
      <c r="T102" s="22">
        <v>19604.0</v>
      </c>
      <c r="U102" s="6"/>
      <c r="V102" s="6"/>
    </row>
    <row r="103">
      <c r="A103" s="19">
        <v>18.0</v>
      </c>
      <c r="B103" s="22">
        <v>44139.0</v>
      </c>
      <c r="C103" s="22">
        <v>35546.0</v>
      </c>
      <c r="D103" s="22">
        <v>31599.0</v>
      </c>
      <c r="E103" s="22">
        <v>29277.0</v>
      </c>
      <c r="F103" s="22">
        <v>27729.0</v>
      </c>
      <c r="G103" s="22">
        <v>26613.0</v>
      </c>
      <c r="H103" s="22">
        <v>25767.0</v>
      </c>
      <c r="I103" s="22">
        <v>25102.0</v>
      </c>
      <c r="J103" s="22">
        <v>24563.0</v>
      </c>
      <c r="K103" s="22">
        <v>24117.0</v>
      </c>
      <c r="L103" s="22">
        <v>23421.0</v>
      </c>
      <c r="M103" s="22">
        <v>22686.0</v>
      </c>
      <c r="N103" s="22">
        <v>21906.0</v>
      </c>
      <c r="O103" s="22">
        <v>21497.0</v>
      </c>
      <c r="P103" s="22">
        <v>21071.0</v>
      </c>
      <c r="Q103" s="22">
        <v>20629.0</v>
      </c>
      <c r="R103" s="22">
        <v>20166.0</v>
      </c>
      <c r="S103" s="22">
        <v>19681.0</v>
      </c>
      <c r="T103" s="22">
        <v>19168.0</v>
      </c>
      <c r="U103" s="6"/>
      <c r="V103" s="6"/>
    </row>
    <row r="104">
      <c r="A104" s="19">
        <v>19.0</v>
      </c>
      <c r="B104" s="22">
        <v>43807.0</v>
      </c>
      <c r="C104" s="22">
        <v>35219.0</v>
      </c>
      <c r="D104" s="22">
        <v>31274.0</v>
      </c>
      <c r="E104" s="22">
        <v>28951.0</v>
      </c>
      <c r="F104" s="22">
        <v>27401.0</v>
      </c>
      <c r="G104" s="22">
        <v>26283.0</v>
      </c>
      <c r="H104" s="22">
        <v>25435.0</v>
      </c>
      <c r="I104" s="22">
        <v>24768.0</v>
      </c>
      <c r="J104" s="22">
        <v>24227.0</v>
      </c>
      <c r="K104" s="22">
        <v>23779.0</v>
      </c>
      <c r="L104" s="22">
        <v>23080.0</v>
      </c>
      <c r="M104" s="22">
        <v>22341.0</v>
      </c>
      <c r="N104" s="22">
        <v>21555.0</v>
      </c>
      <c r="O104" s="22">
        <v>21141.0</v>
      </c>
      <c r="P104" s="22">
        <v>20712.0</v>
      </c>
      <c r="Q104" s="22">
        <v>20264.0</v>
      </c>
      <c r="R104" s="22">
        <v>19795.0</v>
      </c>
      <c r="S104" s="22">
        <v>19302.0</v>
      </c>
      <c r="T104" s="22">
        <v>18780.0</v>
      </c>
      <c r="U104" s="6"/>
      <c r="V104" s="6"/>
    </row>
    <row r="105">
      <c r="A105" s="19">
        <v>20.0</v>
      </c>
      <c r="B105" s="22">
        <v>43512.0</v>
      </c>
      <c r="C105" s="22">
        <v>34928.0</v>
      </c>
      <c r="D105" s="22">
        <v>30984.0</v>
      </c>
      <c r="E105" s="22">
        <v>28661.0</v>
      </c>
      <c r="F105" s="22">
        <v>27109.0</v>
      </c>
      <c r="G105" s="22">
        <v>25990.0</v>
      </c>
      <c r="H105" s="22">
        <v>25140.0</v>
      </c>
      <c r="I105" s="22">
        <v>24471.0</v>
      </c>
      <c r="J105" s="22">
        <v>23928.0</v>
      </c>
      <c r="K105" s="22">
        <v>23479.0</v>
      </c>
      <c r="L105" s="22">
        <v>22776.0</v>
      </c>
      <c r="M105" s="22">
        <v>22033.0</v>
      </c>
      <c r="N105" s="22">
        <v>21242.0</v>
      </c>
      <c r="O105" s="22">
        <v>20825.0</v>
      </c>
      <c r="P105" s="22">
        <v>20391.0</v>
      </c>
      <c r="Q105" s="22">
        <v>19938.0</v>
      </c>
      <c r="R105" s="22">
        <v>19464.0</v>
      </c>
      <c r="S105" s="22">
        <v>18963.0</v>
      </c>
      <c r="T105" s="22">
        <v>18432.0</v>
      </c>
      <c r="U105" s="6"/>
      <c r="V105" s="6"/>
    </row>
    <row r="106">
      <c r="A106" s="11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3"/>
      <c r="U106" s="6"/>
      <c r="V106" s="6"/>
    </row>
    <row r="107">
      <c r="A107" s="19">
        <v>21.0</v>
      </c>
      <c r="B107" s="22">
        <v>43248.0</v>
      </c>
      <c r="C107" s="22">
        <v>34668.0</v>
      </c>
      <c r="D107" s="22">
        <v>30725.0</v>
      </c>
      <c r="E107" s="22">
        <v>28401.0</v>
      </c>
      <c r="F107" s="22">
        <v>26848.0</v>
      </c>
      <c r="G107" s="22">
        <v>25727.0</v>
      </c>
      <c r="H107" s="22">
        <v>24876.0</v>
      </c>
      <c r="I107" s="22">
        <v>24205.0</v>
      </c>
      <c r="J107" s="22">
        <v>23660.0</v>
      </c>
      <c r="K107" s="22">
        <v>23210.0</v>
      </c>
      <c r="L107" s="22">
        <v>22504.0</v>
      </c>
      <c r="M107" s="22">
        <v>21757.0</v>
      </c>
      <c r="N107" s="22">
        <v>20960.0</v>
      </c>
      <c r="O107" s="22">
        <v>20540.0</v>
      </c>
      <c r="P107" s="22">
        <v>20102.0</v>
      </c>
      <c r="Q107" s="22">
        <v>19645.0</v>
      </c>
      <c r="R107" s="22">
        <v>19165.0</v>
      </c>
      <c r="S107" s="22">
        <v>18657.0</v>
      </c>
      <c r="T107" s="22">
        <v>18117.0</v>
      </c>
      <c r="U107" s="6"/>
      <c r="V107" s="6"/>
    </row>
    <row r="108">
      <c r="A108" s="19">
        <v>22.0</v>
      </c>
      <c r="B108" s="22">
        <v>43009.0</v>
      </c>
      <c r="C108" s="22">
        <v>34434.0</v>
      </c>
      <c r="D108" s="22">
        <v>30491.0</v>
      </c>
      <c r="E108" s="22">
        <v>28167.0</v>
      </c>
      <c r="F108" s="22">
        <v>26613.0</v>
      </c>
      <c r="G108" s="22">
        <v>25491.0</v>
      </c>
      <c r="H108" s="22">
        <v>24638.0</v>
      </c>
      <c r="I108" s="22">
        <v>23965.0</v>
      </c>
      <c r="J108" s="22">
        <v>23419.0</v>
      </c>
      <c r="K108" s="22">
        <v>22967.0</v>
      </c>
      <c r="L108" s="22">
        <v>22258.0</v>
      </c>
      <c r="M108" s="22">
        <v>21508.0</v>
      </c>
      <c r="N108" s="22">
        <v>20707.0</v>
      </c>
      <c r="O108" s="22">
        <v>20283.0</v>
      </c>
      <c r="P108" s="22">
        <v>19842.0</v>
      </c>
      <c r="Q108" s="22">
        <v>19380.0</v>
      </c>
      <c r="R108" s="22">
        <v>18894.0</v>
      </c>
      <c r="S108" s="22">
        <v>18380.0</v>
      </c>
      <c r="T108" s="22">
        <v>17831.0</v>
      </c>
      <c r="U108" s="6"/>
      <c r="V108" s="6"/>
    </row>
    <row r="109">
      <c r="A109" s="19">
        <v>23.0</v>
      </c>
      <c r="B109" s="22">
        <v>42793.0</v>
      </c>
      <c r="C109" s="22">
        <v>34221.0</v>
      </c>
      <c r="D109" s="22">
        <v>30280.0</v>
      </c>
      <c r="E109" s="22">
        <v>27955.0</v>
      </c>
      <c r="F109" s="22">
        <v>26400.0</v>
      </c>
      <c r="G109" s="22">
        <v>25277.0</v>
      </c>
      <c r="H109" s="22">
        <v>24422.0</v>
      </c>
      <c r="I109" s="22">
        <v>23748.0</v>
      </c>
      <c r="J109" s="22">
        <v>23201.0</v>
      </c>
      <c r="K109" s="22">
        <v>22747.0</v>
      </c>
      <c r="L109" s="22">
        <v>22036.0</v>
      </c>
      <c r="M109" s="22">
        <v>21282.0</v>
      </c>
      <c r="N109" s="22">
        <v>20476.0</v>
      </c>
      <c r="O109" s="22">
        <v>20050.0</v>
      </c>
      <c r="P109" s="22">
        <v>19605.0</v>
      </c>
      <c r="Q109" s="22">
        <v>19139.0</v>
      </c>
      <c r="R109" s="22">
        <v>18648.0</v>
      </c>
      <c r="S109" s="22">
        <v>18128.0</v>
      </c>
      <c r="T109" s="22">
        <v>17570.0</v>
      </c>
      <c r="U109" s="6"/>
      <c r="V109" s="6"/>
    </row>
    <row r="110">
      <c r="A110" s="19">
        <v>24.0</v>
      </c>
      <c r="B110" s="22">
        <v>42597.0</v>
      </c>
      <c r="C110" s="22">
        <v>34028.0</v>
      </c>
      <c r="D110" s="22">
        <v>30088.0</v>
      </c>
      <c r="E110" s="22">
        <v>27763.0</v>
      </c>
      <c r="F110" s="22">
        <v>26207.0</v>
      </c>
      <c r="G110" s="22">
        <v>25082.0</v>
      </c>
      <c r="H110" s="22">
        <v>24226.0</v>
      </c>
      <c r="I110" s="22">
        <v>23551.0</v>
      </c>
      <c r="J110" s="22">
        <v>23002.0</v>
      </c>
      <c r="K110" s="22">
        <v>22547.0</v>
      </c>
      <c r="L110" s="22">
        <v>21834.0</v>
      </c>
      <c r="M110" s="22">
        <v>21077.0</v>
      </c>
      <c r="N110" s="22">
        <v>20267.0</v>
      </c>
      <c r="O110" s="22">
        <v>19838.0</v>
      </c>
      <c r="P110" s="22">
        <v>19390.0</v>
      </c>
      <c r="Q110" s="22">
        <v>18920.0</v>
      </c>
      <c r="R110" s="22">
        <v>18424.0</v>
      </c>
      <c r="S110" s="22">
        <v>17896.0</v>
      </c>
      <c r="T110" s="22">
        <v>17330.0</v>
      </c>
      <c r="U110" s="6"/>
      <c r="V110" s="6"/>
    </row>
    <row r="111">
      <c r="A111" s="19">
        <v>25.0</v>
      </c>
      <c r="B111" s="22">
        <v>42417.0</v>
      </c>
      <c r="C111" s="22">
        <v>33852.0</v>
      </c>
      <c r="D111" s="22">
        <v>29912.0</v>
      </c>
      <c r="E111" s="22">
        <v>27587.0</v>
      </c>
      <c r="F111" s="22">
        <v>26030.0</v>
      </c>
      <c r="G111" s="22">
        <v>24904.0</v>
      </c>
      <c r="H111" s="22">
        <v>24047.0</v>
      </c>
      <c r="I111" s="22">
        <v>23371.0</v>
      </c>
      <c r="J111" s="22">
        <v>22821.0</v>
      </c>
      <c r="K111" s="22">
        <v>22365.0</v>
      </c>
      <c r="L111" s="22">
        <v>21649.0</v>
      </c>
      <c r="M111" s="22">
        <v>20889.0</v>
      </c>
      <c r="N111" s="22">
        <v>20075.0</v>
      </c>
      <c r="O111" s="22">
        <v>19643.0</v>
      </c>
      <c r="P111" s="22">
        <v>19192.0</v>
      </c>
      <c r="Q111" s="22">
        <v>18718.0</v>
      </c>
      <c r="R111" s="22">
        <v>18217.0</v>
      </c>
      <c r="S111" s="22">
        <v>17684.0</v>
      </c>
      <c r="T111" s="22">
        <v>17110.0</v>
      </c>
      <c r="U111" s="6"/>
      <c r="V111" s="6"/>
    </row>
    <row r="112">
      <c r="A112" s="11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3"/>
      <c r="U112" s="6"/>
      <c r="V112" s="6"/>
    </row>
    <row r="113">
      <c r="A113" s="19">
        <v>26.0</v>
      </c>
      <c r="B113" s="22">
        <v>42252.0</v>
      </c>
      <c r="C113" s="22">
        <v>33690.0</v>
      </c>
      <c r="D113" s="22">
        <v>29752.0</v>
      </c>
      <c r="E113" s="22">
        <v>27426.0</v>
      </c>
      <c r="F113" s="22">
        <v>25868.0</v>
      </c>
      <c r="G113" s="22">
        <v>24741.0</v>
      </c>
      <c r="H113" s="22">
        <v>23883.0</v>
      </c>
      <c r="I113" s="22">
        <v>23205.0</v>
      </c>
      <c r="J113" s="22">
        <v>22655.0</v>
      </c>
      <c r="K113" s="22">
        <v>22197.0</v>
      </c>
      <c r="L113" s="22">
        <v>21479.0</v>
      </c>
      <c r="M113" s="22">
        <v>20716.0</v>
      </c>
      <c r="N113" s="22">
        <v>19898.0</v>
      </c>
      <c r="O113" s="22">
        <v>19464.0</v>
      </c>
      <c r="P113" s="22">
        <v>19010.0</v>
      </c>
      <c r="Q113" s="22">
        <v>18533.0</v>
      </c>
      <c r="R113" s="22">
        <v>18027.0</v>
      </c>
      <c r="S113" s="22">
        <v>17488.0</v>
      </c>
      <c r="T113" s="22">
        <v>16906.0</v>
      </c>
      <c r="U113" s="6"/>
      <c r="V113" s="6"/>
    </row>
    <row r="114">
      <c r="A114" s="19">
        <v>27.0</v>
      </c>
      <c r="B114" s="22">
        <v>42100.0</v>
      </c>
      <c r="C114" s="22">
        <v>33541.0</v>
      </c>
      <c r="D114" s="22">
        <v>29604.0</v>
      </c>
      <c r="E114" s="22">
        <v>27278.0</v>
      </c>
      <c r="F114" s="22">
        <v>25719.0</v>
      </c>
      <c r="G114" s="22">
        <v>24591.0</v>
      </c>
      <c r="H114" s="22">
        <v>23732.0</v>
      </c>
      <c r="I114" s="22">
        <v>23053.0</v>
      </c>
      <c r="J114" s="22">
        <v>22501.0</v>
      </c>
      <c r="K114" s="22">
        <v>22043.0</v>
      </c>
      <c r="L114" s="22">
        <v>21323.0</v>
      </c>
      <c r="M114" s="22">
        <v>20558.0</v>
      </c>
      <c r="N114" s="22">
        <v>19736.0</v>
      </c>
      <c r="O114" s="22">
        <v>19299.0</v>
      </c>
      <c r="P114" s="22">
        <v>18842.0</v>
      </c>
      <c r="Q114" s="22">
        <v>18361.0</v>
      </c>
      <c r="R114" s="22">
        <v>17851.0</v>
      </c>
      <c r="S114" s="22">
        <v>17306.0</v>
      </c>
      <c r="T114" s="22">
        <v>16717.0</v>
      </c>
      <c r="U114" s="6"/>
      <c r="V114" s="6"/>
    </row>
    <row r="115">
      <c r="A115" s="19">
        <v>28.0</v>
      </c>
      <c r="B115" s="22">
        <v>41960.0</v>
      </c>
      <c r="C115" s="22">
        <v>33404.0</v>
      </c>
      <c r="D115" s="22">
        <v>29467.0</v>
      </c>
      <c r="E115" s="22">
        <v>27141.0</v>
      </c>
      <c r="F115" s="22">
        <v>25581.0</v>
      </c>
      <c r="G115" s="22">
        <v>24453.0</v>
      </c>
      <c r="H115" s="22">
        <v>23593.0</v>
      </c>
      <c r="I115" s="22">
        <v>22913.0</v>
      </c>
      <c r="J115" s="22">
        <v>22360.0</v>
      </c>
      <c r="K115" s="22">
        <v>21900.0</v>
      </c>
      <c r="L115" s="22">
        <v>21179.0</v>
      </c>
      <c r="M115" s="22">
        <v>20411.0</v>
      </c>
      <c r="N115" s="22">
        <v>19586.0</v>
      </c>
      <c r="O115" s="22">
        <v>19147.0</v>
      </c>
      <c r="P115" s="22">
        <v>18687.0</v>
      </c>
      <c r="Q115" s="22">
        <v>18203.0</v>
      </c>
      <c r="R115" s="22">
        <v>17689.0</v>
      </c>
      <c r="S115" s="22">
        <v>17138.0</v>
      </c>
      <c r="T115" s="22">
        <v>16541.0</v>
      </c>
      <c r="U115" s="6"/>
      <c r="V115" s="6"/>
    </row>
    <row r="116">
      <c r="A116" s="19">
        <v>29.0</v>
      </c>
      <c r="B116" s="22">
        <v>41830.0</v>
      </c>
      <c r="C116" s="22">
        <v>33277.0</v>
      </c>
      <c r="D116" s="22">
        <v>29340.0</v>
      </c>
      <c r="E116" s="22">
        <v>27014.0</v>
      </c>
      <c r="F116" s="22">
        <v>25454.0</v>
      </c>
      <c r="G116" s="22">
        <v>24324.0</v>
      </c>
      <c r="H116" s="22">
        <v>23463.0</v>
      </c>
      <c r="I116" s="22">
        <v>22783.0</v>
      </c>
      <c r="J116" s="22">
        <v>22229.0</v>
      </c>
      <c r="K116" s="22">
        <v>21768.0</v>
      </c>
      <c r="L116" s="22">
        <v>21045.0</v>
      </c>
      <c r="M116" s="22">
        <v>20275.0</v>
      </c>
      <c r="N116" s="22">
        <v>19446.0</v>
      </c>
      <c r="O116" s="22">
        <v>19005.0</v>
      </c>
      <c r="P116" s="22">
        <v>18543.0</v>
      </c>
      <c r="Q116" s="22">
        <v>18055.0</v>
      </c>
      <c r="R116" s="22">
        <v>17537.0</v>
      </c>
      <c r="S116" s="22">
        <v>16981.0</v>
      </c>
      <c r="T116" s="22">
        <v>16376.0</v>
      </c>
      <c r="U116" s="6"/>
      <c r="V116" s="6"/>
    </row>
    <row r="117">
      <c r="A117" s="19">
        <v>30.0</v>
      </c>
      <c r="B117" s="22">
        <v>41709.0</v>
      </c>
      <c r="C117" s="22">
        <v>33158.0</v>
      </c>
      <c r="D117" s="22">
        <v>29223.0</v>
      </c>
      <c r="E117" s="22">
        <v>26896.0</v>
      </c>
      <c r="F117" s="22">
        <v>25336.0</v>
      </c>
      <c r="G117" s="22">
        <v>24205.0</v>
      </c>
      <c r="H117" s="22">
        <v>23343.0</v>
      </c>
      <c r="I117" s="22">
        <v>22662.0</v>
      </c>
      <c r="J117" s="22">
        <v>22107.0</v>
      </c>
      <c r="K117" s="22">
        <v>21646.0</v>
      </c>
      <c r="L117" s="22">
        <v>20921.0</v>
      </c>
      <c r="M117" s="22">
        <v>20148.0</v>
      </c>
      <c r="N117" s="22">
        <v>19317.0</v>
      </c>
      <c r="O117" s="22">
        <v>18874.0</v>
      </c>
      <c r="P117" s="22">
        <v>18409.0</v>
      </c>
      <c r="Q117" s="22">
        <v>17918.0</v>
      </c>
      <c r="R117" s="22">
        <v>17396.0</v>
      </c>
      <c r="S117" s="22">
        <v>16835.0</v>
      </c>
      <c r="T117" s="22">
        <v>16223.0</v>
      </c>
      <c r="U117" s="6"/>
      <c r="V117" s="6"/>
    </row>
    <row r="118">
      <c r="A118" s="11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3"/>
      <c r="U118" s="6"/>
      <c r="V118" s="6"/>
    </row>
    <row r="119">
      <c r="A119" s="19">
        <v>40.0</v>
      </c>
      <c r="B119" s="22">
        <v>40847.0</v>
      </c>
      <c r="C119" s="22">
        <v>32317.0</v>
      </c>
      <c r="D119" s="22">
        <v>28387.0</v>
      </c>
      <c r="E119" s="22">
        <v>26060.0</v>
      </c>
      <c r="F119" s="22">
        <v>24495.0</v>
      </c>
      <c r="G119" s="22">
        <v>23359.0</v>
      </c>
      <c r="H119" s="22">
        <v>22490.0</v>
      </c>
      <c r="I119" s="22">
        <v>21802.0</v>
      </c>
      <c r="J119" s="22">
        <v>21240.0</v>
      </c>
      <c r="K119" s="22">
        <v>20772.0</v>
      </c>
      <c r="L119" s="22">
        <v>20035.0</v>
      </c>
      <c r="M119" s="22">
        <v>19245.0</v>
      </c>
      <c r="N119" s="22">
        <v>18389.0</v>
      </c>
      <c r="O119" s="22">
        <v>17929.0</v>
      </c>
      <c r="P119" s="22">
        <v>17444.0</v>
      </c>
      <c r="Q119" s="22">
        <v>16928.0</v>
      </c>
      <c r="R119" s="22">
        <v>16373.0</v>
      </c>
      <c r="S119" s="22">
        <v>15766.0</v>
      </c>
      <c r="T119" s="22">
        <v>15089.0</v>
      </c>
      <c r="U119" s="6"/>
      <c r="V119" s="6"/>
    </row>
    <row r="120">
      <c r="A120" s="19">
        <v>60.0</v>
      </c>
      <c r="B120" s="22">
        <v>40012.0</v>
      </c>
      <c r="C120" s="22">
        <v>31504.0</v>
      </c>
      <c r="D120" s="22">
        <v>27581.0</v>
      </c>
      <c r="E120" s="22">
        <v>25252.0</v>
      </c>
      <c r="F120" s="22">
        <v>23683.0</v>
      </c>
      <c r="G120" s="22">
        <v>22541.0</v>
      </c>
      <c r="H120" s="22">
        <v>21665.0</v>
      </c>
      <c r="I120" s="22">
        <v>20970.0</v>
      </c>
      <c r="J120" s="22">
        <v>20401.0</v>
      </c>
      <c r="K120" s="22">
        <v>19926.0</v>
      </c>
      <c r="L120" s="22">
        <v>19174.0</v>
      </c>
      <c r="M120" s="22">
        <v>18364.0</v>
      </c>
      <c r="N120" s="22">
        <v>17480.0</v>
      </c>
      <c r="O120" s="22">
        <v>17001.0</v>
      </c>
      <c r="P120" s="22">
        <v>16491.0</v>
      </c>
      <c r="Q120" s="22">
        <v>15943.0</v>
      </c>
      <c r="R120" s="22">
        <v>15343.0</v>
      </c>
      <c r="S120" s="22">
        <v>14673.0</v>
      </c>
      <c r="T120" s="22">
        <v>13893.0</v>
      </c>
      <c r="U120" s="6"/>
      <c r="V120" s="6"/>
    </row>
    <row r="121">
      <c r="A121" s="19">
        <v>120.0</v>
      </c>
      <c r="B121" s="22">
        <v>39201.0</v>
      </c>
      <c r="C121" s="22">
        <v>30718.0</v>
      </c>
      <c r="D121" s="22">
        <v>26802.0</v>
      </c>
      <c r="E121" s="22">
        <v>24472.0</v>
      </c>
      <c r="F121" s="22">
        <v>22899.0</v>
      </c>
      <c r="G121" s="22">
        <v>21750.0</v>
      </c>
      <c r="H121" s="22">
        <v>20868.0</v>
      </c>
      <c r="I121" s="22">
        <v>20164.0</v>
      </c>
      <c r="J121" s="22">
        <v>19588.0</v>
      </c>
      <c r="K121" s="22">
        <v>19105.0</v>
      </c>
      <c r="L121" s="22">
        <v>18337.0</v>
      </c>
      <c r="M121" s="22">
        <v>17505.0</v>
      </c>
      <c r="N121" s="22">
        <v>16587.0</v>
      </c>
      <c r="O121" s="22">
        <v>16084.0</v>
      </c>
      <c r="P121" s="22">
        <v>15543.0</v>
      </c>
      <c r="Q121" s="22">
        <v>14952.0</v>
      </c>
      <c r="R121" s="22">
        <v>14290.0</v>
      </c>
      <c r="S121" s="22">
        <v>13519.0</v>
      </c>
      <c r="T121" s="22">
        <v>12539.0</v>
      </c>
      <c r="U121" s="6"/>
      <c r="V121" s="6"/>
    </row>
    <row r="122">
      <c r="A122" s="19" t="s">
        <v>157</v>
      </c>
      <c r="B122" s="22">
        <v>38415.0</v>
      </c>
      <c r="C122" s="22">
        <v>29957.0</v>
      </c>
      <c r="D122" s="22">
        <v>26049.0</v>
      </c>
      <c r="E122" s="22">
        <v>23719.0</v>
      </c>
      <c r="F122" s="22">
        <v>22141.0</v>
      </c>
      <c r="G122" s="22">
        <v>20986.0</v>
      </c>
      <c r="H122" s="22">
        <v>20096.0</v>
      </c>
      <c r="I122" s="22">
        <v>19384.0</v>
      </c>
      <c r="J122" s="22">
        <v>18799.0</v>
      </c>
      <c r="K122" s="22">
        <v>18307.0</v>
      </c>
      <c r="L122" s="22">
        <v>17522.0</v>
      </c>
      <c r="M122" s="22">
        <v>16664.0</v>
      </c>
      <c r="N122" s="22">
        <v>15705.0</v>
      </c>
      <c r="O122" s="22">
        <v>15173.0</v>
      </c>
      <c r="P122" s="22">
        <v>14591.0</v>
      </c>
      <c r="Q122" s="22">
        <v>13940.0</v>
      </c>
      <c r="R122" s="22">
        <v>13180.0</v>
      </c>
      <c r="S122" s="22">
        <v>12214.0</v>
      </c>
      <c r="T122" s="22">
        <v>10000.0</v>
      </c>
      <c r="U122" s="6"/>
      <c r="V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>
      <c r="A129" s="10"/>
      <c r="B129" s="10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>
      <c r="A130" s="18" t="s">
        <v>150</v>
      </c>
      <c r="B130" s="4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6"/>
      <c r="V130" s="6"/>
    </row>
    <row r="131">
      <c r="A131" s="19" t="s">
        <v>155</v>
      </c>
      <c r="B131" s="20" t="s">
        <v>159</v>
      </c>
      <c r="C131" s="19">
        <v>2.0</v>
      </c>
      <c r="D131" s="19">
        <v>3.0</v>
      </c>
      <c r="E131" s="19">
        <v>4.0</v>
      </c>
      <c r="F131" s="19">
        <v>5.0</v>
      </c>
      <c r="G131" s="19">
        <v>6.0</v>
      </c>
      <c r="H131" s="19">
        <v>7.0</v>
      </c>
      <c r="I131" s="19">
        <v>8.0</v>
      </c>
      <c r="J131" s="19">
        <v>9.0</v>
      </c>
      <c r="K131" s="19">
        <v>10.0</v>
      </c>
      <c r="L131" s="19">
        <v>12.0</v>
      </c>
      <c r="M131" s="19">
        <v>15.0</v>
      </c>
      <c r="N131" s="19">
        <v>20.0</v>
      </c>
      <c r="O131" s="19">
        <v>24.0</v>
      </c>
      <c r="P131" s="19">
        <v>30.0</v>
      </c>
      <c r="Q131" s="19">
        <v>40.0</v>
      </c>
      <c r="R131" s="19">
        <v>60.0</v>
      </c>
      <c r="S131" s="19">
        <v>120.0</v>
      </c>
      <c r="T131" s="19" t="s">
        <v>157</v>
      </c>
      <c r="U131" s="6"/>
      <c r="V131" s="6"/>
    </row>
    <row r="132">
      <c r="A132" s="20" t="s">
        <v>160</v>
      </c>
      <c r="B132" s="22">
        <v>4052181.0</v>
      </c>
      <c r="C132" s="22">
        <v>4999500.0</v>
      </c>
      <c r="D132" s="22">
        <v>5403352.0</v>
      </c>
      <c r="E132" s="22">
        <v>5624583.0</v>
      </c>
      <c r="F132" s="22">
        <v>5763650.0</v>
      </c>
      <c r="G132" s="22">
        <v>5858986.0</v>
      </c>
      <c r="H132" s="22">
        <v>5928356.0</v>
      </c>
      <c r="I132" s="22">
        <v>5981070.0</v>
      </c>
      <c r="J132" s="22">
        <v>6022473.0</v>
      </c>
      <c r="K132" s="22">
        <v>6055847.0</v>
      </c>
      <c r="L132" s="22">
        <v>6106321.0</v>
      </c>
      <c r="M132" s="22">
        <v>6157285.0</v>
      </c>
      <c r="N132" s="22">
        <v>6208730.0</v>
      </c>
      <c r="O132" s="22">
        <v>6234631.0</v>
      </c>
      <c r="P132" s="22">
        <v>6260649.0</v>
      </c>
      <c r="Q132" s="22">
        <v>6286782.0</v>
      </c>
      <c r="R132" s="22">
        <v>6313030.0</v>
      </c>
      <c r="S132" s="22">
        <v>6339391.0</v>
      </c>
      <c r="T132" s="22">
        <v>6365864.0</v>
      </c>
      <c r="U132" s="6"/>
      <c r="V132" s="6"/>
    </row>
    <row r="133">
      <c r="A133" s="19">
        <v>2.0</v>
      </c>
      <c r="B133" s="22">
        <v>98503.0</v>
      </c>
      <c r="C133" s="22">
        <v>99000.0</v>
      </c>
      <c r="D133" s="22">
        <v>99166.0</v>
      </c>
      <c r="E133" s="22">
        <v>99249.0</v>
      </c>
      <c r="F133" s="22">
        <v>99299.0</v>
      </c>
      <c r="G133" s="22">
        <v>99333.0</v>
      </c>
      <c r="H133" s="22">
        <v>99356.0</v>
      </c>
      <c r="I133" s="22">
        <v>99374.0</v>
      </c>
      <c r="J133" s="22">
        <v>99388.0</v>
      </c>
      <c r="K133" s="22">
        <v>99399.0</v>
      </c>
      <c r="L133" s="22">
        <v>99416.0</v>
      </c>
      <c r="M133" s="22">
        <v>99433.0</v>
      </c>
      <c r="N133" s="22">
        <v>99449.0</v>
      </c>
      <c r="O133" s="22">
        <v>99458.0</v>
      </c>
      <c r="P133" s="22">
        <v>99466.0</v>
      </c>
      <c r="Q133" s="22">
        <v>99474.0</v>
      </c>
      <c r="R133" s="22">
        <v>99482.0</v>
      </c>
      <c r="S133" s="22">
        <v>99491.0</v>
      </c>
      <c r="T133" s="22">
        <v>99499.0</v>
      </c>
      <c r="U133" s="6"/>
      <c r="V133" s="6"/>
    </row>
    <row r="134">
      <c r="A134" s="19">
        <v>3.0</v>
      </c>
      <c r="B134" s="22">
        <v>34116.0</v>
      </c>
      <c r="C134" s="22">
        <v>30817.0</v>
      </c>
      <c r="D134" s="22">
        <v>29457.0</v>
      </c>
      <c r="E134" s="22">
        <v>28710.0</v>
      </c>
      <c r="F134" s="22">
        <v>28237.0</v>
      </c>
      <c r="G134" s="22">
        <v>27911.0</v>
      </c>
      <c r="H134" s="22">
        <v>27672.0</v>
      </c>
      <c r="I134" s="22">
        <v>27489.0</v>
      </c>
      <c r="J134" s="22">
        <v>27345.0</v>
      </c>
      <c r="K134" s="22">
        <v>27229.0</v>
      </c>
      <c r="L134" s="22">
        <v>27052.0</v>
      </c>
      <c r="M134" s="22">
        <v>26872.0</v>
      </c>
      <c r="N134" s="22">
        <v>26690.0</v>
      </c>
      <c r="O134" s="22">
        <v>26598.0</v>
      </c>
      <c r="P134" s="22">
        <v>26505.0</v>
      </c>
      <c r="Q134" s="22">
        <v>26411.0</v>
      </c>
      <c r="R134" s="22">
        <v>26316.0</v>
      </c>
      <c r="S134" s="22">
        <v>26221.0</v>
      </c>
      <c r="T134" s="22">
        <v>26125.0</v>
      </c>
      <c r="U134" s="6"/>
      <c r="V134" s="6"/>
    </row>
    <row r="135">
      <c r="A135" s="19">
        <v>4.0</v>
      </c>
      <c r="B135" s="22">
        <v>21198.0</v>
      </c>
      <c r="C135" s="22">
        <v>18000.0</v>
      </c>
      <c r="D135" s="22">
        <v>16694.0</v>
      </c>
      <c r="E135" s="22">
        <v>15977.0</v>
      </c>
      <c r="F135" s="22">
        <v>15522.0</v>
      </c>
      <c r="G135" s="22">
        <v>15207.0</v>
      </c>
      <c r="H135" s="22">
        <v>14976.0</v>
      </c>
      <c r="I135" s="22">
        <v>14799.0</v>
      </c>
      <c r="J135" s="22">
        <v>14659.0</v>
      </c>
      <c r="K135" s="22">
        <v>14546.0</v>
      </c>
      <c r="L135" s="22">
        <v>14374.0</v>
      </c>
      <c r="M135" s="22">
        <v>14198.0</v>
      </c>
      <c r="N135" s="22">
        <v>14020.0</v>
      </c>
      <c r="O135" s="22">
        <v>13929.0</v>
      </c>
      <c r="P135" s="22">
        <v>13838.0</v>
      </c>
      <c r="Q135" s="22">
        <v>13745.0</v>
      </c>
      <c r="R135" s="22">
        <v>13652.0</v>
      </c>
      <c r="S135" s="22">
        <v>13558.0</v>
      </c>
      <c r="T135" s="22">
        <v>13463.0</v>
      </c>
      <c r="U135" s="6"/>
      <c r="V135" s="6"/>
    </row>
    <row r="136">
      <c r="A136" s="19">
        <v>5.0</v>
      </c>
      <c r="B136" s="22">
        <v>16258.0</v>
      </c>
      <c r="C136" s="22">
        <v>13274.0</v>
      </c>
      <c r="D136" s="22">
        <v>12060.0</v>
      </c>
      <c r="E136" s="22">
        <v>11392.0</v>
      </c>
      <c r="F136" s="22">
        <v>10967.0</v>
      </c>
      <c r="G136" s="22">
        <v>10672.0</v>
      </c>
      <c r="H136" s="22">
        <v>10456.0</v>
      </c>
      <c r="I136" s="22">
        <v>10289.0</v>
      </c>
      <c r="J136" s="22">
        <v>10158.0</v>
      </c>
      <c r="K136" s="22">
        <v>10051.0</v>
      </c>
      <c r="L136" s="22">
        <v>9888.0</v>
      </c>
      <c r="M136" s="22">
        <v>9722.0</v>
      </c>
      <c r="N136" s="22">
        <v>9553.0</v>
      </c>
      <c r="O136" s="22">
        <v>9466.0</v>
      </c>
      <c r="P136" s="22">
        <v>9379.0</v>
      </c>
      <c r="Q136" s="22">
        <v>9291.0</v>
      </c>
      <c r="R136" s="22">
        <v>9202.0</v>
      </c>
      <c r="S136" s="22">
        <v>9112.0</v>
      </c>
      <c r="T136" s="22">
        <v>9020.0</v>
      </c>
      <c r="U136" s="6"/>
      <c r="V136" s="6"/>
    </row>
    <row r="137">
      <c r="A137" s="11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3"/>
      <c r="U137" s="6"/>
      <c r="V137" s="6"/>
    </row>
    <row r="138">
      <c r="A138" s="19">
        <v>6.0</v>
      </c>
      <c r="B138" s="22">
        <v>13745.0</v>
      </c>
      <c r="C138" s="22">
        <v>10925.0</v>
      </c>
      <c r="D138" s="22">
        <v>9780.0</v>
      </c>
      <c r="E138" s="22">
        <v>9148.0</v>
      </c>
      <c r="F138" s="22">
        <v>8746.0</v>
      </c>
      <c r="G138" s="22">
        <v>8466.0</v>
      </c>
      <c r="H138" s="22">
        <v>8260.0</v>
      </c>
      <c r="I138" s="22">
        <v>8102.0</v>
      </c>
      <c r="J138" s="22">
        <v>7976.0</v>
      </c>
      <c r="K138" s="22">
        <v>7874.0</v>
      </c>
      <c r="L138" s="22">
        <v>7718.0</v>
      </c>
      <c r="M138" s="22">
        <v>7559.0</v>
      </c>
      <c r="N138" s="22">
        <v>7396.0</v>
      </c>
      <c r="O138" s="22">
        <v>7313.0</v>
      </c>
      <c r="P138" s="22">
        <v>7229.0</v>
      </c>
      <c r="Q138" s="22">
        <v>7143.0</v>
      </c>
      <c r="R138" s="22">
        <v>7057.0</v>
      </c>
      <c r="S138" s="22">
        <v>6969.0</v>
      </c>
      <c r="T138" s="22">
        <v>6880.0</v>
      </c>
      <c r="U138" s="6"/>
      <c r="V138" s="6"/>
    </row>
    <row r="139">
      <c r="A139" s="19">
        <v>7.0</v>
      </c>
      <c r="B139" s="22">
        <v>12246.0</v>
      </c>
      <c r="C139" s="22">
        <v>9547.0</v>
      </c>
      <c r="D139" s="22">
        <v>8451.0</v>
      </c>
      <c r="E139" s="22">
        <v>7847.0</v>
      </c>
      <c r="F139" s="22">
        <v>7460.0</v>
      </c>
      <c r="G139" s="22">
        <v>7191.0</v>
      </c>
      <c r="H139" s="22">
        <v>6993.0</v>
      </c>
      <c r="I139" s="22">
        <v>6840.0</v>
      </c>
      <c r="J139" s="22">
        <v>6719.0</v>
      </c>
      <c r="K139" s="22">
        <v>6620.0</v>
      </c>
      <c r="L139" s="22">
        <v>6469.0</v>
      </c>
      <c r="M139" s="22">
        <v>6314.0</v>
      </c>
      <c r="N139" s="22">
        <v>6155.0</v>
      </c>
      <c r="O139" s="22">
        <v>6074.0</v>
      </c>
      <c r="P139" s="22">
        <v>5992.0</v>
      </c>
      <c r="Q139" s="22">
        <v>5908.0</v>
      </c>
      <c r="R139" s="22">
        <v>5824.0</v>
      </c>
      <c r="S139" s="22">
        <v>5737.0</v>
      </c>
      <c r="T139" s="22">
        <v>5650.0</v>
      </c>
      <c r="U139" s="6"/>
      <c r="V139" s="6"/>
    </row>
    <row r="140">
      <c r="A140" s="19">
        <v>8.0</v>
      </c>
      <c r="B140" s="22">
        <v>11259.0</v>
      </c>
      <c r="C140" s="22">
        <v>8649.0</v>
      </c>
      <c r="D140" s="22">
        <v>7591.0</v>
      </c>
      <c r="E140" s="22">
        <v>7006.0</v>
      </c>
      <c r="F140" s="22">
        <v>6632.0</v>
      </c>
      <c r="G140" s="22">
        <v>6371.0</v>
      </c>
      <c r="H140" s="22">
        <v>6178.0</v>
      </c>
      <c r="I140" s="22">
        <v>6029.0</v>
      </c>
      <c r="J140" s="22">
        <v>5911.0</v>
      </c>
      <c r="K140" s="22">
        <v>5814.0</v>
      </c>
      <c r="L140" s="22">
        <v>5667.0</v>
      </c>
      <c r="M140" s="22">
        <v>5515.0</v>
      </c>
      <c r="N140" s="22">
        <v>5359.0</v>
      </c>
      <c r="O140" s="22">
        <v>5279.0</v>
      </c>
      <c r="P140" s="22">
        <v>5198.0</v>
      </c>
      <c r="Q140" s="22">
        <v>5116.0</v>
      </c>
      <c r="R140" s="22">
        <v>5032.0</v>
      </c>
      <c r="S140" s="22">
        <v>4946.0</v>
      </c>
      <c r="T140" s="22">
        <v>4859.0</v>
      </c>
      <c r="U140" s="6"/>
      <c r="V140" s="6"/>
    </row>
    <row r="141">
      <c r="A141" s="19">
        <v>9.0</v>
      </c>
      <c r="B141" s="22">
        <v>10561.0</v>
      </c>
      <c r="C141" s="22">
        <v>8022.0</v>
      </c>
      <c r="D141" s="22">
        <v>6992.0</v>
      </c>
      <c r="E141" s="22">
        <v>6422.0</v>
      </c>
      <c r="F141" s="22">
        <v>6057.0</v>
      </c>
      <c r="G141" s="22">
        <v>5802.0</v>
      </c>
      <c r="H141" s="22">
        <v>5613.0</v>
      </c>
      <c r="I141" s="22">
        <v>5467.0</v>
      </c>
      <c r="J141" s="22">
        <v>5351.0</v>
      </c>
      <c r="K141" s="22">
        <v>5257.0</v>
      </c>
      <c r="L141" s="22">
        <v>5111.0</v>
      </c>
      <c r="M141" s="22">
        <v>4962.0</v>
      </c>
      <c r="N141" s="22">
        <v>4808.0</v>
      </c>
      <c r="O141" s="22">
        <v>4729.0</v>
      </c>
      <c r="P141" s="22">
        <v>4649.0</v>
      </c>
      <c r="Q141" s="22">
        <v>4567.0</v>
      </c>
      <c r="R141" s="22">
        <v>4483.0</v>
      </c>
      <c r="S141" s="22">
        <v>4398.0</v>
      </c>
      <c r="T141" s="22">
        <v>4311.0</v>
      </c>
      <c r="U141" s="6"/>
      <c r="V141" s="6"/>
    </row>
    <row r="142">
      <c r="A142" s="19">
        <v>10.0</v>
      </c>
      <c r="B142" s="22">
        <v>10044.0</v>
      </c>
      <c r="C142" s="22">
        <v>7559.0</v>
      </c>
      <c r="D142" s="22">
        <v>6552.0</v>
      </c>
      <c r="E142" s="22">
        <v>5994.0</v>
      </c>
      <c r="F142" s="22">
        <v>5636.0</v>
      </c>
      <c r="G142" s="22">
        <v>5386.0</v>
      </c>
      <c r="H142" s="22">
        <v>5200.0</v>
      </c>
      <c r="I142" s="22">
        <v>5057.0</v>
      </c>
      <c r="J142" s="22">
        <v>4942.0</v>
      </c>
      <c r="K142" s="22">
        <v>4849.0</v>
      </c>
      <c r="L142" s="22">
        <v>4706.0</v>
      </c>
      <c r="M142" s="22">
        <v>4558.0</v>
      </c>
      <c r="N142" s="22">
        <v>4405.0</v>
      </c>
      <c r="O142" s="22">
        <v>4327.0</v>
      </c>
      <c r="P142" s="22">
        <v>4247.0</v>
      </c>
      <c r="Q142" s="22">
        <v>4165.0</v>
      </c>
      <c r="R142" s="22">
        <v>4082.0</v>
      </c>
      <c r="S142" s="22">
        <v>3996.0</v>
      </c>
      <c r="T142" s="22">
        <v>3909.0</v>
      </c>
      <c r="U142" s="6"/>
      <c r="V142" s="6"/>
    </row>
    <row r="143">
      <c r="A143" s="11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3"/>
      <c r="U143" s="6"/>
      <c r="V143" s="6"/>
    </row>
    <row r="144">
      <c r="A144" s="19">
        <v>11.0</v>
      </c>
      <c r="B144" s="22">
        <v>9646.0</v>
      </c>
      <c r="C144" s="22">
        <v>7206.0</v>
      </c>
      <c r="D144" s="22">
        <v>6217.0</v>
      </c>
      <c r="E144" s="22">
        <v>5668.0</v>
      </c>
      <c r="F144" s="22">
        <v>5316.0</v>
      </c>
      <c r="G144" s="22">
        <v>5069.0</v>
      </c>
      <c r="H144" s="22">
        <v>4886.0</v>
      </c>
      <c r="I144" s="22">
        <v>4744.0</v>
      </c>
      <c r="J144" s="22">
        <v>4632.0</v>
      </c>
      <c r="K144" s="22">
        <v>4539.0</v>
      </c>
      <c r="L144" s="22">
        <v>4397.0</v>
      </c>
      <c r="M144" s="22">
        <v>4251.0</v>
      </c>
      <c r="N144" s="22">
        <v>4099.0</v>
      </c>
      <c r="O144" s="22">
        <v>4021.0</v>
      </c>
      <c r="P144" s="22">
        <v>3941.0</v>
      </c>
      <c r="Q144" s="22">
        <v>3860.0</v>
      </c>
      <c r="R144" s="22">
        <v>3776.0</v>
      </c>
      <c r="S144" s="22">
        <v>3690.0</v>
      </c>
      <c r="T144" s="22">
        <v>3602.0</v>
      </c>
      <c r="U144" s="6"/>
      <c r="V144" s="6"/>
    </row>
    <row r="145">
      <c r="A145" s="19">
        <v>12.0</v>
      </c>
      <c r="B145" s="22">
        <v>9330.0</v>
      </c>
      <c r="C145" s="22">
        <v>6927.0</v>
      </c>
      <c r="D145" s="22">
        <v>5953.0</v>
      </c>
      <c r="E145" s="22">
        <v>5412.0</v>
      </c>
      <c r="F145" s="22">
        <v>5064.0</v>
      </c>
      <c r="G145" s="22">
        <v>4821.0</v>
      </c>
      <c r="H145" s="22">
        <v>4640.0</v>
      </c>
      <c r="I145" s="22">
        <v>4499.0</v>
      </c>
      <c r="J145" s="22">
        <v>4388.0</v>
      </c>
      <c r="K145" s="22">
        <v>4296.0</v>
      </c>
      <c r="L145" s="22">
        <v>4155.0</v>
      </c>
      <c r="M145" s="22">
        <v>4010.0</v>
      </c>
      <c r="N145" s="22">
        <v>3858.0</v>
      </c>
      <c r="O145" s="22">
        <v>3780.0</v>
      </c>
      <c r="P145" s="22">
        <v>3701.0</v>
      </c>
      <c r="Q145" s="22">
        <v>3619.0</v>
      </c>
      <c r="R145" s="22">
        <v>3535.0</v>
      </c>
      <c r="S145" s="22">
        <v>3449.0</v>
      </c>
      <c r="T145" s="22">
        <v>3361.0</v>
      </c>
      <c r="U145" s="6"/>
      <c r="V145" s="6"/>
    </row>
    <row r="146">
      <c r="A146" s="19">
        <v>13.0</v>
      </c>
      <c r="B146" s="22">
        <v>9074.0</v>
      </c>
      <c r="C146" s="22">
        <v>6701.0</v>
      </c>
      <c r="D146" s="22">
        <v>5739.0</v>
      </c>
      <c r="E146" s="22">
        <v>5205.0</v>
      </c>
      <c r="F146" s="22">
        <v>4862.0</v>
      </c>
      <c r="G146" s="22">
        <v>4620.0</v>
      </c>
      <c r="H146" s="22">
        <v>4441.0</v>
      </c>
      <c r="I146" s="22">
        <v>4302.0</v>
      </c>
      <c r="J146" s="22">
        <v>4191.0</v>
      </c>
      <c r="K146" s="22">
        <v>4100.0</v>
      </c>
      <c r="L146" s="22">
        <v>3960.0</v>
      </c>
      <c r="M146" s="22">
        <v>3815.0</v>
      </c>
      <c r="N146" s="22">
        <v>3665.0</v>
      </c>
      <c r="O146" s="22">
        <v>3587.0</v>
      </c>
      <c r="P146" s="22">
        <v>3507.0</v>
      </c>
      <c r="Q146" s="22">
        <v>3425.0</v>
      </c>
      <c r="R146" s="22">
        <v>3341.0</v>
      </c>
      <c r="S146" s="22">
        <v>3255.0</v>
      </c>
      <c r="T146" s="22">
        <v>3165.0</v>
      </c>
      <c r="U146" s="6"/>
      <c r="V146" s="6"/>
    </row>
    <row r="147">
      <c r="A147" s="19">
        <v>14.0</v>
      </c>
      <c r="B147" s="22">
        <v>8862.0</v>
      </c>
      <c r="C147" s="22">
        <v>6515.0</v>
      </c>
      <c r="D147" s="22">
        <v>5564.0</v>
      </c>
      <c r="E147" s="22">
        <v>5035.0</v>
      </c>
      <c r="F147" s="22">
        <v>4695.0</v>
      </c>
      <c r="G147" s="22">
        <v>4456.0</v>
      </c>
      <c r="H147" s="22">
        <v>4278.0</v>
      </c>
      <c r="I147" s="22">
        <v>4140.0</v>
      </c>
      <c r="J147" s="22">
        <v>4030.0</v>
      </c>
      <c r="K147" s="22">
        <v>3939.0</v>
      </c>
      <c r="L147" s="22">
        <v>3800.0</v>
      </c>
      <c r="M147" s="22">
        <v>3656.0</v>
      </c>
      <c r="N147" s="22">
        <v>3505.0</v>
      </c>
      <c r="O147" s="22">
        <v>3427.0</v>
      </c>
      <c r="P147" s="22">
        <v>3348.0</v>
      </c>
      <c r="Q147" s="22">
        <v>3266.0</v>
      </c>
      <c r="R147" s="22">
        <v>3181.0</v>
      </c>
      <c r="S147" s="22">
        <v>3094.0</v>
      </c>
      <c r="T147" s="22">
        <v>3004.0</v>
      </c>
      <c r="U147" s="6"/>
      <c r="V147" s="6"/>
    </row>
    <row r="148">
      <c r="A148" s="19">
        <v>15.0</v>
      </c>
      <c r="B148" s="22">
        <v>8683.0</v>
      </c>
      <c r="C148" s="22">
        <v>6359.0</v>
      </c>
      <c r="D148" s="22">
        <v>5417.0</v>
      </c>
      <c r="E148" s="22">
        <v>4893.0</v>
      </c>
      <c r="F148" s="22">
        <v>4556.0</v>
      </c>
      <c r="G148" s="22">
        <v>4318.0</v>
      </c>
      <c r="H148" s="22">
        <v>4142.0</v>
      </c>
      <c r="I148" s="22">
        <v>4004.0</v>
      </c>
      <c r="J148" s="22">
        <v>3895.0</v>
      </c>
      <c r="K148" s="22">
        <v>3805.0</v>
      </c>
      <c r="L148" s="22">
        <v>3666.0</v>
      </c>
      <c r="M148" s="22">
        <v>3522.0</v>
      </c>
      <c r="N148" s="22">
        <v>3372.0</v>
      </c>
      <c r="O148" s="22">
        <v>3294.0</v>
      </c>
      <c r="P148" s="22">
        <v>3214.0</v>
      </c>
      <c r="Q148" s="22">
        <v>3132.0</v>
      </c>
      <c r="R148" s="22">
        <v>3047.0</v>
      </c>
      <c r="S148" s="22">
        <v>2959.0</v>
      </c>
      <c r="T148" s="22">
        <v>2868.0</v>
      </c>
      <c r="U148" s="6"/>
      <c r="V148" s="6"/>
    </row>
    <row r="149">
      <c r="A149" s="11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3"/>
      <c r="U149" s="6"/>
      <c r="V149" s="6"/>
    </row>
    <row r="150">
      <c r="A150" s="19">
        <v>16.0</v>
      </c>
      <c r="B150" s="22">
        <v>8531.0</v>
      </c>
      <c r="C150" s="22">
        <v>6226.0</v>
      </c>
      <c r="D150" s="22">
        <v>5292.0</v>
      </c>
      <c r="E150" s="22">
        <v>4773.0</v>
      </c>
      <c r="F150" s="22">
        <v>4437.0</v>
      </c>
      <c r="G150" s="22">
        <v>4202.0</v>
      </c>
      <c r="H150" s="22">
        <v>4026.0</v>
      </c>
      <c r="I150" s="22">
        <v>3890.0</v>
      </c>
      <c r="J150" s="22">
        <v>3780.0</v>
      </c>
      <c r="K150" s="22">
        <v>3691.0</v>
      </c>
      <c r="L150" s="22">
        <v>3553.0</v>
      </c>
      <c r="M150" s="22">
        <v>3409.0</v>
      </c>
      <c r="N150" s="22">
        <v>3259.0</v>
      </c>
      <c r="O150" s="22">
        <v>3181.0</v>
      </c>
      <c r="P150" s="22">
        <v>3101.0</v>
      </c>
      <c r="Q150" s="22">
        <v>3018.0</v>
      </c>
      <c r="R150" s="22">
        <v>2933.0</v>
      </c>
      <c r="S150" s="22">
        <v>2845.0</v>
      </c>
      <c r="T150" s="22">
        <v>2753.0</v>
      </c>
      <c r="U150" s="6"/>
      <c r="V150" s="6"/>
    </row>
    <row r="151">
      <c r="A151" s="19">
        <v>17.0</v>
      </c>
      <c r="B151" s="22">
        <v>8400.0</v>
      </c>
      <c r="C151" s="22">
        <v>6112.0</v>
      </c>
      <c r="D151" s="22">
        <v>5185.0</v>
      </c>
      <c r="E151" s="22">
        <v>4669.0</v>
      </c>
      <c r="F151" s="22">
        <v>4336.0</v>
      </c>
      <c r="G151" s="22">
        <v>4102.0</v>
      </c>
      <c r="H151" s="22">
        <v>3927.0</v>
      </c>
      <c r="I151" s="22">
        <v>3791.0</v>
      </c>
      <c r="J151" s="22">
        <v>3682.0</v>
      </c>
      <c r="K151" s="22">
        <v>3593.0</v>
      </c>
      <c r="L151" s="22">
        <v>3455.0</v>
      </c>
      <c r="M151" s="22">
        <v>3312.0</v>
      </c>
      <c r="N151" s="22">
        <v>3162.0</v>
      </c>
      <c r="O151" s="22">
        <v>3084.0</v>
      </c>
      <c r="P151" s="22">
        <v>3003.0</v>
      </c>
      <c r="Q151" s="22">
        <v>2920.0</v>
      </c>
      <c r="R151" s="22">
        <v>2835.0</v>
      </c>
      <c r="S151" s="22">
        <v>2746.0</v>
      </c>
      <c r="T151" s="22">
        <v>2653.0</v>
      </c>
      <c r="U151" s="6"/>
      <c r="V151" s="6"/>
    </row>
    <row r="152">
      <c r="A152" s="19">
        <v>18.0</v>
      </c>
      <c r="B152" s="22">
        <v>8285.0</v>
      </c>
      <c r="C152" s="22">
        <v>6013.0</v>
      </c>
      <c r="D152" s="22">
        <v>5092.0</v>
      </c>
      <c r="E152" s="22">
        <v>4579.0</v>
      </c>
      <c r="F152" s="22">
        <v>4248.0</v>
      </c>
      <c r="G152" s="22">
        <v>4015.0</v>
      </c>
      <c r="H152" s="22">
        <v>3841.0</v>
      </c>
      <c r="I152" s="22">
        <v>3705.0</v>
      </c>
      <c r="J152" s="22">
        <v>3597.0</v>
      </c>
      <c r="K152" s="22">
        <v>3508.0</v>
      </c>
      <c r="L152" s="22">
        <v>3371.0</v>
      </c>
      <c r="M152" s="22">
        <v>3227.0</v>
      </c>
      <c r="N152" s="22">
        <v>3077.0</v>
      </c>
      <c r="O152" s="22">
        <v>2999.0</v>
      </c>
      <c r="P152" s="22">
        <v>2919.0</v>
      </c>
      <c r="Q152" s="22">
        <v>2835.0</v>
      </c>
      <c r="R152" s="22">
        <v>2749.0</v>
      </c>
      <c r="S152" s="22">
        <v>2660.0</v>
      </c>
      <c r="T152" s="22">
        <v>2566.0</v>
      </c>
      <c r="U152" s="6"/>
      <c r="V152" s="6"/>
    </row>
    <row r="153">
      <c r="A153" s="19">
        <v>19.0</v>
      </c>
      <c r="B153" s="22">
        <v>8185.0</v>
      </c>
      <c r="C153" s="22">
        <v>5926.0</v>
      </c>
      <c r="D153" s="22">
        <v>5010.0</v>
      </c>
      <c r="E153" s="22">
        <v>4500.0</v>
      </c>
      <c r="F153" s="22">
        <v>4171.0</v>
      </c>
      <c r="G153" s="22">
        <v>3939.0</v>
      </c>
      <c r="H153" s="22">
        <v>3765.0</v>
      </c>
      <c r="I153" s="22">
        <v>3631.0</v>
      </c>
      <c r="J153" s="22">
        <v>3523.0</v>
      </c>
      <c r="K153" s="22">
        <v>3434.0</v>
      </c>
      <c r="L153" s="22">
        <v>3297.0</v>
      </c>
      <c r="M153" s="22">
        <v>3153.0</v>
      </c>
      <c r="N153" s="22">
        <v>3003.0</v>
      </c>
      <c r="O153" s="22">
        <v>2925.0</v>
      </c>
      <c r="P153" s="22">
        <v>2844.0</v>
      </c>
      <c r="Q153" s="22">
        <v>2761.0</v>
      </c>
      <c r="R153" s="22">
        <v>2674.0</v>
      </c>
      <c r="S153" s="22">
        <v>2584.0</v>
      </c>
      <c r="T153" s="22">
        <v>2489.0</v>
      </c>
      <c r="U153" s="6"/>
      <c r="V153" s="6"/>
    </row>
    <row r="154">
      <c r="A154" s="19">
        <v>20.0</v>
      </c>
      <c r="B154" s="22">
        <v>8096.0</v>
      </c>
      <c r="C154" s="22">
        <v>5849.0</v>
      </c>
      <c r="D154" s="22">
        <v>4938.0</v>
      </c>
      <c r="E154" s="22">
        <v>4431.0</v>
      </c>
      <c r="F154" s="22">
        <v>4103.0</v>
      </c>
      <c r="G154" s="22">
        <v>3871.0</v>
      </c>
      <c r="H154" s="22">
        <v>3699.0</v>
      </c>
      <c r="I154" s="22">
        <v>3564.0</v>
      </c>
      <c r="J154" s="22">
        <v>3457.0</v>
      </c>
      <c r="K154" s="22">
        <v>3368.0</v>
      </c>
      <c r="L154" s="22">
        <v>3231.0</v>
      </c>
      <c r="M154" s="22">
        <v>3088.0</v>
      </c>
      <c r="N154" s="22">
        <v>2938.0</v>
      </c>
      <c r="O154" s="22">
        <v>2859.0</v>
      </c>
      <c r="P154" s="22">
        <v>2778.0</v>
      </c>
      <c r="Q154" s="22">
        <v>2695.0</v>
      </c>
      <c r="R154" s="22">
        <v>2608.0</v>
      </c>
      <c r="S154" s="22">
        <v>2517.0</v>
      </c>
      <c r="T154" s="22">
        <v>2421.0</v>
      </c>
      <c r="U154" s="6"/>
      <c r="V154" s="6"/>
    </row>
    <row r="155">
      <c r="A155" s="11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3"/>
      <c r="U155" s="6"/>
      <c r="V155" s="6"/>
    </row>
    <row r="156">
      <c r="A156" s="19">
        <v>21.0</v>
      </c>
      <c r="B156" s="22">
        <v>8017.0</v>
      </c>
      <c r="C156" s="22">
        <v>5780.0</v>
      </c>
      <c r="D156" s="22">
        <v>4874.0</v>
      </c>
      <c r="E156" s="22">
        <v>4369.0</v>
      </c>
      <c r="F156" s="22">
        <v>4042.0</v>
      </c>
      <c r="G156" s="22">
        <v>3812.0</v>
      </c>
      <c r="H156" s="22">
        <v>3640.0</v>
      </c>
      <c r="I156" s="22">
        <v>3506.0</v>
      </c>
      <c r="J156" s="22">
        <v>3398.0</v>
      </c>
      <c r="K156" s="22">
        <v>3310.0</v>
      </c>
      <c r="L156" s="22">
        <v>3173.0</v>
      </c>
      <c r="M156" s="22">
        <v>3030.0</v>
      </c>
      <c r="N156" s="22">
        <v>2880.0</v>
      </c>
      <c r="O156" s="22">
        <v>2801.0</v>
      </c>
      <c r="P156" s="22">
        <v>2720.0</v>
      </c>
      <c r="Q156" s="22">
        <v>2636.0</v>
      </c>
      <c r="R156" s="22">
        <v>2548.0</v>
      </c>
      <c r="S156" s="22">
        <v>2457.0</v>
      </c>
      <c r="T156" s="22">
        <v>2360.0</v>
      </c>
      <c r="U156" s="6"/>
      <c r="V156" s="6"/>
    </row>
    <row r="157">
      <c r="A157" s="19">
        <v>22.0</v>
      </c>
      <c r="B157" s="22">
        <v>7945.0</v>
      </c>
      <c r="C157" s="22">
        <v>5719.0</v>
      </c>
      <c r="D157" s="22">
        <v>4817.0</v>
      </c>
      <c r="E157" s="22">
        <v>4313.0</v>
      </c>
      <c r="F157" s="22">
        <v>3988.0</v>
      </c>
      <c r="G157" s="22">
        <v>3758.0</v>
      </c>
      <c r="H157" s="22">
        <v>3587.0</v>
      </c>
      <c r="I157" s="22">
        <v>3453.0</v>
      </c>
      <c r="J157" s="22">
        <v>3346.0</v>
      </c>
      <c r="K157" s="22">
        <v>3258.0</v>
      </c>
      <c r="L157" s="22">
        <v>3121.0</v>
      </c>
      <c r="M157" s="22">
        <v>2978.0</v>
      </c>
      <c r="N157" s="22">
        <v>2827.0</v>
      </c>
      <c r="O157" s="22">
        <v>2749.0</v>
      </c>
      <c r="P157" s="22">
        <v>2667.0</v>
      </c>
      <c r="Q157" s="22">
        <v>2583.0</v>
      </c>
      <c r="R157" s="22">
        <v>2495.0</v>
      </c>
      <c r="S157" s="22">
        <v>2403.0</v>
      </c>
      <c r="T157" s="22">
        <v>2305.0</v>
      </c>
      <c r="U157" s="6"/>
      <c r="V157" s="6"/>
    </row>
    <row r="158">
      <c r="A158" s="19">
        <v>23.0</v>
      </c>
      <c r="B158" s="22">
        <v>7881.0</v>
      </c>
      <c r="C158" s="22">
        <v>5664.0</v>
      </c>
      <c r="D158" s="22">
        <v>4765.0</v>
      </c>
      <c r="E158" s="22">
        <v>4264.0</v>
      </c>
      <c r="F158" s="22">
        <v>3939.0</v>
      </c>
      <c r="G158" s="22">
        <v>3710.0</v>
      </c>
      <c r="H158" s="22">
        <v>3539.0</v>
      </c>
      <c r="I158" s="22">
        <v>3406.0</v>
      </c>
      <c r="J158" s="22">
        <v>3299.0</v>
      </c>
      <c r="K158" s="22">
        <v>3211.0</v>
      </c>
      <c r="L158" s="22">
        <v>3074.0</v>
      </c>
      <c r="M158" s="22">
        <v>2931.0</v>
      </c>
      <c r="N158" s="22">
        <v>2781.0</v>
      </c>
      <c r="O158" s="22">
        <v>2702.0</v>
      </c>
      <c r="P158" s="22">
        <v>2620.0</v>
      </c>
      <c r="Q158" s="22">
        <v>2535.0</v>
      </c>
      <c r="R158" s="22">
        <v>2447.0</v>
      </c>
      <c r="S158" s="22">
        <v>2354.0</v>
      </c>
      <c r="T158" s="22">
        <v>2256.0</v>
      </c>
      <c r="U158" s="6"/>
      <c r="V158" s="6"/>
    </row>
    <row r="159">
      <c r="A159" s="19">
        <v>24.0</v>
      </c>
      <c r="B159" s="22">
        <v>7823.0</v>
      </c>
      <c r="C159" s="22">
        <v>5614.0</v>
      </c>
      <c r="D159" s="22">
        <v>4718.0</v>
      </c>
      <c r="E159" s="22">
        <v>4218.0</v>
      </c>
      <c r="F159" s="22">
        <v>3895.0</v>
      </c>
      <c r="G159" s="22">
        <v>3667.0</v>
      </c>
      <c r="H159" s="22">
        <v>3496.0</v>
      </c>
      <c r="I159" s="22">
        <v>3363.0</v>
      </c>
      <c r="J159" s="22">
        <v>3256.0</v>
      </c>
      <c r="K159" s="22">
        <v>3168.0</v>
      </c>
      <c r="L159" s="22">
        <v>3032.0</v>
      </c>
      <c r="M159" s="22">
        <v>2889.0</v>
      </c>
      <c r="N159" s="22">
        <v>2738.0</v>
      </c>
      <c r="O159" s="22">
        <v>2659.0</v>
      </c>
      <c r="P159" s="22">
        <v>2577.0</v>
      </c>
      <c r="Q159" s="22">
        <v>2492.0</v>
      </c>
      <c r="R159" s="22">
        <v>2403.0</v>
      </c>
      <c r="S159" s="22">
        <v>2310.0</v>
      </c>
      <c r="T159" s="22">
        <v>2211.0</v>
      </c>
      <c r="U159" s="6"/>
      <c r="V159" s="6"/>
    </row>
    <row r="160">
      <c r="A160" s="19">
        <v>25.0</v>
      </c>
      <c r="B160" s="22">
        <v>7770.0</v>
      </c>
      <c r="C160" s="22">
        <v>5568.0</v>
      </c>
      <c r="D160" s="22">
        <v>4675.0</v>
      </c>
      <c r="E160" s="22">
        <v>4177.0</v>
      </c>
      <c r="F160" s="22">
        <v>3855.0</v>
      </c>
      <c r="G160" s="22">
        <v>3627.0</v>
      </c>
      <c r="H160" s="22">
        <v>3457.0</v>
      </c>
      <c r="I160" s="22">
        <v>3324.0</v>
      </c>
      <c r="J160" s="22">
        <v>3217.0</v>
      </c>
      <c r="K160" s="22">
        <v>3129.0</v>
      </c>
      <c r="L160" s="22">
        <v>2993.0</v>
      </c>
      <c r="M160" s="22">
        <v>2850.0</v>
      </c>
      <c r="N160" s="22">
        <v>2699.0</v>
      </c>
      <c r="O160" s="22">
        <v>2620.0</v>
      </c>
      <c r="P160" s="22">
        <v>2538.0</v>
      </c>
      <c r="Q160" s="22">
        <v>2453.0</v>
      </c>
      <c r="R160" s="22">
        <v>2364.0</v>
      </c>
      <c r="S160" s="22">
        <v>2270.0</v>
      </c>
      <c r="T160" s="22">
        <v>2169.0</v>
      </c>
      <c r="U160" s="6"/>
      <c r="V160" s="6"/>
    </row>
    <row r="161">
      <c r="A161" s="11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3"/>
      <c r="U161" s="6"/>
      <c r="V161" s="6"/>
    </row>
    <row r="162">
      <c r="A162" s="19">
        <v>26.0</v>
      </c>
      <c r="B162" s="22">
        <v>7721.0</v>
      </c>
      <c r="C162" s="22">
        <v>5526.0</v>
      </c>
      <c r="D162" s="22">
        <v>4637.0</v>
      </c>
      <c r="E162" s="22">
        <v>4140.0</v>
      </c>
      <c r="F162" s="22">
        <v>3818.0</v>
      </c>
      <c r="G162" s="22">
        <v>3591.0</v>
      </c>
      <c r="H162" s="22">
        <v>3421.0</v>
      </c>
      <c r="I162" s="22">
        <v>3288.0</v>
      </c>
      <c r="J162" s="22">
        <v>3182.0</v>
      </c>
      <c r="K162" s="22">
        <v>3094.0</v>
      </c>
      <c r="L162" s="22">
        <v>2958.0</v>
      </c>
      <c r="M162" s="22">
        <v>2815.0</v>
      </c>
      <c r="N162" s="22">
        <v>2664.0</v>
      </c>
      <c r="O162" s="22">
        <v>2585.0</v>
      </c>
      <c r="P162" s="22">
        <v>2503.0</v>
      </c>
      <c r="Q162" s="22">
        <v>2417.0</v>
      </c>
      <c r="R162" s="22">
        <v>2327.0</v>
      </c>
      <c r="S162" s="22">
        <v>2233.0</v>
      </c>
      <c r="T162" s="22">
        <v>2131.0</v>
      </c>
      <c r="U162" s="6"/>
      <c r="V162" s="6"/>
    </row>
    <row r="163">
      <c r="A163" s="19">
        <v>27.0</v>
      </c>
      <c r="B163" s="22">
        <v>7677.0</v>
      </c>
      <c r="C163" s="22">
        <v>5488.0</v>
      </c>
      <c r="D163" s="22">
        <v>4601.0</v>
      </c>
      <c r="E163" s="22">
        <v>4106.0</v>
      </c>
      <c r="F163" s="22">
        <v>3785.0</v>
      </c>
      <c r="G163" s="22">
        <v>3558.0</v>
      </c>
      <c r="H163" s="22">
        <v>3388.0</v>
      </c>
      <c r="I163" s="22">
        <v>3256.0</v>
      </c>
      <c r="J163" s="22">
        <v>3149.0</v>
      </c>
      <c r="K163" s="22">
        <v>3062.0</v>
      </c>
      <c r="L163" s="22">
        <v>2926.0</v>
      </c>
      <c r="M163" s="22">
        <v>2783.0</v>
      </c>
      <c r="N163" s="22">
        <v>2632.0</v>
      </c>
      <c r="O163" s="22">
        <v>2552.0</v>
      </c>
      <c r="P163" s="22">
        <v>2470.0</v>
      </c>
      <c r="Q163" s="22">
        <v>2384.0</v>
      </c>
      <c r="R163" s="22">
        <v>2294.0</v>
      </c>
      <c r="S163" s="22">
        <v>2198.0</v>
      </c>
      <c r="T163" s="22">
        <v>2097.0</v>
      </c>
      <c r="U163" s="6"/>
      <c r="V163" s="6"/>
    </row>
    <row r="164">
      <c r="A164" s="19">
        <v>28.0</v>
      </c>
      <c r="B164" s="22">
        <v>7636.0</v>
      </c>
      <c r="C164" s="22">
        <v>5453.0</v>
      </c>
      <c r="D164" s="22">
        <v>4568.0</v>
      </c>
      <c r="E164" s="22">
        <v>4074.0</v>
      </c>
      <c r="F164" s="22">
        <v>3754.0</v>
      </c>
      <c r="G164" s="22">
        <v>3528.0</v>
      </c>
      <c r="H164" s="22">
        <v>3358.0</v>
      </c>
      <c r="I164" s="22">
        <v>3226.0</v>
      </c>
      <c r="J164" s="22">
        <v>3120.0</v>
      </c>
      <c r="K164" s="22">
        <v>3032.0</v>
      </c>
      <c r="L164" s="22">
        <v>2896.0</v>
      </c>
      <c r="M164" s="22">
        <v>2753.0</v>
      </c>
      <c r="N164" s="22">
        <v>2602.0</v>
      </c>
      <c r="O164" s="22">
        <v>2522.0</v>
      </c>
      <c r="P164" s="22">
        <v>2440.0</v>
      </c>
      <c r="Q164" s="22">
        <v>2354.0</v>
      </c>
      <c r="R164" s="22">
        <v>2263.0</v>
      </c>
      <c r="S164" s="22">
        <v>2167.0</v>
      </c>
      <c r="T164" s="22">
        <v>2064.0</v>
      </c>
      <c r="U164" s="6"/>
      <c r="V164" s="6"/>
    </row>
    <row r="165">
      <c r="A165" s="19">
        <v>29.0</v>
      </c>
      <c r="B165" s="22">
        <v>7598.0</v>
      </c>
      <c r="C165" s="22">
        <v>5420.0</v>
      </c>
      <c r="D165" s="22">
        <v>4538.0</v>
      </c>
      <c r="E165" s="22">
        <v>4045.0</v>
      </c>
      <c r="F165" s="22">
        <v>3725.0</v>
      </c>
      <c r="G165" s="22">
        <v>3499.0</v>
      </c>
      <c r="H165" s="22">
        <v>3330.0</v>
      </c>
      <c r="I165" s="22">
        <v>3198.0</v>
      </c>
      <c r="J165" s="22">
        <v>3092.0</v>
      </c>
      <c r="K165" s="22">
        <v>3005.0</v>
      </c>
      <c r="L165" s="22">
        <v>2868.0</v>
      </c>
      <c r="M165" s="22">
        <v>2726.0</v>
      </c>
      <c r="N165" s="22">
        <v>2574.0</v>
      </c>
      <c r="O165" s="22">
        <v>2495.0</v>
      </c>
      <c r="P165" s="22">
        <v>2412.0</v>
      </c>
      <c r="Q165" s="22">
        <v>2325.0</v>
      </c>
      <c r="R165" s="22">
        <v>2234.0</v>
      </c>
      <c r="S165" s="22">
        <v>2138.0</v>
      </c>
      <c r="T165" s="22">
        <v>2034.0</v>
      </c>
      <c r="U165" s="6"/>
      <c r="V165" s="6"/>
    </row>
    <row r="166">
      <c r="A166" s="19">
        <v>30.0</v>
      </c>
      <c r="B166" s="22">
        <v>7562.0</v>
      </c>
      <c r="C166" s="22">
        <v>5390.0</v>
      </c>
      <c r="D166" s="22">
        <v>4510.0</v>
      </c>
      <c r="E166" s="22">
        <v>4018.0</v>
      </c>
      <c r="F166" s="22">
        <v>3699.0</v>
      </c>
      <c r="G166" s="22">
        <v>3473.0</v>
      </c>
      <c r="H166" s="22">
        <v>3304.0</v>
      </c>
      <c r="I166" s="22">
        <v>3173.0</v>
      </c>
      <c r="J166" s="22">
        <v>3067.0</v>
      </c>
      <c r="K166" s="22">
        <v>2979.0</v>
      </c>
      <c r="L166" s="22">
        <v>2843.0</v>
      </c>
      <c r="M166" s="22">
        <v>2700.0</v>
      </c>
      <c r="N166" s="22">
        <v>2549.0</v>
      </c>
      <c r="O166" s="22">
        <v>2469.0</v>
      </c>
      <c r="P166" s="22">
        <v>2386.0</v>
      </c>
      <c r="Q166" s="22">
        <v>2299.0</v>
      </c>
      <c r="R166" s="22">
        <v>2208.0</v>
      </c>
      <c r="S166" s="22">
        <v>2111.0</v>
      </c>
      <c r="T166" s="22">
        <v>2006.0</v>
      </c>
      <c r="U166" s="6"/>
      <c r="V166" s="6"/>
    </row>
    <row r="167">
      <c r="A167" s="11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3"/>
      <c r="U167" s="6"/>
      <c r="V167" s="6"/>
    </row>
    <row r="168">
      <c r="A168" s="19">
        <v>40.0</v>
      </c>
      <c r="B168" s="22">
        <v>7314.0</v>
      </c>
      <c r="C168" s="22">
        <v>5179.0</v>
      </c>
      <c r="D168" s="22">
        <v>4313.0</v>
      </c>
      <c r="E168" s="22">
        <v>3828.0</v>
      </c>
      <c r="F168" s="22">
        <v>3514.0</v>
      </c>
      <c r="G168" s="22">
        <v>3291.0</v>
      </c>
      <c r="H168" s="22">
        <v>3124.0</v>
      </c>
      <c r="I168" s="22">
        <v>2993.0</v>
      </c>
      <c r="J168" s="22">
        <v>2888.0</v>
      </c>
      <c r="K168" s="22">
        <v>2801.0</v>
      </c>
      <c r="L168" s="22">
        <v>2665.0</v>
      </c>
      <c r="M168" s="22">
        <v>2522.0</v>
      </c>
      <c r="N168" s="22">
        <v>2369.0</v>
      </c>
      <c r="O168" s="22">
        <v>2288.0</v>
      </c>
      <c r="P168" s="22">
        <v>2203.0</v>
      </c>
      <c r="Q168" s="22">
        <v>2114.0</v>
      </c>
      <c r="R168" s="22">
        <v>2019.0</v>
      </c>
      <c r="S168" s="22">
        <v>1917.0</v>
      </c>
      <c r="T168" s="22">
        <v>1805.0</v>
      </c>
      <c r="U168" s="6"/>
      <c r="V168" s="6"/>
    </row>
    <row r="169">
      <c r="A169" s="19">
        <v>60.0</v>
      </c>
      <c r="B169" s="22">
        <v>7077.0</v>
      </c>
      <c r="C169" s="22">
        <v>4977.0</v>
      </c>
      <c r="D169" s="22">
        <v>4126.0</v>
      </c>
      <c r="E169" s="22">
        <v>3649.0</v>
      </c>
      <c r="F169" s="22">
        <v>3339.0</v>
      </c>
      <c r="G169" s="22">
        <v>3119.0</v>
      </c>
      <c r="H169" s="22">
        <v>2953.0</v>
      </c>
      <c r="I169" s="22">
        <v>2823.0</v>
      </c>
      <c r="J169" s="22">
        <v>2718.0</v>
      </c>
      <c r="K169" s="22">
        <v>2632.0</v>
      </c>
      <c r="L169" s="22">
        <v>2496.0</v>
      </c>
      <c r="M169" s="22">
        <v>2352.0</v>
      </c>
      <c r="N169" s="22">
        <v>2198.0</v>
      </c>
      <c r="O169" s="22">
        <v>2115.0</v>
      </c>
      <c r="P169" s="22">
        <v>2028.0</v>
      </c>
      <c r="Q169" s="22">
        <v>1936.0</v>
      </c>
      <c r="R169" s="22">
        <v>1836.0</v>
      </c>
      <c r="S169" s="22">
        <v>1726.0</v>
      </c>
      <c r="T169" s="22">
        <v>1601.0</v>
      </c>
      <c r="U169" s="6"/>
      <c r="V169" s="6"/>
    </row>
    <row r="170">
      <c r="A170" s="19">
        <v>120.0</v>
      </c>
      <c r="B170" s="22">
        <v>6851.0</v>
      </c>
      <c r="C170" s="22">
        <v>4787.0</v>
      </c>
      <c r="D170" s="22">
        <v>3949.0</v>
      </c>
      <c r="E170" s="22">
        <v>3480.0</v>
      </c>
      <c r="F170" s="22">
        <v>3174.0</v>
      </c>
      <c r="G170" s="22">
        <v>2956.0</v>
      </c>
      <c r="H170" s="22">
        <v>2792.0</v>
      </c>
      <c r="I170" s="22">
        <v>2663.0</v>
      </c>
      <c r="J170" s="22">
        <v>2559.0</v>
      </c>
      <c r="K170" s="22">
        <v>2472.0</v>
      </c>
      <c r="L170" s="22">
        <v>2336.0</v>
      </c>
      <c r="M170" s="22">
        <v>2192.0</v>
      </c>
      <c r="N170" s="22">
        <v>2035.0</v>
      </c>
      <c r="O170" s="22">
        <v>1950.0</v>
      </c>
      <c r="P170" s="22">
        <v>1860.0</v>
      </c>
      <c r="Q170" s="22">
        <v>1763.0</v>
      </c>
      <c r="R170" s="22">
        <v>1656.0</v>
      </c>
      <c r="S170" s="22">
        <v>1533.0</v>
      </c>
      <c r="T170" s="22">
        <v>1381.0</v>
      </c>
      <c r="U170" s="6"/>
      <c r="V170" s="6"/>
    </row>
    <row r="171">
      <c r="A171" s="19" t="s">
        <v>157</v>
      </c>
      <c r="B171" s="22">
        <v>6635.0</v>
      </c>
      <c r="C171" s="22">
        <v>4605.0</v>
      </c>
      <c r="D171" s="22">
        <v>3782.0</v>
      </c>
      <c r="E171" s="22">
        <v>3319.0</v>
      </c>
      <c r="F171" s="22">
        <v>3017.0</v>
      </c>
      <c r="G171" s="22">
        <v>2802.0</v>
      </c>
      <c r="H171" s="22">
        <v>2639.0</v>
      </c>
      <c r="I171" s="22">
        <v>2511.0</v>
      </c>
      <c r="J171" s="22">
        <v>2407.0</v>
      </c>
      <c r="K171" s="22">
        <v>2321.0</v>
      </c>
      <c r="L171" s="22">
        <v>2185.0</v>
      </c>
      <c r="M171" s="22">
        <v>2039.0</v>
      </c>
      <c r="N171" s="22">
        <v>1878.0</v>
      </c>
      <c r="O171" s="22">
        <v>1791.0</v>
      </c>
      <c r="P171" s="22">
        <v>1696.0</v>
      </c>
      <c r="Q171" s="22">
        <v>1592.0</v>
      </c>
      <c r="R171" s="22">
        <v>1473.0</v>
      </c>
      <c r="S171" s="22">
        <v>1325.0</v>
      </c>
      <c r="T171" s="22">
        <v>1000.0</v>
      </c>
      <c r="U171" s="6"/>
      <c r="V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</sheetData>
  <mergeCells count="118">
    <mergeCell ref="B1:G1"/>
    <mergeCell ref="H1:M1"/>
    <mergeCell ref="B2:D2"/>
    <mergeCell ref="E2:G2"/>
    <mergeCell ref="H2:J2"/>
    <mergeCell ref="K2:M2"/>
    <mergeCell ref="B15:H15"/>
    <mergeCell ref="B16:F16"/>
    <mergeCell ref="G16:H16"/>
    <mergeCell ref="B17:F17"/>
    <mergeCell ref="G17:H17"/>
    <mergeCell ref="B18:F18"/>
    <mergeCell ref="G18:H18"/>
    <mergeCell ref="G19:H19"/>
    <mergeCell ref="B19:F19"/>
    <mergeCell ref="B20:F20"/>
    <mergeCell ref="G20:H20"/>
    <mergeCell ref="B21:F21"/>
    <mergeCell ref="G21:H21"/>
    <mergeCell ref="B22:F22"/>
    <mergeCell ref="G22:H22"/>
    <mergeCell ref="B23:F23"/>
    <mergeCell ref="G23:H23"/>
    <mergeCell ref="B24:F24"/>
    <mergeCell ref="G24:H24"/>
    <mergeCell ref="B25:F25"/>
    <mergeCell ref="G25:H25"/>
    <mergeCell ref="G26:H26"/>
    <mergeCell ref="B26:F26"/>
    <mergeCell ref="B27:F27"/>
    <mergeCell ref="G27:H27"/>
    <mergeCell ref="B28:F28"/>
    <mergeCell ref="G28:H28"/>
    <mergeCell ref="B29:F29"/>
    <mergeCell ref="G29:H29"/>
    <mergeCell ref="B30:F30"/>
    <mergeCell ref="G30:H30"/>
    <mergeCell ref="B31:F31"/>
    <mergeCell ref="G31:H31"/>
    <mergeCell ref="B32:F32"/>
    <mergeCell ref="G32:H32"/>
    <mergeCell ref="G33:H33"/>
    <mergeCell ref="B33:F33"/>
    <mergeCell ref="B34:F34"/>
    <mergeCell ref="G34:H34"/>
    <mergeCell ref="B35:F35"/>
    <mergeCell ref="G35:H35"/>
    <mergeCell ref="B36:F36"/>
    <mergeCell ref="G36:H36"/>
    <mergeCell ref="B58:F58"/>
    <mergeCell ref="G58:H58"/>
    <mergeCell ref="B59:F59"/>
    <mergeCell ref="G59:H59"/>
    <mergeCell ref="B60:F62"/>
    <mergeCell ref="G60:H60"/>
    <mergeCell ref="G64:H65"/>
    <mergeCell ref="G66:H66"/>
    <mergeCell ref="B63:F65"/>
    <mergeCell ref="B66:F68"/>
    <mergeCell ref="G67:H68"/>
    <mergeCell ref="A81:B81"/>
    <mergeCell ref="A88:T88"/>
    <mergeCell ref="A94:T94"/>
    <mergeCell ref="A100:T100"/>
    <mergeCell ref="A155:T155"/>
    <mergeCell ref="A161:T161"/>
    <mergeCell ref="A167:T167"/>
    <mergeCell ref="A106:T106"/>
    <mergeCell ref="A112:T112"/>
    <mergeCell ref="A118:T118"/>
    <mergeCell ref="A130:B130"/>
    <mergeCell ref="A137:T137"/>
    <mergeCell ref="A143:T143"/>
    <mergeCell ref="A149:T149"/>
    <mergeCell ref="B37:F37"/>
    <mergeCell ref="G37:H37"/>
    <mergeCell ref="B38:F38"/>
    <mergeCell ref="G38:H38"/>
    <mergeCell ref="B39:F39"/>
    <mergeCell ref="G39:H39"/>
    <mergeCell ref="G40:H40"/>
    <mergeCell ref="B40:F40"/>
    <mergeCell ref="B41:F41"/>
    <mergeCell ref="G41:H41"/>
    <mergeCell ref="B42:F42"/>
    <mergeCell ref="G42:H42"/>
    <mergeCell ref="B43:F43"/>
    <mergeCell ref="G43:H43"/>
    <mergeCell ref="B44:F44"/>
    <mergeCell ref="G44:H44"/>
    <mergeCell ref="B45:F45"/>
    <mergeCell ref="G45:H45"/>
    <mergeCell ref="B46:F46"/>
    <mergeCell ref="G46:H46"/>
    <mergeCell ref="G47:H47"/>
    <mergeCell ref="B47:F47"/>
    <mergeCell ref="B48:F48"/>
    <mergeCell ref="G48:H48"/>
    <mergeCell ref="B49:F49"/>
    <mergeCell ref="G49:H49"/>
    <mergeCell ref="B50:F50"/>
    <mergeCell ref="G50:H50"/>
    <mergeCell ref="B51:F51"/>
    <mergeCell ref="G51:H51"/>
    <mergeCell ref="B52:F52"/>
    <mergeCell ref="G52:H52"/>
    <mergeCell ref="B53:F53"/>
    <mergeCell ref="G53:H53"/>
    <mergeCell ref="G54:H54"/>
    <mergeCell ref="B54:F54"/>
    <mergeCell ref="B55:F55"/>
    <mergeCell ref="G55:H55"/>
    <mergeCell ref="B56:F56"/>
    <mergeCell ref="G56:H56"/>
    <mergeCell ref="B57:F57"/>
    <mergeCell ref="G57:H57"/>
    <mergeCell ref="G61:H62"/>
    <mergeCell ref="G63:H63"/>
  </mergeCells>
  <drawing r:id="rId1"/>
</worksheet>
</file>