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rona\GeekBrains\7. Теория вероятностей и математическая статистика\5\"/>
    </mc:Choice>
  </mc:AlternateContent>
  <xr:revisionPtr revIDLastSave="0" documentId="13_ncr:1_{C51D4E31-7637-4CDB-B6BE-594E94A89102}" xr6:coauthVersionLast="47" xr6:coauthVersionMax="47" xr10:uidLastSave="{00000000-0000-0000-0000-000000000000}"/>
  <bookViews>
    <workbookView xWindow="-108" yWindow="-108" windowWidth="23256" windowHeight="12456" activeTab="3" xr2:uid="{F6243C04-8ABE-4FF8-8435-3E6282289295}"/>
  </bookViews>
  <sheets>
    <sheet name="1" sheetId="1" r:id="rId1"/>
    <sheet name="2" sheetId="2" r:id="rId2"/>
    <sheet name="3" sheetId="3" r:id="rId3"/>
    <sheet name="4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5" l="1"/>
  <c r="B15" i="5"/>
  <c r="B16" i="5" s="1"/>
  <c r="A15" i="5"/>
  <c r="A16" i="5" s="1"/>
  <c r="H25" i="3"/>
  <c r="H22" i="3"/>
  <c r="H21" i="3"/>
  <c r="H20" i="3"/>
  <c r="H19" i="3"/>
  <c r="C30" i="3"/>
  <c r="C21" i="3"/>
  <c r="C22" i="3"/>
  <c r="C23" i="3"/>
  <c r="C24" i="3"/>
  <c r="C25" i="3"/>
  <c r="C26" i="3"/>
  <c r="C27" i="3"/>
  <c r="C28" i="3"/>
  <c r="C29" i="3"/>
  <c r="C20" i="3"/>
  <c r="B21" i="3"/>
  <c r="B22" i="3"/>
  <c r="B23" i="3"/>
  <c r="B24" i="3"/>
  <c r="B25" i="3"/>
  <c r="B26" i="3"/>
  <c r="B27" i="3"/>
  <c r="B28" i="3"/>
  <c r="B29" i="3"/>
  <c r="B20" i="3"/>
  <c r="H18" i="3"/>
  <c r="A30" i="3"/>
  <c r="H17" i="3" s="1"/>
  <c r="C13" i="2"/>
  <c r="D14" i="5" l="1"/>
  <c r="F14" i="5" s="1"/>
  <c r="C12" i="5"/>
  <c r="E12" i="5" s="1"/>
  <c r="C11" i="5"/>
  <c r="E11" i="5" s="1"/>
  <c r="C10" i="5"/>
  <c r="E10" i="5" s="1"/>
  <c r="C9" i="5"/>
  <c r="E9" i="5" s="1"/>
  <c r="C8" i="5"/>
  <c r="E8" i="5" s="1"/>
  <c r="C7" i="5"/>
  <c r="E7" i="5" s="1"/>
  <c r="C6" i="5"/>
  <c r="E6" i="5" s="1"/>
  <c r="C5" i="5"/>
  <c r="E5" i="5" s="1"/>
  <c r="C14" i="5"/>
  <c r="E14" i="5" s="1"/>
  <c r="C13" i="5"/>
  <c r="E13" i="5" s="1"/>
  <c r="D13" i="5"/>
  <c r="F13" i="5" s="1"/>
  <c r="D12" i="5"/>
  <c r="F12" i="5" s="1"/>
  <c r="D11" i="5"/>
  <c r="F11" i="5" s="1"/>
  <c r="D10" i="5"/>
  <c r="F10" i="5" s="1"/>
  <c r="D9" i="5"/>
  <c r="F9" i="5" s="1"/>
  <c r="D8" i="5"/>
  <c r="F8" i="5" s="1"/>
  <c r="D7" i="5"/>
  <c r="F7" i="5" s="1"/>
  <c r="D6" i="5"/>
  <c r="F6" i="5" s="1"/>
  <c r="D5" i="5"/>
  <c r="F5" i="5" s="1"/>
  <c r="F15" i="5" l="1"/>
  <c r="F16" i="5" s="1"/>
  <c r="F18" i="5" s="1"/>
  <c r="E15" i="5"/>
  <c r="E16" i="5" l="1"/>
  <c r="E18" i="5" s="1"/>
  <c r="K12" i="5" s="1"/>
</calcChain>
</file>

<file path=xl/sharedStrings.xml><?xml version="1.0" encoding="utf-8"?>
<sst xmlns="http://schemas.openxmlformats.org/spreadsheetml/2006/main" count="70" uniqueCount="64">
  <si>
    <t>Когда используется критерий Стьюдента, а когда Z –критерий?</t>
  </si>
  <si>
    <t xml:space="preserve">Если неизвестна сигма генеральной совокупности и соблюдаются остальные условия применимости параметрических тестов, то следует использовать критерий Стьюдента. </t>
  </si>
  <si>
    <t>Критерий Стьюдента находится по формуле:</t>
  </si>
  <si>
    <t>Критерий Стьюдента подходит для проверки гипотезы о проблемах с ограниченным размером выборки, то есть с размером выборки менее тридцати и с неизвестной дисперсией генеральной совокупности. С другой стороны, z-тест используется, чтобы показать отклонение точки данных от среднего значения набора данных.
Кроме того, z-тест используется для наборов данных, для которых известно стандартное отклонение. Размер выборки набора данных также должен быть обширным; оно должно превышать тридцать.</t>
  </si>
  <si>
    <t>Стандартное отклонение совокупности оценивается путем деления стандартного отклонения выборки на квадратный корень размера совокупности.</t>
  </si>
  <si>
    <t>Z –критерий находится по формуле:</t>
  </si>
  <si>
    <t>х - выборочное среднее
σ - стандартное отклонение образца
n - размер выборки
μ - средняя численность населения</t>
  </si>
  <si>
    <t>σ_н - стандартное несмещенное отклонение, расчитанное по выборке</t>
  </si>
  <si>
    <t>Проведите тест гипотезы. Утверждается, что шарики для подшипников, изготовленные автоматическим станком, имеют средний диаметр 17 мм.
Используя односторонний критерий с α=0,05, проверить эту гипотезу, если в выборке из n=100 шариков средний диаметр
оказался равным 17.5 мм, а дисперсия известна и равна 4 кв. мм.</t>
  </si>
  <si>
    <t>1. Формулирование гипотез:</t>
  </si>
  <si>
    <t>H_0 : μ=μ_0</t>
  </si>
  <si>
    <t>H_1 : μ&gt;μ_0</t>
  </si>
  <si>
    <t>2. Выбор критерия</t>
  </si>
  <si>
    <t>3. Расчет наблюдаемого критерия</t>
  </si>
  <si>
    <t>4. Сравнение наблюданмого критерия с табличным:</t>
  </si>
  <si>
    <t xml:space="preserve">При α = 5% (доля 0,95) , Z табличное = </t>
  </si>
  <si>
    <t>5. Выводы</t>
  </si>
  <si>
    <t xml:space="preserve">Получается, что расчетное значение 2,5 попадает в область принятия гипотезы H_1. Так как оно больше табличного 1.64. </t>
  </si>
  <si>
    <t>Проведите тест гипотезы. Продавец утверждает, что средний вес пачки печенья составляет 200 г.
Из партии извлечена выборка из 10 пачек. Вес каждой пачки составляет:
202, 203, 199, 197, 195, 201, 200, 204, 194, 190.
Известно, что их веса распределены нормально.
Верно ли утверждение продавца, если учитывать, что доверительная вероятность равна 99%? (Провести двусторонний тест.)</t>
  </si>
  <si>
    <t xml:space="preserve">Т.е. делаем вывод, что верна альтернативная гипотеза о том, что средний размер подшипников на самом деле 17,5 мм </t>
  </si>
  <si>
    <t>H_1 : μ&lt;μ_0</t>
  </si>
  <si>
    <t>2. Выбор  критерия</t>
  </si>
  <si>
    <t>X ср. = (202 +203 + 199 + 197 + 195+ 201 +200 +204 +194 +190) /10</t>
  </si>
  <si>
    <t>μ =</t>
  </si>
  <si>
    <t>X ср=</t>
  </si>
  <si>
    <t>х</t>
  </si>
  <si>
    <t>Х ср - х</t>
  </si>
  <si>
    <t>(X ср -х)^2</t>
  </si>
  <si>
    <t>σ =</t>
  </si>
  <si>
    <t>D =</t>
  </si>
  <si>
    <r>
      <rPr>
        <sz val="16"/>
        <color theme="1"/>
        <rFont val="Calibri"/>
        <family val="2"/>
        <charset val="204"/>
        <scheme val="minor"/>
      </rPr>
      <t>σ</t>
    </r>
    <r>
      <rPr>
        <sz val="11"/>
        <color theme="1"/>
        <rFont val="Calibri"/>
        <family val="2"/>
        <charset val="204"/>
        <scheme val="minor"/>
      </rPr>
      <t xml:space="preserve"> н =</t>
    </r>
  </si>
  <si>
    <r>
      <rPr>
        <sz val="16"/>
        <color theme="1"/>
        <rFont val="Calibri"/>
        <family val="2"/>
        <charset val="204"/>
        <scheme val="minor"/>
      </rPr>
      <t xml:space="preserve">t </t>
    </r>
    <r>
      <rPr>
        <sz val="11"/>
        <color theme="1"/>
        <rFont val="Calibri"/>
        <family val="2"/>
        <charset val="204"/>
        <scheme val="minor"/>
      </rPr>
      <t>н =</t>
    </r>
  </si>
  <si>
    <r>
      <t xml:space="preserve">по таблице Стьюдента находим </t>
    </r>
    <r>
      <rPr>
        <sz val="14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 у</t>
    </r>
  </si>
  <si>
    <t>Доверительная вероятность 99%   α = 0,99</t>
  </si>
  <si>
    <t>Число степеней свободы (К = n-1) = 10-1 =9</t>
  </si>
  <si>
    <r>
      <rPr>
        <sz val="14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 xml:space="preserve"> у = </t>
    </r>
  </si>
  <si>
    <t>D н =</t>
  </si>
  <si>
    <t xml:space="preserve"> - стандартное несмещенное отклонение</t>
  </si>
  <si>
    <t>Критерий Стьюдента</t>
  </si>
  <si>
    <t xml:space="preserve">Утверждение продавца верно. Так как расчетное значение критерия меньше табличного </t>
  </si>
  <si>
    <t>Принимается нулевая гипотеза.</t>
  </si>
  <si>
    <t>4.Есть ли статистически значимые различия в росте дочерей?
Рост матерей 172, 177, 158, 170, 178,175, 164, 160, 169, 165
Рост взрослых дочерей: 173, 175, 162, 174, 175, 168, 155, 170, 160</t>
  </si>
  <si>
    <t>t н &lt; t y</t>
  </si>
  <si>
    <t>РМ</t>
  </si>
  <si>
    <t>РД</t>
  </si>
  <si>
    <t>xi – µ (РМ)</t>
  </si>
  <si>
    <t>xi – µ (РД)</t>
  </si>
  <si>
    <t>xi – µ (РМ) ^2</t>
  </si>
  <si>
    <t>xi – µ (РД) ^2</t>
  </si>
  <si>
    <t>Найдем t-оценку данных</t>
  </si>
  <si>
    <r>
      <rPr>
        <b/>
        <sz val="14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</si>
  <si>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Исходя из результатов t критерия,уровень значимости по рассчитанному результату  меньше уровня 0,05</t>
  </si>
  <si>
    <t>Дисперсия</t>
  </si>
  <si>
    <t>Sd1</t>
  </si>
  <si>
    <t>Sd2</t>
  </si>
  <si>
    <t>х1</t>
  </si>
  <si>
    <t>х2</t>
  </si>
  <si>
    <t>Р-значение 3,5611 попадает между 0,01 и 0,001</t>
  </si>
  <si>
    <t>Таким образом определяется высокая статистическая значимость</t>
  </si>
  <si>
    <t>Сравним два критерия и сделаем вывод</t>
  </si>
  <si>
    <t xml:space="preserve">
</t>
  </si>
  <si>
    <t>s1 — стандартное отклонение в группе 1, N1 — объем выборки в группе 1.
s2 — стандартное отклонение в группе 2, N2 — объем выборки в группе 2.</t>
  </si>
  <si>
    <t xml:space="preserve"> p-value.</t>
  </si>
  <si>
    <t>Расчет с помощью фукции: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</si>
</sst>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i/>
      <sz val="9"/>
      <color rgb="FF2C2D30"/>
      <name val="Roboto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wrapText="1"/>
    </xf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1" fillId="0" borderId="0" xfId="0" applyFont="1"/>
    <xf numFmtId="0" fontId="1" fillId="6" borderId="0" xfId="0" applyFont="1" applyFill="1"/>
    <xf numFmtId="0" fontId="0" fillId="6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6" borderId="0" xfId="0" applyFont="1" applyFill="1"/>
    <xf numFmtId="168" fontId="2" fillId="6" borderId="0" xfId="0" applyNumberFormat="1" applyFont="1" applyFill="1"/>
    <xf numFmtId="0" fontId="0" fillId="0" borderId="1" xfId="0" applyBorder="1" applyAlignment="1">
      <alignment horizontal="right"/>
    </xf>
    <xf numFmtId="0" fontId="4" fillId="6" borderId="1" xfId="0" applyFont="1" applyFill="1" applyBorder="1"/>
    <xf numFmtId="0" fontId="3" fillId="0" borderId="1" xfId="0" applyFont="1" applyBorder="1" applyAlignment="1">
      <alignment horizontal="right"/>
    </xf>
    <xf numFmtId="0" fontId="2" fillId="0" borderId="1" xfId="0" applyFont="1" applyBorder="1"/>
    <xf numFmtId="0" fontId="0" fillId="7" borderId="1" xfId="0" applyFill="1" applyBorder="1" applyAlignment="1">
      <alignment horizontal="center"/>
    </xf>
    <xf numFmtId="0" fontId="7" fillId="0" borderId="0" xfId="0" applyFont="1"/>
    <xf numFmtId="0" fontId="0" fillId="0" borderId="0" xfId="0" applyBorder="1" applyAlignment="1">
      <alignment horizontal="center"/>
    </xf>
    <xf numFmtId="0" fontId="0" fillId="7" borderId="1" xfId="0" applyFill="1" applyBorder="1"/>
    <xf numFmtId="0" fontId="0" fillId="8" borderId="0" xfId="0" applyFill="1"/>
    <xf numFmtId="0" fontId="4" fillId="0" borderId="0" xfId="0" applyFont="1" applyFill="1"/>
    <xf numFmtId="0" fontId="0" fillId="0" borderId="2" xfId="0" applyBorder="1"/>
    <xf numFmtId="0" fontId="0" fillId="9" borderId="3" xfId="0" applyFill="1" applyBorder="1"/>
    <xf numFmtId="0" fontId="4" fillId="0" borderId="0" xfId="0" applyFont="1" applyFill="1" applyBorder="1"/>
    <xf numFmtId="0" fontId="0" fillId="0" borderId="0" xfId="0" applyFill="1"/>
    <xf numFmtId="0" fontId="0" fillId="0" borderId="3" xfId="0" applyFill="1" applyBorder="1" applyAlignment="1">
      <alignment horizontal="center"/>
    </xf>
    <xf numFmtId="0" fontId="0" fillId="0" borderId="1" xfId="0" applyFill="1" applyBorder="1"/>
    <xf numFmtId="0" fontId="0" fillId="3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1" borderId="4" xfId="0" applyFill="1" applyBorder="1" applyAlignment="1">
      <alignment horizontal="right"/>
    </xf>
    <xf numFmtId="0" fontId="0" fillId="11" borderId="6" xfId="0" applyFill="1" applyBorder="1" applyAlignment="1">
      <alignment horizontal="right"/>
    </xf>
    <xf numFmtId="0" fontId="0" fillId="11" borderId="7" xfId="0" applyFill="1" applyBorder="1" applyAlignment="1">
      <alignment horizontal="right"/>
    </xf>
    <xf numFmtId="0" fontId="0" fillId="11" borderId="5" xfId="0" applyFill="1" applyBorder="1" applyAlignment="1">
      <alignment horizontal="right"/>
    </xf>
    <xf numFmtId="0" fontId="0" fillId="12" borderId="4" xfId="0" applyFill="1" applyBorder="1" applyAlignment="1">
      <alignment horizontal="right"/>
    </xf>
    <xf numFmtId="0" fontId="0" fillId="12" borderId="8" xfId="0" applyFill="1" applyBorder="1" applyAlignment="1">
      <alignment horizontal="right"/>
    </xf>
    <xf numFmtId="0" fontId="0" fillId="12" borderId="7" xfId="0" applyFill="1" applyBorder="1" applyAlignment="1">
      <alignment horizontal="right"/>
    </xf>
    <xf numFmtId="0" fontId="0" fillId="12" borderId="9" xfId="0" applyFill="1" applyBorder="1" applyAlignment="1">
      <alignment horizontal="right"/>
    </xf>
    <xf numFmtId="0" fontId="1" fillId="0" borderId="0" xfId="0" applyFont="1" applyFill="1"/>
    <xf numFmtId="0" fontId="0" fillId="13" borderId="0" xfId="0" applyFill="1"/>
    <xf numFmtId="0" fontId="4" fillId="13" borderId="0" xfId="0" applyFont="1" applyFill="1" applyBorder="1"/>
    <xf numFmtId="0" fontId="0" fillId="0" borderId="0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CC"/>
      <color rgb="FF99FFCC"/>
      <color rgb="FFCCECFF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5</xdr:row>
      <xdr:rowOff>166977</xdr:rowOff>
    </xdr:from>
    <xdr:to>
      <xdr:col>2</xdr:col>
      <xdr:colOff>381000</xdr:colOff>
      <xdr:row>10</xdr:row>
      <xdr:rowOff>7620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0A86F21-21DD-4F1B-9238-A9DC6CA2A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" y="1546197"/>
          <a:ext cx="1310640" cy="755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83820</xdr:colOff>
      <xdr:row>14</xdr:row>
      <xdr:rowOff>144780</xdr:rowOff>
    </xdr:from>
    <xdr:to>
      <xdr:col>3</xdr:col>
      <xdr:colOff>284968</xdr:colOff>
      <xdr:row>19</xdr:row>
      <xdr:rowOff>141619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5DB9084-5F9C-4BB1-8253-A0F4625CF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2537460"/>
          <a:ext cx="2029948" cy="911239"/>
        </a:xfrm>
        <a:prstGeom prst="rect">
          <a:avLst/>
        </a:prstGeom>
      </xdr:spPr>
    </xdr:pic>
    <xdr:clientData/>
  </xdr:twoCellAnchor>
  <xdr:twoCellAnchor editAs="oneCell">
    <xdr:from>
      <xdr:col>6</xdr:col>
      <xdr:colOff>701041</xdr:colOff>
      <xdr:row>5</xdr:row>
      <xdr:rowOff>129540</xdr:rowOff>
    </xdr:from>
    <xdr:to>
      <xdr:col>11</xdr:col>
      <xdr:colOff>101051</xdr:colOff>
      <xdr:row>11</xdr:row>
      <xdr:rowOff>53340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0337F63-9F84-494B-A240-0F4EADC84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8641" y="1508760"/>
          <a:ext cx="2630890" cy="1021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327661</xdr:colOff>
      <xdr:row>6</xdr:row>
      <xdr:rowOff>7620</xdr:rowOff>
    </xdr:from>
    <xdr:to>
      <xdr:col>5</xdr:col>
      <xdr:colOff>304801</xdr:colOff>
      <xdr:row>9</xdr:row>
      <xdr:rowOff>159887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3565517-B4D0-4DD2-A84C-2BA63265E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861" y="2118360"/>
          <a:ext cx="1805940" cy="7009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8</xdr:row>
      <xdr:rowOff>106680</xdr:rowOff>
    </xdr:from>
    <xdr:to>
      <xdr:col>3</xdr:col>
      <xdr:colOff>495300</xdr:colOff>
      <xdr:row>12</xdr:row>
      <xdr:rowOff>130203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A1C8C39-3232-4087-A7A2-68C1CC760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" y="2583180"/>
          <a:ext cx="1310640" cy="755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464820</xdr:colOff>
      <xdr:row>2</xdr:row>
      <xdr:rowOff>175260</xdr:rowOff>
    </xdr:from>
    <xdr:to>
      <xdr:col>11</xdr:col>
      <xdr:colOff>56368</xdr:colOff>
      <xdr:row>7</xdr:row>
      <xdr:rowOff>172099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94A5D65-A853-4E12-8CCE-8A213E618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9220" y="982980"/>
          <a:ext cx="2029948" cy="9112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4F46-1E2A-4B25-98BD-911E5D64C12C}">
  <dimension ref="A1:T23"/>
  <sheetViews>
    <sheetView workbookViewId="0">
      <selection activeCell="E20" sqref="E20"/>
    </sheetView>
  </sheetViews>
  <sheetFormatPr defaultRowHeight="14.4" x14ac:dyDescent="0.3"/>
  <cols>
    <col min="7" max="7" width="11.5546875" customWidth="1"/>
  </cols>
  <sheetData>
    <row r="1" spans="1:20" ht="28.8" customHeight="1" x14ac:dyDescent="0.3">
      <c r="A1" s="2" t="s">
        <v>0</v>
      </c>
      <c r="B1" s="2"/>
      <c r="C1" s="2"/>
      <c r="D1" s="2"/>
      <c r="E1" s="2"/>
      <c r="F1" s="2"/>
      <c r="G1" s="2"/>
    </row>
    <row r="3" spans="1:20" ht="15.6" x14ac:dyDescent="0.3">
      <c r="A3" s="7" t="s">
        <v>1</v>
      </c>
    </row>
    <row r="5" spans="1:20" ht="26.4" customHeight="1" x14ac:dyDescent="0.3">
      <c r="A5" s="7" t="s">
        <v>2</v>
      </c>
      <c r="B5" s="7"/>
      <c r="C5" s="7"/>
      <c r="D5" s="7"/>
      <c r="E5" s="7"/>
      <c r="F5" s="7"/>
      <c r="G5" s="7"/>
      <c r="H5" s="7" t="s">
        <v>5</v>
      </c>
      <c r="I5" s="7"/>
      <c r="J5" s="7"/>
      <c r="K5" s="7"/>
      <c r="L5" s="7"/>
      <c r="Q5" s="8"/>
      <c r="R5" s="8"/>
      <c r="S5" s="8"/>
      <c r="T5" s="8"/>
    </row>
    <row r="7" spans="1:20" x14ac:dyDescent="0.3">
      <c r="M7" s="8" t="s">
        <v>6</v>
      </c>
      <c r="N7" s="9"/>
      <c r="O7" s="9"/>
      <c r="P7" s="9"/>
    </row>
    <row r="8" spans="1:20" x14ac:dyDescent="0.3">
      <c r="M8" s="9"/>
      <c r="N8" s="9"/>
      <c r="O8" s="9"/>
      <c r="P8" s="9"/>
    </row>
    <row r="9" spans="1:20" x14ac:dyDescent="0.3">
      <c r="M9" s="9"/>
      <c r="N9" s="9"/>
      <c r="O9" s="9"/>
      <c r="P9" s="9"/>
    </row>
    <row r="10" spans="1:20" x14ac:dyDescent="0.3">
      <c r="M10" s="9"/>
      <c r="N10" s="9"/>
      <c r="O10" s="9"/>
      <c r="P10" s="9"/>
    </row>
    <row r="12" spans="1:20" x14ac:dyDescent="0.3">
      <c r="A12" t="s">
        <v>7</v>
      </c>
    </row>
    <row r="14" spans="1:20" x14ac:dyDescent="0.3">
      <c r="A14" t="s">
        <v>4</v>
      </c>
    </row>
    <row r="23" spans="1:16" ht="88.8" customHeight="1" x14ac:dyDescent="0.3">
      <c r="A23" s="5" t="s">
        <v>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</sheetData>
  <mergeCells count="4">
    <mergeCell ref="A1:G1"/>
    <mergeCell ref="A23:P23"/>
    <mergeCell ref="Q5:T5"/>
    <mergeCell ref="M7:P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A7BC9-135A-4C09-AFEA-89E7DE736C5C}">
  <dimension ref="A1:L20"/>
  <sheetViews>
    <sheetView workbookViewId="0">
      <selection activeCell="K15" sqref="K15"/>
    </sheetView>
  </sheetViews>
  <sheetFormatPr defaultRowHeight="14.4" x14ac:dyDescent="0.3"/>
  <sheetData>
    <row r="1" spans="1:11" ht="94.2" customHeight="1" x14ac:dyDescent="0.3">
      <c r="A1" s="10" t="s">
        <v>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4" spans="1:11" x14ac:dyDescent="0.3">
      <c r="A4" s="14" t="s">
        <v>9</v>
      </c>
    </row>
    <row r="5" spans="1:11" x14ac:dyDescent="0.3">
      <c r="A5" t="s">
        <v>10</v>
      </c>
    </row>
    <row r="6" spans="1:11" x14ac:dyDescent="0.3">
      <c r="A6" t="s">
        <v>11</v>
      </c>
    </row>
    <row r="8" spans="1:11" x14ac:dyDescent="0.3">
      <c r="A8" s="14" t="s">
        <v>12</v>
      </c>
    </row>
    <row r="12" spans="1:11" x14ac:dyDescent="0.3">
      <c r="A12" s="14" t="s">
        <v>13</v>
      </c>
    </row>
    <row r="13" spans="1:11" ht="18" x14ac:dyDescent="0.35">
      <c r="C13" s="11">
        <f>(17.5-17)/(2/SQRT(100))</f>
        <v>2.5</v>
      </c>
    </row>
    <row r="15" spans="1:11" x14ac:dyDescent="0.3">
      <c r="A15" s="14" t="s">
        <v>14</v>
      </c>
    </row>
    <row r="16" spans="1:11" ht="18" x14ac:dyDescent="0.35">
      <c r="A16" t="s">
        <v>15</v>
      </c>
      <c r="E16" s="12">
        <v>1.64</v>
      </c>
    </row>
    <row r="17" spans="1:12" ht="18" x14ac:dyDescent="0.35">
      <c r="E17" s="13"/>
    </row>
    <row r="18" spans="1:12" x14ac:dyDescent="0.3">
      <c r="A18" s="14" t="s">
        <v>16</v>
      </c>
    </row>
    <row r="19" spans="1:12" x14ac:dyDescent="0.3">
      <c r="A19" t="s">
        <v>17</v>
      </c>
    </row>
    <row r="20" spans="1:12" x14ac:dyDescent="0.3">
      <c r="A20" s="15" t="s">
        <v>19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</sheetData>
  <mergeCells count="1">
    <mergeCell ref="A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F903-DD0E-4C44-8063-401B84224E41}">
  <dimension ref="A1:K41"/>
  <sheetViews>
    <sheetView workbookViewId="0">
      <selection activeCell="O28" sqref="O28"/>
    </sheetView>
  </sheetViews>
  <sheetFormatPr defaultRowHeight="14.4" x14ac:dyDescent="0.3"/>
  <cols>
    <col min="3" max="3" width="9.88671875" customWidth="1"/>
    <col min="6" max="7" width="12.77734375" customWidth="1"/>
  </cols>
  <sheetData>
    <row r="1" spans="1:11" ht="94.2" customHeight="1" x14ac:dyDescent="0.3">
      <c r="A1" s="10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5" spans="1:11" x14ac:dyDescent="0.3">
      <c r="A5" s="14" t="s">
        <v>9</v>
      </c>
    </row>
    <row r="6" spans="1:11" x14ac:dyDescent="0.3">
      <c r="A6" t="s">
        <v>10</v>
      </c>
    </row>
    <row r="7" spans="1:11" x14ac:dyDescent="0.3">
      <c r="A7" t="s">
        <v>20</v>
      </c>
    </row>
    <row r="9" spans="1:11" x14ac:dyDescent="0.3">
      <c r="A9" s="14" t="s">
        <v>21</v>
      </c>
    </row>
    <row r="10" spans="1:11" x14ac:dyDescent="0.3">
      <c r="F10" t="s">
        <v>38</v>
      </c>
    </row>
    <row r="15" spans="1:11" x14ac:dyDescent="0.3">
      <c r="A15" s="14" t="s">
        <v>13</v>
      </c>
    </row>
    <row r="17" spans="1:9" ht="18" x14ac:dyDescent="0.35">
      <c r="A17" t="s">
        <v>22</v>
      </c>
      <c r="G17" s="22" t="s">
        <v>24</v>
      </c>
      <c r="H17" s="23">
        <f>A30/10</f>
        <v>198.5</v>
      </c>
    </row>
    <row r="18" spans="1:9" ht="15.6" x14ac:dyDescent="0.3">
      <c r="G18" s="24" t="s">
        <v>23</v>
      </c>
      <c r="H18" s="25">
        <f>200</f>
        <v>200</v>
      </c>
    </row>
    <row r="19" spans="1:9" x14ac:dyDescent="0.3">
      <c r="A19" s="18" t="s">
        <v>25</v>
      </c>
      <c r="B19" s="19" t="s">
        <v>26</v>
      </c>
      <c r="C19" s="19" t="s">
        <v>27</v>
      </c>
      <c r="G19" s="22" t="s">
        <v>29</v>
      </c>
      <c r="H19" s="19">
        <f>C30/10</f>
        <v>17.850000000000001</v>
      </c>
    </row>
    <row r="20" spans="1:9" x14ac:dyDescent="0.3">
      <c r="A20" s="18">
        <v>202</v>
      </c>
      <c r="B20" s="19">
        <f>H$17-A20</f>
        <v>-3.5</v>
      </c>
      <c r="C20" s="19">
        <f>POWER(B20,2)</f>
        <v>12.25</v>
      </c>
      <c r="G20" s="22" t="s">
        <v>28</v>
      </c>
      <c r="H20" s="19">
        <f>SQRT(H19)</f>
        <v>4.224926034855522</v>
      </c>
    </row>
    <row r="21" spans="1:9" x14ac:dyDescent="0.3">
      <c r="A21" s="18">
        <v>203</v>
      </c>
      <c r="B21" s="19">
        <f t="shared" ref="B21:B29" si="0">H$17-A21</f>
        <v>-4.5</v>
      </c>
      <c r="C21" s="19">
        <f t="shared" ref="C21:C29" si="1">POWER(B21,2)</f>
        <v>20.25</v>
      </c>
      <c r="G21" s="22" t="s">
        <v>36</v>
      </c>
      <c r="H21" s="19">
        <f>C30/9</f>
        <v>19.833333333333332</v>
      </c>
    </row>
    <row r="22" spans="1:9" ht="21" x14ac:dyDescent="0.4">
      <c r="A22" s="18">
        <v>199</v>
      </c>
      <c r="B22" s="19">
        <f t="shared" si="0"/>
        <v>-0.5</v>
      </c>
      <c r="C22" s="19">
        <f t="shared" si="1"/>
        <v>0.25</v>
      </c>
      <c r="G22" s="22" t="s">
        <v>30</v>
      </c>
      <c r="H22" s="23">
        <f>SQRT(H21)</f>
        <v>4.4534630719624619</v>
      </c>
      <c r="I22" t="s">
        <v>37</v>
      </c>
    </row>
    <row r="23" spans="1:9" x14ac:dyDescent="0.3">
      <c r="A23" s="18">
        <v>197</v>
      </c>
      <c r="B23" s="19">
        <f t="shared" si="0"/>
        <v>1.5</v>
      </c>
      <c r="C23" s="19">
        <f t="shared" si="1"/>
        <v>2.25</v>
      </c>
      <c r="G23" s="19"/>
      <c r="H23" s="19"/>
    </row>
    <row r="24" spans="1:9" x14ac:dyDescent="0.3">
      <c r="A24" s="18">
        <v>195</v>
      </c>
      <c r="B24" s="19">
        <f t="shared" si="0"/>
        <v>3.5</v>
      </c>
      <c r="C24" s="19">
        <f t="shared" si="1"/>
        <v>12.25</v>
      </c>
      <c r="G24" s="19"/>
      <c r="H24" s="19"/>
    </row>
    <row r="25" spans="1:9" ht="21" x14ac:dyDescent="0.4">
      <c r="A25" s="18">
        <v>201</v>
      </c>
      <c r="B25" s="19">
        <f t="shared" si="0"/>
        <v>-2.5</v>
      </c>
      <c r="C25" s="19">
        <f t="shared" si="1"/>
        <v>6.25</v>
      </c>
      <c r="G25" s="22" t="s">
        <v>31</v>
      </c>
      <c r="H25" s="23">
        <f>(H17-H18)/(H22/SQRT(10))</f>
        <v>-1.0651074037450896</v>
      </c>
    </row>
    <row r="26" spans="1:9" x14ac:dyDescent="0.3">
      <c r="A26" s="18">
        <v>200</v>
      </c>
      <c r="B26" s="19">
        <f t="shared" si="0"/>
        <v>-1.5</v>
      </c>
      <c r="C26" s="19">
        <f t="shared" si="1"/>
        <v>2.25</v>
      </c>
    </row>
    <row r="27" spans="1:9" x14ac:dyDescent="0.3">
      <c r="A27" s="18">
        <v>204</v>
      </c>
      <c r="B27" s="19">
        <f t="shared" si="0"/>
        <v>-5.5</v>
      </c>
      <c r="C27" s="19">
        <f t="shared" si="1"/>
        <v>30.25</v>
      </c>
    </row>
    <row r="28" spans="1:9" x14ac:dyDescent="0.3">
      <c r="A28" s="18">
        <v>194</v>
      </c>
      <c r="B28" s="19">
        <f t="shared" si="0"/>
        <v>4.5</v>
      </c>
      <c r="C28" s="19">
        <f t="shared" si="1"/>
        <v>20.25</v>
      </c>
    </row>
    <row r="29" spans="1:9" x14ac:dyDescent="0.3">
      <c r="A29" s="18">
        <v>190</v>
      </c>
      <c r="B29" s="19">
        <f t="shared" si="0"/>
        <v>8.5</v>
      </c>
      <c r="C29" s="19">
        <f t="shared" si="1"/>
        <v>72.25</v>
      </c>
    </row>
    <row r="30" spans="1:9" x14ac:dyDescent="0.3">
      <c r="A30" s="18">
        <f>SUM(A20:A29)</f>
        <v>1985</v>
      </c>
      <c r="B30" s="19"/>
      <c r="C30" s="19">
        <f>SUM(C20:C29)</f>
        <v>178.5</v>
      </c>
    </row>
    <row r="32" spans="1:9" x14ac:dyDescent="0.3">
      <c r="A32" s="14" t="s">
        <v>14</v>
      </c>
      <c r="B32" s="14"/>
      <c r="C32" s="14"/>
      <c r="D32" s="14"/>
      <c r="E32" s="14"/>
      <c r="F32" s="14"/>
    </row>
    <row r="34" spans="1:9" ht="18" x14ac:dyDescent="0.35">
      <c r="A34" t="s">
        <v>32</v>
      </c>
    </row>
    <row r="35" spans="1:9" x14ac:dyDescent="0.3">
      <c r="A35" t="s">
        <v>34</v>
      </c>
    </row>
    <row r="36" spans="1:9" ht="18" x14ac:dyDescent="0.35">
      <c r="A36" t="s">
        <v>33</v>
      </c>
      <c r="G36" s="17" t="s">
        <v>35</v>
      </c>
      <c r="H36" s="21">
        <v>3.25</v>
      </c>
    </row>
    <row r="37" spans="1:9" x14ac:dyDescent="0.3">
      <c r="A37" s="14" t="s">
        <v>42</v>
      </c>
    </row>
    <row r="39" spans="1:9" x14ac:dyDescent="0.3">
      <c r="A39" s="14" t="s">
        <v>16</v>
      </c>
    </row>
    <row r="40" spans="1:9" ht="15.6" x14ac:dyDescent="0.3">
      <c r="A40" s="20" t="s">
        <v>39</v>
      </c>
      <c r="B40" s="20"/>
      <c r="C40" s="20"/>
      <c r="D40" s="20"/>
      <c r="E40" s="20"/>
      <c r="F40" s="20"/>
      <c r="G40" s="20"/>
      <c r="H40" s="16"/>
      <c r="I40" s="16"/>
    </row>
    <row r="41" spans="1:9" x14ac:dyDescent="0.3">
      <c r="A41" t="s">
        <v>40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15E11-AB8B-49FC-9A04-7D3241D3380E}">
  <dimension ref="A1:R26"/>
  <sheetViews>
    <sheetView tabSelected="1" topLeftCell="A2" workbookViewId="0">
      <selection activeCell="C25" sqref="C25"/>
    </sheetView>
  </sheetViews>
  <sheetFormatPr defaultRowHeight="14.4" x14ac:dyDescent="0.3"/>
  <cols>
    <col min="5" max="5" width="12.6640625" customWidth="1"/>
    <col min="6" max="6" width="11.77734375" customWidth="1"/>
    <col min="18" max="18" width="11.33203125" customWidth="1"/>
  </cols>
  <sheetData>
    <row r="1" spans="1:18" ht="49.2" customHeight="1" x14ac:dyDescent="0.3">
      <c r="A1" s="10" t="s">
        <v>41</v>
      </c>
      <c r="B1" s="2"/>
      <c r="C1" s="2"/>
      <c r="D1" s="2"/>
      <c r="E1" s="2"/>
      <c r="F1" s="2"/>
      <c r="G1" s="2"/>
      <c r="H1" s="2"/>
      <c r="I1" s="2"/>
    </row>
    <row r="2" spans="1:18" x14ac:dyDescent="0.3">
      <c r="A2" s="27"/>
    </row>
    <row r="4" spans="1:18" x14ac:dyDescent="0.3">
      <c r="A4" s="26" t="s">
        <v>43</v>
      </c>
      <c r="B4" s="26" t="s">
        <v>44</v>
      </c>
      <c r="C4" s="29" t="s">
        <v>45</v>
      </c>
      <c r="D4" s="29" t="s">
        <v>46</v>
      </c>
      <c r="E4" s="29" t="s">
        <v>47</v>
      </c>
      <c r="F4" s="29" t="s">
        <v>48</v>
      </c>
      <c r="N4" s="4" t="s">
        <v>61</v>
      </c>
      <c r="O4" s="1"/>
      <c r="P4" s="1"/>
      <c r="Q4" s="1"/>
      <c r="R4" s="1"/>
    </row>
    <row r="5" spans="1:18" x14ac:dyDescent="0.3">
      <c r="A5" s="18">
        <v>172</v>
      </c>
      <c r="B5" s="18">
        <v>173</v>
      </c>
      <c r="C5" s="19">
        <f>A$16-A5</f>
        <v>-3.1999999999999886</v>
      </c>
      <c r="D5" s="19">
        <f>B$16-B5</f>
        <v>-5.5</v>
      </c>
      <c r="E5" s="19">
        <f>POWER(C5,2)</f>
        <v>10.239999999999927</v>
      </c>
      <c r="F5" s="19">
        <f>POWER(D5,2)</f>
        <v>30.25</v>
      </c>
      <c r="N5" s="1"/>
      <c r="O5" s="1"/>
      <c r="P5" s="1"/>
      <c r="Q5" s="1"/>
      <c r="R5" s="1"/>
    </row>
    <row r="6" spans="1:18" x14ac:dyDescent="0.3">
      <c r="A6" s="18">
        <v>177</v>
      </c>
      <c r="B6" s="18">
        <v>175</v>
      </c>
      <c r="C6" s="19">
        <f t="shared" ref="C6:C14" si="0">A$16-A6</f>
        <v>-8.1999999999999886</v>
      </c>
      <c r="D6" s="19">
        <f>B$16-B6</f>
        <v>-7.5</v>
      </c>
      <c r="E6" s="19">
        <f t="shared" ref="E6:F14" si="1">POWER(C6,2)</f>
        <v>67.23999999999981</v>
      </c>
      <c r="F6" s="19">
        <f t="shared" si="1"/>
        <v>56.25</v>
      </c>
      <c r="N6" s="1"/>
      <c r="O6" s="1"/>
      <c r="P6" s="1"/>
      <c r="Q6" s="1"/>
      <c r="R6" s="1"/>
    </row>
    <row r="7" spans="1:18" x14ac:dyDescent="0.3">
      <c r="A7" s="18">
        <v>158</v>
      </c>
      <c r="B7" s="18">
        <v>162</v>
      </c>
      <c r="C7" s="19">
        <f t="shared" si="0"/>
        <v>10.800000000000011</v>
      </c>
      <c r="D7" s="19">
        <f>B$16-B7</f>
        <v>5.5</v>
      </c>
      <c r="E7" s="19">
        <f t="shared" si="1"/>
        <v>116.64000000000024</v>
      </c>
      <c r="F7" s="19">
        <f t="shared" si="1"/>
        <v>30.25</v>
      </c>
      <c r="N7" s="1"/>
      <c r="O7" s="1"/>
      <c r="P7" s="1"/>
      <c r="Q7" s="1"/>
      <c r="R7" s="1"/>
    </row>
    <row r="8" spans="1:18" x14ac:dyDescent="0.3">
      <c r="A8" s="18">
        <v>170</v>
      </c>
      <c r="B8" s="18">
        <v>174</v>
      </c>
      <c r="C8" s="19">
        <f t="shared" si="0"/>
        <v>-1.1999999999999886</v>
      </c>
      <c r="D8" s="19">
        <f>B$16-B8</f>
        <v>-6.5</v>
      </c>
      <c r="E8" s="19">
        <f t="shared" si="1"/>
        <v>1.4399999999999726</v>
      </c>
      <c r="F8" s="19">
        <f t="shared" si="1"/>
        <v>42.25</v>
      </c>
    </row>
    <row r="9" spans="1:18" ht="14.4" customHeight="1" x14ac:dyDescent="0.3">
      <c r="A9" s="18">
        <v>178</v>
      </c>
      <c r="B9" s="18">
        <v>175</v>
      </c>
      <c r="C9" s="19">
        <f t="shared" si="0"/>
        <v>-9.1999999999999886</v>
      </c>
      <c r="D9" s="19">
        <f>B$16-B9</f>
        <v>-7.5</v>
      </c>
      <c r="E9" s="19">
        <f t="shared" si="1"/>
        <v>84.639999999999787</v>
      </c>
      <c r="F9" s="19">
        <f t="shared" si="1"/>
        <v>56.25</v>
      </c>
      <c r="K9" s="35"/>
      <c r="N9" s="3" t="s">
        <v>60</v>
      </c>
      <c r="O9" s="3"/>
      <c r="P9" s="3"/>
      <c r="Q9" s="3"/>
      <c r="R9" s="3"/>
    </row>
    <row r="10" spans="1:18" ht="18" x14ac:dyDescent="0.35">
      <c r="A10" s="18">
        <v>175</v>
      </c>
      <c r="B10" s="18">
        <v>168</v>
      </c>
      <c r="C10" s="19">
        <f t="shared" si="0"/>
        <v>-6.1999999999999886</v>
      </c>
      <c r="D10" s="19">
        <f>B$16-B10</f>
        <v>-0.5</v>
      </c>
      <c r="E10" s="19">
        <f t="shared" si="1"/>
        <v>38.439999999999856</v>
      </c>
      <c r="F10" s="19">
        <f t="shared" si="1"/>
        <v>0.25</v>
      </c>
      <c r="K10" s="34"/>
      <c r="N10" s="3"/>
      <c r="O10" s="3"/>
      <c r="P10" s="3"/>
      <c r="Q10" s="3"/>
      <c r="R10" s="3"/>
    </row>
    <row r="11" spans="1:18" x14ac:dyDescent="0.3">
      <c r="A11" s="18">
        <v>164</v>
      </c>
      <c r="B11" s="18">
        <v>155</v>
      </c>
      <c r="C11" s="19">
        <f t="shared" si="0"/>
        <v>4.8000000000000114</v>
      </c>
      <c r="D11" s="19">
        <f>B$16-B11</f>
        <v>12.5</v>
      </c>
      <c r="E11" s="19">
        <f t="shared" si="1"/>
        <v>23.040000000000109</v>
      </c>
      <c r="F11" s="19">
        <f t="shared" si="1"/>
        <v>156.25</v>
      </c>
      <c r="N11" s="3"/>
      <c r="O11" s="3"/>
      <c r="P11" s="3"/>
      <c r="Q11" s="3"/>
      <c r="R11" s="3"/>
    </row>
    <row r="12" spans="1:18" ht="18" x14ac:dyDescent="0.35">
      <c r="A12" s="18">
        <v>160</v>
      </c>
      <c r="B12" s="18">
        <v>170</v>
      </c>
      <c r="C12" s="19">
        <f t="shared" si="0"/>
        <v>8.8000000000000114</v>
      </c>
      <c r="D12" s="19">
        <f>B$16-B12</f>
        <v>-2.5</v>
      </c>
      <c r="E12" s="19">
        <f t="shared" si="1"/>
        <v>77.440000000000197</v>
      </c>
      <c r="F12" s="19">
        <f t="shared" si="1"/>
        <v>6.25</v>
      </c>
      <c r="H12" s="14" t="s">
        <v>49</v>
      </c>
      <c r="I12" s="14"/>
      <c r="J12" s="14"/>
      <c r="K12" s="11">
        <f>(A16-B16)/(SQRT(E18+F18)/10)</f>
        <v>3.5611102677691315</v>
      </c>
      <c r="N12" s="3"/>
      <c r="O12" s="3"/>
      <c r="P12" s="3"/>
      <c r="Q12" s="3"/>
      <c r="R12" s="3"/>
    </row>
    <row r="13" spans="1:18" x14ac:dyDescent="0.3">
      <c r="A13" s="18">
        <v>169</v>
      </c>
      <c r="B13" s="18">
        <v>160</v>
      </c>
      <c r="C13" s="19">
        <f t="shared" si="0"/>
        <v>-0.19999999999998863</v>
      </c>
      <c r="D13" s="32">
        <f>B$16-B13</f>
        <v>7.5</v>
      </c>
      <c r="E13" s="19">
        <f t="shared" si="1"/>
        <v>3.9999999999995456E-2</v>
      </c>
      <c r="F13" s="19">
        <f t="shared" si="1"/>
        <v>56.25</v>
      </c>
      <c r="N13" s="3"/>
      <c r="O13" s="3"/>
      <c r="P13" s="3"/>
      <c r="Q13" s="3"/>
      <c r="R13" s="3"/>
    </row>
    <row r="14" spans="1:18" x14ac:dyDescent="0.3">
      <c r="A14" s="18">
        <v>165</v>
      </c>
      <c r="B14" s="36">
        <v>163</v>
      </c>
      <c r="C14" s="19">
        <f t="shared" si="0"/>
        <v>3.8000000000000114</v>
      </c>
      <c r="D14" s="37">
        <f>B$16-B14</f>
        <v>4.5</v>
      </c>
      <c r="E14" s="19">
        <f t="shared" si="1"/>
        <v>14.440000000000087</v>
      </c>
      <c r="F14" s="19">
        <f t="shared" si="1"/>
        <v>20.25</v>
      </c>
      <c r="H14" t="s">
        <v>57</v>
      </c>
      <c r="N14" s="3"/>
      <c r="O14" s="3"/>
      <c r="P14" s="3"/>
      <c r="Q14" s="3"/>
      <c r="R14" s="3"/>
    </row>
    <row r="15" spans="1:18" ht="15" thickBot="1" x14ac:dyDescent="0.35">
      <c r="A15" s="38">
        <f>SUM(A5:A14)</f>
        <v>1688</v>
      </c>
      <c r="B15" s="38">
        <f>SUM(B5:B14)</f>
        <v>1675</v>
      </c>
      <c r="E15" s="33">
        <f>SUM(E5:E14)</f>
        <v>433.6</v>
      </c>
      <c r="F15" s="33">
        <f>SUM(F5:F14)</f>
        <v>454.5</v>
      </c>
      <c r="N15" s="3"/>
      <c r="O15" s="3"/>
      <c r="P15" s="3"/>
      <c r="Q15" s="3"/>
      <c r="R15" s="3"/>
    </row>
    <row r="16" spans="1:18" x14ac:dyDescent="0.3">
      <c r="A16" s="39">
        <f>A15/10</f>
        <v>168.8</v>
      </c>
      <c r="B16" s="40">
        <f>B15/10</f>
        <v>167.5</v>
      </c>
      <c r="E16" s="43">
        <f>E15/10</f>
        <v>43.36</v>
      </c>
      <c r="F16" s="44">
        <f>F15/10</f>
        <v>45.45</v>
      </c>
      <c r="H16" s="14" t="s">
        <v>59</v>
      </c>
      <c r="I16" s="14"/>
      <c r="J16" s="14"/>
      <c r="K16" s="14"/>
    </row>
    <row r="17" spans="1:9" ht="15" thickBot="1" x14ac:dyDescent="0.35">
      <c r="A17" s="42" t="s">
        <v>55</v>
      </c>
      <c r="B17" s="41" t="s">
        <v>56</v>
      </c>
      <c r="E17" s="45" t="s">
        <v>52</v>
      </c>
      <c r="F17" s="46" t="s">
        <v>52</v>
      </c>
    </row>
    <row r="18" spans="1:9" ht="18" x14ac:dyDescent="0.35">
      <c r="A18" s="28"/>
      <c r="B18" s="28"/>
      <c r="E18" s="47">
        <f>SQRT(E16)</f>
        <v>6.5848310532617313</v>
      </c>
      <c r="F18" s="48">
        <f>SQRT(F16)</f>
        <v>6.74166151627327</v>
      </c>
      <c r="H18" s="30" t="s">
        <v>50</v>
      </c>
      <c r="I18" t="s">
        <v>51</v>
      </c>
    </row>
    <row r="19" spans="1:9" ht="15" thickBot="1" x14ac:dyDescent="0.35">
      <c r="A19" s="28"/>
      <c r="B19" s="28"/>
      <c r="E19" s="49" t="s">
        <v>53</v>
      </c>
      <c r="F19" s="50" t="s">
        <v>54</v>
      </c>
      <c r="I19" t="s">
        <v>58</v>
      </c>
    </row>
    <row r="20" spans="1:9" x14ac:dyDescent="0.3">
      <c r="A20" s="54" t="s">
        <v>63</v>
      </c>
      <c r="B20" s="54"/>
      <c r="C20" s="54"/>
    </row>
    <row r="21" spans="1:9" x14ac:dyDescent="0.3">
      <c r="A21" s="52" t="s">
        <v>62</v>
      </c>
      <c r="E21" s="51"/>
    </row>
    <row r="22" spans="1:9" ht="22.2" customHeight="1" x14ac:dyDescent="0.35">
      <c r="A22" s="53">
        <f>_xlfn.T.TEST(A5:A14,B5:B14,1,2)</f>
        <v>0.34193983249506565</v>
      </c>
    </row>
    <row r="26" spans="1:9" ht="18" x14ac:dyDescent="0.35">
      <c r="F26" s="31"/>
    </row>
  </sheetData>
  <mergeCells count="3">
    <mergeCell ref="A1:I1"/>
    <mergeCell ref="N4:R7"/>
    <mergeCell ref="A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Вероника Акулова</dc:creator>
  <cp:lastModifiedBy>Вероника Акулова</cp:lastModifiedBy>
  <dcterms:created xsi:type="dcterms:W3CDTF">2023-04-08T19:11:27Z</dcterms:created>
  <dcterms:modified xsi:type="dcterms:W3CDTF">2023-04-13T17:22:43Z</dcterms:modified>
</cp:coreProperties>
</file>