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ngelo/Dropbox/Lavoro/Sara/Manuscritpt/Cancer Letter split02/Figure_04/"/>
    </mc:Choice>
  </mc:AlternateContent>
  <bookViews>
    <workbookView xWindow="580" yWindow="460" windowWidth="22820" windowHeight="13320"/>
  </bookViews>
  <sheets>
    <sheet name="RT-qPCR results" sheetId="1" r:id="rId1"/>
    <sheet name="Luciferase assay result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1" l="1"/>
  <c r="P22" i="1"/>
  <c r="P21" i="1"/>
  <c r="P20" i="1"/>
  <c r="P19" i="1"/>
  <c r="P18" i="1"/>
  <c r="P17" i="1"/>
  <c r="P13" i="1"/>
  <c r="P12" i="1"/>
  <c r="P11" i="1"/>
  <c r="P10" i="1"/>
  <c r="P9" i="1"/>
  <c r="AF14" i="1"/>
  <c r="AF15" i="1"/>
  <c r="AF16" i="1"/>
  <c r="AF23" i="1"/>
  <c r="AF24" i="1"/>
  <c r="AF25" i="1"/>
  <c r="AH8" i="1"/>
  <c r="AC8" i="1"/>
  <c r="AF8" i="1"/>
  <c r="R22" i="1"/>
  <c r="W22" i="1"/>
  <c r="R21" i="1"/>
  <c r="W21" i="1"/>
  <c r="R20" i="1"/>
  <c r="W20" i="1"/>
  <c r="R19" i="1"/>
  <c r="W19" i="1"/>
  <c r="R18" i="1"/>
  <c r="W18" i="1"/>
  <c r="R17" i="1"/>
  <c r="W17" i="1"/>
  <c r="R9" i="1"/>
  <c r="W9" i="1"/>
  <c r="R10" i="1"/>
  <c r="W10" i="1"/>
  <c r="R11" i="1"/>
  <c r="W11" i="1"/>
  <c r="R12" i="1"/>
  <c r="W12" i="1"/>
  <c r="R13" i="1"/>
  <c r="W13" i="1"/>
  <c r="R8" i="1"/>
  <c r="W8" i="1"/>
  <c r="U14" i="1"/>
  <c r="P31" i="1"/>
  <c r="P30" i="1"/>
  <c r="P29" i="1"/>
  <c r="P28" i="1"/>
  <c r="P27" i="1"/>
  <c r="P26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8" i="1"/>
  <c r="H21" i="2"/>
  <c r="H18" i="2"/>
  <c r="H15" i="2"/>
  <c r="H12" i="2"/>
  <c r="H9" i="2"/>
  <c r="AF69" i="1"/>
  <c r="AF70" i="1"/>
  <c r="AF71" i="1"/>
  <c r="AF74" i="1"/>
  <c r="AF75" i="1"/>
  <c r="AF76" i="1"/>
  <c r="AF77" i="1"/>
  <c r="AF78" i="1"/>
  <c r="AF79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41" i="1"/>
  <c r="AF36" i="1"/>
  <c r="AF37" i="1"/>
  <c r="AF38" i="1"/>
  <c r="AF9" i="1"/>
  <c r="AF10" i="1"/>
  <c r="AF11" i="1"/>
  <c r="AF12" i="1"/>
  <c r="AF13" i="1"/>
  <c r="AF17" i="1"/>
  <c r="AF18" i="1"/>
  <c r="AF19" i="1"/>
  <c r="AF20" i="1"/>
  <c r="AF21" i="1"/>
  <c r="AF22" i="1"/>
  <c r="AF26" i="1"/>
  <c r="AF27" i="1"/>
  <c r="AF28" i="1"/>
  <c r="AF29" i="1"/>
  <c r="AF30" i="1"/>
  <c r="AF31" i="1"/>
  <c r="AF32" i="1"/>
  <c r="AF33" i="1"/>
  <c r="AF34" i="1"/>
  <c r="N23" i="2"/>
  <c r="N22" i="2"/>
  <c r="N21" i="2"/>
  <c r="Q21" i="2"/>
  <c r="N20" i="2"/>
  <c r="N19" i="2"/>
  <c r="N18" i="2"/>
  <c r="Q18" i="2"/>
  <c r="P18" i="2"/>
  <c r="N17" i="2"/>
  <c r="N16" i="2"/>
  <c r="N15" i="2"/>
  <c r="P15" i="2"/>
  <c r="N14" i="2"/>
  <c r="N13" i="2"/>
  <c r="N12" i="2"/>
  <c r="N11" i="2"/>
  <c r="N9" i="2"/>
  <c r="N10" i="2"/>
  <c r="P9" i="2"/>
  <c r="Q9" i="2"/>
  <c r="Q12" i="2"/>
  <c r="Q15" i="2"/>
  <c r="P21" i="2"/>
  <c r="P12" i="2"/>
</calcChain>
</file>

<file path=xl/sharedStrings.xml><?xml version="1.0" encoding="utf-8"?>
<sst xmlns="http://schemas.openxmlformats.org/spreadsheetml/2006/main" count="468" uniqueCount="115">
  <si>
    <t>E01</t>
  </si>
  <si>
    <t>SYBR</t>
  </si>
  <si>
    <t>Neg Ctrl</t>
  </si>
  <si>
    <t>1_18CA</t>
  </si>
  <si>
    <t>F01</t>
  </si>
  <si>
    <t>G01</t>
  </si>
  <si>
    <t>C02</t>
  </si>
  <si>
    <t>2_18 ctrl</t>
  </si>
  <si>
    <t>E02</t>
  </si>
  <si>
    <t>F02</t>
  </si>
  <si>
    <t>G02</t>
  </si>
  <si>
    <t>E03</t>
  </si>
  <si>
    <t>3_18 Input</t>
  </si>
  <si>
    <t>F03</t>
  </si>
  <si>
    <t>G03</t>
  </si>
  <si>
    <t>E04</t>
  </si>
  <si>
    <t>4_19CA</t>
  </si>
  <si>
    <t>F04</t>
  </si>
  <si>
    <t>G04</t>
  </si>
  <si>
    <t>E05</t>
  </si>
  <si>
    <t>5_19 ctrl</t>
  </si>
  <si>
    <t>F05</t>
  </si>
  <si>
    <t>G05</t>
  </si>
  <si>
    <t>E06</t>
  </si>
  <si>
    <t>6_19 Input</t>
  </si>
  <si>
    <t>F06</t>
  </si>
  <si>
    <t>G06</t>
  </si>
  <si>
    <t>E07</t>
  </si>
  <si>
    <t>7_E.V. CA</t>
  </si>
  <si>
    <t>F07</t>
  </si>
  <si>
    <t>G07</t>
  </si>
  <si>
    <t>E08</t>
  </si>
  <si>
    <t>8_E.V. ctrl</t>
  </si>
  <si>
    <t>F08</t>
  </si>
  <si>
    <t>G08</t>
  </si>
  <si>
    <t>E09</t>
  </si>
  <si>
    <t>9_E.V. Input</t>
  </si>
  <si>
    <t>F09</t>
  </si>
  <si>
    <t>G09</t>
  </si>
  <si>
    <t>A10</t>
  </si>
  <si>
    <t>Blanck cDNA</t>
  </si>
  <si>
    <t>B10</t>
  </si>
  <si>
    <t>C10</t>
  </si>
  <si>
    <t>E10</t>
  </si>
  <si>
    <t>F10</t>
  </si>
  <si>
    <t>G10</t>
  </si>
  <si>
    <t>A11</t>
  </si>
  <si>
    <t>Blanck Mix</t>
  </si>
  <si>
    <t>B11</t>
  </si>
  <si>
    <t>E11</t>
  </si>
  <si>
    <t>F11</t>
  </si>
  <si>
    <t>G11</t>
  </si>
  <si>
    <t>C11</t>
  </si>
  <si>
    <t>NTC</t>
  </si>
  <si>
    <t>Empty</t>
  </si>
  <si>
    <t>N/A</t>
  </si>
  <si>
    <t>D12</t>
  </si>
  <si>
    <t>A01</t>
  </si>
  <si>
    <t>Unkn</t>
  </si>
  <si>
    <t>B01</t>
  </si>
  <si>
    <t>C01</t>
  </si>
  <si>
    <t>A02</t>
  </si>
  <si>
    <t>B02</t>
  </si>
  <si>
    <t>D02</t>
  </si>
  <si>
    <t>A03</t>
  </si>
  <si>
    <t>B03</t>
  </si>
  <si>
    <t>C03</t>
  </si>
  <si>
    <t>A04</t>
  </si>
  <si>
    <t>B04</t>
  </si>
  <si>
    <t>C04</t>
  </si>
  <si>
    <t>A05</t>
  </si>
  <si>
    <t>B05</t>
  </si>
  <si>
    <t>C05</t>
  </si>
  <si>
    <t>A06</t>
  </si>
  <si>
    <t>B06</t>
  </si>
  <si>
    <t>C06</t>
  </si>
  <si>
    <t>A07</t>
  </si>
  <si>
    <t>B07</t>
  </si>
  <si>
    <t>C07</t>
  </si>
  <si>
    <t>A08</t>
  </si>
  <si>
    <t>B08</t>
  </si>
  <si>
    <t>C08</t>
  </si>
  <si>
    <t>A09</t>
  </si>
  <si>
    <t>B09</t>
  </si>
  <si>
    <t>C09</t>
  </si>
  <si>
    <t>NoRT</t>
  </si>
  <si>
    <t>RT</t>
  </si>
  <si>
    <t>2016.08.21</t>
  </si>
  <si>
    <t>RT-qPCR R.I.P.</t>
  </si>
  <si>
    <t>ctrl= Ab WT1</t>
  </si>
  <si>
    <t>2016.08.18</t>
  </si>
  <si>
    <t>Luciferase assay for RNA immunoprecipitation</t>
  </si>
  <si>
    <t>Sara</t>
  </si>
  <si>
    <t>Luciferase</t>
  </si>
  <si>
    <t>Renilla</t>
  </si>
  <si>
    <t>Renilla\Luciferase</t>
  </si>
  <si>
    <t>Average</t>
  </si>
  <si>
    <t>STDEV.S</t>
  </si>
  <si>
    <t>16CA</t>
  </si>
  <si>
    <t>18CA</t>
  </si>
  <si>
    <t>19CA</t>
  </si>
  <si>
    <t>23CA</t>
  </si>
  <si>
    <t>Empty Vector</t>
  </si>
  <si>
    <t>Average inputs 18 and 19</t>
  </si>
  <si>
    <t>Normalization with average of inputs 18 and 19</t>
  </si>
  <si>
    <t>Normalization with Luciferase</t>
  </si>
  <si>
    <t>E.V.</t>
  </si>
  <si>
    <t>CA= Ab HNRNPL</t>
  </si>
  <si>
    <t>Raw Data</t>
  </si>
  <si>
    <t>Normalization with luciferase</t>
  </si>
  <si>
    <t>Average Luciferase / 1.000.000</t>
  </si>
  <si>
    <t>18CA normalized on input and luciferase average</t>
  </si>
  <si>
    <t>Normalization on 18CA average after input and luciferase</t>
  </si>
  <si>
    <t>2_18 ctrl (Blanck Mix)</t>
  </si>
  <si>
    <t>Normalization to the respective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</si>
</sst>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79"/>
  <sheetViews>
    <sheetView tabSelected="1" workbookViewId="0">
      <selection activeCell="P10" sqref="P10"/>
    </sheetView>
  </sheetViews>
  <sheetFormatPr baseColWidth="10" defaultColWidth="8.83203125" defaultRowHeight="15" x14ac:dyDescent="0.2"/>
  <cols>
    <col min="5" max="5" width="24.6640625" customWidth="1"/>
    <col min="16" max="16" width="33.1640625" style="8" customWidth="1"/>
    <col min="18" max="18" width="27.33203125" customWidth="1"/>
    <col min="19" max="19" width="12" bestFit="1" customWidth="1"/>
    <col min="21" max="21" width="28" customWidth="1"/>
    <col min="22" max="22" width="19.1640625" customWidth="1"/>
    <col min="24" max="24" width="12" bestFit="1" customWidth="1"/>
    <col min="31" max="31" width="11" bestFit="1" customWidth="1"/>
  </cols>
  <sheetData>
    <row r="2" spans="1:39" x14ac:dyDescent="0.2">
      <c r="A2" t="s">
        <v>87</v>
      </c>
      <c r="E2" t="s">
        <v>107</v>
      </c>
    </row>
    <row r="3" spans="1:39" x14ac:dyDescent="0.2">
      <c r="E3" t="s">
        <v>89</v>
      </c>
    </row>
    <row r="4" spans="1:39" x14ac:dyDescent="0.2">
      <c r="A4" t="s">
        <v>88</v>
      </c>
    </row>
    <row r="5" spans="1:39" x14ac:dyDescent="0.2">
      <c r="AE5" s="2" t="s">
        <v>104</v>
      </c>
    </row>
    <row r="6" spans="1:39" ht="21" x14ac:dyDescent="0.25">
      <c r="A6" s="4" t="s">
        <v>108</v>
      </c>
      <c r="J6" s="5" t="s">
        <v>85</v>
      </c>
      <c r="L6" s="5" t="s">
        <v>86</v>
      </c>
      <c r="P6" s="7" t="s">
        <v>114</v>
      </c>
      <c r="R6" s="7" t="s">
        <v>109</v>
      </c>
      <c r="U6" s="3" t="s">
        <v>110</v>
      </c>
      <c r="W6" s="3" t="s">
        <v>112</v>
      </c>
      <c r="AC6" s="3" t="s">
        <v>103</v>
      </c>
      <c r="AE6" s="2" t="s">
        <v>86</v>
      </c>
      <c r="AL6" s="3" t="s">
        <v>105</v>
      </c>
    </row>
    <row r="8" spans="1:39" x14ac:dyDescent="0.2">
      <c r="A8" t="s">
        <v>0</v>
      </c>
      <c r="B8" t="s">
        <v>1</v>
      </c>
      <c r="D8" t="s">
        <v>2</v>
      </c>
      <c r="E8" t="s">
        <v>3</v>
      </c>
      <c r="F8">
        <v>29.8</v>
      </c>
      <c r="I8" s="6" t="s">
        <v>3</v>
      </c>
      <c r="J8">
        <v>29.8</v>
      </c>
      <c r="L8" s="6" t="s">
        <v>3</v>
      </c>
      <c r="M8">
        <v>19.04</v>
      </c>
      <c r="O8" s="6" t="s">
        <v>3</v>
      </c>
      <c r="P8" s="8">
        <f>2^-(M8-AVERAGE(M14:M16))</f>
        <v>0.12557895930025681</v>
      </c>
      <c r="R8">
        <f>P8/U8</f>
        <v>6.5456027289862842E-2</v>
      </c>
      <c r="T8" t="s">
        <v>99</v>
      </c>
      <c r="U8" s="8">
        <v>1.9185239999999999</v>
      </c>
      <c r="W8">
        <f>R8/0.0801013101895579</f>
        <v>0.81716550122541887</v>
      </c>
      <c r="AC8">
        <f>AVERAGE(M14,M15,M16,M23,M24,M25)</f>
        <v>16.098333333333333</v>
      </c>
      <c r="AE8" t="s">
        <v>3</v>
      </c>
      <c r="AF8">
        <f t="shared" ref="AF8:AF34" si="0">2^-(M8-16.0983333333333)</f>
        <v>0.13015776906684792</v>
      </c>
      <c r="AH8">
        <f>AVERAGE(AF14,AF15,AF16,AF23,AF24,AF25)</f>
        <v>1.0062795215338938</v>
      </c>
      <c r="AM8">
        <f t="shared" ref="AM8:AM34" si="1">2^-(M8-1.918524)</f>
        <v>7.0132957583652494E-6</v>
      </c>
    </row>
    <row r="9" spans="1:39" x14ac:dyDescent="0.2">
      <c r="A9" t="s">
        <v>4</v>
      </c>
      <c r="B9" t="s">
        <v>1</v>
      </c>
      <c r="D9" t="s">
        <v>2</v>
      </c>
      <c r="E9" t="s">
        <v>3</v>
      </c>
      <c r="F9">
        <v>29.51</v>
      </c>
      <c r="I9" s="6" t="s">
        <v>3</v>
      </c>
      <c r="J9">
        <v>29.51</v>
      </c>
      <c r="L9" s="6" t="s">
        <v>3</v>
      </c>
      <c r="M9">
        <v>18.54</v>
      </c>
      <c r="O9" s="6" t="s">
        <v>3</v>
      </c>
      <c r="P9" s="8">
        <f>2^-(M9-AVERAGE(M14:M16))</f>
        <v>0.17759546739112209</v>
      </c>
      <c r="R9">
        <f>P9/U8</f>
        <v>9.2568801532387446E-2</v>
      </c>
      <c r="T9" t="s">
        <v>100</v>
      </c>
      <c r="U9" s="8">
        <v>1.9851521999999999</v>
      </c>
      <c r="W9">
        <f t="shared" ref="W9:W13" si="2">R9/0.0801013101895579</f>
        <v>1.1556465345363953</v>
      </c>
      <c r="AC9">
        <v>16.098333333333301</v>
      </c>
      <c r="AE9" t="s">
        <v>3</v>
      </c>
      <c r="AF9">
        <f t="shared" si="0"/>
        <v>0.18407088226256166</v>
      </c>
      <c r="AM9">
        <f t="shared" si="1"/>
        <v>9.9182979784138286E-6</v>
      </c>
    </row>
    <row r="10" spans="1:39" x14ac:dyDescent="0.2">
      <c r="A10" t="s">
        <v>5</v>
      </c>
      <c r="B10" t="s">
        <v>1</v>
      </c>
      <c r="D10" t="s">
        <v>2</v>
      </c>
      <c r="E10" t="s">
        <v>3</v>
      </c>
      <c r="F10">
        <v>30.02</v>
      </c>
      <c r="I10" s="6" t="s">
        <v>3</v>
      </c>
      <c r="J10">
        <v>30.02</v>
      </c>
      <c r="L10" s="6" t="s">
        <v>3</v>
      </c>
      <c r="M10">
        <v>18.71</v>
      </c>
      <c r="O10" s="6" t="s">
        <v>3</v>
      </c>
      <c r="P10" s="8">
        <f>2^-(M10-AVERAGE(M14:M16))</f>
        <v>0.157854431398955</v>
      </c>
      <c r="R10">
        <f>P10/U8</f>
        <v>8.2279101746423292E-2</v>
      </c>
      <c r="T10" t="s">
        <v>106</v>
      </c>
      <c r="U10" s="8">
        <v>1.2680506333333299</v>
      </c>
      <c r="W10">
        <f t="shared" si="2"/>
        <v>1.027187964238184</v>
      </c>
      <c r="AE10" t="s">
        <v>3</v>
      </c>
      <c r="AF10">
        <f t="shared" si="0"/>
        <v>0.1636100565149512</v>
      </c>
      <c r="AM10">
        <f t="shared" si="1"/>
        <v>8.8158065677423043E-6</v>
      </c>
    </row>
    <row r="11" spans="1:39" x14ac:dyDescent="0.2">
      <c r="A11" t="s">
        <v>6</v>
      </c>
      <c r="B11" t="s">
        <v>1</v>
      </c>
      <c r="D11" t="s">
        <v>2</v>
      </c>
      <c r="E11" t="s">
        <v>7</v>
      </c>
      <c r="F11">
        <v>29.11</v>
      </c>
      <c r="I11" s="6" t="s">
        <v>7</v>
      </c>
      <c r="J11">
        <v>29.11</v>
      </c>
      <c r="L11" s="6" t="s">
        <v>7</v>
      </c>
      <c r="M11">
        <v>28.57</v>
      </c>
      <c r="O11" s="6" t="s">
        <v>7</v>
      </c>
      <c r="P11" s="8">
        <f>2^-(M11-AVERAGE(M14:M16))</f>
        <v>1.69863872580373E-4</v>
      </c>
      <c r="R11">
        <f>P11/U8</f>
        <v>8.8538831195425759E-5</v>
      </c>
      <c r="W11">
        <f t="shared" si="2"/>
        <v>1.1053356179306013E-3</v>
      </c>
      <c r="AE11" t="s">
        <v>7</v>
      </c>
      <c r="AF11">
        <f t="shared" si="0"/>
        <v>1.7605738113543579E-4</v>
      </c>
      <c r="AM11">
        <f t="shared" si="1"/>
        <v>9.48650620856826E-9</v>
      </c>
    </row>
    <row r="12" spans="1:39" x14ac:dyDescent="0.2">
      <c r="A12" s="1" t="s">
        <v>8</v>
      </c>
      <c r="B12" s="1" t="s">
        <v>1</v>
      </c>
      <c r="C12" s="1"/>
      <c r="D12" s="1" t="s">
        <v>2</v>
      </c>
      <c r="E12" s="1" t="s">
        <v>7</v>
      </c>
      <c r="F12" s="1">
        <v>30</v>
      </c>
      <c r="I12" s="6" t="s">
        <v>7</v>
      </c>
      <c r="J12">
        <v>29.66</v>
      </c>
      <c r="L12" s="6" t="s">
        <v>7</v>
      </c>
      <c r="M12">
        <v>28.23</v>
      </c>
      <c r="O12" s="6" t="s">
        <v>7</v>
      </c>
      <c r="P12" s="8">
        <f>2^-(M12-AVERAGE(M14:M16))</f>
        <v>2.150063167959346E-4</v>
      </c>
      <c r="R12">
        <f>P12/U8</f>
        <v>1.120686094080317E-4</v>
      </c>
      <c r="W12">
        <f t="shared" si="2"/>
        <v>1.3990858469458728E-3</v>
      </c>
      <c r="AE12" t="s">
        <v>7</v>
      </c>
      <c r="AF12">
        <f t="shared" si="0"/>
        <v>2.2284579108931667E-4</v>
      </c>
      <c r="AM12">
        <f t="shared" si="1"/>
        <v>1.2007607787235233E-8</v>
      </c>
    </row>
    <row r="13" spans="1:39" x14ac:dyDescent="0.2">
      <c r="A13" t="s">
        <v>9</v>
      </c>
      <c r="B13" t="s">
        <v>1</v>
      </c>
      <c r="D13" t="s">
        <v>2</v>
      </c>
      <c r="E13" t="s">
        <v>7</v>
      </c>
      <c r="F13">
        <v>29.66</v>
      </c>
      <c r="I13" s="6" t="s">
        <v>7</v>
      </c>
      <c r="J13">
        <v>29.59</v>
      </c>
      <c r="L13" s="6" t="s">
        <v>7</v>
      </c>
      <c r="M13">
        <v>28.52</v>
      </c>
      <c r="O13" s="6" t="s">
        <v>7</v>
      </c>
      <c r="P13" s="8">
        <f>2^-(M13-AVERAGE(M14:M16))</f>
        <v>1.7585410911032139E-4</v>
      </c>
      <c r="R13">
        <f>P13/U8</f>
        <v>9.1661146334537073E-5</v>
      </c>
      <c r="U13" s="2" t="s">
        <v>111</v>
      </c>
      <c r="W13">
        <f t="shared" si="2"/>
        <v>1.1443151943160866E-3</v>
      </c>
      <c r="AE13" t="s">
        <v>7</v>
      </c>
      <c r="AF13">
        <f t="shared" si="0"/>
        <v>1.8226603127288938E-4</v>
      </c>
      <c r="AM13">
        <f t="shared" si="1"/>
        <v>9.8210471275341601E-9</v>
      </c>
    </row>
    <row r="14" spans="1:39" x14ac:dyDescent="0.2">
      <c r="A14" t="s">
        <v>10</v>
      </c>
      <c r="B14" t="s">
        <v>1</v>
      </c>
      <c r="D14" t="s">
        <v>2</v>
      </c>
      <c r="E14" t="s">
        <v>7</v>
      </c>
      <c r="F14">
        <v>29.59</v>
      </c>
      <c r="I14" s="6" t="s">
        <v>12</v>
      </c>
      <c r="J14">
        <v>28.95</v>
      </c>
      <c r="L14" s="6" t="s">
        <v>12</v>
      </c>
      <c r="M14">
        <v>16.329999999999998</v>
      </c>
      <c r="O14" s="6"/>
      <c r="U14">
        <f>AVERAGE(R8:R10)</f>
        <v>8.0101310189557851E-2</v>
      </c>
      <c r="AE14" t="s">
        <v>12</v>
      </c>
      <c r="AF14">
        <f t="shared" si="0"/>
        <v>0.85165045805650619</v>
      </c>
      <c r="AM14">
        <f t="shared" si="1"/>
        <v>4.5889512304331885E-5</v>
      </c>
    </row>
    <row r="15" spans="1:39" x14ac:dyDescent="0.2">
      <c r="A15" t="s">
        <v>11</v>
      </c>
      <c r="B15" t="s">
        <v>1</v>
      </c>
      <c r="D15" t="s">
        <v>2</v>
      </c>
      <c r="E15" t="s">
        <v>12</v>
      </c>
      <c r="F15">
        <v>28.95</v>
      </c>
      <c r="I15" s="6" t="s">
        <v>12</v>
      </c>
      <c r="J15">
        <v>28.52</v>
      </c>
      <c r="L15" s="6" t="s">
        <v>12</v>
      </c>
      <c r="M15">
        <v>15.9</v>
      </c>
      <c r="O15" s="6"/>
      <c r="U15" s="9">
        <v>8.0101310189557906E-2</v>
      </c>
      <c r="AE15" t="s">
        <v>12</v>
      </c>
      <c r="AF15">
        <f t="shared" si="0"/>
        <v>1.1473720928467688</v>
      </c>
      <c r="AM15">
        <f t="shared" si="1"/>
        <v>6.1823891802387031E-5</v>
      </c>
    </row>
    <row r="16" spans="1:39" x14ac:dyDescent="0.2">
      <c r="A16" t="s">
        <v>13</v>
      </c>
      <c r="B16" t="s">
        <v>1</v>
      </c>
      <c r="D16" t="s">
        <v>2</v>
      </c>
      <c r="E16" t="s">
        <v>12</v>
      </c>
      <c r="F16">
        <v>28.52</v>
      </c>
      <c r="I16" s="6" t="s">
        <v>12</v>
      </c>
      <c r="J16">
        <v>28.67</v>
      </c>
      <c r="L16" s="6" t="s">
        <v>12</v>
      </c>
      <c r="M16">
        <v>15.91</v>
      </c>
      <c r="O16" s="6"/>
      <c r="AE16" t="s">
        <v>12</v>
      </c>
      <c r="AF16">
        <f t="shared" si="0"/>
        <v>1.1394466148800122</v>
      </c>
      <c r="AM16">
        <f t="shared" si="1"/>
        <v>6.1396842987661887E-5</v>
      </c>
    </row>
    <row r="17" spans="1:39" x14ac:dyDescent="0.2">
      <c r="A17" t="s">
        <v>14</v>
      </c>
      <c r="B17" t="s">
        <v>1</v>
      </c>
      <c r="D17" t="s">
        <v>2</v>
      </c>
      <c r="E17" t="s">
        <v>12</v>
      </c>
      <c r="F17">
        <v>28.67</v>
      </c>
      <c r="I17" s="6" t="s">
        <v>16</v>
      </c>
      <c r="J17">
        <v>29.85</v>
      </c>
      <c r="L17" s="6" t="s">
        <v>16</v>
      </c>
      <c r="M17">
        <v>18.04</v>
      </c>
      <c r="O17" s="6" t="s">
        <v>16</v>
      </c>
      <c r="P17" s="8">
        <f>2^-(M17-AVERAGE(M23:M25))</f>
        <v>0.26980705912610736</v>
      </c>
      <c r="R17">
        <f>P17/U9</f>
        <v>0.13591253059896735</v>
      </c>
      <c r="W17">
        <f>R17/0.0801013101895579</f>
        <v>1.6967578966852537</v>
      </c>
      <c r="AE17" t="s">
        <v>16</v>
      </c>
      <c r="AF17">
        <f t="shared" si="0"/>
        <v>0.2603155381336959</v>
      </c>
      <c r="AM17">
        <f t="shared" si="1"/>
        <v>1.4026591516730477E-5</v>
      </c>
    </row>
    <row r="18" spans="1:39" x14ac:dyDescent="0.2">
      <c r="A18" t="s">
        <v>15</v>
      </c>
      <c r="B18" t="s">
        <v>1</v>
      </c>
      <c r="D18" t="s">
        <v>2</v>
      </c>
      <c r="E18" t="s">
        <v>16</v>
      </c>
      <c r="F18">
        <v>29.85</v>
      </c>
      <c r="I18" s="6" t="s">
        <v>16</v>
      </c>
      <c r="J18">
        <v>29.65</v>
      </c>
      <c r="L18" s="6" t="s">
        <v>16</v>
      </c>
      <c r="M18">
        <v>17.440000000000001</v>
      </c>
      <c r="O18" s="6" t="s">
        <v>16</v>
      </c>
      <c r="P18" s="8">
        <f>2^-(M18-AVERAGE(M23:M25))</f>
        <v>0.40895102927889082</v>
      </c>
      <c r="R18">
        <f>P18/U9</f>
        <v>0.20600487422520591</v>
      </c>
      <c r="W18">
        <f t="shared" ref="W18:W22" si="3">R18/0.0801013101895579</f>
        <v>2.5718040533631736</v>
      </c>
      <c r="AE18" t="s">
        <v>16</v>
      </c>
      <c r="AF18">
        <f t="shared" si="0"/>
        <v>0.39456457366931158</v>
      </c>
      <c r="AM18">
        <f t="shared" si="1"/>
        <v>2.1260337133582559E-5</v>
      </c>
    </row>
    <row r="19" spans="1:39" x14ac:dyDescent="0.2">
      <c r="A19" t="s">
        <v>17</v>
      </c>
      <c r="B19" t="s">
        <v>1</v>
      </c>
      <c r="D19" t="s">
        <v>2</v>
      </c>
      <c r="E19" t="s">
        <v>16</v>
      </c>
      <c r="F19">
        <v>29.65</v>
      </c>
      <c r="I19" s="6" t="s">
        <v>16</v>
      </c>
      <c r="J19">
        <v>29.85</v>
      </c>
      <c r="L19" s="6" t="s">
        <v>16</v>
      </c>
      <c r="M19">
        <v>17.57</v>
      </c>
      <c r="O19" s="6" t="s">
        <v>16</v>
      </c>
      <c r="P19" s="8">
        <f>2^-(M19-AVERAGE(M23:M25))</f>
        <v>0.37371231215873513</v>
      </c>
      <c r="R19">
        <f>P19/U9</f>
        <v>0.18825373296754533</v>
      </c>
      <c r="W19">
        <f t="shared" si="3"/>
        <v>2.3501954277907218</v>
      </c>
      <c r="AE19" t="s">
        <v>16</v>
      </c>
      <c r="AF19">
        <f t="shared" si="0"/>
        <v>0.36056551656537239</v>
      </c>
      <c r="AM19">
        <f t="shared" si="1"/>
        <v>1.9428364715147742E-5</v>
      </c>
    </row>
    <row r="20" spans="1:39" x14ac:dyDescent="0.2">
      <c r="A20" t="s">
        <v>18</v>
      </c>
      <c r="B20" t="s">
        <v>1</v>
      </c>
      <c r="D20" t="s">
        <v>2</v>
      </c>
      <c r="E20" t="s">
        <v>16</v>
      </c>
      <c r="F20">
        <v>29.85</v>
      </c>
      <c r="I20" s="6" t="s">
        <v>20</v>
      </c>
      <c r="J20">
        <v>29.96</v>
      </c>
      <c r="L20" s="6" t="s">
        <v>20</v>
      </c>
      <c r="M20">
        <v>28.2</v>
      </c>
      <c r="O20" s="6" t="s">
        <v>20</v>
      </c>
      <c r="P20" s="8">
        <f>2^-(M20-AVERAGE(M23:M25))</f>
        <v>2.3582429905391787E-4</v>
      </c>
      <c r="R20">
        <f>P20/U9</f>
        <v>1.1879406478451269E-4</v>
      </c>
      <c r="W20">
        <f t="shared" si="3"/>
        <v>1.4830477117464031E-3</v>
      </c>
      <c r="AE20" t="s">
        <v>20</v>
      </c>
      <c r="AF20">
        <f t="shared" si="0"/>
        <v>2.275282548650043E-4</v>
      </c>
      <c r="AM20">
        <f t="shared" si="1"/>
        <v>1.2259913151503334E-8</v>
      </c>
    </row>
    <row r="21" spans="1:39" x14ac:dyDescent="0.2">
      <c r="A21" t="s">
        <v>19</v>
      </c>
      <c r="B21" t="s">
        <v>1</v>
      </c>
      <c r="D21" t="s">
        <v>2</v>
      </c>
      <c r="E21" t="s">
        <v>20</v>
      </c>
      <c r="F21">
        <v>29.96</v>
      </c>
      <c r="I21" s="6" t="s">
        <v>20</v>
      </c>
      <c r="J21">
        <v>29.46</v>
      </c>
      <c r="L21" s="6" t="s">
        <v>20</v>
      </c>
      <c r="M21">
        <v>28.23</v>
      </c>
      <c r="O21" s="6" t="s">
        <v>20</v>
      </c>
      <c r="P21" s="8">
        <f>2^-(M21-AVERAGE(M23:M25))</f>
        <v>2.309711051576167E-4</v>
      </c>
      <c r="R21">
        <f>P21/U9</f>
        <v>1.1634931828280809E-4</v>
      </c>
      <c r="W21">
        <f t="shared" si="3"/>
        <v>1.4525270311742729E-3</v>
      </c>
      <c r="AE21" t="s">
        <v>20</v>
      </c>
      <c r="AF21">
        <f t="shared" si="0"/>
        <v>2.2284579108931667E-4</v>
      </c>
      <c r="AM21">
        <f t="shared" si="1"/>
        <v>1.2007607787235233E-8</v>
      </c>
    </row>
    <row r="22" spans="1:39" x14ac:dyDescent="0.2">
      <c r="A22" t="s">
        <v>21</v>
      </c>
      <c r="B22" t="s">
        <v>1</v>
      </c>
      <c r="D22" t="s">
        <v>2</v>
      </c>
      <c r="E22" t="s">
        <v>20</v>
      </c>
      <c r="F22">
        <v>29.46</v>
      </c>
      <c r="I22" s="6" t="s">
        <v>20</v>
      </c>
      <c r="J22">
        <v>30.02</v>
      </c>
      <c r="L22" s="6" t="s">
        <v>20</v>
      </c>
      <c r="M22">
        <v>28.31</v>
      </c>
      <c r="O22" s="6" t="s">
        <v>20</v>
      </c>
      <c r="P22" s="8">
        <f>2^-(M22-AVERAGE(M23:M25))</f>
        <v>2.185119802070249E-4</v>
      </c>
      <c r="R22">
        <f>P22/U9</f>
        <v>1.1007316225276072E-4</v>
      </c>
      <c r="W22">
        <f t="shared" si="3"/>
        <v>1.3741743049180484E-3</v>
      </c>
      <c r="AE22" t="s">
        <v>20</v>
      </c>
      <c r="AF22">
        <f t="shared" si="0"/>
        <v>2.1082496470066299E-4</v>
      </c>
      <c r="AM22">
        <f t="shared" si="1"/>
        <v>1.135988916599572E-8</v>
      </c>
    </row>
    <row r="23" spans="1:39" x14ac:dyDescent="0.2">
      <c r="A23" t="s">
        <v>22</v>
      </c>
      <c r="B23" t="s">
        <v>1</v>
      </c>
      <c r="D23" t="s">
        <v>2</v>
      </c>
      <c r="E23" t="s">
        <v>20</v>
      </c>
      <c r="F23">
        <v>30.02</v>
      </c>
      <c r="I23" s="6" t="s">
        <v>24</v>
      </c>
      <c r="J23">
        <v>27.83</v>
      </c>
      <c r="L23" s="6" t="s">
        <v>24</v>
      </c>
      <c r="M23">
        <v>16.260000000000002</v>
      </c>
      <c r="AE23" t="s">
        <v>24</v>
      </c>
      <c r="AF23">
        <f t="shared" si="0"/>
        <v>0.89399169443713988</v>
      </c>
      <c r="AM23">
        <f t="shared" si="1"/>
        <v>4.8170986669183078E-5</v>
      </c>
    </row>
    <row r="24" spans="1:39" x14ac:dyDescent="0.2">
      <c r="A24" t="s">
        <v>23</v>
      </c>
      <c r="B24" t="s">
        <v>1</v>
      </c>
      <c r="D24" t="s">
        <v>2</v>
      </c>
      <c r="E24" t="s">
        <v>24</v>
      </c>
      <c r="F24">
        <v>27.83</v>
      </c>
      <c r="I24" s="6" t="s">
        <v>24</v>
      </c>
      <c r="J24">
        <v>27.53</v>
      </c>
      <c r="L24" s="6" t="s">
        <v>24</v>
      </c>
      <c r="M24">
        <v>16.13</v>
      </c>
      <c r="AE24" t="s">
        <v>24</v>
      </c>
      <c r="AF24">
        <f t="shared" si="0"/>
        <v>0.97828948020197948</v>
      </c>
      <c r="AM24">
        <f t="shared" si="1"/>
        <v>5.2713207295602235E-5</v>
      </c>
    </row>
    <row r="25" spans="1:39" x14ac:dyDescent="0.2">
      <c r="A25" t="s">
        <v>25</v>
      </c>
      <c r="B25" t="s">
        <v>1</v>
      </c>
      <c r="D25" t="s">
        <v>2</v>
      </c>
      <c r="E25" t="s">
        <v>24</v>
      </c>
      <c r="F25">
        <v>27.53</v>
      </c>
      <c r="I25" s="6" t="s">
        <v>24</v>
      </c>
      <c r="J25">
        <v>27.62</v>
      </c>
      <c r="L25" s="6" t="s">
        <v>24</v>
      </c>
      <c r="M25">
        <v>16.059999999999999</v>
      </c>
      <c r="AE25" t="s">
        <v>24</v>
      </c>
      <c r="AF25">
        <f t="shared" si="0"/>
        <v>1.0269267887809566</v>
      </c>
      <c r="AM25">
        <f t="shared" si="1"/>
        <v>5.5333933145474804E-5</v>
      </c>
    </row>
    <row r="26" spans="1:39" x14ac:dyDescent="0.2">
      <c r="A26" t="s">
        <v>26</v>
      </c>
      <c r="B26" t="s">
        <v>1</v>
      </c>
      <c r="D26" t="s">
        <v>2</v>
      </c>
      <c r="E26" t="s">
        <v>24</v>
      </c>
      <c r="F26">
        <v>27.62</v>
      </c>
      <c r="I26" s="6" t="s">
        <v>28</v>
      </c>
      <c r="J26">
        <v>28.66</v>
      </c>
      <c r="L26" s="6" t="s">
        <v>28</v>
      </c>
      <c r="M26">
        <v>29.08</v>
      </c>
      <c r="O26" s="6" t="s">
        <v>28</v>
      </c>
      <c r="P26" s="8">
        <f>2^-(M26-AVERAGE(M32:M34))</f>
        <v>0.63580958319290182</v>
      </c>
      <c r="AE26" t="s">
        <v>28</v>
      </c>
      <c r="AF26">
        <f t="shared" si="0"/>
        <v>1.2363144338575733E-4</v>
      </c>
      <c r="AM26">
        <f t="shared" si="1"/>
        <v>6.6616375166402036E-9</v>
      </c>
    </row>
    <row r="27" spans="1:39" x14ac:dyDescent="0.2">
      <c r="A27" t="s">
        <v>27</v>
      </c>
      <c r="B27" t="s">
        <v>1</v>
      </c>
      <c r="D27" t="s">
        <v>2</v>
      </c>
      <c r="E27" t="s">
        <v>28</v>
      </c>
      <c r="F27">
        <v>28.66</v>
      </c>
      <c r="I27" s="6" t="s">
        <v>28</v>
      </c>
      <c r="J27">
        <v>28.55</v>
      </c>
      <c r="L27" s="6" t="s">
        <v>28</v>
      </c>
      <c r="M27">
        <v>29.47</v>
      </c>
      <c r="O27" s="6" t="s">
        <v>28</v>
      </c>
      <c r="P27" s="8">
        <f>2^-(M27-AVERAGE(M32:M34))</f>
        <v>0.48520511574677044</v>
      </c>
      <c r="AE27" t="s">
        <v>28</v>
      </c>
      <c r="AF27">
        <f t="shared" si="0"/>
        <v>9.4346814492299013E-5</v>
      </c>
      <c r="AM27">
        <f t="shared" si="1"/>
        <v>5.0836928032646179E-9</v>
      </c>
    </row>
    <row r="28" spans="1:39" x14ac:dyDescent="0.2">
      <c r="A28" t="s">
        <v>29</v>
      </c>
      <c r="B28" t="s">
        <v>1</v>
      </c>
      <c r="D28" t="s">
        <v>2</v>
      </c>
      <c r="E28" t="s">
        <v>28</v>
      </c>
      <c r="F28">
        <v>28.55</v>
      </c>
      <c r="I28" s="6" t="s">
        <v>28</v>
      </c>
      <c r="J28">
        <v>28.49</v>
      </c>
      <c r="L28" s="6" t="s">
        <v>28</v>
      </c>
      <c r="M28">
        <v>29.62</v>
      </c>
      <c r="O28" s="6" t="s">
        <v>28</v>
      </c>
      <c r="P28" s="8">
        <f>2^-(M28-AVERAGE(M32:M34))</f>
        <v>0.43729133502791767</v>
      </c>
      <c r="AE28" t="s">
        <v>28</v>
      </c>
      <c r="AF28">
        <f t="shared" si="0"/>
        <v>8.5030110207042552E-5</v>
      </c>
      <c r="AM28">
        <f t="shared" si="1"/>
        <v>4.5816804907135874E-9</v>
      </c>
    </row>
    <row r="29" spans="1:39" x14ac:dyDescent="0.2">
      <c r="A29" t="s">
        <v>30</v>
      </c>
      <c r="B29" t="s">
        <v>1</v>
      </c>
      <c r="D29" t="s">
        <v>2</v>
      </c>
      <c r="E29" t="s">
        <v>28</v>
      </c>
      <c r="F29">
        <v>28.49</v>
      </c>
      <c r="I29" s="6" t="s">
        <v>32</v>
      </c>
      <c r="J29">
        <v>28.56</v>
      </c>
      <c r="L29" s="6" t="s">
        <v>32</v>
      </c>
      <c r="M29">
        <v>29.66</v>
      </c>
      <c r="O29" s="6" t="s">
        <v>32</v>
      </c>
      <c r="P29" s="8">
        <f>2^-(M29-AVERAGE(M32:M34))</f>
        <v>0.42533358047542758</v>
      </c>
      <c r="AE29" t="s">
        <v>32</v>
      </c>
      <c r="AF29">
        <f t="shared" si="0"/>
        <v>8.2704957371891873E-5</v>
      </c>
      <c r="AM29">
        <f t="shared" si="1"/>
        <v>4.4563941967549136E-9</v>
      </c>
    </row>
    <row r="30" spans="1:39" x14ac:dyDescent="0.2">
      <c r="A30" t="s">
        <v>31</v>
      </c>
      <c r="B30" t="s">
        <v>1</v>
      </c>
      <c r="D30" t="s">
        <v>2</v>
      </c>
      <c r="E30" t="s">
        <v>32</v>
      </c>
      <c r="F30">
        <v>28.56</v>
      </c>
      <c r="I30" s="6" t="s">
        <v>32</v>
      </c>
      <c r="J30">
        <v>28.79</v>
      </c>
      <c r="L30" s="6" t="s">
        <v>32</v>
      </c>
      <c r="M30">
        <v>29.7</v>
      </c>
      <c r="O30" s="6" t="s">
        <v>32</v>
      </c>
      <c r="P30" s="8">
        <f>2^-(M30-AVERAGE(M32:M34))</f>
        <v>0.41370281135000636</v>
      </c>
      <c r="AE30" t="s">
        <v>32</v>
      </c>
      <c r="AF30">
        <f t="shared" si="0"/>
        <v>8.0443385963292863E-5</v>
      </c>
      <c r="AM30">
        <f t="shared" si="1"/>
        <v>4.3345338630930754E-9</v>
      </c>
    </row>
    <row r="31" spans="1:39" x14ac:dyDescent="0.2">
      <c r="A31" t="s">
        <v>33</v>
      </c>
      <c r="B31" t="s">
        <v>1</v>
      </c>
      <c r="D31" t="s">
        <v>2</v>
      </c>
      <c r="E31" t="s">
        <v>32</v>
      </c>
      <c r="F31">
        <v>28.79</v>
      </c>
      <c r="I31" s="6" t="s">
        <v>32</v>
      </c>
      <c r="J31">
        <v>28.81</v>
      </c>
      <c r="L31" s="6" t="s">
        <v>32</v>
      </c>
      <c r="M31">
        <v>29.72</v>
      </c>
      <c r="O31" s="6" t="s">
        <v>32</v>
      </c>
      <c r="P31" s="8">
        <f>2^-(M31-AVERAGE(M32:M34))</f>
        <v>0.40800724249422288</v>
      </c>
      <c r="AE31" t="s">
        <v>32</v>
      </c>
      <c r="AF31">
        <f t="shared" si="0"/>
        <v>7.9335898097181406E-5</v>
      </c>
      <c r="AM31">
        <f t="shared" si="1"/>
        <v>4.2748590545163217E-9</v>
      </c>
    </row>
    <row r="32" spans="1:39" x14ac:dyDescent="0.2">
      <c r="A32" t="s">
        <v>34</v>
      </c>
      <c r="B32" t="s">
        <v>1</v>
      </c>
      <c r="D32" t="s">
        <v>2</v>
      </c>
      <c r="E32" t="s">
        <v>32</v>
      </c>
      <c r="F32">
        <v>28.81</v>
      </c>
      <c r="I32" s="6" t="s">
        <v>36</v>
      </c>
      <c r="J32">
        <v>29.89</v>
      </c>
      <c r="L32" s="6" t="s">
        <v>36</v>
      </c>
      <c r="M32">
        <v>28.51</v>
      </c>
      <c r="AE32" t="s">
        <v>36</v>
      </c>
      <c r="AF32">
        <f t="shared" si="0"/>
        <v>1.8353379177704732E-4</v>
      </c>
      <c r="AM32">
        <f t="shared" si="1"/>
        <v>9.8893579124390941E-9</v>
      </c>
    </row>
    <row r="33" spans="1:39" x14ac:dyDescent="0.2">
      <c r="A33" t="s">
        <v>35</v>
      </c>
      <c r="B33" t="s">
        <v>1</v>
      </c>
      <c r="D33" t="s">
        <v>2</v>
      </c>
      <c r="E33" t="s">
        <v>36</v>
      </c>
      <c r="F33">
        <v>29.89</v>
      </c>
      <c r="I33" s="6" t="s">
        <v>36</v>
      </c>
      <c r="J33">
        <v>30.06</v>
      </c>
      <c r="L33" s="6" t="s">
        <v>36</v>
      </c>
      <c r="M33">
        <v>28.35</v>
      </c>
      <c r="AE33" t="s">
        <v>36</v>
      </c>
      <c r="AF33">
        <f t="shared" si="0"/>
        <v>2.0505994495411973E-4</v>
      </c>
      <c r="AM33">
        <f t="shared" si="1"/>
        <v>1.1049252399360948E-8</v>
      </c>
    </row>
    <row r="34" spans="1:39" x14ac:dyDescent="0.2">
      <c r="A34" t="s">
        <v>37</v>
      </c>
      <c r="B34" t="s">
        <v>1</v>
      </c>
      <c r="D34" t="s">
        <v>2</v>
      </c>
      <c r="E34" t="s">
        <v>36</v>
      </c>
      <c r="F34">
        <v>30.06</v>
      </c>
      <c r="I34" s="6" t="s">
        <v>36</v>
      </c>
      <c r="J34">
        <v>30.05</v>
      </c>
      <c r="L34" s="6" t="s">
        <v>36</v>
      </c>
      <c r="M34">
        <v>28.42</v>
      </c>
      <c r="AE34" t="s">
        <v>36</v>
      </c>
      <c r="AF34">
        <f t="shared" si="0"/>
        <v>1.9534789544009277E-4</v>
      </c>
      <c r="AM34">
        <f t="shared" si="1"/>
        <v>1.0525937685609375E-8</v>
      </c>
    </row>
    <row r="35" spans="1:39" x14ac:dyDescent="0.2">
      <c r="A35" t="s">
        <v>38</v>
      </c>
      <c r="B35" t="s">
        <v>1</v>
      </c>
      <c r="D35" t="s">
        <v>2</v>
      </c>
      <c r="E35" t="s">
        <v>36</v>
      </c>
      <c r="F35">
        <v>30.05</v>
      </c>
      <c r="I35" s="6"/>
      <c r="L35" s="6"/>
    </row>
    <row r="36" spans="1:39" x14ac:dyDescent="0.2">
      <c r="A36" t="s">
        <v>39</v>
      </c>
      <c r="B36" t="s">
        <v>1</v>
      </c>
      <c r="D36" t="s">
        <v>2</v>
      </c>
      <c r="E36" t="s">
        <v>40</v>
      </c>
      <c r="F36">
        <v>29.72</v>
      </c>
      <c r="I36" s="6" t="s">
        <v>40</v>
      </c>
      <c r="J36">
        <v>30.04</v>
      </c>
      <c r="L36" s="6" t="s">
        <v>40</v>
      </c>
      <c r="M36">
        <v>29.72</v>
      </c>
      <c r="AE36" t="s">
        <v>40</v>
      </c>
      <c r="AF36">
        <f>2^-(M36-16.0983333333333)</f>
        <v>7.9335898097181406E-5</v>
      </c>
    </row>
    <row r="37" spans="1:39" x14ac:dyDescent="0.2">
      <c r="A37" t="s">
        <v>41</v>
      </c>
      <c r="B37" t="s">
        <v>1</v>
      </c>
      <c r="D37" t="s">
        <v>2</v>
      </c>
      <c r="E37" t="s">
        <v>40</v>
      </c>
      <c r="F37">
        <v>29.39</v>
      </c>
      <c r="I37" s="6" t="s">
        <v>40</v>
      </c>
      <c r="J37">
        <v>29.36</v>
      </c>
      <c r="L37" s="6" t="s">
        <v>40</v>
      </c>
      <c r="M37">
        <v>29.39</v>
      </c>
      <c r="AE37" t="s">
        <v>40</v>
      </c>
      <c r="AF37">
        <f>2^-(M37-16.0983333333333)</f>
        <v>9.9726284987857816E-5</v>
      </c>
    </row>
    <row r="38" spans="1:39" x14ac:dyDescent="0.2">
      <c r="A38" t="s">
        <v>42</v>
      </c>
      <c r="B38" t="s">
        <v>1</v>
      </c>
      <c r="D38" t="s">
        <v>2</v>
      </c>
      <c r="E38" t="s">
        <v>40</v>
      </c>
      <c r="F38">
        <v>29.5</v>
      </c>
      <c r="I38" s="6" t="s">
        <v>40</v>
      </c>
      <c r="J38">
        <v>29.72</v>
      </c>
      <c r="L38" s="6" t="s">
        <v>40</v>
      </c>
      <c r="M38">
        <v>29.5</v>
      </c>
      <c r="AE38" t="s">
        <v>40</v>
      </c>
      <c r="AF38">
        <f>2^-(M38-16.0983333333333)</f>
        <v>9.2405185126426091E-5</v>
      </c>
    </row>
    <row r="39" spans="1:39" x14ac:dyDescent="0.2">
      <c r="A39" t="s">
        <v>43</v>
      </c>
      <c r="B39" t="s">
        <v>1</v>
      </c>
      <c r="D39" t="s">
        <v>2</v>
      </c>
      <c r="E39" t="s">
        <v>40</v>
      </c>
      <c r="F39">
        <v>30.04</v>
      </c>
      <c r="I39" s="6"/>
    </row>
    <row r="40" spans="1:39" x14ac:dyDescent="0.2">
      <c r="A40" t="s">
        <v>44</v>
      </c>
      <c r="B40" t="s">
        <v>1</v>
      </c>
      <c r="D40" t="s">
        <v>2</v>
      </c>
      <c r="E40" t="s">
        <v>40</v>
      </c>
      <c r="F40">
        <v>29.36</v>
      </c>
      <c r="I40" s="6"/>
      <c r="AE40" s="2" t="s">
        <v>85</v>
      </c>
    </row>
    <row r="41" spans="1:39" x14ac:dyDescent="0.2">
      <c r="A41" t="s">
        <v>45</v>
      </c>
      <c r="B41" t="s">
        <v>1</v>
      </c>
      <c r="D41" t="s">
        <v>2</v>
      </c>
      <c r="E41" t="s">
        <v>40</v>
      </c>
      <c r="F41">
        <v>29.72</v>
      </c>
      <c r="I41" s="6" t="s">
        <v>47</v>
      </c>
      <c r="J41">
        <v>29.45</v>
      </c>
      <c r="AE41" t="s">
        <v>3</v>
      </c>
      <c r="AF41">
        <f t="shared" ref="AF41:AF67" si="4">2^-(J8-16.0983333333333)</f>
        <v>7.5056333054681091E-5</v>
      </c>
    </row>
    <row r="42" spans="1:39" x14ac:dyDescent="0.2">
      <c r="A42" t="s">
        <v>46</v>
      </c>
      <c r="B42" t="s">
        <v>1</v>
      </c>
      <c r="D42" t="s">
        <v>2</v>
      </c>
      <c r="E42" t="s">
        <v>47</v>
      </c>
      <c r="F42">
        <v>29.45</v>
      </c>
      <c r="I42" s="6" t="s">
        <v>47</v>
      </c>
      <c r="J42">
        <v>29.49</v>
      </c>
      <c r="AE42" t="s">
        <v>3</v>
      </c>
      <c r="AF42">
        <f t="shared" si="4"/>
        <v>9.176689588852366E-5</v>
      </c>
    </row>
    <row r="43" spans="1:39" x14ac:dyDescent="0.2">
      <c r="A43" t="s">
        <v>48</v>
      </c>
      <c r="B43" t="s">
        <v>1</v>
      </c>
      <c r="D43" t="s">
        <v>2</v>
      </c>
      <c r="E43" t="s">
        <v>47</v>
      </c>
      <c r="F43">
        <v>29.49</v>
      </c>
      <c r="I43" s="6" t="s">
        <v>47</v>
      </c>
      <c r="J43">
        <v>29.44</v>
      </c>
      <c r="AE43" t="s">
        <v>3</v>
      </c>
      <c r="AF43">
        <f t="shared" si="4"/>
        <v>6.4440773346509755E-5</v>
      </c>
    </row>
    <row r="44" spans="1:39" x14ac:dyDescent="0.2">
      <c r="A44" t="s">
        <v>49</v>
      </c>
      <c r="B44" t="s">
        <v>1</v>
      </c>
      <c r="D44" t="s">
        <v>2</v>
      </c>
      <c r="E44" t="s">
        <v>47</v>
      </c>
      <c r="F44">
        <v>29.44</v>
      </c>
      <c r="I44" s="6" t="s">
        <v>47</v>
      </c>
      <c r="J44">
        <v>28.62</v>
      </c>
      <c r="AE44" t="s">
        <v>7</v>
      </c>
      <c r="AF44">
        <f t="shared" si="4"/>
        <v>1.2108714507197955E-4</v>
      </c>
    </row>
    <row r="45" spans="1:39" x14ac:dyDescent="0.2">
      <c r="A45" t="s">
        <v>50</v>
      </c>
      <c r="B45" t="s">
        <v>1</v>
      </c>
      <c r="D45" t="s">
        <v>2</v>
      </c>
      <c r="E45" t="s">
        <v>47</v>
      </c>
      <c r="F45">
        <v>28.62</v>
      </c>
      <c r="I45" s="6" t="s">
        <v>47</v>
      </c>
      <c r="J45">
        <v>29.61</v>
      </c>
      <c r="AE45" t="s">
        <v>7</v>
      </c>
      <c r="AF45">
        <f t="shared" si="4"/>
        <v>8.2704957371891873E-5</v>
      </c>
    </row>
    <row r="46" spans="1:39" x14ac:dyDescent="0.2">
      <c r="A46" t="s">
        <v>51</v>
      </c>
      <c r="B46" t="s">
        <v>1</v>
      </c>
      <c r="D46" t="s">
        <v>2</v>
      </c>
      <c r="E46" t="s">
        <v>47</v>
      </c>
      <c r="F46">
        <v>29.61</v>
      </c>
      <c r="I46" s="6" t="s">
        <v>7</v>
      </c>
      <c r="J46">
        <v>30</v>
      </c>
      <c r="AE46" t="s">
        <v>7</v>
      </c>
      <c r="AF46">
        <f t="shared" si="4"/>
        <v>8.6816773571609415E-5</v>
      </c>
    </row>
    <row r="47" spans="1:39" x14ac:dyDescent="0.2">
      <c r="A47" t="s">
        <v>52</v>
      </c>
      <c r="B47" t="s">
        <v>1</v>
      </c>
      <c r="D47" t="s">
        <v>53</v>
      </c>
      <c r="E47" t="s">
        <v>54</v>
      </c>
      <c r="F47" t="s">
        <v>55</v>
      </c>
      <c r="AE47" t="s">
        <v>12</v>
      </c>
      <c r="AF47">
        <f t="shared" si="4"/>
        <v>1.3528910977480784E-4</v>
      </c>
    </row>
    <row r="48" spans="1:39" x14ac:dyDescent="0.2">
      <c r="A48" t="s">
        <v>56</v>
      </c>
      <c r="B48" t="s">
        <v>1</v>
      </c>
      <c r="D48" t="s">
        <v>53</v>
      </c>
      <c r="E48" t="s">
        <v>54</v>
      </c>
      <c r="F48" t="s">
        <v>55</v>
      </c>
      <c r="AE48" t="s">
        <v>12</v>
      </c>
      <c r="AF48">
        <f t="shared" si="4"/>
        <v>1.8226603127288938E-4</v>
      </c>
    </row>
    <row r="49" spans="1:32" x14ac:dyDescent="0.2">
      <c r="A49" t="s">
        <v>57</v>
      </c>
      <c r="B49" t="s">
        <v>1</v>
      </c>
      <c r="D49" t="s">
        <v>58</v>
      </c>
      <c r="E49" t="s">
        <v>3</v>
      </c>
      <c r="F49">
        <v>19.04</v>
      </c>
      <c r="AE49" t="s">
        <v>12</v>
      </c>
      <c r="AF49">
        <f t="shared" si="4"/>
        <v>1.6426734500293137E-4</v>
      </c>
    </row>
    <row r="50" spans="1:32" x14ac:dyDescent="0.2">
      <c r="A50" t="s">
        <v>59</v>
      </c>
      <c r="B50" t="s">
        <v>1</v>
      </c>
      <c r="D50" t="s">
        <v>58</v>
      </c>
      <c r="E50" t="s">
        <v>3</v>
      </c>
      <c r="F50">
        <v>18.54</v>
      </c>
      <c r="AE50" t="s">
        <v>16</v>
      </c>
      <c r="AF50">
        <f t="shared" si="4"/>
        <v>7.2499638813399163E-5</v>
      </c>
    </row>
    <row r="51" spans="1:32" x14ac:dyDescent="0.2">
      <c r="A51" t="s">
        <v>60</v>
      </c>
      <c r="B51" t="s">
        <v>1</v>
      </c>
      <c r="D51" t="s">
        <v>58</v>
      </c>
      <c r="E51" t="s">
        <v>3</v>
      </c>
      <c r="F51">
        <v>18.71</v>
      </c>
      <c r="AE51" t="s">
        <v>16</v>
      </c>
      <c r="AF51">
        <f t="shared" si="4"/>
        <v>8.328021584283097E-5</v>
      </c>
    </row>
    <row r="52" spans="1:32" x14ac:dyDescent="0.2">
      <c r="A52" t="s">
        <v>61</v>
      </c>
      <c r="B52" t="s">
        <v>1</v>
      </c>
      <c r="D52" t="s">
        <v>58</v>
      </c>
      <c r="E52" t="s">
        <v>7</v>
      </c>
      <c r="F52">
        <v>28.57</v>
      </c>
      <c r="AE52" t="s">
        <v>16</v>
      </c>
      <c r="AF52">
        <f t="shared" si="4"/>
        <v>7.2499638813399163E-5</v>
      </c>
    </row>
    <row r="53" spans="1:32" x14ac:dyDescent="0.2">
      <c r="A53" t="s">
        <v>62</v>
      </c>
      <c r="B53" t="s">
        <v>1</v>
      </c>
      <c r="D53" t="s">
        <v>58</v>
      </c>
      <c r="E53" t="s">
        <v>7</v>
      </c>
      <c r="F53">
        <v>28.23</v>
      </c>
      <c r="AE53" t="s">
        <v>20</v>
      </c>
      <c r="AF53">
        <f t="shared" si="4"/>
        <v>6.717729981585942E-5</v>
      </c>
    </row>
    <row r="54" spans="1:32" x14ac:dyDescent="0.2">
      <c r="A54" t="s">
        <v>63</v>
      </c>
      <c r="B54" t="s">
        <v>1</v>
      </c>
      <c r="D54" t="s">
        <v>58</v>
      </c>
      <c r="E54" t="s">
        <v>7</v>
      </c>
      <c r="F54">
        <v>28.52</v>
      </c>
      <c r="AE54" t="s">
        <v>20</v>
      </c>
      <c r="AF54">
        <f t="shared" si="4"/>
        <v>9.5003048483192109E-5</v>
      </c>
    </row>
    <row r="55" spans="1:32" x14ac:dyDescent="0.2">
      <c r="A55" t="s">
        <v>64</v>
      </c>
      <c r="B55" t="s">
        <v>1</v>
      </c>
      <c r="D55" t="s">
        <v>58</v>
      </c>
      <c r="E55" t="s">
        <v>12</v>
      </c>
      <c r="F55">
        <v>16.329999999999998</v>
      </c>
      <c r="AE55" t="s">
        <v>20</v>
      </c>
      <c r="AF55">
        <f t="shared" si="4"/>
        <v>6.4440773346509755E-5</v>
      </c>
    </row>
    <row r="56" spans="1:32" x14ac:dyDescent="0.2">
      <c r="A56" t="s">
        <v>65</v>
      </c>
      <c r="B56" t="s">
        <v>1</v>
      </c>
      <c r="D56" t="s">
        <v>58</v>
      </c>
      <c r="E56" t="s">
        <v>12</v>
      </c>
      <c r="F56">
        <v>15.9</v>
      </c>
      <c r="AE56" t="s">
        <v>24</v>
      </c>
      <c r="AF56">
        <f t="shared" si="4"/>
        <v>2.9404678422479763E-4</v>
      </c>
    </row>
    <row r="57" spans="1:32" x14ac:dyDescent="0.2">
      <c r="A57" t="s">
        <v>66</v>
      </c>
      <c r="B57" t="s">
        <v>1</v>
      </c>
      <c r="D57" t="s">
        <v>58</v>
      </c>
      <c r="E57" t="s">
        <v>12</v>
      </c>
      <c r="F57">
        <v>15.91</v>
      </c>
      <c r="AE57" t="s">
        <v>24</v>
      </c>
      <c r="AF57">
        <f t="shared" si="4"/>
        <v>3.6201405566039667E-4</v>
      </c>
    </row>
    <row r="58" spans="1:32" x14ac:dyDescent="0.2">
      <c r="A58" t="s">
        <v>67</v>
      </c>
      <c r="B58" t="s">
        <v>1</v>
      </c>
      <c r="D58" t="s">
        <v>58</v>
      </c>
      <c r="E58" t="s">
        <v>16</v>
      </c>
      <c r="F58">
        <v>18.04</v>
      </c>
      <c r="AE58" t="s">
        <v>24</v>
      </c>
      <c r="AF58">
        <f t="shared" si="4"/>
        <v>3.4012044082817026E-4</v>
      </c>
    </row>
    <row r="59" spans="1:32" x14ac:dyDescent="0.2">
      <c r="A59" t="s">
        <v>68</v>
      </c>
      <c r="B59" t="s">
        <v>1</v>
      </c>
      <c r="D59" t="s">
        <v>58</v>
      </c>
      <c r="E59" t="s">
        <v>16</v>
      </c>
      <c r="F59">
        <v>17.440000000000001</v>
      </c>
      <c r="AE59" t="s">
        <v>28</v>
      </c>
      <c r="AF59">
        <f t="shared" si="4"/>
        <v>1.6540991474378375E-4</v>
      </c>
    </row>
    <row r="60" spans="1:32" x14ac:dyDescent="0.2">
      <c r="A60" t="s">
        <v>69</v>
      </c>
      <c r="B60" t="s">
        <v>1</v>
      </c>
      <c r="D60" t="s">
        <v>58</v>
      </c>
      <c r="E60" t="s">
        <v>16</v>
      </c>
      <c r="F60">
        <v>17.57</v>
      </c>
      <c r="AE60" t="s">
        <v>28</v>
      </c>
      <c r="AF60">
        <f t="shared" si="4"/>
        <v>1.7851505058928113E-4</v>
      </c>
    </row>
    <row r="61" spans="1:32" x14ac:dyDescent="0.2">
      <c r="A61" t="s">
        <v>70</v>
      </c>
      <c r="B61" t="s">
        <v>1</v>
      </c>
      <c r="D61" t="s">
        <v>58</v>
      </c>
      <c r="E61" t="s">
        <v>20</v>
      </c>
      <c r="F61">
        <v>28.2</v>
      </c>
      <c r="AE61" t="s">
        <v>28</v>
      </c>
      <c r="AF61">
        <f t="shared" si="4"/>
        <v>1.8609582803414654E-4</v>
      </c>
    </row>
    <row r="62" spans="1:32" x14ac:dyDescent="0.2">
      <c r="A62" t="s">
        <v>71</v>
      </c>
      <c r="B62" t="s">
        <v>1</v>
      </c>
      <c r="D62" t="s">
        <v>58</v>
      </c>
      <c r="E62" t="s">
        <v>20</v>
      </c>
      <c r="F62">
        <v>28.23</v>
      </c>
      <c r="AE62" t="s">
        <v>32</v>
      </c>
      <c r="AF62">
        <f t="shared" si="4"/>
        <v>1.7728195706277834E-4</v>
      </c>
    </row>
    <row r="63" spans="1:32" x14ac:dyDescent="0.2">
      <c r="A63" t="s">
        <v>72</v>
      </c>
      <c r="B63" t="s">
        <v>1</v>
      </c>
      <c r="D63" t="s">
        <v>58</v>
      </c>
      <c r="E63" t="s">
        <v>20</v>
      </c>
      <c r="F63">
        <v>28.31</v>
      </c>
      <c r="AE63" t="s">
        <v>32</v>
      </c>
      <c r="AF63">
        <f t="shared" si="4"/>
        <v>1.5115678227263358E-4</v>
      </c>
    </row>
    <row r="64" spans="1:32" x14ac:dyDescent="0.2">
      <c r="A64" t="s">
        <v>73</v>
      </c>
      <c r="B64" t="s">
        <v>1</v>
      </c>
      <c r="D64" t="s">
        <v>58</v>
      </c>
      <c r="E64" t="s">
        <v>24</v>
      </c>
      <c r="F64">
        <v>16.260000000000002</v>
      </c>
      <c r="AE64" t="s">
        <v>32</v>
      </c>
      <c r="AF64">
        <f t="shared" si="4"/>
        <v>1.4907576218325318E-4</v>
      </c>
    </row>
    <row r="65" spans="1:32" x14ac:dyDescent="0.2">
      <c r="A65" t="s">
        <v>74</v>
      </c>
      <c r="B65" t="s">
        <v>1</v>
      </c>
      <c r="D65" t="s">
        <v>58</v>
      </c>
      <c r="E65" t="s">
        <v>24</v>
      </c>
      <c r="F65">
        <v>16.13</v>
      </c>
      <c r="AE65" t="s">
        <v>36</v>
      </c>
      <c r="AF65">
        <f t="shared" si="4"/>
        <v>7.0517132377456506E-5</v>
      </c>
    </row>
    <row r="66" spans="1:32" x14ac:dyDescent="0.2">
      <c r="A66" t="s">
        <v>75</v>
      </c>
      <c r="B66" t="s">
        <v>1</v>
      </c>
      <c r="D66" t="s">
        <v>58</v>
      </c>
      <c r="E66" t="s">
        <v>24</v>
      </c>
      <c r="F66">
        <v>16.059999999999999</v>
      </c>
      <c r="AE66" t="s">
        <v>36</v>
      </c>
      <c r="AF66">
        <f t="shared" si="4"/>
        <v>6.267863701055639E-5</v>
      </c>
    </row>
    <row r="67" spans="1:32" x14ac:dyDescent="0.2">
      <c r="A67" t="s">
        <v>76</v>
      </c>
      <c r="B67" t="s">
        <v>1</v>
      </c>
      <c r="D67" t="s">
        <v>58</v>
      </c>
      <c r="E67" t="s">
        <v>28</v>
      </c>
      <c r="F67">
        <v>29.08</v>
      </c>
      <c r="AE67" t="s">
        <v>36</v>
      </c>
      <c r="AF67">
        <f t="shared" si="4"/>
        <v>6.3114601407770189E-5</v>
      </c>
    </row>
    <row r="68" spans="1:32" x14ac:dyDescent="0.2">
      <c r="A68" t="s">
        <v>77</v>
      </c>
      <c r="B68" t="s">
        <v>1</v>
      </c>
      <c r="D68" t="s">
        <v>58</v>
      </c>
      <c r="E68" t="s">
        <v>28</v>
      </c>
      <c r="F68">
        <v>29.47</v>
      </c>
    </row>
    <row r="69" spans="1:32" x14ac:dyDescent="0.2">
      <c r="A69" t="s">
        <v>78</v>
      </c>
      <c r="B69" t="s">
        <v>1</v>
      </c>
      <c r="D69" t="s">
        <v>58</v>
      </c>
      <c r="E69" t="s">
        <v>28</v>
      </c>
      <c r="F69">
        <v>29.62</v>
      </c>
      <c r="AE69" t="s">
        <v>40</v>
      </c>
      <c r="AF69">
        <f>2^-(J36-16.0983333333333)</f>
        <v>6.3553598177171864E-5</v>
      </c>
    </row>
    <row r="70" spans="1:32" x14ac:dyDescent="0.2">
      <c r="A70" t="s">
        <v>79</v>
      </c>
      <c r="B70" t="s">
        <v>1</v>
      </c>
      <c r="D70" t="s">
        <v>58</v>
      </c>
      <c r="E70" t="s">
        <v>32</v>
      </c>
      <c r="F70">
        <v>29.66</v>
      </c>
      <c r="AE70" t="s">
        <v>40</v>
      </c>
      <c r="AF70">
        <f>2^-(J37-16.0983333333333)</f>
        <v>1.0182174622433422E-4</v>
      </c>
    </row>
    <row r="71" spans="1:32" x14ac:dyDescent="0.2">
      <c r="A71" t="s">
        <v>80</v>
      </c>
      <c r="B71" t="s">
        <v>1</v>
      </c>
      <c r="D71" t="s">
        <v>58</v>
      </c>
      <c r="E71" t="s">
        <v>32</v>
      </c>
      <c r="F71">
        <v>29.7</v>
      </c>
      <c r="AE71" t="s">
        <v>40</v>
      </c>
      <c r="AF71">
        <f>2^-(J38-16.0983333333333)</f>
        <v>7.9335898097181406E-5</v>
      </c>
    </row>
    <row r="72" spans="1:32" x14ac:dyDescent="0.2">
      <c r="A72" t="s">
        <v>81</v>
      </c>
      <c r="B72" t="s">
        <v>1</v>
      </c>
      <c r="D72" t="s">
        <v>58</v>
      </c>
      <c r="E72" t="s">
        <v>32</v>
      </c>
      <c r="F72">
        <v>29.72</v>
      </c>
    </row>
    <row r="73" spans="1:32" x14ac:dyDescent="0.2">
      <c r="A73" t="s">
        <v>82</v>
      </c>
      <c r="B73" t="s">
        <v>1</v>
      </c>
      <c r="D73" t="s">
        <v>58</v>
      </c>
      <c r="E73" t="s">
        <v>36</v>
      </c>
      <c r="F73">
        <v>28.51</v>
      </c>
    </row>
    <row r="74" spans="1:32" x14ac:dyDescent="0.2">
      <c r="A74" t="s">
        <v>83</v>
      </c>
      <c r="B74" t="s">
        <v>1</v>
      </c>
      <c r="D74" t="s">
        <v>58</v>
      </c>
      <c r="E74" t="s">
        <v>36</v>
      </c>
      <c r="F74">
        <v>28.35</v>
      </c>
      <c r="AE74" t="s">
        <v>47</v>
      </c>
      <c r="AF74">
        <f t="shared" ref="AF74:AF79" si="5">2^-(J41-16.0983333333333)</f>
        <v>9.5663846942457947E-5</v>
      </c>
    </row>
    <row r="75" spans="1:32" x14ac:dyDescent="0.2">
      <c r="A75" t="s">
        <v>84</v>
      </c>
      <c r="B75" t="s">
        <v>1</v>
      </c>
      <c r="D75" t="s">
        <v>58</v>
      </c>
      <c r="E75" t="s">
        <v>36</v>
      </c>
      <c r="F75">
        <v>28.42</v>
      </c>
      <c r="AE75" t="s">
        <v>47</v>
      </c>
      <c r="AF75">
        <f t="shared" si="5"/>
        <v>9.3047914017073432E-5</v>
      </c>
    </row>
    <row r="76" spans="1:32" x14ac:dyDescent="0.2">
      <c r="AE76" t="s">
        <v>47</v>
      </c>
      <c r="AF76">
        <f t="shared" si="5"/>
        <v>9.6329241618484272E-5</v>
      </c>
    </row>
    <row r="77" spans="1:32" x14ac:dyDescent="0.2">
      <c r="AE77" t="s">
        <v>47</v>
      </c>
      <c r="AF77">
        <f t="shared" si="5"/>
        <v>1.7006022041408513E-4</v>
      </c>
    </row>
    <row r="78" spans="1:32" x14ac:dyDescent="0.2">
      <c r="AE78" t="s">
        <v>47</v>
      </c>
      <c r="AF78">
        <f t="shared" si="5"/>
        <v>8.5621541394916053E-5</v>
      </c>
    </row>
    <row r="79" spans="1:32" x14ac:dyDescent="0.2">
      <c r="AE79" t="s">
        <v>113</v>
      </c>
      <c r="AF79">
        <f t="shared" si="5"/>
        <v>6.5340333019694131E-5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0"/>
  <sheetViews>
    <sheetView workbookViewId="0">
      <selection activeCell="N9" sqref="N9:N23"/>
    </sheetView>
  </sheetViews>
  <sheetFormatPr baseColWidth="10" defaultColWidth="8.83203125" defaultRowHeight="15" x14ac:dyDescent="0.2"/>
  <cols>
    <col min="3" max="3" width="10" bestFit="1" customWidth="1"/>
    <col min="6" max="6" width="10" bestFit="1" customWidth="1"/>
  </cols>
  <sheetData>
    <row r="2" spans="1:17" x14ac:dyDescent="0.2">
      <c r="A2" t="s">
        <v>90</v>
      </c>
    </row>
    <row r="3" spans="1:17" x14ac:dyDescent="0.2">
      <c r="A3" t="s">
        <v>91</v>
      </c>
    </row>
    <row r="4" spans="1:17" x14ac:dyDescent="0.2">
      <c r="A4" t="s">
        <v>92</v>
      </c>
    </row>
    <row r="7" spans="1:17" x14ac:dyDescent="0.2">
      <c r="C7" s="2" t="s">
        <v>93</v>
      </c>
      <c r="F7" s="2" t="s">
        <v>94</v>
      </c>
      <c r="N7" s="2" t="s">
        <v>95</v>
      </c>
    </row>
    <row r="8" spans="1:17" x14ac:dyDescent="0.2">
      <c r="H8" s="3" t="s">
        <v>96</v>
      </c>
      <c r="P8" s="3" t="s">
        <v>96</v>
      </c>
      <c r="Q8" s="3" t="s">
        <v>97</v>
      </c>
    </row>
    <row r="9" spans="1:17" x14ac:dyDescent="0.2">
      <c r="A9" s="2" t="s">
        <v>98</v>
      </c>
      <c r="C9">
        <v>22476778</v>
      </c>
      <c r="F9">
        <v>31206922</v>
      </c>
      <c r="H9">
        <f>AVERAGE(C9:C11)</f>
        <v>21020246</v>
      </c>
      <c r="M9" s="2" t="s">
        <v>98</v>
      </c>
      <c r="N9">
        <f t="shared" ref="N9:N23" si="0">F9/C9</f>
        <v>1.3884072708285859</v>
      </c>
      <c r="P9">
        <f>AVERAGE(N9:N11)</f>
        <v>1.4216115596968775</v>
      </c>
      <c r="Q9">
        <f>_xlfn.STDEV.S(N9:N11)</f>
        <v>3.4782644639910577E-2</v>
      </c>
    </row>
    <row r="10" spans="1:17" x14ac:dyDescent="0.2">
      <c r="C10">
        <v>20659438</v>
      </c>
      <c r="F10">
        <v>29308406</v>
      </c>
      <c r="N10">
        <f t="shared" si="0"/>
        <v>1.418644882789164</v>
      </c>
    </row>
    <row r="11" spans="1:17" x14ac:dyDescent="0.2">
      <c r="C11">
        <v>19924522</v>
      </c>
      <c r="F11">
        <v>29045620</v>
      </c>
      <c r="N11">
        <f t="shared" si="0"/>
        <v>1.457782525472882</v>
      </c>
    </row>
    <row r="12" spans="1:17" x14ac:dyDescent="0.2">
      <c r="A12" s="2" t="s">
        <v>99</v>
      </c>
      <c r="C12">
        <v>19890102</v>
      </c>
      <c r="F12">
        <v>26104444</v>
      </c>
      <c r="H12">
        <f>AVERAGE(C12:C14)</f>
        <v>19185240</v>
      </c>
      <c r="M12" s="2" t="s">
        <v>99</v>
      </c>
      <c r="N12">
        <f t="shared" si="0"/>
        <v>1.3124338929986381</v>
      </c>
      <c r="P12">
        <f>AVERAGE(N12:N14)</f>
        <v>1.3466741656855568</v>
      </c>
      <c r="Q12">
        <f>_xlfn.STDEV.S(N12:N14)</f>
        <v>3.5203857186755214E-2</v>
      </c>
    </row>
    <row r="13" spans="1:17" x14ac:dyDescent="0.2">
      <c r="C13">
        <v>18656062</v>
      </c>
      <c r="F13">
        <v>25797012</v>
      </c>
      <c r="N13">
        <f t="shared" si="0"/>
        <v>1.382768346288729</v>
      </c>
    </row>
    <row r="14" spans="1:17" x14ac:dyDescent="0.2">
      <c r="C14">
        <v>19009556</v>
      </c>
      <c r="F14">
        <v>25564436</v>
      </c>
      <c r="N14">
        <f t="shared" si="0"/>
        <v>1.3448202577693029</v>
      </c>
    </row>
    <row r="15" spans="1:17" x14ac:dyDescent="0.2">
      <c r="A15" s="2" t="s">
        <v>100</v>
      </c>
      <c r="C15">
        <v>21681968</v>
      </c>
      <c r="F15">
        <v>21522164</v>
      </c>
      <c r="H15">
        <f>AVERAGE(C15:C17)</f>
        <v>19851522</v>
      </c>
      <c r="M15" s="2" t="s">
        <v>100</v>
      </c>
      <c r="N15">
        <f t="shared" si="0"/>
        <v>0.99262963583379515</v>
      </c>
      <c r="P15">
        <f>AVERAGE(N15:N17)</f>
        <v>1.0113299666988087</v>
      </c>
      <c r="Q15">
        <f>_xlfn.STDEV.S(N15:N17)</f>
        <v>2.1329376840303057E-2</v>
      </c>
    </row>
    <row r="16" spans="1:17" x14ac:dyDescent="0.2">
      <c r="C16">
        <v>18810450</v>
      </c>
      <c r="F16">
        <v>18938356</v>
      </c>
      <c r="N16">
        <f t="shared" si="0"/>
        <v>1.0067997310005874</v>
      </c>
    </row>
    <row r="17" spans="1:17" x14ac:dyDescent="0.2">
      <c r="C17">
        <v>19062148</v>
      </c>
      <c r="F17">
        <v>19720946</v>
      </c>
      <c r="N17">
        <f t="shared" si="0"/>
        <v>1.0345605332620438</v>
      </c>
    </row>
    <row r="18" spans="1:17" x14ac:dyDescent="0.2">
      <c r="A18" s="2" t="s">
        <v>101</v>
      </c>
      <c r="C18">
        <v>20892980</v>
      </c>
      <c r="F18">
        <v>19070788</v>
      </c>
      <c r="H18">
        <f>AVERAGE(C18:C20)</f>
        <v>20895529.333333332</v>
      </c>
      <c r="M18" s="2" t="s">
        <v>101</v>
      </c>
      <c r="N18">
        <f t="shared" si="0"/>
        <v>0.91278448550661517</v>
      </c>
      <c r="P18">
        <f>AVERAGE(N18:N20)</f>
        <v>0.91000654597739716</v>
      </c>
      <c r="Q18">
        <f>_xlfn.STDEV.S(N18:N20)</f>
        <v>3.665450935241859E-3</v>
      </c>
    </row>
    <row r="19" spans="1:17" x14ac:dyDescent="0.2">
      <c r="C19">
        <v>20681144</v>
      </c>
      <c r="F19">
        <v>18848444</v>
      </c>
      <c r="N19">
        <f t="shared" si="0"/>
        <v>0.91138304534797498</v>
      </c>
    </row>
    <row r="20" spans="1:17" x14ac:dyDescent="0.2">
      <c r="C20">
        <v>21112464</v>
      </c>
      <c r="F20">
        <v>19124770</v>
      </c>
      <c r="N20">
        <f t="shared" si="0"/>
        <v>0.90585210707760122</v>
      </c>
    </row>
    <row r="21" spans="1:17" x14ac:dyDescent="0.2">
      <c r="A21" s="2" t="s">
        <v>102</v>
      </c>
      <c r="C21">
        <v>12518087</v>
      </c>
      <c r="F21">
        <v>19625530</v>
      </c>
      <c r="H21">
        <f>AVERAGE(C21:C23)</f>
        <v>12680506.333333334</v>
      </c>
      <c r="M21" s="2" t="s">
        <v>102</v>
      </c>
      <c r="N21">
        <f t="shared" si="0"/>
        <v>1.567773893886502</v>
      </c>
      <c r="P21">
        <f>AVERAGE(N21:N23)</f>
        <v>1.5432474158302993</v>
      </c>
      <c r="Q21">
        <f>_xlfn.STDEV.S(N21:N23)</f>
        <v>3.0236520467166784E-2</v>
      </c>
    </row>
    <row r="22" spans="1:17" x14ac:dyDescent="0.2">
      <c r="C22">
        <v>12773671</v>
      </c>
      <c r="F22">
        <v>19281406</v>
      </c>
      <c r="N22">
        <f t="shared" si="0"/>
        <v>1.5094647419680685</v>
      </c>
    </row>
    <row r="23" spans="1:17" x14ac:dyDescent="0.2">
      <c r="C23">
        <v>12749761</v>
      </c>
      <c r="F23">
        <v>19794050</v>
      </c>
      <c r="N23">
        <f t="shared" si="0"/>
        <v>1.552503611636328</v>
      </c>
    </row>
    <row r="26" spans="1:17" x14ac:dyDescent="0.2">
      <c r="A26" s="2" t="s">
        <v>98</v>
      </c>
      <c r="C26">
        <v>21792720</v>
      </c>
      <c r="F26">
        <v>30336106</v>
      </c>
    </row>
    <row r="27" spans="1:17" x14ac:dyDescent="0.2">
      <c r="C27">
        <v>20226892</v>
      </c>
      <c r="F27">
        <v>28475508</v>
      </c>
    </row>
    <row r="28" spans="1:17" x14ac:dyDescent="0.2">
      <c r="C28">
        <v>19524208</v>
      </c>
      <c r="F28">
        <v>28306438</v>
      </c>
    </row>
    <row r="29" spans="1:17" x14ac:dyDescent="0.2">
      <c r="A29" s="2" t="s">
        <v>99</v>
      </c>
      <c r="F29">
        <v>25329484</v>
      </c>
    </row>
    <row r="32" spans="1:17" x14ac:dyDescent="0.2">
      <c r="A32" s="2" t="s">
        <v>100</v>
      </c>
      <c r="F32">
        <v>20967430</v>
      </c>
    </row>
    <row r="35" spans="1:6" x14ac:dyDescent="0.2">
      <c r="A35" s="2" t="s">
        <v>101</v>
      </c>
      <c r="F35">
        <v>18663390</v>
      </c>
    </row>
    <row r="38" spans="1:6" x14ac:dyDescent="0.2">
      <c r="A38" s="2" t="s">
        <v>102</v>
      </c>
      <c r="C38">
        <v>12907373</v>
      </c>
      <c r="F38">
        <v>19122520</v>
      </c>
    </row>
    <row r="39" spans="1:6" x14ac:dyDescent="0.2">
      <c r="F39">
        <v>18894716</v>
      </c>
    </row>
    <row r="40" spans="1:6" x14ac:dyDescent="0.2">
      <c r="F40">
        <v>19078532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RT-qPCR results</vt:lpstr>
      <vt:lpstr>Luciferase assay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Felice Pepe</dc:creator>
  <cp:lastModifiedBy>AV</cp:lastModifiedBy>
  <dcterms:created xsi:type="dcterms:W3CDTF">2016-08-22T07:36:42Z</dcterms:created>
  <dcterms:modified xsi:type="dcterms:W3CDTF">2019-02-26T13:23:13Z</dcterms:modified>
</cp:coreProperties>
</file>