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veronicaowusu/Downloads/"/>
    </mc:Choice>
  </mc:AlternateContent>
  <xr:revisionPtr revIDLastSave="0" documentId="8_{AEC853E7-B760-3F40-A944-7A684734D2D6}" xr6:coauthVersionLast="47" xr6:coauthVersionMax="47" xr10:uidLastSave="{00000000-0000-0000-0000-000000000000}"/>
  <bookViews>
    <workbookView xWindow="0" yWindow="0" windowWidth="28800" windowHeight="18000" activeTab="1" xr2:uid="{8113E872-8465-6944-8BD2-F1B33FC85B2F}"/>
  </bookViews>
  <sheets>
    <sheet name="social_media_engagement1" sheetId="2" r:id="rId1"/>
    <sheet name="Pivots " sheetId="3" r:id="rId2"/>
    <sheet name="Sheet1" sheetId="8" state="hidden" r:id="rId3"/>
    <sheet name="SQL Based Charts" sheetId="14" r:id="rId4"/>
    <sheet name="Dashboard" sheetId="4" r:id="rId5"/>
  </sheets>
  <definedNames>
    <definedName name="ExternalData_1" localSheetId="0" hidden="1">social_media_engagement1!$A$1:$M$101</definedName>
    <definedName name="ExternalData_1" localSheetId="3" hidden="1">'SQL Based Charts'!$D$1:$F$28</definedName>
    <definedName name="ExternalData_2" localSheetId="3" hidden="1">'SQL Based Charts'!$A$22:$B$34</definedName>
    <definedName name="ExternalData_3" localSheetId="3" hidden="1">'SQL Based Charts'!$A$16:$B$19</definedName>
    <definedName name="ExternalData_4" localSheetId="3" hidden="1">'SQL Based Charts'!$A$10:$B$13</definedName>
    <definedName name="ExternalData_5" localSheetId="3" hidden="1">'SQL Based Charts'!$A$1:$B$6</definedName>
    <definedName name="Monday" localSheetId="0">social_media_engagement1!$O$5:$O$11</definedName>
    <definedName name="Slicer_Month_name">#N/A</definedName>
    <definedName name="Slicer_platform">#N/A</definedName>
  </definedNames>
  <calcPr calcId="191029"/>
  <pivotCaches>
    <pivotCache cacheId="5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4" l="1"/>
  <c r="N2" i="2"/>
  <c r="N3" i="2"/>
  <c r="N4" i="2"/>
  <c r="N5" i="2"/>
  <c r="N6" i="2"/>
  <c r="N7" i="2"/>
  <c r="N8" i="2"/>
  <c r="N9" i="2"/>
  <c r="O10" i="2" s="1"/>
  <c r="N10" i="2"/>
  <c r="N11" i="2"/>
  <c r="N12" i="2"/>
  <c r="N13" i="2"/>
  <c r="N14" i="2"/>
  <c r="N15" i="2"/>
  <c r="N16" i="2"/>
  <c r="N17" i="2"/>
  <c r="O18" i="2" s="1"/>
  <c r="N18" i="2"/>
  <c r="N19" i="2"/>
  <c r="N20" i="2"/>
  <c r="N21" i="2"/>
  <c r="N22" i="2"/>
  <c r="N23" i="2"/>
  <c r="N24" i="2"/>
  <c r="N25" i="2"/>
  <c r="N26" i="2"/>
  <c r="N27" i="2"/>
  <c r="N28" i="2"/>
  <c r="N29" i="2"/>
  <c r="N30" i="2"/>
  <c r="N31" i="2"/>
  <c r="N32" i="2"/>
  <c r="N33" i="2"/>
  <c r="O34" i="2" s="1"/>
  <c r="N34" i="2"/>
  <c r="N35" i="2"/>
  <c r="N36" i="2"/>
  <c r="N37" i="2"/>
  <c r="N38" i="2"/>
  <c r="N39" i="2"/>
  <c r="N40" i="2"/>
  <c r="N41" i="2"/>
  <c r="O42" i="2" s="1"/>
  <c r="N42" i="2"/>
  <c r="N43" i="2"/>
  <c r="N44" i="2"/>
  <c r="N45" i="2"/>
  <c r="N46" i="2"/>
  <c r="N47" i="2"/>
  <c r="N48" i="2"/>
  <c r="N49" i="2"/>
  <c r="O50" i="2" s="1"/>
  <c r="N50" i="2"/>
  <c r="N51" i="2"/>
  <c r="N52" i="2"/>
  <c r="N53" i="2"/>
  <c r="N54" i="2"/>
  <c r="N55" i="2"/>
  <c r="N56" i="2"/>
  <c r="N57" i="2"/>
  <c r="O58" i="2" s="1"/>
  <c r="N58" i="2"/>
  <c r="N59" i="2"/>
  <c r="N60" i="2"/>
  <c r="N61" i="2"/>
  <c r="N62" i="2"/>
  <c r="N63" i="2"/>
  <c r="N64" i="2"/>
  <c r="N65" i="2"/>
  <c r="O66" i="2" s="1"/>
  <c r="N66" i="2"/>
  <c r="N67" i="2"/>
  <c r="N68" i="2"/>
  <c r="N69" i="2"/>
  <c r="N70" i="2"/>
  <c r="N71" i="2"/>
  <c r="N72" i="2"/>
  <c r="N73" i="2"/>
  <c r="O74" i="2" s="1"/>
  <c r="N74" i="2"/>
  <c r="N75" i="2"/>
  <c r="N76" i="2"/>
  <c r="N77" i="2"/>
  <c r="N78" i="2"/>
  <c r="N79" i="2"/>
  <c r="N80" i="2"/>
  <c r="N81" i="2"/>
  <c r="O82" i="2" s="1"/>
  <c r="N82" i="2"/>
  <c r="N83" i="2"/>
  <c r="N84" i="2"/>
  <c r="N85" i="2"/>
  <c r="N86" i="2"/>
  <c r="N87" i="2"/>
  <c r="N88" i="2"/>
  <c r="N89" i="2"/>
  <c r="N90" i="2"/>
  <c r="N91" i="2"/>
  <c r="N92" i="2"/>
  <c r="N93" i="2"/>
  <c r="N94" i="2"/>
  <c r="N95" i="2"/>
  <c r="N96" i="2"/>
  <c r="N97" i="2"/>
  <c r="O97" i="2" s="1"/>
  <c r="N98" i="2"/>
  <c r="N99" i="2"/>
  <c r="N100" i="2"/>
  <c r="N101" i="2"/>
  <c r="O99" i="2" s="1"/>
  <c r="O26" i="2"/>
  <c r="O90" i="2"/>
  <c r="O100" i="2"/>
  <c r="O101" i="2"/>
  <c r="B41" i="3"/>
  <c r="E28" i="8" s="1"/>
  <c r="T31" i="4"/>
  <c r="G2" i="8"/>
  <c r="S11" i="4"/>
  <c r="B32" i="8"/>
  <c r="S10" i="4"/>
  <c r="O11" i="4"/>
  <c r="K11" i="4"/>
  <c r="O10" i="4"/>
  <c r="O9" i="4"/>
  <c r="K9" i="4"/>
  <c r="K10" i="4"/>
  <c r="O96" i="2" l="1"/>
  <c r="O72" i="2"/>
  <c r="O56" i="2"/>
  <c r="O32" i="2"/>
  <c r="O16" i="2"/>
  <c r="O87" i="2"/>
  <c r="O47" i="2"/>
  <c r="O2" i="2"/>
  <c r="O88" i="2"/>
  <c r="O64" i="2"/>
  <c r="O40" i="2"/>
  <c r="O24" i="2"/>
  <c r="O95" i="2"/>
  <c r="O63" i="2"/>
  <c r="O31" i="2"/>
  <c r="O23" i="2"/>
  <c r="O86" i="2"/>
  <c r="O62" i="2"/>
  <c r="O38" i="2"/>
  <c r="O6" i="2"/>
  <c r="O80" i="2"/>
  <c r="O48" i="2"/>
  <c r="O8" i="2"/>
  <c r="O79" i="2"/>
  <c r="O55" i="2"/>
  <c r="O7" i="2"/>
  <c r="O78" i="2"/>
  <c r="O54" i="2"/>
  <c r="O30" i="2"/>
  <c r="O14" i="2"/>
  <c r="O98" i="2"/>
  <c r="O13" i="2"/>
  <c r="O71" i="2"/>
  <c r="O39" i="2"/>
  <c r="O15" i="2"/>
  <c r="O94" i="2"/>
  <c r="O70" i="2"/>
  <c r="O46" i="2"/>
  <c r="O22" i="2"/>
  <c r="O5" i="2"/>
  <c r="O77" i="2"/>
  <c r="O61" i="2"/>
  <c r="O53" i="2"/>
  <c r="O45" i="2"/>
  <c r="O29" i="2"/>
  <c r="O21" i="2"/>
  <c r="O92" i="2"/>
  <c r="O84" i="2"/>
  <c r="O76" i="2"/>
  <c r="O68" i="2"/>
  <c r="O60" i="2"/>
  <c r="O52" i="2"/>
  <c r="O44" i="2"/>
  <c r="O36" i="2"/>
  <c r="O28" i="2"/>
  <c r="O20" i="2"/>
  <c r="O12" i="2"/>
  <c r="O4" i="2"/>
  <c r="O93" i="2"/>
  <c r="O85" i="2"/>
  <c r="O69" i="2"/>
  <c r="O37" i="2"/>
  <c r="O91" i="2"/>
  <c r="O83" i="2"/>
  <c r="O75" i="2"/>
  <c r="O67" i="2"/>
  <c r="O59" i="2"/>
  <c r="O51" i="2"/>
  <c r="O43" i="2"/>
  <c r="O35" i="2"/>
  <c r="O27" i="2"/>
  <c r="O19" i="2"/>
  <c r="O11" i="2"/>
  <c r="O3" i="2"/>
  <c r="O89" i="2"/>
  <c r="O73" i="2"/>
  <c r="O41" i="2"/>
  <c r="O81" i="2"/>
  <c r="O65" i="2"/>
  <c r="O57" i="2"/>
  <c r="O49" i="2"/>
  <c r="O33" i="2"/>
  <c r="O25" i="2"/>
  <c r="O17" i="2"/>
  <c r="O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B3A8F8-04D7-B649-9375-2487C7E7E39D}" keepAlive="1" name="Query - export_2_202507312130" description="Connection to the 'export_2_202507312130' query in the workbook." type="5" refreshedVersion="8" background="1" saveData="1">
    <dbPr connection="Provider=Microsoft.Mashup.OleDb.1;Data Source=$Workbook$;Location=export_2_202507312130;Extended Properties=&quot;&quot;" command="SELECT * FROM [export_2_202507312130]"/>
  </connection>
  <connection id="2" xr16:uid="{D40DE41D-304D-4D45-A80A-072483EBEC29}" keepAlive="1" name="Query - export_3_202507312130" description="Connection to the 'export_3_202507312130' query in the workbook." type="5" refreshedVersion="0" background="1" saveData="1">
    <dbPr connection="Provider=Microsoft.Mashup.OleDb.1;Data Source=$Workbook$;Location=export_3_202507312130;Extended Properties=&quot;&quot;" command="SELECT * FROM [export_3_202507312130]"/>
  </connection>
  <connection id="3" xr16:uid="{3837C1CD-19C9-9F4D-B5B6-5B7C3BAEC1C9}" keepAlive="1" name="Query - export_3_202507312130 (2)" description="Connection to the 'export_3_202507312130 (2)' query in the workbook." type="5" refreshedVersion="8" background="1" saveData="1">
    <dbPr connection="Provider=Microsoft.Mashup.OleDb.1;Data Source=$Workbook$;Location=&quot;export_3_202507312130 (2)&quot;;Extended Properties=&quot;&quot;" command="SELECT * FROM [export_3_202507312130 (2)]"/>
  </connection>
  <connection id="4" xr16:uid="{CBDF7644-D9C5-3D42-80B9-2B32F973D641}" keepAlive="1" name="Query - export_5_202507312130" description="Connection to the 'export_5_202507312130' query in the workbook." type="5" refreshedVersion="0" background="1" saveData="1">
    <dbPr connection="Provider=Microsoft.Mashup.OleDb.1;Data Source=$Workbook$;Location=export_5_202507312130;Extended Properties=&quot;&quot;" command="SELECT * FROM [export_5_202507312130]"/>
  </connection>
  <connection id="5" xr16:uid="{0695A313-7B1B-4E4F-9073-4EF0EA4CBBCF}" keepAlive="1" name="Query - export_5_202507312130 (2)" description="Connection to the 'export_5_202507312130 (2)' query in the workbook." type="5" refreshedVersion="8" background="1" saveData="1">
    <dbPr connection="Provider=Microsoft.Mashup.OleDb.1;Data Source=$Workbook$;Location=&quot;export_5_202507312130 (2)&quot;;Extended Properties=&quot;&quot;" command="SELECT * FROM [export_5_202507312130 (2)]"/>
  </connection>
  <connection id="6" xr16:uid="{DB6D8A47-2608-B743-A374-98E8D5CE46F2}" keepAlive="1" name="Query - export_6_202507312130" description="Connection to the 'export_6_202507312130' query in the workbook." type="5" refreshedVersion="0" background="1" saveData="1">
    <dbPr connection="Provider=Microsoft.Mashup.OleDb.1;Data Source=$Workbook$;Location=export_6_202507312130;Extended Properties=&quot;&quot;" command="SELECT * FROM [export_6_202507312130]"/>
  </connection>
  <connection id="7" xr16:uid="{34C7C93C-140D-9843-AFD8-F19664AD4FD5}" keepAlive="1" name="Query - export_6_202507312130 (2)" description="Connection to the 'export_6_202507312130 (2)' query in the workbook." type="5" refreshedVersion="8" background="1" saveData="1">
    <dbPr connection="Provider=Microsoft.Mashup.OleDb.1;Data Source=$Workbook$;Location=&quot;export_6_202507312130 (2)&quot;;Extended Properties=&quot;&quot;" command="SELECT * FROM [export_6_202507312130 (2)]"/>
  </connection>
  <connection id="8" xr16:uid="{EC87B59F-3D94-E049-93C5-AE01CA78AD0B}" keepAlive="1" name="Query - social_media_engagement1" description="Connection to the 'social_media_engagement1' query in the workbook." type="5" refreshedVersion="8" background="1" saveData="1">
    <dbPr connection="Provider=Microsoft.Mashup.OleDb.1;Data Source=$Workbook$;Location=social_media_engagement1;Extended Properties=&quot;&quot;" command="SELECT * FROM [social_media_engagement1]"/>
  </connection>
  <connection id="9" xr16:uid="{A79E9BEE-A137-5442-8FE0-64D6278A3F20}" keepAlive="1" name="Query - Timeblock Engagement" description="Connection to the 'Timeblock Engagement' query in the workbook." type="5" refreshedVersion="8" background="1" saveData="1">
    <dbPr connection="Provider=Microsoft.Mashup.OleDb.1;Data Source=$Workbook$;Location=&quot;Timeblock Engagement&quot;;Extended Properties=&quot;&quot;" command="SELECT * FROM [Timeblock Engagement]"/>
  </connection>
  <connection id="10" xr16:uid="{F35A9989-5FFA-E243-AA29-8D02C175CEA3}" keepAlive="1" name="Query - Timeblock Engagement (2)" description="Connection to the 'Timeblock Engagement (2)' query in the workbook." type="5" refreshedVersion="8" background="1" saveData="1">
    <dbPr connection="Provider=Microsoft.Mashup.OleDb.1;Data Source=$Workbook$;Location=&quot;Timeblock Engagement (2)&quot;;Extended Properties=&quot;&quot;" command="SELECT * FROM [Timeblock Engagement (2)]"/>
  </connection>
</connections>
</file>

<file path=xl/sharedStrings.xml><?xml version="1.0" encoding="utf-8"?>
<sst xmlns="http://schemas.openxmlformats.org/spreadsheetml/2006/main" count="851" uniqueCount="115">
  <si>
    <t>post_id</t>
  </si>
  <si>
    <t>platform</t>
  </si>
  <si>
    <t>post_type</t>
  </si>
  <si>
    <t>post_time</t>
  </si>
  <si>
    <t>likes</t>
  </si>
  <si>
    <t>comments</t>
  </si>
  <si>
    <t>shares</t>
  </si>
  <si>
    <t>post_day</t>
  </si>
  <si>
    <t>sentiment_score</t>
  </si>
  <si>
    <t>Month name</t>
  </si>
  <si>
    <t>Time</t>
  </si>
  <si>
    <t>Facebook</t>
  </si>
  <si>
    <t>image</t>
  </si>
  <si>
    <t>Thursday</t>
  </si>
  <si>
    <t>positive</t>
  </si>
  <si>
    <t>August</t>
  </si>
  <si>
    <t>carousel</t>
  </si>
  <si>
    <t>Sunday</t>
  </si>
  <si>
    <t>neutral</t>
  </si>
  <si>
    <t>May</t>
  </si>
  <si>
    <t>Instagram</t>
  </si>
  <si>
    <t>poll</t>
  </si>
  <si>
    <t>Tuesday</t>
  </si>
  <si>
    <t>negative</t>
  </si>
  <si>
    <t>February</t>
  </si>
  <si>
    <t>Twitter</t>
  </si>
  <si>
    <t>November</t>
  </si>
  <si>
    <t>video</t>
  </si>
  <si>
    <t>Friday</t>
  </si>
  <si>
    <t>text</t>
  </si>
  <si>
    <t>Saturday</t>
  </si>
  <si>
    <t>October</t>
  </si>
  <si>
    <t>December</t>
  </si>
  <si>
    <t>June</t>
  </si>
  <si>
    <t>September</t>
  </si>
  <si>
    <t>Monday</t>
  </si>
  <si>
    <t>January</t>
  </si>
  <si>
    <t>Wednesday</t>
  </si>
  <si>
    <t>July</t>
  </si>
  <si>
    <t>March</t>
  </si>
  <si>
    <t>April</t>
  </si>
  <si>
    <t>Row Labels</t>
  </si>
  <si>
    <t>Grand Total</t>
  </si>
  <si>
    <t>Column Labels</t>
  </si>
  <si>
    <t>Count of platform</t>
  </si>
  <si>
    <t xml:space="preserve">Total Posts </t>
  </si>
  <si>
    <t>Count of post_type</t>
  </si>
  <si>
    <t>Sum of likes</t>
  </si>
  <si>
    <t>Sum of shares</t>
  </si>
  <si>
    <t>Sum of comments</t>
  </si>
  <si>
    <t>Average of likes</t>
  </si>
  <si>
    <t>Average of shares</t>
  </si>
  <si>
    <t>Average of comments</t>
  </si>
  <si>
    <t>Count of sentiment_score</t>
  </si>
  <si>
    <t>Likes</t>
  </si>
  <si>
    <t xml:space="preserve">Comments </t>
  </si>
  <si>
    <t>Shares</t>
  </si>
  <si>
    <t>Comments</t>
  </si>
  <si>
    <t xml:space="preserve">Top - Post Format </t>
  </si>
  <si>
    <t>Total Engagement</t>
  </si>
  <si>
    <t>Engagement Score</t>
  </si>
  <si>
    <t>Hour</t>
  </si>
  <si>
    <t>Custom (2)</t>
  </si>
  <si>
    <t>Afternoon</t>
  </si>
  <si>
    <t>Night</t>
  </si>
  <si>
    <t>Evening</t>
  </si>
  <si>
    <t>Morning</t>
  </si>
  <si>
    <t>Overall Engagement Score</t>
  </si>
  <si>
    <t xml:space="preserve">Days </t>
  </si>
  <si>
    <t/>
  </si>
  <si>
    <t>Average  Engagement Score</t>
  </si>
  <si>
    <t xml:space="preserve">Great </t>
  </si>
  <si>
    <t xml:space="preserve">Okay </t>
  </si>
  <si>
    <t>Low</t>
  </si>
  <si>
    <t>Good</t>
  </si>
  <si>
    <t>Overall Data</t>
  </si>
  <si>
    <t>(All)</t>
  </si>
  <si>
    <t xml:space="preserve">By Month </t>
  </si>
  <si>
    <t>Column1</t>
  </si>
  <si>
    <t>Column2</t>
  </si>
  <si>
    <t>1. Engagement levels remain consistently low throughout the day, with occasional sporadic peaks. 
2. Overall, the data appears sparse and does not follow a clear pattern or specific trend.</t>
  </si>
  <si>
    <t xml:space="preserve">Donout Chart </t>
  </si>
  <si>
    <t>Red</t>
  </si>
  <si>
    <t>Yellow</t>
  </si>
  <si>
    <t>Green</t>
  </si>
  <si>
    <t>Omission</t>
  </si>
  <si>
    <t xml:space="preserve">Total </t>
  </si>
  <si>
    <t xml:space="preserve">Value </t>
  </si>
  <si>
    <t xml:space="preserve">Pie </t>
  </si>
  <si>
    <t xml:space="preserve">Pie Needle </t>
  </si>
  <si>
    <t>actual</t>
  </si>
  <si>
    <t>nedle</t>
  </si>
  <si>
    <t xml:space="preserve">balance </t>
  </si>
  <si>
    <t>item</t>
  </si>
  <si>
    <t xml:space="preserve">Table for average display </t>
  </si>
  <si>
    <t xml:space="preserve">Twitter </t>
  </si>
  <si>
    <t xml:space="preserve">Overall Engagement </t>
  </si>
  <si>
    <t xml:space="preserve">
1. Overall, activity levels remain low throughout the day. The highest peak of activity occurs around midnight (00:00). 
2. Followed by a gradual decline that reaches a minimal engagement period around midday.</t>
  </si>
  <si>
    <t xml:space="preserve">
1. Engagement levels begin to increase from midday, reaching their highest peak at 19:00. 
2. Activity during the early morning and night hours is relatively low, with a pronounced period of minimal engagement from early morning until midday.
</t>
  </si>
  <si>
    <t>Count of post_id</t>
  </si>
  <si>
    <t>Time_Block</t>
  </si>
  <si>
    <t>sip</t>
  </si>
  <si>
    <t>month_name</t>
  </si>
  <si>
    <t>Average_Engagement</t>
  </si>
  <si>
    <t xml:space="preserve">Day and Time block </t>
  </si>
  <si>
    <t>Platform</t>
  </si>
  <si>
    <t xml:space="preserve">Month </t>
  </si>
  <si>
    <t xml:space="preserve">January </t>
  </si>
  <si>
    <t xml:space="preserve">Sentiment </t>
  </si>
  <si>
    <t xml:space="preserve">Negative </t>
  </si>
  <si>
    <t xml:space="preserve">Type </t>
  </si>
  <si>
    <t>Polls</t>
  </si>
  <si>
    <t xml:space="preserve">Friday, Night </t>
  </si>
  <si>
    <t xml:space="preserve">Higest Engagement Charts By : </t>
  </si>
  <si>
    <t xml:space="preserve">* Data Aquired through SQL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</si>
</sst>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
  </numFmts>
  <fonts count="16">
    <font>
      <sz val="12"/>
      <color theme="1"/>
      <name val="Aptos Narrow"/>
      <family val="2"/>
      <scheme val="minor"/>
    </font>
    <font>
      <sz val="8"/>
      <name val="Aptos Narrow"/>
      <family val="2"/>
      <scheme val="minor"/>
    </font>
    <font>
      <sz val="10"/>
      <color theme="1" tint="0.34998626667073579"/>
      <name val="PT Serif Italic"/>
    </font>
    <font>
      <b/>
      <sz val="10"/>
      <color theme="1" tint="0.34998626667073579"/>
      <name val="PT Serif Italic"/>
    </font>
    <font>
      <sz val="10"/>
      <color theme="1" tint="0.34998626667073579"/>
      <name val="PT Serif"/>
      <charset val="204"/>
    </font>
    <font>
      <sz val="11"/>
      <color theme="1" tint="0.34998626667073579"/>
      <name val="PT Serif"/>
      <charset val="204"/>
    </font>
    <font>
      <b/>
      <i/>
      <sz val="11"/>
      <color theme="1" tint="0.34998626667073579"/>
      <name val="PT Serif"/>
      <charset val="204"/>
    </font>
    <font>
      <b/>
      <sz val="11"/>
      <color theme="1" tint="0.34998626667073579"/>
      <name val="PT Serif Italic"/>
    </font>
    <font>
      <i/>
      <sz val="11"/>
      <color theme="1" tint="0.34998626667073579"/>
      <name val="PT Serif Italic"/>
    </font>
    <font>
      <b/>
      <sz val="11"/>
      <color theme="1" tint="0.14999847407452621"/>
      <name val="PT Serif"/>
      <charset val="204"/>
    </font>
    <font>
      <b/>
      <i/>
      <sz val="7"/>
      <color theme="1"/>
      <name val="Aptos Narrow (Body)"/>
    </font>
    <font>
      <sz val="9"/>
      <color theme="1"/>
      <name val="Aptos Narrow"/>
      <family val="2"/>
      <scheme val="minor"/>
    </font>
    <font>
      <sz val="9"/>
      <color theme="1"/>
      <name val="PT Serif Bold Italic"/>
    </font>
    <font>
      <sz val="12"/>
      <color theme="1"/>
      <name val="PT Serif"/>
      <charset val="204"/>
    </font>
    <font>
      <i/>
      <sz val="9"/>
      <color rgb="FF555555"/>
      <name val="PT Serif Italic"/>
    </font>
    <font>
      <sz val="10"/>
      <color theme="1"/>
      <name val="PT Serif Italic"/>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style="thin">
        <color indexed="64"/>
      </left>
      <right/>
      <top/>
      <bottom/>
      <diagonal/>
    </border>
    <border>
      <left style="thin">
        <color theme="1" tint="0.34998626667073579"/>
      </left>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thin">
        <color theme="1" tint="0.34998626667073579"/>
      </right>
      <top/>
      <bottom style="thin">
        <color theme="1" tint="0.34998626667073579"/>
      </bottom>
      <diagonal/>
    </border>
    <border>
      <left/>
      <right style="thin">
        <color theme="1" tint="0.34998626667073579"/>
      </right>
      <top style="thin">
        <color theme="1" tint="0.34998626667073579"/>
      </top>
      <bottom style="thin">
        <color theme="0"/>
      </bottom>
      <diagonal/>
    </border>
    <border>
      <left/>
      <right style="thin">
        <color theme="1" tint="0.34998626667073579"/>
      </right>
      <top style="thin">
        <color theme="0"/>
      </top>
      <bottom style="thin">
        <color theme="0"/>
      </bottom>
      <diagonal/>
    </border>
    <border>
      <left style="thin">
        <color theme="1" tint="0.34998626667073579"/>
      </left>
      <right style="thin">
        <color theme="2" tint="-0.499984740745262"/>
      </right>
      <top style="thin">
        <color theme="1" tint="0.34998626667073579"/>
      </top>
      <bottom style="thin">
        <color theme="0"/>
      </bottom>
      <diagonal/>
    </border>
    <border>
      <left style="thin">
        <color theme="1" tint="0.34998626667073579"/>
      </left>
      <right style="thin">
        <color theme="2" tint="-0.499984740745262"/>
      </right>
      <top style="thin">
        <color theme="0"/>
      </top>
      <bottom style="thin">
        <color theme="0"/>
      </bottom>
      <diagonal/>
    </border>
    <border>
      <left style="thin">
        <color theme="1" tint="0.34998626667073579"/>
      </left>
      <right style="thin">
        <color theme="2" tint="-0.499984740745262"/>
      </right>
      <top style="thin">
        <color theme="0"/>
      </top>
      <bottom style="thin">
        <color theme="1" tint="0.34998626667073579"/>
      </bottom>
      <diagonal/>
    </border>
    <border>
      <left style="thin">
        <color theme="2" tint="-0.499984740745262"/>
      </left>
      <right style="thin">
        <color theme="2" tint="-0.499984740745262"/>
      </right>
      <top style="thin">
        <color theme="1" tint="0.34998626667073579"/>
      </top>
      <bottom style="thin">
        <color theme="0"/>
      </bottom>
      <diagonal/>
    </border>
    <border>
      <left style="thin">
        <color theme="2" tint="-0.499984740745262"/>
      </left>
      <right style="thin">
        <color theme="2" tint="-0.499984740745262"/>
      </right>
      <top style="thin">
        <color theme="0"/>
      </top>
      <bottom style="thin">
        <color theme="0"/>
      </bottom>
      <diagonal/>
    </border>
    <border>
      <left style="thin">
        <color theme="2" tint="-0.499984740745262"/>
      </left>
      <right style="thin">
        <color theme="2" tint="-0.499984740745262"/>
      </right>
      <top style="thin">
        <color theme="0"/>
      </top>
      <bottom style="thin">
        <color theme="1" tint="0.34998626667073579"/>
      </bottom>
      <diagonal/>
    </border>
  </borders>
  <cellStyleXfs count="1">
    <xf numFmtId="0" fontId="0" fillId="0" borderId="0"/>
  </cellStyleXfs>
  <cellXfs count="46">
    <xf numFmtId="0" fontId="0" fillId="0" borderId="0" xfId="0"/>
    <xf numFmtId="22" fontId="0" fillId="0" borderId="0" xfId="0" applyNumberFormat="1"/>
    <xf numFmtId="164" fontId="0" fillId="0" borderId="0" xfId="0" applyNumberFormat="1"/>
    <xf numFmtId="0" fontId="0" fillId="2" borderId="0" xfId="0" applyFill="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2" fillId="2" borderId="0" xfId="0" applyFont="1" applyFill="1"/>
    <xf numFmtId="1" fontId="2" fillId="2" borderId="0" xfId="0" applyNumberFormat="1" applyFont="1" applyFill="1"/>
    <xf numFmtId="3" fontId="2" fillId="2" borderId="0" xfId="0" applyNumberFormat="1" applyFont="1" applyFill="1"/>
    <xf numFmtId="0" fontId="3" fillId="2" borderId="0" xfId="0" applyFont="1" applyFill="1"/>
    <xf numFmtId="0" fontId="6" fillId="0" borderId="0" xfId="0" applyFont="1"/>
    <xf numFmtId="0" fontId="2" fillId="2" borderId="0" xfId="0" applyFont="1" applyFill="1" applyAlignment="1">
      <alignment horizontal="left" indent="4"/>
    </xf>
    <xf numFmtId="0" fontId="4" fillId="0" borderId="0" xfId="0" applyFont="1" applyAlignment="1">
      <alignment horizontal="left"/>
    </xf>
    <xf numFmtId="0" fontId="7" fillId="0" borderId="1" xfId="0" applyFont="1" applyBorder="1"/>
    <xf numFmtId="0" fontId="2" fillId="2" borderId="0" xfId="0" applyFont="1" applyFill="1" applyAlignment="1">
      <alignment horizontal="left" indent="14"/>
    </xf>
    <xf numFmtId="0" fontId="10" fillId="2" borderId="0" xfId="0" applyFont="1" applyFill="1"/>
    <xf numFmtId="2" fontId="9" fillId="3" borderId="1" xfId="0" applyNumberFormat="1" applyFont="1" applyFill="1" applyBorder="1"/>
    <xf numFmtId="2" fontId="5" fillId="3" borderId="1" xfId="0" applyNumberFormat="1" applyFont="1" applyFill="1" applyBorder="1"/>
    <xf numFmtId="0" fontId="0" fillId="0" borderId="0" xfId="0" applyAlignment="1">
      <alignment wrapText="1"/>
    </xf>
    <xf numFmtId="0" fontId="0" fillId="0" borderId="0" xfId="0" applyAlignment="1">
      <alignment horizontal="center" vertical="top" wrapText="1"/>
    </xf>
    <xf numFmtId="0" fontId="11" fillId="0" borderId="0" xfId="0" applyFont="1" applyAlignment="1">
      <alignment wrapText="1"/>
    </xf>
    <xf numFmtId="0" fontId="12" fillId="2" borderId="0" xfId="0" applyFont="1" applyFill="1"/>
    <xf numFmtId="0" fontId="0" fillId="2" borderId="0" xfId="0" applyFill="1" applyAlignment="1">
      <alignment horizontal="left" indent="2"/>
    </xf>
    <xf numFmtId="165" fontId="5" fillId="0" borderId="2" xfId="0" applyNumberFormat="1" applyFont="1" applyBorder="1"/>
    <xf numFmtId="165" fontId="5" fillId="0" borderId="3" xfId="0" applyNumberFormat="1" applyFont="1" applyBorder="1"/>
    <xf numFmtId="165" fontId="5" fillId="0" borderId="4" xfId="0" applyNumberFormat="1" applyFont="1" applyBorder="1"/>
    <xf numFmtId="0" fontId="13" fillId="2" borderId="0" xfId="0" applyFont="1" applyFill="1"/>
    <xf numFmtId="0" fontId="0" fillId="0" borderId="0" xfId="0" applyAlignment="1">
      <alignment horizontal="left" indent="7"/>
    </xf>
    <xf numFmtId="0" fontId="14" fillId="2" borderId="0" xfId="0" applyFont="1" applyFill="1" applyAlignment="1">
      <alignment horizontal="center" wrapText="1"/>
    </xf>
    <xf numFmtId="0" fontId="0" fillId="0" borderId="0" xfId="0" applyNumberFormat="1"/>
    <xf numFmtId="0" fontId="6" fillId="0" borderId="0" xfId="0" pivotButton="1" applyFont="1" applyBorder="1"/>
    <xf numFmtId="0" fontId="6" fillId="0" borderId="0" xfId="0" applyFont="1" applyBorder="1"/>
    <xf numFmtId="0" fontId="8" fillId="0" borderId="0" xfId="0" applyFont="1" applyBorder="1"/>
    <xf numFmtId="2" fontId="0" fillId="2" borderId="5" xfId="0" applyNumberFormat="1" applyFill="1" applyBorder="1"/>
    <xf numFmtId="2" fontId="0" fillId="2" borderId="6" xfId="0" applyNumberFormat="1" applyFill="1" applyBorder="1"/>
    <xf numFmtId="2" fontId="0" fillId="2" borderId="7" xfId="0" applyNumberForma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0" borderId="0" xfId="0" applyBorder="1"/>
    <xf numFmtId="0" fontId="15" fillId="2" borderId="0" xfId="0" applyFont="1" applyFill="1"/>
  </cellXfs>
  <cellStyles count="1">
    <cellStyle name="Normal" xfId="0" builtinId="0"/>
  </cellStyles>
  <dxfs count="175">
    <dxf>
      <numFmt numFmtId="0" formatCode="General"/>
    </dxf>
    <dxf>
      <numFmt numFmtId="0" formatCode="General"/>
    </dxf>
    <dxf>
      <numFmt numFmtId="0" formatCode="General"/>
    </dxf>
    <dxf>
      <numFmt numFmtId="0" formatCode="General"/>
    </dxf>
    <dxf>
      <numFmt numFmtId="0" formatCode="General"/>
    </dxf>
    <dxf>
      <fill>
        <patternFill>
          <bgColor theme="0" tint="-0.14996795556505021"/>
        </patternFill>
      </fill>
    </dxf>
    <dxf>
      <fill>
        <patternFill>
          <bgColor rgb="FFEF534F"/>
        </patternFill>
      </fill>
    </dxf>
    <dxf>
      <fill>
        <patternFill>
          <bgColor rgb="FFFFCA26"/>
        </patternFill>
      </fill>
    </dxf>
    <dxf>
      <fill>
        <patternFill>
          <bgColor rgb="FFA5D7A7"/>
        </patternFill>
      </fill>
    </dxf>
    <dxf>
      <fill>
        <patternFill>
          <bgColor rgb="FF4CAF4F"/>
        </patternFill>
      </fill>
    </dxf>
    <dxf>
      <numFmt numFmtId="0" formatCode="General"/>
    </dxf>
    <dxf>
      <numFmt numFmtId="0" formatCode="General"/>
    </dxf>
    <dxf>
      <numFmt numFmtId="2" formatCode="0.00"/>
    </dxf>
    <dxf>
      <numFmt numFmtId="2" formatCode="0.00"/>
    </dxf>
    <dxf>
      <numFmt numFmtId="164" formatCode="[$-F400]h:mm:ss\ AM/PM"/>
    </dxf>
    <dxf>
      <numFmt numFmtId="27" formatCode="dd/mm/yyyy\ hh:mm"/>
    </dxf>
    <dxf>
      <font>
        <name val="PT Serif"/>
        <charset val="204"/>
        <scheme val="none"/>
      </font>
    </dxf>
    <dxf>
      <alignment relativeIndent="-1"/>
    </dxf>
    <dxf>
      <alignment relativeIndent="-1"/>
    </dxf>
    <dxf>
      <alignment relativeIndent="1"/>
    </dxf>
    <dxf>
      <alignment relativeIndent="1"/>
    </dxf>
    <dxf>
      <alignment relativeIndent="1"/>
    </dxf>
    <dxf>
      <alignment horizontal="left" relativeIndent="1"/>
    </dxf>
    <dxf>
      <fill>
        <patternFill patternType="solid">
          <bgColor theme="0" tint="-4.9989318521683403E-2"/>
        </patternFill>
      </fill>
    </dxf>
    <dxf>
      <fill>
        <patternFill patternType="solid">
          <bgColor theme="0" tint="-4.9989318521683403E-2"/>
        </patternFill>
      </fill>
    </dxf>
    <dxf>
      <numFmt numFmtId="2" formatCode="0.00"/>
    </dxf>
    <dxf>
      <numFmt numFmtId="165" formatCode="0.0"/>
    </dxf>
    <dxf>
      <numFmt numFmtId="1" formatCode="0"/>
    </dxf>
    <dxf>
      <border>
        <bottom style="thin">
          <color theme="1" tint="0.34998626667073579"/>
        </bottom>
      </border>
    </dxf>
    <dxf>
      <border>
        <right style="thin">
          <color theme="1" tint="0.34998626667073579"/>
        </right>
      </border>
    </dxf>
    <dxf>
      <border>
        <top style="thin">
          <color theme="1" tint="0.34998626667073579"/>
        </top>
      </border>
    </dxf>
    <dxf>
      <border>
        <left style="thin">
          <color theme="1" tint="0.34998626667073579"/>
        </left>
      </border>
    </dxf>
    <dxf>
      <border>
        <left/>
        <right/>
        <top/>
        <bottom/>
      </border>
    </dxf>
    <dxf>
      <border>
        <left style="thin">
          <color theme="1" tint="0.34998626667073579"/>
        </left>
      </border>
    </dxf>
    <dxf>
      <border>
        <left style="thin">
          <color theme="1" tint="0.34998626667073579"/>
        </left>
      </border>
    </dxf>
    <dxf>
      <border>
        <left style="thin">
          <color theme="1" tint="0.34998626667073579"/>
        </left>
      </border>
    </dxf>
    <dxf>
      <border>
        <top style="thin">
          <color theme="1" tint="0.34998626667073579"/>
        </top>
      </border>
    </dxf>
    <dxf>
      <border>
        <left style="thin">
          <color theme="1" tint="0.34998626667073579"/>
        </left>
      </border>
    </dxf>
    <dxf>
      <border>
        <bottom style="thin">
          <color theme="1" tint="0.34998626667073579"/>
        </bottom>
      </border>
    </dxf>
    <dxf>
      <border>
        <bottom style="thin">
          <color theme="1" tint="0.34998626667073579"/>
        </bottom>
      </border>
    </dxf>
    <dxf>
      <border>
        <bottom style="thin">
          <color theme="1" tint="0.34998626667073579"/>
        </bottom>
      </border>
    </dxf>
    <dxf>
      <border>
        <bottom style="thin">
          <color theme="1" tint="0.34998626667073579"/>
        </bottom>
      </border>
    </dxf>
    <dxf>
      <border>
        <bottom style="thin">
          <color theme="1" tint="0.34998626667073579"/>
        </bottom>
      </border>
    </dxf>
    <dxf>
      <border>
        <bottom style="thin">
          <color theme="1" tint="0.34998626667073579"/>
        </bottom>
      </border>
    </dxf>
    <dxf>
      <fill>
        <patternFill patternType="solid">
          <bgColor theme="0" tint="-0.14999847407452621"/>
        </patternFill>
      </fill>
    </dxf>
    <dxf>
      <numFmt numFmtId="165" formatCode="0.0"/>
    </dxf>
    <dxf>
      <font>
        <color theme="1" tint="0.14999847407452621"/>
      </font>
    </dxf>
    <dxf>
      <font>
        <color theme="1" tint="0.14999847407452621"/>
      </font>
    </dxf>
    <dxf>
      <font>
        <sz val="11"/>
      </font>
    </dxf>
    <dxf>
      <font>
        <name val="PT Serif"/>
        <charset val="204"/>
        <scheme val="none"/>
      </font>
    </dxf>
    <dxf>
      <font>
        <color theme="1" tint="0.34998626667073579"/>
      </font>
    </dxf>
    <dxf>
      <font>
        <color theme="1" tint="0.34998626667073579"/>
      </font>
    </dxf>
    <dxf>
      <font>
        <name val="PT Serif Italic"/>
      </font>
    </dxf>
    <dxf>
      <font>
        <b val="0"/>
      </font>
    </dxf>
    <dxf>
      <font>
        <b/>
      </font>
    </dxf>
    <dxf>
      <font>
        <color theme="1" tint="0.34998626667073579"/>
      </font>
    </dxf>
    <dxf>
      <font>
        <name val="PT Serif Italic"/>
      </font>
    </dxf>
    <dxf>
      <font>
        <sz val="11"/>
      </font>
    </dxf>
    <dxf>
      <font>
        <sz val="11"/>
      </font>
    </dxf>
    <dxf>
      <font>
        <sz val="11"/>
      </font>
    </dxf>
    <dxf>
      <font>
        <sz val="11"/>
      </font>
    </dxf>
    <dxf>
      <font>
        <sz val="11"/>
      </font>
    </dxf>
    <dxf>
      <font>
        <sz val="11"/>
      </font>
    </dxf>
    <dxf>
      <font>
        <name val="PT Serif"/>
        <charset val="204"/>
        <scheme val="none"/>
      </font>
    </dxf>
    <dxf>
      <font>
        <name val="PT Serif"/>
        <charset val="204"/>
        <scheme val="none"/>
      </font>
    </dxf>
    <dxf>
      <font>
        <name val="PT Serif"/>
        <charset val="204"/>
        <scheme val="none"/>
      </font>
    </dxf>
    <dxf>
      <font>
        <name val="PT Serif"/>
        <charset val="204"/>
        <scheme val="none"/>
      </font>
    </dxf>
    <dxf>
      <font>
        <name val="PT Serif"/>
        <charset val="204"/>
        <scheme val="none"/>
      </font>
    </dxf>
    <dxf>
      <font>
        <b/>
      </font>
    </dxf>
    <dxf>
      <font>
        <name val="PT Serif"/>
        <charset val="204"/>
        <scheme val="none"/>
      </font>
    </dxf>
    <dxf>
      <font>
        <b/>
      </font>
    </dxf>
    <dxf>
      <border>
        <left style="thin">
          <color indexed="64"/>
        </left>
      </border>
    </dxf>
    <dxf>
      <border>
        <right/>
      </border>
    </dxf>
    <dxf>
      <border>
        <right/>
      </border>
    </dxf>
    <dxf>
      <border>
        <right/>
      </border>
    </dxf>
    <dxf>
      <border>
        <right/>
      </border>
    </dxf>
    <dxf>
      <border>
        <right/>
      </border>
    </dxf>
    <dxf>
      <border>
        <left style="thin">
          <color indexed="64"/>
        </left>
      </border>
    </dxf>
    <dxf>
      <font>
        <i val="0"/>
      </font>
    </dxf>
    <dxf>
      <font>
        <i/>
      </font>
    </dxf>
    <dxf>
      <font>
        <i/>
      </font>
    </dxf>
    <dxf>
      <font>
        <i/>
      </font>
    </dxf>
    <dxf>
      <font>
        <i/>
      </font>
    </dxf>
    <dxf>
      <font>
        <i/>
      </font>
    </dxf>
    <dxf>
      <font>
        <b/>
      </font>
    </dxf>
    <dxf>
      <font>
        <b/>
      </font>
    </dxf>
    <dxf>
      <font>
        <b/>
      </font>
    </dxf>
    <dxf>
      <font>
        <b/>
      </font>
    </dxf>
    <dxf>
      <font>
        <b/>
      </font>
    </dxf>
    <dxf>
      <font>
        <sz val="11"/>
      </font>
    </dxf>
    <dxf>
      <font>
        <sz val="11"/>
      </font>
    </dxf>
    <dxf>
      <font>
        <sz val="11"/>
      </font>
    </dxf>
    <dxf>
      <font>
        <sz val="11"/>
      </font>
    </dxf>
    <dxf>
      <font>
        <sz val="11"/>
      </font>
    </dxf>
    <dxf>
      <font>
        <sz val="10"/>
      </font>
    </dxf>
    <dxf>
      <font>
        <name val="PT Serif"/>
        <charset val="204"/>
        <scheme val="none"/>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name val="PT Serif"/>
        <charset val="204"/>
        <scheme val="none"/>
      </font>
    </dxf>
    <dxf>
      <font>
        <name val="PT Serif"/>
        <charset val="204"/>
        <scheme val="none"/>
      </font>
    </dxf>
    <dxf>
      <font>
        <name val="PT Serif"/>
        <charset val="204"/>
        <scheme val="none"/>
      </font>
    </dxf>
    <dxf>
      <font>
        <name val="PT Serif"/>
        <charset val="204"/>
        <scheme val="none"/>
      </font>
    </dxf>
    <dxf>
      <font>
        <name val="PT Serif"/>
        <charset val="204"/>
        <scheme val="none"/>
      </font>
    </dxf>
    <dxf>
      <numFmt numFmtId="2" formatCode="0.00"/>
    </dxf>
    <dxf>
      <numFmt numFmtId="165" formatCode="0.0"/>
    </dxf>
    <dxf>
      <numFmt numFmtId="1" formatCode="0"/>
    </dxf>
    <dxf>
      <alignment horizontal="general" vertical="bottom" textRotation="0" wrapText="1" indent="0" justifyLastLine="0" shrinkToFit="0" readingOrder="0"/>
    </dxf>
    <dxf>
      <numFmt numFmtId="2" formatCode="0.00"/>
    </dxf>
    <dxf>
      <numFmt numFmtId="165" formatCode="0.0"/>
    </dxf>
    <dxf>
      <numFmt numFmtId="1" formatCode="0"/>
    </dxf>
    <dxf>
      <numFmt numFmtId="2" formatCode="0.00"/>
    </dxf>
    <dxf>
      <numFmt numFmtId="165" formatCode="0.0"/>
    </dxf>
    <dxf>
      <numFmt numFmtId="1" formatCode="0"/>
    </dxf>
    <dxf>
      <numFmt numFmtId="1" formatCode="0"/>
    </dxf>
    <dxf>
      <numFmt numFmtId="1" formatCode="0"/>
    </dxf>
    <dxf>
      <numFmt numFmtId="1" formatCode="0"/>
    </dxf>
    <dxf>
      <numFmt numFmtId="1" formatCode="0"/>
    </dxf>
    <dxf>
      <numFmt numFmtId="13" formatCode="0%"/>
    </dxf>
    <dxf>
      <numFmt numFmtId="14"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65" formatCode="0.0"/>
    </dxf>
    <dxf>
      <numFmt numFmtId="1" formatCode="0"/>
    </dxf>
    <dxf>
      <numFmt numFmtId="1" formatCode="0"/>
    </dxf>
    <dxf>
      <numFmt numFmtId="2" formatCode="0.0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fgColor rgb="FFDDE9F8"/>
          <bgColor rgb="FF1F156A"/>
        </patternFill>
      </fill>
    </dxf>
    <dxf>
      <fill>
        <patternFill>
          <fgColor theme="6" tint="0.59996337778862885"/>
          <bgColor rgb="FF0070C0"/>
        </patternFill>
      </fill>
    </dxf>
    <dxf>
      <font>
        <b/>
        <i/>
        <color theme="1" tint="0.24994659260841701"/>
      </font>
      <fill>
        <patternFill patternType="solid">
          <bgColor theme="0" tint="-4.9989318521683403E-2"/>
        </patternFill>
      </fill>
      <border>
        <bottom style="thin">
          <color theme="4"/>
        </bottom>
        <vertical/>
        <horizontal/>
      </border>
    </dxf>
    <dxf>
      <font>
        <b val="0"/>
        <i val="0"/>
        <strike val="0"/>
        <u val="none"/>
        <color rgb="FF111111"/>
      </font>
      <fill>
        <patternFill>
          <bgColor theme="0" tint="-4.9989318521683403E-2"/>
        </patternFill>
      </fill>
      <border diagonalUp="0" diagonalDown="0">
        <left/>
        <right/>
        <top/>
        <bottom/>
        <vertical/>
        <horizontal/>
      </border>
    </dxf>
    <dxf>
      <font>
        <color theme="1" tint="0.24994659260841701"/>
      </font>
      <fill>
        <patternFill>
          <bgColor theme="9" tint="0.59996337778862885"/>
        </patternFill>
      </fill>
    </dxf>
    <dxf>
      <font>
        <b/>
        <i/>
        <color theme="1" tint="0.24994659260841701"/>
      </font>
      <fill>
        <patternFill>
          <bgColor theme="0" tint="-4.9989318521683403E-2"/>
        </patternFill>
      </fill>
      <border diagonalUp="0" diagonalDown="0">
        <left/>
        <right/>
        <top/>
        <bottom style="thin">
          <color auto="1"/>
        </bottom>
        <vertical/>
        <horizontal style="thin">
          <color auto="1"/>
        </horizontal>
      </border>
    </dxf>
    <dxf>
      <font>
        <b val="0"/>
        <i val="0"/>
        <color theme="1" tint="0.24994659260841701"/>
      </font>
      <fill>
        <patternFill>
          <bgColor theme="0" tint="-4.9989318521683403E-2"/>
        </patternFill>
      </fill>
      <border diagonalUp="0" diagonalDown="0">
        <left/>
        <right/>
        <top/>
        <bottom/>
        <vertical/>
        <horizontal/>
      </border>
    </dxf>
    <dxf>
      <fill>
        <patternFill patternType="solid">
          <fgColor theme="0" tint="-0.14999847407452621"/>
          <bgColor theme="0" tint="-0.14999847407452621"/>
        </patternFill>
      </fill>
      <border>
        <bottom style="thin">
          <color theme="0" tint="-0.34998626667073579"/>
        </bottom>
      </border>
    </dxf>
    <dxf>
      <fill>
        <patternFill patternType="solid">
          <fgColor theme="0" tint="-0.14999847407452621"/>
          <bgColor theme="0" tint="-0.14999847407452621"/>
        </patternFill>
      </fill>
      <border>
        <bottom style="thin">
          <color theme="0" tint="-0.34998626667073579"/>
        </bottom>
      </border>
    </dxf>
    <dxf>
      <font>
        <b/>
        <color theme="1"/>
      </font>
    </dxf>
    <dxf>
      <font>
        <b/>
        <color theme="1"/>
      </font>
      <border>
        <bottom style="thin">
          <color theme="0" tint="-0.34998626667073579"/>
        </bottom>
      </border>
    </dxf>
    <dxf>
      <font>
        <b/>
        <color theme="1"/>
      </font>
    </dxf>
    <dxf>
      <font>
        <b/>
        <color theme="1"/>
      </font>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0" tint="-0.14999847407452621"/>
          <bgColor theme="0" tint="-0.14999847407452621"/>
        </patternFill>
      </fill>
      <border>
        <top style="thin">
          <color theme="0" tint="-0.34998626667073579"/>
        </top>
      </border>
    </dxf>
    <dxf>
      <font>
        <b/>
        <color theme="1"/>
      </font>
      <fill>
        <patternFill patternType="solid">
          <fgColor theme="0" tint="-0.14999847407452621"/>
          <bgColor theme="0" tint="-0.14999847407452621"/>
        </patternFill>
      </fill>
      <border>
        <bottom style="thin">
          <color theme="0" tint="-0.34998626667073579"/>
        </bottom>
      </border>
    </dxf>
    <dxf>
      <fill>
        <patternFill>
          <bgColor theme="0" tint="-4.9989318521683403E-2"/>
        </patternFill>
      </fill>
      <border>
        <left/>
        <right/>
        <top/>
        <bottom/>
        <vertical/>
        <horizontal style="thin">
          <color theme="2" tint="-0.24994659260841701"/>
        </horizontal>
      </border>
    </dxf>
    <dxf>
      <font>
        <b/>
        <color theme="1"/>
      </font>
    </dxf>
    <dxf>
      <font>
        <b/>
        <color theme="1"/>
      </font>
      <fill>
        <patternFill patternType="solid">
          <fgColor theme="9" tint="0.79998168889431442"/>
          <bgColor theme="9" tint="0.79998168889431442"/>
        </patternFill>
      </fill>
      <border>
        <bottom style="thin">
          <color theme="0"/>
        </bottom>
      </border>
    </dxf>
    <dxf>
      <border>
        <top style="thin">
          <color theme="9" tint="0.79998168889431442"/>
        </top>
      </border>
    </dxf>
    <dxf>
      <border>
        <top style="thin">
          <color theme="9" tint="0.79998168889431442"/>
        </top>
      </border>
    </dxf>
    <dxf>
      <font>
        <b/>
        <color theme="1"/>
      </font>
    </dxf>
    <dxf>
      <font>
        <b/>
        <color theme="1"/>
      </font>
      <fill>
        <patternFill patternType="solid">
          <fgColor theme="9" tint="0.79998168889431442"/>
          <bgColor theme="9" tint="0.79998168889431442"/>
        </patternFill>
      </fill>
      <border>
        <top style="thin">
          <color theme="9" tint="0.59999389629810485"/>
        </top>
        <bottom style="thin">
          <color theme="9" tint="0.59999389629810485"/>
        </bottom>
      </border>
    </dxf>
    <dxf>
      <border>
        <left style="thin">
          <color theme="9"/>
        </left>
        <right style="thin">
          <color theme="9"/>
        </right>
        <top style="thin">
          <color theme="9"/>
        </top>
        <bottom style="thin">
          <color theme="9"/>
        </bottom>
      </border>
    </dxf>
    <dxf>
      <border>
        <left style="thin">
          <color theme="9" tint="0.59999389629810485"/>
        </left>
        <right style="thin">
          <color theme="9" tint="0.59999389629810485"/>
        </right>
        <top style="thin">
          <color theme="1" tint="0.14996795556505021"/>
        </top>
        <bottom style="thin">
          <color theme="1" tint="0.14996795556505021"/>
        </bottom>
        <vertical style="thin">
          <color theme="1" tint="0.14996795556505021"/>
        </vertical>
        <horizontal style="thin">
          <color theme="1" tint="0.14996795556505021"/>
        </horizontal>
      </border>
    </dxf>
    <dxf>
      <border>
        <right style="thin">
          <color theme="9"/>
        </right>
      </border>
    </dxf>
    <dxf>
      <font>
        <b/>
        <color theme="1"/>
      </font>
      <border>
        <left style="medium">
          <color theme="9"/>
        </left>
        <right style="medium">
          <color theme="9"/>
        </right>
        <top style="medium">
          <color theme="9"/>
        </top>
        <bottom style="medium">
          <color theme="9"/>
        </bottom>
      </border>
    </dxf>
    <dxf>
      <font>
        <b/>
        <color theme="1"/>
      </font>
      <border>
        <left style="medium">
          <color theme="9"/>
        </left>
        <right style="medium">
          <color theme="9"/>
        </right>
        <top style="medium">
          <color theme="9"/>
        </top>
        <bottom style="medium">
          <color theme="9"/>
        </bottom>
        <horizontal style="thin">
          <color theme="0"/>
        </horizontal>
      </border>
    </dxf>
    <dxf>
      <font>
        <color theme="9" tint="-0.249977111117893"/>
      </font>
      <border>
        <horizontal style="thin">
          <color theme="9" tint="0.79998168889431442"/>
        </horizontal>
      </border>
    </dxf>
  </dxfs>
  <tableStyles count="4" defaultTableStyle="TableStyleMedium2" defaultPivotStyle="PivotStyleLight16">
    <tableStyle name="PivotStyleLight14 2" table="0" count="12" xr9:uid="{52B3B7B5-D132-2642-9413-C88880678D05}">
      <tableStyleElement type="wholeTable" dxfId="174"/>
      <tableStyleElement type="headerRow" dxfId="173"/>
      <tableStyleElement type="totalRow" dxfId="172"/>
      <tableStyleElement type="firstColumn" dxfId="171"/>
      <tableStyleElement type="firstRowStripe" dxfId="170"/>
      <tableStyleElement type="firstColumnStripe" dxfId="169"/>
      <tableStyleElement type="firstSubtotalRow" dxfId="168"/>
      <tableStyleElement type="secondSubtotalRow" dxfId="167"/>
      <tableStyleElement type="secondColumnSubheading" dxfId="166"/>
      <tableStyleElement type="thirdColumnSubheading" dxfId="165"/>
      <tableStyleElement type="firstRowSubheading" dxfId="164"/>
      <tableStyleElement type="secondRowSubheading" dxfId="163"/>
    </tableStyle>
    <tableStyle name="PivotStyleLight15 2" table="0" count="12" xr9:uid="{FDFBE794-0050-F14D-AE29-4D025C19AD63}">
      <tableStyleElement type="wholeTable" dxfId="162"/>
      <tableStyleElement type="headerRow" dxfId="161"/>
      <tableStyleElement type="totalRow" dxfId="160"/>
      <tableStyleElement type="firstRowStripe" dxfId="159"/>
      <tableStyleElement type="firstColumnStripe" dxfId="158"/>
      <tableStyleElement type="firstSubtotalColumn" dxfId="157"/>
      <tableStyleElement type="firstSubtotalRow" dxfId="156"/>
      <tableStyleElement type="secondSubtotalRow" dxfId="155"/>
      <tableStyleElement type="firstRowSubheading" dxfId="154"/>
      <tableStyleElement type="secondRowSubheading" dxfId="153"/>
      <tableStyleElement type="pageFieldLabels" dxfId="152"/>
      <tableStyleElement type="pageFieldValues" dxfId="151"/>
    </tableStyle>
    <tableStyle name="SlicerStyleDark1 2" pivot="0" table="0" count="11" xr9:uid="{55B18EDA-3900-FD4F-B896-E2B2DD3AA2B3}">
      <tableStyleElement type="wholeTable" dxfId="150"/>
      <tableStyleElement type="headerRow" dxfId="149"/>
      <tableStyleElement type="firstRowStripe" dxfId="148"/>
    </tableStyle>
    <tableStyle name="SlicerStyleLight1 2" pivot="0" table="0" count="12" xr9:uid="{907B90D3-C2BC-8949-8513-BF00B5C8840D}">
      <tableStyleElement type="wholeTable" dxfId="147"/>
      <tableStyleElement type="headerRow" dxfId="146"/>
      <tableStyleElement type="firstRowStripe" dxfId="145"/>
      <tableStyleElement type="secondRowStripe" dxfId="144"/>
    </tableStyle>
  </tableStyles>
  <colors>
    <mruColors>
      <color rgb="FFA8C1A1"/>
      <color rgb="FF4B6EAF"/>
      <color rgb="FF156082"/>
      <color rgb="FF555555"/>
      <color rgb="FF196B24"/>
      <color rgb="FFB0B4BA"/>
      <color rgb="FF4CAF4F"/>
      <color rgb="FFFFCA26"/>
      <color rgb="FFEF534F"/>
      <color rgb="FFE6E5E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Engagement.xlsx]Pivots !PivotTable10</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'!$I$16</c:f>
              <c:strCache>
                <c:ptCount val="1"/>
                <c:pt idx="0">
                  <c:v>Total</c:v>
                </c:pt>
              </c:strCache>
            </c:strRef>
          </c:tx>
          <c:spPr>
            <a:ln w="28575" cap="rnd">
              <a:solidFill>
                <a:schemeClr val="accent1"/>
              </a:solidFill>
              <a:round/>
            </a:ln>
            <a:effectLst/>
          </c:spPr>
          <c:marker>
            <c:symbol val="none"/>
          </c:marker>
          <c:cat>
            <c:strRef>
              <c:f>'Pivots '!$H$17:$H$41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 '!$I$17:$I$41</c:f>
              <c:numCache>
                <c:formatCode>0</c:formatCode>
                <c:ptCount val="24"/>
                <c:pt idx="0">
                  <c:v>11</c:v>
                </c:pt>
                <c:pt idx="1">
                  <c:v>1</c:v>
                </c:pt>
                <c:pt idx="2">
                  <c:v>3</c:v>
                </c:pt>
                <c:pt idx="3">
                  <c:v>3</c:v>
                </c:pt>
                <c:pt idx="4">
                  <c:v>6</c:v>
                </c:pt>
                <c:pt idx="5">
                  <c:v>2</c:v>
                </c:pt>
                <c:pt idx="6">
                  <c:v>6</c:v>
                </c:pt>
                <c:pt idx="7">
                  <c:v>4</c:v>
                </c:pt>
                <c:pt idx="8">
                  <c:v>5</c:v>
                </c:pt>
                <c:pt idx="9">
                  <c:v>2</c:v>
                </c:pt>
                <c:pt idx="10">
                  <c:v>5</c:v>
                </c:pt>
                <c:pt idx="11">
                  <c:v>3</c:v>
                </c:pt>
                <c:pt idx="12">
                  <c:v>5</c:v>
                </c:pt>
                <c:pt idx="13">
                  <c:v>3</c:v>
                </c:pt>
                <c:pt idx="14">
                  <c:v>2</c:v>
                </c:pt>
                <c:pt idx="15">
                  <c:v>6</c:v>
                </c:pt>
                <c:pt idx="16">
                  <c:v>5</c:v>
                </c:pt>
                <c:pt idx="17">
                  <c:v>4</c:v>
                </c:pt>
                <c:pt idx="18">
                  <c:v>4</c:v>
                </c:pt>
                <c:pt idx="19">
                  <c:v>8</c:v>
                </c:pt>
                <c:pt idx="20">
                  <c:v>4</c:v>
                </c:pt>
                <c:pt idx="21">
                  <c:v>1</c:v>
                </c:pt>
                <c:pt idx="22">
                  <c:v>4</c:v>
                </c:pt>
                <c:pt idx="23">
                  <c:v>3</c:v>
                </c:pt>
              </c:numCache>
            </c:numRef>
          </c:val>
          <c:smooth val="0"/>
          <c:extLst>
            <c:ext xmlns:c16="http://schemas.microsoft.com/office/drawing/2014/chart" uri="{C3380CC4-5D6E-409C-BE32-E72D297353CC}">
              <c16:uniqueId val="{0000003D-C45B-A74A-B50C-53B091E8D42D}"/>
            </c:ext>
          </c:extLst>
        </c:ser>
        <c:dLbls>
          <c:showLegendKey val="0"/>
          <c:showVal val="0"/>
          <c:showCatName val="0"/>
          <c:showSerName val="0"/>
          <c:showPercent val="0"/>
          <c:showBubbleSize val="0"/>
        </c:dLbls>
        <c:smooth val="0"/>
        <c:axId val="1815421199"/>
        <c:axId val="1815582863"/>
      </c:lineChart>
      <c:catAx>
        <c:axId val="181542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82863"/>
        <c:crosses val="autoZero"/>
        <c:auto val="1"/>
        <c:lblAlgn val="ctr"/>
        <c:lblOffset val="100"/>
        <c:noMultiLvlLbl val="0"/>
      </c:catAx>
      <c:valAx>
        <c:axId val="1815582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42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Engagement.xlsx]Pivots !PivotTable10</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'!$I$16</c:f>
              <c:strCache>
                <c:ptCount val="1"/>
                <c:pt idx="0">
                  <c:v>Total</c:v>
                </c:pt>
              </c:strCache>
            </c:strRef>
          </c:tx>
          <c:spPr>
            <a:ln w="28575" cap="rnd">
              <a:solidFill>
                <a:schemeClr val="accent1"/>
              </a:solidFill>
              <a:round/>
            </a:ln>
            <a:effectLst/>
          </c:spPr>
          <c:marker>
            <c:symbol val="none"/>
          </c:marker>
          <c:cat>
            <c:strRef>
              <c:f>'Pivots '!$H$17:$H$41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 '!$I$17:$I$41</c:f>
              <c:numCache>
                <c:formatCode>0</c:formatCode>
                <c:ptCount val="24"/>
                <c:pt idx="0">
                  <c:v>11</c:v>
                </c:pt>
                <c:pt idx="1">
                  <c:v>1</c:v>
                </c:pt>
                <c:pt idx="2">
                  <c:v>3</c:v>
                </c:pt>
                <c:pt idx="3">
                  <c:v>3</c:v>
                </c:pt>
                <c:pt idx="4">
                  <c:v>6</c:v>
                </c:pt>
                <c:pt idx="5">
                  <c:v>2</c:v>
                </c:pt>
                <c:pt idx="6">
                  <c:v>6</c:v>
                </c:pt>
                <c:pt idx="7">
                  <c:v>4</c:v>
                </c:pt>
                <c:pt idx="8">
                  <c:v>5</c:v>
                </c:pt>
                <c:pt idx="9">
                  <c:v>2</c:v>
                </c:pt>
                <c:pt idx="10">
                  <c:v>5</c:v>
                </c:pt>
                <c:pt idx="11">
                  <c:v>3</c:v>
                </c:pt>
                <c:pt idx="12">
                  <c:v>5</c:v>
                </c:pt>
                <c:pt idx="13">
                  <c:v>3</c:v>
                </c:pt>
                <c:pt idx="14">
                  <c:v>2</c:v>
                </c:pt>
                <c:pt idx="15">
                  <c:v>6</c:v>
                </c:pt>
                <c:pt idx="16">
                  <c:v>5</c:v>
                </c:pt>
                <c:pt idx="17">
                  <c:v>4</c:v>
                </c:pt>
                <c:pt idx="18">
                  <c:v>4</c:v>
                </c:pt>
                <c:pt idx="19">
                  <c:v>8</c:v>
                </c:pt>
                <c:pt idx="20">
                  <c:v>4</c:v>
                </c:pt>
                <c:pt idx="21">
                  <c:v>1</c:v>
                </c:pt>
                <c:pt idx="22">
                  <c:v>4</c:v>
                </c:pt>
                <c:pt idx="23">
                  <c:v>3</c:v>
                </c:pt>
              </c:numCache>
            </c:numRef>
          </c:val>
          <c:smooth val="0"/>
          <c:extLst>
            <c:ext xmlns:c16="http://schemas.microsoft.com/office/drawing/2014/chart" uri="{C3380CC4-5D6E-409C-BE32-E72D297353CC}">
              <c16:uniqueId val="{00000006-F877-434E-81D3-91E952FD76C9}"/>
            </c:ext>
          </c:extLst>
        </c:ser>
        <c:dLbls>
          <c:showLegendKey val="0"/>
          <c:showVal val="0"/>
          <c:showCatName val="0"/>
          <c:showSerName val="0"/>
          <c:showPercent val="0"/>
          <c:showBubbleSize val="0"/>
        </c:dLbls>
        <c:smooth val="0"/>
        <c:axId val="1851830399"/>
        <c:axId val="1963578367"/>
      </c:lineChart>
      <c:catAx>
        <c:axId val="185183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24</a:t>
                </a:r>
                <a:r>
                  <a:rPr lang="en-GB" baseline="0"/>
                  <a:t>hr. Format </a:t>
                </a:r>
                <a:endParaRPr lang="en-GB"/>
              </a:p>
            </c:rich>
          </c:tx>
          <c:layout>
            <c:manualLayout>
              <c:xMode val="edge"/>
              <c:yMode val="edge"/>
              <c:x val="0.45014393700787392"/>
              <c:y val="0.910148168240968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578367"/>
        <c:crosses val="autoZero"/>
        <c:auto val="1"/>
        <c:lblAlgn val="ctr"/>
        <c:lblOffset val="100"/>
        <c:tickMarkSkip val="4"/>
        <c:noMultiLvlLbl val="0"/>
      </c:catAx>
      <c:valAx>
        <c:axId val="1963578367"/>
        <c:scaling>
          <c:orientation val="minMax"/>
          <c:max val="1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Post</a:t>
                </a:r>
                <a:r>
                  <a:rPr lang="en-GB" baseline="0"/>
                  <a:t> Count</a:t>
                </a:r>
                <a:endParaRPr lang="en-GB"/>
              </a:p>
            </c:rich>
          </c:tx>
          <c:layout>
            <c:manualLayout>
              <c:xMode val="edge"/>
              <c:yMode val="edge"/>
              <c:x val="1.2E-2"/>
              <c:y val="0.42368996940812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830399"/>
        <c:crosses val="autoZero"/>
        <c:crossBetween val="between"/>
        <c:majorUnit val="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6949321959755029"/>
          <c:y val="9.1603053435114504E-2"/>
          <c:w val="0.49583333333333335"/>
          <c:h val="0.90839694656488545"/>
        </c:manualLayout>
      </c:layout>
      <c:doughnutChart>
        <c:varyColors val="1"/>
        <c:ser>
          <c:idx val="0"/>
          <c:order val="0"/>
          <c:tx>
            <c:v>Low</c:v>
          </c:tx>
          <c:spPr>
            <a:ln>
              <a:noFill/>
            </a:ln>
          </c:spPr>
          <c:dPt>
            <c:idx val="0"/>
            <c:bubble3D val="0"/>
            <c:spPr>
              <a:solidFill>
                <a:srgbClr val="EF534F"/>
              </a:solidFill>
              <a:ln w="9525" cap="flat" cmpd="sng" algn="ctr">
                <a:noFill/>
                <a:round/>
              </a:ln>
              <a:effectLst/>
            </c:spPr>
            <c:extLst>
              <c:ext xmlns:c16="http://schemas.microsoft.com/office/drawing/2014/chart" uri="{C3380CC4-5D6E-409C-BE32-E72D297353CC}">
                <c16:uniqueId val="{00000004-50F3-0840-BA24-279FE7DAB0E1}"/>
              </c:ext>
            </c:extLst>
          </c:dPt>
          <c:dPt>
            <c:idx val="1"/>
            <c:bubble3D val="0"/>
            <c:spPr>
              <a:solidFill>
                <a:srgbClr val="FFCA26"/>
              </a:solidFill>
              <a:ln w="9525" cap="flat" cmpd="sng" algn="ctr">
                <a:noFill/>
                <a:round/>
              </a:ln>
              <a:effectLst/>
            </c:spPr>
            <c:extLst>
              <c:ext xmlns:c16="http://schemas.microsoft.com/office/drawing/2014/chart" uri="{C3380CC4-5D6E-409C-BE32-E72D297353CC}">
                <c16:uniqueId val="{00000005-50F3-0840-BA24-279FE7DAB0E1}"/>
              </c:ext>
            </c:extLst>
          </c:dPt>
          <c:dPt>
            <c:idx val="2"/>
            <c:bubble3D val="0"/>
            <c:spPr>
              <a:solidFill>
                <a:srgbClr val="4CAF4F"/>
              </a:solidFill>
              <a:ln w="9525" cap="flat" cmpd="sng" algn="ctr">
                <a:noFill/>
                <a:round/>
              </a:ln>
              <a:effectLst/>
            </c:spPr>
            <c:extLst>
              <c:ext xmlns:c16="http://schemas.microsoft.com/office/drawing/2014/chart" uri="{C3380CC4-5D6E-409C-BE32-E72D297353CC}">
                <c16:uniqueId val="{00000006-50F3-0840-BA24-279FE7DAB0E1}"/>
              </c:ext>
            </c:extLst>
          </c:dPt>
          <c:dPt>
            <c:idx val="3"/>
            <c:bubble3D val="0"/>
            <c:spPr>
              <a:noFill/>
              <a:ln w="9525" cap="flat" cmpd="sng" algn="ctr">
                <a:noFill/>
                <a:round/>
              </a:ln>
              <a:effectLst/>
            </c:spPr>
            <c:extLst>
              <c:ext xmlns:c16="http://schemas.microsoft.com/office/drawing/2014/chart" uri="{C3380CC4-5D6E-409C-BE32-E72D297353CC}">
                <c16:uniqueId val="{00000002-50F3-0840-BA24-279FE7DAB0E1}"/>
              </c:ext>
            </c:extLst>
          </c:dPt>
          <c:cat>
            <c:strRef>
              <c:f>Sheet1!$B$18:$B$21</c:f>
              <c:strCache>
                <c:ptCount val="4"/>
                <c:pt idx="0">
                  <c:v>Red</c:v>
                </c:pt>
                <c:pt idx="1">
                  <c:v>Yellow</c:v>
                </c:pt>
                <c:pt idx="2">
                  <c:v>Green</c:v>
                </c:pt>
                <c:pt idx="3">
                  <c:v>Omission</c:v>
                </c:pt>
              </c:strCache>
            </c:strRef>
          </c:cat>
          <c:val>
            <c:numRef>
              <c:f>Sheet1!$C$18:$C$21</c:f>
              <c:numCache>
                <c:formatCode>General</c:formatCode>
                <c:ptCount val="4"/>
                <c:pt idx="0">
                  <c:v>33</c:v>
                </c:pt>
                <c:pt idx="1">
                  <c:v>33</c:v>
                </c:pt>
                <c:pt idx="2">
                  <c:v>33</c:v>
                </c:pt>
                <c:pt idx="3">
                  <c:v>100</c:v>
                </c:pt>
              </c:numCache>
            </c:numRef>
          </c:val>
          <c:extLst>
            <c:ext xmlns:c16="http://schemas.microsoft.com/office/drawing/2014/chart" uri="{C3380CC4-5D6E-409C-BE32-E72D297353CC}">
              <c16:uniqueId val="{00000000-50F3-0840-BA24-279FE7DAB0E1}"/>
            </c:ext>
          </c:extLst>
        </c:ser>
        <c:ser>
          <c:idx val="1"/>
          <c:order val="1"/>
          <c:tx>
            <c:v>Moderate</c:v>
          </c:tx>
          <c:spPr>
            <a:ln w="22225">
              <a:noFill/>
            </a:ln>
            <a:effectLst>
              <a:outerShdw blurRad="50800" dist="50800" dir="5400000" algn="ctr" rotWithShape="0">
                <a:schemeClr val="bg1"/>
              </a:outerShdw>
            </a:effectLst>
          </c:spPr>
          <c:dPt>
            <c:idx val="0"/>
            <c:bubble3D val="0"/>
            <c:spPr>
              <a:gradFill rotWithShape="1">
                <a:gsLst>
                  <a:gs pos="0">
                    <a:schemeClr val="accent1">
                      <a:tint val="42000"/>
                      <a:lumMod val="110000"/>
                      <a:satMod val="105000"/>
                      <a:tint val="67000"/>
                    </a:schemeClr>
                  </a:gs>
                  <a:gs pos="50000">
                    <a:schemeClr val="accent1">
                      <a:tint val="42000"/>
                      <a:lumMod val="105000"/>
                      <a:satMod val="103000"/>
                      <a:tint val="73000"/>
                    </a:schemeClr>
                  </a:gs>
                  <a:gs pos="100000">
                    <a:schemeClr val="accent1">
                      <a:tint val="42000"/>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3-50F3-0840-BA24-279FE7DAB0E1}"/>
              </c:ext>
            </c:extLst>
          </c:dPt>
          <c:dPt>
            <c:idx val="1"/>
            <c:bubble3D val="0"/>
            <c:spPr>
              <a:gradFill rotWithShape="1">
                <a:gsLst>
                  <a:gs pos="0">
                    <a:schemeClr val="accent1">
                      <a:tint val="54000"/>
                      <a:lumMod val="110000"/>
                      <a:satMod val="105000"/>
                      <a:tint val="67000"/>
                    </a:schemeClr>
                  </a:gs>
                  <a:gs pos="50000">
                    <a:schemeClr val="accent1">
                      <a:tint val="54000"/>
                      <a:lumMod val="105000"/>
                      <a:satMod val="103000"/>
                      <a:tint val="73000"/>
                    </a:schemeClr>
                  </a:gs>
                  <a:gs pos="100000">
                    <a:schemeClr val="accent1">
                      <a:tint val="54000"/>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4-50F3-0840-BA24-279FE7DAB0E1}"/>
              </c:ext>
            </c:extLst>
          </c:dPt>
          <c:dPt>
            <c:idx val="2"/>
            <c:bubble3D val="0"/>
            <c:spPr>
              <a:gradFill rotWithShape="1">
                <a:gsLst>
                  <a:gs pos="0">
                    <a:schemeClr val="accent1">
                      <a:tint val="65000"/>
                      <a:lumMod val="110000"/>
                      <a:satMod val="105000"/>
                      <a:tint val="67000"/>
                    </a:schemeClr>
                  </a:gs>
                  <a:gs pos="50000">
                    <a:schemeClr val="accent1">
                      <a:tint val="65000"/>
                      <a:lumMod val="105000"/>
                      <a:satMod val="103000"/>
                      <a:tint val="73000"/>
                    </a:schemeClr>
                  </a:gs>
                  <a:gs pos="100000">
                    <a:schemeClr val="accent1">
                      <a:tint val="65000"/>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5-50F3-0840-BA24-279FE7DAB0E1}"/>
              </c:ext>
            </c:extLst>
          </c:dPt>
          <c:dPt>
            <c:idx val="3"/>
            <c:bubble3D val="0"/>
            <c:spPr>
              <a:gradFill rotWithShape="1">
                <a:gsLst>
                  <a:gs pos="0">
                    <a:schemeClr val="accent1">
                      <a:tint val="77000"/>
                      <a:lumMod val="110000"/>
                      <a:satMod val="105000"/>
                      <a:tint val="67000"/>
                    </a:schemeClr>
                  </a:gs>
                  <a:gs pos="50000">
                    <a:schemeClr val="accent1">
                      <a:tint val="77000"/>
                      <a:lumMod val="105000"/>
                      <a:satMod val="103000"/>
                      <a:tint val="73000"/>
                    </a:schemeClr>
                  </a:gs>
                  <a:gs pos="100000">
                    <a:schemeClr val="accent1">
                      <a:tint val="77000"/>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6-50F3-0840-BA24-279FE7DAB0E1}"/>
              </c:ext>
            </c:extLst>
          </c:dPt>
          <c:dPt>
            <c:idx val="4"/>
            <c:bubble3D val="0"/>
            <c:spPr>
              <a:gradFill rotWithShape="1">
                <a:gsLst>
                  <a:gs pos="0">
                    <a:schemeClr val="accent1">
                      <a:tint val="89000"/>
                      <a:lumMod val="110000"/>
                      <a:satMod val="105000"/>
                      <a:tint val="67000"/>
                    </a:schemeClr>
                  </a:gs>
                  <a:gs pos="50000">
                    <a:schemeClr val="accent1">
                      <a:tint val="89000"/>
                      <a:lumMod val="105000"/>
                      <a:satMod val="103000"/>
                      <a:tint val="73000"/>
                    </a:schemeClr>
                  </a:gs>
                  <a:gs pos="100000">
                    <a:schemeClr val="accent1">
                      <a:tint val="89000"/>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7-50F3-0840-BA24-279FE7DAB0E1}"/>
              </c:ext>
            </c:extLst>
          </c:dPt>
          <c:dPt>
            <c:idx val="5"/>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8-50F3-0840-BA24-279FE7DAB0E1}"/>
              </c:ext>
            </c:extLst>
          </c:dPt>
          <c:dPt>
            <c:idx val="6"/>
            <c:bubble3D val="0"/>
            <c:spPr>
              <a:gradFill rotWithShape="1">
                <a:gsLst>
                  <a:gs pos="0">
                    <a:schemeClr val="accent1">
                      <a:shade val="88000"/>
                      <a:lumMod val="110000"/>
                      <a:satMod val="105000"/>
                      <a:tint val="67000"/>
                    </a:schemeClr>
                  </a:gs>
                  <a:gs pos="50000">
                    <a:schemeClr val="accent1">
                      <a:shade val="88000"/>
                      <a:lumMod val="105000"/>
                      <a:satMod val="103000"/>
                      <a:tint val="73000"/>
                    </a:schemeClr>
                  </a:gs>
                  <a:gs pos="100000">
                    <a:schemeClr val="accent1">
                      <a:shade val="88000"/>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0-50F3-0840-BA24-279FE7DAB0E1}"/>
              </c:ext>
            </c:extLst>
          </c:dPt>
          <c:dPt>
            <c:idx val="7"/>
            <c:bubble3D val="0"/>
            <c:spPr>
              <a:gradFill rotWithShape="1">
                <a:gsLst>
                  <a:gs pos="0">
                    <a:schemeClr val="accent1">
                      <a:shade val="76000"/>
                      <a:lumMod val="110000"/>
                      <a:satMod val="105000"/>
                      <a:tint val="67000"/>
                    </a:schemeClr>
                  </a:gs>
                  <a:gs pos="50000">
                    <a:schemeClr val="accent1">
                      <a:shade val="76000"/>
                      <a:lumMod val="105000"/>
                      <a:satMod val="103000"/>
                      <a:tint val="73000"/>
                    </a:schemeClr>
                  </a:gs>
                  <a:gs pos="100000">
                    <a:schemeClr val="accent1">
                      <a:shade val="76000"/>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9-50F3-0840-BA24-279FE7DAB0E1}"/>
              </c:ext>
            </c:extLst>
          </c:dPt>
          <c:dPt>
            <c:idx val="8"/>
            <c:bubble3D val="0"/>
            <c:spPr>
              <a:gradFill rotWithShape="1">
                <a:gsLst>
                  <a:gs pos="0">
                    <a:schemeClr val="accent1">
                      <a:shade val="65000"/>
                      <a:lumMod val="110000"/>
                      <a:satMod val="105000"/>
                      <a:tint val="67000"/>
                    </a:schemeClr>
                  </a:gs>
                  <a:gs pos="50000">
                    <a:schemeClr val="accent1">
                      <a:shade val="65000"/>
                      <a:lumMod val="105000"/>
                      <a:satMod val="103000"/>
                      <a:tint val="73000"/>
                    </a:schemeClr>
                  </a:gs>
                  <a:gs pos="100000">
                    <a:schemeClr val="accent1">
                      <a:shade val="65000"/>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A-50F3-0840-BA24-279FE7DAB0E1}"/>
              </c:ext>
            </c:extLst>
          </c:dPt>
          <c:dPt>
            <c:idx val="9"/>
            <c:bubble3D val="0"/>
            <c:spPr>
              <a:gradFill rotWithShape="1">
                <a:gsLst>
                  <a:gs pos="0">
                    <a:schemeClr val="accent1">
                      <a:shade val="53000"/>
                      <a:lumMod val="110000"/>
                      <a:satMod val="105000"/>
                      <a:tint val="67000"/>
                    </a:schemeClr>
                  </a:gs>
                  <a:gs pos="50000">
                    <a:schemeClr val="accent1">
                      <a:shade val="53000"/>
                      <a:lumMod val="105000"/>
                      <a:satMod val="103000"/>
                      <a:tint val="73000"/>
                    </a:schemeClr>
                  </a:gs>
                  <a:gs pos="100000">
                    <a:schemeClr val="accent1">
                      <a:shade val="53000"/>
                      <a:lumMod val="105000"/>
                      <a:satMod val="109000"/>
                      <a:tint val="81000"/>
                    </a:schemeClr>
                  </a:gs>
                </a:gsLst>
                <a:lin ang="5400000" scaled="0"/>
              </a:grad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1B-50F3-0840-BA24-279FE7DAB0E1}"/>
              </c:ext>
            </c:extLst>
          </c:dPt>
          <c:dPt>
            <c:idx val="10"/>
            <c:bubble3D val="0"/>
            <c:spPr>
              <a:noFill/>
              <a:ln w="22225" cap="flat" cmpd="sng" algn="ctr">
                <a:noFill/>
                <a:round/>
              </a:ln>
              <a:effectLst>
                <a:outerShdw blurRad="50800" dist="50800" dir="5400000" algn="ctr" rotWithShape="0">
                  <a:schemeClr val="bg1"/>
                </a:outerShdw>
              </a:effectLst>
            </c:spPr>
            <c:extLst>
              <c:ext xmlns:c16="http://schemas.microsoft.com/office/drawing/2014/chart" uri="{C3380CC4-5D6E-409C-BE32-E72D297353CC}">
                <c16:uniqueId val="{00000003-50F3-0840-BA24-279FE7DAB0E1}"/>
              </c:ext>
            </c:extLst>
          </c:dPt>
          <c:dLbls>
            <c:dLbl>
              <c:idx val="0"/>
              <c:tx>
                <c:rich>
                  <a:bodyPr rot="0" spcFirstLastPara="1" vertOverflow="ellipsis" vert="horz" wrap="square" lIns="38100" tIns="19050" rIns="38100" bIns="19050" anchor="ctr" anchorCtr="1">
                    <a:spAutoFit/>
                  </a:bodyPr>
                  <a:lstStyle/>
                  <a:p>
                    <a:pPr>
                      <a:defRPr sz="900" b="0" i="1" u="none" strike="noStrike" kern="1200" baseline="0">
                        <a:solidFill>
                          <a:schemeClr val="tx1">
                            <a:lumMod val="95000"/>
                            <a:lumOff val="5000"/>
                          </a:schemeClr>
                        </a:solidFill>
                        <a:latin typeface="PT Serif" panose="020A0603040505020204" pitchFamily="18" charset="77"/>
                        <a:ea typeface="+mn-ea"/>
                        <a:cs typeface="+mn-cs"/>
                      </a:defRPr>
                    </a:pPr>
                    <a:fld id="{A470FC94-A29B-3240-B001-BE3CB0CC2772}" type="CELLRANGE">
                      <a:rPr lang="en-US"/>
                      <a:pPr>
                        <a:defRPr i="1">
                          <a:solidFill>
                            <a:schemeClr val="tx1">
                              <a:lumMod val="95000"/>
                              <a:lumOff val="5000"/>
                            </a:schemeClr>
                          </a:solidFill>
                          <a:latin typeface="PT Serif" panose="020A0603040505020204" pitchFamily="18" charset="77"/>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95000"/>
                          <a:lumOff val="5000"/>
                        </a:schemeClr>
                      </a:solidFill>
                      <a:latin typeface="PT Serif" panose="020A0603040505020204" pitchFamily="18" charset="77"/>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50F3-0840-BA24-279FE7DAB0E1}"/>
                </c:ext>
              </c:extLst>
            </c:dLbl>
            <c:dLbl>
              <c:idx val="1"/>
              <c:tx>
                <c:rich>
                  <a:bodyPr rot="0" spcFirstLastPara="1" vertOverflow="ellipsis" vert="horz" wrap="square" lIns="38100" tIns="19050" rIns="38100" bIns="19050" anchor="ctr" anchorCtr="1">
                    <a:spAutoFit/>
                  </a:bodyPr>
                  <a:lstStyle/>
                  <a:p>
                    <a:pPr>
                      <a:defRPr sz="900" b="0" i="1" u="none" strike="noStrike" kern="1200" baseline="0">
                        <a:solidFill>
                          <a:schemeClr val="tx1">
                            <a:lumMod val="95000"/>
                            <a:lumOff val="5000"/>
                          </a:schemeClr>
                        </a:solidFill>
                        <a:latin typeface="PT Serif" panose="020A0603040505020204" pitchFamily="18" charset="77"/>
                        <a:ea typeface="+mn-ea"/>
                        <a:cs typeface="+mn-cs"/>
                      </a:defRPr>
                    </a:pPr>
                    <a:fld id="{84467C7B-3895-2D44-9D94-0D6E254CA7FC}" type="CELLRANGE">
                      <a:rPr lang="en-GB"/>
                      <a:pPr>
                        <a:defRPr i="1">
                          <a:solidFill>
                            <a:schemeClr val="tx1">
                              <a:lumMod val="95000"/>
                              <a:lumOff val="5000"/>
                            </a:schemeClr>
                          </a:solidFill>
                          <a:latin typeface="PT Serif" panose="020A0603040505020204" pitchFamily="18" charset="77"/>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95000"/>
                          <a:lumOff val="5000"/>
                        </a:schemeClr>
                      </a:solidFill>
                      <a:latin typeface="PT Serif" panose="020A0603040505020204" pitchFamily="18" charset="77"/>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50F3-0840-BA24-279FE7DAB0E1}"/>
                </c:ext>
              </c:extLst>
            </c:dLbl>
            <c:dLbl>
              <c:idx val="2"/>
              <c:tx>
                <c:rich>
                  <a:bodyPr/>
                  <a:lstStyle/>
                  <a:p>
                    <a:fld id="{B7F0FB68-9AC1-3E48-9128-D5D7CE47A2C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50F3-0840-BA24-279FE7DAB0E1}"/>
                </c:ext>
              </c:extLst>
            </c:dLbl>
            <c:dLbl>
              <c:idx val="3"/>
              <c:tx>
                <c:rich>
                  <a:bodyPr/>
                  <a:lstStyle/>
                  <a:p>
                    <a:fld id="{CDFDF521-AC36-694D-925E-3C6AF439A97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50F3-0840-BA24-279FE7DAB0E1}"/>
                </c:ext>
              </c:extLst>
            </c:dLbl>
            <c:dLbl>
              <c:idx val="4"/>
              <c:tx>
                <c:rich>
                  <a:bodyPr/>
                  <a:lstStyle/>
                  <a:p>
                    <a:fld id="{52FB9062-541D-944F-AF81-963663CB095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50F3-0840-BA24-279FE7DAB0E1}"/>
                </c:ext>
              </c:extLst>
            </c:dLbl>
            <c:dLbl>
              <c:idx val="5"/>
              <c:tx>
                <c:rich>
                  <a:bodyPr/>
                  <a:lstStyle/>
                  <a:p>
                    <a:fld id="{FA3D1447-6F94-9F42-88E3-95FBC946011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50F3-0840-BA24-279FE7DAB0E1}"/>
                </c:ext>
              </c:extLst>
            </c:dLbl>
            <c:dLbl>
              <c:idx val="6"/>
              <c:tx>
                <c:rich>
                  <a:bodyPr/>
                  <a:lstStyle/>
                  <a:p>
                    <a:fld id="{4C9E5074-5BFB-E240-A960-CDF45692602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50F3-0840-BA24-279FE7DAB0E1}"/>
                </c:ext>
              </c:extLst>
            </c:dLbl>
            <c:dLbl>
              <c:idx val="7"/>
              <c:tx>
                <c:rich>
                  <a:bodyPr/>
                  <a:lstStyle/>
                  <a:p>
                    <a:fld id="{6E0BFE53-4058-E744-B781-C47585A8464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50F3-0840-BA24-279FE7DAB0E1}"/>
                </c:ext>
              </c:extLst>
            </c:dLbl>
            <c:dLbl>
              <c:idx val="8"/>
              <c:tx>
                <c:rich>
                  <a:bodyPr/>
                  <a:lstStyle/>
                  <a:p>
                    <a:fld id="{42E569FE-6C7E-2D4E-AC10-99EAF9B17D0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50F3-0840-BA24-279FE7DAB0E1}"/>
                </c:ext>
              </c:extLst>
            </c:dLbl>
            <c:dLbl>
              <c:idx val="9"/>
              <c:tx>
                <c:rich>
                  <a:bodyPr/>
                  <a:lstStyle/>
                  <a:p>
                    <a:fld id="{6A8E3BB4-5BCB-F943-91B0-CDA85F8BD54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50F3-0840-BA24-279FE7DAB0E1}"/>
                </c:ext>
              </c:extLst>
            </c:dLbl>
            <c:dLbl>
              <c:idx val="10"/>
              <c:layout>
                <c:manualLayout>
                  <c:x val="1.0117042034962754E-6"/>
                  <c:y val="-0.29373650107991367"/>
                </c:manualLayout>
              </c:layout>
              <c:tx>
                <c:rich>
                  <a:bodyPr rot="0" spcFirstLastPara="1" vertOverflow="ellipsis" vert="horz" wrap="square" lIns="38100" tIns="19050" rIns="38100" bIns="19050" anchor="ctr" anchorCtr="1">
                    <a:spAutoFit/>
                  </a:bodyPr>
                  <a:lstStyle/>
                  <a:p>
                    <a:pPr>
                      <a:defRPr sz="1200" b="1" i="1" u="none" strike="noStrike" kern="1200" baseline="0">
                        <a:solidFill>
                          <a:schemeClr val="bg2">
                            <a:lumMod val="50000"/>
                          </a:schemeClr>
                        </a:solidFill>
                        <a:latin typeface="PT Serif" panose="020A0603040505020204" pitchFamily="18" charset="77"/>
                        <a:ea typeface="+mn-ea"/>
                        <a:cs typeface="+mn-cs"/>
                      </a:defRPr>
                    </a:pPr>
                    <a:fld id="{49325B6F-BCA8-5041-943A-8941F4795AB8}" type="CELLRANGE">
                      <a:rPr lang="en-US" sz="1200" b="1">
                        <a:solidFill>
                          <a:schemeClr val="bg2">
                            <a:lumMod val="50000"/>
                          </a:schemeClr>
                        </a:solidFill>
                      </a:rPr>
                      <a:pPr>
                        <a:defRPr sz="1200" b="1" i="1">
                          <a:solidFill>
                            <a:schemeClr val="bg2">
                              <a:lumMod val="50000"/>
                            </a:schemeClr>
                          </a:solidFill>
                          <a:latin typeface="PT Serif" panose="020A0603040505020204" pitchFamily="18" charset="77"/>
                        </a:defRPr>
                      </a:pPr>
                      <a:t>[CELLRANGE]</a:t>
                    </a:fld>
                    <a:endParaRPr lang="en-GB"/>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2">
                          <a:lumMod val="50000"/>
                        </a:schemeClr>
                      </a:solidFill>
                      <a:latin typeface="PT Serif" panose="020A0603040505020204" pitchFamily="18" charset="77"/>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0F3-0840-BA24-279FE7DAB0E1}"/>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2">
                        <a:lumMod val="50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Sheet1!$B$18:$B$21</c:f>
              <c:strCache>
                <c:ptCount val="4"/>
                <c:pt idx="0">
                  <c:v>Red</c:v>
                </c:pt>
                <c:pt idx="1">
                  <c:v>Yellow</c:v>
                </c:pt>
                <c:pt idx="2">
                  <c:v>Green</c:v>
                </c:pt>
                <c:pt idx="3">
                  <c:v>Omission</c:v>
                </c:pt>
              </c:strCache>
            </c:strRef>
          </c:cat>
          <c:val>
            <c:numRef>
              <c:f>Sheet1!$F$18:$F$28</c:f>
              <c:numCache>
                <c:formatCode>General</c:formatCode>
                <c:ptCount val="11"/>
                <c:pt idx="0">
                  <c:v>10</c:v>
                </c:pt>
                <c:pt idx="1">
                  <c:v>10</c:v>
                </c:pt>
                <c:pt idx="2">
                  <c:v>10</c:v>
                </c:pt>
                <c:pt idx="3">
                  <c:v>10</c:v>
                </c:pt>
                <c:pt idx="4">
                  <c:v>10</c:v>
                </c:pt>
                <c:pt idx="5">
                  <c:v>10</c:v>
                </c:pt>
                <c:pt idx="6">
                  <c:v>10</c:v>
                </c:pt>
                <c:pt idx="7">
                  <c:v>10</c:v>
                </c:pt>
                <c:pt idx="8">
                  <c:v>10</c:v>
                </c:pt>
                <c:pt idx="9">
                  <c:v>9</c:v>
                </c:pt>
                <c:pt idx="10">
                  <c:v>100</c:v>
                </c:pt>
              </c:numCache>
            </c:numRef>
          </c:val>
          <c:extLst>
            <c:ext xmlns:c15="http://schemas.microsoft.com/office/drawing/2012/chart" uri="{02D57815-91ED-43cb-92C2-25804820EDAC}">
              <c15:datalabelsRange>
                <c15:f>Sheet1!$E$18:$E$28</c15:f>
                <c15:dlblRangeCache>
                  <c:ptCount val="11"/>
                  <c:pt idx="0">
                    <c:v>5</c:v>
                  </c:pt>
                  <c:pt idx="1">
                    <c:v>10</c:v>
                  </c:pt>
                  <c:pt idx="2">
                    <c:v>15</c:v>
                  </c:pt>
                  <c:pt idx="3">
                    <c:v>20</c:v>
                  </c:pt>
                  <c:pt idx="4">
                    <c:v>25</c:v>
                  </c:pt>
                  <c:pt idx="5">
                    <c:v>30</c:v>
                  </c:pt>
                  <c:pt idx="6">
                    <c:v>35</c:v>
                  </c:pt>
                  <c:pt idx="7">
                    <c:v>40</c:v>
                  </c:pt>
                  <c:pt idx="8">
                    <c:v>45</c:v>
                  </c:pt>
                  <c:pt idx="9">
                    <c:v>50</c:v>
                  </c:pt>
                  <c:pt idx="10">
                    <c:v>33.33</c:v>
                  </c:pt>
                </c15:dlblRangeCache>
              </c15:datalabelsRange>
            </c:ext>
            <c:ext xmlns:c16="http://schemas.microsoft.com/office/drawing/2014/chart" uri="{C3380CC4-5D6E-409C-BE32-E72D297353CC}">
              <c16:uniqueId val="{00000001-50F3-0840-BA24-279FE7DAB0E1}"/>
            </c:ext>
          </c:extLst>
        </c:ser>
        <c:dLbls>
          <c:showLegendKey val="0"/>
          <c:showVal val="0"/>
          <c:showCatName val="0"/>
          <c:showSerName val="0"/>
          <c:showPercent val="0"/>
          <c:showBubbleSize val="0"/>
          <c:showLeaderLines val="1"/>
        </c:dLbls>
        <c:firstSliceAng val="269"/>
        <c:holeSize val="52"/>
      </c:doughnutChart>
      <c:pieChart>
        <c:varyColors val="1"/>
        <c:ser>
          <c:idx val="2"/>
          <c:order val="2"/>
          <c:tx>
            <c:v>Good</c:v>
          </c:tx>
          <c:explosion val="1"/>
          <c:dPt>
            <c:idx val="0"/>
            <c:bubble3D val="0"/>
            <c:spPr>
              <a:noFill/>
              <a:ln w="9525" cap="flat" cmpd="sng" algn="ctr">
                <a:noFill/>
                <a:round/>
              </a:ln>
              <a:effectLst/>
            </c:spPr>
            <c:extLst>
              <c:ext xmlns:c16="http://schemas.microsoft.com/office/drawing/2014/chart" uri="{C3380CC4-5D6E-409C-BE32-E72D297353CC}">
                <c16:uniqueId val="{0000001D-50F3-0840-BA24-279FE7DAB0E1}"/>
              </c:ext>
            </c:extLst>
          </c:dPt>
          <c:dPt>
            <c:idx val="1"/>
            <c:bubble3D val="0"/>
            <c:spPr>
              <a:solidFill>
                <a:schemeClr val="tx1">
                  <a:lumMod val="65000"/>
                  <a:lumOff val="35000"/>
                  <a:alpha val="61000"/>
                </a:schemeClr>
              </a:solidFill>
              <a:ln w="9525" cap="flat" cmpd="sng" algn="ctr">
                <a:noFill/>
                <a:round/>
              </a:ln>
              <a:effectLst/>
            </c:spPr>
            <c:extLst>
              <c:ext xmlns:c16="http://schemas.microsoft.com/office/drawing/2014/chart" uri="{C3380CC4-5D6E-409C-BE32-E72D297353CC}">
                <c16:uniqueId val="{0000001E-50F3-0840-BA24-279FE7DAB0E1}"/>
              </c:ext>
            </c:extLst>
          </c:dPt>
          <c:dPt>
            <c:idx val="2"/>
            <c:bubble3D val="0"/>
            <c:spPr>
              <a:noFill/>
              <a:ln w="9525" cap="flat" cmpd="sng" algn="ctr">
                <a:noFill/>
                <a:round/>
              </a:ln>
              <a:effectLst/>
            </c:spPr>
            <c:extLst>
              <c:ext xmlns:c16="http://schemas.microsoft.com/office/drawing/2014/chart" uri="{C3380CC4-5D6E-409C-BE32-E72D297353CC}">
                <c16:uniqueId val="{0000001C-50F3-0840-BA24-279FE7DAB0E1}"/>
              </c:ext>
            </c:extLst>
          </c:dPt>
          <c:cat>
            <c:strRef>
              <c:f>Sheet1!$B$18:$B$21</c:f>
              <c:strCache>
                <c:ptCount val="4"/>
                <c:pt idx="0">
                  <c:v>Red</c:v>
                </c:pt>
                <c:pt idx="1">
                  <c:v>Yellow</c:v>
                </c:pt>
                <c:pt idx="2">
                  <c:v>Green</c:v>
                </c:pt>
                <c:pt idx="3">
                  <c:v>Omission</c:v>
                </c:pt>
              </c:strCache>
            </c:strRef>
          </c:cat>
          <c:val>
            <c:numRef>
              <c:f>Sheet1!$B$32:$B$34</c:f>
              <c:numCache>
                <c:formatCode>General</c:formatCode>
                <c:ptCount val="3"/>
                <c:pt idx="0">
                  <c:v>27</c:v>
                </c:pt>
                <c:pt idx="1">
                  <c:v>1</c:v>
                </c:pt>
                <c:pt idx="2">
                  <c:v>134</c:v>
                </c:pt>
              </c:numCache>
            </c:numRef>
          </c:val>
          <c:extLst>
            <c:ext xmlns:c16="http://schemas.microsoft.com/office/drawing/2014/chart" uri="{C3380CC4-5D6E-409C-BE32-E72D297353CC}">
              <c16:uniqueId val="{0000000C-50F3-0840-BA24-279FE7DAB0E1}"/>
            </c:ext>
          </c:extLst>
        </c:ser>
        <c:dLbls>
          <c:showLegendKey val="0"/>
          <c:showVal val="0"/>
          <c:showCatName val="0"/>
          <c:showSerName val="0"/>
          <c:showPercent val="0"/>
          <c:showBubbleSize val="0"/>
          <c:showLeaderLines val="1"/>
        </c:dLbls>
        <c:firstSliceAng val="27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1" u="none" strike="noStrike" kern="1200" baseline="0">
              <a:solidFill>
                <a:schemeClr val="bg2">
                  <a:lumMod val="50000"/>
                </a:schemeClr>
              </a:solidFill>
              <a:latin typeface="PT Serif" panose="020A0603040505020204" pitchFamily="18" charset="77"/>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Engagement.xlsx]Pivots !PivotTable1</c:name>
    <c:fmtId val="6"/>
  </c:pivotSource>
  <c:chart>
    <c:autoTitleDeleted val="1"/>
    <c:pivotFmts>
      <c:pivotFmt>
        <c:idx val="0"/>
        <c:spPr>
          <a:solidFill>
            <a:schemeClr val="accent1"/>
          </a:solidFill>
          <a:ln>
            <a:noFill/>
          </a:ln>
          <a:effectLst/>
        </c:spPr>
        <c:marker>
          <c:symbol val="none"/>
        </c:marker>
        <c:dLbl>
          <c:idx val="0"/>
          <c:spPr>
            <a:noFill/>
            <a:ln w="3175">
              <a:solidFill>
                <a:schemeClr val="tx1">
                  <a:lumMod val="65000"/>
                  <a:lumOff val="35000"/>
                  <a:alpha val="56000"/>
                </a:schemeClr>
              </a:solid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8090"/>
          </a:solidFill>
          <a:ln>
            <a:noFill/>
          </a:ln>
          <a:effectLst/>
        </c:spPr>
        <c:dLbl>
          <c:idx val="0"/>
          <c:spPr>
            <a:noFill/>
            <a:ln w="3175">
              <a:solidFill>
                <a:schemeClr val="tx1">
                  <a:lumMod val="65000"/>
                  <a:lumOff val="35000"/>
                  <a:alpha val="56000"/>
                </a:schemeClr>
              </a:solid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F948D"/>
          </a:solidFill>
          <a:ln>
            <a:noFill/>
          </a:ln>
          <a:effectLst/>
        </c:spPr>
        <c:dLbl>
          <c:idx val="0"/>
          <c:spPr>
            <a:noFill/>
            <a:ln w="3175">
              <a:solidFill>
                <a:schemeClr val="tx1">
                  <a:lumMod val="65000"/>
                  <a:lumOff val="35000"/>
                  <a:alpha val="56000"/>
                </a:schemeClr>
              </a:solid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dLbl>
          <c:idx val="0"/>
          <c:spPr>
            <a:noFill/>
            <a:ln w="3175">
              <a:solidFill>
                <a:schemeClr val="tx1">
                  <a:lumMod val="65000"/>
                  <a:lumOff val="35000"/>
                  <a:alpha val="56000"/>
                </a:schemeClr>
              </a:solid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56082"/>
          </a:solidFill>
          <a:ln>
            <a:noFill/>
          </a:ln>
          <a:effectLst/>
        </c:spPr>
      </c:pivotFmt>
      <c:pivotFmt>
        <c:idx val="5"/>
        <c:spPr>
          <a:solidFill>
            <a:srgbClr val="E6E5E6"/>
          </a:solidFill>
          <a:ln>
            <a:noFill/>
          </a:ln>
          <a:effectLst/>
        </c:spPr>
      </c:pivotFmt>
      <c:pivotFmt>
        <c:idx val="6"/>
        <c:spPr>
          <a:solidFill>
            <a:schemeClr val="accent1"/>
          </a:solidFill>
          <a:ln>
            <a:noFill/>
          </a:ln>
          <a:effectLst/>
        </c:spPr>
        <c:marker>
          <c:symbol val="none"/>
        </c:marker>
        <c:dLbl>
          <c:idx val="0"/>
          <c:spPr>
            <a:noFill/>
            <a:ln w="3175">
              <a:solidFill>
                <a:schemeClr val="tx1">
                  <a:lumMod val="65000"/>
                  <a:lumOff val="35000"/>
                  <a:alpha val="56000"/>
                </a:schemeClr>
              </a:solid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56082"/>
          </a:solidFill>
          <a:ln>
            <a:noFill/>
          </a:ln>
          <a:effectLst/>
        </c:spPr>
      </c:pivotFmt>
      <c:pivotFmt>
        <c:idx val="8"/>
        <c:spPr>
          <a:solidFill>
            <a:srgbClr val="708090"/>
          </a:solidFill>
          <a:ln>
            <a:noFill/>
          </a:ln>
          <a:effectLst/>
        </c:spPr>
        <c:dLbl>
          <c:idx val="0"/>
          <c:spPr>
            <a:noFill/>
            <a:ln w="3175">
              <a:solidFill>
                <a:schemeClr val="tx1">
                  <a:lumMod val="65000"/>
                  <a:lumOff val="35000"/>
                  <a:alpha val="56000"/>
                </a:schemeClr>
              </a:solid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F948D"/>
          </a:solidFill>
          <a:ln>
            <a:noFill/>
          </a:ln>
          <a:effectLst/>
        </c:spPr>
        <c:dLbl>
          <c:idx val="0"/>
          <c:spPr>
            <a:noFill/>
            <a:ln w="3175">
              <a:solidFill>
                <a:schemeClr val="tx1">
                  <a:lumMod val="65000"/>
                  <a:lumOff val="35000"/>
                  <a:alpha val="56000"/>
                </a:schemeClr>
              </a:solid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dLbl>
          <c:idx val="0"/>
          <c:spPr>
            <a:noFill/>
            <a:ln w="3175">
              <a:solidFill>
                <a:schemeClr val="tx1">
                  <a:lumMod val="65000"/>
                  <a:lumOff val="35000"/>
                  <a:alpha val="56000"/>
                </a:schemeClr>
              </a:solid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6E5E6"/>
          </a:solidFill>
          <a:ln>
            <a:noFill/>
          </a:ln>
          <a:effectLst/>
        </c:spPr>
      </c:pivotFmt>
      <c:pivotFmt>
        <c:idx val="12"/>
        <c:spPr>
          <a:solidFill>
            <a:schemeClr val="accent1"/>
          </a:solidFill>
          <a:ln>
            <a:noFill/>
          </a:ln>
          <a:effectLst/>
        </c:spPr>
        <c:marker>
          <c:symbol val="none"/>
        </c:marker>
        <c:dLbl>
          <c:idx val="0"/>
          <c:spPr>
            <a:noFill/>
            <a:ln w="3175">
              <a:no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56082"/>
          </a:solidFill>
          <a:ln>
            <a:noFill/>
          </a:ln>
          <a:effectLst/>
        </c:spPr>
      </c:pivotFmt>
      <c:pivotFmt>
        <c:idx val="14"/>
        <c:spPr>
          <a:solidFill>
            <a:srgbClr val="708090"/>
          </a:solidFill>
          <a:ln>
            <a:noFill/>
          </a:ln>
          <a:effectLst/>
        </c:spPr>
        <c:dLbl>
          <c:idx val="0"/>
          <c:spPr>
            <a:noFill/>
            <a:ln w="3175">
              <a:no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F948D"/>
          </a:solidFill>
          <a:ln>
            <a:noFill/>
          </a:ln>
          <a:effectLst/>
        </c:spPr>
      </c:pivotFmt>
      <c:pivotFmt>
        <c:idx val="16"/>
        <c:spPr>
          <a:solidFill>
            <a:schemeClr val="bg1"/>
          </a:solidFill>
          <a:ln>
            <a:noFill/>
          </a:ln>
          <a:effectLst/>
        </c:spPr>
      </c:pivotFmt>
      <c:pivotFmt>
        <c:idx val="17"/>
        <c:spPr>
          <a:solidFill>
            <a:srgbClr val="D9D9D9"/>
          </a:solidFill>
          <a:ln>
            <a:noFill/>
          </a:ln>
          <a:effectLst/>
        </c:spPr>
      </c:pivotFmt>
    </c:pivotFmts>
    <c:plotArea>
      <c:layout>
        <c:manualLayout>
          <c:layoutTarget val="inner"/>
          <c:xMode val="edge"/>
          <c:yMode val="edge"/>
          <c:x val="0.14817869641294837"/>
          <c:y val="0.20875000000000005"/>
          <c:w val="0.81568241469816272"/>
          <c:h val="0.62308654126567509"/>
        </c:manualLayout>
      </c:layout>
      <c:barChart>
        <c:barDir val="col"/>
        <c:grouping val="clustered"/>
        <c:varyColors val="0"/>
        <c:ser>
          <c:idx val="0"/>
          <c:order val="0"/>
          <c:tx>
            <c:strRef>
              <c:f>'Pivots '!$B$27</c:f>
              <c:strCache>
                <c:ptCount val="1"/>
                <c:pt idx="0">
                  <c:v>Total</c:v>
                </c:pt>
              </c:strCache>
            </c:strRef>
          </c:tx>
          <c:spPr>
            <a:solidFill>
              <a:schemeClr val="accent1"/>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5DB3-EF47-8AFB-450BB150B52C}"/>
              </c:ext>
            </c:extLst>
          </c:dPt>
          <c:dPt>
            <c:idx val="1"/>
            <c:invertIfNegative val="0"/>
            <c:bubble3D val="0"/>
            <c:spPr>
              <a:solidFill>
                <a:srgbClr val="708090"/>
              </a:solidFill>
              <a:ln>
                <a:noFill/>
              </a:ln>
              <a:effectLst/>
            </c:spPr>
            <c:extLst>
              <c:ext xmlns:c16="http://schemas.microsoft.com/office/drawing/2014/chart" uri="{C3380CC4-5D6E-409C-BE32-E72D297353CC}">
                <c16:uniqueId val="{00000003-5DB3-EF47-8AFB-450BB150B52C}"/>
              </c:ext>
            </c:extLst>
          </c:dPt>
          <c:dPt>
            <c:idx val="2"/>
            <c:invertIfNegative val="0"/>
            <c:bubble3D val="0"/>
            <c:spPr>
              <a:solidFill>
                <a:srgbClr val="7F948D"/>
              </a:solidFill>
              <a:ln>
                <a:noFill/>
              </a:ln>
              <a:effectLst/>
            </c:spPr>
            <c:extLst>
              <c:ext xmlns:c16="http://schemas.microsoft.com/office/drawing/2014/chart" uri="{C3380CC4-5D6E-409C-BE32-E72D297353CC}">
                <c16:uniqueId val="{00000005-5DB3-EF47-8AFB-450BB150B52C}"/>
              </c:ext>
            </c:extLst>
          </c:dPt>
          <c:dPt>
            <c:idx val="3"/>
            <c:invertIfNegative val="0"/>
            <c:bubble3D val="0"/>
            <c:spPr>
              <a:solidFill>
                <a:schemeClr val="bg1"/>
              </a:solidFill>
              <a:ln>
                <a:noFill/>
              </a:ln>
              <a:effectLst/>
            </c:spPr>
            <c:extLst>
              <c:ext xmlns:c16="http://schemas.microsoft.com/office/drawing/2014/chart" uri="{C3380CC4-5D6E-409C-BE32-E72D297353CC}">
                <c16:uniqueId val="{00000007-5DB3-EF47-8AFB-450BB150B52C}"/>
              </c:ext>
            </c:extLst>
          </c:dPt>
          <c:dPt>
            <c:idx val="4"/>
            <c:invertIfNegative val="0"/>
            <c:bubble3D val="0"/>
            <c:spPr>
              <a:solidFill>
                <a:srgbClr val="D9D9D9"/>
              </a:solidFill>
              <a:ln>
                <a:noFill/>
              </a:ln>
              <a:effectLst/>
            </c:spPr>
            <c:extLst>
              <c:ext xmlns:c16="http://schemas.microsoft.com/office/drawing/2014/chart" uri="{C3380CC4-5D6E-409C-BE32-E72D297353CC}">
                <c16:uniqueId val="{00000009-5DB3-EF47-8AFB-450BB150B52C}"/>
              </c:ext>
            </c:extLst>
          </c:dPt>
          <c:dLbls>
            <c:spPr>
              <a:noFill/>
              <a:ln w="3175">
                <a:no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'!$A$28:$A$33</c:f>
              <c:strCache>
                <c:ptCount val="5"/>
                <c:pt idx="0">
                  <c:v>poll</c:v>
                </c:pt>
                <c:pt idx="1">
                  <c:v>video</c:v>
                </c:pt>
                <c:pt idx="2">
                  <c:v>carousel</c:v>
                </c:pt>
                <c:pt idx="3">
                  <c:v>image</c:v>
                </c:pt>
                <c:pt idx="4">
                  <c:v>text</c:v>
                </c:pt>
              </c:strCache>
            </c:strRef>
          </c:cat>
          <c:val>
            <c:numRef>
              <c:f>'Pivots '!$B$28:$B$33</c:f>
              <c:numCache>
                <c:formatCode>0.00</c:formatCode>
                <c:ptCount val="5"/>
                <c:pt idx="0">
                  <c:v>0.60901171168675539</c:v>
                </c:pt>
                <c:pt idx="1">
                  <c:v>0.57095725226984217</c:v>
                </c:pt>
                <c:pt idx="2">
                  <c:v>0.49367860781007039</c:v>
                </c:pt>
                <c:pt idx="3">
                  <c:v>0.41937959241552486</c:v>
                </c:pt>
                <c:pt idx="4">
                  <c:v>0.36449057030707077</c:v>
                </c:pt>
              </c:numCache>
            </c:numRef>
          </c:val>
          <c:extLst>
            <c:ext xmlns:c16="http://schemas.microsoft.com/office/drawing/2014/chart" uri="{C3380CC4-5D6E-409C-BE32-E72D297353CC}">
              <c16:uniqueId val="{0000000A-5DB3-EF47-8AFB-450BB150B52C}"/>
            </c:ext>
          </c:extLst>
        </c:ser>
        <c:dLbls>
          <c:showLegendKey val="0"/>
          <c:showVal val="0"/>
          <c:showCatName val="0"/>
          <c:showSerName val="0"/>
          <c:showPercent val="0"/>
          <c:showBubbleSize val="0"/>
        </c:dLbls>
        <c:gapWidth val="150"/>
        <c:axId val="2146880832"/>
        <c:axId val="1728122912"/>
      </c:barChart>
      <c:catAx>
        <c:axId val="21468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PT Serif" panose="020A0603040505020204" pitchFamily="18" charset="77"/>
                <a:ea typeface="+mn-ea"/>
                <a:cs typeface="+mn-cs"/>
              </a:defRPr>
            </a:pPr>
            <a:endParaRPr lang="en-US"/>
          </a:p>
        </c:txPr>
        <c:crossAx val="1728122912"/>
        <c:crosses val="autoZero"/>
        <c:auto val="1"/>
        <c:lblAlgn val="ctr"/>
        <c:lblOffset val="100"/>
        <c:noMultiLvlLbl val="0"/>
      </c:catAx>
      <c:valAx>
        <c:axId val="1728122912"/>
        <c:scaling>
          <c:orientation val="minMax"/>
          <c:max val="1"/>
          <c:min val="0"/>
        </c:scaling>
        <c:delete val="0"/>
        <c:axPos val="l"/>
        <c:majorGridlines>
          <c:spPr>
            <a:ln w="9525" cap="flat" cmpd="sng" algn="ctr">
              <a:solidFill>
                <a:schemeClr val="bg2">
                  <a:lumMod val="75000"/>
                  <a:alpha val="10973"/>
                </a:schemeClr>
              </a:solidFill>
              <a:round/>
            </a:ln>
            <a:effectLst/>
          </c:spPr>
        </c:majorGridlines>
        <c:title>
          <c:tx>
            <c:rich>
              <a:bodyPr rot="-5400000" spcFirstLastPara="1" vertOverflow="ellipsis" vert="horz" wrap="square" anchor="ctr" anchorCtr="1"/>
              <a:lstStyle/>
              <a:p>
                <a:pPr>
                  <a:defRPr sz="800" b="0" i="1" u="none" strike="noStrike" kern="1200" baseline="0">
                    <a:solidFill>
                      <a:schemeClr val="tx1">
                        <a:lumMod val="65000"/>
                        <a:lumOff val="35000"/>
                      </a:schemeClr>
                    </a:solidFill>
                    <a:latin typeface="PT Serif" panose="020A0603040505020204" pitchFamily="18" charset="77"/>
                    <a:ea typeface="+mn-ea"/>
                    <a:cs typeface="+mn-cs"/>
                  </a:defRPr>
                </a:pPr>
                <a:r>
                  <a:rPr lang="en-GB" sz="800" b="0" i="1">
                    <a:latin typeface="PT Serif" panose="020A0603040505020204" pitchFamily="18" charset="77"/>
                  </a:rPr>
                  <a:t>Engagement</a:t>
                </a:r>
                <a:r>
                  <a:rPr lang="en-GB" sz="800" b="0" i="1" baseline="0">
                    <a:latin typeface="PT Serif" panose="020A0603040505020204" pitchFamily="18" charset="77"/>
                  </a:rPr>
                  <a:t> Score</a:t>
                </a:r>
                <a:endParaRPr lang="en-GB" sz="800" b="0" i="1">
                  <a:latin typeface="PT Serif" panose="020A0603040505020204" pitchFamily="18" charset="77"/>
                </a:endParaRPr>
              </a:p>
            </c:rich>
          </c:tx>
          <c:layout>
            <c:manualLayout>
              <c:xMode val="edge"/>
              <c:yMode val="edge"/>
              <c:x val="3.2407613038736578E-2"/>
              <c:y val="0.40235543907969595"/>
            </c:manualLayout>
          </c:layout>
          <c:overlay val="0"/>
          <c:spPr>
            <a:solidFill>
              <a:schemeClr val="bg1">
                <a:lumMod val="95000"/>
              </a:schemeClr>
            </a:solidFill>
            <a:ln>
              <a:noFill/>
            </a:ln>
            <a:effectLst/>
          </c:spPr>
          <c:txPr>
            <a:bodyPr rot="-5400000" spcFirstLastPara="1" vertOverflow="ellipsis" vert="horz" wrap="square" anchor="ctr" anchorCtr="1"/>
            <a:lstStyle/>
            <a:p>
              <a:pPr>
                <a:defRPr sz="800" b="0" i="1" u="none" strike="noStrike" kern="1200" baseline="0">
                  <a:solidFill>
                    <a:schemeClr val="tx1">
                      <a:lumMod val="65000"/>
                      <a:lumOff val="35000"/>
                    </a:schemeClr>
                  </a:solidFill>
                  <a:latin typeface="PT Serif" panose="020A0603040505020204" pitchFamily="18" charset="77"/>
                  <a:ea typeface="+mn-ea"/>
                  <a:cs typeface="+mn-cs"/>
                </a:defRPr>
              </a:pPr>
              <a:endParaRPr lang="en-GB"/>
            </a:p>
          </c:txPr>
        </c:title>
        <c:numFmt formatCode="0.0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PT Serif" panose="020A0603040505020204" pitchFamily="18" charset="77"/>
                <a:ea typeface="+mn-ea"/>
                <a:cs typeface="+mn-cs"/>
              </a:defRPr>
            </a:pPr>
            <a:endParaRPr lang="en-US"/>
          </a:p>
        </c:txPr>
        <c:crossAx val="2146880832"/>
        <c:crosses val="autoZero"/>
        <c:crossBetween val="between"/>
        <c:minorUnit val="0.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Engagement.xlsx]Pivots !PivotTable10</c:name>
    <c:fmtId val="12"/>
  </c:pivotSource>
  <c:chart>
    <c:title>
      <c:tx>
        <c:rich>
          <a:bodyPr rot="0" spcFirstLastPara="1" vertOverflow="ellipsis" vert="horz" wrap="square" anchor="ctr" anchorCtr="1"/>
          <a:lstStyle/>
          <a:p>
            <a:pPr>
              <a:defRPr sz="1050" b="0" i="1" u="none" strike="noStrike" kern="1200" spc="0" baseline="0">
                <a:solidFill>
                  <a:schemeClr val="tx1">
                    <a:lumMod val="65000"/>
                    <a:lumOff val="35000"/>
                  </a:schemeClr>
                </a:solidFill>
                <a:latin typeface="PT Serif" panose="020A0603040505020204" pitchFamily="18" charset="77"/>
                <a:ea typeface="+mn-ea"/>
                <a:cs typeface="+mn-cs"/>
              </a:defRPr>
            </a:pPr>
            <a:r>
              <a:rPr lang="en-GB" sz="1050" b="0" i="1" u="none" strike="noStrike" baseline="0"/>
              <a:t>Posting Activity by Hour (24hr Format)</a:t>
            </a:r>
            <a:endParaRPr lang="en-US" sz="1050" b="0" i="1">
              <a:solidFill>
                <a:schemeClr val="tx1">
                  <a:lumMod val="65000"/>
                  <a:lumOff val="35000"/>
                </a:schemeClr>
              </a:solidFill>
              <a:latin typeface="PT Serif" panose="020A0603040505020204" pitchFamily="18" charset="77"/>
            </a:endParaRPr>
          </a:p>
        </c:rich>
      </c:tx>
      <c:layout>
        <c:manualLayout>
          <c:xMode val="edge"/>
          <c:yMode val="edge"/>
          <c:x val="0.36725420345114868"/>
          <c:y val="4.5610866878819052E-2"/>
        </c:manualLayout>
      </c:layout>
      <c:overlay val="0"/>
      <c:spPr>
        <a:noFill/>
        <a:ln>
          <a:noFill/>
        </a:ln>
        <a:effectLst/>
      </c:spPr>
      <c:txPr>
        <a:bodyPr rot="0" spcFirstLastPara="1" vertOverflow="ellipsis" vert="horz" wrap="square" anchor="ctr" anchorCtr="1"/>
        <a:lstStyle/>
        <a:p>
          <a:pPr>
            <a:defRPr sz="1050" b="0" i="1" u="none" strike="noStrike" kern="1200" spc="0" baseline="0">
              <a:solidFill>
                <a:schemeClr val="tx1">
                  <a:lumMod val="65000"/>
                  <a:lumOff val="35000"/>
                </a:schemeClr>
              </a:solidFill>
              <a:latin typeface="PT Serif" panose="020A0603040505020204" pitchFamily="18" charset="77"/>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2225" cap="rnd">
            <a:solidFill>
              <a:srgbClr val="156082"/>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95000"/>
                      <a:lumOff val="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a:solidFill>
              <a:srgbClr val="156082"/>
            </a:solidFill>
            <a:round/>
          </a:ln>
          <a:effectLst>
            <a:softEdge rad="0"/>
          </a:effectLst>
        </c:spPr>
        <c:marker>
          <c:symbol val="none"/>
        </c:marker>
        <c:dLbl>
          <c:idx val="0"/>
          <c:layout>
            <c:manualLayout>
              <c:x val="1.669253032306325E-2"/>
              <c:y val="7.6365164331256737E-3"/>
            </c:manualLayout>
          </c:layout>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95000"/>
                      <a:lumOff val="5000"/>
                    </a:schemeClr>
                  </a:solidFill>
                  <a:latin typeface="PT Serif" panose="020A0603040505020204" pitchFamily="18"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2225" cap="rnd">
            <a:solidFill>
              <a:srgbClr val="156082"/>
            </a:solidFill>
            <a:round/>
          </a:ln>
          <a:effectLst>
            <a:softEdge rad="0"/>
          </a:effectLst>
        </c:spPr>
        <c:marker>
          <c:symbol val="none"/>
        </c:marker>
        <c:dLbl>
          <c:idx val="0"/>
          <c:layout>
            <c:manualLayout>
              <c:x val="-2.086036023747646E-2"/>
              <c:y val="-0.11157723605915566"/>
            </c:manualLayout>
          </c:layout>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95000"/>
                      <a:lumOff val="5000"/>
                    </a:schemeClr>
                  </a:solidFill>
                  <a:latin typeface="PT Serif" panose="020A0603040505020204" pitchFamily="18"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'!$I$16</c:f>
              <c:strCache>
                <c:ptCount val="1"/>
                <c:pt idx="0">
                  <c:v>Total</c:v>
                </c:pt>
              </c:strCache>
            </c:strRef>
          </c:tx>
          <c:spPr>
            <a:ln w="22225" cap="rnd">
              <a:solidFill>
                <a:srgbClr val="156082"/>
              </a:solidFill>
              <a:round/>
            </a:ln>
            <a:effectLst>
              <a:softEdge rad="0"/>
            </a:effectLst>
          </c:spPr>
          <c:marker>
            <c:symbol val="none"/>
          </c:marker>
          <c:dPt>
            <c:idx val="0"/>
            <c:marker>
              <c:symbol val="none"/>
            </c:marker>
            <c:bubble3D val="0"/>
            <c:spPr>
              <a:ln w="22225" cap="rnd">
                <a:solidFill>
                  <a:srgbClr val="156082"/>
                </a:solidFill>
                <a:round/>
              </a:ln>
              <a:effectLst>
                <a:softEdge rad="0"/>
              </a:effectLst>
            </c:spPr>
            <c:extLst>
              <c:ext xmlns:c16="http://schemas.microsoft.com/office/drawing/2014/chart" uri="{C3380CC4-5D6E-409C-BE32-E72D297353CC}">
                <c16:uniqueId val="{00000000-6CFE-A643-BF0C-E8F6814F570E}"/>
              </c:ext>
            </c:extLst>
          </c:dPt>
          <c:dPt>
            <c:idx val="23"/>
            <c:marker>
              <c:symbol val="none"/>
            </c:marker>
            <c:bubble3D val="0"/>
            <c:spPr>
              <a:ln w="22225" cap="rnd">
                <a:solidFill>
                  <a:srgbClr val="156082"/>
                </a:solidFill>
                <a:round/>
              </a:ln>
              <a:effectLst>
                <a:softEdge rad="0"/>
              </a:effectLst>
            </c:spPr>
            <c:extLst>
              <c:ext xmlns:c16="http://schemas.microsoft.com/office/drawing/2014/chart" uri="{C3380CC4-5D6E-409C-BE32-E72D297353CC}">
                <c16:uniqueId val="{00000001-6CFE-A643-BF0C-E8F6814F570E}"/>
              </c:ext>
            </c:extLst>
          </c:dPt>
          <c:dLbls>
            <c:dLbl>
              <c:idx val="0"/>
              <c:layout>
                <c:manualLayout>
                  <c:x val="1.669253032306325E-2"/>
                  <c:y val="7.6365164331256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CFE-A643-BF0C-E8F6814F570E}"/>
                </c:ext>
              </c:extLst>
            </c:dLbl>
            <c:dLbl>
              <c:idx val="23"/>
              <c:layout>
                <c:manualLayout>
                  <c:x val="-2.086036023747646E-2"/>
                  <c:y val="-0.111577236059155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FE-A643-BF0C-E8F6814F570E}"/>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95000"/>
                        <a:lumOff val="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'!$H$17:$H$41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 '!$I$17:$I$41</c:f>
              <c:numCache>
                <c:formatCode>0</c:formatCode>
                <c:ptCount val="24"/>
                <c:pt idx="0">
                  <c:v>11</c:v>
                </c:pt>
                <c:pt idx="1">
                  <c:v>1</c:v>
                </c:pt>
                <c:pt idx="2">
                  <c:v>3</c:v>
                </c:pt>
                <c:pt idx="3">
                  <c:v>3</c:v>
                </c:pt>
                <c:pt idx="4">
                  <c:v>6</c:v>
                </c:pt>
                <c:pt idx="5">
                  <c:v>2</c:v>
                </c:pt>
                <c:pt idx="6">
                  <c:v>6</c:v>
                </c:pt>
                <c:pt idx="7">
                  <c:v>4</c:v>
                </c:pt>
                <c:pt idx="8">
                  <c:v>5</c:v>
                </c:pt>
                <c:pt idx="9">
                  <c:v>2</c:v>
                </c:pt>
                <c:pt idx="10">
                  <c:v>5</c:v>
                </c:pt>
                <c:pt idx="11">
                  <c:v>3</c:v>
                </c:pt>
                <c:pt idx="12">
                  <c:v>5</c:v>
                </c:pt>
                <c:pt idx="13">
                  <c:v>3</c:v>
                </c:pt>
                <c:pt idx="14">
                  <c:v>2</c:v>
                </c:pt>
                <c:pt idx="15">
                  <c:v>6</c:v>
                </c:pt>
                <c:pt idx="16">
                  <c:v>5</c:v>
                </c:pt>
                <c:pt idx="17">
                  <c:v>4</c:v>
                </c:pt>
                <c:pt idx="18">
                  <c:v>4</c:v>
                </c:pt>
                <c:pt idx="19">
                  <c:v>8</c:v>
                </c:pt>
                <c:pt idx="20">
                  <c:v>4</c:v>
                </c:pt>
                <c:pt idx="21">
                  <c:v>1</c:v>
                </c:pt>
                <c:pt idx="22">
                  <c:v>4</c:v>
                </c:pt>
                <c:pt idx="23">
                  <c:v>3</c:v>
                </c:pt>
              </c:numCache>
            </c:numRef>
          </c:val>
          <c:smooth val="1"/>
          <c:extLst>
            <c:ext xmlns:c16="http://schemas.microsoft.com/office/drawing/2014/chart" uri="{C3380CC4-5D6E-409C-BE32-E72D297353CC}">
              <c16:uniqueId val="{00000000-5378-7D41-8BB5-B1D84AE5E182}"/>
            </c:ext>
          </c:extLst>
        </c:ser>
        <c:dLbls>
          <c:showLegendKey val="0"/>
          <c:showVal val="0"/>
          <c:showCatName val="0"/>
          <c:showSerName val="0"/>
          <c:showPercent val="0"/>
          <c:showBubbleSize val="0"/>
        </c:dLbls>
        <c:smooth val="0"/>
        <c:axId val="1851830399"/>
        <c:axId val="1963578367"/>
      </c:lineChart>
      <c:catAx>
        <c:axId val="1851830399"/>
        <c:scaling>
          <c:orientation val="minMax"/>
        </c:scaling>
        <c:delete val="0"/>
        <c:axPos val="b"/>
        <c:title>
          <c:tx>
            <c:rich>
              <a:bodyPr rot="0" spcFirstLastPara="1" vertOverflow="ellipsis" vert="horz" wrap="square" anchor="ctr" anchorCtr="1"/>
              <a:lstStyle/>
              <a:p>
                <a:pPr>
                  <a:defRPr sz="800" b="0" i="1" u="none" strike="noStrike" kern="1200" baseline="0">
                    <a:solidFill>
                      <a:schemeClr val="tx1">
                        <a:lumMod val="65000"/>
                        <a:lumOff val="35000"/>
                      </a:schemeClr>
                    </a:solidFill>
                    <a:latin typeface="PT Serif" panose="020A0603040505020204" pitchFamily="18" charset="77"/>
                    <a:ea typeface="+mn-ea"/>
                    <a:cs typeface="+mn-cs"/>
                  </a:defRPr>
                </a:pPr>
                <a:r>
                  <a:rPr lang="en-GB" sz="800" b="0" i="1">
                    <a:latin typeface="PT Serif" panose="020A0603040505020204" pitchFamily="18" charset="77"/>
                  </a:rPr>
                  <a:t>24</a:t>
                </a:r>
                <a:r>
                  <a:rPr lang="en-GB" sz="800" b="0" i="1" baseline="0">
                    <a:latin typeface="PT Serif" panose="020A0603040505020204" pitchFamily="18" charset="77"/>
                  </a:rPr>
                  <a:t>hr. Format </a:t>
                </a:r>
                <a:endParaRPr lang="en-GB" sz="800" b="0" i="1">
                  <a:latin typeface="PT Serif" panose="020A0603040505020204" pitchFamily="18" charset="77"/>
                </a:endParaRPr>
              </a:p>
            </c:rich>
          </c:tx>
          <c:layout>
            <c:manualLayout>
              <c:xMode val="edge"/>
              <c:yMode val="edge"/>
              <c:x val="0.46508397350922148"/>
              <c:y val="0.91390338595645659"/>
            </c:manualLayout>
          </c:layout>
          <c:overlay val="0"/>
          <c:spPr>
            <a:noFill/>
            <a:ln>
              <a:noFill/>
            </a:ln>
            <a:effectLst/>
          </c:spPr>
          <c:txPr>
            <a:bodyPr rot="0" spcFirstLastPara="1" vertOverflow="ellipsis" vert="horz" wrap="square" anchor="ctr" anchorCtr="1"/>
            <a:lstStyle/>
            <a:p>
              <a:pPr>
                <a:defRPr sz="800" b="0" i="1" u="none" strike="noStrike" kern="1200" baseline="0">
                  <a:solidFill>
                    <a:schemeClr val="tx1">
                      <a:lumMod val="65000"/>
                      <a:lumOff val="35000"/>
                    </a:schemeClr>
                  </a:solidFill>
                  <a:latin typeface="PT Serif" panose="020A0603040505020204" pitchFamily="18" charset="77"/>
                  <a:ea typeface="+mn-ea"/>
                  <a:cs typeface="+mn-cs"/>
                </a:defRPr>
              </a:pPr>
              <a:endParaRPr lang="en-GB"/>
            </a:p>
          </c:txPr>
        </c:title>
        <c:numFmt formatCode="General" sourceLinked="1"/>
        <c:majorTickMark val="in"/>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578367"/>
        <c:crosses val="autoZero"/>
        <c:auto val="1"/>
        <c:lblAlgn val="ctr"/>
        <c:lblOffset val="100"/>
        <c:tickLblSkip val="2"/>
        <c:tickMarkSkip val="3"/>
        <c:noMultiLvlLbl val="0"/>
      </c:catAx>
      <c:valAx>
        <c:axId val="1963578367"/>
        <c:scaling>
          <c:orientation val="minMax"/>
          <c:max val="15"/>
          <c:min val="0"/>
        </c:scaling>
        <c:delete val="0"/>
        <c:axPos val="l"/>
        <c:majorGridlines>
          <c:spPr>
            <a:ln w="3175" cap="flat" cmpd="sng" algn="ctr">
              <a:solidFill>
                <a:schemeClr val="bg2">
                  <a:lumMod val="75000"/>
                  <a:alpha val="11000"/>
                </a:schemeClr>
              </a:solidFill>
              <a:round/>
            </a:ln>
            <a:effectLst/>
          </c:spPr>
        </c:majorGridlines>
        <c:title>
          <c:tx>
            <c:rich>
              <a:bodyPr rot="-5400000" spcFirstLastPara="1" vertOverflow="ellipsis" vert="horz" wrap="square" anchor="ctr" anchorCtr="1"/>
              <a:lstStyle/>
              <a:p>
                <a:pPr>
                  <a:defRPr sz="800" b="0" i="1" u="none" strike="noStrike" kern="1200" baseline="0">
                    <a:solidFill>
                      <a:schemeClr val="tx1">
                        <a:lumMod val="65000"/>
                        <a:lumOff val="35000"/>
                      </a:schemeClr>
                    </a:solidFill>
                    <a:latin typeface="PT Serif" panose="020A0603040505020204" pitchFamily="18" charset="77"/>
                    <a:ea typeface="+mn-ea"/>
                    <a:cs typeface="+mn-cs"/>
                  </a:defRPr>
                </a:pPr>
                <a:r>
                  <a:rPr lang="en-GB" sz="800" b="0" i="1">
                    <a:latin typeface="PT Serif" panose="020A0603040505020204" pitchFamily="18" charset="77"/>
                  </a:rPr>
                  <a:t>Post</a:t>
                </a:r>
                <a:r>
                  <a:rPr lang="en-GB" sz="800" b="0" i="1" baseline="0">
                    <a:latin typeface="PT Serif" panose="020A0603040505020204" pitchFamily="18" charset="77"/>
                  </a:rPr>
                  <a:t> Count</a:t>
                </a:r>
                <a:endParaRPr lang="en-GB" sz="800" b="0" i="1">
                  <a:latin typeface="PT Serif" panose="020A0603040505020204" pitchFamily="18" charset="77"/>
                </a:endParaRPr>
              </a:p>
            </c:rich>
          </c:tx>
          <c:layout>
            <c:manualLayout>
              <c:xMode val="edge"/>
              <c:yMode val="edge"/>
              <c:x val="1.2E-2"/>
              <c:y val="0.42368996940812442"/>
            </c:manualLayout>
          </c:layout>
          <c:overlay val="0"/>
          <c:spPr>
            <a:noFill/>
            <a:ln>
              <a:noFill/>
            </a:ln>
            <a:effectLst/>
          </c:spPr>
          <c:txPr>
            <a:bodyPr rot="-5400000" spcFirstLastPara="1" vertOverflow="ellipsis" vert="horz" wrap="square" anchor="ctr" anchorCtr="1"/>
            <a:lstStyle/>
            <a:p>
              <a:pPr>
                <a:defRPr sz="800" b="0" i="1" u="none" strike="noStrike" kern="1200" baseline="0">
                  <a:solidFill>
                    <a:schemeClr val="tx1">
                      <a:lumMod val="65000"/>
                      <a:lumOff val="35000"/>
                    </a:schemeClr>
                  </a:solidFill>
                  <a:latin typeface="PT Serif" panose="020A0603040505020204" pitchFamily="18" charset="77"/>
                  <a:ea typeface="+mn-ea"/>
                  <a:cs typeface="+mn-cs"/>
                </a:defRPr>
              </a:pPr>
              <a:endParaRPr lang="en-GB"/>
            </a:p>
          </c:txPr>
        </c:title>
        <c:numFmt formatCode="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830399"/>
        <c:crosses val="autoZero"/>
        <c:crossBetween val="midCat"/>
        <c:majorUnit val="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6949321959755029"/>
          <c:y val="9.1603053435114504E-2"/>
          <c:w val="0.49583333333333335"/>
          <c:h val="0.90839694656488545"/>
        </c:manualLayout>
      </c:layout>
      <c:doughnutChart>
        <c:varyColors val="1"/>
        <c:ser>
          <c:idx val="0"/>
          <c:order val="0"/>
          <c:tx>
            <c:v>Low</c:v>
          </c:tx>
          <c:spPr>
            <a:ln>
              <a:noFill/>
            </a:ln>
          </c:spPr>
          <c:dPt>
            <c:idx val="0"/>
            <c:bubble3D val="0"/>
            <c:spPr>
              <a:solidFill>
                <a:srgbClr val="EF534F"/>
              </a:solidFill>
              <a:ln w="9525" cap="flat" cmpd="sng" algn="ctr">
                <a:noFill/>
                <a:round/>
              </a:ln>
              <a:effectLst/>
            </c:spPr>
            <c:extLst>
              <c:ext xmlns:c16="http://schemas.microsoft.com/office/drawing/2014/chart" uri="{C3380CC4-5D6E-409C-BE32-E72D297353CC}">
                <c16:uniqueId val="{00000001-A40B-0749-BB80-43CF818E8FD7}"/>
              </c:ext>
            </c:extLst>
          </c:dPt>
          <c:dPt>
            <c:idx val="1"/>
            <c:bubble3D val="0"/>
            <c:spPr>
              <a:solidFill>
                <a:srgbClr val="FFCA26"/>
              </a:solidFill>
              <a:ln w="9525" cap="flat" cmpd="sng" algn="ctr">
                <a:noFill/>
                <a:round/>
              </a:ln>
              <a:effectLst/>
            </c:spPr>
            <c:extLst>
              <c:ext xmlns:c16="http://schemas.microsoft.com/office/drawing/2014/chart" uri="{C3380CC4-5D6E-409C-BE32-E72D297353CC}">
                <c16:uniqueId val="{00000003-A40B-0749-BB80-43CF818E8FD7}"/>
              </c:ext>
            </c:extLst>
          </c:dPt>
          <c:dPt>
            <c:idx val="2"/>
            <c:bubble3D val="0"/>
            <c:spPr>
              <a:solidFill>
                <a:srgbClr val="4CAF4F"/>
              </a:solidFill>
              <a:ln w="9525" cap="flat" cmpd="sng" algn="ctr">
                <a:noFill/>
                <a:round/>
              </a:ln>
              <a:effectLst/>
            </c:spPr>
            <c:extLst>
              <c:ext xmlns:c16="http://schemas.microsoft.com/office/drawing/2014/chart" uri="{C3380CC4-5D6E-409C-BE32-E72D297353CC}">
                <c16:uniqueId val="{00000005-A40B-0749-BB80-43CF818E8FD7}"/>
              </c:ext>
            </c:extLst>
          </c:dPt>
          <c:dPt>
            <c:idx val="3"/>
            <c:bubble3D val="0"/>
            <c:spPr>
              <a:noFill/>
              <a:ln w="9525" cap="flat" cmpd="sng" algn="ctr">
                <a:noFill/>
                <a:round/>
              </a:ln>
              <a:effectLst/>
            </c:spPr>
            <c:extLst>
              <c:ext xmlns:c16="http://schemas.microsoft.com/office/drawing/2014/chart" uri="{C3380CC4-5D6E-409C-BE32-E72D297353CC}">
                <c16:uniqueId val="{00000007-A40B-0749-BB80-43CF818E8FD7}"/>
              </c:ext>
            </c:extLst>
          </c:dPt>
          <c:cat>
            <c:strRef>
              <c:f>Sheet1!$B$18:$B$21</c:f>
              <c:strCache>
                <c:ptCount val="4"/>
                <c:pt idx="0">
                  <c:v>Red</c:v>
                </c:pt>
                <c:pt idx="1">
                  <c:v>Yellow</c:v>
                </c:pt>
                <c:pt idx="2">
                  <c:v>Green</c:v>
                </c:pt>
                <c:pt idx="3">
                  <c:v>Omission</c:v>
                </c:pt>
              </c:strCache>
            </c:strRef>
          </c:cat>
          <c:val>
            <c:numRef>
              <c:f>Sheet1!$C$18:$C$21</c:f>
              <c:numCache>
                <c:formatCode>General</c:formatCode>
                <c:ptCount val="4"/>
                <c:pt idx="0">
                  <c:v>33</c:v>
                </c:pt>
                <c:pt idx="1">
                  <c:v>33</c:v>
                </c:pt>
                <c:pt idx="2">
                  <c:v>33</c:v>
                </c:pt>
                <c:pt idx="3">
                  <c:v>100</c:v>
                </c:pt>
              </c:numCache>
            </c:numRef>
          </c:val>
          <c:extLst>
            <c:ext xmlns:c16="http://schemas.microsoft.com/office/drawing/2014/chart" uri="{C3380CC4-5D6E-409C-BE32-E72D297353CC}">
              <c16:uniqueId val="{00000008-A40B-0749-BB80-43CF818E8FD7}"/>
            </c:ext>
          </c:extLst>
        </c:ser>
        <c:ser>
          <c:idx val="1"/>
          <c:order val="1"/>
          <c:tx>
            <c:v>Moderate</c:v>
          </c:tx>
          <c:spPr>
            <a:ln w="22225">
              <a:noFill/>
            </a:ln>
            <a:effectLst/>
          </c:spPr>
          <c:dPt>
            <c:idx val="0"/>
            <c:bubble3D val="0"/>
            <c:spPr>
              <a:gradFill rotWithShape="1">
                <a:gsLst>
                  <a:gs pos="0">
                    <a:schemeClr val="accent1">
                      <a:tint val="42000"/>
                      <a:lumMod val="110000"/>
                      <a:satMod val="105000"/>
                      <a:tint val="67000"/>
                    </a:schemeClr>
                  </a:gs>
                  <a:gs pos="50000">
                    <a:schemeClr val="accent1">
                      <a:tint val="42000"/>
                      <a:lumMod val="105000"/>
                      <a:satMod val="103000"/>
                      <a:tint val="73000"/>
                    </a:schemeClr>
                  </a:gs>
                  <a:gs pos="100000">
                    <a:schemeClr val="accent1">
                      <a:tint val="42000"/>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0A-A40B-0749-BB80-43CF818E8FD7}"/>
              </c:ext>
            </c:extLst>
          </c:dPt>
          <c:dPt>
            <c:idx val="1"/>
            <c:bubble3D val="0"/>
            <c:spPr>
              <a:gradFill rotWithShape="1">
                <a:gsLst>
                  <a:gs pos="0">
                    <a:schemeClr val="accent1">
                      <a:tint val="54000"/>
                      <a:lumMod val="110000"/>
                      <a:satMod val="105000"/>
                      <a:tint val="67000"/>
                    </a:schemeClr>
                  </a:gs>
                  <a:gs pos="50000">
                    <a:schemeClr val="accent1">
                      <a:tint val="54000"/>
                      <a:lumMod val="105000"/>
                      <a:satMod val="103000"/>
                      <a:tint val="73000"/>
                    </a:schemeClr>
                  </a:gs>
                  <a:gs pos="100000">
                    <a:schemeClr val="accent1">
                      <a:tint val="54000"/>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0C-A40B-0749-BB80-43CF818E8FD7}"/>
              </c:ext>
            </c:extLst>
          </c:dPt>
          <c:dPt>
            <c:idx val="2"/>
            <c:bubble3D val="0"/>
            <c:spPr>
              <a:gradFill rotWithShape="1">
                <a:gsLst>
                  <a:gs pos="0">
                    <a:schemeClr val="accent1">
                      <a:tint val="65000"/>
                      <a:lumMod val="110000"/>
                      <a:satMod val="105000"/>
                      <a:tint val="67000"/>
                    </a:schemeClr>
                  </a:gs>
                  <a:gs pos="50000">
                    <a:schemeClr val="accent1">
                      <a:tint val="65000"/>
                      <a:lumMod val="105000"/>
                      <a:satMod val="103000"/>
                      <a:tint val="73000"/>
                    </a:schemeClr>
                  </a:gs>
                  <a:gs pos="100000">
                    <a:schemeClr val="accent1">
                      <a:tint val="65000"/>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0E-A40B-0749-BB80-43CF818E8FD7}"/>
              </c:ext>
            </c:extLst>
          </c:dPt>
          <c:dPt>
            <c:idx val="3"/>
            <c:bubble3D val="0"/>
            <c:spPr>
              <a:gradFill rotWithShape="1">
                <a:gsLst>
                  <a:gs pos="0">
                    <a:schemeClr val="accent1">
                      <a:tint val="77000"/>
                      <a:lumMod val="110000"/>
                      <a:satMod val="105000"/>
                      <a:tint val="67000"/>
                    </a:schemeClr>
                  </a:gs>
                  <a:gs pos="50000">
                    <a:schemeClr val="accent1">
                      <a:tint val="77000"/>
                      <a:lumMod val="105000"/>
                      <a:satMod val="103000"/>
                      <a:tint val="73000"/>
                    </a:schemeClr>
                  </a:gs>
                  <a:gs pos="100000">
                    <a:schemeClr val="accent1">
                      <a:tint val="77000"/>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10-A40B-0749-BB80-43CF818E8FD7}"/>
              </c:ext>
            </c:extLst>
          </c:dPt>
          <c:dPt>
            <c:idx val="4"/>
            <c:bubble3D val="0"/>
            <c:spPr>
              <a:gradFill rotWithShape="1">
                <a:gsLst>
                  <a:gs pos="0">
                    <a:schemeClr val="accent1">
                      <a:tint val="89000"/>
                      <a:lumMod val="110000"/>
                      <a:satMod val="105000"/>
                      <a:tint val="67000"/>
                    </a:schemeClr>
                  </a:gs>
                  <a:gs pos="50000">
                    <a:schemeClr val="accent1">
                      <a:tint val="89000"/>
                      <a:lumMod val="105000"/>
                      <a:satMod val="103000"/>
                      <a:tint val="73000"/>
                    </a:schemeClr>
                  </a:gs>
                  <a:gs pos="100000">
                    <a:schemeClr val="accent1">
                      <a:tint val="89000"/>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12-A40B-0749-BB80-43CF818E8FD7}"/>
              </c:ext>
            </c:extLst>
          </c:dPt>
          <c:dPt>
            <c:idx val="5"/>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14-A40B-0749-BB80-43CF818E8FD7}"/>
              </c:ext>
            </c:extLst>
          </c:dPt>
          <c:dPt>
            <c:idx val="6"/>
            <c:bubble3D val="0"/>
            <c:spPr>
              <a:gradFill rotWithShape="1">
                <a:gsLst>
                  <a:gs pos="0">
                    <a:schemeClr val="accent1">
                      <a:shade val="88000"/>
                      <a:lumMod val="110000"/>
                      <a:satMod val="105000"/>
                      <a:tint val="67000"/>
                    </a:schemeClr>
                  </a:gs>
                  <a:gs pos="50000">
                    <a:schemeClr val="accent1">
                      <a:shade val="88000"/>
                      <a:lumMod val="105000"/>
                      <a:satMod val="103000"/>
                      <a:tint val="73000"/>
                    </a:schemeClr>
                  </a:gs>
                  <a:gs pos="100000">
                    <a:schemeClr val="accent1">
                      <a:shade val="88000"/>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16-A40B-0749-BB80-43CF818E8FD7}"/>
              </c:ext>
            </c:extLst>
          </c:dPt>
          <c:dPt>
            <c:idx val="7"/>
            <c:bubble3D val="0"/>
            <c:spPr>
              <a:gradFill rotWithShape="1">
                <a:gsLst>
                  <a:gs pos="0">
                    <a:schemeClr val="accent1">
                      <a:shade val="76000"/>
                      <a:lumMod val="110000"/>
                      <a:satMod val="105000"/>
                      <a:tint val="67000"/>
                    </a:schemeClr>
                  </a:gs>
                  <a:gs pos="50000">
                    <a:schemeClr val="accent1">
                      <a:shade val="76000"/>
                      <a:lumMod val="105000"/>
                      <a:satMod val="103000"/>
                      <a:tint val="73000"/>
                    </a:schemeClr>
                  </a:gs>
                  <a:gs pos="100000">
                    <a:schemeClr val="accent1">
                      <a:shade val="76000"/>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18-A40B-0749-BB80-43CF818E8FD7}"/>
              </c:ext>
            </c:extLst>
          </c:dPt>
          <c:dPt>
            <c:idx val="8"/>
            <c:bubble3D val="0"/>
            <c:spPr>
              <a:gradFill rotWithShape="1">
                <a:gsLst>
                  <a:gs pos="0">
                    <a:schemeClr val="accent1">
                      <a:shade val="65000"/>
                      <a:lumMod val="110000"/>
                      <a:satMod val="105000"/>
                      <a:tint val="67000"/>
                    </a:schemeClr>
                  </a:gs>
                  <a:gs pos="50000">
                    <a:schemeClr val="accent1">
                      <a:shade val="65000"/>
                      <a:lumMod val="105000"/>
                      <a:satMod val="103000"/>
                      <a:tint val="73000"/>
                    </a:schemeClr>
                  </a:gs>
                  <a:gs pos="100000">
                    <a:schemeClr val="accent1">
                      <a:shade val="65000"/>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1A-A40B-0749-BB80-43CF818E8FD7}"/>
              </c:ext>
            </c:extLst>
          </c:dPt>
          <c:dPt>
            <c:idx val="9"/>
            <c:bubble3D val="0"/>
            <c:spPr>
              <a:gradFill rotWithShape="1">
                <a:gsLst>
                  <a:gs pos="0">
                    <a:schemeClr val="accent1">
                      <a:shade val="53000"/>
                      <a:lumMod val="110000"/>
                      <a:satMod val="105000"/>
                      <a:tint val="67000"/>
                    </a:schemeClr>
                  </a:gs>
                  <a:gs pos="50000">
                    <a:schemeClr val="accent1">
                      <a:shade val="53000"/>
                      <a:lumMod val="105000"/>
                      <a:satMod val="103000"/>
                      <a:tint val="73000"/>
                    </a:schemeClr>
                  </a:gs>
                  <a:gs pos="100000">
                    <a:schemeClr val="accent1">
                      <a:shade val="53000"/>
                      <a:lumMod val="105000"/>
                      <a:satMod val="109000"/>
                      <a:tint val="81000"/>
                    </a:schemeClr>
                  </a:gs>
                </a:gsLst>
                <a:lin ang="5400000" scaled="0"/>
              </a:gradFill>
              <a:ln w="22225" cap="flat" cmpd="sng" algn="ctr">
                <a:noFill/>
                <a:round/>
              </a:ln>
              <a:effectLst/>
            </c:spPr>
            <c:extLst>
              <c:ext xmlns:c16="http://schemas.microsoft.com/office/drawing/2014/chart" uri="{C3380CC4-5D6E-409C-BE32-E72D297353CC}">
                <c16:uniqueId val="{0000001C-A40B-0749-BB80-43CF818E8FD7}"/>
              </c:ext>
            </c:extLst>
          </c:dPt>
          <c:dPt>
            <c:idx val="10"/>
            <c:bubble3D val="0"/>
            <c:spPr>
              <a:noFill/>
              <a:ln w="22225" cap="flat" cmpd="sng" algn="ctr">
                <a:noFill/>
                <a:round/>
              </a:ln>
              <a:effectLst/>
            </c:spPr>
            <c:extLst>
              <c:ext xmlns:c16="http://schemas.microsoft.com/office/drawing/2014/chart" uri="{C3380CC4-5D6E-409C-BE32-E72D297353CC}">
                <c16:uniqueId val="{0000001E-A40B-0749-BB80-43CF818E8FD7}"/>
              </c:ext>
            </c:extLst>
          </c:dPt>
          <c:dLbls>
            <c:dLbl>
              <c:idx val="0"/>
              <c:tx>
                <c:rich>
                  <a:bodyPr/>
                  <a:lstStyle/>
                  <a:p>
                    <a:fld id="{2019BD0A-E8B6-4F47-96BD-D83AF0272A2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40B-0749-BB80-43CF818E8FD7}"/>
                </c:ext>
              </c:extLst>
            </c:dLbl>
            <c:dLbl>
              <c:idx val="1"/>
              <c:tx>
                <c:rich>
                  <a:bodyPr/>
                  <a:lstStyle/>
                  <a:p>
                    <a:fld id="{B9188D09-38F1-4B4B-95DC-0BBB70D5B40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40B-0749-BB80-43CF818E8FD7}"/>
                </c:ext>
              </c:extLst>
            </c:dLbl>
            <c:dLbl>
              <c:idx val="2"/>
              <c:tx>
                <c:rich>
                  <a:bodyPr/>
                  <a:lstStyle/>
                  <a:p>
                    <a:fld id="{6930D3A6-8DC7-8442-B5E4-53DC4E5A6B3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40B-0749-BB80-43CF818E8FD7}"/>
                </c:ext>
              </c:extLst>
            </c:dLbl>
            <c:dLbl>
              <c:idx val="3"/>
              <c:tx>
                <c:rich>
                  <a:bodyPr/>
                  <a:lstStyle/>
                  <a:p>
                    <a:fld id="{31F26E2D-24EA-E44E-A7A1-E6F055A9A88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40B-0749-BB80-43CF818E8FD7}"/>
                </c:ext>
              </c:extLst>
            </c:dLbl>
            <c:dLbl>
              <c:idx val="4"/>
              <c:tx>
                <c:rich>
                  <a:bodyPr/>
                  <a:lstStyle/>
                  <a:p>
                    <a:fld id="{A6F2C5E1-6925-E74B-9189-BC4A6FE712B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40B-0749-BB80-43CF818E8FD7}"/>
                </c:ext>
              </c:extLst>
            </c:dLbl>
            <c:dLbl>
              <c:idx val="5"/>
              <c:tx>
                <c:rich>
                  <a:bodyPr/>
                  <a:lstStyle/>
                  <a:p>
                    <a:fld id="{1635E05E-3629-AB4B-A3BD-5E1D92880A3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40B-0749-BB80-43CF818E8FD7}"/>
                </c:ext>
              </c:extLst>
            </c:dLbl>
            <c:dLbl>
              <c:idx val="6"/>
              <c:tx>
                <c:rich>
                  <a:bodyPr/>
                  <a:lstStyle/>
                  <a:p>
                    <a:fld id="{FA7FC915-0146-2A41-94B3-008843289DA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40B-0749-BB80-43CF818E8FD7}"/>
                </c:ext>
              </c:extLst>
            </c:dLbl>
            <c:dLbl>
              <c:idx val="7"/>
              <c:tx>
                <c:rich>
                  <a:bodyPr/>
                  <a:lstStyle/>
                  <a:p>
                    <a:fld id="{7645A2FB-B8CC-E243-B510-881A7451FB6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40B-0749-BB80-43CF818E8FD7}"/>
                </c:ext>
              </c:extLst>
            </c:dLbl>
            <c:dLbl>
              <c:idx val="8"/>
              <c:tx>
                <c:rich>
                  <a:bodyPr/>
                  <a:lstStyle/>
                  <a:p>
                    <a:fld id="{5927FFA2-496D-E940-98F2-79E95888757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40B-0749-BB80-43CF818E8FD7}"/>
                </c:ext>
              </c:extLst>
            </c:dLbl>
            <c:dLbl>
              <c:idx val="9"/>
              <c:tx>
                <c:rich>
                  <a:bodyPr/>
                  <a:lstStyle/>
                  <a:p>
                    <a:fld id="{500E60B7-EA84-D445-9FA0-4CF889D4898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40B-0749-BB80-43CF818E8FD7}"/>
                </c:ext>
              </c:extLst>
            </c:dLbl>
            <c:dLbl>
              <c:idx val="10"/>
              <c:layout>
                <c:manualLayout>
                  <c:x val="-3.4324473579008377E-2"/>
                  <c:y val="-0.28967287292847743"/>
                </c:manualLayout>
              </c:layout>
              <c:tx>
                <c:rich>
                  <a:bodyPr rot="0" spcFirstLastPara="1" vertOverflow="ellipsis" vert="horz" wrap="square" lIns="38100" tIns="19050" rIns="38100" bIns="19050" anchor="ctr" anchorCtr="1">
                    <a:spAutoFit/>
                  </a:bodyPr>
                  <a:lstStyle/>
                  <a:p>
                    <a:pPr>
                      <a:defRPr sz="1100" b="0" i="1" u="none" strike="noStrike" kern="1200" baseline="0">
                        <a:solidFill>
                          <a:srgbClr val="555555"/>
                        </a:solidFill>
                        <a:latin typeface="PT Serif" panose="020A0603040505020204" pitchFamily="18" charset="77"/>
                        <a:ea typeface="+mn-ea"/>
                        <a:cs typeface="+mn-cs"/>
                      </a:defRPr>
                    </a:pPr>
                    <a:fld id="{38AA049D-8FCF-424B-84D7-DDF5F3355AA7}" type="CELLRANGE">
                      <a:rPr lang="en-US"/>
                      <a:pPr>
                        <a:defRPr sz="1100" i="1">
                          <a:solidFill>
                            <a:srgbClr val="555555"/>
                          </a:solidFill>
                          <a:latin typeface="PT Serif" panose="020A0603040505020204" pitchFamily="18" charset="77"/>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1" u="none" strike="noStrike" kern="1200" baseline="0">
                      <a:solidFill>
                        <a:srgbClr val="555555"/>
                      </a:solidFill>
                      <a:latin typeface="PT Serif" panose="020A0603040505020204" pitchFamily="18" charset="77"/>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A40B-0749-BB80-43CF818E8FD7}"/>
                </c:ext>
              </c:extLst>
            </c:dLbl>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rgbClr val="555555"/>
                    </a:solidFill>
                    <a:latin typeface="PT Serif" panose="020A0603040505020204" pitchFamily="18" charset="77"/>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Sheet1!$B$18:$B$21</c:f>
              <c:strCache>
                <c:ptCount val="4"/>
                <c:pt idx="0">
                  <c:v>Red</c:v>
                </c:pt>
                <c:pt idx="1">
                  <c:v>Yellow</c:v>
                </c:pt>
                <c:pt idx="2">
                  <c:v>Green</c:v>
                </c:pt>
                <c:pt idx="3">
                  <c:v>Omission</c:v>
                </c:pt>
              </c:strCache>
            </c:strRef>
          </c:cat>
          <c:val>
            <c:numRef>
              <c:f>Sheet1!$F$18:$F$28</c:f>
              <c:numCache>
                <c:formatCode>General</c:formatCode>
                <c:ptCount val="11"/>
                <c:pt idx="0">
                  <c:v>10</c:v>
                </c:pt>
                <c:pt idx="1">
                  <c:v>10</c:v>
                </c:pt>
                <c:pt idx="2">
                  <c:v>10</c:v>
                </c:pt>
                <c:pt idx="3">
                  <c:v>10</c:v>
                </c:pt>
                <c:pt idx="4">
                  <c:v>10</c:v>
                </c:pt>
                <c:pt idx="5">
                  <c:v>10</c:v>
                </c:pt>
                <c:pt idx="6">
                  <c:v>10</c:v>
                </c:pt>
                <c:pt idx="7">
                  <c:v>10</c:v>
                </c:pt>
                <c:pt idx="8">
                  <c:v>10</c:v>
                </c:pt>
                <c:pt idx="9">
                  <c:v>9</c:v>
                </c:pt>
                <c:pt idx="10">
                  <c:v>100</c:v>
                </c:pt>
              </c:numCache>
            </c:numRef>
          </c:val>
          <c:extLst>
            <c:ext xmlns:c15="http://schemas.microsoft.com/office/drawing/2012/chart" uri="{02D57815-91ED-43cb-92C2-25804820EDAC}">
              <c15:datalabelsRange>
                <c15:f>Sheet1!$E$18:$E$28</c15:f>
                <c15:dlblRangeCache>
                  <c:ptCount val="11"/>
                  <c:pt idx="0">
                    <c:v>5</c:v>
                  </c:pt>
                  <c:pt idx="1">
                    <c:v>10</c:v>
                  </c:pt>
                  <c:pt idx="2">
                    <c:v>15</c:v>
                  </c:pt>
                  <c:pt idx="3">
                    <c:v>20</c:v>
                  </c:pt>
                  <c:pt idx="4">
                    <c:v>25</c:v>
                  </c:pt>
                  <c:pt idx="5">
                    <c:v>30</c:v>
                  </c:pt>
                  <c:pt idx="6">
                    <c:v>35</c:v>
                  </c:pt>
                  <c:pt idx="7">
                    <c:v>40</c:v>
                  </c:pt>
                  <c:pt idx="8">
                    <c:v>45</c:v>
                  </c:pt>
                  <c:pt idx="9">
                    <c:v>50</c:v>
                  </c:pt>
                  <c:pt idx="10">
                    <c:v>33.33</c:v>
                  </c:pt>
                </c15:dlblRangeCache>
              </c15:datalabelsRange>
            </c:ext>
            <c:ext xmlns:c16="http://schemas.microsoft.com/office/drawing/2014/chart" uri="{C3380CC4-5D6E-409C-BE32-E72D297353CC}">
              <c16:uniqueId val="{0000001F-A40B-0749-BB80-43CF818E8FD7}"/>
            </c:ext>
          </c:extLst>
        </c:ser>
        <c:dLbls>
          <c:showLegendKey val="0"/>
          <c:showVal val="0"/>
          <c:showCatName val="0"/>
          <c:showSerName val="0"/>
          <c:showPercent val="0"/>
          <c:showBubbleSize val="0"/>
          <c:showLeaderLines val="1"/>
        </c:dLbls>
        <c:firstSliceAng val="269"/>
        <c:holeSize val="52"/>
      </c:doughnutChart>
      <c:pieChart>
        <c:varyColors val="1"/>
        <c:ser>
          <c:idx val="2"/>
          <c:order val="2"/>
          <c:tx>
            <c:v>Good</c:v>
          </c:tx>
          <c:spPr>
            <a:ln>
              <a:noFill/>
            </a:ln>
          </c:spPr>
          <c:explosion val="1"/>
          <c:dPt>
            <c:idx val="0"/>
            <c:bubble3D val="0"/>
            <c:explosion val="4"/>
            <c:spPr>
              <a:noFill/>
              <a:ln w="9525" cap="flat" cmpd="sng" algn="ctr">
                <a:noFill/>
                <a:round/>
              </a:ln>
              <a:effectLst/>
            </c:spPr>
            <c:extLst>
              <c:ext xmlns:c16="http://schemas.microsoft.com/office/drawing/2014/chart" uri="{C3380CC4-5D6E-409C-BE32-E72D297353CC}">
                <c16:uniqueId val="{00000021-A40B-0749-BB80-43CF818E8FD7}"/>
              </c:ext>
            </c:extLst>
          </c:dPt>
          <c:dPt>
            <c:idx val="1"/>
            <c:bubble3D val="0"/>
            <c:spPr>
              <a:solidFill>
                <a:schemeClr val="tx1">
                  <a:lumMod val="65000"/>
                  <a:lumOff val="35000"/>
                  <a:alpha val="61000"/>
                </a:schemeClr>
              </a:solidFill>
              <a:ln w="9525" cap="flat" cmpd="sng" algn="ctr">
                <a:noFill/>
                <a:round/>
              </a:ln>
              <a:effectLst/>
            </c:spPr>
            <c:extLst>
              <c:ext xmlns:c16="http://schemas.microsoft.com/office/drawing/2014/chart" uri="{C3380CC4-5D6E-409C-BE32-E72D297353CC}">
                <c16:uniqueId val="{00000023-A40B-0749-BB80-43CF818E8FD7}"/>
              </c:ext>
            </c:extLst>
          </c:dPt>
          <c:dPt>
            <c:idx val="2"/>
            <c:bubble3D val="0"/>
            <c:spPr>
              <a:noFill/>
              <a:ln w="9525" cap="flat" cmpd="sng" algn="ctr">
                <a:noFill/>
                <a:round/>
              </a:ln>
              <a:effectLst/>
            </c:spPr>
            <c:extLst>
              <c:ext xmlns:c16="http://schemas.microsoft.com/office/drawing/2014/chart" uri="{C3380CC4-5D6E-409C-BE32-E72D297353CC}">
                <c16:uniqueId val="{00000025-A40B-0749-BB80-43CF818E8FD7}"/>
              </c:ext>
            </c:extLst>
          </c:dPt>
          <c:cat>
            <c:strRef>
              <c:f>Sheet1!$B$18:$B$21</c:f>
              <c:strCache>
                <c:ptCount val="4"/>
                <c:pt idx="0">
                  <c:v>Red</c:v>
                </c:pt>
                <c:pt idx="1">
                  <c:v>Yellow</c:v>
                </c:pt>
                <c:pt idx="2">
                  <c:v>Green</c:v>
                </c:pt>
                <c:pt idx="3">
                  <c:v>Omission</c:v>
                </c:pt>
              </c:strCache>
            </c:strRef>
          </c:cat>
          <c:val>
            <c:numRef>
              <c:f>Sheet1!$B$32:$B$34</c:f>
              <c:numCache>
                <c:formatCode>General</c:formatCode>
                <c:ptCount val="3"/>
                <c:pt idx="0">
                  <c:v>27</c:v>
                </c:pt>
                <c:pt idx="1">
                  <c:v>1</c:v>
                </c:pt>
                <c:pt idx="2">
                  <c:v>134</c:v>
                </c:pt>
              </c:numCache>
            </c:numRef>
          </c:val>
          <c:extLst>
            <c:ext xmlns:c16="http://schemas.microsoft.com/office/drawing/2014/chart" uri="{C3380CC4-5D6E-409C-BE32-E72D297353CC}">
              <c16:uniqueId val="{00000026-A40B-0749-BB80-43CF818E8FD7}"/>
            </c:ext>
          </c:extLst>
        </c:ser>
        <c:dLbls>
          <c:showLegendKey val="0"/>
          <c:showVal val="0"/>
          <c:showCatName val="0"/>
          <c:showSerName val="0"/>
          <c:showPercent val="0"/>
          <c:showBubbleSize val="0"/>
          <c:showLeaderLines val="1"/>
        </c:dLbls>
        <c:firstSliceAng val="321"/>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Engagement.xlsx]Pivots !PivotTable2</c:name>
    <c:fmtId val="13"/>
  </c:pivotSource>
  <c:chart>
    <c:title>
      <c:tx>
        <c:rich>
          <a:bodyPr rot="0" spcFirstLastPara="1" vertOverflow="ellipsis" vert="horz" wrap="square" anchor="ctr" anchorCtr="1"/>
          <a:lstStyle/>
          <a:p>
            <a:pPr>
              <a:defRPr sz="1050" b="0" i="1" u="none" strike="noStrike" kern="1200" spc="0" baseline="0">
                <a:solidFill>
                  <a:schemeClr val="tx1">
                    <a:lumMod val="65000"/>
                    <a:lumOff val="35000"/>
                  </a:schemeClr>
                </a:solidFill>
                <a:latin typeface="PT Serif" panose="020A0603040505020204" pitchFamily="18" charset="77"/>
                <a:ea typeface="+mn-ea"/>
                <a:cs typeface="+mn-cs"/>
              </a:defRPr>
            </a:pPr>
            <a:r>
              <a:rPr lang="en-US" sz="1050" b="0" i="1" baseline="0">
                <a:latin typeface="PT Serif" panose="020A0603040505020204" pitchFamily="18" charset="77"/>
              </a:rPr>
              <a:t>Platforms Sentiment Score </a:t>
            </a:r>
            <a:r>
              <a:rPr lang="en-US" sz="1050" b="0" i="1">
                <a:latin typeface="PT Serif" panose="020A0603040505020204" pitchFamily="18" charset="77"/>
              </a:rPr>
              <a:t>: </a:t>
            </a:r>
          </a:p>
        </c:rich>
      </c:tx>
      <c:overlay val="0"/>
      <c:spPr>
        <a:noFill/>
        <a:ln>
          <a:noFill/>
        </a:ln>
        <a:effectLst/>
      </c:spPr>
      <c:txPr>
        <a:bodyPr rot="0" spcFirstLastPara="1" vertOverflow="ellipsis" vert="horz" wrap="square" anchor="ctr" anchorCtr="1"/>
        <a:lstStyle/>
        <a:p>
          <a:pPr>
            <a:defRPr sz="1050" b="0" i="1" u="none" strike="noStrike" kern="1200" spc="0" baseline="0">
              <a:solidFill>
                <a:schemeClr val="tx1">
                  <a:lumMod val="65000"/>
                  <a:lumOff val="35000"/>
                </a:schemeClr>
              </a:solidFill>
              <a:latin typeface="PT Serif" panose="020A0603040505020204" pitchFamily="18" charset="77"/>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8C1A1"/>
          </a:solidFill>
          <a:ln w="19050">
            <a:solidFill>
              <a:schemeClr val="lt1"/>
            </a:solidFill>
          </a:ln>
          <a:effectLst/>
        </c:spPr>
      </c:pivotFmt>
      <c:pivotFmt>
        <c:idx val="2"/>
        <c:spPr>
          <a:solidFill>
            <a:srgbClr val="B0B4BA"/>
          </a:solidFill>
          <a:ln w="19050">
            <a:solidFill>
              <a:schemeClr val="lt1"/>
            </a:solidFill>
          </a:ln>
          <a:effectLst/>
        </c:spPr>
      </c:pivotFmt>
      <c:pivotFmt>
        <c:idx val="3"/>
        <c:spPr>
          <a:solidFill>
            <a:srgbClr val="4B6EAF"/>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8C1A1"/>
          </a:solidFill>
          <a:ln w="19050">
            <a:solidFill>
              <a:schemeClr val="lt1"/>
            </a:solidFill>
          </a:ln>
          <a:effectLst/>
        </c:spPr>
      </c:pivotFmt>
      <c:pivotFmt>
        <c:idx val="6"/>
        <c:spPr>
          <a:solidFill>
            <a:srgbClr val="B0B4BA"/>
          </a:solidFill>
          <a:ln w="19050">
            <a:solidFill>
              <a:schemeClr val="lt1"/>
            </a:solidFill>
          </a:ln>
          <a:effectLst/>
        </c:spPr>
      </c:pivotFmt>
      <c:pivotFmt>
        <c:idx val="7"/>
        <c:spPr>
          <a:solidFill>
            <a:srgbClr val="4B6EAF"/>
          </a:solidFill>
          <a:ln w="19050">
            <a:solidFill>
              <a:schemeClr val="lt1"/>
            </a:solidFill>
          </a:ln>
          <a:effectLst/>
        </c:spPr>
      </c:pivotFmt>
      <c:pivotFmt>
        <c:idx val="8"/>
        <c:spPr>
          <a:solidFill>
            <a:schemeClr val="accent1"/>
          </a:solidFill>
          <a:ln w="9525">
            <a:solidFill>
              <a:schemeClr val="bg1">
                <a:lumMod val="95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rgbClr val="A8C1A1"/>
          </a:solidFill>
          <a:ln w="9525">
            <a:solidFill>
              <a:schemeClr val="bg1">
                <a:lumMod val="95000"/>
              </a:schemeClr>
            </a:solidFill>
          </a:ln>
          <a:effectLst/>
        </c:spPr>
        <c:dLbl>
          <c:idx val="0"/>
          <c:layout>
            <c:manualLayout>
              <c:x val="4.8671327063333727E-2"/>
              <c:y val="-0.10025141792605866"/>
            </c:manualLayout>
          </c:layout>
          <c:tx>
            <c:rich>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PT Serif" panose="020A0603040505020204" pitchFamily="18" charset="77"/>
                    <a:ea typeface="+mn-ea"/>
                    <a:cs typeface="+mn-cs"/>
                  </a:defRPr>
                </a:pPr>
                <a:fld id="{A0CC3B05-CA23-A44D-8ECD-67AD35A0D9BA}" type="CELLRANGE">
                  <a:rPr lang="en-US"/>
                  <a:pPr>
                    <a:defRPr i="1">
                      <a:latin typeface="PT Serif" panose="020A0603040505020204" pitchFamily="18" charset="77"/>
                    </a:defRPr>
                  </a:pPr>
                  <a:t>[CELLRANGE]</a:t>
                </a:fld>
                <a:endParaRPr lang="en-GB"/>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rgbClr val="B0B4BA"/>
          </a:solidFill>
          <a:ln w="9525">
            <a:solidFill>
              <a:schemeClr val="bg1">
                <a:lumMod val="95000"/>
              </a:schemeClr>
            </a:solidFill>
          </a:ln>
          <a:effectLst/>
        </c:spPr>
        <c:dLbl>
          <c:idx val="0"/>
          <c:layout>
            <c:manualLayout>
              <c:x val="8.5179472384510166E-2"/>
              <c:y val="8.6651324015711031E-2"/>
            </c:manualLayout>
          </c:layout>
          <c:tx>
            <c:rich>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PT Serif" panose="020A0603040505020204" pitchFamily="18" charset="77"/>
                    <a:ea typeface="+mn-ea"/>
                    <a:cs typeface="+mn-cs"/>
                  </a:defRPr>
                </a:pPr>
                <a:fld id="{14AB4E9A-83C3-BB4A-AF99-4A5956860667}" type="CELLRANGE">
                  <a:rPr lang="en-US"/>
                  <a:pPr>
                    <a:defRPr i="1">
                      <a:latin typeface="PT Serif" panose="020A0603040505020204" pitchFamily="18" charset="77"/>
                    </a:defRPr>
                  </a:pPr>
                  <a:t>[CELLRANGE]</a:t>
                </a:fld>
                <a:endParaRPr lang="en-GB"/>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rgbClr val="4B6EAF"/>
          </a:solidFill>
          <a:ln w="9525">
            <a:solidFill>
              <a:schemeClr val="bg1">
                <a:lumMod val="95000"/>
              </a:schemeClr>
            </a:solidFill>
          </a:ln>
          <a:effectLst/>
        </c:spPr>
        <c:dLbl>
          <c:idx val="0"/>
          <c:layout>
            <c:manualLayout>
              <c:x val="-6.2867423009307935E-2"/>
              <c:y val="-7.2310668744000883E-2"/>
            </c:manualLayout>
          </c:layout>
          <c:tx>
            <c:rich>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PT Serif" panose="020A0603040505020204" pitchFamily="18" charset="77"/>
                    <a:ea typeface="+mn-ea"/>
                    <a:cs typeface="+mn-cs"/>
                  </a:defRPr>
                </a:pPr>
                <a:fld id="{79CF4177-4C23-6240-A1AA-DC71F1F44065}" type="CELLRANGE">
                  <a:rPr lang="en-US"/>
                  <a:pPr>
                    <a:defRPr i="1">
                      <a:latin typeface="PT Serif" panose="020A0603040505020204" pitchFamily="18" charset="77"/>
                    </a:defRPr>
                  </a:pPr>
                  <a:t>[CELLRANGE]</a:t>
                </a:fld>
                <a:endParaRPr lang="en-GB"/>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35006876343943405"/>
          <c:y val="0.20503689341457249"/>
          <c:w val="0.27475273748018531"/>
          <c:h val="0.59130628111757133"/>
        </c:manualLayout>
      </c:layout>
      <c:doughnutChart>
        <c:varyColors val="1"/>
        <c:ser>
          <c:idx val="0"/>
          <c:order val="0"/>
          <c:tx>
            <c:strRef>
              <c:f>'Pivots '!$B$37:$B$39</c:f>
              <c:strCache>
                <c:ptCount val="1"/>
                <c:pt idx="0">
                  <c:v>Total</c:v>
                </c:pt>
              </c:strCache>
            </c:strRef>
          </c:tx>
          <c:spPr>
            <a:ln w="9525">
              <a:solidFill>
                <a:schemeClr val="bg1">
                  <a:lumMod val="95000"/>
                </a:schemeClr>
              </a:solidFill>
            </a:ln>
          </c:spPr>
          <c:dPt>
            <c:idx val="0"/>
            <c:bubble3D val="0"/>
            <c:spPr>
              <a:solidFill>
                <a:srgbClr val="A8C1A1"/>
              </a:solidFill>
              <a:ln w="9525">
                <a:solidFill>
                  <a:schemeClr val="bg1">
                    <a:lumMod val="95000"/>
                  </a:schemeClr>
                </a:solidFill>
              </a:ln>
              <a:effectLst/>
            </c:spPr>
            <c:extLst>
              <c:ext xmlns:c16="http://schemas.microsoft.com/office/drawing/2014/chart" uri="{C3380CC4-5D6E-409C-BE32-E72D297353CC}">
                <c16:uniqueId val="{00000001-9372-104E-8C10-8A1214B181DD}"/>
              </c:ext>
            </c:extLst>
          </c:dPt>
          <c:dPt>
            <c:idx val="1"/>
            <c:bubble3D val="0"/>
            <c:spPr>
              <a:solidFill>
                <a:srgbClr val="B0B4BA"/>
              </a:solidFill>
              <a:ln w="9525">
                <a:solidFill>
                  <a:schemeClr val="bg1">
                    <a:lumMod val="95000"/>
                  </a:schemeClr>
                </a:solidFill>
              </a:ln>
              <a:effectLst/>
            </c:spPr>
            <c:extLst>
              <c:ext xmlns:c16="http://schemas.microsoft.com/office/drawing/2014/chart" uri="{C3380CC4-5D6E-409C-BE32-E72D297353CC}">
                <c16:uniqueId val="{00000003-9372-104E-8C10-8A1214B181DD}"/>
              </c:ext>
            </c:extLst>
          </c:dPt>
          <c:dPt>
            <c:idx val="2"/>
            <c:bubble3D val="0"/>
            <c:spPr>
              <a:solidFill>
                <a:srgbClr val="4B6EAF"/>
              </a:solidFill>
              <a:ln w="9525">
                <a:solidFill>
                  <a:schemeClr val="bg1">
                    <a:lumMod val="95000"/>
                  </a:schemeClr>
                </a:solidFill>
              </a:ln>
              <a:effectLst/>
            </c:spPr>
            <c:extLst>
              <c:ext xmlns:c16="http://schemas.microsoft.com/office/drawing/2014/chart" uri="{C3380CC4-5D6E-409C-BE32-E72D297353CC}">
                <c16:uniqueId val="{00000005-9372-104E-8C10-8A1214B181DD}"/>
              </c:ext>
            </c:extLst>
          </c:dPt>
          <c:dLbls>
            <c:dLbl>
              <c:idx val="0"/>
              <c:layout>
                <c:manualLayout>
                  <c:x val="4.8671327063333727E-2"/>
                  <c:y val="-0.10025141792605866"/>
                </c:manualLayout>
              </c:layout>
              <c:tx>
                <c:rich>
                  <a:bodyPr/>
                  <a:lstStyle/>
                  <a:p>
                    <a:fld id="{A0CC3B05-CA23-A44D-8ECD-67AD35A0D9B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372-104E-8C10-8A1214B181DD}"/>
                </c:ext>
              </c:extLst>
            </c:dLbl>
            <c:dLbl>
              <c:idx val="1"/>
              <c:layout>
                <c:manualLayout>
                  <c:x val="8.5179472384510166E-2"/>
                  <c:y val="8.6651324015711031E-2"/>
                </c:manualLayout>
              </c:layout>
              <c:tx>
                <c:rich>
                  <a:bodyPr/>
                  <a:lstStyle/>
                  <a:p>
                    <a:fld id="{14AB4E9A-83C3-BB4A-AF99-4A595686066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372-104E-8C10-8A1214B181DD}"/>
                </c:ext>
              </c:extLst>
            </c:dLbl>
            <c:dLbl>
              <c:idx val="2"/>
              <c:layout>
                <c:manualLayout>
                  <c:x val="-6.2867423009307935E-2"/>
                  <c:y val="-7.2310668744000883E-2"/>
                </c:manualLayout>
              </c:layout>
              <c:tx>
                <c:rich>
                  <a:bodyPr/>
                  <a:lstStyle/>
                  <a:p>
                    <a:fld id="{79CF4177-4C23-6240-A1AA-DC71F1F4406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372-104E-8C10-8A1214B181D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PT Serif" panose="020A0603040505020204" pitchFamily="18" charset="77"/>
                    <a:ea typeface="+mn-ea"/>
                    <a:cs typeface="+mn-cs"/>
                  </a:defRPr>
                </a:pPr>
                <a:endParaRPr lang="en-US"/>
              </a:p>
            </c:txPr>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'Pivots '!$B$37:$B$39</c:f>
              <c:strCache>
                <c:ptCount val="3"/>
                <c:pt idx="0">
                  <c:v>negative</c:v>
                </c:pt>
                <c:pt idx="1">
                  <c:v>neutral</c:v>
                </c:pt>
                <c:pt idx="2">
                  <c:v>positive</c:v>
                </c:pt>
              </c:strCache>
            </c:strRef>
          </c:cat>
          <c:val>
            <c:numRef>
              <c:f>'Pivots '!$B$37:$B$39</c:f>
              <c:numCache>
                <c:formatCode>0</c:formatCode>
                <c:ptCount val="3"/>
                <c:pt idx="0">
                  <c:v>27</c:v>
                </c:pt>
                <c:pt idx="1">
                  <c:v>27</c:v>
                </c:pt>
                <c:pt idx="2">
                  <c:v>46</c:v>
                </c:pt>
              </c:numCache>
            </c:numRef>
          </c:val>
          <c:extLst>
            <c:ext xmlns:c15="http://schemas.microsoft.com/office/drawing/2012/chart" uri="{02D57815-91ED-43cb-92C2-25804820EDAC}">
              <c15:datalabelsRange>
                <c15:f>'Pivots '!$B$37:$B$39</c15:f>
                <c15:dlblRangeCache>
                  <c:ptCount val="3"/>
                  <c:pt idx="0">
                    <c:v>27</c:v>
                  </c:pt>
                  <c:pt idx="1">
                    <c:v>27</c:v>
                  </c:pt>
                  <c:pt idx="2">
                    <c:v>46</c:v>
                  </c:pt>
                </c15:dlblRangeCache>
              </c15:datalabelsRange>
            </c:ext>
            <c:ext xmlns:c16="http://schemas.microsoft.com/office/drawing/2014/chart" uri="{C3380CC4-5D6E-409C-BE32-E72D297353CC}">
              <c16:uniqueId val="{00000006-9372-104E-8C10-8A1214B181DD}"/>
            </c:ext>
          </c:extLst>
        </c:ser>
        <c:dLbls>
          <c:showLegendKey val="0"/>
          <c:showVal val="0"/>
          <c:showCatName val="0"/>
          <c:showSerName val="0"/>
          <c:showPercent val="0"/>
          <c:showBubbleSize val="0"/>
          <c:showLeaderLines val="1"/>
        </c:dLbls>
        <c:firstSliceAng val="0"/>
        <c:holeSize val="63"/>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PT Serif" panose="020A0603040505020204" pitchFamily="18" charset="77"/>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Engagement.xlsx]Pivots !PivotTable9</c:name>
    <c:fmtId val="13"/>
  </c:pivotSource>
  <c:chart>
    <c:title>
      <c:tx>
        <c:rich>
          <a:bodyPr rot="0" spcFirstLastPara="1" vertOverflow="ellipsis" vert="horz" wrap="square" anchor="ctr" anchorCtr="1"/>
          <a:lstStyle/>
          <a:p>
            <a:pPr>
              <a:defRPr sz="1050" b="0" i="1" u="none" strike="noStrike" kern="1200" spc="0" baseline="0">
                <a:solidFill>
                  <a:schemeClr val="tx1">
                    <a:lumMod val="65000"/>
                    <a:lumOff val="35000"/>
                  </a:schemeClr>
                </a:solidFill>
                <a:latin typeface="PT Serif" panose="020A0603040505020204" pitchFamily="18" charset="77"/>
                <a:ea typeface="+mn-ea"/>
                <a:cs typeface="+mn-cs"/>
              </a:defRPr>
            </a:pPr>
            <a:r>
              <a:rPr lang="en-GB" sz="1050" b="0" i="1">
                <a:latin typeface="PT Serif" panose="020A0603040505020204" pitchFamily="18" charset="77"/>
              </a:rPr>
              <a:t>Monthly</a:t>
            </a:r>
            <a:r>
              <a:rPr lang="en-GB" sz="1050" b="0" i="1" baseline="0">
                <a:latin typeface="PT Serif" panose="020A0603040505020204" pitchFamily="18" charset="77"/>
              </a:rPr>
              <a:t> Platform Interraction :  </a:t>
            </a:r>
            <a:endParaRPr lang="en-GB" sz="1050" b="0" i="1">
              <a:latin typeface="PT Serif" panose="020A0603040505020204" pitchFamily="18" charset="77"/>
            </a:endParaRPr>
          </a:p>
        </c:rich>
      </c:tx>
      <c:overlay val="0"/>
      <c:spPr>
        <a:noFill/>
        <a:ln>
          <a:noFill/>
        </a:ln>
        <a:effectLst/>
      </c:spPr>
      <c:txPr>
        <a:bodyPr rot="0" spcFirstLastPara="1" vertOverflow="ellipsis" vert="horz" wrap="square" anchor="ctr" anchorCtr="1"/>
        <a:lstStyle/>
        <a:p>
          <a:pPr>
            <a:defRPr sz="1050" b="0" i="1" u="none" strike="noStrike" kern="1200" spc="0" baseline="0">
              <a:solidFill>
                <a:schemeClr val="tx1">
                  <a:lumMod val="65000"/>
                  <a:lumOff val="35000"/>
                </a:schemeClr>
              </a:solidFill>
              <a:latin typeface="PT Serif" panose="020A0603040505020204" pitchFamily="18" charset="77"/>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none"/>
        </c:marker>
      </c:pivotFmt>
      <c:pivotFmt>
        <c:idx val="22"/>
        <c:spPr>
          <a:ln w="28575" cap="rnd">
            <a:solidFill>
              <a:schemeClr val="accent2"/>
            </a:solidFill>
            <a:round/>
          </a:ln>
          <a:effectLst/>
        </c:spPr>
        <c:marker>
          <c:symbol val="none"/>
        </c:marker>
      </c:pivotFmt>
      <c:pivotFmt>
        <c:idx val="23"/>
        <c:spPr>
          <a:ln w="28575" cap="rnd">
            <a:solidFill>
              <a:schemeClr val="accent2"/>
            </a:solidFill>
            <a:round/>
          </a:ln>
          <a:effectLst/>
        </c:spPr>
        <c:marker>
          <c:symbol val="none"/>
        </c:marker>
      </c:pivotFmt>
      <c:pivotFmt>
        <c:idx val="24"/>
        <c:spPr>
          <a:ln w="28575" cap="rnd">
            <a:solidFill>
              <a:schemeClr val="accent2"/>
            </a:solidFill>
            <a:round/>
          </a:ln>
          <a:effectLst/>
        </c:spPr>
        <c:marker>
          <c:symbol val="none"/>
        </c:marker>
      </c:pivotFmt>
      <c:pivotFmt>
        <c:idx val="25"/>
        <c:spPr>
          <a:ln w="28575" cap="rnd">
            <a:solidFill>
              <a:schemeClr val="accent2"/>
            </a:solidFill>
            <a:round/>
          </a:ln>
          <a:effectLst/>
        </c:spPr>
        <c:marker>
          <c:symbol val="none"/>
        </c:marker>
      </c:pivotFmt>
      <c:pivotFmt>
        <c:idx val="26"/>
        <c:spPr>
          <a:ln w="28575" cap="rnd">
            <a:solidFill>
              <a:schemeClr val="accent2"/>
            </a:solidFill>
            <a:round/>
          </a:ln>
          <a:effectLst/>
        </c:spPr>
        <c:marker>
          <c:symbol val="none"/>
        </c:marker>
      </c:pivotFmt>
    </c:pivotFmts>
    <c:plotArea>
      <c:layout/>
      <c:lineChart>
        <c:grouping val="standard"/>
        <c:varyColors val="0"/>
        <c:ser>
          <c:idx val="0"/>
          <c:order val="0"/>
          <c:tx>
            <c:strRef>
              <c:f>'Pivots '!$B$52:$B$53</c:f>
              <c:strCache>
                <c:ptCount val="1"/>
                <c:pt idx="0">
                  <c:v>Facebook</c:v>
                </c:pt>
              </c:strCache>
            </c:strRef>
          </c:tx>
          <c:spPr>
            <a:ln w="28575" cap="rnd">
              <a:solidFill>
                <a:schemeClr val="accent1"/>
              </a:solidFill>
              <a:round/>
            </a:ln>
            <a:effectLst/>
          </c:spPr>
          <c:marker>
            <c:symbol val="none"/>
          </c:marker>
          <c:cat>
            <c:strRef>
              <c:f>'Pivots '!$A$54:$A$66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 '!$B$54:$B$66</c:f>
              <c:numCache>
                <c:formatCode>0</c:formatCode>
                <c:ptCount val="12"/>
                <c:pt idx="0">
                  <c:v>6</c:v>
                </c:pt>
                <c:pt idx="1">
                  <c:v>3</c:v>
                </c:pt>
                <c:pt idx="2">
                  <c:v>2</c:v>
                </c:pt>
                <c:pt idx="3">
                  <c:v>2</c:v>
                </c:pt>
                <c:pt idx="4">
                  <c:v>5</c:v>
                </c:pt>
                <c:pt idx="5">
                  <c:v>2</c:v>
                </c:pt>
                <c:pt idx="6">
                  <c:v>3</c:v>
                </c:pt>
                <c:pt idx="7">
                  <c:v>2</c:v>
                </c:pt>
                <c:pt idx="8">
                  <c:v>2</c:v>
                </c:pt>
                <c:pt idx="9">
                  <c:v>2</c:v>
                </c:pt>
                <c:pt idx="10">
                  <c:v>2</c:v>
                </c:pt>
                <c:pt idx="11">
                  <c:v>1</c:v>
                </c:pt>
              </c:numCache>
            </c:numRef>
          </c:val>
          <c:smooth val="0"/>
          <c:extLst>
            <c:ext xmlns:c16="http://schemas.microsoft.com/office/drawing/2014/chart" uri="{C3380CC4-5D6E-409C-BE32-E72D297353CC}">
              <c16:uniqueId val="{00000000-00DD-2B43-986E-AFE13FF82D08}"/>
            </c:ext>
          </c:extLst>
        </c:ser>
        <c:ser>
          <c:idx val="1"/>
          <c:order val="1"/>
          <c:tx>
            <c:strRef>
              <c:f>'Pivots '!$C$52:$C$53</c:f>
              <c:strCache>
                <c:ptCount val="1"/>
                <c:pt idx="0">
                  <c:v>Instagram</c:v>
                </c:pt>
              </c:strCache>
            </c:strRef>
          </c:tx>
          <c:spPr>
            <a:ln w="28575" cap="rnd">
              <a:solidFill>
                <a:schemeClr val="accent2"/>
              </a:solidFill>
              <a:round/>
            </a:ln>
            <a:effectLst/>
          </c:spPr>
          <c:marker>
            <c:symbol val="none"/>
          </c:marker>
          <c:cat>
            <c:strRef>
              <c:f>'Pivots '!$A$54:$A$66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 '!$C$54:$C$66</c:f>
              <c:numCache>
                <c:formatCode>0</c:formatCode>
                <c:ptCount val="12"/>
                <c:pt idx="0">
                  <c:v>3</c:v>
                </c:pt>
                <c:pt idx="1">
                  <c:v>2</c:v>
                </c:pt>
                <c:pt idx="2">
                  <c:v>3</c:v>
                </c:pt>
                <c:pt idx="3">
                  <c:v>3</c:v>
                </c:pt>
                <c:pt idx="4">
                  <c:v>5</c:v>
                </c:pt>
                <c:pt idx="5">
                  <c:v>2</c:v>
                </c:pt>
                <c:pt idx="6">
                  <c:v>7</c:v>
                </c:pt>
                <c:pt idx="7">
                  <c:v>1</c:v>
                </c:pt>
                <c:pt idx="8">
                  <c:v>1</c:v>
                </c:pt>
                <c:pt idx="9">
                  <c:v>2</c:v>
                </c:pt>
                <c:pt idx="10">
                  <c:v>2</c:v>
                </c:pt>
                <c:pt idx="11">
                  <c:v>5</c:v>
                </c:pt>
              </c:numCache>
            </c:numRef>
          </c:val>
          <c:smooth val="0"/>
          <c:extLst>
            <c:ext xmlns:c16="http://schemas.microsoft.com/office/drawing/2014/chart" uri="{C3380CC4-5D6E-409C-BE32-E72D297353CC}">
              <c16:uniqueId val="{00000014-00DD-2B43-986E-AFE13FF82D08}"/>
            </c:ext>
          </c:extLst>
        </c:ser>
        <c:ser>
          <c:idx val="2"/>
          <c:order val="2"/>
          <c:tx>
            <c:strRef>
              <c:f>'Pivots '!$D$52:$D$53</c:f>
              <c:strCache>
                <c:ptCount val="1"/>
                <c:pt idx="0">
                  <c:v>Twitter</c:v>
                </c:pt>
              </c:strCache>
            </c:strRef>
          </c:tx>
          <c:spPr>
            <a:ln w="28575" cap="rnd">
              <a:solidFill>
                <a:schemeClr val="accent3"/>
              </a:solidFill>
              <a:round/>
            </a:ln>
            <a:effectLst/>
          </c:spPr>
          <c:marker>
            <c:symbol val="none"/>
          </c:marker>
          <c:cat>
            <c:strRef>
              <c:f>'Pivots '!$A$54:$A$66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 '!$D$54:$D$66</c:f>
              <c:numCache>
                <c:formatCode>0</c:formatCode>
                <c:ptCount val="12"/>
                <c:pt idx="0">
                  <c:v>1</c:v>
                </c:pt>
                <c:pt idx="1">
                  <c:v>3</c:v>
                </c:pt>
                <c:pt idx="2">
                  <c:v>1</c:v>
                </c:pt>
                <c:pt idx="3">
                  <c:v>1</c:v>
                </c:pt>
                <c:pt idx="4">
                  <c:v>7</c:v>
                </c:pt>
                <c:pt idx="5">
                  <c:v>1</c:v>
                </c:pt>
                <c:pt idx="6">
                  <c:v>3</c:v>
                </c:pt>
                <c:pt idx="7">
                  <c:v>1</c:v>
                </c:pt>
                <c:pt idx="8">
                  <c:v>2</c:v>
                </c:pt>
                <c:pt idx="9">
                  <c:v>4</c:v>
                </c:pt>
                <c:pt idx="10">
                  <c:v>4</c:v>
                </c:pt>
                <c:pt idx="11">
                  <c:v>4</c:v>
                </c:pt>
              </c:numCache>
            </c:numRef>
          </c:val>
          <c:smooth val="0"/>
          <c:extLst>
            <c:ext xmlns:c16="http://schemas.microsoft.com/office/drawing/2014/chart" uri="{C3380CC4-5D6E-409C-BE32-E72D297353CC}">
              <c16:uniqueId val="{00000015-00DD-2B43-986E-AFE13FF82D08}"/>
            </c:ext>
          </c:extLst>
        </c:ser>
        <c:dLbls>
          <c:showLegendKey val="0"/>
          <c:showVal val="0"/>
          <c:showCatName val="0"/>
          <c:showSerName val="0"/>
          <c:showPercent val="0"/>
          <c:showBubbleSize val="0"/>
        </c:dLbls>
        <c:smooth val="0"/>
        <c:axId val="546811167"/>
        <c:axId val="988097888"/>
      </c:lineChart>
      <c:catAx>
        <c:axId val="54681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1" u="none" strike="noStrike" kern="1200" baseline="0">
                <a:solidFill>
                  <a:schemeClr val="tx1">
                    <a:lumMod val="65000"/>
                    <a:lumOff val="35000"/>
                  </a:schemeClr>
                </a:solidFill>
                <a:latin typeface="PT Serif" panose="020A0603040505020204" pitchFamily="18" charset="77"/>
                <a:ea typeface="+mn-ea"/>
                <a:cs typeface="+mn-cs"/>
              </a:defRPr>
            </a:pPr>
            <a:endParaRPr lang="en-US"/>
          </a:p>
        </c:txPr>
        <c:crossAx val="988097888"/>
        <c:crosses val="autoZero"/>
        <c:auto val="1"/>
        <c:lblAlgn val="ctr"/>
        <c:lblOffset val="100"/>
        <c:noMultiLvlLbl val="0"/>
      </c:catAx>
      <c:valAx>
        <c:axId val="988097888"/>
        <c:scaling>
          <c:orientation val="minMax"/>
          <c:max val="10"/>
        </c:scaling>
        <c:delete val="0"/>
        <c:axPos val="l"/>
        <c:majorGridlines>
          <c:spPr>
            <a:ln w="0" cap="flat" cmpd="sng" algn="ctr">
              <a:solidFill>
                <a:schemeClr val="bg2">
                  <a:lumMod val="75000"/>
                  <a:alpha val="11328"/>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GB" sz="800" b="0" i="1">
                    <a:latin typeface="PT Serif" panose="020A0603040505020204" pitchFamily="18" charset="77"/>
                  </a:rPr>
                  <a:t>Post</a:t>
                </a:r>
                <a:r>
                  <a:rPr lang="en-GB" sz="800" b="0" i="1" baseline="0">
                    <a:latin typeface="PT Serif" panose="020A0603040505020204" pitchFamily="18" charset="77"/>
                  </a:rPr>
                  <a:t> Count </a:t>
                </a:r>
                <a:endParaRPr lang="en-GB" sz="800" b="0" i="1">
                  <a:latin typeface="PT Serif" panose="020A0603040505020204" pitchFamily="18" charset="77"/>
                </a:endParaRP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in"/>
        <c:minorTickMark val="none"/>
        <c:tickLblPos val="nextTo"/>
        <c:spPr>
          <a:noFill/>
          <a:ln>
            <a:solidFill>
              <a:schemeClr val="bg2">
                <a:lumMod val="2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11167"/>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1" u="none" strike="noStrike" kern="1200" baseline="0">
              <a:solidFill>
                <a:schemeClr val="tx1">
                  <a:lumMod val="65000"/>
                  <a:lumOff val="35000"/>
                </a:schemeClr>
              </a:solidFill>
              <a:latin typeface="PT Serif" panose="020A0603040505020204" pitchFamily="18" charset="77"/>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3</xdr:col>
      <xdr:colOff>28209</xdr:colOff>
      <xdr:row>27</xdr:row>
      <xdr:rowOff>47043</xdr:rowOff>
    </xdr:from>
    <xdr:to>
      <xdr:col>4</xdr:col>
      <xdr:colOff>805243</xdr:colOff>
      <xdr:row>40</xdr:row>
      <xdr:rowOff>43331</xdr:rowOff>
    </xdr:to>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a16="http://schemas.microsoft.com/office/drawing/2014/main" id="{C0D39B7F-6C1A-AB92-DF64-29FDA8AC6E4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4007542" y="5533443"/>
              <a:ext cx="1826901" cy="26378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685800</xdr:colOff>
      <xdr:row>133</xdr:row>
      <xdr:rowOff>67733</xdr:rowOff>
    </xdr:from>
    <xdr:to>
      <xdr:col>16</xdr:col>
      <xdr:colOff>635000</xdr:colOff>
      <xdr:row>146</xdr:row>
      <xdr:rowOff>169333</xdr:rowOff>
    </xdr:to>
    <xdr:graphicFrame macro="">
      <xdr:nvGraphicFramePr>
        <xdr:cNvPr id="5" name="Chart 4">
          <a:extLst>
            <a:ext uri="{FF2B5EF4-FFF2-40B4-BE49-F238E27FC236}">
              <a16:creationId xmlns:a16="http://schemas.microsoft.com/office/drawing/2014/main" id="{F32D1568-89F5-4C25-E021-795E7D463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1168403</xdr:colOff>
      <xdr:row>14</xdr:row>
      <xdr:rowOff>135467</xdr:rowOff>
    </xdr:from>
    <xdr:to>
      <xdr:col>28</xdr:col>
      <xdr:colOff>914403</xdr:colOff>
      <xdr:row>29</xdr:row>
      <xdr:rowOff>84668</xdr:rowOff>
    </xdr:to>
    <xdr:graphicFrame macro="">
      <xdr:nvGraphicFramePr>
        <xdr:cNvPr id="6" name="Chart 5">
          <a:extLst>
            <a:ext uri="{FF2B5EF4-FFF2-40B4-BE49-F238E27FC236}">
              <a16:creationId xmlns:a16="http://schemas.microsoft.com/office/drawing/2014/main" id="{055AAD71-5E23-7D84-54EF-009788A44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12700</xdr:colOff>
      <xdr:row>13</xdr:row>
      <xdr:rowOff>19050</xdr:rowOff>
    </xdr:from>
    <xdr:to>
      <xdr:col>13</xdr:col>
      <xdr:colOff>1856</xdr:colOff>
      <xdr:row>27</xdr:row>
      <xdr:rowOff>114300</xdr:rowOff>
    </xdr:to>
    <xdr:graphicFrame macro="">
      <xdr:nvGraphicFramePr>
        <xdr:cNvPr id="2" name="Chart 1">
          <a:extLst>
            <a:ext uri="{FF2B5EF4-FFF2-40B4-BE49-F238E27FC236}">
              <a16:creationId xmlns:a16="http://schemas.microsoft.com/office/drawing/2014/main" id="{F5B41D68-47D1-4E0F-EBDD-E69BFCA39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44451</xdr:colOff>
      <xdr:row>27</xdr:row>
      <xdr:rowOff>196850</xdr:rowOff>
    </xdr:from>
    <xdr:to>
      <xdr:col>10</xdr:col>
      <xdr:colOff>90170</xdr:colOff>
      <xdr:row>28</xdr:row>
      <xdr:rowOff>39369</xdr:rowOff>
    </xdr:to>
    <xdr:sp macro="" textlink="">
      <xdr:nvSpPr>
        <xdr:cNvPr id="6" name="Oval 5">
          <a:extLst>
            <a:ext uri="{FF2B5EF4-FFF2-40B4-BE49-F238E27FC236}">
              <a16:creationId xmlns:a16="http://schemas.microsoft.com/office/drawing/2014/main" id="{7F0D8BC5-6288-F6B9-1AF3-641AEFFFEE68}"/>
            </a:ext>
          </a:extLst>
        </xdr:cNvPr>
        <xdr:cNvSpPr/>
      </xdr:nvSpPr>
      <xdr:spPr>
        <a:xfrm flipH="1">
          <a:off x="9759951" y="11525250"/>
          <a:ext cx="45719" cy="45719"/>
        </a:xfrm>
        <a:prstGeom prst="ellipse">
          <a:avLst/>
        </a:prstGeom>
        <a:solidFill>
          <a:schemeClr val="tx1">
            <a:lumMod val="50000"/>
            <a:lumOff val="50000"/>
            <a:alpha val="58893"/>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0.44477</cdr:x>
      <cdr:y>0.92592</cdr:y>
    </cdr:from>
    <cdr:to>
      <cdr:x>0.45887</cdr:x>
      <cdr:y>0.94924</cdr:y>
    </cdr:to>
    <cdr:sp macro="" textlink="">
      <cdr:nvSpPr>
        <cdr:cNvPr id="2" name="Rectangle 1">
          <a:extLst xmlns:a="http://schemas.openxmlformats.org/drawingml/2006/main">
            <a:ext uri="{FF2B5EF4-FFF2-40B4-BE49-F238E27FC236}">
              <a16:creationId xmlns:a16="http://schemas.microsoft.com/office/drawing/2014/main" id="{1FAD8A13-C2C3-4F2A-2B45-F5B54DCAEA78}"/>
            </a:ext>
          </a:extLst>
        </cdr:cNvPr>
        <cdr:cNvSpPr/>
      </cdr:nvSpPr>
      <cdr:spPr>
        <a:xfrm xmlns:a="http://schemas.openxmlformats.org/drawingml/2006/main">
          <a:off x="2197298" y="2722253"/>
          <a:ext cx="69652" cy="68571"/>
        </a:xfrm>
        <a:prstGeom xmlns:a="http://schemas.openxmlformats.org/drawingml/2006/main" prst="rect">
          <a:avLst/>
        </a:prstGeom>
        <a:solidFill xmlns:a="http://schemas.openxmlformats.org/drawingml/2006/main">
          <a:srgbClr val="FFCA26"/>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kern="1200"/>
        </a:p>
      </cdr:txBody>
    </cdr:sp>
  </cdr:relSizeAnchor>
  <cdr:relSizeAnchor xmlns:cdr="http://schemas.openxmlformats.org/drawingml/2006/chartDrawing">
    <cdr:from>
      <cdr:x>0.56845</cdr:x>
      <cdr:y>0.92451</cdr:y>
    </cdr:from>
    <cdr:to>
      <cdr:x>0.58255</cdr:x>
      <cdr:y>0.94783</cdr:y>
    </cdr:to>
    <cdr:sp macro="" textlink="">
      <cdr:nvSpPr>
        <cdr:cNvPr id="5" name="Rectangle 4">
          <a:extLst xmlns:a="http://schemas.openxmlformats.org/drawingml/2006/main">
            <a:ext uri="{FF2B5EF4-FFF2-40B4-BE49-F238E27FC236}">
              <a16:creationId xmlns:a16="http://schemas.microsoft.com/office/drawing/2014/main" id="{4BEE3E29-03DE-B953-6498-287B946E4EC8}"/>
            </a:ext>
          </a:extLst>
        </cdr:cNvPr>
        <cdr:cNvSpPr/>
      </cdr:nvSpPr>
      <cdr:spPr>
        <a:xfrm xmlns:a="http://schemas.openxmlformats.org/drawingml/2006/main">
          <a:off x="2805880" y="2739308"/>
          <a:ext cx="69592" cy="69107"/>
        </a:xfrm>
        <a:prstGeom xmlns:a="http://schemas.openxmlformats.org/drawingml/2006/main" prst="rect">
          <a:avLst/>
        </a:prstGeom>
        <a:solidFill xmlns:a="http://schemas.openxmlformats.org/drawingml/2006/main">
          <a:srgbClr val="4CAF4F"/>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relSizeAnchor>
  <cdr:relSizeAnchor xmlns:cdr="http://schemas.openxmlformats.org/drawingml/2006/chartDrawing">
    <cdr:from>
      <cdr:x>0.41887</cdr:x>
      <cdr:y>0.65011</cdr:y>
    </cdr:from>
    <cdr:to>
      <cdr:x>0.72466</cdr:x>
      <cdr:y>0.76674</cdr:y>
    </cdr:to>
    <cdr:sp macro="" textlink="">
      <cdr:nvSpPr>
        <cdr:cNvPr id="6" name="TextBox 5">
          <a:extLst xmlns:a="http://schemas.openxmlformats.org/drawingml/2006/main">
            <a:ext uri="{FF2B5EF4-FFF2-40B4-BE49-F238E27FC236}">
              <a16:creationId xmlns:a16="http://schemas.microsoft.com/office/drawing/2014/main" id="{CBB31BA3-DF94-B871-E0B4-3C2373C8F200}"/>
            </a:ext>
          </a:extLst>
        </cdr:cNvPr>
        <cdr:cNvSpPr txBox="1"/>
      </cdr:nvSpPr>
      <cdr:spPr>
        <a:xfrm xmlns:a="http://schemas.openxmlformats.org/drawingml/2006/main">
          <a:off x="2070100" y="1911350"/>
          <a:ext cx="15113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b="0" i="1" kern="1200">
              <a:solidFill>
                <a:schemeClr val="tx1">
                  <a:lumMod val="65000"/>
                  <a:lumOff val="35000"/>
                </a:schemeClr>
              </a:solidFill>
              <a:latin typeface="PT Serif" panose="020A0603040505020204" pitchFamily="18" charset="77"/>
            </a:rPr>
            <a:t>Precise</a:t>
          </a:r>
          <a:r>
            <a:rPr lang="en-GB" sz="900" b="0" i="1" kern="1200" baseline="0">
              <a:solidFill>
                <a:schemeClr val="tx1">
                  <a:lumMod val="65000"/>
                  <a:lumOff val="35000"/>
                </a:schemeClr>
              </a:solidFill>
              <a:latin typeface="PT Serif" panose="020A0603040505020204" pitchFamily="18" charset="77"/>
            </a:rPr>
            <a:t> Rating  Score </a:t>
          </a:r>
          <a:endParaRPr lang="en-GB" sz="900" b="0" i="1" kern="1200">
            <a:solidFill>
              <a:schemeClr val="tx1">
                <a:lumMod val="65000"/>
                <a:lumOff val="35000"/>
              </a:schemeClr>
            </a:solidFill>
            <a:latin typeface="PT Serif" panose="020A0603040505020204" pitchFamily="18" charset="77"/>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444500</xdr:colOff>
      <xdr:row>1</xdr:row>
      <xdr:rowOff>63500</xdr:rowOff>
    </xdr:from>
    <xdr:to>
      <xdr:col>8</xdr:col>
      <xdr:colOff>139700</xdr:colOff>
      <xdr:row>4</xdr:row>
      <xdr:rowOff>127000</xdr:rowOff>
    </xdr:to>
    <xdr:sp macro="" textlink="">
      <xdr:nvSpPr>
        <xdr:cNvPr id="2" name="Rectangle 1">
          <a:extLst>
            <a:ext uri="{FF2B5EF4-FFF2-40B4-BE49-F238E27FC236}">
              <a16:creationId xmlns:a16="http://schemas.microsoft.com/office/drawing/2014/main" id="{942088AA-4138-8209-AFD6-3B784D9E2BC9}"/>
            </a:ext>
          </a:extLst>
        </xdr:cNvPr>
        <xdr:cNvSpPr/>
      </xdr:nvSpPr>
      <xdr:spPr>
        <a:xfrm>
          <a:off x="444500" y="266700"/>
          <a:ext cx="6299200" cy="673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553626</xdr:colOff>
      <xdr:row>0</xdr:row>
      <xdr:rowOff>66479</xdr:rowOff>
    </xdr:from>
    <xdr:to>
      <xdr:col>15</xdr:col>
      <xdr:colOff>350426</xdr:colOff>
      <xdr:row>4</xdr:row>
      <xdr:rowOff>66479</xdr:rowOff>
    </xdr:to>
    <xdr:sp macro="" textlink="">
      <xdr:nvSpPr>
        <xdr:cNvPr id="3" name="TextBox 2">
          <a:extLst>
            <a:ext uri="{FF2B5EF4-FFF2-40B4-BE49-F238E27FC236}">
              <a16:creationId xmlns:a16="http://schemas.microsoft.com/office/drawing/2014/main" id="{C4B870BA-1DD0-A9A8-89A1-E13F4FEB2CD7}"/>
            </a:ext>
          </a:extLst>
        </xdr:cNvPr>
        <xdr:cNvSpPr txBox="1"/>
      </xdr:nvSpPr>
      <xdr:spPr>
        <a:xfrm>
          <a:off x="9206559" y="66479"/>
          <a:ext cx="3945467"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aseline="0">
              <a:solidFill>
                <a:schemeClr val="tx1">
                  <a:lumMod val="75000"/>
                  <a:lumOff val="25000"/>
                </a:schemeClr>
              </a:solidFill>
              <a:latin typeface="PT Serif" panose="020A0603040505020204" pitchFamily="18" charset="77"/>
            </a:rPr>
            <a:t>Social  Media Engagment Summary :</a:t>
          </a:r>
        </a:p>
        <a:p>
          <a:r>
            <a:rPr lang="en-GB" sz="1400" b="0" i="0" u="none" baseline="0">
              <a:solidFill>
                <a:schemeClr val="tx1">
                  <a:lumMod val="75000"/>
                  <a:lumOff val="25000"/>
                </a:schemeClr>
              </a:solidFill>
              <a:latin typeface="PT Serif" panose="020A0603040505020204" pitchFamily="18" charset="77"/>
            </a:rPr>
            <a:t>                        </a:t>
          </a:r>
          <a:r>
            <a:rPr lang="en-GB" sz="1400" b="0" i="0" u="none" baseline="0">
              <a:solidFill>
                <a:srgbClr val="555555"/>
              </a:solidFill>
              <a:latin typeface="PT Serif" panose="020A0603040505020204" pitchFamily="18" charset="77"/>
            </a:rPr>
            <a:t>( Jan. - Dec. 2023 ) *</a:t>
          </a:r>
          <a:endParaRPr lang="en-GB" sz="1400" b="0" i="0" u="none">
            <a:solidFill>
              <a:srgbClr val="555555"/>
            </a:solidFill>
            <a:latin typeface="PT Serif" panose="020A0603040505020204" pitchFamily="18" charset="77"/>
          </a:endParaRPr>
        </a:p>
      </xdr:txBody>
    </xdr:sp>
    <xdr:clientData/>
  </xdr:twoCellAnchor>
  <xdr:twoCellAnchor editAs="oneCell">
    <xdr:from>
      <xdr:col>9</xdr:col>
      <xdr:colOff>813295</xdr:colOff>
      <xdr:row>3</xdr:row>
      <xdr:rowOff>26751</xdr:rowOff>
    </xdr:from>
    <xdr:to>
      <xdr:col>15</xdr:col>
      <xdr:colOff>725880</xdr:colOff>
      <xdr:row>6</xdr:row>
      <xdr:rowOff>8971</xdr:rowOff>
    </xdr:to>
    <mc:AlternateContent xmlns:mc="http://schemas.openxmlformats.org/markup-compatibility/2006" xmlns:a14="http://schemas.microsoft.com/office/drawing/2010/main">
      <mc:Choice Requires="a14">
        <xdr:graphicFrame macro="">
          <xdr:nvGraphicFramePr>
            <xdr:cNvPr id="10" name="platform 1">
              <a:extLst>
                <a:ext uri="{FF2B5EF4-FFF2-40B4-BE49-F238E27FC236}">
                  <a16:creationId xmlns:a16="http://schemas.microsoft.com/office/drawing/2014/main" id="{052CD8A5-036F-154B-B751-6AEAEBDAA3D2}"/>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8993589" y="643075"/>
              <a:ext cx="4843173" cy="7292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530190</xdr:colOff>
      <xdr:row>6</xdr:row>
      <xdr:rowOff>156790</xdr:rowOff>
    </xdr:from>
    <xdr:to>
      <xdr:col>16</xdr:col>
      <xdr:colOff>16150</xdr:colOff>
      <xdr:row>11</xdr:row>
      <xdr:rowOff>111321</xdr:rowOff>
    </xdr:to>
    <xdr:grpSp>
      <xdr:nvGrpSpPr>
        <xdr:cNvPr id="15" name="Group 14">
          <a:extLst>
            <a:ext uri="{FF2B5EF4-FFF2-40B4-BE49-F238E27FC236}">
              <a16:creationId xmlns:a16="http://schemas.microsoft.com/office/drawing/2014/main" id="{9820FA95-93D5-9B3B-BF38-89D466C6BAFF}"/>
            </a:ext>
          </a:extLst>
        </xdr:cNvPr>
        <xdr:cNvGrpSpPr/>
      </xdr:nvGrpSpPr>
      <xdr:grpSpPr>
        <a:xfrm>
          <a:off x="7888719" y="1520172"/>
          <a:ext cx="6134784" cy="981737"/>
          <a:chOff x="6676362" y="1552222"/>
          <a:chExt cx="6212256" cy="973667"/>
        </a:xfrm>
      </xdr:grpSpPr>
      <xdr:sp macro="" textlink="">
        <xdr:nvSpPr>
          <xdr:cNvPr id="19" name="TextBox 18">
            <a:extLst>
              <a:ext uri="{FF2B5EF4-FFF2-40B4-BE49-F238E27FC236}">
                <a16:creationId xmlns:a16="http://schemas.microsoft.com/office/drawing/2014/main" id="{7C0A6D21-C799-D34C-A576-58C66B30C651}"/>
              </a:ext>
            </a:extLst>
          </xdr:cNvPr>
          <xdr:cNvSpPr txBox="1"/>
        </xdr:nvSpPr>
        <xdr:spPr>
          <a:xfrm>
            <a:off x="10693243" y="1552222"/>
            <a:ext cx="2195375" cy="21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0" i="1">
                <a:solidFill>
                  <a:schemeClr val="tx1">
                    <a:lumMod val="65000"/>
                    <a:lumOff val="35000"/>
                  </a:schemeClr>
                </a:solidFill>
                <a:latin typeface="PT Serif" panose="020A0603040505020204" pitchFamily="18" charset="77"/>
              </a:rPr>
              <a:t>Averaged</a:t>
            </a:r>
            <a:r>
              <a:rPr lang="en-GB" sz="1050" b="0" i="1" baseline="0">
                <a:solidFill>
                  <a:schemeClr val="tx1">
                    <a:lumMod val="65000"/>
                    <a:lumOff val="35000"/>
                  </a:schemeClr>
                </a:solidFill>
                <a:latin typeface="PT Serif" panose="020A0603040505020204" pitchFamily="18" charset="77"/>
              </a:rPr>
              <a:t> Data : </a:t>
            </a:r>
            <a:endParaRPr lang="en-GB" sz="1050" b="0" i="1">
              <a:solidFill>
                <a:schemeClr val="tx1">
                  <a:lumMod val="65000"/>
                  <a:lumOff val="35000"/>
                </a:schemeClr>
              </a:solidFill>
              <a:latin typeface="PT Serif" panose="020A0603040505020204" pitchFamily="18" charset="77"/>
            </a:endParaRPr>
          </a:p>
        </xdr:txBody>
      </xdr:sp>
      <xdr:sp macro="" textlink="">
        <xdr:nvSpPr>
          <xdr:cNvPr id="24" name="Rectangle 23">
            <a:extLst>
              <a:ext uri="{FF2B5EF4-FFF2-40B4-BE49-F238E27FC236}">
                <a16:creationId xmlns:a16="http://schemas.microsoft.com/office/drawing/2014/main" id="{CC65DA87-9A8F-FE0A-0CB7-0AA45A5778C7}"/>
              </a:ext>
            </a:extLst>
          </xdr:cNvPr>
          <xdr:cNvSpPr/>
        </xdr:nvSpPr>
        <xdr:spPr>
          <a:xfrm>
            <a:off x="9997409" y="1557553"/>
            <a:ext cx="2632662" cy="968336"/>
          </a:xfrm>
          <a:prstGeom prst="rect">
            <a:avLst/>
          </a:prstGeom>
          <a:noFill/>
          <a:ln w="6350">
            <a:solidFill>
              <a:schemeClr val="bg2">
                <a:lumMod val="50000"/>
                <a:alpha val="9483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5" name="TextBox 24">
            <a:extLst>
              <a:ext uri="{FF2B5EF4-FFF2-40B4-BE49-F238E27FC236}">
                <a16:creationId xmlns:a16="http://schemas.microsoft.com/office/drawing/2014/main" id="{1F4212C4-0105-2247-B7B1-E7F7919289C9}"/>
              </a:ext>
            </a:extLst>
          </xdr:cNvPr>
          <xdr:cNvSpPr txBox="1"/>
        </xdr:nvSpPr>
        <xdr:spPr>
          <a:xfrm>
            <a:off x="7416330" y="1577622"/>
            <a:ext cx="2195375" cy="21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0" i="1" baseline="0">
                <a:solidFill>
                  <a:schemeClr val="tx1">
                    <a:lumMod val="65000"/>
                    <a:lumOff val="35000"/>
                  </a:schemeClr>
                </a:solidFill>
                <a:latin typeface="PT Serif" panose="020A0603040505020204" pitchFamily="18" charset="77"/>
              </a:rPr>
              <a:t>Totalled Data : </a:t>
            </a:r>
            <a:endParaRPr lang="en-GB" sz="1050" b="0" i="1">
              <a:solidFill>
                <a:schemeClr val="tx1">
                  <a:lumMod val="65000"/>
                  <a:lumOff val="35000"/>
                </a:schemeClr>
              </a:solidFill>
              <a:latin typeface="PT Serif" panose="020A0603040505020204" pitchFamily="18" charset="77"/>
            </a:endParaRPr>
          </a:p>
        </xdr:txBody>
      </xdr:sp>
      <xdr:sp macro="" textlink="">
        <xdr:nvSpPr>
          <xdr:cNvPr id="26" name="Rectangle 25">
            <a:extLst>
              <a:ext uri="{FF2B5EF4-FFF2-40B4-BE49-F238E27FC236}">
                <a16:creationId xmlns:a16="http://schemas.microsoft.com/office/drawing/2014/main" id="{12124195-2466-4542-9F3D-FCA552FF9FF5}"/>
              </a:ext>
            </a:extLst>
          </xdr:cNvPr>
          <xdr:cNvSpPr/>
        </xdr:nvSpPr>
        <xdr:spPr>
          <a:xfrm>
            <a:off x="6676362" y="1556472"/>
            <a:ext cx="2726737" cy="968336"/>
          </a:xfrm>
          <a:prstGeom prst="rect">
            <a:avLst/>
          </a:prstGeom>
          <a:noFill/>
          <a:ln w="6350">
            <a:solidFill>
              <a:schemeClr val="bg2">
                <a:lumMod val="50000"/>
                <a:alpha val="9483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xdr:col>
      <xdr:colOff>342900</xdr:colOff>
      <xdr:row>12</xdr:row>
      <xdr:rowOff>165099</xdr:rowOff>
    </xdr:from>
    <xdr:to>
      <xdr:col>8</xdr:col>
      <xdr:colOff>306552</xdr:colOff>
      <xdr:row>29</xdr:row>
      <xdr:rowOff>15182</xdr:rowOff>
    </xdr:to>
    <xdr:sp macro="" textlink="">
      <xdr:nvSpPr>
        <xdr:cNvPr id="4" name="Rectangle 3">
          <a:extLst>
            <a:ext uri="{FF2B5EF4-FFF2-40B4-BE49-F238E27FC236}">
              <a16:creationId xmlns:a16="http://schemas.microsoft.com/office/drawing/2014/main" id="{F92D0A2B-C3F9-9748-9AAE-5DC24C0C5C39}"/>
            </a:ext>
          </a:extLst>
        </xdr:cNvPr>
        <xdr:cNvSpPr/>
      </xdr:nvSpPr>
      <xdr:spPr>
        <a:xfrm>
          <a:off x="1173285" y="2656253"/>
          <a:ext cx="6281088" cy="3171621"/>
        </a:xfrm>
        <a:prstGeom prst="rect">
          <a:avLst/>
        </a:prstGeom>
        <a:noFill/>
        <a:ln w="6350">
          <a:solidFill>
            <a:schemeClr val="bg2">
              <a:lumMod val="50000"/>
              <a:alpha val="9483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1206514</xdr:colOff>
      <xdr:row>13</xdr:row>
      <xdr:rowOff>63643</xdr:rowOff>
    </xdr:from>
    <xdr:to>
      <xdr:col>6</xdr:col>
      <xdr:colOff>317500</xdr:colOff>
      <xdr:row>14</xdr:row>
      <xdr:rowOff>151191</xdr:rowOff>
    </xdr:to>
    <xdr:sp macro="" textlink="">
      <xdr:nvSpPr>
        <xdr:cNvPr id="5" name="TextBox 4">
          <a:extLst>
            <a:ext uri="{FF2B5EF4-FFF2-40B4-BE49-F238E27FC236}">
              <a16:creationId xmlns:a16="http://schemas.microsoft.com/office/drawing/2014/main" id="{A2FD3914-4105-564E-8E2D-3A8959B9D787}"/>
            </a:ext>
          </a:extLst>
        </xdr:cNvPr>
        <xdr:cNvSpPr txBox="1"/>
      </xdr:nvSpPr>
      <xdr:spPr>
        <a:xfrm>
          <a:off x="2869609" y="2769953"/>
          <a:ext cx="3057058" cy="284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0" i="1">
              <a:solidFill>
                <a:schemeClr val="tx1">
                  <a:lumMod val="65000"/>
                  <a:lumOff val="35000"/>
                </a:schemeClr>
              </a:solidFill>
              <a:latin typeface="PT Serif" panose="020A0603040505020204" pitchFamily="18" charset="77"/>
            </a:rPr>
            <a:t>Engagement Score by Time Block and Weekday</a:t>
          </a:r>
        </a:p>
      </xdr:txBody>
    </xdr:sp>
    <xdr:clientData/>
  </xdr:twoCellAnchor>
  <xdr:twoCellAnchor>
    <xdr:from>
      <xdr:col>2</xdr:col>
      <xdr:colOff>25400</xdr:colOff>
      <xdr:row>24</xdr:row>
      <xdr:rowOff>190500</xdr:rowOff>
    </xdr:from>
    <xdr:to>
      <xdr:col>2</xdr:col>
      <xdr:colOff>952500</xdr:colOff>
      <xdr:row>28</xdr:row>
      <xdr:rowOff>162560</xdr:rowOff>
    </xdr:to>
    <xdr:grpSp>
      <xdr:nvGrpSpPr>
        <xdr:cNvPr id="12" name="Group 11">
          <a:extLst>
            <a:ext uri="{FF2B5EF4-FFF2-40B4-BE49-F238E27FC236}">
              <a16:creationId xmlns:a16="http://schemas.microsoft.com/office/drawing/2014/main" id="{68657342-40EE-B221-802A-CEAA763EED0B}"/>
            </a:ext>
          </a:extLst>
        </xdr:cNvPr>
        <xdr:cNvGrpSpPr/>
      </xdr:nvGrpSpPr>
      <xdr:grpSpPr>
        <a:xfrm>
          <a:off x="1668929" y="5251824"/>
          <a:ext cx="927100" cy="793824"/>
          <a:chOff x="2870200" y="5207000"/>
          <a:chExt cx="927100" cy="784860"/>
        </a:xfrm>
      </xdr:grpSpPr>
      <xdr:sp macro="" textlink="">
        <xdr:nvSpPr>
          <xdr:cNvPr id="6" name="Rectangle 5">
            <a:extLst>
              <a:ext uri="{FF2B5EF4-FFF2-40B4-BE49-F238E27FC236}">
                <a16:creationId xmlns:a16="http://schemas.microsoft.com/office/drawing/2014/main" id="{C42D09FA-4BC5-F962-E42E-88F588B71A63}"/>
              </a:ext>
            </a:extLst>
          </xdr:cNvPr>
          <xdr:cNvSpPr/>
        </xdr:nvSpPr>
        <xdr:spPr>
          <a:xfrm>
            <a:off x="2882900" y="5207000"/>
            <a:ext cx="914400" cy="137160"/>
          </a:xfrm>
          <a:prstGeom prst="rect">
            <a:avLst/>
          </a:prstGeom>
          <a:solidFill>
            <a:srgbClr val="EF53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Rectangle 6">
            <a:extLst>
              <a:ext uri="{FF2B5EF4-FFF2-40B4-BE49-F238E27FC236}">
                <a16:creationId xmlns:a16="http://schemas.microsoft.com/office/drawing/2014/main" id="{259B8B2D-EBFF-694E-942C-BC55624CE5E5}"/>
              </a:ext>
            </a:extLst>
          </xdr:cNvPr>
          <xdr:cNvSpPr/>
        </xdr:nvSpPr>
        <xdr:spPr>
          <a:xfrm>
            <a:off x="2870200" y="5422900"/>
            <a:ext cx="914400" cy="137160"/>
          </a:xfrm>
          <a:prstGeom prst="rect">
            <a:avLst/>
          </a:prstGeom>
          <a:solidFill>
            <a:srgbClr val="FFCA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Rectangle 8">
            <a:extLst>
              <a:ext uri="{FF2B5EF4-FFF2-40B4-BE49-F238E27FC236}">
                <a16:creationId xmlns:a16="http://schemas.microsoft.com/office/drawing/2014/main" id="{2EA72460-2E99-224D-B210-6E3D28A034E6}"/>
              </a:ext>
            </a:extLst>
          </xdr:cNvPr>
          <xdr:cNvSpPr/>
        </xdr:nvSpPr>
        <xdr:spPr>
          <a:xfrm>
            <a:off x="2870200" y="5626100"/>
            <a:ext cx="914400" cy="137160"/>
          </a:xfrm>
          <a:prstGeom prst="rect">
            <a:avLst/>
          </a:prstGeom>
          <a:solidFill>
            <a:srgbClr val="A5D6A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2AA107BE-394C-7846-A28E-718013BF2DC0}"/>
              </a:ext>
            </a:extLst>
          </xdr:cNvPr>
          <xdr:cNvSpPr/>
        </xdr:nvSpPr>
        <xdr:spPr>
          <a:xfrm>
            <a:off x="2882900" y="5854700"/>
            <a:ext cx="914400" cy="137160"/>
          </a:xfrm>
          <a:prstGeom prst="rect">
            <a:avLst/>
          </a:prstGeom>
          <a:solidFill>
            <a:srgbClr val="4CAF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9</xdr:col>
      <xdr:colOff>216145</xdr:colOff>
      <xdr:row>12</xdr:row>
      <xdr:rowOff>181525</xdr:rowOff>
    </xdr:from>
    <xdr:to>
      <xdr:col>17</xdr:col>
      <xdr:colOff>68698</xdr:colOff>
      <xdr:row>29</xdr:row>
      <xdr:rowOff>15282</xdr:rowOff>
    </xdr:to>
    <xdr:graphicFrame macro="">
      <xdr:nvGraphicFramePr>
        <xdr:cNvPr id="13" name="Chart 12">
          <a:extLst>
            <a:ext uri="{FF2B5EF4-FFF2-40B4-BE49-F238E27FC236}">
              <a16:creationId xmlns:a16="http://schemas.microsoft.com/office/drawing/2014/main" id="{8C3FA062-E5EF-C04E-B742-33F4DBC74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777322</xdr:colOff>
      <xdr:row>12</xdr:row>
      <xdr:rowOff>171432</xdr:rowOff>
    </xdr:from>
    <xdr:to>
      <xdr:col>23</xdr:col>
      <xdr:colOff>328250</xdr:colOff>
      <xdr:row>29</xdr:row>
      <xdr:rowOff>17889</xdr:rowOff>
    </xdr:to>
    <xdr:graphicFrame macro="">
      <xdr:nvGraphicFramePr>
        <xdr:cNvPr id="14" name="Chart 13">
          <a:extLst>
            <a:ext uri="{FF2B5EF4-FFF2-40B4-BE49-F238E27FC236}">
              <a16:creationId xmlns:a16="http://schemas.microsoft.com/office/drawing/2014/main" id="{CA7F728C-E3A7-424A-B364-C76A8EA3F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221359</xdr:colOff>
      <xdr:row>4</xdr:row>
      <xdr:rowOff>158974</xdr:rowOff>
    </xdr:from>
    <xdr:to>
      <xdr:col>23</xdr:col>
      <xdr:colOff>434974</xdr:colOff>
      <xdr:row>12</xdr:row>
      <xdr:rowOff>166168</xdr:rowOff>
    </xdr:to>
    <xdr:graphicFrame macro="">
      <xdr:nvGraphicFramePr>
        <xdr:cNvPr id="16" name="Chart 15">
          <a:extLst>
            <a:ext uri="{FF2B5EF4-FFF2-40B4-BE49-F238E27FC236}">
              <a16:creationId xmlns:a16="http://schemas.microsoft.com/office/drawing/2014/main" id="{A84D3E3F-4029-0347-90E8-328988C51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322235</xdr:colOff>
      <xdr:row>30</xdr:row>
      <xdr:rowOff>771546</xdr:rowOff>
    </xdr:from>
    <xdr:to>
      <xdr:col>8</xdr:col>
      <xdr:colOff>263844</xdr:colOff>
      <xdr:row>37</xdr:row>
      <xdr:rowOff>132657</xdr:rowOff>
    </xdr:to>
    <xdr:graphicFrame macro="">
      <xdr:nvGraphicFramePr>
        <xdr:cNvPr id="17" name="Chart 16">
          <a:extLst>
            <a:ext uri="{FF2B5EF4-FFF2-40B4-BE49-F238E27FC236}">
              <a16:creationId xmlns:a16="http://schemas.microsoft.com/office/drawing/2014/main" id="{F1A7E525-8515-F940-B527-0648A71E5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378907</xdr:colOff>
      <xdr:row>30</xdr:row>
      <xdr:rowOff>59907</xdr:rowOff>
    </xdr:from>
    <xdr:to>
      <xdr:col>7</xdr:col>
      <xdr:colOff>469622</xdr:colOff>
      <xdr:row>30</xdr:row>
      <xdr:rowOff>474622</xdr:rowOff>
    </xdr:to>
    <xdr:sp macro="" textlink="">
      <xdr:nvSpPr>
        <xdr:cNvPr id="18" name="TextBox 17">
          <a:extLst>
            <a:ext uri="{FF2B5EF4-FFF2-40B4-BE49-F238E27FC236}">
              <a16:creationId xmlns:a16="http://schemas.microsoft.com/office/drawing/2014/main" id="{670DDB27-1912-1D3C-98CD-231BCD8A25B6}"/>
            </a:ext>
          </a:extLst>
        </xdr:cNvPr>
        <xdr:cNvSpPr txBox="1"/>
      </xdr:nvSpPr>
      <xdr:spPr>
        <a:xfrm>
          <a:off x="1209292" y="5888881"/>
          <a:ext cx="5463792" cy="41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i="1">
              <a:solidFill>
                <a:srgbClr val="555555"/>
              </a:solidFill>
              <a:latin typeface="PT Serif" panose="020A0603040505020204" pitchFamily="18" charset="77"/>
            </a:rPr>
            <a:t> 1. Color-coded average engagement across morning, afternoon, evening, and night.</a:t>
          </a:r>
        </a:p>
      </xdr:txBody>
    </xdr:sp>
    <xdr:clientData/>
  </xdr:twoCellAnchor>
  <xdr:twoCellAnchor>
    <xdr:from>
      <xdr:col>9</xdr:col>
      <xdr:colOff>237251</xdr:colOff>
      <xdr:row>30</xdr:row>
      <xdr:rowOff>48895</xdr:rowOff>
    </xdr:from>
    <xdr:to>
      <xdr:col>14</xdr:col>
      <xdr:colOff>537307</xdr:colOff>
      <xdr:row>30</xdr:row>
      <xdr:rowOff>358207</xdr:rowOff>
    </xdr:to>
    <xdr:sp macro="" textlink="">
      <xdr:nvSpPr>
        <xdr:cNvPr id="20" name="TextBox 19">
          <a:extLst>
            <a:ext uri="{FF2B5EF4-FFF2-40B4-BE49-F238E27FC236}">
              <a16:creationId xmlns:a16="http://schemas.microsoft.com/office/drawing/2014/main" id="{BB663066-E65B-314B-B863-06AAEAD26B2B}"/>
            </a:ext>
          </a:extLst>
        </xdr:cNvPr>
        <xdr:cNvSpPr txBox="1"/>
      </xdr:nvSpPr>
      <xdr:spPr>
        <a:xfrm>
          <a:off x="8215456" y="5877869"/>
          <a:ext cx="4451979" cy="309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i="1">
              <a:solidFill>
                <a:srgbClr val="555555"/>
              </a:solidFill>
              <a:latin typeface="PT Serif" panose="020A0603040505020204" pitchFamily="18" charset="77"/>
            </a:rPr>
            <a:t>1. Overall Polls  outperform</a:t>
          </a:r>
          <a:r>
            <a:rPr lang="en-GB" sz="900" b="0" i="1" baseline="0">
              <a:solidFill>
                <a:srgbClr val="555555"/>
              </a:solidFill>
              <a:latin typeface="PT Serif" panose="020A0603040505020204" pitchFamily="18" charset="77"/>
            </a:rPr>
            <a:t> all other post formats .</a:t>
          </a:r>
          <a:endParaRPr lang="en-GB" sz="900" b="0" i="1">
            <a:solidFill>
              <a:srgbClr val="555555"/>
            </a:solidFill>
            <a:latin typeface="PT Serif" panose="020A0603040505020204" pitchFamily="18" charset="77"/>
          </a:endParaRPr>
        </a:p>
      </xdr:txBody>
    </xdr:sp>
    <xdr:clientData/>
  </xdr:twoCellAnchor>
  <xdr:twoCellAnchor>
    <xdr:from>
      <xdr:col>2</xdr:col>
      <xdr:colOff>1176276</xdr:colOff>
      <xdr:row>14</xdr:row>
      <xdr:rowOff>99858</xdr:rowOff>
    </xdr:from>
    <xdr:to>
      <xdr:col>6</xdr:col>
      <xdr:colOff>45357</xdr:colOff>
      <xdr:row>14</xdr:row>
      <xdr:rowOff>105833</xdr:rowOff>
    </xdr:to>
    <xdr:cxnSp macro="">
      <xdr:nvCxnSpPr>
        <xdr:cNvPr id="22" name="Straight Connector 21">
          <a:extLst>
            <a:ext uri="{FF2B5EF4-FFF2-40B4-BE49-F238E27FC236}">
              <a16:creationId xmlns:a16="http://schemas.microsoft.com/office/drawing/2014/main" id="{E3F65050-CA05-AB8F-4801-0E6FDDAD7271}"/>
            </a:ext>
          </a:extLst>
        </xdr:cNvPr>
        <xdr:cNvCxnSpPr/>
      </xdr:nvCxnSpPr>
      <xdr:spPr>
        <a:xfrm>
          <a:off x="2839371" y="3002715"/>
          <a:ext cx="2815153" cy="5975"/>
        </a:xfrm>
        <a:prstGeom prst="line">
          <a:avLst/>
        </a:prstGeom>
        <a:ln w="6350">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22</xdr:col>
      <xdr:colOff>716410</xdr:colOff>
      <xdr:row>39</xdr:row>
      <xdr:rowOff>65128</xdr:rowOff>
    </xdr:from>
    <xdr:to>
      <xdr:col>25</xdr:col>
      <xdr:colOff>716410</xdr:colOff>
      <xdr:row>40</xdr:row>
      <xdr:rowOff>130256</xdr:rowOff>
    </xdr:to>
    <xdr:sp macro="" textlink="">
      <xdr:nvSpPr>
        <xdr:cNvPr id="28" name="TextBox 27">
          <a:extLst>
            <a:ext uri="{FF2B5EF4-FFF2-40B4-BE49-F238E27FC236}">
              <a16:creationId xmlns:a16="http://schemas.microsoft.com/office/drawing/2014/main" id="{D63C06B7-1008-E0A0-44CC-DBECFF27E777}"/>
            </a:ext>
          </a:extLst>
        </xdr:cNvPr>
        <xdr:cNvSpPr txBox="1"/>
      </xdr:nvSpPr>
      <xdr:spPr>
        <a:xfrm>
          <a:off x="20808461" y="9671538"/>
          <a:ext cx="2491154"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1">
              <a:solidFill>
                <a:srgbClr val="555555"/>
              </a:solidFill>
              <a:latin typeface="PT Serif" panose="020A0603040505020204" pitchFamily="18" charset="77"/>
            </a:rPr>
            <a:t>*</a:t>
          </a:r>
          <a:r>
            <a:rPr lang="en-GB" sz="800" b="0" i="1" baseline="0">
              <a:solidFill>
                <a:srgbClr val="555555"/>
              </a:solidFill>
              <a:latin typeface="PT Serif" panose="020A0603040505020204" pitchFamily="18" charset="77"/>
            </a:rPr>
            <a:t> B</a:t>
          </a:r>
          <a:r>
            <a:rPr lang="en-GB" sz="800" b="0" i="1">
              <a:solidFill>
                <a:srgbClr val="555555"/>
              </a:solidFill>
              <a:latin typeface="PT Serif" panose="020A0603040505020204" pitchFamily="18" charset="77"/>
            </a:rPr>
            <a:t>ased on 100 posts across 3 platforms</a:t>
          </a:r>
        </a:p>
      </xdr:txBody>
    </xdr:sp>
    <xdr:clientData/>
  </xdr:twoCellAnchor>
  <xdr:twoCellAnchor>
    <xdr:from>
      <xdr:col>1</xdr:col>
      <xdr:colOff>304801</xdr:colOff>
      <xdr:row>38</xdr:row>
      <xdr:rowOff>50800</xdr:rowOff>
    </xdr:from>
    <xdr:to>
      <xdr:col>7</xdr:col>
      <xdr:colOff>395516</xdr:colOff>
      <xdr:row>40</xdr:row>
      <xdr:rowOff>59115</xdr:rowOff>
    </xdr:to>
    <xdr:sp macro="" textlink="">
      <xdr:nvSpPr>
        <xdr:cNvPr id="30" name="TextBox 29">
          <a:extLst>
            <a:ext uri="{FF2B5EF4-FFF2-40B4-BE49-F238E27FC236}">
              <a16:creationId xmlns:a16="http://schemas.microsoft.com/office/drawing/2014/main" id="{4D01F314-B397-AF4A-AAC1-0BC94A4482A1}"/>
            </a:ext>
          </a:extLst>
        </xdr:cNvPr>
        <xdr:cNvSpPr txBox="1"/>
      </xdr:nvSpPr>
      <xdr:spPr>
        <a:xfrm>
          <a:off x="1134534" y="9736667"/>
          <a:ext cx="5475515" cy="41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i="1">
              <a:solidFill>
                <a:srgbClr val="555555"/>
              </a:solidFill>
              <a:latin typeface="PT Serif" panose="020A0603040505020204" pitchFamily="18" charset="77"/>
            </a:rPr>
            <a:t> 1. Sentiment</a:t>
          </a:r>
          <a:r>
            <a:rPr lang="en-GB" sz="900" b="0" i="1" baseline="0">
              <a:solidFill>
                <a:srgbClr val="555555"/>
              </a:solidFill>
              <a:latin typeface="PT Serif" panose="020A0603040505020204" pitchFamily="18" charset="77"/>
            </a:rPr>
            <a:t> Score  refers to user perception of the platforms ;  Data sorted out  100 responses.</a:t>
          </a:r>
          <a:endParaRPr lang="en-GB" sz="900" b="0" i="1">
            <a:solidFill>
              <a:srgbClr val="555555"/>
            </a:solidFill>
            <a:latin typeface="PT Serif" panose="020A0603040505020204" pitchFamily="18" charset="77"/>
          </a:endParaRPr>
        </a:p>
      </xdr:txBody>
    </xdr:sp>
    <xdr:clientData/>
  </xdr:twoCellAnchor>
  <xdr:twoCellAnchor>
    <xdr:from>
      <xdr:col>9</xdr:col>
      <xdr:colOff>186266</xdr:colOff>
      <xdr:row>30</xdr:row>
      <xdr:rowOff>795866</xdr:rowOff>
    </xdr:from>
    <xdr:to>
      <xdr:col>17</xdr:col>
      <xdr:colOff>237065</xdr:colOff>
      <xdr:row>37</xdr:row>
      <xdr:rowOff>156463</xdr:rowOff>
    </xdr:to>
    <xdr:graphicFrame macro="">
      <xdr:nvGraphicFramePr>
        <xdr:cNvPr id="31" name="Chart 30">
          <a:extLst>
            <a:ext uri="{FF2B5EF4-FFF2-40B4-BE49-F238E27FC236}">
              <a16:creationId xmlns:a16="http://schemas.microsoft.com/office/drawing/2014/main" id="{B481FF33-8D5D-3643-8F7C-998AFE914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635001</xdr:colOff>
      <xdr:row>19</xdr:row>
      <xdr:rowOff>56030</xdr:rowOff>
    </xdr:from>
    <xdr:to>
      <xdr:col>20</xdr:col>
      <xdr:colOff>224119</xdr:colOff>
      <xdr:row>20</xdr:row>
      <xdr:rowOff>74707</xdr:rowOff>
    </xdr:to>
    <xdr:sp macro="" textlink="">
      <xdr:nvSpPr>
        <xdr:cNvPr id="32" name="TextBox 31">
          <a:extLst>
            <a:ext uri="{FF2B5EF4-FFF2-40B4-BE49-F238E27FC236}">
              <a16:creationId xmlns:a16="http://schemas.microsoft.com/office/drawing/2014/main" id="{C5C4BA7F-1B69-BBBD-EFF3-63189B4D0169}"/>
            </a:ext>
          </a:extLst>
        </xdr:cNvPr>
        <xdr:cNvSpPr txBox="1"/>
      </xdr:nvSpPr>
      <xdr:spPr>
        <a:xfrm>
          <a:off x="16267207" y="4090148"/>
          <a:ext cx="1083236"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1">
              <a:latin typeface="PT Serif" panose="020A0603040505020204" pitchFamily="18" charset="77"/>
            </a:rPr>
            <a:t>Beginning</a:t>
          </a:r>
          <a:r>
            <a:rPr lang="en-GB" sz="800" b="0" i="1" baseline="0">
              <a:latin typeface="PT Serif" panose="020A0603040505020204" pitchFamily="18" charset="77"/>
            </a:rPr>
            <a:t> </a:t>
          </a:r>
          <a:r>
            <a:rPr lang="en-GB" sz="800" b="0" i="1">
              <a:latin typeface="PT Serif" panose="020A0603040505020204" pitchFamily="18" charset="77"/>
            </a:rPr>
            <a:t> of </a:t>
          </a:r>
          <a:r>
            <a:rPr lang="en-GB" sz="800" b="0" i="1" baseline="0">
              <a:latin typeface="PT Serif" panose="020A0603040505020204" pitchFamily="18" charset="77"/>
            </a:rPr>
            <a:t> Day </a:t>
          </a:r>
          <a:endParaRPr lang="en-GB" sz="800" b="0" i="1">
            <a:latin typeface="PT Serif" panose="020A0603040505020204" pitchFamily="18" charset="77"/>
          </a:endParaRPr>
        </a:p>
      </xdr:txBody>
    </xdr:sp>
    <xdr:clientData/>
  </xdr:twoCellAnchor>
  <xdr:twoCellAnchor editAs="oneCell">
    <xdr:from>
      <xdr:col>17</xdr:col>
      <xdr:colOff>815143</xdr:colOff>
      <xdr:row>31</xdr:row>
      <xdr:rowOff>817285</xdr:rowOff>
    </xdr:from>
    <xdr:to>
      <xdr:col>24</xdr:col>
      <xdr:colOff>224118</xdr:colOff>
      <xdr:row>34</xdr:row>
      <xdr:rowOff>186768</xdr:rowOff>
    </xdr:to>
    <xdr:pic>
      <xdr:nvPicPr>
        <xdr:cNvPr id="8" name="Picture 7">
          <a:extLst>
            <a:ext uri="{FF2B5EF4-FFF2-40B4-BE49-F238E27FC236}">
              <a16:creationId xmlns:a16="http://schemas.microsoft.com/office/drawing/2014/main" id="{A2D68AAF-15C6-C85F-21B5-3400463CFD50}"/>
            </a:ext>
          </a:extLst>
        </xdr:cNvPr>
        <xdr:cNvPicPr>
          <a:picLocks noChangeAspect="1"/>
        </xdr:cNvPicPr>
      </xdr:nvPicPr>
      <xdr:blipFill>
        <a:blip xmlns:r="http://schemas.openxmlformats.org/officeDocument/2006/relationships" r:embed="rId6"/>
        <a:stretch>
          <a:fillRect/>
        </a:stretch>
      </xdr:blipFill>
      <xdr:spPr>
        <a:xfrm>
          <a:off x="15550878" y="7690226"/>
          <a:ext cx="6655446" cy="1237130"/>
        </a:xfrm>
        <a:prstGeom prst="rect">
          <a:avLst/>
        </a:prstGeom>
      </xdr:spPr>
    </xdr:pic>
    <xdr:clientData/>
  </xdr:twoCellAnchor>
  <xdr:oneCellAnchor>
    <xdr:from>
      <xdr:col>20</xdr:col>
      <xdr:colOff>840441</xdr:colOff>
      <xdr:row>31</xdr:row>
      <xdr:rowOff>112061</xdr:rowOff>
    </xdr:from>
    <xdr:ext cx="2857500" cy="291426"/>
    <xdr:sp macro="" textlink="">
      <xdr:nvSpPr>
        <xdr:cNvPr id="21" name="TextBox 20">
          <a:extLst>
            <a:ext uri="{FF2B5EF4-FFF2-40B4-BE49-F238E27FC236}">
              <a16:creationId xmlns:a16="http://schemas.microsoft.com/office/drawing/2014/main" id="{0C8FBCDD-F146-6A97-8A6D-A6924D039B20}"/>
            </a:ext>
          </a:extLst>
        </xdr:cNvPr>
        <xdr:cNvSpPr txBox="1"/>
      </xdr:nvSpPr>
      <xdr:spPr>
        <a:xfrm>
          <a:off x="17966765" y="6985002"/>
          <a:ext cx="2857500" cy="2914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1">
              <a:solidFill>
                <a:schemeClr val="tx1">
                  <a:lumMod val="65000"/>
                  <a:lumOff val="35000"/>
                </a:schemeClr>
              </a:solidFill>
              <a:latin typeface="PT Serif" panose="020A0603040505020204" pitchFamily="18" charset="77"/>
            </a:rPr>
            <a:t>Higest Engagement Charts By : </a:t>
          </a:r>
        </a:p>
      </xdr:txBody>
    </xdr:sp>
    <xdr:clientData/>
  </xdr:oneCellAnchor>
  <xdr:oneCellAnchor>
    <xdr:from>
      <xdr:col>22</xdr:col>
      <xdr:colOff>672352</xdr:colOff>
      <xdr:row>31</xdr:row>
      <xdr:rowOff>466912</xdr:rowOff>
    </xdr:from>
    <xdr:ext cx="933823" cy="311496"/>
    <xdr:sp macro="" textlink="">
      <xdr:nvSpPr>
        <xdr:cNvPr id="23" name="TextBox 22">
          <a:extLst>
            <a:ext uri="{FF2B5EF4-FFF2-40B4-BE49-F238E27FC236}">
              <a16:creationId xmlns:a16="http://schemas.microsoft.com/office/drawing/2014/main" id="{051586A9-1890-E042-8BD9-85F46A393512}"/>
            </a:ext>
          </a:extLst>
        </xdr:cNvPr>
        <xdr:cNvSpPr txBox="1"/>
      </xdr:nvSpPr>
      <xdr:spPr>
        <a:xfrm>
          <a:off x="21011028" y="7339853"/>
          <a:ext cx="93382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a:latin typeface="+mj-lt"/>
            </a:rPr>
            <a:t>Averages</a:t>
          </a:r>
          <a:r>
            <a:rPr lang="en-GB" sz="1400" baseline="0">
              <a:latin typeface="+mj-lt"/>
            </a:rPr>
            <a:t> </a:t>
          </a:r>
          <a:endParaRPr lang="en-GB" sz="1400">
            <a:latin typeface="+mj-lt"/>
          </a:endParaRPr>
        </a:p>
      </xdr:txBody>
    </xdr:sp>
    <xdr:clientData/>
  </xdr:oneCellAnchor>
  <xdr:twoCellAnchor>
    <xdr:from>
      <xdr:col>20</xdr:col>
      <xdr:colOff>818132</xdr:colOff>
      <xdr:row>31</xdr:row>
      <xdr:rowOff>397400</xdr:rowOff>
    </xdr:from>
    <xdr:to>
      <xdr:col>21</xdr:col>
      <xdr:colOff>363289</xdr:colOff>
      <xdr:row>31</xdr:row>
      <xdr:rowOff>397400</xdr:rowOff>
    </xdr:to>
    <xdr:cxnSp macro="">
      <xdr:nvCxnSpPr>
        <xdr:cNvPr id="27" name="Straight Connector 26">
          <a:extLst>
            <a:ext uri="{FF2B5EF4-FFF2-40B4-BE49-F238E27FC236}">
              <a16:creationId xmlns:a16="http://schemas.microsoft.com/office/drawing/2014/main" id="{60C52118-8AEA-322E-46E9-6B4950094DF4}"/>
            </a:ext>
          </a:extLst>
        </xdr:cNvPr>
        <xdr:cNvCxnSpPr/>
      </xdr:nvCxnSpPr>
      <xdr:spPr>
        <a:xfrm>
          <a:off x="17944456" y="7270341"/>
          <a:ext cx="2178539" cy="0"/>
        </a:xfrm>
        <a:prstGeom prst="line">
          <a:avLst/>
        </a:prstGeom>
        <a:ln w="6350">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c:userShapes xmlns:c="http://schemas.openxmlformats.org/drawingml/2006/chart">
  <cdr:relSizeAnchor xmlns:cdr="http://schemas.openxmlformats.org/drawingml/2006/chartDrawing">
    <cdr:from>
      <cdr:x>0.34537</cdr:x>
      <cdr:y>0.01885</cdr:y>
    </cdr:from>
    <cdr:to>
      <cdr:x>0.76709</cdr:x>
      <cdr:y>0.15404</cdr:y>
    </cdr:to>
    <cdr:sp macro="" textlink="">
      <cdr:nvSpPr>
        <cdr:cNvPr id="2" name="TextBox 4">
          <a:extLst xmlns:a="http://schemas.openxmlformats.org/drawingml/2006/main">
            <a:ext uri="{FF2B5EF4-FFF2-40B4-BE49-F238E27FC236}">
              <a16:creationId xmlns:a16="http://schemas.microsoft.com/office/drawing/2014/main" id="{A2FD3914-4105-564E-8E2D-3A8959B9D787}"/>
            </a:ext>
          </a:extLst>
        </cdr:cNvPr>
        <cdr:cNvSpPr txBox="1"/>
      </cdr:nvSpPr>
      <cdr:spPr>
        <a:xfrm xmlns:a="http://schemas.openxmlformats.org/drawingml/2006/main">
          <a:off x="2226552" y="59492"/>
          <a:ext cx="2718713" cy="42654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050" b="0" i="1">
              <a:solidFill>
                <a:srgbClr val="555555"/>
              </a:solidFill>
              <a:latin typeface="PT Serif" panose="020A0603040505020204" pitchFamily="18" charset="77"/>
            </a:rPr>
            <a:t>Which</a:t>
          </a:r>
          <a:r>
            <a:rPr lang="en-GB" sz="1050" b="0" i="1" baseline="0">
              <a:solidFill>
                <a:srgbClr val="555555"/>
              </a:solidFill>
              <a:latin typeface="PT Serif" panose="020A0603040505020204" pitchFamily="18" charset="77"/>
            </a:rPr>
            <a:t> </a:t>
          </a:r>
          <a:r>
            <a:rPr lang="en-GB" sz="1050" b="0" i="1">
              <a:solidFill>
                <a:srgbClr val="555555"/>
              </a:solidFill>
              <a:latin typeface="PT Serif" panose="020A0603040505020204" pitchFamily="18" charset="77"/>
            </a:rPr>
            <a:t> Format Drives</a:t>
          </a:r>
          <a:r>
            <a:rPr lang="en-GB" sz="1050" b="0" i="1" baseline="0">
              <a:solidFill>
                <a:srgbClr val="555555"/>
              </a:solidFill>
              <a:latin typeface="PT Serif" panose="020A0603040505020204" pitchFamily="18" charset="77"/>
            </a:rPr>
            <a:t> More Engamgement ?</a:t>
          </a:r>
          <a:endParaRPr lang="en-GB" sz="1050" b="0" i="1">
            <a:solidFill>
              <a:srgbClr val="555555"/>
            </a:solidFill>
            <a:latin typeface="PT Serif" panose="020A0603040505020204" pitchFamily="18" charset="77"/>
          </a:endParaRPr>
        </a:p>
      </cdr:txBody>
    </cdr:sp>
  </cdr:relSizeAnchor>
  <cdr:relSizeAnchor xmlns:cdr="http://schemas.openxmlformats.org/drawingml/2006/chartDrawing">
    <cdr:from>
      <cdr:x>0.33774</cdr:x>
      <cdr:y>0.09728</cdr:y>
    </cdr:from>
    <cdr:to>
      <cdr:x>0.74689</cdr:x>
      <cdr:y>0.09728</cdr:y>
    </cdr:to>
    <cdr:cxnSp macro="">
      <cdr:nvCxnSpPr>
        <cdr:cNvPr id="3" name="Straight Connector 2">
          <a:extLst xmlns:a="http://schemas.openxmlformats.org/drawingml/2006/main">
            <a:ext uri="{FF2B5EF4-FFF2-40B4-BE49-F238E27FC236}">
              <a16:creationId xmlns:a16="http://schemas.microsoft.com/office/drawing/2014/main" id="{E3F65050-CA05-AB8F-4801-0E6FDDAD7271}"/>
            </a:ext>
          </a:extLst>
        </cdr:cNvPr>
        <cdr:cNvCxnSpPr/>
      </cdr:nvCxnSpPr>
      <cdr:spPr>
        <a:xfrm xmlns:a="http://schemas.openxmlformats.org/drawingml/2006/main">
          <a:off x="2177317" y="306936"/>
          <a:ext cx="2637692" cy="0"/>
        </a:xfrm>
        <a:prstGeom xmlns:a="http://schemas.openxmlformats.org/drawingml/2006/main" prst="line">
          <a:avLst/>
        </a:prstGeom>
        <a:ln xmlns:a="http://schemas.openxmlformats.org/drawingml/2006/main" w="6350">
          <a:solidFill>
            <a:schemeClr val="tx1">
              <a:lumMod val="50000"/>
              <a:lumOff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0.35559</cdr:x>
      <cdr:y>0.10277</cdr:y>
    </cdr:from>
    <cdr:to>
      <cdr:x>0.78901</cdr:x>
      <cdr:y>0.10729</cdr:y>
    </cdr:to>
    <cdr:cxnSp macro="">
      <cdr:nvCxnSpPr>
        <cdr:cNvPr id="2" name="Straight Connector 1">
          <a:extLst xmlns:a="http://schemas.openxmlformats.org/drawingml/2006/main">
            <a:ext uri="{FF2B5EF4-FFF2-40B4-BE49-F238E27FC236}">
              <a16:creationId xmlns:a16="http://schemas.microsoft.com/office/drawing/2014/main" id="{E3F65050-CA05-AB8F-4801-0E6FDDAD7271}"/>
            </a:ext>
          </a:extLst>
        </cdr:cNvPr>
        <cdr:cNvCxnSpPr/>
      </cdr:nvCxnSpPr>
      <cdr:spPr>
        <a:xfrm xmlns:a="http://schemas.openxmlformats.org/drawingml/2006/main">
          <a:off x="1997023" y="343372"/>
          <a:ext cx="2434167" cy="15119"/>
        </a:xfrm>
        <a:prstGeom xmlns:a="http://schemas.openxmlformats.org/drawingml/2006/main" prst="line">
          <a:avLst/>
        </a:prstGeom>
        <a:ln xmlns:a="http://schemas.openxmlformats.org/drawingml/2006/main" w="6350">
          <a:solidFill>
            <a:schemeClr val="tx1">
              <a:lumMod val="50000"/>
              <a:lumOff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0.88523</cdr:x>
      <cdr:y>0.48507</cdr:y>
    </cdr:from>
    <cdr:to>
      <cdr:x>1</cdr:x>
      <cdr:y>0.56394</cdr:y>
    </cdr:to>
    <cdr:sp macro="" textlink="">
      <cdr:nvSpPr>
        <cdr:cNvPr id="6" name="TextBox 31">
          <a:extLst xmlns:a="http://schemas.openxmlformats.org/drawingml/2006/main">
            <a:ext uri="{FF2B5EF4-FFF2-40B4-BE49-F238E27FC236}">
              <a16:creationId xmlns:a16="http://schemas.microsoft.com/office/drawing/2014/main" id="{C5C4BA7F-1B69-BBBD-EFF3-63189B4D0169}"/>
            </a:ext>
          </a:extLst>
        </cdr:cNvPr>
        <cdr:cNvSpPr txBox="1"/>
      </cdr:nvSpPr>
      <cdr:spPr>
        <a:xfrm xmlns:a="http://schemas.openxmlformats.org/drawingml/2006/main">
          <a:off x="5289834" y="1619624"/>
          <a:ext cx="685800" cy="26335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800" b="0" i="1">
              <a:latin typeface="PT Serif" panose="020A0603040505020204" pitchFamily="18" charset="77"/>
            </a:rPr>
            <a:t>End</a:t>
          </a:r>
          <a:r>
            <a:rPr lang="en-GB" sz="800" b="0" i="1" baseline="0">
              <a:latin typeface="PT Serif" panose="020A0603040505020204" pitchFamily="18" charset="77"/>
            </a:rPr>
            <a:t> of Day </a:t>
          </a:r>
          <a:endParaRPr lang="en-GB" sz="800" b="0" i="1">
            <a:latin typeface="PT Serif" panose="020A0603040505020204" pitchFamily="18" charset="77"/>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0.46602</cdr:x>
      <cdr:y>0.70472</cdr:y>
    </cdr:from>
    <cdr:to>
      <cdr:x>1</cdr:x>
      <cdr:y>0.82755</cdr:y>
    </cdr:to>
    <cdr:sp macro="" textlink="">
      <cdr:nvSpPr>
        <cdr:cNvPr id="6" name="TextBox 5">
          <a:extLst xmlns:a="http://schemas.openxmlformats.org/drawingml/2006/main">
            <a:ext uri="{FF2B5EF4-FFF2-40B4-BE49-F238E27FC236}">
              <a16:creationId xmlns:a16="http://schemas.microsoft.com/office/drawing/2014/main" id="{CBB31BA3-DF94-B871-E0B4-3C2373C8F200}"/>
            </a:ext>
          </a:extLst>
        </cdr:cNvPr>
        <cdr:cNvSpPr txBox="1"/>
      </cdr:nvSpPr>
      <cdr:spPr>
        <a:xfrm xmlns:a="http://schemas.openxmlformats.org/drawingml/2006/main">
          <a:off x="1974539" y="1246033"/>
          <a:ext cx="2262521" cy="2171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00" b="0" i="1" kern="1200">
              <a:solidFill>
                <a:srgbClr val="555555"/>
              </a:solidFill>
              <a:latin typeface="PT Serif" panose="020A0603040505020204" pitchFamily="18" charset="77"/>
            </a:rPr>
            <a:t>* Average Rating </a:t>
          </a:r>
          <a:r>
            <a:rPr lang="en-GB" sz="700" b="0" i="1" kern="1200" baseline="0">
              <a:solidFill>
                <a:srgbClr val="555555"/>
              </a:solidFill>
              <a:latin typeface="PT Serif" panose="020A0603040505020204" pitchFamily="18" charset="77"/>
            </a:rPr>
            <a:t> Senriment Score For ALL Platforms  </a:t>
          </a:r>
          <a:endParaRPr lang="en-GB" sz="700" b="0" i="1" kern="1200">
            <a:solidFill>
              <a:srgbClr val="555555"/>
            </a:solidFill>
            <a:latin typeface="PT Serif" panose="020A0603040505020204" pitchFamily="18" charset="77"/>
          </a:endParaRPr>
        </a:p>
      </cdr:txBody>
    </cdr:sp>
  </cdr:relSizeAnchor>
  <cdr:relSizeAnchor xmlns:cdr="http://schemas.openxmlformats.org/drawingml/2006/chartDrawing">
    <cdr:from>
      <cdr:x>0.5124</cdr:x>
      <cdr:y>0.56064</cdr:y>
    </cdr:from>
    <cdr:to>
      <cdr:x>0.70213</cdr:x>
      <cdr:y>0.70325</cdr:y>
    </cdr:to>
    <cdr:sp macro="" textlink="">
      <cdr:nvSpPr>
        <cdr:cNvPr id="3" name="TextBox 2">
          <a:extLst xmlns:a="http://schemas.openxmlformats.org/drawingml/2006/main">
            <a:ext uri="{FF2B5EF4-FFF2-40B4-BE49-F238E27FC236}">
              <a16:creationId xmlns:a16="http://schemas.microsoft.com/office/drawing/2014/main" id="{BB463FCD-0735-9C9D-4228-63547B5F3C8D}"/>
            </a:ext>
          </a:extLst>
        </cdr:cNvPr>
        <cdr:cNvSpPr txBox="1"/>
      </cdr:nvSpPr>
      <cdr:spPr>
        <a:xfrm xmlns:a="http://schemas.openxmlformats.org/drawingml/2006/main">
          <a:off x="2170155" y="962510"/>
          <a:ext cx="803584" cy="2448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0" i="1" kern="1200">
              <a:solidFill>
                <a:schemeClr val="tx1">
                  <a:lumMod val="65000"/>
                  <a:lumOff val="35000"/>
                </a:schemeClr>
              </a:solidFill>
              <a:latin typeface="PT Serif" panose="020A0603040505020204" pitchFamily="18" charset="77"/>
            </a:rPr>
            <a:t>/ 50 </a:t>
          </a:r>
        </a:p>
      </cdr:txBody>
    </cdr:sp>
  </cdr:relSizeAnchor>
</c:userShapes>
</file>

<file path=xl/drawings/drawing8.xml><?xml version="1.0" encoding="utf-8"?>
<c:userShapes xmlns:c="http://schemas.openxmlformats.org/drawingml/2006/chart">
  <cdr:relSizeAnchor xmlns:cdr="http://schemas.openxmlformats.org/drawingml/2006/chartDrawing">
    <cdr:from>
      <cdr:x>0.26359</cdr:x>
      <cdr:y>0.13763</cdr:y>
    </cdr:from>
    <cdr:to>
      <cdr:x>0.59137</cdr:x>
      <cdr:y>0.20903</cdr:y>
    </cdr:to>
    <cdr:sp macro="" textlink="">
      <cdr:nvSpPr>
        <cdr:cNvPr id="2" name="TextBox 1">
          <a:extLst xmlns:a="http://schemas.openxmlformats.org/drawingml/2006/main">
            <a:ext uri="{FF2B5EF4-FFF2-40B4-BE49-F238E27FC236}">
              <a16:creationId xmlns:a16="http://schemas.microsoft.com/office/drawing/2014/main" id="{55830689-6124-D348-DCE7-601670962539}"/>
            </a:ext>
          </a:extLst>
        </cdr:cNvPr>
        <cdr:cNvSpPr txBox="1"/>
      </cdr:nvSpPr>
      <cdr:spPr>
        <a:xfrm xmlns:a="http://schemas.openxmlformats.org/drawingml/2006/main">
          <a:off x="1649848" y="376663"/>
          <a:ext cx="2051538" cy="1953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0.04048</cdr:x>
      <cdr:y>0.49616</cdr:y>
    </cdr:from>
    <cdr:to>
      <cdr:x>0.35353</cdr:x>
      <cdr:y>0.67163</cdr:y>
    </cdr:to>
    <cdr:sp macro="" textlink="">
      <cdr:nvSpPr>
        <cdr:cNvPr id="3" name="TextBox 28">
          <a:extLst xmlns:a="http://schemas.openxmlformats.org/drawingml/2006/main">
            <a:ext uri="{FF2B5EF4-FFF2-40B4-BE49-F238E27FC236}">
              <a16:creationId xmlns:a16="http://schemas.microsoft.com/office/drawing/2014/main" id="{C19A07DE-357C-4A51-5518-4C027B8B3716}"/>
            </a:ext>
          </a:extLst>
        </cdr:cNvPr>
        <cdr:cNvSpPr txBox="1"/>
      </cdr:nvSpPr>
      <cdr:spPr>
        <a:xfrm xmlns:a="http://schemas.openxmlformats.org/drawingml/2006/main">
          <a:off x="254000" y="1388534"/>
          <a:ext cx="1964267" cy="49106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b="0" i="1">
              <a:solidFill>
                <a:srgbClr val="555555"/>
              </a:solidFill>
              <a:latin typeface="PT Serif" panose="020A0603040505020204" pitchFamily="18" charset="77"/>
            </a:rPr>
            <a:t>“Positive</a:t>
          </a:r>
          <a:r>
            <a:rPr lang="en-GB" sz="900" b="0" i="1" baseline="0">
              <a:solidFill>
                <a:srgbClr val="555555"/>
              </a:solidFill>
              <a:latin typeface="PT Serif" panose="020A0603040505020204" pitchFamily="18" charset="77"/>
            </a:rPr>
            <a:t> </a:t>
          </a:r>
          <a:r>
            <a:rPr lang="en-GB" sz="900" b="0" i="1">
              <a:solidFill>
                <a:srgbClr val="555555"/>
              </a:solidFill>
              <a:latin typeface="PT Serif" panose="020A0603040505020204" pitchFamily="18" charset="77"/>
            </a:rPr>
            <a:t>responses dominate </a:t>
          </a:r>
        </a:p>
        <a:p xmlns:a="http://schemas.openxmlformats.org/drawingml/2006/main">
          <a:r>
            <a:rPr lang="en-GB" sz="900" b="0" i="1">
              <a:solidFill>
                <a:srgbClr val="555555"/>
              </a:solidFill>
              <a:latin typeface="PT Serif" panose="020A0603040505020204" pitchFamily="18" charset="77"/>
            </a:rPr>
            <a:t>overall sentiment.”</a:t>
          </a:r>
        </a:p>
      </cdr:txBody>
    </cdr:sp>
  </cdr:relSizeAnchor>
  <cdr:relSizeAnchor xmlns:cdr="http://schemas.openxmlformats.org/drawingml/2006/chartDrawing">
    <cdr:from>
      <cdr:x>0.31279</cdr:x>
      <cdr:y>0.10824</cdr:y>
    </cdr:from>
    <cdr:to>
      <cdr:x>0.65726</cdr:x>
      <cdr:y>0.10824</cdr:y>
    </cdr:to>
    <cdr:cxnSp macro="">
      <cdr:nvCxnSpPr>
        <cdr:cNvPr id="4" name="Straight Connector 3">
          <a:extLst xmlns:a="http://schemas.openxmlformats.org/drawingml/2006/main">
            <a:ext uri="{FF2B5EF4-FFF2-40B4-BE49-F238E27FC236}">
              <a16:creationId xmlns:a16="http://schemas.microsoft.com/office/drawing/2014/main" id="{962FC1B9-9679-14E2-5F37-9C8AF066206C}"/>
            </a:ext>
          </a:extLst>
        </cdr:cNvPr>
        <cdr:cNvCxnSpPr/>
      </cdr:nvCxnSpPr>
      <cdr:spPr>
        <a:xfrm xmlns:a="http://schemas.openxmlformats.org/drawingml/2006/main">
          <a:off x="1909682" y="302927"/>
          <a:ext cx="2103120" cy="0"/>
        </a:xfrm>
        <a:prstGeom xmlns:a="http://schemas.openxmlformats.org/drawingml/2006/main" prst="line">
          <a:avLst/>
        </a:prstGeom>
        <a:ln xmlns:a="http://schemas.openxmlformats.org/drawingml/2006/main" w="6350">
          <a:solidFill>
            <a:schemeClr val="tx1">
              <a:lumMod val="50000"/>
              <a:lumOff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0.33022</cdr:x>
      <cdr:y>0.10826</cdr:y>
    </cdr:from>
    <cdr:to>
      <cdr:x>0.65999</cdr:x>
      <cdr:y>0.10826</cdr:y>
    </cdr:to>
    <cdr:cxnSp macro="">
      <cdr:nvCxnSpPr>
        <cdr:cNvPr id="2" name="Straight Connector 1">
          <a:extLst xmlns:a="http://schemas.openxmlformats.org/drawingml/2006/main">
            <a:ext uri="{FF2B5EF4-FFF2-40B4-BE49-F238E27FC236}">
              <a16:creationId xmlns:a16="http://schemas.microsoft.com/office/drawing/2014/main" id="{962FC1B9-9679-14E2-5F37-9C8AF066206C}"/>
            </a:ext>
          </a:extLst>
        </cdr:cNvPr>
        <cdr:cNvCxnSpPr/>
      </cdr:nvCxnSpPr>
      <cdr:spPr>
        <a:xfrm xmlns:a="http://schemas.openxmlformats.org/drawingml/2006/main">
          <a:off x="2197549" y="302927"/>
          <a:ext cx="2194560" cy="0"/>
        </a:xfrm>
        <a:prstGeom xmlns:a="http://schemas.openxmlformats.org/drawingml/2006/main" prst="line">
          <a:avLst/>
        </a:prstGeom>
        <a:ln xmlns:a="http://schemas.openxmlformats.org/drawingml/2006/main" w="6350">
          <a:solidFill>
            <a:schemeClr val="tx1">
              <a:lumMod val="50000"/>
              <a:lumOff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5870.538776388887" createdVersion="8" refreshedVersion="8" minRefreshableVersion="3" recordCount="100" xr:uid="{9CB63E88-49FD-AA4F-A20A-B48B019C69AC}">
  <cacheSource type="worksheet">
    <worksheetSource name="social_media_engagement1"/>
  </cacheSource>
  <cacheFields count="17">
    <cacheField name="post_id" numFmtId="0">
      <sharedItems containsSemiMixedTypes="0" containsString="0" containsNumber="1" containsInteger="1" minValue="1" maxValue="100"/>
    </cacheField>
    <cacheField name="platform" numFmtId="0">
      <sharedItems count="3">
        <s v="Facebook"/>
        <s v="Instagram"/>
        <s v="Twitter"/>
      </sharedItems>
    </cacheField>
    <cacheField name="post_type" numFmtId="0">
      <sharedItems count="5">
        <s v="image"/>
        <s v="carousel"/>
        <s v="poll"/>
        <s v="video"/>
        <s v="text"/>
      </sharedItems>
    </cacheField>
    <cacheField name="post_time" numFmtId="22">
      <sharedItems containsSemiMixedTypes="0" containsNonDate="0" containsDate="1" containsString="0" minDate="2023-01-01T06:00:00" maxDate="2023-12-31T22:30:00" count="99">
        <d v="2023-08-17T14:45:00"/>
        <d v="2023-05-14T00:45:00"/>
        <d v="2023-02-21T16:15:00"/>
        <d v="2023-11-16T00:45:00"/>
        <d v="2023-05-23T00:30:00"/>
        <d v="2023-05-05T20:00:00"/>
        <d v="2023-02-26T11:45:00"/>
        <d v="2023-10-28T19:30:00"/>
        <d v="2023-05-02T06:15:00"/>
        <d v="2023-05-11T11:00:00"/>
        <d v="2023-12-08T02:15:00"/>
        <d v="2023-06-15T03:15:00"/>
        <d v="2023-11-11T15:45:00"/>
        <d v="2023-09-30T10:30:00"/>
        <d v="2023-01-09T20:00:00"/>
        <d v="2023-02-10T13:00:00"/>
        <d v="2023-07-05T05:15:00"/>
        <d v="2023-07-23T05:45:00"/>
        <d v="2023-11-20T02:00:00"/>
        <d v="2023-02-02T16:00:00"/>
        <d v="2023-01-30T13:30:00"/>
        <d v="2023-10-02T12:15:00"/>
        <d v="2023-01-01T20:00:00"/>
        <d v="2023-05-17T00:15:00"/>
        <d v="2023-10-05T06:30:00"/>
        <d v="2023-10-06T10:00:00"/>
        <d v="2023-03-01T08:00:00"/>
        <d v="2023-01-07T10:30:00"/>
        <d v="2023-02-03T00:30:00"/>
        <d v="2023-09-10T13:45:00"/>
        <d v="2023-07-01T14:45:00"/>
        <d v="2023-09-27T19:00:00"/>
        <d v="2023-02-09T15:30:00"/>
        <d v="2023-06-06T19:30:00"/>
        <d v="2023-04-08T19:15:00"/>
        <d v="2023-05-11T00:30:00"/>
        <d v="2023-05-02T00:30:00"/>
        <d v="2023-01-01T06:00:00"/>
        <d v="2023-08-04T12:45:00"/>
        <d v="2023-12-27T11:30:00"/>
        <d v="2023-11-23T02:00:00"/>
        <d v="2023-03-31T16:00:00"/>
        <d v="2023-07-06T08:00:00"/>
        <d v="2023-12-01T10:00:00"/>
        <d v="2023-05-16T22:15:00"/>
        <d v="2023-08-08T17:45:00"/>
        <d v="2023-03-22T03:15:00"/>
        <d v="2023-04-17T15:00:00"/>
        <d v="2023-07-12T00:00:00"/>
        <d v="2023-02-14T18:00:00"/>
        <d v="2023-07-14T15:00:00"/>
        <d v="2023-11-12T17:30:00"/>
        <d v="2023-01-21T01:00:00"/>
        <d v="2023-10-02T23:30:00"/>
        <d v="2023-03-13T23:15:00"/>
        <d v="2023-07-13T09:15:00"/>
        <d v="2023-12-27T04:00:00"/>
        <d v="2023-12-24T07:45:00"/>
        <d v="2023-05-19T04:30:00"/>
        <d v="2023-12-31T22:30:00"/>
        <d v="2023-01-27T15:45:00"/>
        <d v="2023-05-15T06:30:00"/>
        <d v="2023-04-19T19:45:00"/>
        <d v="2023-09-20T06:00:00"/>
        <d v="2023-01-03T03:00:00"/>
        <d v="2023-04-23T08:15:00"/>
        <d v="2023-12-28T16:45:00"/>
        <d v="2023-10-14T18:45:00"/>
        <d v="2023-06-12T09:30:00"/>
        <d v="2023-04-10T00:00:00"/>
        <d v="2023-05-05T16:45:00"/>
        <d v="2023-07-18T22:00:00"/>
        <d v="2023-04-14T10:30:00"/>
        <d v="2023-07-26T20:15:00"/>
        <d v="2023-07-27T19:15:00"/>
        <d v="2023-07-05T18:15:00"/>
        <d v="2023-01-19T07:15:00"/>
        <d v="2023-12-13T04:45:00"/>
        <d v="2023-06-25T15:15:00"/>
        <d v="2023-01-04T18:30:00"/>
        <d v="2023-11-19T12:30:00"/>
        <d v="2023-12-06T04:00:00"/>
        <d v="2023-10-03T19:00:00"/>
        <d v="2023-07-06T07:00:00"/>
        <d v="2023-11-25T07:30:00"/>
        <d v="2023-05-23T22:30:00"/>
        <d v="2023-05-03T12:30:00"/>
        <d v="2023-05-03T08:00:00"/>
        <d v="2023-03-19T04:00:00"/>
        <d v="2023-09-15T00:45:00"/>
        <d v="2023-02-23T17:15:00"/>
        <d v="2023-05-07T00:30:00"/>
        <d v="2023-11-27T04:30:00"/>
        <d v="2023-03-07T19:15:00"/>
        <d v="2023-07-12T17:45:00"/>
        <d v="2023-10-27T23:45:00"/>
        <d v="2023-08-05T08:45:00"/>
        <d v="2023-12-29T12:15:00"/>
        <d v="2023-06-06T21:00:00"/>
      </sharedItems>
      <fieldGroup par="16"/>
    </cacheField>
    <cacheField name="likes" numFmtId="0">
      <sharedItems containsSemiMixedTypes="0" containsString="0" containsNumber="1" containsInteger="1" minValue="15" maxValue="5000"/>
    </cacheField>
    <cacheField name="comments" numFmtId="0">
      <sharedItems containsSemiMixedTypes="0" containsString="0" containsNumber="1" containsInteger="1" minValue="10" maxValue="500"/>
    </cacheField>
    <cacheField name="shares" numFmtId="0">
      <sharedItems containsSemiMixedTypes="0" containsString="0" containsNumber="1" containsInteger="1" minValue="16" maxValue="993"/>
    </cacheField>
    <cacheField name="post_day" numFmtId="0">
      <sharedItems count="7">
        <s v="Thursday"/>
        <s v="Sunday"/>
        <s v="Tuesday"/>
        <s v="Friday"/>
        <s v="Saturday"/>
        <s v="Monday"/>
        <s v="Wednesday"/>
      </sharedItems>
    </cacheField>
    <cacheField name="sentiment_score" numFmtId="0">
      <sharedItems count="3">
        <s v="positive"/>
        <s v="neutral"/>
        <s v="negative"/>
      </sharedItems>
    </cacheField>
    <cacheField name="Month name" numFmtId="0">
      <sharedItems count="12">
        <s v="August"/>
        <s v="May"/>
        <s v="February"/>
        <s v="November"/>
        <s v="October"/>
        <s v="December"/>
        <s v="June"/>
        <s v="September"/>
        <s v="January"/>
        <s v="July"/>
        <s v="March"/>
        <s v="April"/>
      </sharedItems>
    </cacheField>
    <cacheField name="Time" numFmtId="164">
      <sharedItems containsSemiMixedTypes="0" containsNonDate="0" containsDate="1" containsString="0" minDate="1899-12-30T00:00:00" maxDate="1899-12-30T23:45:00"/>
    </cacheField>
    <cacheField name="Hour" numFmtId="0">
      <sharedItems containsSemiMixedTypes="0" containsString="0" containsNumber="1" containsInteger="1" minValue="0" maxValue="23" count="24">
        <n v="14"/>
        <n v="0"/>
        <n v="16"/>
        <n v="20"/>
        <n v="11"/>
        <n v="19"/>
        <n v="6"/>
        <n v="2"/>
        <n v="3"/>
        <n v="15"/>
        <n v="10"/>
        <n v="13"/>
        <n v="5"/>
        <n v="12"/>
        <n v="8"/>
        <n v="22"/>
        <n v="17"/>
        <n v="18"/>
        <n v="1"/>
        <n v="23"/>
        <n v="9"/>
        <n v="4"/>
        <n v="7"/>
        <n v="21"/>
      </sharedItems>
    </cacheField>
    <cacheField name="Custom (2)" numFmtId="0">
      <sharedItems count="4">
        <s v="Afternoon"/>
        <s v="Night"/>
        <s v="Evening"/>
        <s v="Morning"/>
      </sharedItems>
    </cacheField>
    <cacheField name="Total Engagement" numFmtId="2">
      <sharedItems containsSemiMixedTypes="0" containsString="0" containsNumber="1" minValue="145" maxValue="2136.6666666666665"/>
    </cacheField>
    <cacheField name="Engagement Score" numFmtId="2">
      <sharedItems containsSemiMixedTypes="0" containsString="0" containsNumber="1" minValue="6.7862714508580349E-2" maxValue="1"/>
    </cacheField>
    <cacheField name="Days (post_time)" numFmtId="0" databaseField="0">
      <fieldGroup base="3">
        <rangePr groupBy="days" startDate="2023-01-01T06:00:00" endDate="2023-12-31T22:3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3"/>
        </groupItems>
      </fieldGroup>
    </cacheField>
    <cacheField name="Months (post_time)" numFmtId="0" databaseField="0">
      <fieldGroup base="3">
        <rangePr groupBy="months" startDate="2023-01-01T06:00:00" endDate="2023-12-31T22:30:00"/>
        <groupItems count="14">
          <s v="&lt;01/01/2023"/>
          <s v="Jan"/>
          <s v="Feb"/>
          <s v="Mar"/>
          <s v="Apr"/>
          <s v="May"/>
          <s v="Jun"/>
          <s v="Jul"/>
          <s v="Aug"/>
          <s v="Sep"/>
          <s v="Oct"/>
          <s v="Nov"/>
          <s v="Dec"/>
          <s v="&gt;31/12/2023"/>
        </groupItems>
      </fieldGroup>
    </cacheField>
  </cacheFields>
  <extLst>
    <ext xmlns:x14="http://schemas.microsoft.com/office/spreadsheetml/2009/9/main" uri="{725AE2AE-9491-48be-B2B4-4EB974FC3084}">
      <x14:pivotCacheDefinition pivotCacheId="906654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n v="2121"/>
    <n v="474"/>
    <n v="628"/>
    <x v="0"/>
    <x v="0"/>
    <x v="0"/>
    <d v="1899-12-30T14:45:00"/>
    <x v="0"/>
    <x v="0"/>
    <n v="1074.3333333333333"/>
    <n v="0.50280811232449296"/>
  </r>
  <r>
    <n v="2"/>
    <x v="0"/>
    <x v="1"/>
    <x v="1"/>
    <n v="3660"/>
    <n v="432"/>
    <n v="694"/>
    <x v="1"/>
    <x v="1"/>
    <x v="1"/>
    <d v="1899-12-30T00:45:00"/>
    <x v="1"/>
    <x v="1"/>
    <n v="1595.3333333333333"/>
    <n v="0.74664586583463344"/>
  </r>
  <r>
    <n v="3"/>
    <x v="1"/>
    <x v="2"/>
    <x v="2"/>
    <n v="4955"/>
    <n v="408"/>
    <n v="688"/>
    <x v="2"/>
    <x v="2"/>
    <x v="2"/>
    <d v="1899-12-30T16:15:00"/>
    <x v="2"/>
    <x v="0"/>
    <n v="2017"/>
    <n v="0.94399375975039013"/>
  </r>
  <r>
    <n v="4"/>
    <x v="2"/>
    <x v="0"/>
    <x v="3"/>
    <n v="1183"/>
    <n v="90"/>
    <n v="187"/>
    <x v="0"/>
    <x v="2"/>
    <x v="3"/>
    <d v="1899-12-30T00:45:00"/>
    <x v="1"/>
    <x v="1"/>
    <n v="486.66666666666669"/>
    <n v="0.2277691107644306"/>
  </r>
  <r>
    <n v="5"/>
    <x v="2"/>
    <x v="3"/>
    <x v="4"/>
    <n v="3499"/>
    <n v="247"/>
    <n v="286"/>
    <x v="2"/>
    <x v="0"/>
    <x v="1"/>
    <d v="1899-12-30T00:30:00"/>
    <x v="1"/>
    <x v="1"/>
    <n v="1344"/>
    <n v="0.62901716068642755"/>
  </r>
  <r>
    <n v="6"/>
    <x v="1"/>
    <x v="1"/>
    <x v="5"/>
    <n v="256"/>
    <n v="186"/>
    <n v="211"/>
    <x v="3"/>
    <x v="1"/>
    <x v="1"/>
    <d v="1899-12-30T20:00:00"/>
    <x v="3"/>
    <x v="2"/>
    <n v="217.66666666666666"/>
    <n v="0.10187207488299532"/>
  </r>
  <r>
    <n v="7"/>
    <x v="1"/>
    <x v="0"/>
    <x v="6"/>
    <n v="1982"/>
    <n v="30"/>
    <n v="906"/>
    <x v="1"/>
    <x v="0"/>
    <x v="2"/>
    <d v="1899-12-30T11:45:00"/>
    <x v="4"/>
    <x v="3"/>
    <n v="972.66666666666663"/>
    <n v="0.45522620904836197"/>
  </r>
  <r>
    <n v="8"/>
    <x v="1"/>
    <x v="4"/>
    <x v="7"/>
    <n v="1274"/>
    <n v="45"/>
    <n v="216"/>
    <x v="4"/>
    <x v="1"/>
    <x v="4"/>
    <d v="1899-12-30T19:30:00"/>
    <x v="5"/>
    <x v="2"/>
    <n v="511.66666666666669"/>
    <n v="0.23946957878315137"/>
  </r>
  <r>
    <n v="9"/>
    <x v="0"/>
    <x v="3"/>
    <x v="8"/>
    <n v="317"/>
    <n v="249"/>
    <n v="221"/>
    <x v="2"/>
    <x v="1"/>
    <x v="1"/>
    <d v="1899-12-30T06:15:00"/>
    <x v="6"/>
    <x v="3"/>
    <n v="262.33333333333331"/>
    <n v="0.12277691107644306"/>
  </r>
  <r>
    <n v="10"/>
    <x v="2"/>
    <x v="1"/>
    <x v="9"/>
    <n v="1878"/>
    <n v="225"/>
    <n v="438"/>
    <x v="0"/>
    <x v="1"/>
    <x v="1"/>
    <d v="1899-12-30T11:00:00"/>
    <x v="4"/>
    <x v="3"/>
    <n v="847"/>
    <n v="0.39641185647425897"/>
  </r>
  <r>
    <n v="11"/>
    <x v="2"/>
    <x v="4"/>
    <x v="10"/>
    <n v="1446"/>
    <n v="44"/>
    <n v="52"/>
    <x v="3"/>
    <x v="2"/>
    <x v="5"/>
    <d v="1899-12-30T02:15:00"/>
    <x v="7"/>
    <x v="1"/>
    <n v="514"/>
    <n v="0.24056162246489862"/>
  </r>
  <r>
    <n v="12"/>
    <x v="2"/>
    <x v="3"/>
    <x v="11"/>
    <n v="304"/>
    <n v="42"/>
    <n v="89"/>
    <x v="0"/>
    <x v="0"/>
    <x v="6"/>
    <d v="1899-12-30T03:15:00"/>
    <x v="8"/>
    <x v="1"/>
    <n v="145"/>
    <n v="6.7862714508580349E-2"/>
  </r>
  <r>
    <n v="13"/>
    <x v="0"/>
    <x v="1"/>
    <x v="12"/>
    <n v="45"/>
    <n v="78"/>
    <n v="375"/>
    <x v="4"/>
    <x v="2"/>
    <x v="3"/>
    <d v="1899-12-30T15:45:00"/>
    <x v="9"/>
    <x v="0"/>
    <n v="166"/>
    <n v="7.7691107644305785E-2"/>
  </r>
  <r>
    <n v="14"/>
    <x v="2"/>
    <x v="4"/>
    <x v="13"/>
    <n v="1333"/>
    <n v="144"/>
    <n v="123"/>
    <x v="4"/>
    <x v="0"/>
    <x v="7"/>
    <d v="1899-12-30T10:30:00"/>
    <x v="10"/>
    <x v="3"/>
    <n v="533.33333333333337"/>
    <n v="0.24960998439937601"/>
  </r>
  <r>
    <n v="15"/>
    <x v="0"/>
    <x v="1"/>
    <x v="14"/>
    <n v="889"/>
    <n v="314"/>
    <n v="262"/>
    <x v="5"/>
    <x v="0"/>
    <x v="8"/>
    <d v="1899-12-30T20:00:00"/>
    <x v="3"/>
    <x v="2"/>
    <n v="488.33333333333331"/>
    <n v="0.22854914196567863"/>
  </r>
  <r>
    <n v="16"/>
    <x v="2"/>
    <x v="0"/>
    <x v="15"/>
    <n v="2348"/>
    <n v="154"/>
    <n v="18"/>
    <x v="3"/>
    <x v="1"/>
    <x v="2"/>
    <d v="1899-12-30T13:00:00"/>
    <x v="11"/>
    <x v="0"/>
    <n v="840"/>
    <n v="0.3931357254290172"/>
  </r>
  <r>
    <n v="17"/>
    <x v="1"/>
    <x v="2"/>
    <x v="16"/>
    <n v="2872"/>
    <n v="10"/>
    <n v="736"/>
    <x v="6"/>
    <x v="0"/>
    <x v="9"/>
    <d v="1899-12-30T05:15:00"/>
    <x v="12"/>
    <x v="3"/>
    <n v="1206"/>
    <n v="0.56443057722308898"/>
  </r>
  <r>
    <n v="18"/>
    <x v="2"/>
    <x v="4"/>
    <x v="17"/>
    <n v="512"/>
    <n v="123"/>
    <n v="338"/>
    <x v="1"/>
    <x v="1"/>
    <x v="9"/>
    <d v="1899-12-30T05:45:00"/>
    <x v="12"/>
    <x v="3"/>
    <n v="324.33333333333331"/>
    <n v="0.15179407176287052"/>
  </r>
  <r>
    <n v="19"/>
    <x v="2"/>
    <x v="4"/>
    <x v="18"/>
    <n v="2013"/>
    <n v="122"/>
    <n v="183"/>
    <x v="5"/>
    <x v="0"/>
    <x v="3"/>
    <d v="1899-12-30T02:00:00"/>
    <x v="7"/>
    <x v="1"/>
    <n v="772.66666666666663"/>
    <n v="0.36162246489859595"/>
  </r>
  <r>
    <n v="20"/>
    <x v="0"/>
    <x v="0"/>
    <x v="19"/>
    <n v="455"/>
    <n v="86"/>
    <n v="79"/>
    <x v="0"/>
    <x v="0"/>
    <x v="2"/>
    <d v="1899-12-30T16:00:00"/>
    <x v="2"/>
    <x v="0"/>
    <n v="206.66666666666666"/>
    <n v="9.6723868954758194E-2"/>
  </r>
  <r>
    <n v="21"/>
    <x v="2"/>
    <x v="2"/>
    <x v="8"/>
    <n v="559"/>
    <n v="136"/>
    <n v="55"/>
    <x v="2"/>
    <x v="1"/>
    <x v="1"/>
    <d v="1899-12-30T06:15:00"/>
    <x v="6"/>
    <x v="3"/>
    <n v="250"/>
    <n v="0.1170046801872075"/>
  </r>
  <r>
    <n v="22"/>
    <x v="2"/>
    <x v="1"/>
    <x v="20"/>
    <n v="1961"/>
    <n v="44"/>
    <n v="439"/>
    <x v="5"/>
    <x v="0"/>
    <x v="8"/>
    <d v="1899-12-30T13:30:00"/>
    <x v="11"/>
    <x v="0"/>
    <n v="814.66666666666663"/>
    <n v="0.3812792511700468"/>
  </r>
  <r>
    <n v="23"/>
    <x v="2"/>
    <x v="4"/>
    <x v="21"/>
    <n v="332"/>
    <n v="109"/>
    <n v="348"/>
    <x v="5"/>
    <x v="0"/>
    <x v="4"/>
    <d v="1899-12-30T12:15:00"/>
    <x v="13"/>
    <x v="0"/>
    <n v="263"/>
    <n v="0.12308892355694229"/>
  </r>
  <r>
    <n v="24"/>
    <x v="1"/>
    <x v="1"/>
    <x v="22"/>
    <n v="5000"/>
    <n v="80"/>
    <n v="399"/>
    <x v="1"/>
    <x v="0"/>
    <x v="8"/>
    <d v="1899-12-30T20:00:00"/>
    <x v="3"/>
    <x v="2"/>
    <n v="1826.3333333333333"/>
    <n v="0.85475819032761313"/>
  </r>
  <r>
    <n v="25"/>
    <x v="2"/>
    <x v="2"/>
    <x v="23"/>
    <n v="898"/>
    <n v="130"/>
    <n v="480"/>
    <x v="6"/>
    <x v="0"/>
    <x v="1"/>
    <d v="1899-12-30T00:15:00"/>
    <x v="1"/>
    <x v="1"/>
    <n v="502.66666666666669"/>
    <n v="0.2352574102964119"/>
  </r>
  <r>
    <n v="26"/>
    <x v="0"/>
    <x v="1"/>
    <x v="24"/>
    <n v="1992"/>
    <n v="70"/>
    <n v="515"/>
    <x v="0"/>
    <x v="2"/>
    <x v="4"/>
    <d v="1899-12-30T06:30:00"/>
    <x v="6"/>
    <x v="3"/>
    <n v="859"/>
    <n v="0.40202808112324495"/>
  </r>
  <r>
    <n v="27"/>
    <x v="1"/>
    <x v="4"/>
    <x v="25"/>
    <n v="3161"/>
    <n v="162"/>
    <n v="137"/>
    <x v="3"/>
    <x v="0"/>
    <x v="4"/>
    <d v="1899-12-30T10:00:00"/>
    <x v="10"/>
    <x v="3"/>
    <n v="1153.3333333333333"/>
    <n v="0.53978159126365055"/>
  </r>
  <r>
    <n v="28"/>
    <x v="0"/>
    <x v="2"/>
    <x v="26"/>
    <n v="2083"/>
    <n v="500"/>
    <n v="388"/>
    <x v="6"/>
    <x v="1"/>
    <x v="10"/>
    <d v="1899-12-30T08:00:00"/>
    <x v="14"/>
    <x v="3"/>
    <n v="990.33333333333337"/>
    <n v="0.46349453978159133"/>
  </r>
  <r>
    <n v="29"/>
    <x v="0"/>
    <x v="0"/>
    <x v="27"/>
    <n v="548"/>
    <n v="153"/>
    <n v="731"/>
    <x v="4"/>
    <x v="2"/>
    <x v="8"/>
    <d v="1899-12-30T10:30:00"/>
    <x v="10"/>
    <x v="3"/>
    <n v="477.33333333333331"/>
    <n v="0.22340093603744152"/>
  </r>
  <r>
    <n v="30"/>
    <x v="0"/>
    <x v="1"/>
    <x v="28"/>
    <n v="4594"/>
    <n v="216"/>
    <n v="739"/>
    <x v="3"/>
    <x v="0"/>
    <x v="2"/>
    <d v="1899-12-30T00:30:00"/>
    <x v="1"/>
    <x v="1"/>
    <n v="1849.6666666666667"/>
    <n v="0.86567862714508592"/>
  </r>
  <r>
    <n v="31"/>
    <x v="0"/>
    <x v="2"/>
    <x v="29"/>
    <n v="4795"/>
    <n v="449"/>
    <n v="978"/>
    <x v="1"/>
    <x v="2"/>
    <x v="7"/>
    <d v="1899-12-30T13:45:00"/>
    <x v="11"/>
    <x v="0"/>
    <n v="2074"/>
    <n v="0.97067082683307337"/>
  </r>
  <r>
    <n v="32"/>
    <x v="1"/>
    <x v="0"/>
    <x v="30"/>
    <n v="4665"/>
    <n v="202"/>
    <n v="183"/>
    <x v="4"/>
    <x v="0"/>
    <x v="9"/>
    <d v="1899-12-30T14:45:00"/>
    <x v="0"/>
    <x v="0"/>
    <n v="1683.3333333333333"/>
    <n v="0.78783151326053047"/>
  </r>
  <r>
    <n v="33"/>
    <x v="2"/>
    <x v="3"/>
    <x v="31"/>
    <n v="119"/>
    <n v="147"/>
    <n v="240"/>
    <x v="6"/>
    <x v="0"/>
    <x v="7"/>
    <d v="1899-12-30T19:00:00"/>
    <x v="5"/>
    <x v="2"/>
    <n v="168.66666666666666"/>
    <n v="7.8939157566302653E-2"/>
  </r>
  <r>
    <n v="34"/>
    <x v="2"/>
    <x v="2"/>
    <x v="32"/>
    <n v="2253"/>
    <n v="162"/>
    <n v="28"/>
    <x v="0"/>
    <x v="0"/>
    <x v="2"/>
    <d v="1899-12-30T15:30:00"/>
    <x v="9"/>
    <x v="0"/>
    <n v="814.33333333333337"/>
    <n v="0.38112324492979721"/>
  </r>
  <r>
    <n v="35"/>
    <x v="1"/>
    <x v="0"/>
    <x v="33"/>
    <n v="1309"/>
    <n v="201"/>
    <n v="852"/>
    <x v="2"/>
    <x v="2"/>
    <x v="6"/>
    <d v="1899-12-30T19:30:00"/>
    <x v="5"/>
    <x v="2"/>
    <n v="787.33333333333337"/>
    <n v="0.36848673946957883"/>
  </r>
  <r>
    <n v="36"/>
    <x v="0"/>
    <x v="3"/>
    <x v="34"/>
    <n v="5000"/>
    <n v="500"/>
    <n v="43"/>
    <x v="4"/>
    <x v="0"/>
    <x v="11"/>
    <d v="1899-12-30T19:15:00"/>
    <x v="5"/>
    <x v="2"/>
    <n v="1847.6666666666667"/>
    <n v="0.86474258970358819"/>
  </r>
  <r>
    <n v="37"/>
    <x v="0"/>
    <x v="3"/>
    <x v="35"/>
    <n v="4245"/>
    <n v="59"/>
    <n v="83"/>
    <x v="0"/>
    <x v="1"/>
    <x v="1"/>
    <d v="1899-12-30T00:30:00"/>
    <x v="1"/>
    <x v="1"/>
    <n v="1462.3333333333333"/>
    <n v="0.68439937597503897"/>
  </r>
  <r>
    <n v="38"/>
    <x v="2"/>
    <x v="2"/>
    <x v="36"/>
    <n v="2463"/>
    <n v="187"/>
    <n v="445"/>
    <x v="2"/>
    <x v="0"/>
    <x v="1"/>
    <d v="1899-12-30T00:30:00"/>
    <x v="1"/>
    <x v="1"/>
    <n v="1031.6666666666667"/>
    <n v="0.48283931357254295"/>
  </r>
  <r>
    <n v="39"/>
    <x v="0"/>
    <x v="3"/>
    <x v="37"/>
    <n v="5000"/>
    <n v="430"/>
    <n v="980"/>
    <x v="1"/>
    <x v="1"/>
    <x v="8"/>
    <d v="1899-12-30T06:00:00"/>
    <x v="6"/>
    <x v="3"/>
    <n v="2136.6666666666665"/>
    <n v="1"/>
  </r>
  <r>
    <n v="40"/>
    <x v="1"/>
    <x v="1"/>
    <x v="38"/>
    <n v="447"/>
    <n v="333"/>
    <n v="845"/>
    <x v="3"/>
    <x v="2"/>
    <x v="0"/>
    <d v="1899-12-30T12:45:00"/>
    <x v="13"/>
    <x v="0"/>
    <n v="541.66666666666663"/>
    <n v="0.2535101404056162"/>
  </r>
  <r>
    <n v="41"/>
    <x v="2"/>
    <x v="1"/>
    <x v="39"/>
    <n v="667"/>
    <n v="176"/>
    <n v="461"/>
    <x v="6"/>
    <x v="0"/>
    <x v="5"/>
    <d v="1899-12-30T11:30:00"/>
    <x v="4"/>
    <x v="3"/>
    <n v="434.66666666666669"/>
    <n v="0.21039044853178446"/>
  </r>
  <r>
    <n v="42"/>
    <x v="1"/>
    <x v="3"/>
    <x v="40"/>
    <n v="4929"/>
    <n v="252"/>
    <n v="730"/>
    <x v="0"/>
    <x v="2"/>
    <x v="3"/>
    <d v="1899-12-30T02:00:00"/>
    <x v="7"/>
    <x v="1"/>
    <n v="1970.3333333333333"/>
    <n v="0.95369474023878664"/>
  </r>
  <r>
    <n v="43"/>
    <x v="2"/>
    <x v="1"/>
    <x v="41"/>
    <n v="2586"/>
    <n v="97"/>
    <n v="85"/>
    <x v="3"/>
    <x v="0"/>
    <x v="10"/>
    <d v="1899-12-30T16:00:00"/>
    <x v="2"/>
    <x v="0"/>
    <n v="922.66666666666663"/>
    <n v="0.44659567602452405"/>
  </r>
  <r>
    <n v="44"/>
    <x v="1"/>
    <x v="4"/>
    <x v="42"/>
    <n v="3259"/>
    <n v="50"/>
    <n v="177"/>
    <x v="0"/>
    <x v="2"/>
    <x v="9"/>
    <d v="1899-12-30T08:00:00"/>
    <x v="14"/>
    <x v="3"/>
    <n v="1162"/>
    <n v="0.56243949661181025"/>
  </r>
  <r>
    <n v="45"/>
    <x v="2"/>
    <x v="3"/>
    <x v="43"/>
    <n v="2236"/>
    <n v="132"/>
    <n v="118"/>
    <x v="3"/>
    <x v="0"/>
    <x v="5"/>
    <d v="1899-12-30T10:00:00"/>
    <x v="10"/>
    <x v="3"/>
    <n v="828.66666666666663"/>
    <n v="0.40109712810584058"/>
  </r>
  <r>
    <n v="46"/>
    <x v="1"/>
    <x v="4"/>
    <x v="44"/>
    <n v="2251"/>
    <n v="380"/>
    <n v="427"/>
    <x v="2"/>
    <x v="0"/>
    <x v="1"/>
    <d v="1899-12-30T22:15:00"/>
    <x v="15"/>
    <x v="1"/>
    <n v="1019.3333333333334"/>
    <n v="0.49338496289125527"/>
  </r>
  <r>
    <n v="47"/>
    <x v="0"/>
    <x v="2"/>
    <x v="45"/>
    <n v="4726"/>
    <n v="44"/>
    <n v="993"/>
    <x v="2"/>
    <x v="2"/>
    <x v="0"/>
    <d v="1899-12-30T17:45:00"/>
    <x v="16"/>
    <x v="2"/>
    <n v="1921"/>
    <n v="0.92981606969990316"/>
  </r>
  <r>
    <n v="48"/>
    <x v="0"/>
    <x v="3"/>
    <x v="46"/>
    <n v="5000"/>
    <n v="232"/>
    <n v="16"/>
    <x v="6"/>
    <x v="2"/>
    <x v="10"/>
    <d v="1899-12-30T03:15:00"/>
    <x v="8"/>
    <x v="1"/>
    <n v="1749.3333333333333"/>
    <n v="0.84672474991932878"/>
  </r>
  <r>
    <n v="49"/>
    <x v="2"/>
    <x v="0"/>
    <x v="47"/>
    <n v="725"/>
    <n v="169"/>
    <n v="298"/>
    <x v="5"/>
    <x v="1"/>
    <x v="11"/>
    <d v="1899-12-30T15:00:00"/>
    <x v="9"/>
    <x v="0"/>
    <n v="397.33333333333331"/>
    <n v="0.19232010325911583"/>
  </r>
  <r>
    <n v="50"/>
    <x v="1"/>
    <x v="4"/>
    <x v="48"/>
    <n v="1551"/>
    <n v="206"/>
    <n v="127"/>
    <x v="6"/>
    <x v="2"/>
    <x v="9"/>
    <d v="1899-12-30T00:00:00"/>
    <x v="1"/>
    <x v="1"/>
    <n v="628"/>
    <n v="0.30396902226524686"/>
  </r>
  <r>
    <n v="51"/>
    <x v="2"/>
    <x v="4"/>
    <x v="49"/>
    <n v="1268"/>
    <n v="73"/>
    <n v="251"/>
    <x v="2"/>
    <x v="0"/>
    <x v="2"/>
    <d v="1899-12-30T18:00:00"/>
    <x v="17"/>
    <x v="2"/>
    <n v="530.66666666666663"/>
    <n v="0.25685705066150372"/>
  </r>
  <r>
    <n v="52"/>
    <x v="2"/>
    <x v="0"/>
    <x v="50"/>
    <n v="950"/>
    <n v="113"/>
    <n v="327"/>
    <x v="3"/>
    <x v="0"/>
    <x v="9"/>
    <d v="1899-12-30T15:00:00"/>
    <x v="9"/>
    <x v="0"/>
    <n v="463.33333333333331"/>
    <n v="0.22426589222329782"/>
  </r>
  <r>
    <n v="53"/>
    <x v="2"/>
    <x v="3"/>
    <x v="51"/>
    <n v="1498"/>
    <n v="46"/>
    <n v="96"/>
    <x v="1"/>
    <x v="0"/>
    <x v="3"/>
    <d v="1899-12-30T17:30:00"/>
    <x v="16"/>
    <x v="2"/>
    <n v="546.66666666666663"/>
    <n v="0.26460148434979025"/>
  </r>
  <r>
    <n v="54"/>
    <x v="1"/>
    <x v="0"/>
    <x v="52"/>
    <n v="4297"/>
    <n v="360"/>
    <n v="825"/>
    <x v="4"/>
    <x v="2"/>
    <x v="8"/>
    <d v="1899-12-30T01:00:00"/>
    <x v="18"/>
    <x v="1"/>
    <n v="1827.3333333333333"/>
    <n v="0.88447886414972565"/>
  </r>
  <r>
    <n v="55"/>
    <x v="2"/>
    <x v="1"/>
    <x v="53"/>
    <n v="592"/>
    <n v="34"/>
    <n v="496"/>
    <x v="5"/>
    <x v="1"/>
    <x v="4"/>
    <d v="1899-12-30T23:30:00"/>
    <x v="19"/>
    <x v="1"/>
    <n v="374"/>
    <n v="0.18102613746369797"/>
  </r>
  <r>
    <n v="56"/>
    <x v="1"/>
    <x v="0"/>
    <x v="54"/>
    <n v="3401"/>
    <n v="190"/>
    <n v="230"/>
    <x v="5"/>
    <x v="2"/>
    <x v="10"/>
    <d v="1899-12-30T23:15:00"/>
    <x v="19"/>
    <x v="1"/>
    <n v="1273.6666666666667"/>
    <n v="0.61648919006131009"/>
  </r>
  <r>
    <n v="57"/>
    <x v="1"/>
    <x v="3"/>
    <x v="55"/>
    <n v="4846"/>
    <n v="134"/>
    <n v="498"/>
    <x v="0"/>
    <x v="1"/>
    <x v="9"/>
    <d v="1899-12-30T09:15:00"/>
    <x v="20"/>
    <x v="3"/>
    <n v="1826"/>
    <n v="0.88383349467570183"/>
  </r>
  <r>
    <n v="58"/>
    <x v="0"/>
    <x v="3"/>
    <x v="56"/>
    <n v="2204"/>
    <n v="116"/>
    <n v="728"/>
    <x v="6"/>
    <x v="1"/>
    <x v="5"/>
    <d v="1899-12-30T04:00:00"/>
    <x v="21"/>
    <x v="1"/>
    <n v="1016"/>
    <n v="0.49177153920619554"/>
  </r>
  <r>
    <n v="59"/>
    <x v="2"/>
    <x v="3"/>
    <x v="57"/>
    <n v="344"/>
    <n v="99"/>
    <n v="194"/>
    <x v="1"/>
    <x v="1"/>
    <x v="5"/>
    <d v="1899-12-30T07:45:00"/>
    <x v="22"/>
    <x v="3"/>
    <n v="212.33333333333334"/>
    <n v="0.10277508873830268"/>
  </r>
  <r>
    <n v="60"/>
    <x v="1"/>
    <x v="1"/>
    <x v="58"/>
    <n v="4763"/>
    <n v="332"/>
    <n v="956"/>
    <x v="3"/>
    <x v="0"/>
    <x v="1"/>
    <d v="1899-12-30T04:30:00"/>
    <x v="21"/>
    <x v="1"/>
    <n v="2017"/>
    <n v="0.97628267182962247"/>
  </r>
  <r>
    <n v="61"/>
    <x v="1"/>
    <x v="3"/>
    <x v="59"/>
    <n v="3544"/>
    <n v="167"/>
    <n v="761"/>
    <x v="1"/>
    <x v="2"/>
    <x v="5"/>
    <d v="1899-12-30T22:30:00"/>
    <x v="15"/>
    <x v="1"/>
    <n v="1490.6666666666667"/>
    <n v="0.72152307195869636"/>
  </r>
  <r>
    <n v="62"/>
    <x v="0"/>
    <x v="1"/>
    <x v="60"/>
    <n v="3742"/>
    <n v="227"/>
    <n v="849"/>
    <x v="3"/>
    <x v="2"/>
    <x v="8"/>
    <d v="1899-12-30T15:45:00"/>
    <x v="9"/>
    <x v="0"/>
    <n v="1606"/>
    <n v="0.77734753146176183"/>
  </r>
  <r>
    <n v="63"/>
    <x v="2"/>
    <x v="0"/>
    <x v="61"/>
    <n v="227"/>
    <n v="163"/>
    <n v="127"/>
    <x v="5"/>
    <x v="1"/>
    <x v="1"/>
    <d v="1899-12-30T06:30:00"/>
    <x v="6"/>
    <x v="3"/>
    <n v="172.33333333333334"/>
    <n v="8.3414004517586321E-2"/>
  </r>
  <r>
    <n v="64"/>
    <x v="1"/>
    <x v="1"/>
    <x v="62"/>
    <n v="130"/>
    <n v="452"/>
    <n v="724"/>
    <x v="6"/>
    <x v="1"/>
    <x v="11"/>
    <d v="1899-12-30T19:45:00"/>
    <x v="5"/>
    <x v="2"/>
    <n v="435.33333333333331"/>
    <n v="0.21071313326879637"/>
  </r>
  <r>
    <n v="65"/>
    <x v="1"/>
    <x v="0"/>
    <x v="63"/>
    <n v="3982"/>
    <n v="314"/>
    <n v="326"/>
    <x v="6"/>
    <x v="0"/>
    <x v="7"/>
    <d v="1899-12-30T06:00:00"/>
    <x v="6"/>
    <x v="3"/>
    <n v="1540.6666666666667"/>
    <n v="0.74572442723459187"/>
  </r>
  <r>
    <n v="66"/>
    <x v="0"/>
    <x v="4"/>
    <x v="64"/>
    <n v="2265"/>
    <n v="39"/>
    <n v="318"/>
    <x v="2"/>
    <x v="0"/>
    <x v="8"/>
    <d v="1899-12-30T03:00:00"/>
    <x v="8"/>
    <x v="1"/>
    <n v="874"/>
    <n v="0.42303969022265248"/>
  </r>
  <r>
    <n v="67"/>
    <x v="0"/>
    <x v="1"/>
    <x v="65"/>
    <n v="2026"/>
    <n v="390"/>
    <n v="165"/>
    <x v="1"/>
    <x v="2"/>
    <x v="11"/>
    <d v="1899-12-30T08:15:00"/>
    <x v="14"/>
    <x v="3"/>
    <n v="860.33333333333337"/>
    <n v="0.41642465311390775"/>
  </r>
  <r>
    <n v="68"/>
    <x v="1"/>
    <x v="3"/>
    <x v="66"/>
    <n v="560"/>
    <n v="486"/>
    <n v="677"/>
    <x v="0"/>
    <x v="2"/>
    <x v="5"/>
    <d v="1899-12-30T16:45:00"/>
    <x v="2"/>
    <x v="0"/>
    <n v="574.33333333333337"/>
    <n v="0.27799290093578577"/>
  </r>
  <r>
    <n v="69"/>
    <x v="2"/>
    <x v="0"/>
    <x v="67"/>
    <n v="187"/>
    <n v="89"/>
    <n v="284"/>
    <x v="4"/>
    <x v="1"/>
    <x v="4"/>
    <d v="1899-12-30T18:45:00"/>
    <x v="17"/>
    <x v="2"/>
    <n v="186.66666666666666"/>
    <n v="9.0351726363343016E-2"/>
  </r>
  <r>
    <n v="70"/>
    <x v="0"/>
    <x v="4"/>
    <x v="68"/>
    <n v="3094"/>
    <n v="86"/>
    <n v="965"/>
    <x v="5"/>
    <x v="2"/>
    <x v="6"/>
    <d v="1899-12-30T09:30:00"/>
    <x v="20"/>
    <x v="3"/>
    <n v="1381.6666666666667"/>
    <n v="0.66876411745724429"/>
  </r>
  <r>
    <n v="71"/>
    <x v="1"/>
    <x v="3"/>
    <x v="69"/>
    <n v="3398"/>
    <n v="261"/>
    <n v="630"/>
    <x v="5"/>
    <x v="1"/>
    <x v="11"/>
    <d v="1899-12-30T00:00:00"/>
    <x v="1"/>
    <x v="1"/>
    <n v="1429.6666666666667"/>
    <n v="0.69199741852210395"/>
  </r>
  <r>
    <n v="72"/>
    <x v="0"/>
    <x v="1"/>
    <x v="70"/>
    <n v="1690"/>
    <n v="257"/>
    <n v="656"/>
    <x v="3"/>
    <x v="1"/>
    <x v="1"/>
    <d v="1899-12-30T16:45:00"/>
    <x v="2"/>
    <x v="0"/>
    <n v="867.66666666666663"/>
    <n v="0.41997418522103902"/>
  </r>
  <r>
    <n v="73"/>
    <x v="0"/>
    <x v="4"/>
    <x v="71"/>
    <n v="3026"/>
    <n v="11"/>
    <n v="761"/>
    <x v="2"/>
    <x v="0"/>
    <x v="9"/>
    <d v="1899-12-30T22:00:00"/>
    <x v="15"/>
    <x v="1"/>
    <n v="1266"/>
    <n v="0.61277831558567275"/>
  </r>
  <r>
    <n v="74"/>
    <x v="1"/>
    <x v="3"/>
    <x v="72"/>
    <n v="5000"/>
    <n v="454"/>
    <n v="744"/>
    <x v="3"/>
    <x v="0"/>
    <x v="11"/>
    <d v="1899-12-30T10:30:00"/>
    <x v="10"/>
    <x v="3"/>
    <n v="2066"/>
    <n v="1"/>
  </r>
  <r>
    <n v="75"/>
    <x v="0"/>
    <x v="3"/>
    <x v="73"/>
    <n v="5000"/>
    <n v="500"/>
    <n v="404"/>
    <x v="6"/>
    <x v="0"/>
    <x v="9"/>
    <d v="1899-12-30T20:15:00"/>
    <x v="3"/>
    <x v="2"/>
    <n v="1968"/>
    <n v="0.95256534365924495"/>
  </r>
  <r>
    <n v="76"/>
    <x v="1"/>
    <x v="4"/>
    <x v="74"/>
    <n v="2153"/>
    <n v="81"/>
    <n v="114"/>
    <x v="0"/>
    <x v="1"/>
    <x v="9"/>
    <d v="1899-12-30T19:15:00"/>
    <x v="5"/>
    <x v="2"/>
    <n v="782.66666666666663"/>
    <n v="0.39362950544844927"/>
  </r>
  <r>
    <n v="77"/>
    <x v="2"/>
    <x v="1"/>
    <x v="75"/>
    <n v="3571"/>
    <n v="102"/>
    <n v="96"/>
    <x v="6"/>
    <x v="0"/>
    <x v="9"/>
    <d v="1899-12-30T18:15:00"/>
    <x v="17"/>
    <x v="2"/>
    <n v="1256.3333333333333"/>
    <n v="0.63185247275775358"/>
  </r>
  <r>
    <n v="78"/>
    <x v="1"/>
    <x v="2"/>
    <x v="76"/>
    <n v="2990"/>
    <n v="30"/>
    <n v="365"/>
    <x v="0"/>
    <x v="0"/>
    <x v="8"/>
    <d v="1899-12-30T07:15:00"/>
    <x v="22"/>
    <x v="3"/>
    <n v="1128.3333333333333"/>
    <n v="0.56747694886839894"/>
  </r>
  <r>
    <n v="79"/>
    <x v="1"/>
    <x v="1"/>
    <x v="77"/>
    <n v="4678"/>
    <n v="189"/>
    <n v="785"/>
    <x v="6"/>
    <x v="0"/>
    <x v="5"/>
    <d v="1899-12-30T04:45:00"/>
    <x v="21"/>
    <x v="1"/>
    <n v="1884"/>
    <n v="0.94752724224643758"/>
  </r>
  <r>
    <n v="80"/>
    <x v="0"/>
    <x v="4"/>
    <x v="78"/>
    <n v="553"/>
    <n v="320"/>
    <n v="312"/>
    <x v="1"/>
    <x v="0"/>
    <x v="6"/>
    <d v="1899-12-30T15:15:00"/>
    <x v="9"/>
    <x v="0"/>
    <n v="395"/>
    <n v="0.19865884325230512"/>
  </r>
  <r>
    <n v="81"/>
    <x v="0"/>
    <x v="3"/>
    <x v="79"/>
    <n v="2642"/>
    <n v="33"/>
    <n v="413"/>
    <x v="6"/>
    <x v="1"/>
    <x v="8"/>
    <d v="1899-12-30T18:30:00"/>
    <x v="17"/>
    <x v="2"/>
    <n v="1029.3333333333333"/>
    <n v="0.51768650461022625"/>
  </r>
  <r>
    <n v="82"/>
    <x v="1"/>
    <x v="1"/>
    <x v="80"/>
    <n v="4656"/>
    <n v="314"/>
    <n v="757"/>
    <x v="1"/>
    <x v="2"/>
    <x v="3"/>
    <d v="1899-12-30T12:30:00"/>
    <x v="13"/>
    <x v="0"/>
    <n v="1909"/>
    <n v="0.96010058675607712"/>
  </r>
  <r>
    <n v="83"/>
    <x v="1"/>
    <x v="3"/>
    <x v="81"/>
    <n v="5000"/>
    <n v="173"/>
    <n v="792"/>
    <x v="6"/>
    <x v="2"/>
    <x v="5"/>
    <d v="1899-12-30T04:00:00"/>
    <x v="21"/>
    <x v="1"/>
    <n v="1988.3333333333333"/>
    <n v="1"/>
  </r>
  <r>
    <n v="84"/>
    <x v="0"/>
    <x v="1"/>
    <x v="82"/>
    <n v="1203"/>
    <n v="263"/>
    <n v="417"/>
    <x v="2"/>
    <x v="2"/>
    <x v="4"/>
    <d v="1899-12-30T19:00:00"/>
    <x v="5"/>
    <x v="2"/>
    <n v="627.66666666666663"/>
    <n v="0.315674769488684"/>
  </r>
  <r>
    <n v="85"/>
    <x v="0"/>
    <x v="4"/>
    <x v="83"/>
    <n v="2566"/>
    <n v="368"/>
    <n v="304"/>
    <x v="0"/>
    <x v="1"/>
    <x v="9"/>
    <d v="1899-12-30T07:00:00"/>
    <x v="22"/>
    <x v="3"/>
    <n v="1079.3333333333333"/>
    <n v="0.56767180925666194"/>
  </r>
  <r>
    <n v="86"/>
    <x v="2"/>
    <x v="4"/>
    <x v="84"/>
    <n v="2416"/>
    <n v="50"/>
    <n v="62"/>
    <x v="4"/>
    <x v="0"/>
    <x v="3"/>
    <d v="1899-12-30T07:30:00"/>
    <x v="22"/>
    <x v="3"/>
    <n v="842.66666666666663"/>
    <n v="0.4431977559607293"/>
  </r>
  <r>
    <n v="87"/>
    <x v="1"/>
    <x v="4"/>
    <x v="85"/>
    <n v="15"/>
    <n v="70"/>
    <n v="454"/>
    <x v="2"/>
    <x v="1"/>
    <x v="1"/>
    <d v="1899-12-30T22:30:00"/>
    <x v="15"/>
    <x v="1"/>
    <n v="179.66666666666666"/>
    <n v="9.4495091164095366E-2"/>
  </r>
  <r>
    <n v="88"/>
    <x v="0"/>
    <x v="4"/>
    <x v="86"/>
    <n v="3404"/>
    <n v="244"/>
    <n v="67"/>
    <x v="6"/>
    <x v="0"/>
    <x v="1"/>
    <d v="1899-12-30T12:30:00"/>
    <x v="13"/>
    <x v="0"/>
    <n v="1238.3333333333333"/>
    <n v="0.65129733520336608"/>
  </r>
  <r>
    <n v="89"/>
    <x v="2"/>
    <x v="1"/>
    <x v="87"/>
    <n v="2884"/>
    <n v="197"/>
    <n v="339"/>
    <x v="6"/>
    <x v="0"/>
    <x v="1"/>
    <d v="1899-12-30T08:00:00"/>
    <x v="14"/>
    <x v="3"/>
    <n v="1140"/>
    <n v="0.59957924263674611"/>
  </r>
  <r>
    <n v="90"/>
    <x v="1"/>
    <x v="2"/>
    <x v="88"/>
    <n v="3195"/>
    <n v="109"/>
    <n v="243"/>
    <x v="1"/>
    <x v="2"/>
    <x v="10"/>
    <d v="1899-12-30T04:00:00"/>
    <x v="21"/>
    <x v="1"/>
    <n v="1182.3333333333333"/>
    <n v="0.62184431977559607"/>
  </r>
  <r>
    <n v="91"/>
    <x v="0"/>
    <x v="1"/>
    <x v="89"/>
    <n v="3956"/>
    <n v="402"/>
    <n v="462"/>
    <x v="3"/>
    <x v="2"/>
    <x v="7"/>
    <d v="1899-12-30T00:45:00"/>
    <x v="1"/>
    <x v="1"/>
    <n v="1606.6666666666667"/>
    <n v="0.84502103786816274"/>
  </r>
  <r>
    <n v="92"/>
    <x v="0"/>
    <x v="3"/>
    <x v="90"/>
    <n v="1857"/>
    <n v="216"/>
    <n v="344"/>
    <x v="0"/>
    <x v="0"/>
    <x v="2"/>
    <d v="1899-12-30T17:15:00"/>
    <x v="16"/>
    <x v="2"/>
    <n v="805.66666666666663"/>
    <n v="0.42373772791023845"/>
  </r>
  <r>
    <n v="93"/>
    <x v="1"/>
    <x v="1"/>
    <x v="91"/>
    <n v="951"/>
    <n v="432"/>
    <n v="734"/>
    <x v="1"/>
    <x v="2"/>
    <x v="1"/>
    <d v="1899-12-30T00:30:00"/>
    <x v="1"/>
    <x v="1"/>
    <n v="705.66666666666663"/>
    <n v="0.37114305750350629"/>
  </r>
  <r>
    <n v="94"/>
    <x v="0"/>
    <x v="0"/>
    <x v="92"/>
    <n v="1694"/>
    <n v="207"/>
    <n v="290"/>
    <x v="5"/>
    <x v="0"/>
    <x v="3"/>
    <d v="1899-12-30T04:30:00"/>
    <x v="21"/>
    <x v="1"/>
    <n v="730.33333333333337"/>
    <n v="0.38411640953716691"/>
  </r>
  <r>
    <n v="95"/>
    <x v="1"/>
    <x v="2"/>
    <x v="93"/>
    <n v="3005"/>
    <n v="124"/>
    <n v="517"/>
    <x v="2"/>
    <x v="0"/>
    <x v="10"/>
    <d v="1899-12-30T19:15:00"/>
    <x v="5"/>
    <x v="2"/>
    <n v="1215.3333333333333"/>
    <n v="0.6392005610098177"/>
  </r>
  <r>
    <n v="96"/>
    <x v="1"/>
    <x v="1"/>
    <x v="94"/>
    <n v="36"/>
    <n v="294"/>
    <n v="911"/>
    <x v="6"/>
    <x v="0"/>
    <x v="9"/>
    <d v="1899-12-30T17:45:00"/>
    <x v="16"/>
    <x v="2"/>
    <n v="413.66666666666669"/>
    <n v="0.21756661991584855"/>
  </r>
  <r>
    <n v="97"/>
    <x v="2"/>
    <x v="3"/>
    <x v="95"/>
    <n v="314"/>
    <n v="108"/>
    <n v="458"/>
    <x v="3"/>
    <x v="1"/>
    <x v="4"/>
    <d v="1899-12-30T23:45:00"/>
    <x v="19"/>
    <x v="1"/>
    <n v="293.33333333333331"/>
    <n v="0.15427769985974754"/>
  </r>
  <r>
    <n v="98"/>
    <x v="2"/>
    <x v="4"/>
    <x v="96"/>
    <n v="229"/>
    <n v="179"/>
    <n v="38"/>
    <x v="4"/>
    <x v="0"/>
    <x v="0"/>
    <d v="1899-12-30T08:45:00"/>
    <x v="14"/>
    <x v="3"/>
    <n v="148.66666666666666"/>
    <n v="7.819074333800842E-2"/>
  </r>
  <r>
    <n v="99"/>
    <x v="1"/>
    <x v="2"/>
    <x v="97"/>
    <n v="5000"/>
    <n v="500"/>
    <n v="204"/>
    <x v="3"/>
    <x v="0"/>
    <x v="5"/>
    <d v="1899-12-30T12:15:00"/>
    <x v="13"/>
    <x v="0"/>
    <n v="1901.3333333333333"/>
    <n v="1"/>
  </r>
  <r>
    <n v="100"/>
    <x v="1"/>
    <x v="0"/>
    <x v="98"/>
    <n v="4483"/>
    <n v="357"/>
    <n v="25"/>
    <x v="2"/>
    <x v="1"/>
    <x v="6"/>
    <d v="1899-12-30T21:00:00"/>
    <x v="23"/>
    <x v="1"/>
    <n v="1621.6666666666667"/>
    <n v="0.852910238429172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9CCF6-AD4B-904A-BA97-8CB58C2C9FA0}"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chartFormat="12">
  <location ref="A44:B50" firstHeaderRow="1" firstDataRow="1" firstDataCol="1"/>
  <pivotFields count="17">
    <pivotField showAll="0" defaultSubtotal="0"/>
    <pivotField showAll="0" defaultSubtotal="0">
      <items count="3">
        <item x="0"/>
        <item x="1"/>
        <item x="2"/>
      </items>
    </pivotField>
    <pivotField axis="axisRow" showAll="0" sortType="descending" defaultSubtotal="0">
      <items count="5">
        <item x="1"/>
        <item x="0"/>
        <item x="2"/>
        <item x="4"/>
        <item x="3"/>
      </items>
      <autoSortScope>
        <pivotArea dataOnly="0" outline="0" fieldPosition="0">
          <references count="1">
            <reference field="4294967294" count="1" selected="0">
              <x v="0"/>
            </reference>
          </references>
        </pivotArea>
      </autoSortScope>
    </pivotField>
    <pivotField numFmtId="22" showAll="0"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defaultSubtotal="0"/>
    <pivotField showAll="0" defaultSubtotal="0"/>
    <pivotField showAll="0" defaultSubtotal="0"/>
    <pivotField showAll="0" defaultSubtotal="0"/>
    <pivotField showAll="0" defaultSubtotal="0"/>
    <pivotField showAll="0" defaultSubtotal="0">
      <items count="12">
        <item x="8"/>
        <item x="2"/>
        <item x="10"/>
        <item x="11"/>
        <item x="1"/>
        <item x="6"/>
        <item x="9"/>
        <item x="0"/>
        <item x="7"/>
        <item x="4"/>
        <item x="3"/>
        <item x="5"/>
      </items>
    </pivotField>
    <pivotField numFmtId="164" showAll="0" defaultSubtotal="0"/>
    <pivotField showAll="0" defaultSubtotal="0"/>
    <pivotField showAll="0" defaultSubtotal="0"/>
    <pivotField numFmtId="2" showAll="0" defaultSubtotal="0"/>
    <pivotField dataField="1" numFmtId="2"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1">
    <field x="2"/>
  </rowFields>
  <rowItems count="6">
    <i>
      <x v="2"/>
    </i>
    <i>
      <x v="4"/>
    </i>
    <i>
      <x/>
    </i>
    <i>
      <x v="1"/>
    </i>
    <i>
      <x v="3"/>
    </i>
    <i t="grand">
      <x/>
    </i>
  </rowItems>
  <colItems count="1">
    <i/>
  </colItems>
  <dataFields count="1">
    <dataField name="Overall Engagement " fld="14" subtotal="average" baseField="0" baseItem="0" numFmtId="165"/>
  </dataFields>
  <formats count="3">
    <format dxfId="112">
      <pivotArea dataOnly="0" labelOnly="1" outline="0" axis="axisValues" fieldPosition="0"/>
    </format>
    <format dxfId="111">
      <pivotArea outline="0" collapsedLevelsAreSubtotals="1" fieldPosition="0"/>
    </format>
    <format dxfId="110">
      <pivotArea grandCol="1" outline="0" collapsedLevelsAreSubtotals="1" fieldPosition="0"/>
    </format>
  </format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2"/>
          </reference>
        </references>
      </pivotArea>
    </chartFormat>
    <chartFormat chart="6" format="14">
      <pivotArea type="data" outline="0" fieldPosition="0">
        <references count="2">
          <reference field="4294967294" count="1" selected="0">
            <x v="0"/>
          </reference>
          <reference field="2" count="1" selected="0">
            <x v="4"/>
          </reference>
        </references>
      </pivotArea>
    </chartFormat>
    <chartFormat chart="6" format="15">
      <pivotArea type="data" outline="0" fieldPosition="0">
        <references count="2">
          <reference field="4294967294" count="1" selected="0">
            <x v="0"/>
          </reference>
          <reference field="2" count="1" selected="0">
            <x v="0"/>
          </reference>
        </references>
      </pivotArea>
    </chartFormat>
    <chartFormat chart="6" format="16">
      <pivotArea type="data" outline="0" fieldPosition="0">
        <references count="2">
          <reference field="4294967294" count="1" selected="0">
            <x v="0"/>
          </reference>
          <reference field="2" count="1" selected="0">
            <x v="1"/>
          </reference>
        </references>
      </pivotArea>
    </chartFormat>
    <chartFormat chart="6" format="1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472284-0BC4-694D-9E6D-E0211B4ED0D6}"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H7" firstHeaderRow="1" firstDataRow="2" firstDataCol="1"/>
  <pivotFields count="17">
    <pivotField showAll="0"/>
    <pivotField axis="axisCol" showAll="0" sortType="ascending">
      <items count="4">
        <item x="0"/>
        <item x="1"/>
        <item x="2"/>
        <item t="default"/>
      </items>
    </pivotField>
    <pivotField axis="axisRow" dataField="1" showAll="0" measureFilter="1"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numFmtId="22" showAll="0">
      <items count="100">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 t="default"/>
      </items>
    </pivotField>
    <pivotField showAll="0"/>
    <pivotField showAll="0"/>
    <pivotField showAll="0"/>
    <pivotField showAll="0"/>
    <pivotField showAll="0"/>
    <pivotField showAll="0">
      <items count="13">
        <item x="8"/>
        <item x="2"/>
        <item x="10"/>
        <item x="11"/>
        <item x="1"/>
        <item x="6"/>
        <item x="9"/>
        <item x="0"/>
        <item x="7"/>
        <item x="4"/>
        <item x="3"/>
        <item x="5"/>
        <item t="default"/>
      </items>
    </pivotField>
    <pivotField numFmtId="164" showAll="0"/>
    <pivotField showAll="0"/>
    <pivotField showAll="0"/>
    <pivotField numFmtId="2"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t="grand">
      <x/>
    </i>
  </rowItems>
  <colFields count="1">
    <field x="1"/>
  </colFields>
  <colItems count="4">
    <i>
      <x/>
    </i>
    <i>
      <x v="1"/>
    </i>
    <i>
      <x v="2"/>
    </i>
    <i t="grand">
      <x/>
    </i>
  </colItems>
  <dataFields count="1">
    <dataField name="Count of post_type" fld="2" subtotal="count" baseField="0" baseItem="0"/>
  </dataFields>
  <pivotTableStyleInfo name="PivotStyleLight16" showRowHeaders="1" showColHeaders="1" showRowStripes="0" showColStripes="0" showLastColumn="1"/>
  <filters count="1">
    <filter fld="2"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38AAB0-3062-404F-B325-9312E4F12A27}"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S8" firstHeaderRow="0" firstDataRow="0" firstDataCol="0" rowPageCount="1" colPageCount="1"/>
  <pivotFields count="17">
    <pivotField showAll="0" defaultSubtotal="0"/>
    <pivotField showAll="0" defaultSubtotal="0">
      <items count="3">
        <item x="0"/>
        <item x="1"/>
        <item x="2"/>
      </items>
    </pivotField>
    <pivotField showAll="0" defaultSubtotal="0"/>
    <pivotField numFmtId="22" showAll="0"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defaultSubtotal="0"/>
    <pivotField showAll="0" defaultSubtotal="0"/>
    <pivotField showAll="0" defaultSubtotal="0"/>
    <pivotField showAll="0" defaultSubtotal="0"/>
    <pivotField showAll="0" defaultSubtotal="0"/>
    <pivotField name="By Month " axis="axisPage" multipleItemSelectionAllowed="1" showAll="0" defaultSubtotal="0">
      <items count="12">
        <item x="8"/>
        <item x="2"/>
        <item x="10"/>
        <item x="11"/>
        <item x="1"/>
        <item x="6"/>
        <item x="9"/>
        <item x="0"/>
        <item x="7"/>
        <item x="4"/>
        <item x="3"/>
        <item x="5"/>
      </items>
    </pivotField>
    <pivotField numFmtId="164" showAll="0" defaultSubtotal="0"/>
    <pivotField showAll="0" defaultSubtotal="0"/>
    <pivotField showAll="0" defaultSubtotal="0"/>
    <pivotField numFmtId="2" showAll="0" defaultSubtotal="0"/>
    <pivotField numFmtId="2"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pageFields count="1">
    <pageField fld="9" hier="-1"/>
  </pageFields>
  <formats count="12">
    <format dxfId="27">
      <pivotArea dataOnly="0" labelOnly="1" outline="0" axis="axisValues" fieldPosition="0"/>
    </format>
    <format dxfId="26">
      <pivotArea outline="0" collapsedLevelsAreSubtotals="1" fieldPosition="0"/>
    </format>
    <format dxfId="25">
      <pivotArea grandCol="1" outline="0" collapsedLevelsAreSubtotals="1" fieldPosition="0"/>
    </format>
    <format dxfId="24">
      <pivotArea field="9" type="button" dataOnly="0" labelOnly="1" outline="0" axis="axisPage" fieldPosition="0"/>
    </format>
    <format dxfId="23">
      <pivotArea dataOnly="0" labelOnly="1" outline="0" fieldPosition="0">
        <references count="1">
          <reference field="9" count="0"/>
        </references>
      </pivotArea>
    </format>
    <format dxfId="22">
      <pivotArea dataOnly="0" labelOnly="1" outline="0" fieldPosition="0">
        <references count="1">
          <reference field="9" count="0"/>
        </references>
      </pivotArea>
    </format>
    <format dxfId="21">
      <pivotArea dataOnly="0" labelOnly="1" outline="0" fieldPosition="0">
        <references count="1">
          <reference field="9" count="0"/>
        </references>
      </pivotArea>
    </format>
    <format dxfId="20">
      <pivotArea dataOnly="0" labelOnly="1" outline="0" fieldPosition="0">
        <references count="1">
          <reference field="9" count="0"/>
        </references>
      </pivotArea>
    </format>
    <format dxfId="19">
      <pivotArea dataOnly="0" labelOnly="1" outline="0" fieldPosition="0">
        <references count="1">
          <reference field="9" count="0"/>
        </references>
      </pivotArea>
    </format>
    <format dxfId="18">
      <pivotArea dataOnly="0" labelOnly="1" outline="0" fieldPosition="0">
        <references count="1">
          <reference field="9" count="0"/>
        </references>
      </pivotArea>
    </format>
    <format dxfId="17">
      <pivotArea dataOnly="0" labelOnly="1" outline="0" fieldPosition="0">
        <references count="1">
          <reference field="9" count="0"/>
        </references>
      </pivotArea>
    </format>
    <format dxfId="16">
      <pivotArea field="9" type="button" dataOnly="0" labelOnly="1" outline="0" axis="axisPage" fieldPosition="0"/>
    </format>
  </formats>
  <pivotTableStyleInfo name="PivotStyleLight15 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774F918-28F1-7E41-A24F-74F23B8A00A3}" name="PivotTable4" cacheId="51" applyNumberFormats="0" applyBorderFormats="0" applyFontFormats="0" applyPatternFormats="0" applyAlignmentFormats="0" applyWidthHeightFormats="1" dataCaption="Values" grandTotalCaption="Overall Data" updatedVersion="8" minRefreshableVersion="3" useAutoFormatting="1" rowGrandTotals="0" itemPrintTitles="1" createdVersion="8" indent="0" outline="1" outlineData="1" rowHeaderCaption="Days " colHeaderCaption="">
  <location ref="C16:H24" firstHeaderRow="1" firstDataRow="2" firstDataCol="1"/>
  <pivotFields count="17">
    <pivotField showAll="0" defaultSubtotal="0"/>
    <pivotField showAll="0" defaultSubtotal="0">
      <items count="3">
        <item x="0"/>
        <item x="1"/>
        <item x="2"/>
      </items>
    </pivotField>
    <pivotField showAll="0" defaultSubtotal="0"/>
    <pivotField numFmtId="22" showAll="0"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defaultSubtotal="0"/>
    <pivotField showAll="0" defaultSubtotal="0"/>
    <pivotField showAll="0" defaultSubtotal="0"/>
    <pivotField axis="axisRow" showAll="0" defaultSubtotal="0">
      <items count="7">
        <item x="5"/>
        <item x="2"/>
        <item x="6"/>
        <item x="0"/>
        <item x="3"/>
        <item x="4"/>
        <item x="1"/>
      </items>
    </pivotField>
    <pivotField showAll="0" defaultSubtotal="0"/>
    <pivotField showAll="0" defaultSubtotal="0">
      <items count="12">
        <item x="8"/>
        <item x="2"/>
        <item x="10"/>
        <item x="11"/>
        <item x="1"/>
        <item x="6"/>
        <item x="9"/>
        <item x="0"/>
        <item x="7"/>
        <item x="4"/>
        <item x="3"/>
        <item x="5"/>
      </items>
    </pivotField>
    <pivotField numFmtId="164" showAll="0" defaultSubtotal="0"/>
    <pivotField showAll="0" defaultSubtotal="0"/>
    <pivotField axis="axisCol" showAll="0" defaultSubtotal="0">
      <items count="4">
        <item x="3"/>
        <item x="0"/>
        <item x="2"/>
        <item x="1"/>
      </items>
    </pivotField>
    <pivotField numFmtId="2" showAll="0" defaultSubtotal="0"/>
    <pivotField dataField="1" numFmtId="2"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1">
    <field x="7"/>
  </rowFields>
  <rowItems count="7">
    <i>
      <x/>
    </i>
    <i>
      <x v="1"/>
    </i>
    <i>
      <x v="2"/>
    </i>
    <i>
      <x v="3"/>
    </i>
    <i>
      <x v="4"/>
    </i>
    <i>
      <x v="5"/>
    </i>
    <i>
      <x v="6"/>
    </i>
  </rowItems>
  <colFields count="1">
    <field x="12"/>
  </colFields>
  <colItems count="5">
    <i>
      <x/>
    </i>
    <i>
      <x v="1"/>
    </i>
    <i>
      <x v="2"/>
    </i>
    <i>
      <x v="3"/>
    </i>
    <i t="grand">
      <x/>
    </i>
  </colItems>
  <dataFields count="1">
    <dataField name="Average  Engagement Score" fld="14" subtotal="average" baseField="0" baseItem="0" numFmtId="165"/>
  </dataFields>
  <formats count="81">
    <format dxfId="108">
      <pivotArea dataOnly="0" labelOnly="1" outline="0" axis="axisValues" fieldPosition="0"/>
    </format>
    <format dxfId="107">
      <pivotArea outline="0" collapsedLevelsAreSubtotals="1" fieldPosition="0"/>
    </format>
    <format dxfId="106">
      <pivotArea grandCol="1" outline="0" collapsedLevelsAreSubtotals="1" fieldPosition="0"/>
    </format>
    <format dxfId="105">
      <pivotArea type="origin" dataOnly="0" labelOnly="1" outline="0" fieldPosition="0"/>
    </format>
    <format dxfId="104">
      <pivotArea field="12" type="button" dataOnly="0" labelOnly="1" outline="0" axis="axisCol" fieldPosition="0"/>
    </format>
    <format dxfId="103">
      <pivotArea type="topRight" dataOnly="0" labelOnly="1" outline="0" fieldPosition="0"/>
    </format>
    <format dxfId="102">
      <pivotArea field="7" type="button" dataOnly="0" labelOnly="1" outline="0" axis="axisRow" fieldPosition="0"/>
    </format>
    <format dxfId="101">
      <pivotArea dataOnly="0" labelOnly="1" fieldPosition="0">
        <references count="1">
          <reference field="12" count="0"/>
        </references>
      </pivotArea>
    </format>
    <format dxfId="100">
      <pivotArea type="origin" dataOnly="0" labelOnly="1" outline="0" fieldPosition="0"/>
    </format>
    <format dxfId="99">
      <pivotArea field="12" type="button" dataOnly="0" labelOnly="1" outline="0" axis="axisCol" fieldPosition="0"/>
    </format>
    <format dxfId="98">
      <pivotArea type="topRight" dataOnly="0" labelOnly="1" outline="0" fieldPosition="0"/>
    </format>
    <format dxfId="97">
      <pivotArea field="7" type="button" dataOnly="0" labelOnly="1" outline="0" axis="axisRow" fieldPosition="0"/>
    </format>
    <format dxfId="96">
      <pivotArea dataOnly="0" labelOnly="1" fieldPosition="0">
        <references count="1">
          <reference field="12" count="0"/>
        </references>
      </pivotArea>
    </format>
    <format dxfId="95">
      <pivotArea dataOnly="0" labelOnly="1" fieldPosition="0">
        <references count="1">
          <reference field="7" count="0"/>
        </references>
      </pivotArea>
    </format>
    <format dxfId="94">
      <pivotArea dataOnly="0" labelOnly="1" fieldPosition="0">
        <references count="1">
          <reference field="7" count="0"/>
        </references>
      </pivotArea>
    </format>
    <format dxfId="93">
      <pivotArea type="origin" dataOnly="0" labelOnly="1" outline="0" fieldPosition="0"/>
    </format>
    <format dxfId="92">
      <pivotArea field="12" type="button" dataOnly="0" labelOnly="1" outline="0" axis="axisCol" fieldPosition="0"/>
    </format>
    <format dxfId="91">
      <pivotArea type="topRight" dataOnly="0" labelOnly="1" outline="0" fieldPosition="0"/>
    </format>
    <format dxfId="90">
      <pivotArea field="7" type="button" dataOnly="0" labelOnly="1" outline="0" axis="axisRow" fieldPosition="0"/>
    </format>
    <format dxfId="89">
      <pivotArea dataOnly="0" labelOnly="1" fieldPosition="0">
        <references count="1">
          <reference field="12" count="0"/>
        </references>
      </pivotArea>
    </format>
    <format dxfId="88">
      <pivotArea type="origin" dataOnly="0" labelOnly="1" outline="0" fieldPosition="0"/>
    </format>
    <format dxfId="87">
      <pivotArea field="12" type="button" dataOnly="0" labelOnly="1" outline="0" axis="axisCol" fieldPosition="0"/>
    </format>
    <format dxfId="86">
      <pivotArea type="topRight" dataOnly="0" labelOnly="1" outline="0" fieldPosition="0"/>
    </format>
    <format dxfId="85">
      <pivotArea field="7" type="button" dataOnly="0" labelOnly="1" outline="0" axis="axisRow" fieldPosition="0"/>
    </format>
    <format dxfId="84">
      <pivotArea dataOnly="0" labelOnly="1" fieldPosition="0">
        <references count="1">
          <reference field="12" count="0"/>
        </references>
      </pivotArea>
    </format>
    <format dxfId="83">
      <pivotArea type="origin" dataOnly="0" labelOnly="1" outline="0" fieldPosition="0"/>
    </format>
    <format dxfId="82">
      <pivotArea field="12" type="button" dataOnly="0" labelOnly="1" outline="0" axis="axisCol" fieldPosition="0"/>
    </format>
    <format dxfId="81">
      <pivotArea type="topRight" dataOnly="0" labelOnly="1" outline="0" fieldPosition="0"/>
    </format>
    <format dxfId="80">
      <pivotArea field="7" type="button" dataOnly="0" labelOnly="1" outline="0" axis="axisRow" fieldPosition="0"/>
    </format>
    <format dxfId="79">
      <pivotArea dataOnly="0" labelOnly="1" fieldPosition="0">
        <references count="1">
          <reference field="12" count="0"/>
        </references>
      </pivotArea>
    </format>
    <format dxfId="78">
      <pivotArea dataOnly="0" labelOnly="1" fieldPosition="0">
        <references count="1">
          <reference field="7" count="0"/>
        </references>
      </pivotArea>
    </format>
    <format dxfId="77">
      <pivotArea field="12" dataOnly="0" grandCol="1" outline="0" axis="axisCol" fieldPosition="0">
        <references count="1">
          <reference field="12" count="1">
            <x v="3"/>
          </reference>
        </references>
      </pivotArea>
    </format>
    <format dxfId="76">
      <pivotArea type="origin" dataOnly="0" labelOnly="1" outline="0" fieldPosition="0"/>
    </format>
    <format dxfId="75">
      <pivotArea field="12" type="button" dataOnly="0" labelOnly="1" outline="0" axis="axisCol" fieldPosition="0"/>
    </format>
    <format dxfId="74">
      <pivotArea type="topRight" dataOnly="0" labelOnly="1" outline="0" offset="A1:C1" fieldPosition="0"/>
    </format>
    <format dxfId="73">
      <pivotArea field="7" type="button" dataOnly="0" labelOnly="1" outline="0" axis="axisRow" fieldPosition="0"/>
    </format>
    <format dxfId="72">
      <pivotArea dataOnly="0" labelOnly="1" fieldPosition="0">
        <references count="1">
          <reference field="12" count="0"/>
        </references>
      </pivotArea>
    </format>
    <format dxfId="71">
      <pivotArea dataOnly="0" labelOnly="1" grandCol="1" outline="0" fieldPosition="0"/>
    </format>
    <format dxfId="70">
      <pivotArea field="7" grandCol="1" collapsedLevelsAreSubtotals="1" axis="axisRow" fieldPosition="0">
        <references count="1">
          <reference field="7" count="1">
            <x v="0"/>
          </reference>
        </references>
      </pivotArea>
    </format>
    <format dxfId="69">
      <pivotArea field="7" grandCol="1" collapsedLevelsAreSubtotals="1" axis="axisRow" fieldPosition="0">
        <references count="1">
          <reference field="7" count="1">
            <x v="0"/>
          </reference>
        </references>
      </pivotArea>
    </format>
    <format dxfId="68">
      <pivotArea field="7" grandCol="1" collapsedLevelsAreSubtotals="1" axis="axisRow" fieldPosition="0">
        <references count="1">
          <reference field="7" count="1">
            <x v="6"/>
          </reference>
        </references>
      </pivotArea>
    </format>
    <format dxfId="67">
      <pivotArea field="7" grandCol="1" collapsedLevelsAreSubtotals="1" axis="axisRow" fieldPosition="0">
        <references count="1">
          <reference field="7" count="1">
            <x v="6"/>
          </reference>
        </references>
      </pivotArea>
    </format>
    <format dxfId="66">
      <pivotArea type="origin" dataOnly="0" labelOnly="1" outline="0" fieldPosition="0"/>
    </format>
    <format dxfId="65">
      <pivotArea field="12" type="button" dataOnly="0" labelOnly="1" outline="0" axis="axisCol" fieldPosition="0"/>
    </format>
    <format dxfId="64">
      <pivotArea type="topRight" dataOnly="0" labelOnly="1" outline="0" fieldPosition="0"/>
    </format>
    <format dxfId="63">
      <pivotArea field="7" type="button" dataOnly="0" labelOnly="1" outline="0" axis="axisRow" fieldPosition="0"/>
    </format>
    <format dxfId="62">
      <pivotArea type="origin" dataOnly="0" labelOnly="1" outline="0" fieldPosition="0"/>
    </format>
    <format dxfId="61">
      <pivotArea field="12" type="button" dataOnly="0" labelOnly="1" outline="0" axis="axisCol" fieldPosition="0"/>
    </format>
    <format dxfId="60">
      <pivotArea type="topRight" dataOnly="0" labelOnly="1" outline="0" fieldPosition="0"/>
    </format>
    <format dxfId="59">
      <pivotArea field="7" type="button" dataOnly="0" labelOnly="1" outline="0" axis="axisRow" fieldPosition="0"/>
    </format>
    <format dxfId="58">
      <pivotArea dataOnly="0" labelOnly="1" fieldPosition="0">
        <references count="1">
          <reference field="12" count="0"/>
        </references>
      </pivotArea>
    </format>
    <format dxfId="57">
      <pivotArea dataOnly="0" labelOnly="1" grandCol="1" outline="0" fieldPosition="0"/>
    </format>
    <format dxfId="56">
      <pivotArea dataOnly="0" labelOnly="1" grandCol="1" outline="0" fieldPosition="0"/>
    </format>
    <format dxfId="55">
      <pivotArea dataOnly="0" labelOnly="1" grandCol="1" outline="0" fieldPosition="0"/>
    </format>
    <format dxfId="54">
      <pivotArea dataOnly="0" labelOnly="1" grandCol="1" outline="0" fieldPosition="0"/>
    </format>
    <format dxfId="53">
      <pivotArea dataOnly="0" labelOnly="1" fieldPosition="0">
        <references count="1">
          <reference field="12" count="0"/>
        </references>
      </pivotArea>
    </format>
    <format dxfId="52">
      <pivotArea dataOnly="0" labelOnly="1" fieldPosition="0">
        <references count="1">
          <reference field="12" count="0"/>
        </references>
      </pivotArea>
    </format>
    <format dxfId="51">
      <pivotArea dataOnly="0" labelOnly="1" fieldPosition="0">
        <references count="1">
          <reference field="7" count="0"/>
        </references>
      </pivotArea>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field="7" grandCol="1" collapsedLevelsAreSubtotals="1" axis="axisRow" fieldPosition="0">
        <references count="1">
          <reference field="7" count="1">
            <x v="0"/>
          </reference>
        </references>
      </pivotArea>
    </format>
    <format dxfId="46">
      <pivotArea field="7" grandCol="1" collapsedLevelsAreSubtotals="1" axis="axisRow" fieldPosition="0">
        <references count="1">
          <reference field="7" count="1">
            <x v="6"/>
          </reference>
        </references>
      </pivotArea>
    </format>
    <format dxfId="45">
      <pivotArea collapsedLevelsAreSubtotals="1" fieldPosition="0">
        <references count="2">
          <reference field="7" count="1">
            <x v="6"/>
          </reference>
          <reference field="12" count="1" selected="0">
            <x v="1"/>
          </reference>
        </references>
      </pivotArea>
    </format>
    <format dxfId="44">
      <pivotArea grandCol="1" outline="0" collapsedLevelsAreSubtotals="1" fieldPosition="0"/>
    </format>
    <format dxfId="43">
      <pivotArea collapsedLevelsAreSubtotals="1" fieldPosition="0">
        <references count="2">
          <reference field="7" count="1">
            <x v="0"/>
          </reference>
          <reference field="12" count="0" selected="0"/>
        </references>
      </pivotArea>
    </format>
    <format dxfId="42">
      <pivotArea collapsedLevelsAreSubtotals="1" fieldPosition="0">
        <references count="2">
          <reference field="7" count="1">
            <x v="1"/>
          </reference>
          <reference field="12" count="0" selected="0"/>
        </references>
      </pivotArea>
    </format>
    <format dxfId="41">
      <pivotArea collapsedLevelsAreSubtotals="1" fieldPosition="0">
        <references count="2">
          <reference field="7" count="1">
            <x v="2"/>
          </reference>
          <reference field="12" count="0" selected="0"/>
        </references>
      </pivotArea>
    </format>
    <format dxfId="40">
      <pivotArea collapsedLevelsAreSubtotals="1" fieldPosition="0">
        <references count="2">
          <reference field="7" count="1">
            <x v="4"/>
          </reference>
          <reference field="12" count="0" selected="0"/>
        </references>
      </pivotArea>
    </format>
    <format dxfId="39">
      <pivotArea collapsedLevelsAreSubtotals="1" fieldPosition="0">
        <references count="2">
          <reference field="7" count="1">
            <x v="5"/>
          </reference>
          <reference field="12" count="0" selected="0"/>
        </references>
      </pivotArea>
    </format>
    <format dxfId="38">
      <pivotArea collapsedLevelsAreSubtotals="1" fieldPosition="0">
        <references count="2">
          <reference field="7" count="1">
            <x v="3"/>
          </reference>
          <reference field="12" count="0" selected="0"/>
        </references>
      </pivotArea>
    </format>
    <format dxfId="37">
      <pivotArea outline="0" collapsedLevelsAreSubtotals="1" fieldPosition="0">
        <references count="1">
          <reference field="12" count="1" selected="0">
            <x v="0"/>
          </reference>
        </references>
      </pivotArea>
    </format>
    <format dxfId="36">
      <pivotArea collapsedLevelsAreSubtotals="1" fieldPosition="0">
        <references count="2">
          <reference field="7" count="1">
            <x v="0"/>
          </reference>
          <reference field="12" count="0" selected="0"/>
        </references>
      </pivotArea>
    </format>
    <format dxfId="35">
      <pivotArea outline="0" collapsedLevelsAreSubtotals="1" fieldPosition="0">
        <references count="1">
          <reference field="12" count="1" selected="0">
            <x v="1"/>
          </reference>
        </references>
      </pivotArea>
    </format>
    <format dxfId="34">
      <pivotArea outline="0" collapsedLevelsAreSubtotals="1" fieldPosition="0">
        <references count="1">
          <reference field="12" count="1" selected="0">
            <x v="2"/>
          </reference>
        </references>
      </pivotArea>
    </format>
    <format dxfId="33">
      <pivotArea outline="0" collapsedLevelsAreSubtotals="1" fieldPosition="0">
        <references count="1">
          <reference field="12" count="1" selected="0">
            <x v="3"/>
          </reference>
        </references>
      </pivotArea>
    </format>
    <format dxfId="32">
      <pivotArea collapsedLevelsAreSubtotals="1" fieldPosition="0">
        <references count="2">
          <reference field="7" count="1">
            <x v="6"/>
          </reference>
          <reference field="12" count="0" selected="0"/>
        </references>
      </pivotArea>
    </format>
    <format dxfId="31">
      <pivotArea collapsedLevelsAreSubtotals="1" fieldPosition="0">
        <references count="2">
          <reference field="7" count="1">
            <x v="6"/>
          </reference>
          <reference field="12" count="0" selected="0"/>
        </references>
      </pivotArea>
    </format>
    <format dxfId="30">
      <pivotArea collapsedLevelsAreSubtotals="1" fieldPosition="0">
        <references count="2">
          <reference field="7" count="1">
            <x v="6"/>
          </reference>
          <reference field="12" count="0" selected="0"/>
        </references>
      </pivotArea>
    </format>
    <format dxfId="29">
      <pivotArea collapsedLevelsAreSubtotals="1" fieldPosition="0">
        <references count="2">
          <reference field="7" count="1">
            <x v="6"/>
          </reference>
          <reference field="12" count="0" selected="0"/>
        </references>
      </pivotArea>
    </format>
    <format dxfId="28">
      <pivotArea collapsedLevelsAreSubtotals="1" fieldPosition="0">
        <references count="2">
          <reference field="7" count="1">
            <x v="6"/>
          </reference>
          <reference field="12" count="0" selected="0"/>
        </references>
      </pivotArea>
    </format>
  </formats>
  <conditionalFormats count="5">
    <conditionalFormat priority="5">
      <pivotAreas count="1">
        <pivotArea type="data" outline="0" collapsedLevelsAreSubtotals="1" fieldPosition="0">
          <references count="2">
            <reference field="4294967294" count="1" selected="0">
              <x v="0"/>
            </reference>
            <reference field="12" count="4" selected="0">
              <x v="0"/>
              <x v="1"/>
              <x v="2"/>
              <x v="3"/>
            </reference>
          </references>
        </pivotArea>
      </pivotAreas>
    </conditionalFormat>
    <conditionalFormat priority="4">
      <pivotAreas count="1">
        <pivotArea type="data" outline="0" collapsedLevelsAreSubtotals="1" fieldPosition="0">
          <references count="2">
            <reference field="4294967294" count="1" selected="0">
              <x v="0"/>
            </reference>
            <reference field="12" count="4" selected="0">
              <x v="0"/>
              <x v="1"/>
              <x v="2"/>
              <x v="3"/>
            </reference>
          </references>
        </pivotArea>
      </pivotAreas>
    </conditionalFormat>
    <conditionalFormat priority="3">
      <pivotAreas count="1">
        <pivotArea type="data" outline="0" collapsedLevelsAreSubtotals="1" fieldPosition="0">
          <references count="2">
            <reference field="4294967294" count="1" selected="0">
              <x v="0"/>
            </reference>
            <reference field="12" count="4" selected="0">
              <x v="0"/>
              <x v="1"/>
              <x v="2"/>
              <x v="3"/>
            </reference>
          </references>
        </pivotArea>
      </pivotAreas>
    </conditionalFormat>
    <conditionalFormat priority="2">
      <pivotAreas count="1">
        <pivotArea type="data" outline="0" collapsedLevelsAreSubtotals="1" fieldPosition="0">
          <references count="2">
            <reference field="4294967294" count="1" selected="0">
              <x v="0"/>
            </reference>
            <reference field="12" count="4" selected="0">
              <x v="0"/>
              <x v="1"/>
              <x v="2"/>
              <x v="3"/>
            </reference>
          </references>
        </pivotArea>
      </pivotAreas>
    </conditionalFormat>
    <conditionalFormat priority="1">
      <pivotAreas count="1">
        <pivotArea type="data" outline="0" collapsedLevelsAreSubtotals="1" fieldPosition="0">
          <references count="2">
            <reference field="4294967294" count="1" selected="0">
              <x v="0"/>
            </reference>
            <reference field="12" count="4" selected="0">
              <x v="0"/>
              <x v="1"/>
              <x v="2"/>
              <x v="3"/>
            </reference>
          </references>
        </pivotArea>
      </pivotAreas>
    </conditionalFormat>
  </conditionalFormats>
  <pivotTableStyleInfo name="PivotStyleLight15 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14105E-65FE-034A-842A-6E24FB1934C8}"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location ref="A27:B33" firstHeaderRow="1" firstDataRow="1" firstDataCol="1"/>
  <pivotFields count="17">
    <pivotField showAll="0" defaultSubtotal="0"/>
    <pivotField showAll="0" defaultSubtotal="0">
      <items count="3">
        <item x="0"/>
        <item x="1"/>
        <item x="2"/>
      </items>
    </pivotField>
    <pivotField axis="axisRow" showAll="0" sortType="descending" defaultSubtotal="0">
      <items count="5">
        <item x="1"/>
        <item x="0"/>
        <item x="2"/>
        <item x="4"/>
        <item x="3"/>
      </items>
      <autoSortScope>
        <pivotArea dataOnly="0" outline="0" fieldPosition="0">
          <references count="1">
            <reference field="4294967294" count="1" selected="0">
              <x v="0"/>
            </reference>
          </references>
        </pivotArea>
      </autoSortScope>
    </pivotField>
    <pivotField numFmtId="22" showAll="0"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defaultSubtotal="0"/>
    <pivotField showAll="0" defaultSubtotal="0"/>
    <pivotField showAll="0" defaultSubtotal="0"/>
    <pivotField showAll="0" defaultSubtotal="0"/>
    <pivotField showAll="0" defaultSubtotal="0"/>
    <pivotField showAll="0" defaultSubtotal="0">
      <items count="12">
        <item x="8"/>
        <item x="2"/>
        <item x="10"/>
        <item x="11"/>
        <item x="1"/>
        <item x="6"/>
        <item x="9"/>
        <item x="0"/>
        <item x="7"/>
        <item x="4"/>
        <item x="3"/>
        <item x="5"/>
      </items>
    </pivotField>
    <pivotField numFmtId="164" showAll="0" defaultSubtotal="0"/>
    <pivotField showAll="0" defaultSubtotal="0"/>
    <pivotField showAll="0" defaultSubtotal="0"/>
    <pivotField numFmtId="2" showAll="0" defaultSubtotal="0"/>
    <pivotField dataField="1" numFmtId="2"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1">
    <field x="2"/>
  </rowFields>
  <rowItems count="6">
    <i>
      <x v="2"/>
    </i>
    <i>
      <x v="4"/>
    </i>
    <i>
      <x/>
    </i>
    <i>
      <x v="1"/>
    </i>
    <i>
      <x v="3"/>
    </i>
    <i t="grand">
      <x/>
    </i>
  </rowItems>
  <colItems count="1">
    <i/>
  </colItems>
  <dataFields count="1">
    <dataField name="Overall Engagement Score" fld="14" subtotal="average" baseField="0" baseItem="0" numFmtId="165"/>
  </dataFields>
  <formats count="3">
    <format dxfId="115">
      <pivotArea dataOnly="0" labelOnly="1" outline="0" axis="axisValues" fieldPosition="0"/>
    </format>
    <format dxfId="114">
      <pivotArea outline="0" collapsedLevelsAreSubtotals="1" fieldPosition="0"/>
    </format>
    <format dxfId="113">
      <pivotArea grandCol="1" outline="0" collapsedLevelsAreSubtotals="1" fieldPosition="0"/>
    </format>
  </format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2"/>
          </reference>
        </references>
      </pivotArea>
    </chartFormat>
    <chartFormat chart="6" format="14">
      <pivotArea type="data" outline="0" fieldPosition="0">
        <references count="2">
          <reference field="4294967294" count="1" selected="0">
            <x v="0"/>
          </reference>
          <reference field="2" count="1" selected="0">
            <x v="4"/>
          </reference>
        </references>
      </pivotArea>
    </chartFormat>
    <chartFormat chart="6" format="15">
      <pivotArea type="data" outline="0" fieldPosition="0">
        <references count="2">
          <reference field="4294967294" count="1" selected="0">
            <x v="0"/>
          </reference>
          <reference field="2" count="1" selected="0">
            <x v="0"/>
          </reference>
        </references>
      </pivotArea>
    </chartFormat>
    <chartFormat chart="6" format="16">
      <pivotArea type="data" outline="0" fieldPosition="0">
        <references count="2">
          <reference field="4294967294" count="1" selected="0">
            <x v="0"/>
          </reference>
          <reference field="2" count="1" selected="0">
            <x v="1"/>
          </reference>
        </references>
      </pivotArea>
    </chartFormat>
    <chartFormat chart="6" format="1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9E43A5-1D12-EA4A-A97F-FAF59905752B}"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D18" firstHeaderRow="0" firstDataRow="1" firstDataCol="1"/>
  <pivotFields count="17">
    <pivotField showAll="0"/>
    <pivotField axis="axisRow" showAll="0" sortType="ascending">
      <items count="4">
        <item x="0"/>
        <item x="1"/>
        <item x="2"/>
        <item t="default"/>
      </items>
    </pivotField>
    <pivotField showAll="0" sortType="ascending"/>
    <pivotField numFmtId="22" showAll="0">
      <items count="100">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 t="default"/>
      </items>
    </pivotField>
    <pivotField dataField="1" showAll="0"/>
    <pivotField dataField="1" showAll="0"/>
    <pivotField dataField="1" showAll="0"/>
    <pivotField showAll="0"/>
    <pivotField showAll="0"/>
    <pivotField showAll="0">
      <items count="13">
        <item x="8"/>
        <item x="2"/>
        <item x="10"/>
        <item x="11"/>
        <item x="1"/>
        <item x="6"/>
        <item x="9"/>
        <item x="0"/>
        <item x="7"/>
        <item x="4"/>
        <item x="3"/>
        <item x="5"/>
        <item t="default"/>
      </items>
    </pivotField>
    <pivotField numFmtId="164" showAll="0"/>
    <pivotField showAll="0"/>
    <pivotField showAll="0"/>
    <pivotField numFmtId="2"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3">
    <i>
      <x/>
    </i>
    <i i="1">
      <x v="1"/>
    </i>
    <i i="2">
      <x v="2"/>
    </i>
  </colItems>
  <dataFields count="3">
    <dataField name="Average of likes" fld="4" subtotal="average" baseField="0" baseItem="0" numFmtId="1"/>
    <dataField name="Average of shares" fld="6" subtotal="average" baseField="0" baseItem="0"/>
    <dataField name="Average of comments" fld="5" subtotal="average" baseField="0" baseItem="0"/>
  </dataFields>
  <formats count="3">
    <format dxfId="118">
      <pivotArea outline="0" collapsedLevelsAreSubtotals="1" fieldPosition="0">
        <references count="1">
          <reference field="4294967294" count="1" selected="0">
            <x v="0"/>
          </reference>
        </references>
      </pivotArea>
    </format>
    <format dxfId="117">
      <pivotArea dataOnly="0" labelOnly="1" outline="0" fieldPosition="0">
        <references count="1">
          <reference field="4294967294" count="1">
            <x v="0"/>
          </reference>
        </references>
      </pivotArea>
    </format>
    <format dxfId="116">
      <pivotArea dataOnly="0" outline="0" fieldPosition="0">
        <references count="1">
          <reference field="4294967294" count="2">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F1715-E67D-294B-B814-C826BA33E04B}"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chartFormat="16">
  <location ref="A36:B40" firstHeaderRow="1" firstDataRow="1" firstDataCol="1"/>
  <pivotFields count="17">
    <pivotField showAll="0" defaultSubtotal="0"/>
    <pivotField showAll="0" defaultSubtotal="0">
      <items count="3">
        <item x="0"/>
        <item x="1"/>
        <item x="2"/>
      </items>
    </pivotField>
    <pivotField showAll="0" defaultSubtotal="0"/>
    <pivotField numFmtId="22" showAll="0"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defaultSubtotal="0"/>
    <pivotField showAll="0" defaultSubtotal="0"/>
    <pivotField showAll="0" defaultSubtotal="0"/>
    <pivotField showAll="0" defaultSubtotal="0"/>
    <pivotField axis="axisRow" dataField="1" showAll="0" defaultSubtotal="0">
      <items count="3">
        <item x="2"/>
        <item x="1"/>
        <item x="0"/>
      </items>
    </pivotField>
    <pivotField showAll="0" defaultSubtotal="0">
      <items count="12">
        <item x="8"/>
        <item x="2"/>
        <item x="10"/>
        <item x="11"/>
        <item x="1"/>
        <item x="6"/>
        <item x="9"/>
        <item x="0"/>
        <item x="7"/>
        <item x="4"/>
        <item x="3"/>
        <item x="5"/>
      </items>
    </pivotField>
    <pivotField numFmtId="164" showAll="0" defaultSubtotal="0"/>
    <pivotField showAll="0" defaultSubtotal="0"/>
    <pivotField showAll="0" defaultSubtotal="0"/>
    <pivotField numFmtId="2" showAll="0" defaultSubtotal="0"/>
    <pivotField numFmtId="2"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Count of sentiment_score" fld="8" subtotal="count" baseField="0" baseItem="0" numFmtId="1"/>
  </dataFields>
  <formats count="5">
    <format dxfId="123">
      <pivotArea dataOnly="0" labelOnly="1" outline="0" axis="axisValues" fieldPosition="0"/>
    </format>
    <format dxfId="122">
      <pivotArea grandCol="1" outline="0" collapsedLevelsAreSubtotals="1" fieldPosition="0"/>
    </format>
    <format dxfId="121">
      <pivotArea outline="0" fieldPosition="0">
        <references count="1">
          <reference field="4294967294" count="1">
            <x v="0"/>
          </reference>
        </references>
      </pivotArea>
    </format>
    <format dxfId="120">
      <pivotArea collapsedLevelsAreSubtotals="1" fieldPosition="0">
        <references count="1">
          <reference field="8" count="0"/>
        </references>
      </pivotArea>
    </format>
    <format dxfId="119">
      <pivotArea outline="0" collapsedLevelsAreSubtotals="1" fieldPosition="0"/>
    </format>
  </format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8" count="1" selected="0">
            <x v="0"/>
          </reference>
        </references>
      </pivotArea>
    </chartFormat>
    <chartFormat chart="13" format="10">
      <pivotArea type="data" outline="0" fieldPosition="0">
        <references count="2">
          <reference field="4294967294" count="1" selected="0">
            <x v="0"/>
          </reference>
          <reference field="8" count="1" selected="0">
            <x v="1"/>
          </reference>
        </references>
      </pivotArea>
    </chartFormat>
    <chartFormat chart="13"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902F94-01AA-164D-A6F5-E600ACC98D60}" name="Total Posts" cacheId="5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4:B8" firstHeaderRow="1" firstDataRow="1" firstDataCol="1"/>
  <pivotFields count="17">
    <pivotField showAll="0"/>
    <pivotField axis="axisRow" dataField="1" showAll="0">
      <items count="4">
        <item x="0"/>
        <item x="1"/>
        <item x="2"/>
        <item t="default"/>
      </items>
    </pivotField>
    <pivotField showAll="0"/>
    <pivotField numFmtId="22" showAll="0">
      <items count="100">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 t="default"/>
      </items>
    </pivotField>
    <pivotField showAll="0"/>
    <pivotField showAll="0"/>
    <pivotField showAll="0"/>
    <pivotField showAll="0"/>
    <pivotField showAll="0"/>
    <pivotField showAll="0">
      <items count="13">
        <item x="8"/>
        <item x="2"/>
        <item x="10"/>
        <item x="11"/>
        <item x="1"/>
        <item x="6"/>
        <item x="9"/>
        <item x="0"/>
        <item x="7"/>
        <item x="4"/>
        <item x="3"/>
        <item x="5"/>
        <item t="default"/>
      </items>
    </pivotField>
    <pivotField numFmtId="164" showAll="0"/>
    <pivotField showAll="0"/>
    <pivotField showAll="0"/>
    <pivotField numFmtId="2"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Count of platform" fld="1" subtotal="count" baseField="0" baseItem="0" numFmtId="1"/>
  </dataFields>
  <formats count="2">
    <format dxfId="125">
      <pivotArea outline="0" collapsedLevelsAreSubtotals="1" fieldPosition="0"/>
    </format>
    <format dxfId="1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CDE113-7919-6047-B836-DAE7F0074121}"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24" firstHeaderRow="0" firstDataRow="1" firstDataCol="1"/>
  <pivotFields count="17">
    <pivotField showAll="0"/>
    <pivotField axis="axisRow" showAll="0" sortType="ascending">
      <items count="4">
        <item x="0"/>
        <item x="1"/>
        <item x="2"/>
        <item t="default"/>
      </items>
    </pivotField>
    <pivotField showAll="0" sortType="ascending"/>
    <pivotField numFmtId="22" showAll="0">
      <items count="100">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 t="default"/>
      </items>
    </pivotField>
    <pivotField dataField="1" showAll="0"/>
    <pivotField dataField="1" showAll="0"/>
    <pivotField dataField="1" showAll="0"/>
    <pivotField showAll="0"/>
    <pivotField showAll="0"/>
    <pivotField showAll="0">
      <items count="13">
        <item x="8"/>
        <item x="2"/>
        <item x="10"/>
        <item x="11"/>
        <item x="1"/>
        <item x="6"/>
        <item x="9"/>
        <item x="0"/>
        <item x="7"/>
        <item x="4"/>
        <item x="3"/>
        <item x="5"/>
        <item t="default"/>
      </items>
    </pivotField>
    <pivotField numFmtId="164" showAll="0"/>
    <pivotField showAll="0"/>
    <pivotField showAll="0"/>
    <pivotField numFmtId="2"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3">
    <i>
      <x/>
    </i>
    <i i="1">
      <x v="1"/>
    </i>
    <i i="2">
      <x v="2"/>
    </i>
  </colItems>
  <dataFields count="3">
    <dataField name="Sum of likes" fld="4" baseField="0" baseItem="0" numFmtId="1"/>
    <dataField name="Sum of shares" fld="6" baseField="0" baseItem="0"/>
    <dataField name="Sum of comments" fld="5" baseField="0" baseItem="0"/>
  </dataFields>
  <formats count="3">
    <format dxfId="128">
      <pivotArea outline="0" collapsedLevelsAreSubtotals="1" fieldPosition="0">
        <references count="1">
          <reference field="4294967294" count="1" selected="0">
            <x v="0"/>
          </reference>
        </references>
      </pivotArea>
    </format>
    <format dxfId="127">
      <pivotArea dataOnly="0" labelOnly="1" outline="0" fieldPosition="0">
        <references count="1">
          <reference field="4294967294" count="1">
            <x v="0"/>
          </reference>
        </references>
      </pivotArea>
    </format>
    <format dxfId="126">
      <pivotArea dataOnly="0" outline="0" fieldPosition="0">
        <references count="1">
          <reference field="4294967294" count="2">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0A8E01-FC3C-D94D-B5AD-C15E92EFBD74}" name="PivotTable10" cacheId="51" applyNumberFormats="0" applyBorderFormats="0" applyFontFormats="0" applyPatternFormats="0" applyAlignmentFormats="0" applyWidthHeightFormats="1" dataCaption="Values" updatedVersion="8" minRefreshableVersion="3" useAutoFormatting="1" itemPrintTitles="1" createdVersion="8" indent="0" outline="1" outlineData="1" chartFormat="14">
  <location ref="H16:I41" firstHeaderRow="1" firstDataRow="1" firstDataCol="1" rowPageCount="1" colPageCount="1"/>
  <pivotFields count="17">
    <pivotField showAll="0" defaultSubtotal="0"/>
    <pivotField multipleItemSelectionAllowed="1" showAll="0" defaultSubtotal="0">
      <items count="3">
        <item x="0"/>
        <item x="1"/>
        <item x="2"/>
      </items>
    </pivotField>
    <pivotField axis="axisPage" dataField="1" showAll="0" defaultSubtotal="0">
      <items count="5">
        <item x="1"/>
        <item x="0"/>
        <item x="2"/>
        <item x="4"/>
        <item x="3"/>
      </items>
    </pivotField>
    <pivotField numFmtId="22" showAll="0"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defaultSubtotal="0"/>
    <pivotField showAll="0" defaultSubtotal="0"/>
    <pivotField showAll="0" defaultSubtotal="0"/>
    <pivotField showAll="0" defaultSubtotal="0"/>
    <pivotField showAll="0" defaultSubtotal="0"/>
    <pivotField showAll="0" defaultSubtotal="0">
      <items count="12">
        <item x="8"/>
        <item x="2"/>
        <item x="10"/>
        <item x="11"/>
        <item x="1"/>
        <item x="6"/>
        <item x="9"/>
        <item x="0"/>
        <item x="7"/>
        <item x="4"/>
        <item x="3"/>
        <item x="5"/>
      </items>
    </pivotField>
    <pivotField numFmtId="164" showAll="0" defaultSubtotal="0"/>
    <pivotField axis="axisRow" showAll="0" defaultSubtotal="0">
      <items count="24">
        <item x="1"/>
        <item x="18"/>
        <item x="7"/>
        <item x="8"/>
        <item x="21"/>
        <item x="12"/>
        <item x="6"/>
        <item x="22"/>
        <item x="14"/>
        <item x="20"/>
        <item x="10"/>
        <item x="4"/>
        <item x="13"/>
        <item x="11"/>
        <item x="0"/>
        <item x="9"/>
        <item x="2"/>
        <item x="16"/>
        <item x="17"/>
        <item x="5"/>
        <item x="3"/>
        <item x="23"/>
        <item x="15"/>
        <item x="19"/>
      </items>
    </pivotField>
    <pivotField showAll="0" defaultSubtotal="0"/>
    <pivotField numFmtId="2" showAll="0" defaultSubtotal="0"/>
    <pivotField numFmtId="2"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1">
    <field x="1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1">
    <pageField fld="2" hier="-1"/>
  </pageFields>
  <dataFields count="1">
    <dataField name="Count of post_type" fld="2" subtotal="count" baseField="0" baseItem="0"/>
  </dataFields>
  <formats count="3">
    <format dxfId="131">
      <pivotArea dataOnly="0" labelOnly="1" outline="0" axis="axisValues" fieldPosition="0"/>
    </format>
    <format dxfId="130">
      <pivotArea grandCol="1" outline="0" collapsedLevelsAreSubtotals="1" fieldPosition="0"/>
    </format>
    <format dxfId="129">
      <pivotArea outline="0" collapsedLevelsAreSubtotals="1" fieldPosition="0"/>
    </format>
  </formats>
  <chartFormats count="16">
    <chartFormat chart="9" format="7" series="1">
      <pivotArea type="data" outline="0" fieldPosition="0">
        <references count="1">
          <reference field="2" count="1" selected="0">
            <x v="0"/>
          </reference>
        </references>
      </pivotArea>
    </chartFormat>
    <chartFormat chart="9" format="8" series="1">
      <pivotArea type="data" outline="0" fieldPosition="0">
        <references count="1">
          <reference field="2" count="1" selected="0">
            <x v="1"/>
          </reference>
        </references>
      </pivotArea>
    </chartFormat>
    <chartFormat chart="9" format="9" series="1">
      <pivotArea type="data" outline="0" fieldPosition="0">
        <references count="1">
          <reference field="2" count="1" selected="0">
            <x v="2"/>
          </reference>
        </references>
      </pivotArea>
    </chartFormat>
    <chartFormat chart="9" format="10" series="1">
      <pivotArea type="data" outline="0" fieldPosition="0">
        <references count="1">
          <reference field="2" count="1" selected="0">
            <x v="3"/>
          </reference>
        </references>
      </pivotArea>
    </chartFormat>
    <chartFormat chart="9" format="11" series="1">
      <pivotArea type="data" outline="0" fieldPosition="0">
        <references count="1">
          <reference field="2" count="1" selected="0">
            <x v="4"/>
          </reference>
        </references>
      </pivotArea>
    </chartFormat>
    <chartFormat chart="8" format="62" series="1">
      <pivotArea type="data" outline="0" fieldPosition="0">
        <references count="1">
          <reference field="2" count="1" selected="0">
            <x v="0"/>
          </reference>
        </references>
      </pivotArea>
    </chartFormat>
    <chartFormat chart="8" format="63" series="1">
      <pivotArea type="data" outline="0" fieldPosition="0">
        <references count="1">
          <reference field="2" count="1" selected="0">
            <x v="1"/>
          </reference>
        </references>
      </pivotArea>
    </chartFormat>
    <chartFormat chart="8" format="64" series="1">
      <pivotArea type="data" outline="0" fieldPosition="0">
        <references count="1">
          <reference field="2" count="1" selected="0">
            <x v="2"/>
          </reference>
        </references>
      </pivotArea>
    </chartFormat>
    <chartFormat chart="8" format="65" series="1">
      <pivotArea type="data" outline="0" fieldPosition="0">
        <references count="1">
          <reference field="2" count="1" selected="0">
            <x v="3"/>
          </reference>
        </references>
      </pivotArea>
    </chartFormat>
    <chartFormat chart="8" format="66" series="1">
      <pivotArea type="data" outline="0" fieldPosition="0">
        <references count="1">
          <reference field="2" count="1" selected="0">
            <x v="4"/>
          </reference>
        </references>
      </pivotArea>
    </chartFormat>
    <chartFormat chart="9" format="12" series="1">
      <pivotArea type="data" outline="0" fieldPosition="0">
        <references count="1">
          <reference field="4294967294" count="1" selected="0">
            <x v="0"/>
          </reference>
        </references>
      </pivotArea>
    </chartFormat>
    <chartFormat chart="8" format="67"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2" format="26" series="1">
      <pivotArea type="data" outline="0" fieldPosition="0">
        <references count="1">
          <reference field="4294967294" count="1" selected="0">
            <x v="0"/>
          </reference>
        </references>
      </pivotArea>
    </chartFormat>
    <chartFormat chart="12" format="27">
      <pivotArea type="data" outline="0" fieldPosition="0">
        <references count="2">
          <reference field="4294967294" count="1" selected="0">
            <x v="0"/>
          </reference>
          <reference field="11" count="1" selected="0">
            <x v="0"/>
          </reference>
        </references>
      </pivotArea>
    </chartFormat>
    <chartFormat chart="12" format="28">
      <pivotArea type="data" outline="0" fieldPosition="0">
        <references count="2">
          <reference field="4294967294" count="1" selected="0">
            <x v="0"/>
          </reference>
          <reference field="11" count="1" selected="0">
            <x v="23"/>
          </reference>
        </references>
      </pivotArea>
    </chartFormat>
  </chart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2D84D7-B312-2E46-8E44-8D6D26736A20}"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D29" firstHeaderRow="0" firstDataRow="0" firstDataCol="0" rowPageCount="1" colPageCount="1"/>
  <pivotFields count="17">
    <pivotField showAll="0" defaultSubtotal="0"/>
    <pivotField showAll="0" defaultSubtotal="0">
      <items count="3">
        <item x="0"/>
        <item x="1"/>
        <item x="2"/>
      </items>
    </pivotField>
    <pivotField showAll="0" defaultSubtotal="0"/>
    <pivotField numFmtId="22" showAll="0"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defaultSubtotal="0"/>
    <pivotField showAll="0" defaultSubtotal="0"/>
    <pivotField showAll="0" defaultSubtotal="0"/>
    <pivotField showAll="0" defaultSubtotal="0"/>
    <pivotField showAll="0" defaultSubtotal="0"/>
    <pivotField axis="axisPage" multipleItemSelectionAllowed="1" showAll="0" defaultSubtotal="0">
      <items count="12">
        <item x="8"/>
        <item x="2"/>
        <item x="10"/>
        <item x="11"/>
        <item x="1"/>
        <item x="6"/>
        <item x="9"/>
        <item x="0"/>
        <item x="7"/>
        <item x="4"/>
        <item x="3"/>
        <item x="5"/>
      </items>
    </pivotField>
    <pivotField numFmtId="164" showAll="0" defaultSubtotal="0"/>
    <pivotField showAll="0" defaultSubtotal="0"/>
    <pivotField showAll="0" defaultSubtotal="0"/>
    <pivotField numFmtId="2" showAll="0" defaultSubtotal="0"/>
    <pivotField numFmtId="2"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pageFields count="1">
    <pageField fld="9" hier="-1"/>
  </pageFields>
  <formats count="3">
    <format dxfId="134">
      <pivotArea dataOnly="0" labelOnly="1" outline="0" axis="axisValues" fieldPosition="0"/>
    </format>
    <format dxfId="133">
      <pivotArea outline="0" collapsedLevelsAreSubtotals="1" fieldPosition="0"/>
    </format>
    <format dxfId="132">
      <pivotArea grandCol="1" outline="0" collapsedLevelsAreSubtotals="1" fieldPosition="0"/>
    </format>
  </formats>
  <pivotTableStyleInfo name="PivotStyleLight15 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AC1B36-4279-C440-9CC4-C81EAB672934}"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chartFormat="17">
  <location ref="A52:E66" firstHeaderRow="1" firstDataRow="2" firstDataCol="1"/>
  <pivotFields count="17">
    <pivotField dataField="1" showAll="0" defaultSubtotal="0"/>
    <pivotField axis="axisCol" showAll="0" defaultSubtotal="0">
      <items count="3">
        <item x="0"/>
        <item x="1"/>
        <item x="2"/>
      </items>
    </pivotField>
    <pivotField showAll="0" defaultSubtotal="0"/>
    <pivotField numFmtId="22" showAll="0" defaultSubtotal="0">
      <items count="99">
        <item x="37"/>
        <item x="22"/>
        <item x="64"/>
        <item x="79"/>
        <item x="27"/>
        <item x="14"/>
        <item x="76"/>
        <item x="52"/>
        <item x="60"/>
        <item x="20"/>
        <item x="19"/>
        <item x="28"/>
        <item x="32"/>
        <item x="15"/>
        <item x="49"/>
        <item x="2"/>
        <item x="90"/>
        <item x="6"/>
        <item x="26"/>
        <item x="93"/>
        <item x="54"/>
        <item x="88"/>
        <item x="46"/>
        <item x="41"/>
        <item x="34"/>
        <item x="69"/>
        <item x="72"/>
        <item x="47"/>
        <item x="62"/>
        <item x="65"/>
        <item x="36"/>
        <item x="8"/>
        <item x="87"/>
        <item x="86"/>
        <item x="70"/>
        <item x="5"/>
        <item x="91"/>
        <item x="35"/>
        <item x="9"/>
        <item x="1"/>
        <item x="61"/>
        <item x="44"/>
        <item x="23"/>
        <item x="58"/>
        <item x="4"/>
        <item x="85"/>
        <item x="33"/>
        <item x="98"/>
        <item x="68"/>
        <item x="11"/>
        <item x="78"/>
        <item x="30"/>
        <item x="16"/>
        <item x="75"/>
        <item x="83"/>
        <item x="42"/>
        <item x="48"/>
        <item x="94"/>
        <item x="55"/>
        <item x="50"/>
        <item x="71"/>
        <item x="17"/>
        <item x="73"/>
        <item x="74"/>
        <item x="38"/>
        <item x="96"/>
        <item x="45"/>
        <item x="0"/>
        <item x="29"/>
        <item x="89"/>
        <item x="63"/>
        <item x="31"/>
        <item x="13"/>
        <item x="21"/>
        <item x="53"/>
        <item x="82"/>
        <item x="24"/>
        <item x="25"/>
        <item x="67"/>
        <item x="95"/>
        <item x="7"/>
        <item x="12"/>
        <item x="51"/>
        <item x="3"/>
        <item x="80"/>
        <item x="18"/>
        <item x="40"/>
        <item x="84"/>
        <item x="92"/>
        <item x="43"/>
        <item x="81"/>
        <item x="10"/>
        <item x="77"/>
        <item x="57"/>
        <item x="56"/>
        <item x="39"/>
        <item x="66"/>
        <item x="97"/>
        <item x="59"/>
      </items>
    </pivotField>
    <pivotField showAll="0" defaultSubtotal="0"/>
    <pivotField showAll="0" defaultSubtotal="0"/>
    <pivotField showAll="0" defaultSubtotal="0"/>
    <pivotField showAll="0" defaultSubtotal="0"/>
    <pivotField showAll="0" defaultSubtotal="0"/>
    <pivotField axis="axisRow" showAll="0" defaultSubtotal="0">
      <items count="12">
        <item x="8"/>
        <item x="2"/>
        <item x="10"/>
        <item x="11"/>
        <item x="1"/>
        <item x="6"/>
        <item x="9"/>
        <item x="0"/>
        <item x="7"/>
        <item x="4"/>
        <item x="3"/>
        <item x="5"/>
      </items>
    </pivotField>
    <pivotField numFmtId="164" showAll="0" defaultSubtotal="0"/>
    <pivotField showAll="0" defaultSubtotal="0"/>
    <pivotField showAll="0" defaultSubtotal="0"/>
    <pivotField numFmtId="2" showAll="0" defaultSubtotal="0"/>
    <pivotField numFmtId="2"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1">
    <field x="9"/>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Count of post_id" fld="0" subtotal="count" baseField="0" baseItem="0" numFmtId="1"/>
  </dataFields>
  <formats count="3">
    <format dxfId="137">
      <pivotArea dataOnly="0" labelOnly="1" outline="0" axis="axisValues" fieldPosition="0"/>
    </format>
    <format dxfId="136">
      <pivotArea grandCol="1" outline="0" collapsedLevelsAreSubtotals="1" fieldPosition="0"/>
    </format>
    <format dxfId="135">
      <pivotArea outline="0" collapsedLevelsAreSubtotals="1" fieldPosition="0"/>
    </format>
  </formats>
  <chartFormats count="9">
    <chartFormat chart="13" format="18" series="1">
      <pivotArea type="data" outline="0" fieldPosition="0">
        <references count="2">
          <reference field="4294967294" count="1" selected="0">
            <x v="0"/>
          </reference>
          <reference field="1" count="1" selected="0">
            <x v="0"/>
          </reference>
        </references>
      </pivotArea>
    </chartFormat>
    <chartFormat chart="13" format="19" series="1">
      <pivotArea type="data" outline="0" fieldPosition="0">
        <references count="2">
          <reference field="4294967294" count="1" selected="0">
            <x v="0"/>
          </reference>
          <reference field="1" count="1" selected="0">
            <x v="1"/>
          </reference>
        </references>
      </pivotArea>
    </chartFormat>
    <chartFormat chart="13" format="20" series="1">
      <pivotArea type="data" outline="0" fieldPosition="0">
        <references count="2">
          <reference field="4294967294" count="1" selected="0">
            <x v="0"/>
          </reference>
          <reference field="1" count="1" selected="0">
            <x v="2"/>
          </reference>
        </references>
      </pivotArea>
    </chartFormat>
    <chartFormat chart="13" format="21">
      <pivotArea type="data" outline="0" fieldPosition="0">
        <references count="3">
          <reference field="4294967294" count="1" selected="0">
            <x v="0"/>
          </reference>
          <reference field="1" count="1" selected="0">
            <x v="1"/>
          </reference>
          <reference field="9" count="1" selected="0">
            <x v="7"/>
          </reference>
        </references>
      </pivotArea>
    </chartFormat>
    <chartFormat chart="13" format="22">
      <pivotArea type="data" outline="0" fieldPosition="0">
        <references count="3">
          <reference field="4294967294" count="1" selected="0">
            <x v="0"/>
          </reference>
          <reference field="1" count="1" selected="0">
            <x v="1"/>
          </reference>
          <reference field="9" count="1" selected="0">
            <x v="8"/>
          </reference>
        </references>
      </pivotArea>
    </chartFormat>
    <chartFormat chart="13" format="23">
      <pivotArea type="data" outline="0" fieldPosition="0">
        <references count="3">
          <reference field="4294967294" count="1" selected="0">
            <x v="0"/>
          </reference>
          <reference field="1" count="1" selected="0">
            <x v="1"/>
          </reference>
          <reference field="9" count="1" selected="0">
            <x v="9"/>
          </reference>
        </references>
      </pivotArea>
    </chartFormat>
    <chartFormat chart="13" format="24">
      <pivotArea type="data" outline="0" fieldPosition="0">
        <references count="3">
          <reference field="4294967294" count="1" selected="0">
            <x v="0"/>
          </reference>
          <reference field="1" count="1" selected="0">
            <x v="1"/>
          </reference>
          <reference field="9" count="1" selected="0">
            <x v="10"/>
          </reference>
        </references>
      </pivotArea>
    </chartFormat>
    <chartFormat chart="13" format="25">
      <pivotArea type="data" outline="0" fieldPosition="0">
        <references count="3">
          <reference field="4294967294" count="1" selected="0">
            <x v="0"/>
          </reference>
          <reference field="1" count="1" selected="0">
            <x v="1"/>
          </reference>
          <reference field="9" count="1" selected="0">
            <x v="11"/>
          </reference>
        </references>
      </pivotArea>
    </chartFormat>
    <chartFormat chart="13" format="26">
      <pivotArea type="data" outline="0" fieldPosition="0">
        <references count="3">
          <reference field="4294967294" count="1" selected="0">
            <x v="0"/>
          </reference>
          <reference field="1" count="1" selected="0">
            <x v="1"/>
          </reference>
          <reference field="9" count="1" selected="0">
            <x v="1"/>
          </reference>
        </references>
      </pivotArea>
    </chartFormat>
  </chart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8" xr16:uid="{35D6CB36-492C-124A-B161-830C7727DEB9}" autoFormatId="16" applyNumberFormats="0" applyBorderFormats="0" applyFontFormats="0" applyPatternFormats="0" applyAlignmentFormats="0" applyWidthHeightFormats="0">
  <queryTableRefresh nextId="20" unboundColumnsRight="2">
    <queryTableFields count="15">
      <queryTableField id="1" name="post_id" tableColumnId="1"/>
      <queryTableField id="2" name="platform" tableColumnId="2"/>
      <queryTableField id="3" name="post_type" tableColumnId="3"/>
      <queryTableField id="4" name="post_time" tableColumnId="4"/>
      <queryTableField id="5" name="likes" tableColumnId="5"/>
      <queryTableField id="6" name="comments" tableColumnId="6"/>
      <queryTableField id="7" name="shares" tableColumnId="7"/>
      <queryTableField id="8" name="post_day" tableColumnId="8"/>
      <queryTableField id="9" name="sentiment_score" tableColumnId="9"/>
      <queryTableField id="10" name="Month name" tableColumnId="10"/>
      <queryTableField id="11" name="Time" tableColumnId="11"/>
      <queryTableField id="18" name="Hour" tableColumnId="18"/>
      <queryTableField id="19" name="Custom (2)" tableColumnId="19"/>
      <queryTableField id="12" dataBound="0" tableColumnId="12"/>
      <queryTableField id="13" dataBound="0" tableColumnId="13"/>
    </queryTableFields>
    <queryTableDeletedFields count="2">
      <deletedField name="Hours"/>
      <deletedField name="Start of hou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1" xr16:uid="{DA9D2BC4-D936-1949-BA59-8CBBF75AE728}" autoFormatId="16" applyNumberFormats="0" applyBorderFormats="0" applyFontFormats="0" applyPatternFormats="0" applyAlignmentFormats="0" applyWidthHeightFormats="0">
  <queryTableRefresh nextId="3">
    <queryTableFields count="2">
      <queryTableField id="1" name="post_type" tableColumnId="1"/>
      <queryTableField id="2" name="Average_Engagemen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 xr16:uid="{FD37C343-AC8D-E140-8C92-BE582B6DE864}" autoFormatId="16" applyNumberFormats="0" applyBorderFormats="0" applyFontFormats="0" applyPatternFormats="0" applyAlignmentFormats="0" applyWidthHeightFormats="0">
  <queryTableRefresh nextId="3">
    <queryTableFields count="2">
      <queryTableField id="1" name="platform" tableColumnId="1"/>
      <queryTableField id="2" name="Average_Engagemen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ECFCAD33-1021-F443-9FE5-1F6B208FD7C3}" autoFormatId="16" applyNumberFormats="0" applyBorderFormats="0" applyFontFormats="0" applyPatternFormats="0" applyAlignmentFormats="0" applyWidthHeightFormats="0">
  <queryTableRefresh nextId="3">
    <queryTableFields count="2">
      <queryTableField id="1" name="sentiment_score" tableColumnId="1"/>
      <queryTableField id="2" name="Average_Engagement"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7" xr16:uid="{1219418F-DC97-804B-BF86-FE21E25C1694}" autoFormatId="16" applyNumberFormats="0" applyBorderFormats="0" applyFontFormats="0" applyPatternFormats="0" applyAlignmentFormats="0" applyWidthHeightFormats="0">
  <queryTableRefresh nextId="3">
    <queryTableFields count="2">
      <queryTableField id="1" name="month_name" tableColumnId="1"/>
      <queryTableField id="2" name="Average_Engagemen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0" xr16:uid="{8F7E3729-1E28-6A41-8987-CC0E30148AD8}" autoFormatId="16" applyNumberFormats="0" applyBorderFormats="0" applyFontFormats="0" applyPatternFormats="0" applyAlignmentFormats="0" applyWidthHeightFormats="0">
  <queryTableRefresh nextId="4">
    <queryTableFields count="3">
      <queryTableField id="1" name="Time_Block" tableColumnId="1"/>
      <queryTableField id="2" name="post_day" tableColumnId="2"/>
      <queryTableField id="3" name="sip"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E792B6AF-5FA9-FD43-AFF6-F0547198447C}" sourceName="platform">
  <pivotTables>
    <pivotTable tabId="3" name="Total Posts"/>
    <pivotTable tabId="3" name="PivotTable4"/>
    <pivotTable tabId="3" name="PivotTable6"/>
    <pivotTable tabId="3" name="PivotTable8"/>
    <pivotTable tabId="3" name="PivotTable1"/>
    <pivotTable tabId="4" name="PivotTable4"/>
    <pivotTable tabId="3" name="PivotTable7"/>
    <pivotTable tabId="4" name="PivotTable9"/>
    <pivotTable tabId="3" name="PivotTable10"/>
    <pivotTable tabId="3" name="PivotTable2"/>
    <pivotTable tabId="3" name="PivotTable5"/>
    <pivotTable tabId="3" name="PivotTable9"/>
  </pivotTables>
  <data>
    <tabular pivotCacheId="90665422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AEEE19F-921B-5941-860E-F14EBEE3D1AE}" sourceName="Month name">
  <pivotTables>
    <pivotTable tabId="3" name="PivotTable7"/>
    <pivotTable tabId="3" name="PivotTable1"/>
    <pivotTable tabId="3" name="PivotTable4"/>
    <pivotTable tabId="3" name="PivotTable6"/>
    <pivotTable tabId="3" name="PivotTable8"/>
    <pivotTable tabId="3" name="Total Posts"/>
    <pivotTable tabId="4" name="PivotTable4"/>
    <pivotTable tabId="4" name="PivotTable9"/>
    <pivotTable tabId="3" name="PivotTable10"/>
    <pivotTable tabId="3" name="PivotTable2"/>
    <pivotTable tabId="3" name="PivotTable5"/>
    <pivotTable tabId="3" name="PivotTable9"/>
  </pivotTables>
  <data>
    <tabular pivotCacheId="906654222">
      <items count="12">
        <i x="8" s="1"/>
        <i x="2" s="1"/>
        <i x="10" s="1"/>
        <i x="11" s="1"/>
        <i x="1" s="1"/>
        <i x="6" s="1"/>
        <i x="9" s="1"/>
        <i x="0" s="1"/>
        <i x="7" s="1"/>
        <i x="4"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E0288665-3DE1-E948-9876-7A8B0F27522D}" cache="Slicer_Month_name" caption="Month name" startItem="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33F8C64B-07A7-664C-9867-78C2F13C1B89}" cache="Slicer_platform" caption="Select Platform" columnCount="3" style="SlicerStyleDark1 2"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B8F328-AD63-EC48-BCA3-6D5CC89DB2DE}" name="social_media_engagement1" displayName="social_media_engagement1" ref="A1:O101" tableType="queryTable" totalsRowShown="0">
  <autoFilter ref="A1:O101" xr:uid="{E0B8F328-AD63-EC48-BCA3-6D5CC89DB2DE}"/>
  <tableColumns count="15">
    <tableColumn id="1" xr3:uid="{7803F6D7-D0D8-E141-90A9-E4AE3A3E81F2}" uniqueName="1" name="post_id" queryTableFieldId="1"/>
    <tableColumn id="2" xr3:uid="{EE66BEC8-57D7-D843-9821-A9B279905E1B}" uniqueName="2" name="platform" queryTableFieldId="2" dataDxfId="143"/>
    <tableColumn id="3" xr3:uid="{2EDC6638-C835-554C-8FD8-105CD1EC80F1}" uniqueName="3" name="post_type" queryTableFieldId="3" dataDxfId="142"/>
    <tableColumn id="4" xr3:uid="{BFFD996A-8E15-F94C-9291-4BBAE705D84F}" uniqueName="4" name="post_time" queryTableFieldId="4" dataDxfId="15"/>
    <tableColumn id="5" xr3:uid="{23C87467-90C0-A145-94FB-CCE9EA072EF9}" uniqueName="5" name="likes" queryTableFieldId="5"/>
    <tableColumn id="6" xr3:uid="{8EDBA235-25B0-2344-85CE-7C23342F384C}" uniqueName="6" name="comments" queryTableFieldId="6"/>
    <tableColumn id="7" xr3:uid="{81DE7CFF-92B9-6B4A-9780-B869523EDE0A}" uniqueName="7" name="shares" queryTableFieldId="7"/>
    <tableColumn id="8" xr3:uid="{0F3FBFF8-9371-D54F-BBA8-73B20296EEAA}" uniqueName="8" name="post_day" queryTableFieldId="8" dataDxfId="141"/>
    <tableColumn id="9" xr3:uid="{A76FFCEF-6463-9B4B-9A33-85B102830095}" uniqueName="9" name="sentiment_score" queryTableFieldId="9" dataDxfId="140"/>
    <tableColumn id="10" xr3:uid="{03397ADA-6CE2-7741-9D7A-13A44FD8469C}" uniqueName="10" name="Month name" queryTableFieldId="10" dataDxfId="139"/>
    <tableColumn id="11" xr3:uid="{DB9C1152-D3F9-D44D-BDFE-8C3FE2C7B636}" uniqueName="11" name="Time" queryTableFieldId="11" dataDxfId="14"/>
    <tableColumn id="18" xr3:uid="{79BAB92D-FA60-0B4F-AF5E-D6C7EC536948}" uniqueName="18" name="Hour" queryTableFieldId="18"/>
    <tableColumn id="19" xr3:uid="{31BCAB03-5A2E-4C44-B107-116A3C0A5F47}" uniqueName="19" name="Custom (2)" queryTableFieldId="19" dataDxfId="138"/>
    <tableColumn id="12" xr3:uid="{B239E2ED-4AA9-894D-9D41-3FE50A134BE3}" uniqueName="12" name="Total Engagement" queryTableFieldId="12" dataDxfId="13">
      <calculatedColumnFormula>(social_media_engagement1[[#This Row],[likes]]+social_media_engagement1[[#This Row],[comments]]+social_media_engagement1[[#This Row],[shares]])/3</calculatedColumnFormula>
    </tableColumn>
    <tableColumn id="13" xr3:uid="{3F66DCBB-4C6D-E343-9AC9-0B66071016A6}" uniqueName="13" name="Engagement Score" queryTableFieldId="13" dataDxfId="12">
      <calculatedColumnFormula xml:space="preserve"> social_media_engagement1[[#This Row],[Total Engagement]] / MAX(N1:N99)</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E50CED-8EF3-1D4A-810E-A9DB59B2EFCD}" name="Table4" displayName="Table4" ref="B8:C11" totalsRowShown="0">
  <autoFilter ref="B8:C11" xr:uid="{11E50CED-8EF3-1D4A-810E-A9DB59B2EFCD}"/>
  <tableColumns count="2">
    <tableColumn id="1" xr3:uid="{588BA6BF-C81A-E44D-8143-ECAB5988DE6A}" name="Column1"/>
    <tableColumn id="2" xr3:uid="{61C6C2A5-6B0E-5144-A934-A4123043AB21}" name="Column2" dataDxfId="10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65516A9-5F6C-CF42-9F92-1DC4E493364B}" name="export_2_202507312130" displayName="export_2_202507312130" ref="A1:B7" tableType="queryTable" totalsRowCount="1">
  <autoFilter ref="A1:B6" xr:uid="{165516A9-5F6C-CF42-9F92-1DC4E493364B}"/>
  <tableColumns count="2">
    <tableColumn id="1" xr3:uid="{519006D2-E198-D843-9BD9-2C1A195A2F5B}" uniqueName="1" name="post_type" queryTableFieldId="1" dataDxfId="11" totalsRowDxfId="10"/>
    <tableColumn id="2" xr3:uid="{3B676A8E-19D6-A14C-953F-156F4750A0F3}" uniqueName="2" name="Average_Engagement" totalsRowFunction="custom" queryTableFieldId="2">
      <totalsRowFormula>SUM(B2:B6)</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404280-9015-B743-A259-67B43285E976}" name="export_3_2025073121309" displayName="export_3_2025073121309" ref="A10:B13" tableType="queryTable" totalsRowShown="0">
  <autoFilter ref="A10:B13" xr:uid="{3B404280-9015-B743-A259-67B43285E976}"/>
  <tableColumns count="2">
    <tableColumn id="1" xr3:uid="{DB48672E-2B7D-614C-BBA6-5FA5E8E2E04B}" uniqueName="1" name="platform" queryTableFieldId="1" dataDxfId="4"/>
    <tableColumn id="2" xr3:uid="{F412158F-C33D-7E46-A530-E2CB1C485789}" uniqueName="2" name="Average_Engagement"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2BE145A-4899-0147-A11E-6A5FD3364B8D}" name="export_5_20250731213010" displayName="export_5_20250731213010" ref="A16:B19" tableType="queryTable" totalsRowShown="0">
  <autoFilter ref="A16:B19" xr:uid="{C2BE145A-4899-0147-A11E-6A5FD3364B8D}"/>
  <tableColumns count="2">
    <tableColumn id="1" xr3:uid="{503BB256-F46B-8243-8126-E27D3548F76F}" uniqueName="1" name="sentiment_score" queryTableFieldId="1" dataDxfId="3"/>
    <tableColumn id="2" xr3:uid="{197C6A7D-E322-2B4C-AA3D-95E40133342E}" uniqueName="2" name="Average_Engagement"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54EA042-AC0A-1243-9580-BEFB557EABFA}" name="export_6_20250731213011" displayName="export_6_20250731213011" ref="A22:B34" tableType="queryTable" totalsRowShown="0">
  <autoFilter ref="A22:B34" xr:uid="{E54EA042-AC0A-1243-9580-BEFB557EABFA}"/>
  <tableColumns count="2">
    <tableColumn id="1" xr3:uid="{CAC48684-A346-FD44-ABAB-5136A6C91189}" uniqueName="1" name="month_name" queryTableFieldId="1" dataDxfId="2"/>
    <tableColumn id="2" xr3:uid="{3B374C40-57DC-EF4C-8BD3-F22B717743FA}" uniqueName="2" name="Average_Engagement"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7AEE252-F7A2-C94F-9399-9509FB9D9B85}" name="Timeblock_Engagement12" displayName="Timeblock_Engagement12" ref="D1:F28" tableType="queryTable" totalsRowShown="0">
  <autoFilter ref="D1:F28" xr:uid="{B7AEE252-F7A2-C94F-9399-9509FB9D9B85}"/>
  <sortState xmlns:xlrd2="http://schemas.microsoft.com/office/spreadsheetml/2017/richdata2" ref="D2:F28">
    <sortCondition descending="1" ref="F1:F28"/>
  </sortState>
  <tableColumns count="3">
    <tableColumn id="1" xr3:uid="{A7FB7980-4897-5E40-BF6A-5B2229DBB754}" uniqueName="1" name="Time_Block" queryTableFieldId="1" dataDxfId="1"/>
    <tableColumn id="2" xr3:uid="{38CE1891-D06A-5A47-AFC4-875144DB09C7}" uniqueName="2" name="post_day" queryTableFieldId="2" dataDxfId="0"/>
    <tableColumn id="3" xr3:uid="{BFFF07E5-FBDE-F248-BC88-F1B7E502BCFD}" uniqueName="3" name="sip"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447BA-F4EA-484B-804D-3AEDB9863196}">
  <dimension ref="A1:R101"/>
  <sheetViews>
    <sheetView zoomScale="86" workbookViewId="0">
      <selection activeCell="R14" sqref="R14"/>
    </sheetView>
  </sheetViews>
  <sheetFormatPr baseColWidth="10" defaultRowHeight="16"/>
  <cols>
    <col min="1" max="1" width="10" bestFit="1" customWidth="1"/>
    <col min="2" max="2" width="11" bestFit="1" customWidth="1"/>
    <col min="3" max="3" width="11.83203125" bestFit="1" customWidth="1"/>
    <col min="4" max="4" width="15.33203125" bestFit="1" customWidth="1"/>
    <col min="5" max="5" width="8.33203125" bestFit="1" customWidth="1"/>
    <col min="6" max="6" width="12.83203125" bestFit="1" customWidth="1"/>
    <col min="7" max="7" width="9.6640625" bestFit="1" customWidth="1"/>
    <col min="8" max="8" width="11.1640625" bestFit="1" customWidth="1"/>
    <col min="9" max="9" width="17.6640625" bestFit="1" customWidth="1"/>
    <col min="10" max="10" width="14" bestFit="1" customWidth="1"/>
    <col min="11" max="11" width="8.33203125" bestFit="1" customWidth="1"/>
    <col min="12" max="12" width="8.1640625" bestFit="1" customWidth="1"/>
    <col min="13" max="13" width="13" bestFit="1" customWidth="1"/>
    <col min="14" max="14" width="18.5" style="6" hidden="1" customWidth="1"/>
    <col min="15" max="15" width="19.1640625" style="6" bestFit="1" customWidth="1"/>
    <col min="18" max="18" width="12.6640625" bestFit="1" customWidth="1"/>
  </cols>
  <sheetData>
    <row r="1" spans="1:18">
      <c r="A1" t="s">
        <v>0</v>
      </c>
      <c r="B1" t="s">
        <v>1</v>
      </c>
      <c r="C1" t="s">
        <v>2</v>
      </c>
      <c r="D1" t="s">
        <v>3</v>
      </c>
      <c r="E1" t="s">
        <v>4</v>
      </c>
      <c r="F1" t="s">
        <v>5</v>
      </c>
      <c r="G1" t="s">
        <v>6</v>
      </c>
      <c r="H1" t="s">
        <v>7</v>
      </c>
      <c r="I1" t="s">
        <v>8</v>
      </c>
      <c r="J1" t="s">
        <v>9</v>
      </c>
      <c r="K1" t="s">
        <v>10</v>
      </c>
      <c r="L1" t="s">
        <v>61</v>
      </c>
      <c r="M1" t="s">
        <v>62</v>
      </c>
      <c r="N1" s="6" t="s">
        <v>59</v>
      </c>
      <c r="O1" s="6" t="s">
        <v>60</v>
      </c>
    </row>
    <row r="2" spans="1:18">
      <c r="A2">
        <v>1</v>
      </c>
      <c r="B2" t="s">
        <v>11</v>
      </c>
      <c r="C2" t="s">
        <v>12</v>
      </c>
      <c r="D2" s="1">
        <v>45155.614583333336</v>
      </c>
      <c r="E2">
        <v>2121</v>
      </c>
      <c r="F2">
        <v>474</v>
      </c>
      <c r="G2">
        <v>628</v>
      </c>
      <c r="H2" t="s">
        <v>13</v>
      </c>
      <c r="I2" t="s">
        <v>14</v>
      </c>
      <c r="J2" t="s">
        <v>15</v>
      </c>
      <c r="K2" s="2">
        <v>0.61458333333333337</v>
      </c>
      <c r="L2">
        <v>14</v>
      </c>
      <c r="M2" t="s">
        <v>63</v>
      </c>
      <c r="N2" s="6">
        <f>(social_media_engagement1[[#This Row],[likes]]+social_media_engagement1[[#This Row],[comments]]+social_media_engagement1[[#This Row],[shares]])/3</f>
        <v>1074.3333333333333</v>
      </c>
      <c r="O2" s="6">
        <f xml:space="preserve"> social_media_engagement1[[#This Row],[Total Engagement]] / MAX(N1:N99)</f>
        <v>0.50280811232449296</v>
      </c>
    </row>
    <row r="3" spans="1:18">
      <c r="A3">
        <v>2</v>
      </c>
      <c r="B3" t="s">
        <v>11</v>
      </c>
      <c r="C3" t="s">
        <v>16</v>
      </c>
      <c r="D3" s="1">
        <v>45060.03125</v>
      </c>
      <c r="E3">
        <v>3660</v>
      </c>
      <c r="F3">
        <v>432</v>
      </c>
      <c r="G3">
        <v>694</v>
      </c>
      <c r="H3" t="s">
        <v>17</v>
      </c>
      <c r="I3" t="s">
        <v>18</v>
      </c>
      <c r="J3" t="s">
        <v>19</v>
      </c>
      <c r="K3" s="2">
        <v>3.125E-2</v>
      </c>
      <c r="L3">
        <v>0</v>
      </c>
      <c r="M3" t="s">
        <v>64</v>
      </c>
      <c r="N3" s="6">
        <f>(social_media_engagement1[[#This Row],[likes]]+social_media_engagement1[[#This Row],[comments]]+social_media_engagement1[[#This Row],[shares]])/3</f>
        <v>1595.3333333333333</v>
      </c>
      <c r="O3" s="6">
        <f xml:space="preserve"> social_media_engagement1[[#This Row],[Total Engagement]] / MAX(N2:N100)</f>
        <v>0.74664586583463344</v>
      </c>
    </row>
    <row r="4" spans="1:18">
      <c r="A4">
        <v>3</v>
      </c>
      <c r="B4" t="s">
        <v>20</v>
      </c>
      <c r="C4" t="s">
        <v>21</v>
      </c>
      <c r="D4" s="1">
        <v>44978.677083333336</v>
      </c>
      <c r="E4">
        <v>4955</v>
      </c>
      <c r="F4">
        <v>408</v>
      </c>
      <c r="G4">
        <v>688</v>
      </c>
      <c r="H4" t="s">
        <v>22</v>
      </c>
      <c r="I4" t="s">
        <v>23</v>
      </c>
      <c r="J4" t="s">
        <v>24</v>
      </c>
      <c r="K4" s="2">
        <v>0.67708333333333337</v>
      </c>
      <c r="L4">
        <v>16</v>
      </c>
      <c r="M4" t="s">
        <v>63</v>
      </c>
      <c r="N4" s="6">
        <f>(social_media_engagement1[[#This Row],[likes]]+social_media_engagement1[[#This Row],[comments]]+social_media_engagement1[[#This Row],[shares]])/3</f>
        <v>2017</v>
      </c>
      <c r="O4" s="6">
        <f xml:space="preserve"> social_media_engagement1[[#This Row],[Total Engagement]] / MAX(N3:N101)</f>
        <v>0.94399375975039013</v>
      </c>
    </row>
    <row r="5" spans="1:18">
      <c r="A5">
        <v>4</v>
      </c>
      <c r="B5" t="s">
        <v>25</v>
      </c>
      <c r="C5" t="s">
        <v>12</v>
      </c>
      <c r="D5" s="1">
        <v>45246.03125</v>
      </c>
      <c r="E5">
        <v>1183</v>
      </c>
      <c r="F5">
        <v>90</v>
      </c>
      <c r="G5">
        <v>187</v>
      </c>
      <c r="H5" t="s">
        <v>13</v>
      </c>
      <c r="I5" t="s">
        <v>23</v>
      </c>
      <c r="J5" t="s">
        <v>26</v>
      </c>
      <c r="K5" s="2">
        <v>3.125E-2</v>
      </c>
      <c r="L5">
        <v>0</v>
      </c>
      <c r="M5" t="s">
        <v>64</v>
      </c>
      <c r="N5" s="6">
        <f>(social_media_engagement1[[#This Row],[likes]]+social_media_engagement1[[#This Row],[comments]]+social_media_engagement1[[#This Row],[shares]])/3</f>
        <v>486.66666666666669</v>
      </c>
      <c r="O5" s="6">
        <f xml:space="preserve"> social_media_engagement1[[#This Row],[Total Engagement]] / MAX(N4:N102)</f>
        <v>0.2277691107644306</v>
      </c>
      <c r="P5" s="6"/>
    </row>
    <row r="6" spans="1:18">
      <c r="A6">
        <v>5</v>
      </c>
      <c r="B6" t="s">
        <v>25</v>
      </c>
      <c r="C6" t="s">
        <v>27</v>
      </c>
      <c r="D6" s="1">
        <v>45069.020833333336</v>
      </c>
      <c r="E6">
        <v>3499</v>
      </c>
      <c r="F6">
        <v>247</v>
      </c>
      <c r="G6">
        <v>286</v>
      </c>
      <c r="H6" t="s">
        <v>22</v>
      </c>
      <c r="I6" t="s">
        <v>14</v>
      </c>
      <c r="J6" t="s">
        <v>19</v>
      </c>
      <c r="K6" s="2">
        <v>2.0833333333333332E-2</v>
      </c>
      <c r="L6">
        <v>0</v>
      </c>
      <c r="M6" t="s">
        <v>64</v>
      </c>
      <c r="N6" s="6">
        <f>(social_media_engagement1[[#This Row],[likes]]+social_media_engagement1[[#This Row],[comments]]+social_media_engagement1[[#This Row],[shares]])/3</f>
        <v>1344</v>
      </c>
      <c r="O6" s="6">
        <f xml:space="preserve"> social_media_engagement1[[#This Row],[Total Engagement]] / MAX(N5:N103)</f>
        <v>0.62901716068642755</v>
      </c>
    </row>
    <row r="7" spans="1:18">
      <c r="A7">
        <v>6</v>
      </c>
      <c r="B7" t="s">
        <v>20</v>
      </c>
      <c r="C7" t="s">
        <v>16</v>
      </c>
      <c r="D7" s="1">
        <v>45051.833333333336</v>
      </c>
      <c r="E7">
        <v>256</v>
      </c>
      <c r="F7">
        <v>186</v>
      </c>
      <c r="G7">
        <v>211</v>
      </c>
      <c r="H7" t="s">
        <v>28</v>
      </c>
      <c r="I7" t="s">
        <v>18</v>
      </c>
      <c r="J7" t="s">
        <v>19</v>
      </c>
      <c r="K7" s="2">
        <v>0.83333333333333337</v>
      </c>
      <c r="L7">
        <v>20</v>
      </c>
      <c r="M7" t="s">
        <v>65</v>
      </c>
      <c r="N7" s="6">
        <f>(social_media_engagement1[[#This Row],[likes]]+social_media_engagement1[[#This Row],[comments]]+social_media_engagement1[[#This Row],[shares]])/3</f>
        <v>217.66666666666666</v>
      </c>
      <c r="O7" s="6">
        <f xml:space="preserve"> social_media_engagement1[[#This Row],[Total Engagement]] / MAX(N6:N104)</f>
        <v>0.10187207488299532</v>
      </c>
      <c r="R7" s="6"/>
    </row>
    <row r="8" spans="1:18">
      <c r="A8">
        <v>7</v>
      </c>
      <c r="B8" t="s">
        <v>20</v>
      </c>
      <c r="C8" t="s">
        <v>12</v>
      </c>
      <c r="D8" s="1">
        <v>44983.489583333336</v>
      </c>
      <c r="E8">
        <v>1982</v>
      </c>
      <c r="F8">
        <v>30</v>
      </c>
      <c r="G8">
        <v>906</v>
      </c>
      <c r="H8" t="s">
        <v>17</v>
      </c>
      <c r="I8" t="s">
        <v>14</v>
      </c>
      <c r="J8" t="s">
        <v>24</v>
      </c>
      <c r="K8" s="2">
        <v>0.48958333333333331</v>
      </c>
      <c r="L8">
        <v>11</v>
      </c>
      <c r="M8" t="s">
        <v>66</v>
      </c>
      <c r="N8" s="6">
        <f>(social_media_engagement1[[#This Row],[likes]]+social_media_engagement1[[#This Row],[comments]]+social_media_engagement1[[#This Row],[shares]])/3</f>
        <v>972.66666666666663</v>
      </c>
      <c r="O8" s="6">
        <f xml:space="preserve"> social_media_engagement1[[#This Row],[Total Engagement]] / MAX(N7:N105)</f>
        <v>0.45522620904836197</v>
      </c>
    </row>
    <row r="9" spans="1:18">
      <c r="A9">
        <v>8</v>
      </c>
      <c r="B9" t="s">
        <v>20</v>
      </c>
      <c r="C9" t="s">
        <v>29</v>
      </c>
      <c r="D9" s="1">
        <v>45227.8125</v>
      </c>
      <c r="E9">
        <v>1274</v>
      </c>
      <c r="F9">
        <v>45</v>
      </c>
      <c r="G9">
        <v>216</v>
      </c>
      <c r="H9" t="s">
        <v>30</v>
      </c>
      <c r="I9" t="s">
        <v>18</v>
      </c>
      <c r="J9" t="s">
        <v>31</v>
      </c>
      <c r="K9" s="2">
        <v>0.8125</v>
      </c>
      <c r="L9">
        <v>19</v>
      </c>
      <c r="M9" t="s">
        <v>65</v>
      </c>
      <c r="N9" s="6">
        <f>(social_media_engagement1[[#This Row],[likes]]+social_media_engagement1[[#This Row],[comments]]+social_media_engagement1[[#This Row],[shares]])/3</f>
        <v>511.66666666666669</v>
      </c>
      <c r="O9" s="6">
        <f xml:space="preserve"> social_media_engagement1[[#This Row],[Total Engagement]] / MAX(N8:N106)</f>
        <v>0.23946957878315137</v>
      </c>
    </row>
    <row r="10" spans="1:18">
      <c r="A10">
        <v>9</v>
      </c>
      <c r="B10" t="s">
        <v>11</v>
      </c>
      <c r="C10" t="s">
        <v>27</v>
      </c>
      <c r="D10" s="1">
        <v>45048.260416666664</v>
      </c>
      <c r="E10">
        <v>317</v>
      </c>
      <c r="F10">
        <v>249</v>
      </c>
      <c r="G10">
        <v>221</v>
      </c>
      <c r="H10" t="s">
        <v>22</v>
      </c>
      <c r="I10" t="s">
        <v>18</v>
      </c>
      <c r="J10" t="s">
        <v>19</v>
      </c>
      <c r="K10" s="2">
        <v>0.26041666666666669</v>
      </c>
      <c r="L10">
        <v>6</v>
      </c>
      <c r="M10" t="s">
        <v>66</v>
      </c>
      <c r="N10" s="6">
        <f>(social_media_engagement1[[#This Row],[likes]]+social_media_engagement1[[#This Row],[comments]]+social_media_engagement1[[#This Row],[shares]])/3</f>
        <v>262.33333333333331</v>
      </c>
      <c r="O10" s="6">
        <f xml:space="preserve"> social_media_engagement1[[#This Row],[Total Engagement]] / MAX(N9:N107)</f>
        <v>0.12277691107644306</v>
      </c>
    </row>
    <row r="11" spans="1:18">
      <c r="A11">
        <v>10</v>
      </c>
      <c r="B11" t="s">
        <v>25</v>
      </c>
      <c r="C11" t="s">
        <v>16</v>
      </c>
      <c r="D11" s="1">
        <v>45057.458333333336</v>
      </c>
      <c r="E11">
        <v>1878</v>
      </c>
      <c r="F11">
        <v>225</v>
      </c>
      <c r="G11">
        <v>438</v>
      </c>
      <c r="H11" t="s">
        <v>13</v>
      </c>
      <c r="I11" t="s">
        <v>18</v>
      </c>
      <c r="J11" t="s">
        <v>19</v>
      </c>
      <c r="K11" s="2">
        <v>0.45833333333333331</v>
      </c>
      <c r="L11">
        <v>11</v>
      </c>
      <c r="M11" t="s">
        <v>66</v>
      </c>
      <c r="N11" s="6">
        <f>(social_media_engagement1[[#This Row],[likes]]+social_media_engagement1[[#This Row],[comments]]+social_media_engagement1[[#This Row],[shares]])/3</f>
        <v>847</v>
      </c>
      <c r="O11" s="6">
        <f xml:space="preserve"> social_media_engagement1[[#This Row],[Total Engagement]] / MAX(N10:N108)</f>
        <v>0.39641185647425897</v>
      </c>
    </row>
    <row r="12" spans="1:18">
      <c r="A12">
        <v>11</v>
      </c>
      <c r="B12" t="s">
        <v>25</v>
      </c>
      <c r="C12" t="s">
        <v>29</v>
      </c>
      <c r="D12" s="1">
        <v>45268.09375</v>
      </c>
      <c r="E12">
        <v>1446</v>
      </c>
      <c r="F12">
        <v>44</v>
      </c>
      <c r="G12">
        <v>52</v>
      </c>
      <c r="H12" t="s">
        <v>28</v>
      </c>
      <c r="I12" t="s">
        <v>23</v>
      </c>
      <c r="J12" t="s">
        <v>32</v>
      </c>
      <c r="K12" s="2">
        <v>9.375E-2</v>
      </c>
      <c r="L12">
        <v>2</v>
      </c>
      <c r="M12" t="s">
        <v>64</v>
      </c>
      <c r="N12" s="6">
        <f>(social_media_engagement1[[#This Row],[likes]]+social_media_engagement1[[#This Row],[comments]]+social_media_engagement1[[#This Row],[shares]])/3</f>
        <v>514</v>
      </c>
      <c r="O12" s="6">
        <f xml:space="preserve"> social_media_engagement1[[#This Row],[Total Engagement]] / MAX(N11:N109)</f>
        <v>0.24056162246489862</v>
      </c>
    </row>
    <row r="13" spans="1:18">
      <c r="A13">
        <v>12</v>
      </c>
      <c r="B13" t="s">
        <v>25</v>
      </c>
      <c r="C13" t="s">
        <v>27</v>
      </c>
      <c r="D13" s="1">
        <v>45092.135416666664</v>
      </c>
      <c r="E13">
        <v>304</v>
      </c>
      <c r="F13">
        <v>42</v>
      </c>
      <c r="G13">
        <v>89</v>
      </c>
      <c r="H13" t="s">
        <v>13</v>
      </c>
      <c r="I13" t="s">
        <v>14</v>
      </c>
      <c r="J13" t="s">
        <v>33</v>
      </c>
      <c r="K13" s="2">
        <v>0.13541666666666666</v>
      </c>
      <c r="L13">
        <v>3</v>
      </c>
      <c r="M13" t="s">
        <v>64</v>
      </c>
      <c r="N13" s="6">
        <f>(social_media_engagement1[[#This Row],[likes]]+social_media_engagement1[[#This Row],[comments]]+social_media_engagement1[[#This Row],[shares]])/3</f>
        <v>145</v>
      </c>
      <c r="O13" s="6">
        <f xml:space="preserve"> social_media_engagement1[[#This Row],[Total Engagement]] / MAX(N12:N110)</f>
        <v>6.7862714508580349E-2</v>
      </c>
    </row>
    <row r="14" spans="1:18">
      <c r="A14">
        <v>13</v>
      </c>
      <c r="B14" t="s">
        <v>11</v>
      </c>
      <c r="C14" t="s">
        <v>16</v>
      </c>
      <c r="D14" s="1">
        <v>45241.65625</v>
      </c>
      <c r="E14">
        <v>45</v>
      </c>
      <c r="F14">
        <v>78</v>
      </c>
      <c r="G14">
        <v>375</v>
      </c>
      <c r="H14" t="s">
        <v>30</v>
      </c>
      <c r="I14" t="s">
        <v>23</v>
      </c>
      <c r="J14" t="s">
        <v>26</v>
      </c>
      <c r="K14" s="2">
        <v>0.65625</v>
      </c>
      <c r="L14">
        <v>15</v>
      </c>
      <c r="M14" t="s">
        <v>63</v>
      </c>
      <c r="N14" s="6">
        <f>(social_media_engagement1[[#This Row],[likes]]+social_media_engagement1[[#This Row],[comments]]+social_media_engagement1[[#This Row],[shares]])/3</f>
        <v>166</v>
      </c>
      <c r="O14" s="6">
        <f xml:space="preserve"> social_media_engagement1[[#This Row],[Total Engagement]] / MAX(N13:N111)</f>
        <v>7.7691107644305785E-2</v>
      </c>
    </row>
    <row r="15" spans="1:18">
      <c r="A15">
        <v>14</v>
      </c>
      <c r="B15" t="s">
        <v>25</v>
      </c>
      <c r="C15" t="s">
        <v>29</v>
      </c>
      <c r="D15" s="1">
        <v>45199.4375</v>
      </c>
      <c r="E15">
        <v>1333</v>
      </c>
      <c r="F15">
        <v>144</v>
      </c>
      <c r="G15">
        <v>123</v>
      </c>
      <c r="H15" t="s">
        <v>30</v>
      </c>
      <c r="I15" t="s">
        <v>14</v>
      </c>
      <c r="J15" t="s">
        <v>34</v>
      </c>
      <c r="K15" s="2">
        <v>0.4375</v>
      </c>
      <c r="L15">
        <v>10</v>
      </c>
      <c r="M15" t="s">
        <v>66</v>
      </c>
      <c r="N15" s="6">
        <f>(social_media_engagement1[[#This Row],[likes]]+social_media_engagement1[[#This Row],[comments]]+social_media_engagement1[[#This Row],[shares]])/3</f>
        <v>533.33333333333337</v>
      </c>
      <c r="O15" s="6">
        <f xml:space="preserve"> social_media_engagement1[[#This Row],[Total Engagement]] / MAX(N14:N112)</f>
        <v>0.24960998439937601</v>
      </c>
    </row>
    <row r="16" spans="1:18">
      <c r="A16">
        <v>15</v>
      </c>
      <c r="B16" t="s">
        <v>11</v>
      </c>
      <c r="C16" t="s">
        <v>16</v>
      </c>
      <c r="D16" s="1">
        <v>44935.833333333336</v>
      </c>
      <c r="E16">
        <v>889</v>
      </c>
      <c r="F16">
        <v>314</v>
      </c>
      <c r="G16">
        <v>262</v>
      </c>
      <c r="H16" t="s">
        <v>35</v>
      </c>
      <c r="I16" t="s">
        <v>14</v>
      </c>
      <c r="J16" t="s">
        <v>36</v>
      </c>
      <c r="K16" s="2">
        <v>0.83333333333333337</v>
      </c>
      <c r="L16">
        <v>20</v>
      </c>
      <c r="M16" t="s">
        <v>65</v>
      </c>
      <c r="N16" s="6">
        <f>(social_media_engagement1[[#This Row],[likes]]+social_media_engagement1[[#This Row],[comments]]+social_media_engagement1[[#This Row],[shares]])/3</f>
        <v>488.33333333333331</v>
      </c>
      <c r="O16" s="6">
        <f xml:space="preserve"> social_media_engagement1[[#This Row],[Total Engagement]] / MAX(N15:N113)</f>
        <v>0.22854914196567863</v>
      </c>
    </row>
    <row r="17" spans="1:15">
      <c r="A17">
        <v>16</v>
      </c>
      <c r="B17" t="s">
        <v>25</v>
      </c>
      <c r="C17" t="s">
        <v>12</v>
      </c>
      <c r="D17" s="1">
        <v>44967.541666666664</v>
      </c>
      <c r="E17">
        <v>2348</v>
      </c>
      <c r="F17">
        <v>154</v>
      </c>
      <c r="G17">
        <v>18</v>
      </c>
      <c r="H17" t="s">
        <v>28</v>
      </c>
      <c r="I17" t="s">
        <v>18</v>
      </c>
      <c r="J17" t="s">
        <v>24</v>
      </c>
      <c r="K17" s="2">
        <v>0.54166666666666663</v>
      </c>
      <c r="L17">
        <v>13</v>
      </c>
      <c r="M17" t="s">
        <v>63</v>
      </c>
      <c r="N17" s="6">
        <f>(social_media_engagement1[[#This Row],[likes]]+social_media_engagement1[[#This Row],[comments]]+social_media_engagement1[[#This Row],[shares]])/3</f>
        <v>840</v>
      </c>
      <c r="O17" s="6">
        <f xml:space="preserve"> social_media_engagement1[[#This Row],[Total Engagement]] / MAX(N16:N114)</f>
        <v>0.3931357254290172</v>
      </c>
    </row>
    <row r="18" spans="1:15">
      <c r="A18">
        <v>17</v>
      </c>
      <c r="B18" t="s">
        <v>20</v>
      </c>
      <c r="C18" t="s">
        <v>21</v>
      </c>
      <c r="D18" s="1">
        <v>45112.21875</v>
      </c>
      <c r="E18">
        <v>2872</v>
      </c>
      <c r="F18">
        <v>10</v>
      </c>
      <c r="G18">
        <v>736</v>
      </c>
      <c r="H18" t="s">
        <v>37</v>
      </c>
      <c r="I18" t="s">
        <v>14</v>
      </c>
      <c r="J18" t="s">
        <v>38</v>
      </c>
      <c r="K18" s="2">
        <v>0.21875</v>
      </c>
      <c r="L18">
        <v>5</v>
      </c>
      <c r="M18" t="s">
        <v>66</v>
      </c>
      <c r="N18" s="6">
        <f>(social_media_engagement1[[#This Row],[likes]]+social_media_engagement1[[#This Row],[comments]]+social_media_engagement1[[#This Row],[shares]])/3</f>
        <v>1206</v>
      </c>
      <c r="O18" s="6">
        <f xml:space="preserve"> social_media_engagement1[[#This Row],[Total Engagement]] / MAX(N17:N115)</f>
        <v>0.56443057722308898</v>
      </c>
    </row>
    <row r="19" spans="1:15">
      <c r="A19">
        <v>18</v>
      </c>
      <c r="B19" t="s">
        <v>25</v>
      </c>
      <c r="C19" t="s">
        <v>29</v>
      </c>
      <c r="D19" s="1">
        <v>45130.239583333336</v>
      </c>
      <c r="E19">
        <v>512</v>
      </c>
      <c r="F19">
        <v>123</v>
      </c>
      <c r="G19">
        <v>338</v>
      </c>
      <c r="H19" t="s">
        <v>17</v>
      </c>
      <c r="I19" t="s">
        <v>18</v>
      </c>
      <c r="J19" t="s">
        <v>38</v>
      </c>
      <c r="K19" s="2">
        <v>0.23958333333333334</v>
      </c>
      <c r="L19">
        <v>5</v>
      </c>
      <c r="M19" t="s">
        <v>66</v>
      </c>
      <c r="N19" s="6">
        <f>(social_media_engagement1[[#This Row],[likes]]+social_media_engagement1[[#This Row],[comments]]+social_media_engagement1[[#This Row],[shares]])/3</f>
        <v>324.33333333333331</v>
      </c>
      <c r="O19" s="6">
        <f xml:space="preserve"> social_media_engagement1[[#This Row],[Total Engagement]] / MAX(N18:N116)</f>
        <v>0.15179407176287052</v>
      </c>
    </row>
    <row r="20" spans="1:15">
      <c r="A20">
        <v>19</v>
      </c>
      <c r="B20" t="s">
        <v>25</v>
      </c>
      <c r="C20" t="s">
        <v>29</v>
      </c>
      <c r="D20" s="1">
        <v>45250.083333333336</v>
      </c>
      <c r="E20">
        <v>2013</v>
      </c>
      <c r="F20">
        <v>122</v>
      </c>
      <c r="G20">
        <v>183</v>
      </c>
      <c r="H20" t="s">
        <v>35</v>
      </c>
      <c r="I20" t="s">
        <v>14</v>
      </c>
      <c r="J20" t="s">
        <v>26</v>
      </c>
      <c r="K20" s="2">
        <v>8.3333333333333329E-2</v>
      </c>
      <c r="L20">
        <v>2</v>
      </c>
      <c r="M20" t="s">
        <v>64</v>
      </c>
      <c r="N20" s="6">
        <f>(social_media_engagement1[[#This Row],[likes]]+social_media_engagement1[[#This Row],[comments]]+social_media_engagement1[[#This Row],[shares]])/3</f>
        <v>772.66666666666663</v>
      </c>
      <c r="O20" s="6">
        <f xml:space="preserve"> social_media_engagement1[[#This Row],[Total Engagement]] / MAX(N19:N117)</f>
        <v>0.36162246489859595</v>
      </c>
    </row>
    <row r="21" spans="1:15">
      <c r="A21">
        <v>20</v>
      </c>
      <c r="B21" t="s">
        <v>11</v>
      </c>
      <c r="C21" t="s">
        <v>12</v>
      </c>
      <c r="D21" s="1">
        <v>44959.666666666664</v>
      </c>
      <c r="E21">
        <v>455</v>
      </c>
      <c r="F21">
        <v>86</v>
      </c>
      <c r="G21">
        <v>79</v>
      </c>
      <c r="H21" t="s">
        <v>13</v>
      </c>
      <c r="I21" t="s">
        <v>14</v>
      </c>
      <c r="J21" t="s">
        <v>24</v>
      </c>
      <c r="K21" s="2">
        <v>0.66666666666666663</v>
      </c>
      <c r="L21">
        <v>16</v>
      </c>
      <c r="M21" t="s">
        <v>63</v>
      </c>
      <c r="N21" s="6">
        <f>(social_media_engagement1[[#This Row],[likes]]+social_media_engagement1[[#This Row],[comments]]+social_media_engagement1[[#This Row],[shares]])/3</f>
        <v>206.66666666666666</v>
      </c>
      <c r="O21" s="6">
        <f xml:space="preserve"> social_media_engagement1[[#This Row],[Total Engagement]] / MAX(N20:N118)</f>
        <v>9.6723868954758194E-2</v>
      </c>
    </row>
    <row r="22" spans="1:15">
      <c r="A22">
        <v>21</v>
      </c>
      <c r="B22" t="s">
        <v>25</v>
      </c>
      <c r="C22" t="s">
        <v>21</v>
      </c>
      <c r="D22" s="1">
        <v>45048.260416666664</v>
      </c>
      <c r="E22">
        <v>559</v>
      </c>
      <c r="F22">
        <v>136</v>
      </c>
      <c r="G22">
        <v>55</v>
      </c>
      <c r="H22" t="s">
        <v>22</v>
      </c>
      <c r="I22" t="s">
        <v>18</v>
      </c>
      <c r="J22" t="s">
        <v>19</v>
      </c>
      <c r="K22" s="2">
        <v>0.26041666666666669</v>
      </c>
      <c r="L22">
        <v>6</v>
      </c>
      <c r="M22" t="s">
        <v>66</v>
      </c>
      <c r="N22" s="6">
        <f>(social_media_engagement1[[#This Row],[likes]]+social_media_engagement1[[#This Row],[comments]]+social_media_engagement1[[#This Row],[shares]])/3</f>
        <v>250</v>
      </c>
      <c r="O22" s="6">
        <f xml:space="preserve"> social_media_engagement1[[#This Row],[Total Engagement]] / MAX(N21:N119)</f>
        <v>0.1170046801872075</v>
      </c>
    </row>
    <row r="23" spans="1:15">
      <c r="A23">
        <v>22</v>
      </c>
      <c r="B23" t="s">
        <v>25</v>
      </c>
      <c r="C23" t="s">
        <v>16</v>
      </c>
      <c r="D23" s="1">
        <v>44956.5625</v>
      </c>
      <c r="E23">
        <v>1961</v>
      </c>
      <c r="F23">
        <v>44</v>
      </c>
      <c r="G23">
        <v>439</v>
      </c>
      <c r="H23" t="s">
        <v>35</v>
      </c>
      <c r="I23" t="s">
        <v>14</v>
      </c>
      <c r="J23" t="s">
        <v>36</v>
      </c>
      <c r="K23" s="2">
        <v>0.5625</v>
      </c>
      <c r="L23">
        <v>13</v>
      </c>
      <c r="M23" t="s">
        <v>63</v>
      </c>
      <c r="N23" s="6">
        <f>(social_media_engagement1[[#This Row],[likes]]+social_media_engagement1[[#This Row],[comments]]+social_media_engagement1[[#This Row],[shares]])/3</f>
        <v>814.66666666666663</v>
      </c>
      <c r="O23" s="6">
        <f xml:space="preserve"> social_media_engagement1[[#This Row],[Total Engagement]] / MAX(N22:N120)</f>
        <v>0.3812792511700468</v>
      </c>
    </row>
    <row r="24" spans="1:15">
      <c r="A24">
        <v>23</v>
      </c>
      <c r="B24" t="s">
        <v>25</v>
      </c>
      <c r="C24" t="s">
        <v>29</v>
      </c>
      <c r="D24" s="1">
        <v>45201.510416666664</v>
      </c>
      <c r="E24">
        <v>332</v>
      </c>
      <c r="F24">
        <v>109</v>
      </c>
      <c r="G24">
        <v>348</v>
      </c>
      <c r="H24" t="s">
        <v>35</v>
      </c>
      <c r="I24" t="s">
        <v>14</v>
      </c>
      <c r="J24" t="s">
        <v>31</v>
      </c>
      <c r="K24" s="2">
        <v>0.51041666666666663</v>
      </c>
      <c r="L24">
        <v>12</v>
      </c>
      <c r="M24" t="s">
        <v>63</v>
      </c>
      <c r="N24" s="6">
        <f>(social_media_engagement1[[#This Row],[likes]]+social_media_engagement1[[#This Row],[comments]]+social_media_engagement1[[#This Row],[shares]])/3</f>
        <v>263</v>
      </c>
      <c r="O24" s="6">
        <f xml:space="preserve"> social_media_engagement1[[#This Row],[Total Engagement]] / MAX(N23:N121)</f>
        <v>0.12308892355694229</v>
      </c>
    </row>
    <row r="25" spans="1:15">
      <c r="A25">
        <v>24</v>
      </c>
      <c r="B25" t="s">
        <v>20</v>
      </c>
      <c r="C25" t="s">
        <v>16</v>
      </c>
      <c r="D25" s="1">
        <v>44927.833333333336</v>
      </c>
      <c r="E25">
        <v>5000</v>
      </c>
      <c r="F25">
        <v>80</v>
      </c>
      <c r="G25">
        <v>399</v>
      </c>
      <c r="H25" t="s">
        <v>17</v>
      </c>
      <c r="I25" t="s">
        <v>14</v>
      </c>
      <c r="J25" t="s">
        <v>36</v>
      </c>
      <c r="K25" s="2">
        <v>0.83333333333333337</v>
      </c>
      <c r="L25">
        <v>20</v>
      </c>
      <c r="M25" t="s">
        <v>65</v>
      </c>
      <c r="N25" s="6">
        <f>(social_media_engagement1[[#This Row],[likes]]+social_media_engagement1[[#This Row],[comments]]+social_media_engagement1[[#This Row],[shares]])/3</f>
        <v>1826.3333333333333</v>
      </c>
      <c r="O25" s="6">
        <f xml:space="preserve"> social_media_engagement1[[#This Row],[Total Engagement]] / MAX(N24:N122)</f>
        <v>0.85475819032761313</v>
      </c>
    </row>
    <row r="26" spans="1:15">
      <c r="A26">
        <v>25</v>
      </c>
      <c r="B26" t="s">
        <v>25</v>
      </c>
      <c r="C26" t="s">
        <v>21</v>
      </c>
      <c r="D26" s="1">
        <v>45063.010416666664</v>
      </c>
      <c r="E26">
        <v>898</v>
      </c>
      <c r="F26">
        <v>130</v>
      </c>
      <c r="G26">
        <v>480</v>
      </c>
      <c r="H26" t="s">
        <v>37</v>
      </c>
      <c r="I26" t="s">
        <v>14</v>
      </c>
      <c r="J26" t="s">
        <v>19</v>
      </c>
      <c r="K26" s="2">
        <v>1.0416666666666666E-2</v>
      </c>
      <c r="L26">
        <v>0</v>
      </c>
      <c r="M26" t="s">
        <v>64</v>
      </c>
      <c r="N26" s="6">
        <f>(social_media_engagement1[[#This Row],[likes]]+social_media_engagement1[[#This Row],[comments]]+social_media_engagement1[[#This Row],[shares]])/3</f>
        <v>502.66666666666669</v>
      </c>
      <c r="O26" s="6">
        <f xml:space="preserve"> social_media_engagement1[[#This Row],[Total Engagement]] / MAX(N25:N123)</f>
        <v>0.2352574102964119</v>
      </c>
    </row>
    <row r="27" spans="1:15">
      <c r="A27">
        <v>26</v>
      </c>
      <c r="B27" t="s">
        <v>11</v>
      </c>
      <c r="C27" t="s">
        <v>16</v>
      </c>
      <c r="D27" s="1">
        <v>45204.270833333336</v>
      </c>
      <c r="E27">
        <v>1992</v>
      </c>
      <c r="F27">
        <v>70</v>
      </c>
      <c r="G27">
        <v>515</v>
      </c>
      <c r="H27" t="s">
        <v>13</v>
      </c>
      <c r="I27" t="s">
        <v>23</v>
      </c>
      <c r="J27" t="s">
        <v>31</v>
      </c>
      <c r="K27" s="2">
        <v>0.27083333333333331</v>
      </c>
      <c r="L27">
        <v>6</v>
      </c>
      <c r="M27" t="s">
        <v>66</v>
      </c>
      <c r="N27" s="6">
        <f>(social_media_engagement1[[#This Row],[likes]]+social_media_engagement1[[#This Row],[comments]]+social_media_engagement1[[#This Row],[shares]])/3</f>
        <v>859</v>
      </c>
      <c r="O27" s="6">
        <f xml:space="preserve"> social_media_engagement1[[#This Row],[Total Engagement]] / MAX(N26:N124)</f>
        <v>0.40202808112324495</v>
      </c>
    </row>
    <row r="28" spans="1:15">
      <c r="A28">
        <v>27</v>
      </c>
      <c r="B28" t="s">
        <v>20</v>
      </c>
      <c r="C28" t="s">
        <v>29</v>
      </c>
      <c r="D28" s="1">
        <v>45205.416666666664</v>
      </c>
      <c r="E28">
        <v>3161</v>
      </c>
      <c r="F28">
        <v>162</v>
      </c>
      <c r="G28">
        <v>137</v>
      </c>
      <c r="H28" t="s">
        <v>28</v>
      </c>
      <c r="I28" t="s">
        <v>14</v>
      </c>
      <c r="J28" t="s">
        <v>31</v>
      </c>
      <c r="K28" s="2">
        <v>0.41666666666666669</v>
      </c>
      <c r="L28">
        <v>10</v>
      </c>
      <c r="M28" t="s">
        <v>66</v>
      </c>
      <c r="N28" s="6">
        <f>(social_media_engagement1[[#This Row],[likes]]+social_media_engagement1[[#This Row],[comments]]+social_media_engagement1[[#This Row],[shares]])/3</f>
        <v>1153.3333333333333</v>
      </c>
      <c r="O28" s="6">
        <f xml:space="preserve"> social_media_engagement1[[#This Row],[Total Engagement]] / MAX(N27:N125)</f>
        <v>0.53978159126365055</v>
      </c>
    </row>
    <row r="29" spans="1:15">
      <c r="A29">
        <v>28</v>
      </c>
      <c r="B29" t="s">
        <v>11</v>
      </c>
      <c r="C29" t="s">
        <v>21</v>
      </c>
      <c r="D29" s="1">
        <v>44986.333333333336</v>
      </c>
      <c r="E29">
        <v>2083</v>
      </c>
      <c r="F29">
        <v>500</v>
      </c>
      <c r="G29">
        <v>388</v>
      </c>
      <c r="H29" t="s">
        <v>37</v>
      </c>
      <c r="I29" t="s">
        <v>18</v>
      </c>
      <c r="J29" t="s">
        <v>39</v>
      </c>
      <c r="K29" s="2">
        <v>0.33333333333333331</v>
      </c>
      <c r="L29">
        <v>8</v>
      </c>
      <c r="M29" t="s">
        <v>66</v>
      </c>
      <c r="N29" s="6">
        <f>(social_media_engagement1[[#This Row],[likes]]+social_media_engagement1[[#This Row],[comments]]+social_media_engagement1[[#This Row],[shares]])/3</f>
        <v>990.33333333333337</v>
      </c>
      <c r="O29" s="6">
        <f xml:space="preserve"> social_media_engagement1[[#This Row],[Total Engagement]] / MAX(N28:N126)</f>
        <v>0.46349453978159133</v>
      </c>
    </row>
    <row r="30" spans="1:15">
      <c r="A30">
        <v>29</v>
      </c>
      <c r="B30" t="s">
        <v>11</v>
      </c>
      <c r="C30" t="s">
        <v>12</v>
      </c>
      <c r="D30" s="1">
        <v>44933.4375</v>
      </c>
      <c r="E30">
        <v>548</v>
      </c>
      <c r="F30">
        <v>153</v>
      </c>
      <c r="G30">
        <v>731</v>
      </c>
      <c r="H30" t="s">
        <v>30</v>
      </c>
      <c r="I30" t="s">
        <v>23</v>
      </c>
      <c r="J30" t="s">
        <v>36</v>
      </c>
      <c r="K30" s="2">
        <v>0.4375</v>
      </c>
      <c r="L30">
        <v>10</v>
      </c>
      <c r="M30" t="s">
        <v>66</v>
      </c>
      <c r="N30" s="6">
        <f>(social_media_engagement1[[#This Row],[likes]]+social_media_engagement1[[#This Row],[comments]]+social_media_engagement1[[#This Row],[shares]])/3</f>
        <v>477.33333333333331</v>
      </c>
      <c r="O30" s="6">
        <f xml:space="preserve"> social_media_engagement1[[#This Row],[Total Engagement]] / MAX(N29:N127)</f>
        <v>0.22340093603744152</v>
      </c>
    </row>
    <row r="31" spans="1:15">
      <c r="A31">
        <v>30</v>
      </c>
      <c r="B31" t="s">
        <v>11</v>
      </c>
      <c r="C31" t="s">
        <v>16</v>
      </c>
      <c r="D31" s="1">
        <v>44960.020833333336</v>
      </c>
      <c r="E31">
        <v>4594</v>
      </c>
      <c r="F31">
        <v>216</v>
      </c>
      <c r="G31">
        <v>739</v>
      </c>
      <c r="H31" t="s">
        <v>28</v>
      </c>
      <c r="I31" t="s">
        <v>14</v>
      </c>
      <c r="J31" t="s">
        <v>24</v>
      </c>
      <c r="K31" s="2">
        <v>2.0833333333333332E-2</v>
      </c>
      <c r="L31">
        <v>0</v>
      </c>
      <c r="M31" t="s">
        <v>64</v>
      </c>
      <c r="N31" s="6">
        <f>(social_media_engagement1[[#This Row],[likes]]+social_media_engagement1[[#This Row],[comments]]+social_media_engagement1[[#This Row],[shares]])/3</f>
        <v>1849.6666666666667</v>
      </c>
      <c r="O31" s="6">
        <f xml:space="preserve"> social_media_engagement1[[#This Row],[Total Engagement]] / MAX(N30:N128)</f>
        <v>0.86567862714508592</v>
      </c>
    </row>
    <row r="32" spans="1:15">
      <c r="A32">
        <v>31</v>
      </c>
      <c r="B32" t="s">
        <v>11</v>
      </c>
      <c r="C32" t="s">
        <v>21</v>
      </c>
      <c r="D32" s="1">
        <v>45179.572916666664</v>
      </c>
      <c r="E32">
        <v>4795</v>
      </c>
      <c r="F32">
        <v>449</v>
      </c>
      <c r="G32">
        <v>978</v>
      </c>
      <c r="H32" t="s">
        <v>17</v>
      </c>
      <c r="I32" t="s">
        <v>23</v>
      </c>
      <c r="J32" t="s">
        <v>34</v>
      </c>
      <c r="K32" s="2">
        <v>0.57291666666666663</v>
      </c>
      <c r="L32">
        <v>13</v>
      </c>
      <c r="M32" t="s">
        <v>63</v>
      </c>
      <c r="N32" s="6">
        <f>(social_media_engagement1[[#This Row],[likes]]+social_media_engagement1[[#This Row],[comments]]+social_media_engagement1[[#This Row],[shares]])/3</f>
        <v>2074</v>
      </c>
      <c r="O32" s="6">
        <f xml:space="preserve"> social_media_engagement1[[#This Row],[Total Engagement]] / MAX(N31:N129)</f>
        <v>0.97067082683307337</v>
      </c>
    </row>
    <row r="33" spans="1:15">
      <c r="A33">
        <v>32</v>
      </c>
      <c r="B33" t="s">
        <v>20</v>
      </c>
      <c r="C33" t="s">
        <v>12</v>
      </c>
      <c r="D33" s="1">
        <v>45108.614583333336</v>
      </c>
      <c r="E33">
        <v>4665</v>
      </c>
      <c r="F33">
        <v>202</v>
      </c>
      <c r="G33">
        <v>183</v>
      </c>
      <c r="H33" t="s">
        <v>30</v>
      </c>
      <c r="I33" t="s">
        <v>14</v>
      </c>
      <c r="J33" t="s">
        <v>38</v>
      </c>
      <c r="K33" s="2">
        <v>0.61458333333333337</v>
      </c>
      <c r="L33">
        <v>14</v>
      </c>
      <c r="M33" t="s">
        <v>63</v>
      </c>
      <c r="N33" s="6">
        <f>(social_media_engagement1[[#This Row],[likes]]+social_media_engagement1[[#This Row],[comments]]+social_media_engagement1[[#This Row],[shares]])/3</f>
        <v>1683.3333333333333</v>
      </c>
      <c r="O33" s="6">
        <f xml:space="preserve"> social_media_engagement1[[#This Row],[Total Engagement]] / MAX(N32:N130)</f>
        <v>0.78783151326053047</v>
      </c>
    </row>
    <row r="34" spans="1:15">
      <c r="A34">
        <v>33</v>
      </c>
      <c r="B34" t="s">
        <v>25</v>
      </c>
      <c r="C34" t="s">
        <v>27</v>
      </c>
      <c r="D34" s="1">
        <v>45196.791666666664</v>
      </c>
      <c r="E34">
        <v>119</v>
      </c>
      <c r="F34">
        <v>147</v>
      </c>
      <c r="G34">
        <v>240</v>
      </c>
      <c r="H34" t="s">
        <v>37</v>
      </c>
      <c r="I34" t="s">
        <v>14</v>
      </c>
      <c r="J34" t="s">
        <v>34</v>
      </c>
      <c r="K34" s="2">
        <v>0.79166666666666663</v>
      </c>
      <c r="L34">
        <v>19</v>
      </c>
      <c r="M34" t="s">
        <v>65</v>
      </c>
      <c r="N34" s="6">
        <f>(social_media_engagement1[[#This Row],[likes]]+social_media_engagement1[[#This Row],[comments]]+social_media_engagement1[[#This Row],[shares]])/3</f>
        <v>168.66666666666666</v>
      </c>
      <c r="O34" s="6">
        <f xml:space="preserve"> social_media_engagement1[[#This Row],[Total Engagement]] / MAX(N33:N131)</f>
        <v>7.8939157566302653E-2</v>
      </c>
    </row>
    <row r="35" spans="1:15">
      <c r="A35">
        <v>34</v>
      </c>
      <c r="B35" t="s">
        <v>25</v>
      </c>
      <c r="C35" t="s">
        <v>21</v>
      </c>
      <c r="D35" s="1">
        <v>44966.645833333336</v>
      </c>
      <c r="E35">
        <v>2253</v>
      </c>
      <c r="F35">
        <v>162</v>
      </c>
      <c r="G35">
        <v>28</v>
      </c>
      <c r="H35" t="s">
        <v>13</v>
      </c>
      <c r="I35" t="s">
        <v>14</v>
      </c>
      <c r="J35" t="s">
        <v>24</v>
      </c>
      <c r="K35" s="2">
        <v>0.64583333333333337</v>
      </c>
      <c r="L35">
        <v>15</v>
      </c>
      <c r="M35" t="s">
        <v>63</v>
      </c>
      <c r="N35" s="6">
        <f>(social_media_engagement1[[#This Row],[likes]]+social_media_engagement1[[#This Row],[comments]]+social_media_engagement1[[#This Row],[shares]])/3</f>
        <v>814.33333333333337</v>
      </c>
      <c r="O35" s="6">
        <f xml:space="preserve"> social_media_engagement1[[#This Row],[Total Engagement]] / MAX(N34:N132)</f>
        <v>0.38112324492979721</v>
      </c>
    </row>
    <row r="36" spans="1:15">
      <c r="A36">
        <v>35</v>
      </c>
      <c r="B36" t="s">
        <v>20</v>
      </c>
      <c r="C36" t="s">
        <v>12</v>
      </c>
      <c r="D36" s="1">
        <v>45083.8125</v>
      </c>
      <c r="E36">
        <v>1309</v>
      </c>
      <c r="F36">
        <v>201</v>
      </c>
      <c r="G36">
        <v>852</v>
      </c>
      <c r="H36" t="s">
        <v>22</v>
      </c>
      <c r="I36" t="s">
        <v>23</v>
      </c>
      <c r="J36" t="s">
        <v>33</v>
      </c>
      <c r="K36" s="2">
        <v>0.8125</v>
      </c>
      <c r="L36">
        <v>19</v>
      </c>
      <c r="M36" t="s">
        <v>65</v>
      </c>
      <c r="N36" s="6">
        <f>(social_media_engagement1[[#This Row],[likes]]+social_media_engagement1[[#This Row],[comments]]+social_media_engagement1[[#This Row],[shares]])/3</f>
        <v>787.33333333333337</v>
      </c>
      <c r="O36" s="6">
        <f xml:space="preserve"> social_media_engagement1[[#This Row],[Total Engagement]] / MAX(N35:N133)</f>
        <v>0.36848673946957883</v>
      </c>
    </row>
    <row r="37" spans="1:15">
      <c r="A37">
        <v>36</v>
      </c>
      <c r="B37" t="s">
        <v>11</v>
      </c>
      <c r="C37" t="s">
        <v>27</v>
      </c>
      <c r="D37" s="1">
        <v>45024.802083333336</v>
      </c>
      <c r="E37">
        <v>5000</v>
      </c>
      <c r="F37">
        <v>500</v>
      </c>
      <c r="G37">
        <v>43</v>
      </c>
      <c r="H37" t="s">
        <v>30</v>
      </c>
      <c r="I37" t="s">
        <v>14</v>
      </c>
      <c r="J37" t="s">
        <v>40</v>
      </c>
      <c r="K37" s="2">
        <v>0.80208333333333337</v>
      </c>
      <c r="L37">
        <v>19</v>
      </c>
      <c r="M37" t="s">
        <v>65</v>
      </c>
      <c r="N37" s="6">
        <f>(social_media_engagement1[[#This Row],[likes]]+social_media_engagement1[[#This Row],[comments]]+social_media_engagement1[[#This Row],[shares]])/3</f>
        <v>1847.6666666666667</v>
      </c>
      <c r="O37" s="6">
        <f xml:space="preserve"> social_media_engagement1[[#This Row],[Total Engagement]] / MAX(N36:N134)</f>
        <v>0.86474258970358819</v>
      </c>
    </row>
    <row r="38" spans="1:15">
      <c r="A38">
        <v>37</v>
      </c>
      <c r="B38" t="s">
        <v>11</v>
      </c>
      <c r="C38" t="s">
        <v>27</v>
      </c>
      <c r="D38" s="1">
        <v>45057.020833333336</v>
      </c>
      <c r="E38">
        <v>4245</v>
      </c>
      <c r="F38">
        <v>59</v>
      </c>
      <c r="G38">
        <v>83</v>
      </c>
      <c r="H38" t="s">
        <v>13</v>
      </c>
      <c r="I38" t="s">
        <v>18</v>
      </c>
      <c r="J38" t="s">
        <v>19</v>
      </c>
      <c r="K38" s="2">
        <v>2.0833333333333332E-2</v>
      </c>
      <c r="L38">
        <v>0</v>
      </c>
      <c r="M38" t="s">
        <v>64</v>
      </c>
      <c r="N38" s="6">
        <f>(social_media_engagement1[[#This Row],[likes]]+social_media_engagement1[[#This Row],[comments]]+social_media_engagement1[[#This Row],[shares]])/3</f>
        <v>1462.3333333333333</v>
      </c>
      <c r="O38" s="6">
        <f xml:space="preserve"> social_media_engagement1[[#This Row],[Total Engagement]] / MAX(N37:N135)</f>
        <v>0.68439937597503897</v>
      </c>
    </row>
    <row r="39" spans="1:15">
      <c r="A39">
        <v>38</v>
      </c>
      <c r="B39" t="s">
        <v>25</v>
      </c>
      <c r="C39" t="s">
        <v>21</v>
      </c>
      <c r="D39" s="1">
        <v>45048.020833333336</v>
      </c>
      <c r="E39">
        <v>2463</v>
      </c>
      <c r="F39">
        <v>187</v>
      </c>
      <c r="G39">
        <v>445</v>
      </c>
      <c r="H39" t="s">
        <v>22</v>
      </c>
      <c r="I39" t="s">
        <v>14</v>
      </c>
      <c r="J39" t="s">
        <v>19</v>
      </c>
      <c r="K39" s="2">
        <v>2.0833333333333332E-2</v>
      </c>
      <c r="L39">
        <v>0</v>
      </c>
      <c r="M39" t="s">
        <v>64</v>
      </c>
      <c r="N39" s="6">
        <f>(social_media_engagement1[[#This Row],[likes]]+social_media_engagement1[[#This Row],[comments]]+social_media_engagement1[[#This Row],[shares]])/3</f>
        <v>1031.6666666666667</v>
      </c>
      <c r="O39" s="6">
        <f xml:space="preserve"> social_media_engagement1[[#This Row],[Total Engagement]] / MAX(N38:N136)</f>
        <v>0.48283931357254295</v>
      </c>
    </row>
    <row r="40" spans="1:15">
      <c r="A40">
        <v>39</v>
      </c>
      <c r="B40" t="s">
        <v>11</v>
      </c>
      <c r="C40" t="s">
        <v>27</v>
      </c>
      <c r="D40" s="1">
        <v>44927.25</v>
      </c>
      <c r="E40">
        <v>5000</v>
      </c>
      <c r="F40">
        <v>430</v>
      </c>
      <c r="G40">
        <v>980</v>
      </c>
      <c r="H40" t="s">
        <v>17</v>
      </c>
      <c r="I40" t="s">
        <v>18</v>
      </c>
      <c r="J40" t="s">
        <v>36</v>
      </c>
      <c r="K40" s="2">
        <v>0.25</v>
      </c>
      <c r="L40">
        <v>6</v>
      </c>
      <c r="M40" t="s">
        <v>66</v>
      </c>
      <c r="N40" s="6">
        <f>(social_media_engagement1[[#This Row],[likes]]+social_media_engagement1[[#This Row],[comments]]+social_media_engagement1[[#This Row],[shares]])/3</f>
        <v>2136.6666666666665</v>
      </c>
      <c r="O40" s="6">
        <f xml:space="preserve"> social_media_engagement1[[#This Row],[Total Engagement]] / MAX(N39:N137)</f>
        <v>1</v>
      </c>
    </row>
    <row r="41" spans="1:15">
      <c r="A41">
        <v>40</v>
      </c>
      <c r="B41" t="s">
        <v>20</v>
      </c>
      <c r="C41" t="s">
        <v>16</v>
      </c>
      <c r="D41" s="1">
        <v>45142.53125</v>
      </c>
      <c r="E41">
        <v>447</v>
      </c>
      <c r="F41">
        <v>333</v>
      </c>
      <c r="G41">
        <v>845</v>
      </c>
      <c r="H41" t="s">
        <v>28</v>
      </c>
      <c r="I41" t="s">
        <v>23</v>
      </c>
      <c r="J41" t="s">
        <v>15</v>
      </c>
      <c r="K41" s="2">
        <v>0.53125</v>
      </c>
      <c r="L41">
        <v>12</v>
      </c>
      <c r="M41" t="s">
        <v>63</v>
      </c>
      <c r="N41" s="6">
        <f>(social_media_engagement1[[#This Row],[likes]]+social_media_engagement1[[#This Row],[comments]]+social_media_engagement1[[#This Row],[shares]])/3</f>
        <v>541.66666666666663</v>
      </c>
      <c r="O41" s="6">
        <f xml:space="preserve"> social_media_engagement1[[#This Row],[Total Engagement]] / MAX(N40:N138)</f>
        <v>0.2535101404056162</v>
      </c>
    </row>
    <row r="42" spans="1:15">
      <c r="A42">
        <v>41</v>
      </c>
      <c r="B42" t="s">
        <v>25</v>
      </c>
      <c r="C42" t="s">
        <v>16</v>
      </c>
      <c r="D42" s="1">
        <v>45287.479166666664</v>
      </c>
      <c r="E42">
        <v>667</v>
      </c>
      <c r="F42">
        <v>176</v>
      </c>
      <c r="G42">
        <v>461</v>
      </c>
      <c r="H42" t="s">
        <v>37</v>
      </c>
      <c r="I42" t="s">
        <v>14</v>
      </c>
      <c r="J42" t="s">
        <v>32</v>
      </c>
      <c r="K42" s="2">
        <v>0.47916666666666669</v>
      </c>
      <c r="L42">
        <v>11</v>
      </c>
      <c r="M42" t="s">
        <v>66</v>
      </c>
      <c r="N42" s="6">
        <f>(social_media_engagement1[[#This Row],[likes]]+social_media_engagement1[[#This Row],[comments]]+social_media_engagement1[[#This Row],[shares]])/3</f>
        <v>434.66666666666669</v>
      </c>
      <c r="O42" s="6">
        <f xml:space="preserve"> social_media_engagement1[[#This Row],[Total Engagement]] / MAX(N41:N139)</f>
        <v>0.21039044853178446</v>
      </c>
    </row>
    <row r="43" spans="1:15">
      <c r="A43">
        <v>42</v>
      </c>
      <c r="B43" t="s">
        <v>20</v>
      </c>
      <c r="C43" t="s">
        <v>27</v>
      </c>
      <c r="D43" s="1">
        <v>45253.083333333336</v>
      </c>
      <c r="E43">
        <v>4929</v>
      </c>
      <c r="F43">
        <v>252</v>
      </c>
      <c r="G43">
        <v>730</v>
      </c>
      <c r="H43" t="s">
        <v>13</v>
      </c>
      <c r="I43" t="s">
        <v>23</v>
      </c>
      <c r="J43" t="s">
        <v>26</v>
      </c>
      <c r="K43" s="2">
        <v>8.3333333333333329E-2</v>
      </c>
      <c r="L43">
        <v>2</v>
      </c>
      <c r="M43" t="s">
        <v>64</v>
      </c>
      <c r="N43" s="6">
        <f>(social_media_engagement1[[#This Row],[likes]]+social_media_engagement1[[#This Row],[comments]]+social_media_engagement1[[#This Row],[shares]])/3</f>
        <v>1970.3333333333333</v>
      </c>
      <c r="O43" s="6">
        <f xml:space="preserve"> social_media_engagement1[[#This Row],[Total Engagement]] / MAX(N42:N140)</f>
        <v>0.95369474023878664</v>
      </c>
    </row>
    <row r="44" spans="1:15">
      <c r="A44">
        <v>43</v>
      </c>
      <c r="B44" t="s">
        <v>25</v>
      </c>
      <c r="C44" t="s">
        <v>16</v>
      </c>
      <c r="D44" s="1">
        <v>45016.666666666664</v>
      </c>
      <c r="E44">
        <v>2586</v>
      </c>
      <c r="F44">
        <v>97</v>
      </c>
      <c r="G44">
        <v>85</v>
      </c>
      <c r="H44" t="s">
        <v>28</v>
      </c>
      <c r="I44" t="s">
        <v>14</v>
      </c>
      <c r="J44" t="s">
        <v>39</v>
      </c>
      <c r="K44" s="2">
        <v>0.66666666666666663</v>
      </c>
      <c r="L44">
        <v>16</v>
      </c>
      <c r="M44" t="s">
        <v>63</v>
      </c>
      <c r="N44" s="6">
        <f>(social_media_engagement1[[#This Row],[likes]]+social_media_engagement1[[#This Row],[comments]]+social_media_engagement1[[#This Row],[shares]])/3</f>
        <v>922.66666666666663</v>
      </c>
      <c r="O44" s="6">
        <f xml:space="preserve"> social_media_engagement1[[#This Row],[Total Engagement]] / MAX(N43:N141)</f>
        <v>0.44659567602452405</v>
      </c>
    </row>
    <row r="45" spans="1:15">
      <c r="A45">
        <v>44</v>
      </c>
      <c r="B45" t="s">
        <v>20</v>
      </c>
      <c r="C45" t="s">
        <v>29</v>
      </c>
      <c r="D45" s="1">
        <v>45113.333333333336</v>
      </c>
      <c r="E45">
        <v>3259</v>
      </c>
      <c r="F45">
        <v>50</v>
      </c>
      <c r="G45">
        <v>177</v>
      </c>
      <c r="H45" t="s">
        <v>13</v>
      </c>
      <c r="I45" t="s">
        <v>23</v>
      </c>
      <c r="J45" t="s">
        <v>38</v>
      </c>
      <c r="K45" s="2">
        <v>0.33333333333333331</v>
      </c>
      <c r="L45">
        <v>8</v>
      </c>
      <c r="M45" t="s">
        <v>66</v>
      </c>
      <c r="N45" s="6">
        <f>(social_media_engagement1[[#This Row],[likes]]+social_media_engagement1[[#This Row],[comments]]+social_media_engagement1[[#This Row],[shares]])/3</f>
        <v>1162</v>
      </c>
      <c r="O45" s="6">
        <f xml:space="preserve"> social_media_engagement1[[#This Row],[Total Engagement]] / MAX(N44:N142)</f>
        <v>0.56243949661181025</v>
      </c>
    </row>
    <row r="46" spans="1:15">
      <c r="A46">
        <v>45</v>
      </c>
      <c r="B46" t="s">
        <v>25</v>
      </c>
      <c r="C46" t="s">
        <v>27</v>
      </c>
      <c r="D46" s="1">
        <v>45261.416666666664</v>
      </c>
      <c r="E46">
        <v>2236</v>
      </c>
      <c r="F46">
        <v>132</v>
      </c>
      <c r="G46">
        <v>118</v>
      </c>
      <c r="H46" t="s">
        <v>28</v>
      </c>
      <c r="I46" t="s">
        <v>14</v>
      </c>
      <c r="J46" t="s">
        <v>32</v>
      </c>
      <c r="K46" s="2">
        <v>0.41666666666666669</v>
      </c>
      <c r="L46">
        <v>10</v>
      </c>
      <c r="M46" t="s">
        <v>66</v>
      </c>
      <c r="N46" s="6">
        <f>(social_media_engagement1[[#This Row],[likes]]+social_media_engagement1[[#This Row],[comments]]+social_media_engagement1[[#This Row],[shares]])/3</f>
        <v>828.66666666666663</v>
      </c>
      <c r="O46" s="6">
        <f xml:space="preserve"> social_media_engagement1[[#This Row],[Total Engagement]] / MAX(N45:N143)</f>
        <v>0.40109712810584058</v>
      </c>
    </row>
    <row r="47" spans="1:15">
      <c r="A47">
        <v>46</v>
      </c>
      <c r="B47" t="s">
        <v>20</v>
      </c>
      <c r="C47" t="s">
        <v>29</v>
      </c>
      <c r="D47" s="1">
        <v>45062.927083333336</v>
      </c>
      <c r="E47">
        <v>2251</v>
      </c>
      <c r="F47">
        <v>380</v>
      </c>
      <c r="G47">
        <v>427</v>
      </c>
      <c r="H47" t="s">
        <v>22</v>
      </c>
      <c r="I47" t="s">
        <v>14</v>
      </c>
      <c r="J47" t="s">
        <v>19</v>
      </c>
      <c r="K47" s="2">
        <v>0.92708333333333337</v>
      </c>
      <c r="L47">
        <v>22</v>
      </c>
      <c r="M47" t="s">
        <v>64</v>
      </c>
      <c r="N47" s="6">
        <f>(social_media_engagement1[[#This Row],[likes]]+social_media_engagement1[[#This Row],[comments]]+social_media_engagement1[[#This Row],[shares]])/3</f>
        <v>1019.3333333333334</v>
      </c>
      <c r="O47" s="6">
        <f xml:space="preserve"> social_media_engagement1[[#This Row],[Total Engagement]] / MAX(N46:N144)</f>
        <v>0.49338496289125527</v>
      </c>
    </row>
    <row r="48" spans="1:15">
      <c r="A48">
        <v>47</v>
      </c>
      <c r="B48" t="s">
        <v>11</v>
      </c>
      <c r="C48" t="s">
        <v>21</v>
      </c>
      <c r="D48" s="1">
        <v>45146.739583333336</v>
      </c>
      <c r="E48">
        <v>4726</v>
      </c>
      <c r="F48">
        <v>44</v>
      </c>
      <c r="G48">
        <v>993</v>
      </c>
      <c r="H48" t="s">
        <v>22</v>
      </c>
      <c r="I48" t="s">
        <v>23</v>
      </c>
      <c r="J48" t="s">
        <v>15</v>
      </c>
      <c r="K48" s="2">
        <v>0.73958333333333337</v>
      </c>
      <c r="L48">
        <v>17</v>
      </c>
      <c r="M48" t="s">
        <v>65</v>
      </c>
      <c r="N48" s="6">
        <f>(social_media_engagement1[[#This Row],[likes]]+social_media_engagement1[[#This Row],[comments]]+social_media_engagement1[[#This Row],[shares]])/3</f>
        <v>1921</v>
      </c>
      <c r="O48" s="6">
        <f xml:space="preserve"> social_media_engagement1[[#This Row],[Total Engagement]] / MAX(N47:N145)</f>
        <v>0.92981606969990316</v>
      </c>
    </row>
    <row r="49" spans="1:15">
      <c r="A49">
        <v>48</v>
      </c>
      <c r="B49" t="s">
        <v>11</v>
      </c>
      <c r="C49" t="s">
        <v>27</v>
      </c>
      <c r="D49" s="1">
        <v>45007.135416666664</v>
      </c>
      <c r="E49">
        <v>5000</v>
      </c>
      <c r="F49">
        <v>232</v>
      </c>
      <c r="G49">
        <v>16</v>
      </c>
      <c r="H49" t="s">
        <v>37</v>
      </c>
      <c r="I49" t="s">
        <v>23</v>
      </c>
      <c r="J49" t="s">
        <v>39</v>
      </c>
      <c r="K49" s="2">
        <v>0.13541666666666666</v>
      </c>
      <c r="L49">
        <v>3</v>
      </c>
      <c r="M49" t="s">
        <v>64</v>
      </c>
      <c r="N49" s="6">
        <f>(social_media_engagement1[[#This Row],[likes]]+social_media_engagement1[[#This Row],[comments]]+social_media_engagement1[[#This Row],[shares]])/3</f>
        <v>1749.3333333333333</v>
      </c>
      <c r="O49" s="6">
        <f xml:space="preserve"> social_media_engagement1[[#This Row],[Total Engagement]] / MAX(N48:N146)</f>
        <v>0.84672474991932878</v>
      </c>
    </row>
    <row r="50" spans="1:15">
      <c r="A50">
        <v>49</v>
      </c>
      <c r="B50" t="s">
        <v>25</v>
      </c>
      <c r="C50" t="s">
        <v>12</v>
      </c>
      <c r="D50" s="1">
        <v>45033.625</v>
      </c>
      <c r="E50">
        <v>725</v>
      </c>
      <c r="F50">
        <v>169</v>
      </c>
      <c r="G50">
        <v>298</v>
      </c>
      <c r="H50" t="s">
        <v>35</v>
      </c>
      <c r="I50" t="s">
        <v>18</v>
      </c>
      <c r="J50" t="s">
        <v>40</v>
      </c>
      <c r="K50" s="2">
        <v>0.625</v>
      </c>
      <c r="L50">
        <v>15</v>
      </c>
      <c r="M50" t="s">
        <v>63</v>
      </c>
      <c r="N50" s="6">
        <f>(social_media_engagement1[[#This Row],[likes]]+social_media_engagement1[[#This Row],[comments]]+social_media_engagement1[[#This Row],[shares]])/3</f>
        <v>397.33333333333331</v>
      </c>
      <c r="O50" s="6">
        <f xml:space="preserve"> social_media_engagement1[[#This Row],[Total Engagement]] / MAX(N49:N147)</f>
        <v>0.19232010325911583</v>
      </c>
    </row>
    <row r="51" spans="1:15">
      <c r="A51">
        <v>50</v>
      </c>
      <c r="B51" t="s">
        <v>20</v>
      </c>
      <c r="C51" t="s">
        <v>29</v>
      </c>
      <c r="D51" s="1">
        <v>45119</v>
      </c>
      <c r="E51">
        <v>1551</v>
      </c>
      <c r="F51">
        <v>206</v>
      </c>
      <c r="G51">
        <v>127</v>
      </c>
      <c r="H51" t="s">
        <v>37</v>
      </c>
      <c r="I51" t="s">
        <v>23</v>
      </c>
      <c r="J51" t="s">
        <v>38</v>
      </c>
      <c r="K51" s="2">
        <v>0</v>
      </c>
      <c r="L51">
        <v>0</v>
      </c>
      <c r="M51" t="s">
        <v>64</v>
      </c>
      <c r="N51" s="6">
        <f>(social_media_engagement1[[#This Row],[likes]]+social_media_engagement1[[#This Row],[comments]]+social_media_engagement1[[#This Row],[shares]])/3</f>
        <v>628</v>
      </c>
      <c r="O51" s="6">
        <f xml:space="preserve"> social_media_engagement1[[#This Row],[Total Engagement]] / MAX(N50:N148)</f>
        <v>0.30396902226524686</v>
      </c>
    </row>
    <row r="52" spans="1:15">
      <c r="A52">
        <v>51</v>
      </c>
      <c r="B52" t="s">
        <v>25</v>
      </c>
      <c r="C52" t="s">
        <v>29</v>
      </c>
      <c r="D52" s="1">
        <v>44971.75</v>
      </c>
      <c r="E52">
        <v>1268</v>
      </c>
      <c r="F52">
        <v>73</v>
      </c>
      <c r="G52">
        <v>251</v>
      </c>
      <c r="H52" t="s">
        <v>22</v>
      </c>
      <c r="I52" t="s">
        <v>14</v>
      </c>
      <c r="J52" t="s">
        <v>24</v>
      </c>
      <c r="K52" s="2">
        <v>0.75</v>
      </c>
      <c r="L52">
        <v>18</v>
      </c>
      <c r="M52" t="s">
        <v>65</v>
      </c>
      <c r="N52" s="6">
        <f>(social_media_engagement1[[#This Row],[likes]]+social_media_engagement1[[#This Row],[comments]]+social_media_engagement1[[#This Row],[shares]])/3</f>
        <v>530.66666666666663</v>
      </c>
      <c r="O52" s="6">
        <f xml:space="preserve"> social_media_engagement1[[#This Row],[Total Engagement]] / MAX(N51:N149)</f>
        <v>0.25685705066150372</v>
      </c>
    </row>
    <row r="53" spans="1:15">
      <c r="A53">
        <v>52</v>
      </c>
      <c r="B53" t="s">
        <v>25</v>
      </c>
      <c r="C53" t="s">
        <v>12</v>
      </c>
      <c r="D53" s="1">
        <v>45121.625</v>
      </c>
      <c r="E53">
        <v>950</v>
      </c>
      <c r="F53">
        <v>113</v>
      </c>
      <c r="G53">
        <v>327</v>
      </c>
      <c r="H53" t="s">
        <v>28</v>
      </c>
      <c r="I53" t="s">
        <v>14</v>
      </c>
      <c r="J53" t="s">
        <v>38</v>
      </c>
      <c r="K53" s="2">
        <v>0.625</v>
      </c>
      <c r="L53">
        <v>15</v>
      </c>
      <c r="M53" t="s">
        <v>63</v>
      </c>
      <c r="N53" s="6">
        <f>(social_media_engagement1[[#This Row],[likes]]+social_media_engagement1[[#This Row],[comments]]+social_media_engagement1[[#This Row],[shares]])/3</f>
        <v>463.33333333333331</v>
      </c>
      <c r="O53" s="6">
        <f xml:space="preserve"> social_media_engagement1[[#This Row],[Total Engagement]] / MAX(N52:N150)</f>
        <v>0.22426589222329782</v>
      </c>
    </row>
    <row r="54" spans="1:15">
      <c r="A54">
        <v>53</v>
      </c>
      <c r="B54" t="s">
        <v>25</v>
      </c>
      <c r="C54" t="s">
        <v>27</v>
      </c>
      <c r="D54" s="1">
        <v>45242.729166666664</v>
      </c>
      <c r="E54">
        <v>1498</v>
      </c>
      <c r="F54">
        <v>46</v>
      </c>
      <c r="G54">
        <v>96</v>
      </c>
      <c r="H54" t="s">
        <v>17</v>
      </c>
      <c r="I54" t="s">
        <v>14</v>
      </c>
      <c r="J54" t="s">
        <v>26</v>
      </c>
      <c r="K54" s="2">
        <v>0.72916666666666663</v>
      </c>
      <c r="L54">
        <v>17</v>
      </c>
      <c r="M54" t="s">
        <v>65</v>
      </c>
      <c r="N54" s="6">
        <f>(social_media_engagement1[[#This Row],[likes]]+social_media_engagement1[[#This Row],[comments]]+social_media_engagement1[[#This Row],[shares]])/3</f>
        <v>546.66666666666663</v>
      </c>
      <c r="O54" s="6">
        <f xml:space="preserve"> social_media_engagement1[[#This Row],[Total Engagement]] / MAX(N53:N151)</f>
        <v>0.26460148434979025</v>
      </c>
    </row>
    <row r="55" spans="1:15">
      <c r="A55">
        <v>54</v>
      </c>
      <c r="B55" t="s">
        <v>20</v>
      </c>
      <c r="C55" t="s">
        <v>12</v>
      </c>
      <c r="D55" s="1">
        <v>44947.041666666664</v>
      </c>
      <c r="E55">
        <v>4297</v>
      </c>
      <c r="F55">
        <v>360</v>
      </c>
      <c r="G55">
        <v>825</v>
      </c>
      <c r="H55" t="s">
        <v>30</v>
      </c>
      <c r="I55" t="s">
        <v>23</v>
      </c>
      <c r="J55" t="s">
        <v>36</v>
      </c>
      <c r="K55" s="2">
        <v>4.1666666666666664E-2</v>
      </c>
      <c r="L55">
        <v>1</v>
      </c>
      <c r="M55" t="s">
        <v>64</v>
      </c>
      <c r="N55" s="6">
        <f>(social_media_engagement1[[#This Row],[likes]]+social_media_engagement1[[#This Row],[comments]]+social_media_engagement1[[#This Row],[shares]])/3</f>
        <v>1827.3333333333333</v>
      </c>
      <c r="O55" s="6">
        <f xml:space="preserve"> social_media_engagement1[[#This Row],[Total Engagement]] / MAX(N54:N152)</f>
        <v>0.88447886414972565</v>
      </c>
    </row>
    <row r="56" spans="1:15">
      <c r="A56">
        <v>55</v>
      </c>
      <c r="B56" t="s">
        <v>25</v>
      </c>
      <c r="C56" t="s">
        <v>16</v>
      </c>
      <c r="D56" s="1">
        <v>45201.979166666664</v>
      </c>
      <c r="E56">
        <v>592</v>
      </c>
      <c r="F56">
        <v>34</v>
      </c>
      <c r="G56">
        <v>496</v>
      </c>
      <c r="H56" t="s">
        <v>35</v>
      </c>
      <c r="I56" t="s">
        <v>18</v>
      </c>
      <c r="J56" t="s">
        <v>31</v>
      </c>
      <c r="K56" s="2">
        <v>0.97916666666666663</v>
      </c>
      <c r="L56">
        <v>23</v>
      </c>
      <c r="M56" t="s">
        <v>64</v>
      </c>
      <c r="N56" s="6">
        <f>(social_media_engagement1[[#This Row],[likes]]+social_media_engagement1[[#This Row],[comments]]+social_media_engagement1[[#This Row],[shares]])/3</f>
        <v>374</v>
      </c>
      <c r="O56" s="6">
        <f xml:space="preserve"> social_media_engagement1[[#This Row],[Total Engagement]] / MAX(N55:N153)</f>
        <v>0.18102613746369797</v>
      </c>
    </row>
    <row r="57" spans="1:15">
      <c r="A57">
        <v>56</v>
      </c>
      <c r="B57" t="s">
        <v>20</v>
      </c>
      <c r="C57" t="s">
        <v>12</v>
      </c>
      <c r="D57" s="1">
        <v>44998.96875</v>
      </c>
      <c r="E57">
        <v>3401</v>
      </c>
      <c r="F57">
        <v>190</v>
      </c>
      <c r="G57">
        <v>230</v>
      </c>
      <c r="H57" t="s">
        <v>35</v>
      </c>
      <c r="I57" t="s">
        <v>23</v>
      </c>
      <c r="J57" t="s">
        <v>39</v>
      </c>
      <c r="K57" s="2">
        <v>0.96875</v>
      </c>
      <c r="L57">
        <v>23</v>
      </c>
      <c r="M57" t="s">
        <v>64</v>
      </c>
      <c r="N57" s="6">
        <f>(social_media_engagement1[[#This Row],[likes]]+social_media_engagement1[[#This Row],[comments]]+social_media_engagement1[[#This Row],[shares]])/3</f>
        <v>1273.6666666666667</v>
      </c>
      <c r="O57" s="6">
        <f xml:space="preserve"> social_media_engagement1[[#This Row],[Total Engagement]] / MAX(N56:N154)</f>
        <v>0.61648919006131009</v>
      </c>
    </row>
    <row r="58" spans="1:15">
      <c r="A58">
        <v>57</v>
      </c>
      <c r="B58" t="s">
        <v>20</v>
      </c>
      <c r="C58" t="s">
        <v>27</v>
      </c>
      <c r="D58" s="1">
        <v>45120.385416666664</v>
      </c>
      <c r="E58">
        <v>4846</v>
      </c>
      <c r="F58">
        <v>134</v>
      </c>
      <c r="G58">
        <v>498</v>
      </c>
      <c r="H58" t="s">
        <v>13</v>
      </c>
      <c r="I58" t="s">
        <v>18</v>
      </c>
      <c r="J58" t="s">
        <v>38</v>
      </c>
      <c r="K58" s="2">
        <v>0.38541666666666669</v>
      </c>
      <c r="L58">
        <v>9</v>
      </c>
      <c r="M58" t="s">
        <v>66</v>
      </c>
      <c r="N58" s="6">
        <f>(social_media_engagement1[[#This Row],[likes]]+social_media_engagement1[[#This Row],[comments]]+social_media_engagement1[[#This Row],[shares]])/3</f>
        <v>1826</v>
      </c>
      <c r="O58" s="6">
        <f xml:space="preserve"> social_media_engagement1[[#This Row],[Total Engagement]] / MAX(N57:N155)</f>
        <v>0.88383349467570183</v>
      </c>
    </row>
    <row r="59" spans="1:15">
      <c r="A59">
        <v>58</v>
      </c>
      <c r="B59" t="s">
        <v>11</v>
      </c>
      <c r="C59" t="s">
        <v>27</v>
      </c>
      <c r="D59" s="1">
        <v>45287.166666666664</v>
      </c>
      <c r="E59">
        <v>2204</v>
      </c>
      <c r="F59">
        <v>116</v>
      </c>
      <c r="G59">
        <v>728</v>
      </c>
      <c r="H59" t="s">
        <v>37</v>
      </c>
      <c r="I59" t="s">
        <v>18</v>
      </c>
      <c r="J59" t="s">
        <v>32</v>
      </c>
      <c r="K59" s="2">
        <v>0.16666666666666666</v>
      </c>
      <c r="L59">
        <v>4</v>
      </c>
      <c r="M59" t="s">
        <v>64</v>
      </c>
      <c r="N59" s="6">
        <f>(social_media_engagement1[[#This Row],[likes]]+social_media_engagement1[[#This Row],[comments]]+social_media_engagement1[[#This Row],[shares]])/3</f>
        <v>1016</v>
      </c>
      <c r="O59" s="6">
        <f xml:space="preserve"> social_media_engagement1[[#This Row],[Total Engagement]] / MAX(N58:N156)</f>
        <v>0.49177153920619554</v>
      </c>
    </row>
    <row r="60" spans="1:15">
      <c r="A60">
        <v>59</v>
      </c>
      <c r="B60" t="s">
        <v>25</v>
      </c>
      <c r="C60" t="s">
        <v>27</v>
      </c>
      <c r="D60" s="1">
        <v>45284.322916666664</v>
      </c>
      <c r="E60">
        <v>344</v>
      </c>
      <c r="F60">
        <v>99</v>
      </c>
      <c r="G60">
        <v>194</v>
      </c>
      <c r="H60" t="s">
        <v>17</v>
      </c>
      <c r="I60" t="s">
        <v>18</v>
      </c>
      <c r="J60" t="s">
        <v>32</v>
      </c>
      <c r="K60" s="2">
        <v>0.32291666666666669</v>
      </c>
      <c r="L60">
        <v>7</v>
      </c>
      <c r="M60" t="s">
        <v>66</v>
      </c>
      <c r="N60" s="6">
        <f>(social_media_engagement1[[#This Row],[likes]]+social_media_engagement1[[#This Row],[comments]]+social_media_engagement1[[#This Row],[shares]])/3</f>
        <v>212.33333333333334</v>
      </c>
      <c r="O60" s="6">
        <f xml:space="preserve"> social_media_engagement1[[#This Row],[Total Engagement]] / MAX(N59:N157)</f>
        <v>0.10277508873830268</v>
      </c>
    </row>
    <row r="61" spans="1:15">
      <c r="A61">
        <v>60</v>
      </c>
      <c r="B61" t="s">
        <v>20</v>
      </c>
      <c r="C61" t="s">
        <v>16</v>
      </c>
      <c r="D61" s="1">
        <v>45065.1875</v>
      </c>
      <c r="E61">
        <v>4763</v>
      </c>
      <c r="F61">
        <v>332</v>
      </c>
      <c r="G61">
        <v>956</v>
      </c>
      <c r="H61" t="s">
        <v>28</v>
      </c>
      <c r="I61" t="s">
        <v>14</v>
      </c>
      <c r="J61" t="s">
        <v>19</v>
      </c>
      <c r="K61" s="2">
        <v>0.1875</v>
      </c>
      <c r="L61">
        <v>4</v>
      </c>
      <c r="M61" t="s">
        <v>64</v>
      </c>
      <c r="N61" s="6">
        <f>(social_media_engagement1[[#This Row],[likes]]+social_media_engagement1[[#This Row],[comments]]+social_media_engagement1[[#This Row],[shares]])/3</f>
        <v>2017</v>
      </c>
      <c r="O61" s="6">
        <f xml:space="preserve"> social_media_engagement1[[#This Row],[Total Engagement]] / MAX(N60:N158)</f>
        <v>0.97628267182962247</v>
      </c>
    </row>
    <row r="62" spans="1:15">
      <c r="A62">
        <v>61</v>
      </c>
      <c r="B62" t="s">
        <v>20</v>
      </c>
      <c r="C62" t="s">
        <v>27</v>
      </c>
      <c r="D62" s="1">
        <v>45291.9375</v>
      </c>
      <c r="E62">
        <v>3544</v>
      </c>
      <c r="F62">
        <v>167</v>
      </c>
      <c r="G62">
        <v>761</v>
      </c>
      <c r="H62" t="s">
        <v>17</v>
      </c>
      <c r="I62" t="s">
        <v>23</v>
      </c>
      <c r="J62" t="s">
        <v>32</v>
      </c>
      <c r="K62" s="2">
        <v>0.9375</v>
      </c>
      <c r="L62">
        <v>22</v>
      </c>
      <c r="M62" t="s">
        <v>64</v>
      </c>
      <c r="N62" s="6">
        <f>(social_media_engagement1[[#This Row],[likes]]+social_media_engagement1[[#This Row],[comments]]+social_media_engagement1[[#This Row],[shares]])/3</f>
        <v>1490.6666666666667</v>
      </c>
      <c r="O62" s="6">
        <f xml:space="preserve"> social_media_engagement1[[#This Row],[Total Engagement]] / MAX(N61:N159)</f>
        <v>0.72152307195869636</v>
      </c>
    </row>
    <row r="63" spans="1:15">
      <c r="A63">
        <v>62</v>
      </c>
      <c r="B63" t="s">
        <v>11</v>
      </c>
      <c r="C63" t="s">
        <v>16</v>
      </c>
      <c r="D63" s="1">
        <v>44953.65625</v>
      </c>
      <c r="E63">
        <v>3742</v>
      </c>
      <c r="F63">
        <v>227</v>
      </c>
      <c r="G63">
        <v>849</v>
      </c>
      <c r="H63" t="s">
        <v>28</v>
      </c>
      <c r="I63" t="s">
        <v>23</v>
      </c>
      <c r="J63" t="s">
        <v>36</v>
      </c>
      <c r="K63" s="2">
        <v>0.65625</v>
      </c>
      <c r="L63">
        <v>15</v>
      </c>
      <c r="M63" t="s">
        <v>63</v>
      </c>
      <c r="N63" s="6">
        <f>(social_media_engagement1[[#This Row],[likes]]+social_media_engagement1[[#This Row],[comments]]+social_media_engagement1[[#This Row],[shares]])/3</f>
        <v>1606</v>
      </c>
      <c r="O63" s="6">
        <f xml:space="preserve"> social_media_engagement1[[#This Row],[Total Engagement]] / MAX(N62:N160)</f>
        <v>0.77734753146176183</v>
      </c>
    </row>
    <row r="64" spans="1:15">
      <c r="A64">
        <v>63</v>
      </c>
      <c r="B64" t="s">
        <v>25</v>
      </c>
      <c r="C64" t="s">
        <v>12</v>
      </c>
      <c r="D64" s="1">
        <v>45061.270833333336</v>
      </c>
      <c r="E64">
        <v>227</v>
      </c>
      <c r="F64">
        <v>163</v>
      </c>
      <c r="G64">
        <v>127</v>
      </c>
      <c r="H64" t="s">
        <v>35</v>
      </c>
      <c r="I64" t="s">
        <v>18</v>
      </c>
      <c r="J64" t="s">
        <v>19</v>
      </c>
      <c r="K64" s="2">
        <v>0.27083333333333331</v>
      </c>
      <c r="L64">
        <v>6</v>
      </c>
      <c r="M64" t="s">
        <v>66</v>
      </c>
      <c r="N64" s="6">
        <f>(social_media_engagement1[[#This Row],[likes]]+social_media_engagement1[[#This Row],[comments]]+social_media_engagement1[[#This Row],[shares]])/3</f>
        <v>172.33333333333334</v>
      </c>
      <c r="O64" s="6">
        <f xml:space="preserve"> social_media_engagement1[[#This Row],[Total Engagement]] / MAX(N63:N161)</f>
        <v>8.3414004517586321E-2</v>
      </c>
    </row>
    <row r="65" spans="1:15">
      <c r="A65">
        <v>64</v>
      </c>
      <c r="B65" t="s">
        <v>20</v>
      </c>
      <c r="C65" t="s">
        <v>16</v>
      </c>
      <c r="D65" s="1">
        <v>45035.822916666664</v>
      </c>
      <c r="E65">
        <v>130</v>
      </c>
      <c r="F65">
        <v>452</v>
      </c>
      <c r="G65">
        <v>724</v>
      </c>
      <c r="H65" t="s">
        <v>37</v>
      </c>
      <c r="I65" t="s">
        <v>18</v>
      </c>
      <c r="J65" t="s">
        <v>40</v>
      </c>
      <c r="K65" s="2">
        <v>0.82291666666666663</v>
      </c>
      <c r="L65">
        <v>19</v>
      </c>
      <c r="M65" t="s">
        <v>65</v>
      </c>
      <c r="N65" s="6">
        <f>(social_media_engagement1[[#This Row],[likes]]+social_media_engagement1[[#This Row],[comments]]+social_media_engagement1[[#This Row],[shares]])/3</f>
        <v>435.33333333333331</v>
      </c>
      <c r="O65" s="6">
        <f xml:space="preserve"> social_media_engagement1[[#This Row],[Total Engagement]] / MAX(N64:N162)</f>
        <v>0.21071313326879637</v>
      </c>
    </row>
    <row r="66" spans="1:15">
      <c r="A66">
        <v>65</v>
      </c>
      <c r="B66" t="s">
        <v>20</v>
      </c>
      <c r="C66" t="s">
        <v>12</v>
      </c>
      <c r="D66" s="1">
        <v>45189.25</v>
      </c>
      <c r="E66">
        <v>3982</v>
      </c>
      <c r="F66">
        <v>314</v>
      </c>
      <c r="G66">
        <v>326</v>
      </c>
      <c r="H66" t="s">
        <v>37</v>
      </c>
      <c r="I66" t="s">
        <v>14</v>
      </c>
      <c r="J66" t="s">
        <v>34</v>
      </c>
      <c r="K66" s="2">
        <v>0.25</v>
      </c>
      <c r="L66">
        <v>6</v>
      </c>
      <c r="M66" t="s">
        <v>66</v>
      </c>
      <c r="N66" s="6">
        <f>(social_media_engagement1[[#This Row],[likes]]+social_media_engagement1[[#This Row],[comments]]+social_media_engagement1[[#This Row],[shares]])/3</f>
        <v>1540.6666666666667</v>
      </c>
      <c r="O66" s="6">
        <f xml:space="preserve"> social_media_engagement1[[#This Row],[Total Engagement]] / MAX(N65:N163)</f>
        <v>0.74572442723459187</v>
      </c>
    </row>
    <row r="67" spans="1:15">
      <c r="A67">
        <v>66</v>
      </c>
      <c r="B67" t="s">
        <v>11</v>
      </c>
      <c r="C67" t="s">
        <v>29</v>
      </c>
      <c r="D67" s="1">
        <v>44929.125</v>
      </c>
      <c r="E67">
        <v>2265</v>
      </c>
      <c r="F67">
        <v>39</v>
      </c>
      <c r="G67">
        <v>318</v>
      </c>
      <c r="H67" t="s">
        <v>22</v>
      </c>
      <c r="I67" t="s">
        <v>14</v>
      </c>
      <c r="J67" t="s">
        <v>36</v>
      </c>
      <c r="K67" s="2">
        <v>0.125</v>
      </c>
      <c r="L67">
        <v>3</v>
      </c>
      <c r="M67" t="s">
        <v>64</v>
      </c>
      <c r="N67" s="6">
        <f>(social_media_engagement1[[#This Row],[likes]]+social_media_engagement1[[#This Row],[comments]]+social_media_engagement1[[#This Row],[shares]])/3</f>
        <v>874</v>
      </c>
      <c r="O67" s="6">
        <f xml:space="preserve"> social_media_engagement1[[#This Row],[Total Engagement]] / MAX(N66:N164)</f>
        <v>0.42303969022265248</v>
      </c>
    </row>
    <row r="68" spans="1:15">
      <c r="A68">
        <v>67</v>
      </c>
      <c r="B68" t="s">
        <v>11</v>
      </c>
      <c r="C68" t="s">
        <v>16</v>
      </c>
      <c r="D68" s="1">
        <v>45039.34375</v>
      </c>
      <c r="E68">
        <v>2026</v>
      </c>
      <c r="F68">
        <v>390</v>
      </c>
      <c r="G68">
        <v>165</v>
      </c>
      <c r="H68" t="s">
        <v>17</v>
      </c>
      <c r="I68" t="s">
        <v>23</v>
      </c>
      <c r="J68" t="s">
        <v>40</v>
      </c>
      <c r="K68" s="2">
        <v>0.34375</v>
      </c>
      <c r="L68">
        <v>8</v>
      </c>
      <c r="M68" t="s">
        <v>66</v>
      </c>
      <c r="N68" s="6">
        <f>(social_media_engagement1[[#This Row],[likes]]+social_media_engagement1[[#This Row],[comments]]+social_media_engagement1[[#This Row],[shares]])/3</f>
        <v>860.33333333333337</v>
      </c>
      <c r="O68" s="6">
        <f xml:space="preserve"> social_media_engagement1[[#This Row],[Total Engagement]] / MAX(N67:N165)</f>
        <v>0.41642465311390775</v>
      </c>
    </row>
    <row r="69" spans="1:15">
      <c r="A69">
        <v>68</v>
      </c>
      <c r="B69" t="s">
        <v>20</v>
      </c>
      <c r="C69" t="s">
        <v>27</v>
      </c>
      <c r="D69" s="1">
        <v>45288.697916666664</v>
      </c>
      <c r="E69">
        <v>560</v>
      </c>
      <c r="F69">
        <v>486</v>
      </c>
      <c r="G69">
        <v>677</v>
      </c>
      <c r="H69" t="s">
        <v>13</v>
      </c>
      <c r="I69" t="s">
        <v>23</v>
      </c>
      <c r="J69" t="s">
        <v>32</v>
      </c>
      <c r="K69" s="2">
        <v>0.69791666666666663</v>
      </c>
      <c r="L69">
        <v>16</v>
      </c>
      <c r="M69" t="s">
        <v>63</v>
      </c>
      <c r="N69" s="6">
        <f>(social_media_engagement1[[#This Row],[likes]]+social_media_engagement1[[#This Row],[comments]]+social_media_engagement1[[#This Row],[shares]])/3</f>
        <v>574.33333333333337</v>
      </c>
      <c r="O69" s="6">
        <f xml:space="preserve"> social_media_engagement1[[#This Row],[Total Engagement]] / MAX(N68:N166)</f>
        <v>0.27799290093578577</v>
      </c>
    </row>
    <row r="70" spans="1:15">
      <c r="A70">
        <v>69</v>
      </c>
      <c r="B70" t="s">
        <v>25</v>
      </c>
      <c r="C70" t="s">
        <v>12</v>
      </c>
      <c r="D70" s="1">
        <v>45213.78125</v>
      </c>
      <c r="E70">
        <v>187</v>
      </c>
      <c r="F70">
        <v>89</v>
      </c>
      <c r="G70">
        <v>284</v>
      </c>
      <c r="H70" t="s">
        <v>30</v>
      </c>
      <c r="I70" t="s">
        <v>18</v>
      </c>
      <c r="J70" t="s">
        <v>31</v>
      </c>
      <c r="K70" s="2">
        <v>0.78125</v>
      </c>
      <c r="L70">
        <v>18</v>
      </c>
      <c r="M70" t="s">
        <v>65</v>
      </c>
      <c r="N70" s="6">
        <f>(social_media_engagement1[[#This Row],[likes]]+social_media_engagement1[[#This Row],[comments]]+social_media_engagement1[[#This Row],[shares]])/3</f>
        <v>186.66666666666666</v>
      </c>
      <c r="O70" s="6">
        <f xml:space="preserve"> social_media_engagement1[[#This Row],[Total Engagement]] / MAX(N69:N167)</f>
        <v>9.0351726363343016E-2</v>
      </c>
    </row>
    <row r="71" spans="1:15">
      <c r="A71">
        <v>70</v>
      </c>
      <c r="B71" t="s">
        <v>11</v>
      </c>
      <c r="C71" t="s">
        <v>29</v>
      </c>
      <c r="D71" s="1">
        <v>45089.395833333336</v>
      </c>
      <c r="E71">
        <v>3094</v>
      </c>
      <c r="F71">
        <v>86</v>
      </c>
      <c r="G71">
        <v>965</v>
      </c>
      <c r="H71" t="s">
        <v>35</v>
      </c>
      <c r="I71" t="s">
        <v>23</v>
      </c>
      <c r="J71" t="s">
        <v>33</v>
      </c>
      <c r="K71" s="2">
        <v>0.39583333333333331</v>
      </c>
      <c r="L71">
        <v>9</v>
      </c>
      <c r="M71" t="s">
        <v>66</v>
      </c>
      <c r="N71" s="6">
        <f>(social_media_engagement1[[#This Row],[likes]]+social_media_engagement1[[#This Row],[comments]]+social_media_engagement1[[#This Row],[shares]])/3</f>
        <v>1381.6666666666667</v>
      </c>
      <c r="O71" s="6">
        <f xml:space="preserve"> social_media_engagement1[[#This Row],[Total Engagement]] / MAX(N70:N168)</f>
        <v>0.66876411745724429</v>
      </c>
    </row>
    <row r="72" spans="1:15">
      <c r="A72">
        <v>71</v>
      </c>
      <c r="B72" t="s">
        <v>20</v>
      </c>
      <c r="C72" t="s">
        <v>27</v>
      </c>
      <c r="D72" s="1">
        <v>45026</v>
      </c>
      <c r="E72">
        <v>3398</v>
      </c>
      <c r="F72">
        <v>261</v>
      </c>
      <c r="G72">
        <v>630</v>
      </c>
      <c r="H72" t="s">
        <v>35</v>
      </c>
      <c r="I72" t="s">
        <v>18</v>
      </c>
      <c r="J72" t="s">
        <v>40</v>
      </c>
      <c r="K72" s="2">
        <v>0</v>
      </c>
      <c r="L72">
        <v>0</v>
      </c>
      <c r="M72" t="s">
        <v>64</v>
      </c>
      <c r="N72" s="6">
        <f>(social_media_engagement1[[#This Row],[likes]]+social_media_engagement1[[#This Row],[comments]]+social_media_engagement1[[#This Row],[shares]])/3</f>
        <v>1429.6666666666667</v>
      </c>
      <c r="O72" s="6">
        <f xml:space="preserve"> social_media_engagement1[[#This Row],[Total Engagement]] / MAX(N71:N169)</f>
        <v>0.69199741852210395</v>
      </c>
    </row>
    <row r="73" spans="1:15">
      <c r="A73">
        <v>72</v>
      </c>
      <c r="B73" t="s">
        <v>11</v>
      </c>
      <c r="C73" t="s">
        <v>16</v>
      </c>
      <c r="D73" s="1">
        <v>45051.697916666664</v>
      </c>
      <c r="E73">
        <v>1690</v>
      </c>
      <c r="F73">
        <v>257</v>
      </c>
      <c r="G73">
        <v>656</v>
      </c>
      <c r="H73" t="s">
        <v>28</v>
      </c>
      <c r="I73" t="s">
        <v>18</v>
      </c>
      <c r="J73" t="s">
        <v>19</v>
      </c>
      <c r="K73" s="2">
        <v>0.69791666666666663</v>
      </c>
      <c r="L73">
        <v>16</v>
      </c>
      <c r="M73" t="s">
        <v>63</v>
      </c>
      <c r="N73" s="6">
        <f>(social_media_engagement1[[#This Row],[likes]]+social_media_engagement1[[#This Row],[comments]]+social_media_engagement1[[#This Row],[shares]])/3</f>
        <v>867.66666666666663</v>
      </c>
      <c r="O73" s="6">
        <f xml:space="preserve"> social_media_engagement1[[#This Row],[Total Engagement]] / MAX(N72:N170)</f>
        <v>0.41997418522103902</v>
      </c>
    </row>
    <row r="74" spans="1:15">
      <c r="A74">
        <v>73</v>
      </c>
      <c r="B74" t="s">
        <v>11</v>
      </c>
      <c r="C74" t="s">
        <v>29</v>
      </c>
      <c r="D74" s="1">
        <v>45125.916666666664</v>
      </c>
      <c r="E74">
        <v>3026</v>
      </c>
      <c r="F74">
        <v>11</v>
      </c>
      <c r="G74">
        <v>761</v>
      </c>
      <c r="H74" t="s">
        <v>22</v>
      </c>
      <c r="I74" t="s">
        <v>14</v>
      </c>
      <c r="J74" t="s">
        <v>38</v>
      </c>
      <c r="K74" s="2">
        <v>0.91666666666666663</v>
      </c>
      <c r="L74">
        <v>22</v>
      </c>
      <c r="M74" t="s">
        <v>64</v>
      </c>
      <c r="N74" s="6">
        <f>(social_media_engagement1[[#This Row],[likes]]+social_media_engagement1[[#This Row],[comments]]+social_media_engagement1[[#This Row],[shares]])/3</f>
        <v>1266</v>
      </c>
      <c r="O74" s="6">
        <f xml:space="preserve"> social_media_engagement1[[#This Row],[Total Engagement]] / MAX(N73:N171)</f>
        <v>0.61277831558567275</v>
      </c>
    </row>
    <row r="75" spans="1:15">
      <c r="A75">
        <v>74</v>
      </c>
      <c r="B75" t="s">
        <v>20</v>
      </c>
      <c r="C75" t="s">
        <v>27</v>
      </c>
      <c r="D75" s="1">
        <v>45030.4375</v>
      </c>
      <c r="E75">
        <v>5000</v>
      </c>
      <c r="F75">
        <v>454</v>
      </c>
      <c r="G75">
        <v>744</v>
      </c>
      <c r="H75" t="s">
        <v>28</v>
      </c>
      <c r="I75" t="s">
        <v>14</v>
      </c>
      <c r="J75" t="s">
        <v>40</v>
      </c>
      <c r="K75" s="2">
        <v>0.4375</v>
      </c>
      <c r="L75">
        <v>10</v>
      </c>
      <c r="M75" t="s">
        <v>66</v>
      </c>
      <c r="N75" s="6">
        <f>(social_media_engagement1[[#This Row],[likes]]+social_media_engagement1[[#This Row],[comments]]+social_media_engagement1[[#This Row],[shares]])/3</f>
        <v>2066</v>
      </c>
      <c r="O75" s="6">
        <f xml:space="preserve"> social_media_engagement1[[#This Row],[Total Engagement]] / MAX(N74:N172)</f>
        <v>1</v>
      </c>
    </row>
    <row r="76" spans="1:15">
      <c r="A76">
        <v>75</v>
      </c>
      <c r="B76" t="s">
        <v>11</v>
      </c>
      <c r="C76" t="s">
        <v>27</v>
      </c>
      <c r="D76" s="1">
        <v>45133.84375</v>
      </c>
      <c r="E76">
        <v>5000</v>
      </c>
      <c r="F76">
        <v>500</v>
      </c>
      <c r="G76">
        <v>404</v>
      </c>
      <c r="H76" t="s">
        <v>37</v>
      </c>
      <c r="I76" t="s">
        <v>14</v>
      </c>
      <c r="J76" t="s">
        <v>38</v>
      </c>
      <c r="K76" s="2">
        <v>0.84375</v>
      </c>
      <c r="L76">
        <v>20</v>
      </c>
      <c r="M76" t="s">
        <v>65</v>
      </c>
      <c r="N76" s="6">
        <f>(social_media_engagement1[[#This Row],[likes]]+social_media_engagement1[[#This Row],[comments]]+social_media_engagement1[[#This Row],[shares]])/3</f>
        <v>1968</v>
      </c>
      <c r="O76" s="6">
        <f xml:space="preserve"> social_media_engagement1[[#This Row],[Total Engagement]] / MAX(N75:N173)</f>
        <v>0.95256534365924495</v>
      </c>
    </row>
    <row r="77" spans="1:15">
      <c r="A77">
        <v>76</v>
      </c>
      <c r="B77" t="s">
        <v>20</v>
      </c>
      <c r="C77" t="s">
        <v>29</v>
      </c>
      <c r="D77" s="1">
        <v>45134.802083333336</v>
      </c>
      <c r="E77">
        <v>2153</v>
      </c>
      <c r="F77">
        <v>81</v>
      </c>
      <c r="G77">
        <v>114</v>
      </c>
      <c r="H77" t="s">
        <v>13</v>
      </c>
      <c r="I77" t="s">
        <v>18</v>
      </c>
      <c r="J77" t="s">
        <v>38</v>
      </c>
      <c r="K77" s="2">
        <v>0.80208333333333337</v>
      </c>
      <c r="L77">
        <v>19</v>
      </c>
      <c r="M77" t="s">
        <v>65</v>
      </c>
      <c r="N77" s="6">
        <f>(social_media_engagement1[[#This Row],[likes]]+social_media_engagement1[[#This Row],[comments]]+social_media_engagement1[[#This Row],[shares]])/3</f>
        <v>782.66666666666663</v>
      </c>
      <c r="O77" s="6">
        <f xml:space="preserve"> social_media_engagement1[[#This Row],[Total Engagement]] / MAX(N76:N174)</f>
        <v>0.39362950544844927</v>
      </c>
    </row>
    <row r="78" spans="1:15">
      <c r="A78">
        <v>77</v>
      </c>
      <c r="B78" t="s">
        <v>25</v>
      </c>
      <c r="C78" t="s">
        <v>16</v>
      </c>
      <c r="D78" s="1">
        <v>45112.760416666664</v>
      </c>
      <c r="E78">
        <v>3571</v>
      </c>
      <c r="F78">
        <v>102</v>
      </c>
      <c r="G78">
        <v>96</v>
      </c>
      <c r="H78" t="s">
        <v>37</v>
      </c>
      <c r="I78" t="s">
        <v>14</v>
      </c>
      <c r="J78" t="s">
        <v>38</v>
      </c>
      <c r="K78" s="2">
        <v>0.76041666666666663</v>
      </c>
      <c r="L78">
        <v>18</v>
      </c>
      <c r="M78" t="s">
        <v>65</v>
      </c>
      <c r="N78" s="6">
        <f>(social_media_engagement1[[#This Row],[likes]]+social_media_engagement1[[#This Row],[comments]]+social_media_engagement1[[#This Row],[shares]])/3</f>
        <v>1256.3333333333333</v>
      </c>
      <c r="O78" s="6">
        <f xml:space="preserve"> social_media_engagement1[[#This Row],[Total Engagement]] / MAX(N77:N175)</f>
        <v>0.63185247275775358</v>
      </c>
    </row>
    <row r="79" spans="1:15">
      <c r="A79">
        <v>78</v>
      </c>
      <c r="B79" t="s">
        <v>20</v>
      </c>
      <c r="C79" t="s">
        <v>21</v>
      </c>
      <c r="D79" s="1">
        <v>44945.302083333336</v>
      </c>
      <c r="E79">
        <v>2990</v>
      </c>
      <c r="F79">
        <v>30</v>
      </c>
      <c r="G79">
        <v>365</v>
      </c>
      <c r="H79" t="s">
        <v>13</v>
      </c>
      <c r="I79" t="s">
        <v>14</v>
      </c>
      <c r="J79" t="s">
        <v>36</v>
      </c>
      <c r="K79" s="2">
        <v>0.30208333333333331</v>
      </c>
      <c r="L79">
        <v>7</v>
      </c>
      <c r="M79" t="s">
        <v>66</v>
      </c>
      <c r="N79" s="6">
        <f>(social_media_engagement1[[#This Row],[likes]]+social_media_engagement1[[#This Row],[comments]]+social_media_engagement1[[#This Row],[shares]])/3</f>
        <v>1128.3333333333333</v>
      </c>
      <c r="O79" s="6">
        <f xml:space="preserve"> social_media_engagement1[[#This Row],[Total Engagement]] / MAX(N78:N176)</f>
        <v>0.56747694886839894</v>
      </c>
    </row>
    <row r="80" spans="1:15">
      <c r="A80">
        <v>79</v>
      </c>
      <c r="B80" t="s">
        <v>20</v>
      </c>
      <c r="C80" t="s">
        <v>16</v>
      </c>
      <c r="D80" s="1">
        <v>45273.197916666664</v>
      </c>
      <c r="E80">
        <v>4678</v>
      </c>
      <c r="F80">
        <v>189</v>
      </c>
      <c r="G80">
        <v>785</v>
      </c>
      <c r="H80" t="s">
        <v>37</v>
      </c>
      <c r="I80" t="s">
        <v>14</v>
      </c>
      <c r="J80" t="s">
        <v>32</v>
      </c>
      <c r="K80" s="2">
        <v>0.19791666666666666</v>
      </c>
      <c r="L80">
        <v>4</v>
      </c>
      <c r="M80" t="s">
        <v>64</v>
      </c>
      <c r="N80" s="6">
        <f>(social_media_engagement1[[#This Row],[likes]]+social_media_engagement1[[#This Row],[comments]]+social_media_engagement1[[#This Row],[shares]])/3</f>
        <v>1884</v>
      </c>
      <c r="O80" s="6">
        <f xml:space="preserve"> social_media_engagement1[[#This Row],[Total Engagement]] / MAX(N79:N177)</f>
        <v>0.94752724224643758</v>
      </c>
    </row>
    <row r="81" spans="1:15">
      <c r="A81">
        <v>80</v>
      </c>
      <c r="B81" t="s">
        <v>11</v>
      </c>
      <c r="C81" t="s">
        <v>29</v>
      </c>
      <c r="D81" s="1">
        <v>45102.635416666664</v>
      </c>
      <c r="E81">
        <v>553</v>
      </c>
      <c r="F81">
        <v>320</v>
      </c>
      <c r="G81">
        <v>312</v>
      </c>
      <c r="H81" t="s">
        <v>17</v>
      </c>
      <c r="I81" t="s">
        <v>14</v>
      </c>
      <c r="J81" t="s">
        <v>33</v>
      </c>
      <c r="K81" s="2">
        <v>0.63541666666666663</v>
      </c>
      <c r="L81">
        <v>15</v>
      </c>
      <c r="M81" t="s">
        <v>63</v>
      </c>
      <c r="N81" s="6">
        <f>(social_media_engagement1[[#This Row],[likes]]+social_media_engagement1[[#This Row],[comments]]+social_media_engagement1[[#This Row],[shares]])/3</f>
        <v>395</v>
      </c>
      <c r="O81" s="6">
        <f xml:space="preserve"> social_media_engagement1[[#This Row],[Total Engagement]] / MAX(N80:N178)</f>
        <v>0.19865884325230512</v>
      </c>
    </row>
    <row r="82" spans="1:15">
      <c r="A82">
        <v>81</v>
      </c>
      <c r="B82" t="s">
        <v>11</v>
      </c>
      <c r="C82" t="s">
        <v>27</v>
      </c>
      <c r="D82" s="1">
        <v>44930.770833333336</v>
      </c>
      <c r="E82">
        <v>2642</v>
      </c>
      <c r="F82">
        <v>33</v>
      </c>
      <c r="G82">
        <v>413</v>
      </c>
      <c r="H82" t="s">
        <v>37</v>
      </c>
      <c r="I82" t="s">
        <v>18</v>
      </c>
      <c r="J82" t="s">
        <v>36</v>
      </c>
      <c r="K82" s="2">
        <v>0.77083333333333337</v>
      </c>
      <c r="L82">
        <v>18</v>
      </c>
      <c r="M82" t="s">
        <v>65</v>
      </c>
      <c r="N82" s="6">
        <f>(social_media_engagement1[[#This Row],[likes]]+social_media_engagement1[[#This Row],[comments]]+social_media_engagement1[[#This Row],[shares]])/3</f>
        <v>1029.3333333333333</v>
      </c>
      <c r="O82" s="6">
        <f xml:space="preserve"> social_media_engagement1[[#This Row],[Total Engagement]] / MAX(N81:N179)</f>
        <v>0.51768650461022625</v>
      </c>
    </row>
    <row r="83" spans="1:15">
      <c r="A83">
        <v>82</v>
      </c>
      <c r="B83" t="s">
        <v>20</v>
      </c>
      <c r="C83" t="s">
        <v>16</v>
      </c>
      <c r="D83" s="1">
        <v>45249.520833333336</v>
      </c>
      <c r="E83">
        <v>4656</v>
      </c>
      <c r="F83">
        <v>314</v>
      </c>
      <c r="G83">
        <v>757</v>
      </c>
      <c r="H83" t="s">
        <v>17</v>
      </c>
      <c r="I83" t="s">
        <v>23</v>
      </c>
      <c r="J83" t="s">
        <v>26</v>
      </c>
      <c r="K83" s="2">
        <v>0.52083333333333337</v>
      </c>
      <c r="L83">
        <v>12</v>
      </c>
      <c r="M83" t="s">
        <v>63</v>
      </c>
      <c r="N83" s="6">
        <f>(social_media_engagement1[[#This Row],[likes]]+social_media_engagement1[[#This Row],[comments]]+social_media_engagement1[[#This Row],[shares]])/3</f>
        <v>1909</v>
      </c>
      <c r="O83" s="6">
        <f xml:space="preserve"> social_media_engagement1[[#This Row],[Total Engagement]] / MAX(N82:N180)</f>
        <v>0.96010058675607712</v>
      </c>
    </row>
    <row r="84" spans="1:15">
      <c r="A84">
        <v>83</v>
      </c>
      <c r="B84" t="s">
        <v>20</v>
      </c>
      <c r="C84" t="s">
        <v>27</v>
      </c>
      <c r="D84" s="1">
        <v>45266.166666666664</v>
      </c>
      <c r="E84">
        <v>5000</v>
      </c>
      <c r="F84">
        <v>173</v>
      </c>
      <c r="G84">
        <v>792</v>
      </c>
      <c r="H84" t="s">
        <v>37</v>
      </c>
      <c r="I84" t="s">
        <v>23</v>
      </c>
      <c r="J84" t="s">
        <v>32</v>
      </c>
      <c r="K84" s="2">
        <v>0.16666666666666666</v>
      </c>
      <c r="L84">
        <v>4</v>
      </c>
      <c r="M84" t="s">
        <v>64</v>
      </c>
      <c r="N84" s="6">
        <f>(social_media_engagement1[[#This Row],[likes]]+social_media_engagement1[[#This Row],[comments]]+social_media_engagement1[[#This Row],[shares]])/3</f>
        <v>1988.3333333333333</v>
      </c>
      <c r="O84" s="6">
        <f xml:space="preserve"> social_media_engagement1[[#This Row],[Total Engagement]] / MAX(N83:N181)</f>
        <v>1</v>
      </c>
    </row>
    <row r="85" spans="1:15">
      <c r="A85">
        <v>84</v>
      </c>
      <c r="B85" t="s">
        <v>11</v>
      </c>
      <c r="C85" t="s">
        <v>16</v>
      </c>
      <c r="D85" s="1">
        <v>45202.791666666664</v>
      </c>
      <c r="E85">
        <v>1203</v>
      </c>
      <c r="F85">
        <v>263</v>
      </c>
      <c r="G85">
        <v>417</v>
      </c>
      <c r="H85" t="s">
        <v>22</v>
      </c>
      <c r="I85" t="s">
        <v>23</v>
      </c>
      <c r="J85" t="s">
        <v>31</v>
      </c>
      <c r="K85" s="2">
        <v>0.79166666666666663</v>
      </c>
      <c r="L85">
        <v>19</v>
      </c>
      <c r="M85" t="s">
        <v>65</v>
      </c>
      <c r="N85" s="6">
        <f>(social_media_engagement1[[#This Row],[likes]]+social_media_engagement1[[#This Row],[comments]]+social_media_engagement1[[#This Row],[shares]])/3</f>
        <v>627.66666666666663</v>
      </c>
      <c r="O85" s="6">
        <f xml:space="preserve"> social_media_engagement1[[#This Row],[Total Engagement]] / MAX(N84:N182)</f>
        <v>0.315674769488684</v>
      </c>
    </row>
    <row r="86" spans="1:15">
      <c r="A86">
        <v>85</v>
      </c>
      <c r="B86" t="s">
        <v>11</v>
      </c>
      <c r="C86" t="s">
        <v>29</v>
      </c>
      <c r="D86" s="1">
        <v>45113.291666666664</v>
      </c>
      <c r="E86">
        <v>2566</v>
      </c>
      <c r="F86">
        <v>368</v>
      </c>
      <c r="G86">
        <v>304</v>
      </c>
      <c r="H86" t="s">
        <v>13</v>
      </c>
      <c r="I86" t="s">
        <v>18</v>
      </c>
      <c r="J86" t="s">
        <v>38</v>
      </c>
      <c r="K86" s="2">
        <v>0.29166666666666669</v>
      </c>
      <c r="L86">
        <v>7</v>
      </c>
      <c r="M86" t="s">
        <v>66</v>
      </c>
      <c r="N86" s="6">
        <f>(social_media_engagement1[[#This Row],[likes]]+social_media_engagement1[[#This Row],[comments]]+social_media_engagement1[[#This Row],[shares]])/3</f>
        <v>1079.3333333333333</v>
      </c>
      <c r="O86" s="6">
        <f xml:space="preserve"> social_media_engagement1[[#This Row],[Total Engagement]] / MAX(N85:N183)</f>
        <v>0.56767180925666194</v>
      </c>
    </row>
    <row r="87" spans="1:15">
      <c r="A87">
        <v>86</v>
      </c>
      <c r="B87" t="s">
        <v>25</v>
      </c>
      <c r="C87" t="s">
        <v>29</v>
      </c>
      <c r="D87" s="1">
        <v>45255.3125</v>
      </c>
      <c r="E87">
        <v>2416</v>
      </c>
      <c r="F87">
        <v>50</v>
      </c>
      <c r="G87">
        <v>62</v>
      </c>
      <c r="H87" t="s">
        <v>30</v>
      </c>
      <c r="I87" t="s">
        <v>14</v>
      </c>
      <c r="J87" t="s">
        <v>26</v>
      </c>
      <c r="K87" s="2">
        <v>0.3125</v>
      </c>
      <c r="L87">
        <v>7</v>
      </c>
      <c r="M87" t="s">
        <v>66</v>
      </c>
      <c r="N87" s="6">
        <f>(social_media_engagement1[[#This Row],[likes]]+social_media_engagement1[[#This Row],[comments]]+social_media_engagement1[[#This Row],[shares]])/3</f>
        <v>842.66666666666663</v>
      </c>
      <c r="O87" s="6">
        <f xml:space="preserve"> social_media_engagement1[[#This Row],[Total Engagement]] / MAX(N86:N184)</f>
        <v>0.4431977559607293</v>
      </c>
    </row>
    <row r="88" spans="1:15">
      <c r="A88">
        <v>87</v>
      </c>
      <c r="B88" t="s">
        <v>20</v>
      </c>
      <c r="C88" t="s">
        <v>29</v>
      </c>
      <c r="D88" s="1">
        <v>45069.9375</v>
      </c>
      <c r="E88">
        <v>15</v>
      </c>
      <c r="F88">
        <v>70</v>
      </c>
      <c r="G88">
        <v>454</v>
      </c>
      <c r="H88" t="s">
        <v>22</v>
      </c>
      <c r="I88" t="s">
        <v>18</v>
      </c>
      <c r="J88" t="s">
        <v>19</v>
      </c>
      <c r="K88" s="2">
        <v>0.9375</v>
      </c>
      <c r="L88">
        <v>22</v>
      </c>
      <c r="M88" t="s">
        <v>64</v>
      </c>
      <c r="N88" s="6">
        <f>(social_media_engagement1[[#This Row],[likes]]+social_media_engagement1[[#This Row],[comments]]+social_media_engagement1[[#This Row],[shares]])/3</f>
        <v>179.66666666666666</v>
      </c>
      <c r="O88" s="6">
        <f xml:space="preserve"> social_media_engagement1[[#This Row],[Total Engagement]] / MAX(N87:N185)</f>
        <v>9.4495091164095366E-2</v>
      </c>
    </row>
    <row r="89" spans="1:15">
      <c r="A89">
        <v>88</v>
      </c>
      <c r="B89" t="s">
        <v>11</v>
      </c>
      <c r="C89" t="s">
        <v>29</v>
      </c>
      <c r="D89" s="1">
        <v>45049.520833333336</v>
      </c>
      <c r="E89">
        <v>3404</v>
      </c>
      <c r="F89">
        <v>244</v>
      </c>
      <c r="G89">
        <v>67</v>
      </c>
      <c r="H89" t="s">
        <v>37</v>
      </c>
      <c r="I89" t="s">
        <v>14</v>
      </c>
      <c r="J89" t="s">
        <v>19</v>
      </c>
      <c r="K89" s="2">
        <v>0.52083333333333337</v>
      </c>
      <c r="L89">
        <v>12</v>
      </c>
      <c r="M89" t="s">
        <v>63</v>
      </c>
      <c r="N89" s="6">
        <f>(social_media_engagement1[[#This Row],[likes]]+social_media_engagement1[[#This Row],[comments]]+social_media_engagement1[[#This Row],[shares]])/3</f>
        <v>1238.3333333333333</v>
      </c>
      <c r="O89" s="6">
        <f xml:space="preserve"> social_media_engagement1[[#This Row],[Total Engagement]] / MAX(N88:N186)</f>
        <v>0.65129733520336608</v>
      </c>
    </row>
    <row r="90" spans="1:15">
      <c r="A90">
        <v>89</v>
      </c>
      <c r="B90" t="s">
        <v>25</v>
      </c>
      <c r="C90" t="s">
        <v>16</v>
      </c>
      <c r="D90" s="1">
        <v>45049.333333333336</v>
      </c>
      <c r="E90">
        <v>2884</v>
      </c>
      <c r="F90">
        <v>197</v>
      </c>
      <c r="G90">
        <v>339</v>
      </c>
      <c r="H90" t="s">
        <v>37</v>
      </c>
      <c r="I90" t="s">
        <v>14</v>
      </c>
      <c r="J90" t="s">
        <v>19</v>
      </c>
      <c r="K90" s="2">
        <v>0.33333333333333331</v>
      </c>
      <c r="L90">
        <v>8</v>
      </c>
      <c r="M90" t="s">
        <v>66</v>
      </c>
      <c r="N90" s="6">
        <f>(social_media_engagement1[[#This Row],[likes]]+social_media_engagement1[[#This Row],[comments]]+social_media_engagement1[[#This Row],[shares]])/3</f>
        <v>1140</v>
      </c>
      <c r="O90" s="6">
        <f xml:space="preserve"> social_media_engagement1[[#This Row],[Total Engagement]] / MAX(N89:N187)</f>
        <v>0.59957924263674611</v>
      </c>
    </row>
    <row r="91" spans="1:15">
      <c r="A91">
        <v>90</v>
      </c>
      <c r="B91" t="s">
        <v>20</v>
      </c>
      <c r="C91" t="s">
        <v>21</v>
      </c>
      <c r="D91" s="1">
        <v>45004.166666666664</v>
      </c>
      <c r="E91">
        <v>3195</v>
      </c>
      <c r="F91">
        <v>109</v>
      </c>
      <c r="G91">
        <v>243</v>
      </c>
      <c r="H91" t="s">
        <v>17</v>
      </c>
      <c r="I91" t="s">
        <v>23</v>
      </c>
      <c r="J91" t="s">
        <v>39</v>
      </c>
      <c r="K91" s="2">
        <v>0.16666666666666666</v>
      </c>
      <c r="L91">
        <v>4</v>
      </c>
      <c r="M91" t="s">
        <v>64</v>
      </c>
      <c r="N91" s="6">
        <f>(social_media_engagement1[[#This Row],[likes]]+social_media_engagement1[[#This Row],[comments]]+social_media_engagement1[[#This Row],[shares]])/3</f>
        <v>1182.3333333333333</v>
      </c>
      <c r="O91" s="6">
        <f xml:space="preserve"> social_media_engagement1[[#This Row],[Total Engagement]] / MAX(N90:N188)</f>
        <v>0.62184431977559607</v>
      </c>
    </row>
    <row r="92" spans="1:15">
      <c r="A92">
        <v>91</v>
      </c>
      <c r="B92" t="s">
        <v>11</v>
      </c>
      <c r="C92" t="s">
        <v>16</v>
      </c>
      <c r="D92" s="1">
        <v>45184.03125</v>
      </c>
      <c r="E92">
        <v>3956</v>
      </c>
      <c r="F92">
        <v>402</v>
      </c>
      <c r="G92">
        <v>462</v>
      </c>
      <c r="H92" t="s">
        <v>28</v>
      </c>
      <c r="I92" t="s">
        <v>23</v>
      </c>
      <c r="J92" t="s">
        <v>34</v>
      </c>
      <c r="K92" s="2">
        <v>3.125E-2</v>
      </c>
      <c r="L92">
        <v>0</v>
      </c>
      <c r="M92" t="s">
        <v>64</v>
      </c>
      <c r="N92" s="6">
        <f>(social_media_engagement1[[#This Row],[likes]]+social_media_engagement1[[#This Row],[comments]]+social_media_engagement1[[#This Row],[shares]])/3</f>
        <v>1606.6666666666667</v>
      </c>
      <c r="O92" s="6">
        <f xml:space="preserve"> social_media_engagement1[[#This Row],[Total Engagement]] / MAX(N91:N189)</f>
        <v>0.84502103786816274</v>
      </c>
    </row>
    <row r="93" spans="1:15">
      <c r="A93">
        <v>92</v>
      </c>
      <c r="B93" t="s">
        <v>11</v>
      </c>
      <c r="C93" t="s">
        <v>27</v>
      </c>
      <c r="D93" s="1">
        <v>44980.71875</v>
      </c>
      <c r="E93">
        <v>1857</v>
      </c>
      <c r="F93">
        <v>216</v>
      </c>
      <c r="G93">
        <v>344</v>
      </c>
      <c r="H93" t="s">
        <v>13</v>
      </c>
      <c r="I93" t="s">
        <v>14</v>
      </c>
      <c r="J93" t="s">
        <v>24</v>
      </c>
      <c r="K93" s="2">
        <v>0.71875</v>
      </c>
      <c r="L93">
        <v>17</v>
      </c>
      <c r="M93" t="s">
        <v>65</v>
      </c>
      <c r="N93" s="6">
        <f>(social_media_engagement1[[#This Row],[likes]]+social_media_engagement1[[#This Row],[comments]]+social_media_engagement1[[#This Row],[shares]])/3</f>
        <v>805.66666666666663</v>
      </c>
      <c r="O93" s="6">
        <f xml:space="preserve"> social_media_engagement1[[#This Row],[Total Engagement]] / MAX(N92:N190)</f>
        <v>0.42373772791023845</v>
      </c>
    </row>
    <row r="94" spans="1:15">
      <c r="A94">
        <v>93</v>
      </c>
      <c r="B94" t="s">
        <v>20</v>
      </c>
      <c r="C94" t="s">
        <v>16</v>
      </c>
      <c r="D94" s="1">
        <v>45053.020833333336</v>
      </c>
      <c r="E94">
        <v>951</v>
      </c>
      <c r="F94">
        <v>432</v>
      </c>
      <c r="G94">
        <v>734</v>
      </c>
      <c r="H94" t="s">
        <v>17</v>
      </c>
      <c r="I94" t="s">
        <v>23</v>
      </c>
      <c r="J94" t="s">
        <v>19</v>
      </c>
      <c r="K94" s="2">
        <v>2.0833333333333332E-2</v>
      </c>
      <c r="L94">
        <v>0</v>
      </c>
      <c r="M94" t="s">
        <v>64</v>
      </c>
      <c r="N94" s="6">
        <f>(social_media_engagement1[[#This Row],[likes]]+social_media_engagement1[[#This Row],[comments]]+social_media_engagement1[[#This Row],[shares]])/3</f>
        <v>705.66666666666663</v>
      </c>
      <c r="O94" s="6">
        <f xml:space="preserve"> social_media_engagement1[[#This Row],[Total Engagement]] / MAX(N93:N191)</f>
        <v>0.37114305750350629</v>
      </c>
    </row>
    <row r="95" spans="1:15">
      <c r="A95">
        <v>94</v>
      </c>
      <c r="B95" t="s">
        <v>11</v>
      </c>
      <c r="C95" t="s">
        <v>12</v>
      </c>
      <c r="D95" s="1">
        <v>45257.1875</v>
      </c>
      <c r="E95">
        <v>1694</v>
      </c>
      <c r="F95">
        <v>207</v>
      </c>
      <c r="G95">
        <v>290</v>
      </c>
      <c r="H95" t="s">
        <v>35</v>
      </c>
      <c r="I95" t="s">
        <v>14</v>
      </c>
      <c r="J95" t="s">
        <v>26</v>
      </c>
      <c r="K95" s="2">
        <v>0.1875</v>
      </c>
      <c r="L95">
        <v>4</v>
      </c>
      <c r="M95" t="s">
        <v>64</v>
      </c>
      <c r="N95" s="6">
        <f>(social_media_engagement1[[#This Row],[likes]]+social_media_engagement1[[#This Row],[comments]]+social_media_engagement1[[#This Row],[shares]])/3</f>
        <v>730.33333333333337</v>
      </c>
      <c r="O95" s="6">
        <f xml:space="preserve"> social_media_engagement1[[#This Row],[Total Engagement]] / MAX(N94:N192)</f>
        <v>0.38411640953716691</v>
      </c>
    </row>
    <row r="96" spans="1:15">
      <c r="A96">
        <v>95</v>
      </c>
      <c r="B96" t="s">
        <v>20</v>
      </c>
      <c r="C96" t="s">
        <v>21</v>
      </c>
      <c r="D96" s="1">
        <v>44992.802083333336</v>
      </c>
      <c r="E96">
        <v>3005</v>
      </c>
      <c r="F96">
        <v>124</v>
      </c>
      <c r="G96">
        <v>517</v>
      </c>
      <c r="H96" t="s">
        <v>22</v>
      </c>
      <c r="I96" t="s">
        <v>14</v>
      </c>
      <c r="J96" t="s">
        <v>39</v>
      </c>
      <c r="K96" s="2">
        <v>0.80208333333333337</v>
      </c>
      <c r="L96">
        <v>19</v>
      </c>
      <c r="M96" t="s">
        <v>65</v>
      </c>
      <c r="N96" s="6">
        <f>(social_media_engagement1[[#This Row],[likes]]+social_media_engagement1[[#This Row],[comments]]+social_media_engagement1[[#This Row],[shares]])/3</f>
        <v>1215.3333333333333</v>
      </c>
      <c r="O96" s="6">
        <f xml:space="preserve"> social_media_engagement1[[#This Row],[Total Engagement]] / MAX(N95:N193)</f>
        <v>0.6392005610098177</v>
      </c>
    </row>
    <row r="97" spans="1:15">
      <c r="A97">
        <v>96</v>
      </c>
      <c r="B97" t="s">
        <v>20</v>
      </c>
      <c r="C97" t="s">
        <v>16</v>
      </c>
      <c r="D97" s="1">
        <v>45119.739583333336</v>
      </c>
      <c r="E97">
        <v>36</v>
      </c>
      <c r="F97">
        <v>294</v>
      </c>
      <c r="G97">
        <v>911</v>
      </c>
      <c r="H97" t="s">
        <v>37</v>
      </c>
      <c r="I97" t="s">
        <v>14</v>
      </c>
      <c r="J97" t="s">
        <v>38</v>
      </c>
      <c r="K97" s="2">
        <v>0.73958333333333337</v>
      </c>
      <c r="L97">
        <v>17</v>
      </c>
      <c r="M97" t="s">
        <v>65</v>
      </c>
      <c r="N97" s="6">
        <f>(social_media_engagement1[[#This Row],[likes]]+social_media_engagement1[[#This Row],[comments]]+social_media_engagement1[[#This Row],[shares]])/3</f>
        <v>413.66666666666669</v>
      </c>
      <c r="O97" s="6">
        <f xml:space="preserve"> social_media_engagement1[[#This Row],[Total Engagement]] / MAX(N96:N194)</f>
        <v>0.21756661991584855</v>
      </c>
    </row>
    <row r="98" spans="1:15">
      <c r="A98">
        <v>97</v>
      </c>
      <c r="B98" t="s">
        <v>25</v>
      </c>
      <c r="C98" t="s">
        <v>27</v>
      </c>
      <c r="D98" s="1">
        <v>45226.989583333336</v>
      </c>
      <c r="E98">
        <v>314</v>
      </c>
      <c r="F98">
        <v>108</v>
      </c>
      <c r="G98">
        <v>458</v>
      </c>
      <c r="H98" t="s">
        <v>28</v>
      </c>
      <c r="I98" t="s">
        <v>18</v>
      </c>
      <c r="J98" t="s">
        <v>31</v>
      </c>
      <c r="K98" s="2">
        <v>0.98958333333333337</v>
      </c>
      <c r="L98">
        <v>23</v>
      </c>
      <c r="M98" t="s">
        <v>64</v>
      </c>
      <c r="N98" s="6">
        <f>(social_media_engagement1[[#This Row],[likes]]+social_media_engagement1[[#This Row],[comments]]+social_media_engagement1[[#This Row],[shares]])/3</f>
        <v>293.33333333333331</v>
      </c>
      <c r="O98" s="6">
        <f xml:space="preserve"> social_media_engagement1[[#This Row],[Total Engagement]] / MAX(N97:N195)</f>
        <v>0.15427769985974754</v>
      </c>
    </row>
    <row r="99" spans="1:15">
      <c r="A99">
        <v>98</v>
      </c>
      <c r="B99" t="s">
        <v>25</v>
      </c>
      <c r="C99" t="s">
        <v>29</v>
      </c>
      <c r="D99" s="1">
        <v>45143.364583333336</v>
      </c>
      <c r="E99">
        <v>229</v>
      </c>
      <c r="F99">
        <v>179</v>
      </c>
      <c r="G99">
        <v>38</v>
      </c>
      <c r="H99" t="s">
        <v>30</v>
      </c>
      <c r="I99" t="s">
        <v>14</v>
      </c>
      <c r="J99" t="s">
        <v>15</v>
      </c>
      <c r="K99" s="2">
        <v>0.36458333333333331</v>
      </c>
      <c r="L99">
        <v>8</v>
      </c>
      <c r="M99" t="s">
        <v>66</v>
      </c>
      <c r="N99" s="6">
        <f>(social_media_engagement1[[#This Row],[likes]]+social_media_engagement1[[#This Row],[comments]]+social_media_engagement1[[#This Row],[shares]])/3</f>
        <v>148.66666666666666</v>
      </c>
      <c r="O99" s="6">
        <f xml:space="preserve"> social_media_engagement1[[#This Row],[Total Engagement]] / MAX(N98:N196)</f>
        <v>7.819074333800842E-2</v>
      </c>
    </row>
    <row r="100" spans="1:15">
      <c r="A100">
        <v>99</v>
      </c>
      <c r="B100" t="s">
        <v>20</v>
      </c>
      <c r="C100" t="s">
        <v>21</v>
      </c>
      <c r="D100" s="1">
        <v>45289.510416666664</v>
      </c>
      <c r="E100">
        <v>5000</v>
      </c>
      <c r="F100">
        <v>500</v>
      </c>
      <c r="G100">
        <v>204</v>
      </c>
      <c r="H100" t="s">
        <v>28</v>
      </c>
      <c r="I100" t="s">
        <v>14</v>
      </c>
      <c r="J100" t="s">
        <v>32</v>
      </c>
      <c r="K100" s="2">
        <v>0.51041666666666663</v>
      </c>
      <c r="L100">
        <v>12</v>
      </c>
      <c r="M100" t="s">
        <v>63</v>
      </c>
      <c r="N100" s="6">
        <f>(social_media_engagement1[[#This Row],[likes]]+social_media_engagement1[[#This Row],[comments]]+social_media_engagement1[[#This Row],[shares]])/3</f>
        <v>1901.3333333333333</v>
      </c>
      <c r="O100" s="6">
        <f xml:space="preserve"> social_media_engagement1[[#This Row],[Total Engagement]] / MAX(N99:N197)</f>
        <v>1</v>
      </c>
    </row>
    <row r="101" spans="1:15">
      <c r="A101">
        <v>100</v>
      </c>
      <c r="B101" t="s">
        <v>20</v>
      </c>
      <c r="C101" t="s">
        <v>12</v>
      </c>
      <c r="D101" s="1">
        <v>45083.875</v>
      </c>
      <c r="E101">
        <v>4483</v>
      </c>
      <c r="F101">
        <v>357</v>
      </c>
      <c r="G101">
        <v>25</v>
      </c>
      <c r="H101" t="s">
        <v>22</v>
      </c>
      <c r="I101" t="s">
        <v>18</v>
      </c>
      <c r="J101" t="s">
        <v>33</v>
      </c>
      <c r="K101" s="2">
        <v>0.875</v>
      </c>
      <c r="L101">
        <v>21</v>
      </c>
      <c r="M101" t="s">
        <v>64</v>
      </c>
      <c r="N101" s="6">
        <f>(social_media_engagement1[[#This Row],[likes]]+social_media_engagement1[[#This Row],[comments]]+social_media_engagement1[[#This Row],[shares]])/3</f>
        <v>1621.6666666666667</v>
      </c>
      <c r="O101" s="6">
        <f xml:space="preserve"> social_media_engagement1[[#This Row],[Total Engagement]] / MAX(N100:N198)</f>
        <v>0.85291023842917257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4E09C-BC3B-3945-AF6C-391EF9760E2E}">
  <dimension ref="A4:Y106"/>
  <sheetViews>
    <sheetView tabSelected="1" zoomScale="75" zoomScaleNormal="100" workbookViewId="0">
      <selection activeCell="L22" sqref="L22"/>
    </sheetView>
  </sheetViews>
  <sheetFormatPr baseColWidth="10" defaultRowHeight="16"/>
  <cols>
    <col min="1" max="2" width="14.1640625" bestFit="1" customWidth="1"/>
    <col min="3" max="3" width="23.6640625" bestFit="1" customWidth="1"/>
    <col min="4" max="5" width="13.6640625" bestFit="1" customWidth="1"/>
    <col min="6" max="6" width="9.6640625" bestFit="1" customWidth="1"/>
    <col min="7" max="7" width="7.33203125" bestFit="1" customWidth="1"/>
    <col min="8" max="8" width="14.1640625" bestFit="1" customWidth="1"/>
    <col min="9" max="9" width="18" bestFit="1" customWidth="1"/>
    <col min="10" max="10" width="6.33203125" bestFit="1" customWidth="1"/>
    <col min="11" max="11" width="4.6640625" bestFit="1" customWidth="1"/>
    <col min="12" max="12" width="4.83203125" bestFit="1" customWidth="1"/>
    <col min="13" max="13" width="6.1640625" bestFit="1" customWidth="1"/>
    <col min="14" max="14" width="11" bestFit="1" customWidth="1"/>
    <col min="15" max="15" width="24.6640625" bestFit="1" customWidth="1"/>
    <col min="16" max="16" width="15.1640625" bestFit="1" customWidth="1"/>
    <col min="17" max="17" width="23.33203125" bestFit="1" customWidth="1"/>
    <col min="18" max="18" width="11" bestFit="1" customWidth="1"/>
    <col min="19" max="19" width="13.5" bestFit="1" customWidth="1"/>
    <col min="20" max="23" width="10.1640625" bestFit="1" customWidth="1"/>
    <col min="24" max="24" width="10.83203125" bestFit="1" customWidth="1"/>
    <col min="25" max="28" width="10.33203125" bestFit="1" customWidth="1"/>
    <col min="29" max="29" width="13.33203125" bestFit="1" customWidth="1"/>
    <col min="30" max="33" width="10.1640625" bestFit="1" customWidth="1"/>
    <col min="34" max="34" width="12.1640625" bestFit="1" customWidth="1"/>
    <col min="35" max="35" width="11" bestFit="1" customWidth="1"/>
    <col min="36" max="36" width="17.33203125" bestFit="1" customWidth="1"/>
    <col min="37" max="37" width="11" bestFit="1" customWidth="1"/>
    <col min="38" max="38" width="9.5" bestFit="1" customWidth="1"/>
    <col min="39" max="39" width="9.6640625" bestFit="1" customWidth="1"/>
    <col min="40" max="40" width="7.33203125" bestFit="1" customWidth="1"/>
    <col min="41" max="41" width="9.5" bestFit="1" customWidth="1"/>
    <col min="42" max="42" width="7.33203125" bestFit="1" customWidth="1"/>
    <col min="43" max="43" width="9.5" bestFit="1" customWidth="1"/>
    <col min="44" max="44" width="9.6640625" bestFit="1" customWidth="1"/>
    <col min="45" max="45" width="9.5" bestFit="1" customWidth="1"/>
    <col min="46" max="46" width="7.33203125" bestFit="1" customWidth="1"/>
    <col min="47" max="47" width="9.5" bestFit="1" customWidth="1"/>
    <col min="48" max="48" width="9.6640625" bestFit="1" customWidth="1"/>
    <col min="49" max="49" width="7.33203125" bestFit="1" customWidth="1"/>
    <col min="50" max="50" width="9.5" bestFit="1" customWidth="1"/>
    <col min="51" max="51" width="9.6640625" bestFit="1" customWidth="1"/>
    <col min="52" max="52" width="7.33203125" bestFit="1" customWidth="1"/>
    <col min="53" max="53" width="9.5" bestFit="1" customWidth="1"/>
    <col min="54" max="54" width="7.33203125" bestFit="1" customWidth="1"/>
    <col min="55" max="55" width="9.5" bestFit="1" customWidth="1"/>
    <col min="56" max="56" width="9.6640625" bestFit="1" customWidth="1"/>
    <col min="57" max="57" width="7.33203125" bestFit="1" customWidth="1"/>
    <col min="58" max="58" width="9.5" bestFit="1" customWidth="1"/>
    <col min="59" max="60" width="9.6640625" bestFit="1" customWidth="1"/>
    <col min="61" max="61" width="9.5" bestFit="1" customWidth="1"/>
    <col min="62" max="63" width="9.6640625" bestFit="1" customWidth="1"/>
    <col min="64" max="64" width="7.33203125" bestFit="1" customWidth="1"/>
    <col min="65" max="65" width="11" bestFit="1" customWidth="1"/>
    <col min="66" max="95" width="17.33203125" bestFit="1" customWidth="1"/>
    <col min="96" max="96" width="11" bestFit="1" customWidth="1"/>
    <col min="97" max="109" width="4.6640625" bestFit="1" customWidth="1"/>
    <col min="110" max="110" width="10" bestFit="1" customWidth="1"/>
    <col min="111" max="111" width="10.5" bestFit="1" customWidth="1"/>
  </cols>
  <sheetData>
    <row r="4" spans="1:25">
      <c r="A4" s="4" t="s">
        <v>41</v>
      </c>
      <c r="B4" s="7" t="s">
        <v>44</v>
      </c>
      <c r="D4" s="4" t="s">
        <v>46</v>
      </c>
      <c r="E4" s="4" t="s">
        <v>43</v>
      </c>
    </row>
    <row r="5" spans="1:25">
      <c r="A5" s="5" t="s">
        <v>11</v>
      </c>
      <c r="B5" s="7">
        <v>32</v>
      </c>
      <c r="D5" s="4" t="s">
        <v>41</v>
      </c>
      <c r="E5" t="s">
        <v>11</v>
      </c>
      <c r="F5" t="s">
        <v>20</v>
      </c>
      <c r="G5" t="s">
        <v>25</v>
      </c>
      <c r="H5" t="s">
        <v>42</v>
      </c>
    </row>
    <row r="6" spans="1:25">
      <c r="A6" s="5" t="s">
        <v>20</v>
      </c>
      <c r="B6" s="7">
        <v>36</v>
      </c>
      <c r="D6" s="5" t="s">
        <v>16</v>
      </c>
      <c r="E6" s="31">
        <v>10</v>
      </c>
      <c r="F6" s="31">
        <v>9</v>
      </c>
      <c r="G6" s="31">
        <v>7</v>
      </c>
      <c r="H6" s="31">
        <v>26</v>
      </c>
      <c r="Y6" s="20"/>
    </row>
    <row r="7" spans="1:25">
      <c r="A7" s="5" t="s">
        <v>25</v>
      </c>
      <c r="B7" s="7">
        <v>32</v>
      </c>
      <c r="D7" s="5" t="s">
        <v>42</v>
      </c>
      <c r="E7" s="31">
        <v>10</v>
      </c>
      <c r="F7" s="31">
        <v>9</v>
      </c>
      <c r="G7" s="31">
        <v>7</v>
      </c>
      <c r="H7" s="31">
        <v>26</v>
      </c>
      <c r="Y7" s="20"/>
    </row>
    <row r="8" spans="1:25">
      <c r="A8" s="5" t="s">
        <v>42</v>
      </c>
      <c r="B8" s="7">
        <v>100</v>
      </c>
      <c r="Y8" s="20"/>
    </row>
    <row r="14" spans="1:25">
      <c r="A14" s="4" t="s">
        <v>41</v>
      </c>
      <c r="B14" s="7" t="s">
        <v>50</v>
      </c>
      <c r="C14" s="7" t="s">
        <v>51</v>
      </c>
      <c r="D14" s="7" t="s">
        <v>52</v>
      </c>
      <c r="H14" s="4" t="s">
        <v>2</v>
      </c>
      <c r="I14" t="s">
        <v>76</v>
      </c>
    </row>
    <row r="15" spans="1:25">
      <c r="A15" s="5" t="s">
        <v>11</v>
      </c>
      <c r="B15" s="7">
        <v>2699.75</v>
      </c>
      <c r="C15" s="7">
        <v>474.375</v>
      </c>
      <c r="D15" s="7">
        <v>248.90625</v>
      </c>
    </row>
    <row r="16" spans="1:25">
      <c r="A16" s="5" t="s">
        <v>20</v>
      </c>
      <c r="B16" s="7">
        <v>2999.8333333333335</v>
      </c>
      <c r="C16" s="7">
        <v>525.16666666666663</v>
      </c>
      <c r="D16" s="7">
        <v>232.44444444444446</v>
      </c>
      <c r="H16" s="4" t="s">
        <v>41</v>
      </c>
      <c r="I16" s="7" t="s">
        <v>46</v>
      </c>
    </row>
    <row r="17" spans="1:9">
      <c r="A17" s="5" t="s">
        <v>25</v>
      </c>
      <c r="B17" s="7">
        <v>1368.59375</v>
      </c>
      <c r="C17" s="7">
        <v>233.71875</v>
      </c>
      <c r="D17" s="7">
        <v>122.90625</v>
      </c>
      <c r="H17" s="5">
        <v>0</v>
      </c>
      <c r="I17" s="7">
        <v>11</v>
      </c>
    </row>
    <row r="18" spans="1:9">
      <c r="A18" s="5" t="s">
        <v>42</v>
      </c>
      <c r="B18" s="7">
        <v>2381.81</v>
      </c>
      <c r="C18" s="7">
        <v>415.65</v>
      </c>
      <c r="D18" s="7">
        <v>202.66</v>
      </c>
      <c r="H18" s="5">
        <v>1</v>
      </c>
      <c r="I18" s="7">
        <v>1</v>
      </c>
    </row>
    <row r="19" spans="1:9">
      <c r="H19" s="5">
        <v>2</v>
      </c>
      <c r="I19" s="7">
        <v>3</v>
      </c>
    </row>
    <row r="20" spans="1:9">
      <c r="A20" s="4" t="s">
        <v>41</v>
      </c>
      <c r="B20" s="7" t="s">
        <v>47</v>
      </c>
      <c r="C20" s="7" t="s">
        <v>48</v>
      </c>
      <c r="D20" s="7" t="s">
        <v>49</v>
      </c>
      <c r="H20" s="5">
        <v>3</v>
      </c>
      <c r="I20" s="7">
        <v>3</v>
      </c>
    </row>
    <row r="21" spans="1:9">
      <c r="A21" s="5" t="s">
        <v>11</v>
      </c>
      <c r="B21" s="7">
        <v>86392</v>
      </c>
      <c r="C21" s="7">
        <v>15180</v>
      </c>
      <c r="D21" s="7">
        <v>7965</v>
      </c>
      <c r="H21" s="5">
        <v>4</v>
      </c>
      <c r="I21" s="7">
        <v>6</v>
      </c>
    </row>
    <row r="22" spans="1:9">
      <c r="A22" s="5" t="s">
        <v>20</v>
      </c>
      <c r="B22" s="7">
        <v>107994</v>
      </c>
      <c r="C22" s="7">
        <v>18906</v>
      </c>
      <c r="D22" s="7">
        <v>8368</v>
      </c>
      <c r="H22" s="5">
        <v>5</v>
      </c>
      <c r="I22" s="7">
        <v>2</v>
      </c>
    </row>
    <row r="23" spans="1:9">
      <c r="A23" s="5" t="s">
        <v>25</v>
      </c>
      <c r="B23" s="7">
        <v>43795</v>
      </c>
      <c r="C23" s="7">
        <v>7479</v>
      </c>
      <c r="D23" s="7">
        <v>3933</v>
      </c>
      <c r="H23" s="5">
        <v>6</v>
      </c>
      <c r="I23" s="7">
        <v>6</v>
      </c>
    </row>
    <row r="24" spans="1:9">
      <c r="A24" s="5" t="s">
        <v>42</v>
      </c>
      <c r="B24" s="7">
        <v>238181</v>
      </c>
      <c r="C24" s="7">
        <v>41565</v>
      </c>
      <c r="D24" s="7">
        <v>20266</v>
      </c>
      <c r="H24" s="5">
        <v>7</v>
      </c>
      <c r="I24" s="7">
        <v>4</v>
      </c>
    </row>
    <row r="25" spans="1:9">
      <c r="H25" s="5">
        <v>8</v>
      </c>
      <c r="I25" s="7">
        <v>5</v>
      </c>
    </row>
    <row r="26" spans="1:9">
      <c r="H26" s="5">
        <v>9</v>
      </c>
      <c r="I26" s="7">
        <v>2</v>
      </c>
    </row>
    <row r="27" spans="1:9">
      <c r="A27" s="4" t="s">
        <v>41</v>
      </c>
      <c r="B27" s="7" t="s">
        <v>67</v>
      </c>
      <c r="D27" s="4" t="s">
        <v>9</v>
      </c>
      <c r="E27" t="s">
        <v>76</v>
      </c>
      <c r="H27" s="5">
        <v>10</v>
      </c>
      <c r="I27" s="7">
        <v>5</v>
      </c>
    </row>
    <row r="28" spans="1:9">
      <c r="A28" s="5" t="s">
        <v>21</v>
      </c>
      <c r="B28" s="6">
        <v>0.60901171168675539</v>
      </c>
      <c r="H28" s="5">
        <v>11</v>
      </c>
      <c r="I28" s="7">
        <v>3</v>
      </c>
    </row>
    <row r="29" spans="1:9">
      <c r="A29" s="5" t="s">
        <v>27</v>
      </c>
      <c r="B29" s="6">
        <v>0.57095725226984217</v>
      </c>
      <c r="H29" s="5">
        <v>12</v>
      </c>
      <c r="I29" s="7">
        <v>5</v>
      </c>
    </row>
    <row r="30" spans="1:9">
      <c r="A30" s="5" t="s">
        <v>16</v>
      </c>
      <c r="B30" s="6">
        <v>0.49367860781007039</v>
      </c>
      <c r="H30" s="5">
        <v>13</v>
      </c>
      <c r="I30" s="7">
        <v>3</v>
      </c>
    </row>
    <row r="31" spans="1:9">
      <c r="A31" s="5" t="s">
        <v>12</v>
      </c>
      <c r="B31" s="6">
        <v>0.41937959241552486</v>
      </c>
      <c r="H31" s="5">
        <v>14</v>
      </c>
      <c r="I31" s="7">
        <v>2</v>
      </c>
    </row>
    <row r="32" spans="1:9">
      <c r="A32" s="5" t="s">
        <v>29</v>
      </c>
      <c r="B32" s="6">
        <v>0.36449057030707077</v>
      </c>
      <c r="H32" s="5">
        <v>15</v>
      </c>
      <c r="I32" s="7">
        <v>6</v>
      </c>
    </row>
    <row r="33" spans="1:9">
      <c r="A33" s="5" t="s">
        <v>42</v>
      </c>
      <c r="B33" s="6">
        <v>0.48668567904708449</v>
      </c>
      <c r="H33" s="5">
        <v>16</v>
      </c>
      <c r="I33" s="7">
        <v>5</v>
      </c>
    </row>
    <row r="34" spans="1:9">
      <c r="H34" s="5">
        <v>17</v>
      </c>
      <c r="I34" s="7">
        <v>4</v>
      </c>
    </row>
    <row r="35" spans="1:9">
      <c r="H35" s="5">
        <v>18</v>
      </c>
      <c r="I35" s="7">
        <v>4</v>
      </c>
    </row>
    <row r="36" spans="1:9">
      <c r="A36" s="4" t="s">
        <v>41</v>
      </c>
      <c r="B36" s="7" t="s">
        <v>53</v>
      </c>
      <c r="H36" s="5">
        <v>19</v>
      </c>
      <c r="I36" s="7">
        <v>8</v>
      </c>
    </row>
    <row r="37" spans="1:9">
      <c r="A37" s="5" t="s">
        <v>23</v>
      </c>
      <c r="B37" s="7">
        <v>27</v>
      </c>
      <c r="H37" s="5">
        <v>20</v>
      </c>
      <c r="I37" s="7">
        <v>4</v>
      </c>
    </row>
    <row r="38" spans="1:9">
      <c r="A38" s="5" t="s">
        <v>18</v>
      </c>
      <c r="B38" s="7">
        <v>27</v>
      </c>
      <c r="H38" s="5">
        <v>21</v>
      </c>
      <c r="I38" s="7">
        <v>1</v>
      </c>
    </row>
    <row r="39" spans="1:9">
      <c r="A39" s="5" t="s">
        <v>14</v>
      </c>
      <c r="B39" s="7">
        <v>46</v>
      </c>
      <c r="H39" s="5">
        <v>22</v>
      </c>
      <c r="I39" s="7">
        <v>4</v>
      </c>
    </row>
    <row r="40" spans="1:9">
      <c r="A40" s="5" t="s">
        <v>42</v>
      </c>
      <c r="B40" s="7">
        <v>100</v>
      </c>
      <c r="H40" s="5">
        <v>23</v>
      </c>
      <c r="I40" s="7">
        <v>3</v>
      </c>
    </row>
    <row r="41" spans="1:9">
      <c r="B41" s="6">
        <f>SUM(B37:B39)/3</f>
        <v>33.333333333333336</v>
      </c>
      <c r="H41" s="5" t="s">
        <v>42</v>
      </c>
      <c r="I41" s="7">
        <v>100</v>
      </c>
    </row>
    <row r="44" spans="1:9">
      <c r="A44" s="4" t="s">
        <v>41</v>
      </c>
      <c r="B44" s="7" t="s">
        <v>96</v>
      </c>
    </row>
    <row r="45" spans="1:9">
      <c r="A45" s="5" t="s">
        <v>21</v>
      </c>
      <c r="B45" s="6">
        <v>0.60901171168675539</v>
      </c>
    </row>
    <row r="46" spans="1:9">
      <c r="A46" s="5" t="s">
        <v>27</v>
      </c>
      <c r="B46" s="6">
        <v>0.57095725226984217</v>
      </c>
    </row>
    <row r="47" spans="1:9">
      <c r="A47" s="5" t="s">
        <v>16</v>
      </c>
      <c r="B47" s="6">
        <v>0.49367860781007039</v>
      </c>
    </row>
    <row r="48" spans="1:9">
      <c r="A48" s="5" t="s">
        <v>12</v>
      </c>
      <c r="B48" s="6">
        <v>0.41937959241552486</v>
      </c>
    </row>
    <row r="49" spans="1:5">
      <c r="A49" s="5" t="s">
        <v>29</v>
      </c>
      <c r="B49" s="6">
        <v>0.36449057030707077</v>
      </c>
    </row>
    <row r="50" spans="1:5">
      <c r="A50" s="5" t="s">
        <v>42</v>
      </c>
      <c r="B50" s="6">
        <v>0.48668567904708449</v>
      </c>
    </row>
    <row r="52" spans="1:5">
      <c r="A52" s="4" t="s">
        <v>99</v>
      </c>
      <c r="B52" s="4" t="s">
        <v>43</v>
      </c>
    </row>
    <row r="53" spans="1:5">
      <c r="A53" s="4" t="s">
        <v>41</v>
      </c>
      <c r="B53" t="s">
        <v>11</v>
      </c>
      <c r="C53" t="s">
        <v>20</v>
      </c>
      <c r="D53" t="s">
        <v>25</v>
      </c>
      <c r="E53" t="s">
        <v>42</v>
      </c>
    </row>
    <row r="54" spans="1:5">
      <c r="A54" s="5" t="s">
        <v>36</v>
      </c>
      <c r="B54" s="7">
        <v>6</v>
      </c>
      <c r="C54" s="7">
        <v>3</v>
      </c>
      <c r="D54" s="7">
        <v>1</v>
      </c>
      <c r="E54" s="7">
        <v>10</v>
      </c>
    </row>
    <row r="55" spans="1:5">
      <c r="A55" s="5" t="s">
        <v>24</v>
      </c>
      <c r="B55" s="7">
        <v>3</v>
      </c>
      <c r="C55" s="7">
        <v>2</v>
      </c>
      <c r="D55" s="7">
        <v>3</v>
      </c>
      <c r="E55" s="7">
        <v>8</v>
      </c>
    </row>
    <row r="56" spans="1:5">
      <c r="A56" s="5" t="s">
        <v>39</v>
      </c>
      <c r="B56" s="7">
        <v>2</v>
      </c>
      <c r="C56" s="7">
        <v>3</v>
      </c>
      <c r="D56" s="7">
        <v>1</v>
      </c>
      <c r="E56" s="7">
        <v>6</v>
      </c>
    </row>
    <row r="57" spans="1:5">
      <c r="A57" s="5" t="s">
        <v>40</v>
      </c>
      <c r="B57" s="7">
        <v>2</v>
      </c>
      <c r="C57" s="7">
        <v>3</v>
      </c>
      <c r="D57" s="7">
        <v>1</v>
      </c>
      <c r="E57" s="7">
        <v>6</v>
      </c>
    </row>
    <row r="58" spans="1:5">
      <c r="A58" s="5" t="s">
        <v>19</v>
      </c>
      <c r="B58" s="7">
        <v>5</v>
      </c>
      <c r="C58" s="7">
        <v>5</v>
      </c>
      <c r="D58" s="7">
        <v>7</v>
      </c>
      <c r="E58" s="7">
        <v>17</v>
      </c>
    </row>
    <row r="59" spans="1:5">
      <c r="A59" s="5" t="s">
        <v>33</v>
      </c>
      <c r="B59" s="7">
        <v>2</v>
      </c>
      <c r="C59" s="7">
        <v>2</v>
      </c>
      <c r="D59" s="7">
        <v>1</v>
      </c>
      <c r="E59" s="7">
        <v>5</v>
      </c>
    </row>
    <row r="60" spans="1:5">
      <c r="A60" s="5" t="s">
        <v>38</v>
      </c>
      <c r="B60" s="7">
        <v>3</v>
      </c>
      <c r="C60" s="7">
        <v>7</v>
      </c>
      <c r="D60" s="7">
        <v>3</v>
      </c>
      <c r="E60" s="7">
        <v>13</v>
      </c>
    </row>
    <row r="61" spans="1:5">
      <c r="A61" s="5" t="s">
        <v>15</v>
      </c>
      <c r="B61" s="7">
        <v>2</v>
      </c>
      <c r="C61" s="7">
        <v>1</v>
      </c>
      <c r="D61" s="7">
        <v>1</v>
      </c>
      <c r="E61" s="7">
        <v>4</v>
      </c>
    </row>
    <row r="62" spans="1:5">
      <c r="A62" s="5" t="s">
        <v>34</v>
      </c>
      <c r="B62" s="7">
        <v>2</v>
      </c>
      <c r="C62" s="7">
        <v>1</v>
      </c>
      <c r="D62" s="7">
        <v>2</v>
      </c>
      <c r="E62" s="7">
        <v>5</v>
      </c>
    </row>
    <row r="63" spans="1:5">
      <c r="A63" s="5" t="s">
        <v>31</v>
      </c>
      <c r="B63" s="7">
        <v>2</v>
      </c>
      <c r="C63" s="7">
        <v>2</v>
      </c>
      <c r="D63" s="7">
        <v>4</v>
      </c>
      <c r="E63" s="7">
        <v>8</v>
      </c>
    </row>
    <row r="64" spans="1:5">
      <c r="A64" s="5" t="s">
        <v>26</v>
      </c>
      <c r="B64" s="7">
        <v>2</v>
      </c>
      <c r="C64" s="7">
        <v>2</v>
      </c>
      <c r="D64" s="7">
        <v>4</v>
      </c>
      <c r="E64" s="7">
        <v>8</v>
      </c>
    </row>
    <row r="65" spans="1:5">
      <c r="A65" s="5" t="s">
        <v>32</v>
      </c>
      <c r="B65" s="7">
        <v>1</v>
      </c>
      <c r="C65" s="7">
        <v>5</v>
      </c>
      <c r="D65" s="7">
        <v>4</v>
      </c>
      <c r="E65" s="7">
        <v>10</v>
      </c>
    </row>
    <row r="66" spans="1:5">
      <c r="A66" s="5" t="s">
        <v>42</v>
      </c>
      <c r="B66" s="7">
        <v>32</v>
      </c>
      <c r="C66" s="7">
        <v>36</v>
      </c>
      <c r="D66" s="7">
        <v>32</v>
      </c>
      <c r="E66" s="7">
        <v>100</v>
      </c>
    </row>
    <row r="105" spans="1:2">
      <c r="B105" s="29"/>
    </row>
    <row r="106" spans="1:2">
      <c r="A106" s="5"/>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CE1F-FAC1-EE40-A13F-5C8DFA3815C0}">
  <dimension ref="A2:G68"/>
  <sheetViews>
    <sheetView topLeftCell="A2" zoomScaleNormal="100" workbookViewId="0">
      <selection activeCell="E20" sqref="E20"/>
    </sheetView>
  </sheetViews>
  <sheetFormatPr baseColWidth="10" defaultRowHeight="16"/>
  <cols>
    <col min="1" max="1" width="26.1640625" bestFit="1" customWidth="1"/>
    <col min="2" max="2" width="13.83203125" customWidth="1"/>
    <col min="3" max="3" width="38.83203125" customWidth="1"/>
    <col min="4" max="4" width="16.5" bestFit="1" customWidth="1"/>
    <col min="5" max="5" width="15.6640625" bestFit="1" customWidth="1"/>
    <col min="7" max="7" width="23.5" customWidth="1"/>
  </cols>
  <sheetData>
    <row r="2" spans="2:7" ht="105" customHeight="1">
      <c r="G2" s="21" t="str">
        <f>_xlfn.XLOOKUP('Pivots '!A5,Table4[Column1],Table4[Column2],"Unknown")</f>
        <v xml:space="preserve">
1. Overall, activity levels remain low throughout the day. The highest peak of activity occurs around midnight (00:00). 
2. Followed by a gradual decline that reaches a minimal engagement period around midday.</v>
      </c>
    </row>
    <row r="5" spans="2:7" ht="7" hidden="1" customHeight="1"/>
    <row r="6" spans="2:7" hidden="1"/>
    <row r="7" spans="2:7" ht="7" customHeight="1"/>
    <row r="8" spans="2:7" ht="28" customHeight="1">
      <c r="B8" t="s">
        <v>78</v>
      </c>
      <c r="C8" s="20" t="s">
        <v>79</v>
      </c>
    </row>
    <row r="9" spans="2:7" ht="69" customHeight="1">
      <c r="B9" t="s">
        <v>11</v>
      </c>
      <c r="C9" s="22" t="s">
        <v>97</v>
      </c>
    </row>
    <row r="10" spans="2:7" ht="131" customHeight="1">
      <c r="B10" t="s">
        <v>20</v>
      </c>
      <c r="C10" s="20" t="s">
        <v>98</v>
      </c>
    </row>
    <row r="11" spans="2:7" ht="99" customHeight="1">
      <c r="B11" t="s">
        <v>25</v>
      </c>
      <c r="C11" s="20" t="s">
        <v>80</v>
      </c>
    </row>
    <row r="17" spans="1:7">
      <c r="B17" t="s">
        <v>81</v>
      </c>
      <c r="C17" t="s">
        <v>87</v>
      </c>
      <c r="E17" t="s">
        <v>81</v>
      </c>
      <c r="F17" t="s">
        <v>87</v>
      </c>
      <c r="G17" t="s">
        <v>88</v>
      </c>
    </row>
    <row r="18" spans="1:7">
      <c r="B18" t="s">
        <v>82</v>
      </c>
      <c r="C18">
        <v>33</v>
      </c>
      <c r="E18">
        <v>5</v>
      </c>
      <c r="F18">
        <v>10</v>
      </c>
    </row>
    <row r="19" spans="1:7">
      <c r="B19" t="s">
        <v>83</v>
      </c>
      <c r="C19">
        <v>33</v>
      </c>
      <c r="E19">
        <v>10</v>
      </c>
      <c r="F19">
        <v>10</v>
      </c>
    </row>
    <row r="20" spans="1:7">
      <c r="B20" t="s">
        <v>84</v>
      </c>
      <c r="C20">
        <v>33</v>
      </c>
      <c r="E20">
        <v>15</v>
      </c>
      <c r="F20">
        <v>10</v>
      </c>
    </row>
    <row r="21" spans="1:7">
      <c r="B21" t="s">
        <v>85</v>
      </c>
      <c r="C21">
        <v>100</v>
      </c>
      <c r="E21">
        <v>20</v>
      </c>
      <c r="F21">
        <v>10</v>
      </c>
    </row>
    <row r="22" spans="1:7">
      <c r="B22" t="s">
        <v>86</v>
      </c>
      <c r="C22">
        <v>199</v>
      </c>
      <c r="E22">
        <v>25</v>
      </c>
      <c r="F22">
        <v>10</v>
      </c>
    </row>
    <row r="23" spans="1:7">
      <c r="E23">
        <v>30</v>
      </c>
      <c r="F23">
        <v>10</v>
      </c>
    </row>
    <row r="24" spans="1:7">
      <c r="E24">
        <v>35</v>
      </c>
      <c r="F24">
        <v>10</v>
      </c>
    </row>
    <row r="25" spans="1:7">
      <c r="E25">
        <v>40</v>
      </c>
      <c r="F25">
        <v>10</v>
      </c>
    </row>
    <row r="26" spans="1:7">
      <c r="E26">
        <v>45</v>
      </c>
      <c r="F26">
        <v>10</v>
      </c>
    </row>
    <row r="27" spans="1:7">
      <c r="E27">
        <v>50</v>
      </c>
      <c r="F27">
        <v>9</v>
      </c>
    </row>
    <row r="28" spans="1:7">
      <c r="E28" s="6">
        <f>'Pivots '!B41</f>
        <v>33.333333333333336</v>
      </c>
      <c r="F28">
        <v>100</v>
      </c>
    </row>
    <row r="29" spans="1:7">
      <c r="F29">
        <v>199</v>
      </c>
    </row>
    <row r="31" spans="1:7">
      <c r="A31" t="s">
        <v>93</v>
      </c>
      <c r="B31" t="s">
        <v>89</v>
      </c>
    </row>
    <row r="32" spans="1:7">
      <c r="A32" t="s">
        <v>90</v>
      </c>
      <c r="B32">
        <f>GETPIVOTDATA("sentiment_score",'Pivots '!$A$36,"sentiment_score","negative")</f>
        <v>27</v>
      </c>
    </row>
    <row r="33" spans="1:2">
      <c r="A33" t="s">
        <v>91</v>
      </c>
      <c r="B33">
        <v>1</v>
      </c>
    </row>
    <row r="34" spans="1:2">
      <c r="A34" t="s">
        <v>92</v>
      </c>
      <c r="B34">
        <v>134</v>
      </c>
    </row>
    <row r="35" spans="1:2">
      <c r="B35">
        <v>199</v>
      </c>
    </row>
    <row r="42" spans="1:2">
      <c r="B42" t="s">
        <v>94</v>
      </c>
    </row>
    <row r="43" spans="1:2">
      <c r="A43" t="s">
        <v>11</v>
      </c>
      <c r="B43">
        <v>10.667</v>
      </c>
    </row>
    <row r="44" spans="1:2">
      <c r="A44" t="s">
        <v>20</v>
      </c>
      <c r="B44">
        <v>12</v>
      </c>
    </row>
    <row r="45" spans="1:2">
      <c r="A45" t="s">
        <v>95</v>
      </c>
    </row>
    <row r="60" spans="3:5">
      <c r="C60" t="s">
        <v>113</v>
      </c>
    </row>
    <row r="61" spans="3:5">
      <c r="C61" s="38" t="s">
        <v>104</v>
      </c>
      <c r="D61" s="41" t="s">
        <v>112</v>
      </c>
      <c r="E61" s="36">
        <v>3.6</v>
      </c>
    </row>
    <row r="62" spans="3:5">
      <c r="C62" s="39" t="s">
        <v>105</v>
      </c>
      <c r="D62" s="42" t="s">
        <v>11</v>
      </c>
      <c r="E62" s="37">
        <v>0.6</v>
      </c>
    </row>
    <row r="63" spans="3:5">
      <c r="C63" s="39" t="s">
        <v>106</v>
      </c>
      <c r="D63" s="42" t="s">
        <v>107</v>
      </c>
      <c r="E63" s="37">
        <v>0.56999999999999995</v>
      </c>
    </row>
    <row r="64" spans="3:5">
      <c r="C64" s="39" t="s">
        <v>108</v>
      </c>
      <c r="D64" s="42" t="s">
        <v>109</v>
      </c>
      <c r="E64" s="37">
        <v>0.55000000000000004</v>
      </c>
    </row>
    <row r="65" spans="3:5">
      <c r="C65" s="40" t="s">
        <v>110</v>
      </c>
      <c r="D65" s="43" t="s">
        <v>111</v>
      </c>
      <c r="E65" s="35">
        <v>0.61</v>
      </c>
    </row>
    <row r="68" spans="3:5">
      <c r="C68" s="44"/>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0D0D-77AF-7B4A-ACDF-39E318D63CC6}">
  <dimension ref="A1:F34"/>
  <sheetViews>
    <sheetView workbookViewId="0">
      <selection activeCell="D33" sqref="D33"/>
    </sheetView>
  </sheetViews>
  <sheetFormatPr baseColWidth="10" defaultRowHeight="16"/>
  <cols>
    <col min="1" max="1" width="11.6640625" bestFit="1" customWidth="1"/>
    <col min="2" max="2" width="21.6640625" bestFit="1" customWidth="1"/>
  </cols>
  <sheetData>
    <row r="1" spans="1:6">
      <c r="A1" t="s">
        <v>2</v>
      </c>
      <c r="B1" t="s">
        <v>103</v>
      </c>
      <c r="D1" t="s">
        <v>100</v>
      </c>
      <c r="E1" t="s">
        <v>7</v>
      </c>
      <c r="F1" t="s">
        <v>101</v>
      </c>
    </row>
    <row r="2" spans="1:6">
      <c r="A2" s="31" t="s">
        <v>21</v>
      </c>
      <c r="B2">
        <v>0.5659999971588453</v>
      </c>
      <c r="D2" t="s">
        <v>64</v>
      </c>
      <c r="E2" t="s">
        <v>28</v>
      </c>
      <c r="F2">
        <v>3.5999999940395355</v>
      </c>
    </row>
    <row r="3" spans="1:6">
      <c r="A3" s="31" t="s">
        <v>27</v>
      </c>
      <c r="B3">
        <v>0.5108695661892062</v>
      </c>
      <c r="D3" t="s">
        <v>64</v>
      </c>
      <c r="E3" t="s">
        <v>13</v>
      </c>
      <c r="F3">
        <v>3.5199999734759331</v>
      </c>
    </row>
    <row r="4" spans="1:6">
      <c r="A4" s="31" t="s">
        <v>16</v>
      </c>
      <c r="B4">
        <v>0.50166666725029552</v>
      </c>
      <c r="D4" t="s">
        <v>66</v>
      </c>
      <c r="E4" t="s">
        <v>17</v>
      </c>
      <c r="F4">
        <v>3.4299999848008156</v>
      </c>
    </row>
    <row r="5" spans="1:6">
      <c r="A5" s="31" t="s">
        <v>12</v>
      </c>
      <c r="B5">
        <v>0.48149999864399434</v>
      </c>
      <c r="D5" t="s">
        <v>63</v>
      </c>
      <c r="E5" t="s">
        <v>17</v>
      </c>
      <c r="F5">
        <v>3.4000000357627869</v>
      </c>
    </row>
    <row r="6" spans="1:6">
      <c r="A6" s="31" t="s">
        <v>29</v>
      </c>
      <c r="B6">
        <v>0.42888888840874034</v>
      </c>
      <c r="D6" t="s">
        <v>66</v>
      </c>
      <c r="E6" t="s">
        <v>13</v>
      </c>
      <c r="F6">
        <v>3.3799999952316284</v>
      </c>
    </row>
    <row r="7" spans="1:6">
      <c r="A7" s="31"/>
      <c r="B7">
        <f>SUM(B2:B6)</f>
        <v>2.4889251176510823</v>
      </c>
      <c r="D7" t="s">
        <v>64</v>
      </c>
      <c r="E7" t="s">
        <v>22</v>
      </c>
      <c r="F7">
        <v>3.3199999928474426</v>
      </c>
    </row>
    <row r="8" spans="1:6">
      <c r="D8" t="s">
        <v>63</v>
      </c>
      <c r="E8" t="s">
        <v>28</v>
      </c>
      <c r="F8">
        <v>2.4399999380111694</v>
      </c>
    </row>
    <row r="9" spans="1:6">
      <c r="D9" t="s">
        <v>63</v>
      </c>
      <c r="E9" t="s">
        <v>22</v>
      </c>
      <c r="F9">
        <v>2.3299999833106995</v>
      </c>
    </row>
    <row r="10" spans="1:6">
      <c r="A10" t="s">
        <v>1</v>
      </c>
      <c r="B10" t="s">
        <v>103</v>
      </c>
      <c r="D10" t="s">
        <v>63</v>
      </c>
      <c r="E10" t="s">
        <v>13</v>
      </c>
      <c r="F10">
        <v>2.3299999609589577</v>
      </c>
    </row>
    <row r="11" spans="1:6">
      <c r="A11" s="31" t="s">
        <v>11</v>
      </c>
      <c r="B11" s="6">
        <v>0.60242424318284704</v>
      </c>
      <c r="D11" t="s">
        <v>64</v>
      </c>
      <c r="E11" t="s">
        <v>35</v>
      </c>
      <c r="F11">
        <v>2.2599999904632568</v>
      </c>
    </row>
    <row r="12" spans="1:6">
      <c r="A12" s="31" t="s">
        <v>20</v>
      </c>
      <c r="B12">
        <v>0.57323529505554371</v>
      </c>
      <c r="D12" t="s">
        <v>65</v>
      </c>
      <c r="E12" t="s">
        <v>22</v>
      </c>
      <c r="F12">
        <v>2.2200000286102295</v>
      </c>
    </row>
    <row r="13" spans="1:6">
      <c r="A13" s="31" t="s">
        <v>25</v>
      </c>
      <c r="B13">
        <v>0.31090908791079663</v>
      </c>
      <c r="D13" t="s">
        <v>66</v>
      </c>
      <c r="E13" t="s">
        <v>37</v>
      </c>
      <c r="F13">
        <v>1.9800000041723251</v>
      </c>
    </row>
    <row r="14" spans="1:6">
      <c r="D14" t="s">
        <v>64</v>
      </c>
      <c r="E14" t="s">
        <v>37</v>
      </c>
      <c r="F14">
        <v>1.880000039935112</v>
      </c>
    </row>
    <row r="15" spans="1:6">
      <c r="D15" t="s">
        <v>66</v>
      </c>
      <c r="E15" t="s">
        <v>30</v>
      </c>
      <c r="F15">
        <v>1.8599999845027924</v>
      </c>
    </row>
    <row r="16" spans="1:6">
      <c r="A16" t="s">
        <v>8</v>
      </c>
      <c r="B16" t="s">
        <v>103</v>
      </c>
      <c r="D16" t="s">
        <v>66</v>
      </c>
      <c r="E16" t="s">
        <v>28</v>
      </c>
      <c r="F16">
        <v>1.5600000321865082</v>
      </c>
    </row>
    <row r="17" spans="1:6">
      <c r="A17" s="31" t="s">
        <v>23</v>
      </c>
      <c r="B17">
        <v>0.5588461556113683</v>
      </c>
      <c r="D17" t="s">
        <v>64</v>
      </c>
      <c r="E17" t="s">
        <v>17</v>
      </c>
      <c r="F17">
        <v>1.4700000286102295</v>
      </c>
    </row>
    <row r="18" spans="1:6">
      <c r="A18" s="31" t="s">
        <v>14</v>
      </c>
      <c r="B18">
        <v>0.48024999890476466</v>
      </c>
      <c r="D18" t="s">
        <v>63</v>
      </c>
      <c r="E18" t="s">
        <v>35</v>
      </c>
      <c r="F18">
        <v>1.2099999710917473</v>
      </c>
    </row>
    <row r="19" spans="1:6">
      <c r="A19" s="31" t="s">
        <v>18</v>
      </c>
      <c r="B19">
        <v>0.46735293987919302</v>
      </c>
      <c r="D19" t="s">
        <v>65</v>
      </c>
      <c r="E19" t="s">
        <v>17</v>
      </c>
      <c r="F19">
        <v>1.1100000143051147</v>
      </c>
    </row>
    <row r="20" spans="1:6">
      <c r="D20" t="s">
        <v>65</v>
      </c>
      <c r="E20" t="s">
        <v>30</v>
      </c>
      <c r="F20">
        <v>1.1000000089406967</v>
      </c>
    </row>
    <row r="21" spans="1:6">
      <c r="D21" t="s">
        <v>66</v>
      </c>
      <c r="E21" t="s">
        <v>22</v>
      </c>
      <c r="F21">
        <v>0.92000000178813934</v>
      </c>
    </row>
    <row r="22" spans="1:6">
      <c r="A22" t="s">
        <v>102</v>
      </c>
      <c r="B22" t="s">
        <v>103</v>
      </c>
      <c r="D22" t="s">
        <v>64</v>
      </c>
      <c r="E22" t="s">
        <v>30</v>
      </c>
      <c r="F22">
        <v>0.87999999523162842</v>
      </c>
    </row>
    <row r="23" spans="1:6">
      <c r="A23" s="31" t="s">
        <v>36</v>
      </c>
      <c r="B23">
        <v>0.57923076244500971</v>
      </c>
      <c r="D23" t="s">
        <v>63</v>
      </c>
      <c r="E23" t="s">
        <v>30</v>
      </c>
      <c r="F23">
        <v>0.87000001966953278</v>
      </c>
    </row>
    <row r="24" spans="1:6">
      <c r="A24" s="31" t="s">
        <v>24</v>
      </c>
      <c r="B24">
        <v>0.53999999579456115</v>
      </c>
      <c r="D24" t="s">
        <v>66</v>
      </c>
      <c r="E24" t="s">
        <v>35</v>
      </c>
      <c r="F24">
        <v>0.85999996960163116</v>
      </c>
    </row>
    <row r="25" spans="1:6">
      <c r="A25" s="31" t="s">
        <v>39</v>
      </c>
      <c r="B25">
        <v>0.54714285901614601</v>
      </c>
      <c r="D25" t="s">
        <v>65</v>
      </c>
      <c r="E25" t="s">
        <v>13</v>
      </c>
      <c r="F25">
        <v>0.68000000715255737</v>
      </c>
    </row>
    <row r="26" spans="1:6">
      <c r="A26" s="31" t="s">
        <v>40</v>
      </c>
      <c r="B26">
        <v>0.56333333005507791</v>
      </c>
      <c r="D26" t="s">
        <v>65</v>
      </c>
      <c r="E26" t="s">
        <v>35</v>
      </c>
      <c r="F26">
        <v>0.63000001013278961</v>
      </c>
    </row>
    <row r="27" spans="1:6">
      <c r="A27" s="31" t="s">
        <v>19</v>
      </c>
      <c r="B27">
        <v>0.45666666577259701</v>
      </c>
      <c r="D27" t="s">
        <v>65</v>
      </c>
      <c r="E27" t="s">
        <v>37</v>
      </c>
      <c r="F27">
        <v>0.28999999165534973</v>
      </c>
    </row>
    <row r="28" spans="1:6">
      <c r="A28" s="31" t="s">
        <v>33</v>
      </c>
      <c r="B28">
        <v>0.33999999798834324</v>
      </c>
      <c r="D28" t="s">
        <v>65</v>
      </c>
      <c r="E28" t="s">
        <v>28</v>
      </c>
      <c r="F28">
        <v>0.10000000149011612</v>
      </c>
    </row>
    <row r="29" spans="1:6">
      <c r="A29" s="31" t="s">
        <v>38</v>
      </c>
      <c r="B29">
        <v>0.46909091147509491</v>
      </c>
    </row>
    <row r="30" spans="1:6">
      <c r="A30" s="31" t="s">
        <v>15</v>
      </c>
      <c r="B30">
        <v>0.63200000524520872</v>
      </c>
    </row>
    <row r="31" spans="1:6">
      <c r="A31" s="31" t="s">
        <v>34</v>
      </c>
      <c r="B31">
        <v>0.52500000347693765</v>
      </c>
    </row>
    <row r="32" spans="1:6">
      <c r="A32" s="31" t="s">
        <v>31</v>
      </c>
      <c r="B32">
        <v>0.44125000108033419</v>
      </c>
    </row>
    <row r="33" spans="1:2">
      <c r="A33" s="31" t="s">
        <v>26</v>
      </c>
      <c r="B33">
        <v>0.48666666613684761</v>
      </c>
    </row>
    <row r="34" spans="1:2">
      <c r="A34" s="31" t="s">
        <v>32</v>
      </c>
      <c r="B34">
        <v>0.34857143355267389</v>
      </c>
    </row>
  </sheetData>
  <pageMargins left="0.7" right="0.7" top="0.75" bottom="0.75" header="0.3" footer="0.3"/>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3723E-9DEB-CC48-921E-21F7058726B0}">
  <dimension ref="C5:W37"/>
  <sheetViews>
    <sheetView zoomScale="68" zoomScaleNormal="78" workbookViewId="0">
      <selection activeCell="Q5" sqref="Q5"/>
    </sheetView>
  </sheetViews>
  <sheetFormatPr baseColWidth="10" defaultRowHeight="16"/>
  <cols>
    <col min="1" max="2" width="10.83203125" style="3"/>
    <col min="3" max="3" width="27.1640625" style="3" bestFit="1" customWidth="1"/>
    <col min="4" max="4" width="9" style="3" bestFit="1" customWidth="1"/>
    <col min="5" max="5" width="10.6640625" style="3" bestFit="1" customWidth="1"/>
    <col min="6" max="6" width="8.6640625" style="3" bestFit="1" customWidth="1"/>
    <col min="7" max="7" width="6.5" style="3" bestFit="1" customWidth="1"/>
    <col min="8" max="8" width="12.6640625" style="3" bestFit="1" customWidth="1"/>
    <col min="9" max="15" width="10.83203125" style="3"/>
    <col min="16" max="16" width="11.83203125" style="3" bestFit="1" customWidth="1"/>
    <col min="17" max="17" width="9.5" style="3" bestFit="1" customWidth="1"/>
    <col min="18" max="18" width="11.83203125" style="3" bestFit="1" customWidth="1"/>
    <col min="19" max="19" width="10.1640625" style="3" bestFit="1" customWidth="1"/>
    <col min="20" max="20" width="9.6640625" style="3" bestFit="1" customWidth="1"/>
    <col min="21" max="21" width="34.5" style="3" customWidth="1"/>
    <col min="22" max="22" width="7.5" style="3" bestFit="1" customWidth="1"/>
    <col min="23" max="16384" width="10.83203125" style="3"/>
  </cols>
  <sheetData>
    <row r="5" spans="3:20" ht="27" customHeight="1"/>
    <row r="6" spans="3:20">
      <c r="S6" s="28" t="s">
        <v>77</v>
      </c>
      <c r="T6" s="24" t="s">
        <v>76</v>
      </c>
    </row>
    <row r="9" spans="3:20">
      <c r="J9" s="8" t="s">
        <v>54</v>
      </c>
      <c r="K9" s="10">
        <f>GETPIVOTDATA("Sum of likes",'Pivots '!$A$20)</f>
        <v>238181</v>
      </c>
      <c r="N9" s="8" t="s">
        <v>54</v>
      </c>
      <c r="O9" s="9">
        <f>GETPIVOTDATA("Average of likes",'Pivots '!$A$14)</f>
        <v>2381.81</v>
      </c>
    </row>
    <row r="10" spans="3:20">
      <c r="J10" s="8" t="s">
        <v>56</v>
      </c>
      <c r="K10" s="10">
        <f>GETPIVOTDATA("Sum of shares",'Pivots '!$A$20)</f>
        <v>41565</v>
      </c>
      <c r="N10" s="8" t="s">
        <v>56</v>
      </c>
      <c r="O10" s="9">
        <f>GETPIVOTDATA("Average of shares",'Pivots '!$A$14)</f>
        <v>415.65</v>
      </c>
      <c r="R10" s="11" t="s">
        <v>45</v>
      </c>
      <c r="S10" s="8">
        <f>GETPIVOTDATA("platform",'Pivots '!$A$4)</f>
        <v>100</v>
      </c>
    </row>
    <row r="11" spans="3:20">
      <c r="J11" s="8" t="s">
        <v>55</v>
      </c>
      <c r="K11" s="10">
        <f>GETPIVOTDATA("Sum of comments",'Pivots '!$A$20)</f>
        <v>20266</v>
      </c>
      <c r="N11" s="8" t="s">
        <v>57</v>
      </c>
      <c r="O11" s="9">
        <f>GETPIVOTDATA("Average of comments",'Pivots '!$A$14)</f>
        <v>202.66</v>
      </c>
      <c r="R11" s="11" t="s">
        <v>58</v>
      </c>
      <c r="S11" s="13" t="str">
        <f>'Pivots '!D6</f>
        <v>carousel</v>
      </c>
    </row>
    <row r="16" spans="3:20">
      <c r="C16" s="32" t="s">
        <v>70</v>
      </c>
      <c r="D16" s="32" t="s">
        <v>69</v>
      </c>
      <c r="E16" s="33"/>
      <c r="F16" s="33"/>
      <c r="G16" s="33"/>
      <c r="H16" s="12"/>
    </row>
    <row r="17" spans="3:23">
      <c r="C17" s="32" t="s">
        <v>68</v>
      </c>
      <c r="D17" s="34" t="s">
        <v>66</v>
      </c>
      <c r="E17" s="34" t="s">
        <v>63</v>
      </c>
      <c r="F17" s="34" t="s">
        <v>65</v>
      </c>
      <c r="G17" s="34" t="s">
        <v>64</v>
      </c>
      <c r="H17" s="15" t="s">
        <v>75</v>
      </c>
    </row>
    <row r="18" spans="3:23">
      <c r="C18" s="14" t="s">
        <v>35</v>
      </c>
      <c r="D18" s="26">
        <v>0.37608906098741529</v>
      </c>
      <c r="E18" s="26">
        <v>0.2322294259953683</v>
      </c>
      <c r="F18" s="26">
        <v>0.22854914196567863</v>
      </c>
      <c r="G18" s="26">
        <v>0.44705032409657497</v>
      </c>
      <c r="H18" s="18">
        <v>0.355697014764499</v>
      </c>
    </row>
    <row r="19" spans="3:23">
      <c r="C19" s="14" t="s">
        <v>22</v>
      </c>
      <c r="D19" s="25">
        <v>0.11989079563182528</v>
      </c>
      <c r="E19" s="25">
        <v>0.94399375975039013</v>
      </c>
      <c r="F19" s="25">
        <v>0.50200703806589753</v>
      </c>
      <c r="G19" s="25">
        <v>0.51263782465025975</v>
      </c>
      <c r="H19" s="19">
        <v>0.48548502092635654</v>
      </c>
    </row>
    <row r="20" spans="3:23">
      <c r="C20" s="14" t="s">
        <v>37</v>
      </c>
      <c r="D20" s="25">
        <v>0.51672384708156049</v>
      </c>
      <c r="E20" s="25">
        <v>0.65129733520336608</v>
      </c>
      <c r="F20" s="25">
        <v>0.4348872052963621</v>
      </c>
      <c r="G20" s="25">
        <v>0.63754166065560347</v>
      </c>
      <c r="H20" s="19">
        <v>0.5371938759068311</v>
      </c>
    </row>
    <row r="21" spans="3:23">
      <c r="C21" s="14" t="s">
        <v>13</v>
      </c>
      <c r="D21" s="25">
        <v>0.56331028116834614</v>
      </c>
      <c r="E21" s="25">
        <v>0.31466203178620855</v>
      </c>
      <c r="F21" s="25">
        <v>0.40868361667934383</v>
      </c>
      <c r="G21" s="25">
        <v>0.4834314853717091</v>
      </c>
      <c r="H21" s="19">
        <v>0.46185018681252721</v>
      </c>
    </row>
    <row r="22" spans="3:23">
      <c r="C22" s="14" t="s">
        <v>28</v>
      </c>
      <c r="D22" s="25">
        <v>0.64695957312316377</v>
      </c>
      <c r="E22" s="25">
        <v>0.50211845010932232</v>
      </c>
      <c r="F22" s="25">
        <v>0.10187207488299532</v>
      </c>
      <c r="G22" s="25">
        <v>0.61636433183350348</v>
      </c>
      <c r="H22" s="19">
        <v>0.53996260026157872</v>
      </c>
    </row>
    <row r="23" spans="3:23">
      <c r="C23" s="14" t="s">
        <v>30</v>
      </c>
      <c r="D23" s="25">
        <v>0.24859985493388881</v>
      </c>
      <c r="E23" s="25">
        <v>0.43276131045241811</v>
      </c>
      <c r="F23" s="25">
        <v>0.39818796495002756</v>
      </c>
      <c r="G23" s="25">
        <v>0.88447886414972565</v>
      </c>
      <c r="H23" s="19">
        <v>0.39389647996402</v>
      </c>
    </row>
    <row r="24" spans="3:23">
      <c r="C24" s="14" t="s">
        <v>17</v>
      </c>
      <c r="D24" s="26">
        <v>0.42524400453268851</v>
      </c>
      <c r="E24" s="26">
        <v>0.70981008561381864</v>
      </c>
      <c r="F24" s="26">
        <v>0.55967983733870175</v>
      </c>
      <c r="G24" s="27">
        <v>0.61528907876810812</v>
      </c>
      <c r="H24" s="18">
        <v>0.55972616208962389</v>
      </c>
    </row>
    <row r="26" spans="3:23">
      <c r="C26" s="16" t="s">
        <v>73</v>
      </c>
    </row>
    <row r="27" spans="3:23">
      <c r="C27" s="16" t="s">
        <v>72</v>
      </c>
    </row>
    <row r="28" spans="3:23">
      <c r="C28" s="16" t="s">
        <v>74</v>
      </c>
    </row>
    <row r="29" spans="3:23">
      <c r="C29" s="16" t="s">
        <v>71</v>
      </c>
      <c r="H29" s="17"/>
    </row>
    <row r="30" spans="3:23" ht="1" customHeight="1"/>
    <row r="31" spans="3:23" ht="61" customHeight="1">
      <c r="C31" s="23"/>
      <c r="T31" s="30" t="str">
        <f>_xlfn.XLOOKUP('Pivots '!A5,Table4[Column1],Table4[Column2],"Unknown")</f>
        <v xml:space="preserve">
1. Overall, activity levels remain low throughout the day. The highest peak of activity occurs around midnight (00:00). 
2. Followed by a gradual decline that reaches a minimal engagement period around midday.</v>
      </c>
      <c r="U31" s="30"/>
      <c r="V31" s="30"/>
      <c r="W31" s="30"/>
    </row>
    <row r="32" spans="3:23" ht="114" customHeight="1"/>
    <row r="37" spans="21:21">
      <c r="U37" s="45" t="s">
        <v>114</v>
      </c>
    </row>
  </sheetData>
  <mergeCells count="1">
    <mergeCell ref="T31:W31"/>
  </mergeCells>
  <conditionalFormatting pivot="1" sqref="D18:G24">
    <cfRule type="cellIs" dxfId="9" priority="5" operator="greaterThanOrEqual">
      <formula>0.85</formula>
    </cfRule>
  </conditionalFormatting>
  <conditionalFormatting pivot="1" sqref="D18:G24">
    <cfRule type="cellIs" dxfId="8" priority="4" operator="between">
      <formula>0.65</formula>
      <formula>0.85</formula>
    </cfRule>
  </conditionalFormatting>
  <conditionalFormatting pivot="1" sqref="D18:G24">
    <cfRule type="cellIs" dxfId="7" priority="3" operator="between">
      <formula>0.4</formula>
      <formula>0.6</formula>
    </cfRule>
  </conditionalFormatting>
  <conditionalFormatting pivot="1" sqref="D18:G24">
    <cfRule type="cellIs" dxfId="6" priority="2" operator="lessThanOrEqual">
      <formula>0.4</formula>
    </cfRule>
  </conditionalFormatting>
  <conditionalFormatting pivot="1" sqref="D18:G24">
    <cfRule type="containsBlanks" dxfId="5" priority="1">
      <formula>LEN(TRIM(D18))=0</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6 f c 1 a b a - 4 7 6 7 - 4 7 8 8 - 8 5 0 d - 4 9 4 e 8 b a 8 0 2 a e "   x m l n s = " h t t p : / / s c h e m a s . m i c r o s o f t . c o m / D a t a M a s h u p " > A A A A A A k H A A B Q S w M E F A A A C A g A o H E B W 9 1 s V 2 m l A A A A 9 g A A A B I A A A B D b 2 5 m a W c v U G F j a 2 F n Z S 5 4 b W y F j 7 E O g j A Y h F + F d K c t K M G Q n z K 4 S m J C N K 5 N q d A I x d B i e T c H H 8 l X E K O o m + P d f Z f c 3 a 8 3 y M a 2 8 S 6 y N 6 r T K Q o w R Z 7 U o i u V r l I 0 2 K O / Q h m D L R c n X k l v g r V J R q N S V F t 7 T g h x z m G 3 w F 1 f k Z D S g B z y T S F q 2 X J f a W O 5 F h J 9 W u X / F m K w f 4 1 h I Q 6 W E Y 7 i G F M g s w m 5 0 l 8 g n P Y + 0 x 8 T 1 k N j h 1 4 y q f 1 d A W S W Q N 4 f 2 A N Q S w M E F A A A C A g A o H E B W 4 K + e t R W B A A A F i I A A B M A A A B G b 3 J t d W x h c y 9 T Z W N 0 a W 9 u M S 5 t 7 V j b b u M 2 E H 0 3 s P 9 A a F 8 c w H B i O c 6 i a L d A a m + R f d g k r V 3 0 I Q g M R q I t I h J p i J S z w S L / v j O 6 W R f K d l E r Q B C / 2 B C H m j l z z g w v U s z R X A o y T f 4 H v 3 7 o f O g o j 4 b M J U o 6 n P r z g L m c z p l Y 0 i U L m N A D 8 p n 4 T H c I m c o o d B g 8 j t W 6 P 5 F O h O b u n 9 x n / b E U G h 5 U 1 z r 9 R 7 F Q n a 5 Z K A V 3 q H y K V H Q 6 k U / C l 9 R V p 0 1 B + o 5 a W y c 9 c j d h P g + 4 Z i H E s X p W j 4 y l H w V C w e M v P f J X J D W b 6 m c f Y W w e + t d S s P u T H o D 8 a N 2 G M g C D S z x G X c B i w d Q Z f Y B Z q e U q G e 8 m + U D M d P z S 9 6 c O 9 W m I w X Q Y 5 R 7 H H h V L c O j E U I h + X r G N 0 1 l I h V r I M E i A z s C o u g Y U P f L j h 7 W S S s + 5 C w 9 f h b 4 4 7 + P s F 7 B Y K 5 9 q d A I W d E 8 0 + 6 4 T A 7 4 R R z R b e J B b X K o Z P s d W n z 8 y V Y / j y A D 5 N l j i K j C M x 2 F c + l y L r 8 A P R 2 d z 5 c i w j O 8 l Z e 6 r g G p A F g I o E I 8 I G h S Y u 3 T d h L O u m e I e s b 5 t X u s R R h 2 P T C D J f j x 8 D a P d u 5 w F E C s B I C L f R / 8 x k i q O m C 8 j A h N U Q D D j 5 d j 4 3 M e f 7 a F h t B o a O C R y Q Z 4 Y e 9 y B I B X V m h T e K K Y P 4 z e L f 2 F 0 K w Y R B Q 8 s b C 5 h M t h Z x E b s c S G X o d W F / 5 s F c p 3 H K / R g Y k i b 2 i w 8 A M P 6 K o a o 1 R M W p J H E a u C E x i p 9 + x N X 8 V c k r Z p K C V y a g R F 5 l l b R 2 Z Y c Y j 4 O W Q w 5 F k c K l + N G Q P 0 0 2 I 7 K L I M H V N i E O I L o M l h 8 A c v 4 Z u I 9 u D w j 2 m O C W N N I o A u L M F 8 x 0 8 T z d O L M i 0 I V i x z P t K w G O e w 9 5 D B k W a 2 v a i a Z a k A C O o i U l s G O b t k t o 4 1 h r m D T U R l T Z c W g r T J r 0 l C 4 l t f q R 2 k a a g T q w V y z X C X U E H N a e i W N H S 9 k s e V m g W G 7 d 3 H w r W u Z q V n t / V c R V c E B C V e h b U m 8 O V 8 z r J T s U r 5 J o q W g 9 Y Q 3 G 6 A J Q l P T l n G m w U n X P j k A g G o l D f e o + h Q r V n q O p M Z p v T X 2 X Z O G m O I 4 K 7 G 8 7 z H U P f n 9 M 7 E H a S d f 8 6 W n C w 2 f z P i N j L b a w U M 2 4 Z s M B R d L 0 5 S B n c 6 5 X M C J U U g p s v X i y 5 r F L x n 6 e O e + t 0 V b I 1 8 5 E U W 1 q 2 T I s C n 1 j i l 1 K t z N / D z N j A r D K z C n / M 6 n G j W d K j X Y g C X k O / d x c t 5 c e R W O s f D y + s g X t k r D v 5 x 0 u G g I V L y b f L S u g C u m d H o 6 g 6 s D z e 4 O 1 k E v K O z 7 S o Z 6 f j G 3 z + z R 2 a f h w B 4 M z / a 5 n d h v / 3 Y S c z t P T 7 7 l w / 4 l 8 A V 8 z 7 / k V z Y r X 7 X w Z P G y U d K E p 6 w l r o Q P v n Q e S c F d G y o O / r O K w 7 e v I r I 7 / w P p N V 8 Z j X c 5 v v o f e t 6 i W w T V t p 7 2 e + z K 5 i 8 A B 2 3 K m x B C k t v s O 0 Q b 8 g 3 f p X x N X 3 Y O q J 5 x 0 z p u i 2 9 q W 0 w Z H r W u 4 e g 9 a r j t Y 2 U 7 Q g 5 b F / K 4 n L a r o N 2 6 g s f z T H v n G X M b 4 j 3 3 2 I t v q B d z I U e v I + R x d 2 x 3 d 8 z 1 v H g d P Y 8 n 1 l f + k N O a k s e P O W 1 9 z P k J U E s D B B Q A A A g I A K B x A V s P y u m r p A A A A O k A A A A T A A A A W 0 N v b n R l b n R f V H l w Z X N d L n h t b G 2 O S w 7 C M A x E r x J 5 n 7 q w Q A g 1 Z Q H c g A t E w f 2 I 5 q P G R e F s L D g S V y B t d 4 i l Z + Z 5 5 v N 6 V 8 d k B / G g M f b e K d g U J Q h y x t 9 6 1 y q Y u J F 7 O N b V 9 R k o i h x 1 U U H H H A 6 I 0 X R k d S x 8 I J e d x o 9 W c z 7 H F o M 2 d 9 0 S b s t y h 8 Y 7 J s e S 5 x 9 Q V 2 d q 9 D S w u K Q s r 7 U Z B 3 F a c 3 O V A q b E u M j 4 l 7 A / e R 3 C 0 B v N 2 c Q k b Z R 2 I X E Z X n 8 B U E s B A h Q D F A A A C A g A o H E B W 9 1 s V 2 m l A A A A 9 g A A A B I A A A A A A A A A A A A A A K S B A A A A A E N v b m Z p Z y 9 Q Y W N r Y W d l L n h t b F B L A Q I U A x Q A A A g I A K B x A V u C v n r U V g Q A A B Y i A A A T A A A A A A A A A A A A A A C k g d U A A A B G b 3 J t d W x h c y 9 T Z W N 0 a W 9 u M S 5 t U E s B A h Q D F A A A C A g A o H E B W w / K 6 a u k A A A A 6 Q A A A B M A A A A A A A A A A A A A A K S B X A U A A F t D b 2 5 0 Z W 5 0 X 1 R 5 c G V z X S 5 4 b W x Q S w U G A A A A A A M A A w D C A A A A M 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H s A A A A A A A A W 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z b 2 N p Y W x f b W V k a W F f Z W 5 n Y W d l b W V u d 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2 M z N j Z j Y 4 N C 0 2 Y T c 4 L T Q 0 O W Q t Y T E y N S 0 w Y 2 Q 2 O D Z i O T g 5 N G M i I C 8 + P E V u d H J 5 I F R 5 c G U 9 I k J 1 Z m Z l c k 5 l e H R S Z W Z y Z X N o I i B W Y W x 1 Z T 0 i b D E i I C 8 + P E V u d H J 5 I F R 5 c G U 9 I l J l c 3 V s d F R 5 c G U i I F Z h b H V l P S J z V G F i b G U i I C 8 + P E V u d H J 5 I F R 5 c G U 9 I k 5 h b W V V c G R h d G V k Q W Z 0 Z X J G a W x s I i B W Y W x 1 Z T 0 i b D A i I C 8 + P E V u d H J 5 I F R 5 c G U 9 I k Z p b G x U Y X J n Z X Q i I F Z h b H V l P S J z c 2 9 j a W F s X 2 1 l Z G l h X 2 V u Z 2 F n Z W 1 l b n Q x I i A v P j x F b n R y e S B U e X B l P S J G a W x s Z W R D b 2 1 w b G V 0 Z V J l c 3 V s d F R v V 2 9 y a 3 N o Z W V 0 I i B W Y W x 1 Z T 0 i b D E i I C 8 + P E V u d H J 5 I F R 5 c G U 9 I k Z p b G x D b 2 x 1 b W 5 O Y W 1 l c y I g V m F s d W U 9 I n N b J n F 1 b 3 Q 7 c G 9 z d F 9 p Z C Z x d W 9 0 O y w m c X V v d D t w b G F 0 Z m 9 y b S Z x d W 9 0 O y w m c X V v d D t w b 3 N 0 X 3 R 5 c G U m c X V v d D s s J n F 1 b 3 Q 7 c G 9 z d F 9 0 a W 1 l J n F 1 b 3 Q 7 L C Z x d W 9 0 O 2 x p a 2 V z J n F 1 b 3 Q 7 L C Z x d W 9 0 O 2 N v b W 1 l b n R z J n F 1 b 3 Q 7 L C Z x d W 9 0 O 3 N o Y X J l c y Z x d W 9 0 O y w m c X V v d D t w b 3 N 0 X 2 R h e S Z x d W 9 0 O y w m c X V v d D t z Z W 5 0 a W 1 l b n R f c 2 N v c m U m c X V v d D s s J n F 1 b 3 Q 7 T W 9 u d G g g b m F t Z S Z x d W 9 0 O y w m c X V v d D t U a W 1 l J n F 1 b 3 Q 7 L C Z x d W 9 0 O 0 h v d X I m c X V v d D s s J n F 1 b 3 Q 7 Q 3 V z d G 9 t I C g y K S Z x d W 9 0 O 1 0 i I C 8 + P E V u d H J 5 I F R 5 c G U 9 I k Z p b G x D b 2 x 1 b W 5 U e X B l c y I g V m F s d W U 9 I n N B d 1 l H Q n d N R E F 3 W U d C Z 2 9 E Q m c 9 P S I g L z 4 8 R W 5 0 c n k g V H l w Z T 0 i R m l s b E x h c 3 R V c G R h d G V k I i B W Y W x 1 Z T 0 i Z D I w M j U t M D g t M D F U M T E 6 N T U 6 N T E u M j g x M j M w M F o i I C 8 + P E V u d H J 5 I F R 5 c G U 9 I k Z p b G x F c n J v c k N v d W 5 0 I i B W Y W x 1 Z T 0 i b D A i I C 8 + P E V u d H J 5 I F R 5 c G U 9 I k Z p b G x F c n J v c k N v Z G U i I F Z h b H V l P S J z V W 5 r b m 9 3 b i I g L z 4 8 R W 5 0 c n k g V H l w Z T 0 i R m l s b E N v d W 5 0 I i B W Y W x 1 Z T 0 i b D E w M C I g L z 4 8 R W 5 0 c n k g V H l w Z T 0 i R m l s b F N 0 Y X R 1 c y I g V m F s d W U 9 I n N D b 2 1 w b G V 0 Z 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c 2 9 j a W F s X 2 1 l Z G l h X 2 V u Z 2 F n Z W 1 l b n Q x L 0 F 1 d G 9 S Z W 1 v d m V k Q 2 9 s d W 1 u c z E u e 3 B v c 3 R f a W Q s M H 0 m c X V v d D s s J n F 1 b 3 Q 7 U 2 V j d G l v b j E v c 2 9 j a W F s X 2 1 l Z G l h X 2 V u Z 2 F n Z W 1 l b n Q x L 0 F 1 d G 9 S Z W 1 v d m V k Q 2 9 s d W 1 u c z E u e 3 B s Y X R m b 3 J t L D F 9 J n F 1 b 3 Q 7 L C Z x d W 9 0 O 1 N l Y 3 R p b 2 4 x L 3 N v Y 2 l h b F 9 t Z W R p Y V 9 l b m d h Z 2 V t Z W 5 0 M S 9 B d X R v U m V t b 3 Z l Z E N v b H V t b n M x L n t w b 3 N 0 X 3 R 5 c G U s M n 0 m c X V v d D s s J n F 1 b 3 Q 7 U 2 V j d G l v b j E v c 2 9 j a W F s X 2 1 l Z G l h X 2 V u Z 2 F n Z W 1 l b n Q x L 0 F 1 d G 9 S Z W 1 v d m V k Q 2 9 s d W 1 u c z E u e 3 B v c 3 R f d G l t Z S w z f S Z x d W 9 0 O y w m c X V v d D t T Z W N 0 a W 9 u M S 9 z b 2 N p Y W x f b W V k a W F f Z W 5 n Y W d l b W V u d D E v Q X V 0 b 1 J l b W 9 2 Z W R D b 2 x 1 b W 5 z M S 5 7 b G l r Z X M s N H 0 m c X V v d D s s J n F 1 b 3 Q 7 U 2 V j d G l v b j E v c 2 9 j a W F s X 2 1 l Z G l h X 2 V u Z 2 F n Z W 1 l b n Q x L 0 F 1 d G 9 S Z W 1 v d m V k Q 2 9 s d W 1 u c z E u e 2 N v b W 1 l b n R z L D V 9 J n F 1 b 3 Q 7 L C Z x d W 9 0 O 1 N l Y 3 R p b 2 4 x L 3 N v Y 2 l h b F 9 t Z W R p Y V 9 l b m d h Z 2 V t Z W 5 0 M S 9 B d X R v U m V t b 3 Z l Z E N v b H V t b n M x L n t z a G F y Z X M s N n 0 m c X V v d D s s J n F 1 b 3 Q 7 U 2 V j d G l v b j E v c 2 9 j a W F s X 2 1 l Z G l h X 2 V u Z 2 F n Z W 1 l b n Q x L 0 F 1 d G 9 S Z W 1 v d m V k Q 2 9 s d W 1 u c z E u e 3 B v c 3 R f Z G F 5 L D d 9 J n F 1 b 3 Q 7 L C Z x d W 9 0 O 1 N l Y 3 R p b 2 4 x L 3 N v Y 2 l h b F 9 t Z W R p Y V 9 l b m d h Z 2 V t Z W 5 0 M S 9 B d X R v U m V t b 3 Z l Z E N v b H V t b n M x L n t z Z W 5 0 a W 1 l b n R f c 2 N v c m U s O H 0 m c X V v d D s s J n F 1 b 3 Q 7 U 2 V j d G l v b j E v c 2 9 j a W F s X 2 1 l Z G l h X 2 V u Z 2 F n Z W 1 l b n Q x L 0 F 1 d G 9 S Z W 1 v d m V k Q 2 9 s d W 1 u c z E u e 0 1 v b n R o I G 5 h b W U s O X 0 m c X V v d D s s J n F 1 b 3 Q 7 U 2 V j d G l v b j E v c 2 9 j a W F s X 2 1 l Z G l h X 2 V u Z 2 F n Z W 1 l b n Q x L 0 F 1 d G 9 S Z W 1 v d m V k Q 2 9 s d W 1 u c z E u e 1 R p b W U s M T B 9 J n F 1 b 3 Q 7 L C Z x d W 9 0 O 1 N l Y 3 R p b 2 4 x L 3 N v Y 2 l h b F 9 t Z W R p Y V 9 l b m d h Z 2 V t Z W 5 0 M S 9 B d X R v U m V t b 3 Z l Z E N v b H V t b n M x L n t I b 3 V y L D E x f S Z x d W 9 0 O y w m c X V v d D t T Z W N 0 a W 9 u M S 9 z b 2 N p Y W x f b W V k a W F f Z W 5 n Y W d l b W V u d D E v Q X V 0 b 1 J l b W 9 2 Z W R D b 2 x 1 b W 5 z M S 5 7 Q 3 V z d G 9 t I C g y K S w x M n 0 m c X V v d D t d L C Z x d W 9 0 O 0 N v b H V t b k N v d W 5 0 J n F 1 b 3 Q 7 O j E z L C Z x d W 9 0 O 0 t l e U N v b H V t b k 5 h b W V z J n F 1 b 3 Q 7 O l t d L C Z x d W 9 0 O 0 N v b H V t b k l k Z W 5 0 a X R p Z X M m c X V v d D s 6 W y Z x d W 9 0 O 1 N l Y 3 R p b 2 4 x L 3 N v Y 2 l h b F 9 t Z W R p Y V 9 l b m d h Z 2 V t Z W 5 0 M S 9 B d X R v U m V t b 3 Z l Z E N v b H V t b n M x L n t w b 3 N 0 X 2 l k L D B 9 J n F 1 b 3 Q 7 L C Z x d W 9 0 O 1 N l Y 3 R p b 2 4 x L 3 N v Y 2 l h b F 9 t Z W R p Y V 9 l b m d h Z 2 V t Z W 5 0 M S 9 B d X R v U m V t b 3 Z l Z E N v b H V t b n M x L n t w b G F 0 Z m 9 y b S w x f S Z x d W 9 0 O y w m c X V v d D t T Z W N 0 a W 9 u M S 9 z b 2 N p Y W x f b W V k a W F f Z W 5 n Y W d l b W V u d D E v Q X V 0 b 1 J l b W 9 2 Z W R D b 2 x 1 b W 5 z M S 5 7 c G 9 z d F 9 0 e X B l L D J 9 J n F 1 b 3 Q 7 L C Z x d W 9 0 O 1 N l Y 3 R p b 2 4 x L 3 N v Y 2 l h b F 9 t Z W R p Y V 9 l b m d h Z 2 V t Z W 5 0 M S 9 B d X R v U m V t b 3 Z l Z E N v b H V t b n M x L n t w b 3 N 0 X 3 R p b W U s M 3 0 m c X V v d D s s J n F 1 b 3 Q 7 U 2 V j d G l v b j E v c 2 9 j a W F s X 2 1 l Z G l h X 2 V u Z 2 F n Z W 1 l b n Q x L 0 F 1 d G 9 S Z W 1 v d m V k Q 2 9 s d W 1 u c z E u e 2 x p a 2 V z L D R 9 J n F 1 b 3 Q 7 L C Z x d W 9 0 O 1 N l Y 3 R p b 2 4 x L 3 N v Y 2 l h b F 9 t Z W R p Y V 9 l b m d h Z 2 V t Z W 5 0 M S 9 B d X R v U m V t b 3 Z l Z E N v b H V t b n M x L n t j b 2 1 t Z W 5 0 c y w 1 f S Z x d W 9 0 O y w m c X V v d D t T Z W N 0 a W 9 u M S 9 z b 2 N p Y W x f b W V k a W F f Z W 5 n Y W d l b W V u d D E v Q X V 0 b 1 J l b W 9 2 Z W R D b 2 x 1 b W 5 z M S 5 7 c 2 h h c m V z L D Z 9 J n F 1 b 3 Q 7 L C Z x d W 9 0 O 1 N l Y 3 R p b 2 4 x L 3 N v Y 2 l h b F 9 t Z W R p Y V 9 l b m d h Z 2 V t Z W 5 0 M S 9 B d X R v U m V t b 3 Z l Z E N v b H V t b n M x L n t w b 3 N 0 X 2 R h e S w 3 f S Z x d W 9 0 O y w m c X V v d D t T Z W N 0 a W 9 u M S 9 z b 2 N p Y W x f b W V k a W F f Z W 5 n Y W d l b W V u d D E v Q X V 0 b 1 J l b W 9 2 Z W R D b 2 x 1 b W 5 z M S 5 7 c 2 V u d G l t Z W 5 0 X 3 N j b 3 J l L D h 9 J n F 1 b 3 Q 7 L C Z x d W 9 0 O 1 N l Y 3 R p b 2 4 x L 3 N v Y 2 l h b F 9 t Z W R p Y V 9 l b m d h Z 2 V t Z W 5 0 M S 9 B d X R v U m V t b 3 Z l Z E N v b H V t b n M x L n t N b 2 5 0 a C B u Y W 1 l L D l 9 J n F 1 b 3 Q 7 L C Z x d W 9 0 O 1 N l Y 3 R p b 2 4 x L 3 N v Y 2 l h b F 9 t Z W R p Y V 9 l b m d h Z 2 V t Z W 5 0 M S 9 B d X R v U m V t b 3 Z l Z E N v b H V t b n M x L n t U a W 1 l L D E w f S Z x d W 9 0 O y w m c X V v d D t T Z W N 0 a W 9 u M S 9 z b 2 N p Y W x f b W V k a W F f Z W 5 n Y W d l b W V u d D E v Q X V 0 b 1 J l b W 9 2 Z W R D b 2 x 1 b W 5 z M S 5 7 S G 9 1 c i w x M X 0 m c X V v d D s s J n F 1 b 3 Q 7 U 2 V j d G l v b j E v c 2 9 j a W F s X 2 1 l Z G l h X 2 V u Z 2 F n Z W 1 l b n Q x L 0 F 1 d G 9 S Z W 1 v d m V k Q 2 9 s d W 1 u c z E u e 0 N 1 c 3 R v b S A o M i k s M T J 9 J n F 1 b 3 Q 7 X S w m c X V v d D t S Z W x h d G l v b n N o a X B J b m Z v J n F 1 b 3 Q 7 O l t d f S I g L z 4 8 L 1 N 0 Y W J s Z U V u d H J p Z X M + P C 9 J d G V t P j x J d G V t P j x J d G V t T G 9 j Y X R p b 2 4 + P E l 0 Z W 1 U e X B l P k Z v c m 1 1 b G E 8 L 0 l 0 Z W 1 U e X B l P j x J d G V t U G F 0 a D 5 T Z W N 0 a W 9 u M S 9 z b 2 N p Y W x f b W V k a W F f Z W 5 n Y W d l b W V u d D E v U 2 9 1 c m N l P C 9 J d G V t U G F 0 a D 4 8 L 0 l 0 Z W 1 M b 2 N h d G l v b j 4 8 U 3 R h Y m x l R W 5 0 c m l l c y A v P j w v S X R l b T 4 8 S X R l b T 4 8 S X R l b U x v Y 2 F 0 a W 9 u P j x J d G V t V H l w Z T 5 G b 3 J t d W x h P C 9 J d G V t V H l w Z T 4 8 S X R l b V B h d G g + U 2 V j d G l v b j E v c 2 9 j a W F s X 2 1 l Z G l h X 2 V u Z 2 F n Z W 1 l b n Q x L 1 B y b 2 1 v d G V k J T I w a G V h Z G V y c z w v S X R l b V B h d G g + P C 9 J d G V t T G 9 j Y X R p b 2 4 + P F N 0 Y W J s Z U V u d H J p Z X M g L z 4 8 L 0 l 0 Z W 0 + P E l 0 Z W 0 + P E l 0 Z W 1 M b 2 N h d G l v b j 4 8 S X R l b V R 5 c G U + R m 9 y b X V s Y T w v S X R l b V R 5 c G U + P E l 0 Z W 1 Q Y X R o P l N l Y 3 R p b 2 4 x L 3 N v Y 2 l h b F 9 t Z W R p Y V 9 l b m d h Z 2 V t Z W 5 0 M S 9 D a G F u Z 2 V k J T I w Y 2 9 s d W 1 u J T I w d H l w Z T w v S X R l b V B h d G g + P C 9 J d G V t T G 9 j Y X R p b 2 4 + P F N 0 Y W J s Z U V u d H J p Z X M g L z 4 8 L 0 l 0 Z W 0 + P E l 0 Z W 0 + P E l 0 Z W 1 M b 2 N h d G l v b j 4 8 S X R l b V R 5 c G U + R m 9 y b X V s Y T w v S X R l b V R 5 c G U + P E l 0 Z W 1 Q Y X R o P l N l Y 3 R p b 2 4 x L 3 N v Y 2 l h b F 9 t Z W R p Y V 9 l b m d h Z 2 V t Z W 5 0 M S 9 J b n N l c n R l Z C U y M G 1 v b n R o J T I w b m F t Z T w v S X R l b V B h d G g + P C 9 J d G V t T G 9 j Y X R p b 2 4 + P F N 0 Y W J s Z U V u d H J p Z X M g L z 4 8 L 0 l 0 Z W 0 + P E l 0 Z W 0 + P E l 0 Z W 1 M b 2 N h d G l v b j 4 8 S X R l b V R 5 c G U + R m 9 y b X V s Y T w v S X R l b V R 5 c G U + P E l 0 Z W 1 Q Y X R o P l N l Y 3 R p b 2 4 x L 3 N v Y 2 l h b F 9 t Z W R p Y V 9 l b m d h Z 2 V t Z W 5 0 M S 9 J b n N l c n R l Z C U y M H R p b W U 8 L 0 l 0 Z W 1 Q Y X R o P j w v S X R l b U x v Y 2 F 0 a W 9 u P j x T d G F i b G V F b n R y a W V z I C 8 + P C 9 J d G V t P j x J d G V t P j x J d G V t T G 9 j Y X R p b 2 4 + P E l 0 Z W 1 U e X B l P k Z v c m 1 1 b G E 8 L 0 l 0 Z W 1 U e X B l P j x J d G V t U G F 0 a D 5 T Z W N 0 a W 9 u M S 9 z b 2 N p Y W x f b W V k a W F f Z W 5 n Y W d l b W V u d D E v S W 5 z Z X J 0 Z W Q l M j B k Y X k l M j B v Z i U y M H d l Z W s 8 L 0 l 0 Z W 1 Q Y X R o P j w v S X R l b U x v Y 2 F 0 a W 9 u P j x T d G F i b G V F b n R y a W V z I C 8 + P C 9 J d G V t P j x J d G V t P j x J d G V t T G 9 j Y X R p b 2 4 + P E l 0 Z W 1 U e X B l P k Z v c m 1 1 b G E 8 L 0 l 0 Z W 1 U e X B l P j x J d G V t U G F 0 a D 5 T Z W N 0 a W 9 u M S 9 z b 2 N p Y W x f b W V k a W F f Z W 5 n Y W d l b W V u d D E v Q 2 h h b m d l Z C U y M G N v b H V t b i U y M H R 5 c G U l M j A x P C 9 J d G V t U G F 0 a D 4 8 L 0 l 0 Z W 1 M b 2 N h d G l v b j 4 8 U 3 R h Y m x l R W 5 0 c m l l c y A v P j w v S X R l b T 4 8 S X R l b T 4 8 S X R l b U x v Y 2 F 0 a W 9 u P j x J d G V t V H l w Z T 5 G b 3 J t d W x h P C 9 J d G V t V H l w Z T 4 8 S X R l b V B h d G g + U 2 V j d G l v b j E v c 2 9 j a W F s X 2 1 l Z G l h X 2 V u Z 2 F n Z W 1 l b n Q x L 1 J l b W 9 2 Z W Q l M j B j b 2 x 1 b W 5 z P C 9 J d G V t U G F 0 a D 4 8 L 0 l 0 Z W 1 M b 2 N h d G l v b j 4 8 U 3 R h Y m x l R W 5 0 c m l l c y A v P j w v S X R l b T 4 8 S X R l b T 4 8 S X R l b U x v Y 2 F 0 a W 9 u P j x J d G V t V H l w Z T 5 G b 3 J t d W x h P C 9 J d G V t V H l w Z T 4 8 S X R l b V B h d G g + U 2 V j d G l v b j E v c 2 9 j a W F s X 2 1 l Z G l h X 2 V u Z 2 F n Z W 1 l b n Q x L 0 l u c 2 V y d G V k J T I w Z G F 5 P C 9 J d G V t U G F 0 a D 4 8 L 0 l 0 Z W 1 M b 2 N h d G l v b j 4 8 U 3 R h Y m x l R W 5 0 c m l l c y A v P j w v S X R l b T 4 8 S X R l b T 4 8 S X R l b U x v Y 2 F 0 a W 9 u P j x J d G V t V H l w Z T 5 G b 3 J t d W x h P C 9 J d G V t V H l w Z T 4 8 S X R l b V B h d G g + U 2 V j d G l v b j E v c 2 9 j a W F s X 2 1 l Z G l h X 2 V u Z 2 F n Z W 1 l b n Q x L 1 J l b W 9 2 Z W Q l M j B j b 2 x 1 b W 5 z J T I w M T w v S X R l b V B h d G g + P C 9 J d G V t T G 9 j Y X R p b 2 4 + P F N 0 Y W J s Z U V u d H J p Z X M g L z 4 8 L 0 l 0 Z W 0 + P E l 0 Z W 0 + P E l 0 Z W 1 M b 2 N h d G l v b j 4 8 S X R l b V R 5 c G U + R m 9 y b X V s Y T w v S X R l b V R 5 c G U + P E l 0 Z W 1 Q Y X R o P l N l Y 3 R p b 2 4 x L 3 N v Y 2 l h b F 9 t Z W R p Y V 9 l b m d h Z 2 V t Z W 5 0 M S 9 J b n N l c n R l Z C U y M G R h e S U y M G 9 m J T I w d 2 V l a y U y M D E 8 L 0 l 0 Z W 1 Q Y X R o P j w v S X R l b U x v Y 2 F 0 a W 9 u P j x T d G F i b G V F b n R y a W V z I C 8 + P C 9 J d G V t P j x J d G V t P j x J d G V t T G 9 j Y X R p b 2 4 + P E l 0 Z W 1 U e X B l P k Z v c m 1 1 b G E 8 L 0 l 0 Z W 1 U e X B l P j x J d G V t U G F 0 a D 5 T Z W N 0 a W 9 u M S 9 z b 2 N p Y W x f b W V k a W F f Z W 5 n Y W d l b W V u d D E v S W 5 z Z X J 0 Z W Q l M j B j b 2 5 k a X R p b 2 5 h b C U y M G N v b H V t b j w v S X R l b V B h d G g + P C 9 J d G V t T G 9 j Y X R p b 2 4 + P F N 0 Y W J s Z U V u d H J p Z X M g L z 4 8 L 0 l 0 Z W 0 + P E l 0 Z W 0 + P E l 0 Z W 1 M b 2 N h d G l v b j 4 8 S X R l b V R 5 c G U + R m 9 y b X V s Y T w v S X R l b V R 5 c G U + P E l 0 Z W 1 Q Y X R o P l N l Y 3 R p b 2 4 x L 3 N v Y 2 l h b F 9 t Z W R p Y V 9 l b m d h Z 2 V t Z W 5 0 M S 9 S Z W 1 v d m V k J T I w Y 2 9 s d W 1 u c y U y M D I 8 L 0 l 0 Z W 1 Q Y X R o P j w v S X R l b U x v Y 2 F 0 a W 9 u P j x T d G F i b G V F b n R y a W V z I C 8 + P C 9 J d G V t P j x J d G V t P j x J d G V t T G 9 j Y X R p b 2 4 + P E l 0 Z W 1 U e X B l P k Z v c m 1 1 b G E 8 L 0 l 0 Z W 1 U e X B l P j x J d G V t U G F 0 a D 5 T Z W N 0 a W 9 u M S 9 z b 2 N p Y W x f b W V k a W F f Z W 5 n Y W d l b W V u d D E v Q W R k Z W Q l M j B j d X N 0 b 2 0 8 L 0 l 0 Z W 1 Q Y X R o P j w v S X R l b U x v Y 2 F 0 a W 9 u P j x T d G F i b G V F b n R y a W V z I C 8 + P C 9 J d G V t P j x J d G V t P j x J d G V t T G 9 j Y X R p b 2 4 + P E l 0 Z W 1 U e X B l P k Z v c m 1 1 b G E 8 L 0 l 0 Z W 1 U e X B l P j x J d G V t U G F 0 a D 5 T Z W N 0 a W 9 u M S 9 z b 2 N p Y W x f b W V k a W F f Z W 5 n Y W d l b W V u d D E v S W 5 z Z X J 0 Z W Q l M j B z d G F y d C U y M G 9 m J T I w a G 9 1 c j w v S X R l b V B h d G g + P C 9 J d G V t T G 9 j Y X R p b 2 4 + P F N 0 Y W J s Z U V u d H J p Z X M g L z 4 8 L 0 l 0 Z W 0 + P E l 0 Z W 0 + P E l 0 Z W 1 M b 2 N h d G l v b j 4 8 S X R l b V R 5 c G U + R m 9 y b X V s Y T w v S X R l b V R 5 c G U + P E l 0 Z W 1 Q Y X R o P l N l Y 3 R p b 2 4 x L 3 N v Y 2 l h b F 9 t Z W R p Y V 9 l b m d h Z 2 V t Z W 5 0 M S 9 D a G F u Z 2 V k J T I w Y 2 9 s d W 1 u J T I w d H l w Z S U y M D I 8 L 0 l 0 Z W 1 Q Y X R o P j w v S X R l b U x v Y 2 F 0 a W 9 u P j x T d G F i b G V F b n R y a W V z I C 8 + P C 9 J d G V t P j x J d G V t P j x J d G V t T G 9 j Y X R p b 2 4 + P E l 0 Z W 1 U e X B l P k Z v c m 1 1 b G E 8 L 0 l 0 Z W 1 U e X B l P j x J d G V t U G F 0 a D 5 T Z W N 0 a W 9 u M S 9 z b 2 N p Y W x f b W V k a W F f Z W 5 n Y W d l b W V u d D E v S W 5 z Z X J 0 Z W Q l M j B o b 3 V y P C 9 J d G V t U G F 0 a D 4 8 L 0 l 0 Z W 1 M b 2 N h d G l v b j 4 8 U 3 R h Y m x l R W 5 0 c m l l c y A v P j w v S X R l b T 4 8 S X R l b T 4 8 S X R l b U x v Y 2 F 0 a W 9 u P j x J d G V t V H l w Z T 5 G b 3 J t d W x h P C 9 J d G V t V H l w Z T 4 8 S X R l b V B h d G g + U 2 V j d G l v b j E v c 2 9 j a W F s X 2 1 l Z G l h X 2 V u Z 2 F n Z W 1 l b n Q x L 0 l u c 2 V y d G V k J T I w a G 9 1 c i U y M D E 8 L 0 l 0 Z W 1 Q Y X R o P j w v S X R l b U x v Y 2 F 0 a W 9 u P j x T d G F i b G V F b n R y a W V z I C 8 + P C 9 J d G V t P j x J d G V t P j x J d G V t T G 9 j Y X R p b 2 4 + P E l 0 Z W 1 U e X B l P k Z v c m 1 1 b G E 8 L 0 l 0 Z W 1 U e X B l P j x J d G V t U G F 0 a D 5 T Z W N 0 a W 9 u M S 9 z b 2 N p Y W x f b W V k a W F f Z W 5 n Y W d l b W V u d D E v U m V t b 3 Z l Z C U y M G N v b H V t b n M l M j A z P C 9 J d G V t U G F 0 a D 4 8 L 0 l 0 Z W 1 M b 2 N h d G l v b j 4 8 U 3 R h Y m x l R W 5 0 c m l l c y A v P j w v S X R l b T 4 8 S X R l b T 4 8 S X R l b U x v Y 2 F 0 a W 9 u P j x J d G V t V H l w Z T 5 G b 3 J t d W x h P C 9 J d G V t V H l w Z T 4 8 S X R l b V B h d G g + U 2 V j d G l v b j E v c 2 9 j a W F s X 2 1 l Z G l h X 2 V u Z 2 F n Z W 1 l b n Q x L 0 l u c 2 V y d G V k J T I w Y 2 9 u Z G l 0 a W 9 u Y W w l M j B j b 2 x 1 b W 4 l M j A x P C 9 J d G V t U G F 0 a D 4 8 L 0 l 0 Z W 1 M b 2 N h d G l v b j 4 8 U 3 R h Y m x l R W 5 0 c m l l c y A v P j w v S X R l b T 4 8 S X R l b T 4 8 S X R l b U x v Y 2 F 0 a W 9 u P j x J d G V t V H l w Z T 5 G b 3 J t d W x h P C 9 J d G V t V H l w Z T 4 8 S X R l b V B h d G g + U 2 V j d G l v b j E v c 2 9 j a W F s X 2 1 l Z G l h X 2 V u Z 2 F n Z W 1 l b n Q x L 0 F k Z G V k J T I w Y 3 V z d G 9 t J T I w M T w v S X R l b V B h d G g + P C 9 J d G V t T G 9 j Y X R p b 2 4 + P F N 0 Y W J s Z U V u d H J p Z X M g L z 4 8 L 0 l 0 Z W 0 + P E l 0 Z W 0 + P E l 0 Z W 1 M b 2 N h d G l v b j 4 8 S X R l b V R 5 c G U + R m 9 y b X V s Y T w v S X R l b V R 5 c G U + P E l 0 Z W 1 Q Y X R o P l N l Y 3 R p b 2 4 x L 3 N v Y 2 l h b F 9 t Z W R p Y V 9 l b m d h Z 2 V t Z W 5 0 M S 9 S Z W 1 v d m V k J T I w Y 2 9 s d W 1 u c y U y M D Q 8 L 0 l 0 Z W 1 Q Y X R o P j w v S X R l b U x v Y 2 F 0 a W 9 u P j x T d G F i b G V F b n R y a W V z I C 8 + P C 9 J d G V t P j x J d G V t P j x J d G V t T G 9 j Y X R p b 2 4 + P E l 0 Z W 1 U e X B l P k Z v c m 1 1 b G E 8 L 0 l 0 Z W 1 U e X B l P j x J d G V t U G F 0 a D 5 T Z W N 0 a W 9 u M S 9 U a W 1 l Y m x v Y 2 s l M j B F b m d h Z 2 V t Z W 5 0 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T F i Z W U 3 N T U t N z A w O C 0 0 O W U 3 L W I y M T U t O G Y 2 M 2 E x M T Y 5 O T c z 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V G l t Z V 9 C b G 9 j a y Z x d W 9 0 O y w m c X V v d D t w b 3 N 0 X 2 R h e S Z x d W 9 0 O y w m c X V v d D t z a X A m c X V v d D t d I i A v P j x F b n R y e S B U e X B l P S J G a W x s Q 2 9 s d W 1 u V H l w Z X M i I F Z h b H V l P S J z Q m d Z R i I g L z 4 8 R W 5 0 c n k g V H l w Z T 0 i R m l s b E x h c 3 R V c G R h d G V k I i B W Y W x 1 Z T 0 i Z D I w M j U t M D g t M D F U M T E 6 N T U 6 N T E u M j c x M z I 4 M F o i I C 8 + P E V u d H J 5 I F R 5 c G U 9 I k Z p b G x F c n J v c k N v d W 5 0 I i B W Y W x 1 Z T 0 i b D A i I C 8 + P E V u d H J 5 I F R 5 c G U 9 I k Z p b G x F c n J v c k N v Z G U i I F Z h b H V l P S J z V W 5 r b m 9 3 b i I g L z 4 8 R W 5 0 c n k g V H l w Z T 0 i R m l s b E N v d W 5 0 I i B W Y W x 1 Z T 0 i b D I 3 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1 R p b W V i b G 9 j a y B F b m d h Z 2 V t Z W 5 0 L 0 F 1 d G 9 S Z W 1 v d m V k Q 2 9 s d W 1 u c z E u e 1 R p b W V f Q m x v Y 2 s s M H 0 m c X V v d D s s J n F 1 b 3 Q 7 U 2 V j d G l v b j E v V G l t Z W J s b 2 N r I E V u Z 2 F n Z W 1 l b n Q v Q X V 0 b 1 J l b W 9 2 Z W R D b 2 x 1 b W 5 z M S 5 7 c G 9 z d F 9 k Y X k s M X 0 m c X V v d D s s J n F 1 b 3 Q 7 U 2 V j d G l v b j E v V G l t Z W J s b 2 N r I E V u Z 2 F n Z W 1 l b n Q v Q X V 0 b 1 J l b W 9 2 Z W R D b 2 x 1 b W 5 z M S 5 7 c 2 l w L D J 9 J n F 1 b 3 Q 7 X S w m c X V v d D t D b 2 x 1 b W 5 D b 3 V u d C Z x d W 9 0 O z o z L C Z x d W 9 0 O 0 t l e U N v b H V t b k 5 h b W V z J n F 1 b 3 Q 7 O l t d L C Z x d W 9 0 O 0 N v b H V t b k l k Z W 5 0 a X R p Z X M m c X V v d D s 6 W y Z x d W 9 0 O 1 N l Y 3 R p b 2 4 x L 1 R p b W V i b G 9 j a y B F b m d h Z 2 V t Z W 5 0 L 0 F 1 d G 9 S Z W 1 v d m V k Q 2 9 s d W 1 u c z E u e 1 R p b W V f Q m x v Y 2 s s M H 0 m c X V v d D s s J n F 1 b 3 Q 7 U 2 V j d G l v b j E v V G l t Z W J s b 2 N r I E V u Z 2 F n Z W 1 l b n Q v Q X V 0 b 1 J l b W 9 2 Z W R D b 2 x 1 b W 5 z M S 5 7 c G 9 z d F 9 k Y X k s M X 0 m c X V v d D s s J n F 1 b 3 Q 7 U 2 V j d G l v b j E v V G l t Z W J s b 2 N r I E V u Z 2 F n Z W 1 l b n Q v Q X V 0 b 1 J l b W 9 2 Z W R D b 2 x 1 b W 5 z M S 5 7 c 2 l w L D J 9 J n F 1 b 3 Q 7 X S w m c X V v d D t S Z W x h d G l v b n N o a X B J b m Z v J n F 1 b 3 Q 7 O l t d f S I g L z 4 8 L 1 N 0 Y W J s Z U V u d H J p Z X M + P C 9 J d G V t P j x J d G V t P j x J d G V t T G 9 j Y X R p b 2 4 + P E l 0 Z W 1 U e X B l P k Z v c m 1 1 b G E 8 L 0 l 0 Z W 1 U e X B l P j x J d G V t U G F 0 a D 5 T Z W N 0 a W 9 u M S 9 U a W 1 l Y m x v Y 2 s l M j B F b m d h Z 2 V t Z W 5 0 L 1 N v d X J j Z T w v S X R l b V B h d G g + P C 9 J d G V t T G 9 j Y X R p b 2 4 + P F N 0 Y W J s Z U V u d H J p Z X M g L z 4 8 L 0 l 0 Z W 0 + P E l 0 Z W 0 + P E l 0 Z W 1 M b 2 N h d G l v b j 4 8 S X R l b V R 5 c G U + R m 9 y b X V s Y T w v S X R l b V R 5 c G U + P E l 0 Z W 1 Q Y X R o P l N l Y 3 R p b 2 4 x L 1 R p b W V i b G 9 j a y U y M E V u Z 2 F n Z W 1 l b n Q v U H J v b W 9 0 Z W Q l M j B o Z W F k Z X J z P C 9 J d G V t U G F 0 a D 4 8 L 0 l 0 Z W 1 M b 2 N h d G l v b j 4 8 U 3 R h Y m x l R W 5 0 c m l l c y A v P j w v S X R l b T 4 8 S X R l b T 4 8 S X R l b U x v Y 2 F 0 a W 9 u P j x J d G V t V H l w Z T 5 G b 3 J t d W x h P C 9 J d G V t V H l w Z T 4 8 S X R l b V B h d G g + U 2 V j d G l v b j E v V G l t Z W J s b 2 N r J T I w R W 5 n Y W d l b W V u d C 9 D a G F u Z 2 V k J T I w Y 2 9 s d W 1 u J T I w d H l w Z T w v S X R l b V B h d G g + P C 9 J d G V t T G 9 j Y X R p b 2 4 + P F N 0 Y W J s Z U V u d H J p Z X M g L z 4 8 L 0 l 0 Z W 0 + P E l 0 Z W 0 + P E l 0 Z W 1 M b 2 N h d G l v b j 4 8 S X R l b V R 5 c G U + R m 9 y b X V s Y T w v S X R l b V R 5 c G U + P E l 0 Z W 1 Q Y X R o P l N l Y 3 R p b 2 4 x L 0 h p Z 2 h l c 3 Q l M j B t b 2 5 0 a C U y M F 9 l b m F n Y W d l b W V u d 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M y M j M z Z D h m L W J h N j E t N G Q 4 N C 0 4 O D Z k L W Q w Z j Q 3 M 2 I 0 Z D J i Y S I g L z 4 8 R W 5 0 c n k g V H l w Z T 0 i U m V z d W x 0 V H l w Z S I g V m F s d W U 9 I n N U Y W J s Z S I g L z 4 8 R W 5 0 c n k g V H l w Z T 0 i Q n V m Z m V y T m V 4 d F J l Z n J l c 2 g i I F Z h b H V l P S J s M S I g L z 4 8 R W 5 0 c n k g V H l w Z T 0 i R m l s b E V y c m 9 y Q 2 9 k Z S I g V m F s d W U 9 I n N V b m t u b 3 d u I i A v P j x F b n R y e S B U e X B l P S J G a W x s R X J y b 3 J N Z X N z Y W d l I i B W Y W x 1 Z T 0 i c 0 R v d 2 5 s b 2 F k I G Z h a W x l Z C 4 i I C 8 + P E V u d H J 5 I F R 5 c G U 9 I k Z p b G x M Y X N 0 V X B k Y X R l Z C I g V m F s d W U 9 I m Q y M D I 1 L T A 4 L T A x V D E x O j Q 0 O j I 4 L j k 0 N z A y M D B a I i A v P j x F b n R y e S B U e X B l P S J G a W x s U 3 R h d H V z I i B W Y W x 1 Z T 0 i c 0 V y c m 9 y I i A v P j w v U 3 R h Y m x l R W 5 0 c m l l c z 4 8 L 0 l 0 Z W 0 + P E l 0 Z W 0 + P E l 0 Z W 1 M b 2 N h d G l v b j 4 8 S X R l b V R 5 c G U + R m 9 y b X V s Y T w v S X R l b V R 5 c G U + P E l 0 Z W 1 Q Y X R o P l N l Y 3 R p b 2 4 x L 0 h p Z 2 h l c 3 Q l M j B t b 2 5 0 a C U y M F 9 l b m F n Y W d l b W V u d C 9 T b 3 V y Y 2 U 8 L 0 l 0 Z W 1 Q Y X R o P j w v S X R l b U x v Y 2 F 0 a W 9 u P j x T d G F i b G V F b n R y a W V z I C 8 + P C 9 J d G V t P j x J d G V t P j x J d G V t T G 9 j Y X R p b 2 4 + P E l 0 Z W 1 U e X B l P k Z v c m 1 1 b G E 8 L 0 l 0 Z W 1 U e X B l P j x J d G V t U G F 0 a D 5 T Z W N 0 a W 9 u M S 9 I a W d o Z X N 0 J T I w b W 9 u d G g l M j B f Z W 5 h Z 2 F n Z W 1 l b n Q v U H J v b W 9 0 Z W Q l M j B o Z W F k Z X J z P C 9 J d G V t U G F 0 a D 4 8 L 0 l 0 Z W 1 M b 2 N h d G l v b j 4 8 U 3 R h Y m x l R W 5 0 c m l l c y A v P j w v S X R l b T 4 8 S X R l b T 4 8 S X R l b U x v Y 2 F 0 a W 9 u P j x J d G V t V H l w Z T 5 G b 3 J t d W x h P C 9 J d G V t V H l w Z T 4 8 S X R l b V B h d G g + U 2 V j d G l v b j E v S G l n a G V z d C U y M G 1 v b n R o J T I w X 2 V u Y W d h Z 2 V t Z W 5 0 L 0 N o Y W 5 n Z W Q l M j B j b 2 x 1 b W 4 l M j B 0 e X B l P C 9 J d G V t U G F 0 a D 4 8 L 0 l 0 Z W 1 M b 2 N h d G l v b j 4 8 U 3 R h Y m x l R W 5 0 c m l l c y A v P j w v S X R l b T 4 8 S X R l b T 4 8 S X R l b U x v Y 2 F 0 a W 9 u P j x J d G V t V H l w Z T 5 G b 3 J t d W x h P C 9 J d G V t V H l w Z T 4 8 S X R l b V B h d G g + U 2 V j d G l v b j E v U G 9 z d F 9 U e X B l J T I w R W 5 n Y W d l b W V u d 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I z O T h m M W M 4 L W N h M j g t N D A 5 M C 0 5 N D E y L T Q y M T Q 3 Y m U 5 N D Q 5 Z i I g L z 4 8 R W 5 0 c n k g V H l w Z T 0 i U m V z d W x 0 V H l w Z S I g V m F s d W U 9 I n N U Y W J s Z S I g L z 4 8 R W 5 0 c n k g V H l w Z T 0 i Q n V m Z m V y T m V 4 d F J l Z n J l c 2 g i I F Z h b H V l P S J s M S I g L z 4 8 R W 5 0 c n k g V H l w Z T 0 i R m l s b E V y c m 9 y Q 2 9 k Z S I g V m F s d W U 9 I n N V b m t u b 3 d u I i A v P j x F b n R y e S B U e X B l P S J G a W x s R X J y b 3 J N Z X N z Y W d l I i B W Y W x 1 Z T 0 i c 0 R v d 2 5 s b 2 F k I G Z h a W x l Z C 4 i I C 8 + P E V u d H J 5 I F R 5 c G U 9 I k Z p b G x M Y X N 0 V X B k Y X R l Z C I g V m F s d W U 9 I m Q y M D I 1 L T A 4 L T A x V D E x O j Q 0 O j M w L j Y y O T c 5 M z B a I i A v P j x F b n R y e S B U e X B l P S J G a W x s U 3 R h d H V z I i B W Y W x 1 Z T 0 i c 0 V y c m 9 y I i A v P j w v U 3 R h Y m x l R W 5 0 c m l l c z 4 8 L 0 l 0 Z W 0 + P E l 0 Z W 0 + P E l 0 Z W 1 M b 2 N h d G l v b j 4 8 S X R l b V R 5 c G U + R m 9 y b X V s Y T w v S X R l b V R 5 c G U + P E l 0 Z W 1 Q Y X R o P l N l Y 3 R p b 2 4 x L 1 B v c 3 R f V H l w Z S U y M E V u Z 2 F n Z W 1 l b n Q v U 2 9 1 c m N l P C 9 J d G V t U G F 0 a D 4 8 L 0 l 0 Z W 1 M b 2 N h d G l v b j 4 8 U 3 R h Y m x l R W 5 0 c m l l c y A v P j w v S X R l b T 4 8 S X R l b T 4 8 S X R l b U x v Y 2 F 0 a W 9 u P j x J d G V t V H l w Z T 5 G b 3 J t d W x h P C 9 J d G V t V H l w Z T 4 8 S X R l b V B h d G g + U 2 V j d G l v b j E v U G 9 z d F 9 U e X B l J T I w R W 5 n Y W d l b W V u d C 9 Q c m 9 t b 3 R l Z C U y M G h l Y W R l c n M 8 L 0 l 0 Z W 1 Q Y X R o P j w v S X R l b U x v Y 2 F 0 a W 9 u P j x T d G F i b G V F b n R y a W V z I C 8 + P C 9 J d G V t P j x J d G V t P j x J d G V t T G 9 j Y X R p b 2 4 + P E l 0 Z W 1 U e X B l P k Z v c m 1 1 b G E 8 L 0 l 0 Z W 1 U e X B l P j x J d G V t U G F 0 a D 5 T Z W N 0 a W 9 u M S 9 Q b 3 N 0 X 1 R 5 c G U l M j B F b m d h Z 2 V t Z W 5 0 L 0 N o Y W 5 n Z W Q l M j B j b 2 x 1 b W 4 l M j B 0 e X B l P C 9 J d G V t U G F 0 a D 4 8 L 0 l 0 Z W 1 M b 2 N h d G l v b j 4 8 U 3 R h Y m x l R W 5 0 c m l l c y A v P j w v S X R l b T 4 8 S X R l b T 4 8 S X R l b U x v Y 2 F 0 a W 9 u P j x J d G V t V H l w Z T 5 G b 3 J t d W x h P C 9 J d G V t V H l w Z T 4 8 S X R l b V B h d G g + U 2 V j d G l v b j E v T 3 J k Z X I l M j B Q b G F 0 Z m 9 y b 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E y Z m I 4 O D g 2 L W E x Z T k t N D h i O S 1 i M m N l L T E 2 Z D A z Y z M 2 Z G U z Z S I g L z 4 8 R W 5 0 c n k g V H l w Z T 0 i U m V z d W x 0 V H l w Z S I g V m F s d W U 9 I n N U Y W J s Z S I g L z 4 8 R W 5 0 c n k g V H l w Z T 0 i Q n V m Z m V y T m V 4 d F J l Z n J l c 2 g i I F Z h b H V l P S J s M S I g L z 4 8 R W 5 0 c n k g V H l w Z T 0 i R m l s b E V y c m 9 y Q 2 9 k Z S I g V m F s d W U 9 I n N V b m t u b 3 d u I i A v P j x F b n R y e S B U e X B l P S J G a W x s R X J y b 3 J N Z X N z Y W d l I i B W Y W x 1 Z T 0 i c 0 R v d 2 5 s b 2 F k I G Z h a W x l Z C 4 i I C 8 + P E V u d H J 5 I F R 5 c G U 9 I k Z p b G x M Y X N 0 V X B k Y X R l Z C I g V m F s d W U 9 I m Q y M D I 1 L T A 4 L T A x V D E x O j Q 0 O j M y L j A 2 M D c z M j B a I i A v P j x F b n R y e S B U e X B l P S J G a W x s U 3 R h d H V z I i B W Y W x 1 Z T 0 i c 0 V y c m 9 y I i A v P j w v U 3 R h Y m x l R W 5 0 c m l l c z 4 8 L 0 l 0 Z W 0 + P E l 0 Z W 0 + P E l 0 Z W 1 M b 2 N h d G l v b j 4 8 S X R l b V R 5 c G U + R m 9 y b X V s Y T w v S X R l b V R 5 c G U + P E l 0 Z W 1 Q Y X R o P l N l Y 3 R p b 2 4 x L 0 9 y Z G V y J T I w U G x h d G Z v c m 0 v U 2 9 1 c m N l P C 9 J d G V t U G F 0 a D 4 8 L 0 l 0 Z W 1 M b 2 N h d G l v b j 4 8 U 3 R h Y m x l R W 5 0 c m l l c y A v P j w v S X R l b T 4 8 S X R l b T 4 8 S X R l b U x v Y 2 F 0 a W 9 u P j x J d G V t V H l w Z T 5 G b 3 J t d W x h P C 9 J d G V t V H l w Z T 4 8 S X R l b V B h d G g + U 2 V j d G l v b j E v T 3 J k Z X I l M j B Q b G F 0 Z m 9 y b S 9 Q c m 9 t b 3 R l Z C U y M G h l Y W R l c n M 8 L 0 l 0 Z W 1 Q Y X R o P j w v S X R l b U x v Y 2 F 0 a W 9 u P j x T d G F i b G V F b n R y a W V z I C 8 + P C 9 J d G V t P j x J d G V t P j x J d G V t T G 9 j Y X R p b 2 4 + P E l 0 Z W 1 U e X B l P k Z v c m 1 1 b G E 8 L 0 l 0 Z W 1 U e X B l P j x J d G V t U G F 0 a D 5 T Z W N 0 a W 9 u M S 9 P c m R l c i U y M F B s Y X R m b 3 J t L 0 N o Y W 5 n Z W Q l M j B j b 2 x 1 b W 4 l M j B 0 e X B l P C 9 J d G V t U G F 0 a D 4 8 L 0 l 0 Z W 1 M b 2 N h d G l v b j 4 8 U 3 R h Y m x l R W 5 0 c m l l c y A v P j w v S X R l b T 4 8 S X R l b T 4 8 S X R l b U x v Y 2 F 0 a W 9 u P j x J d G V t V H l w Z T 5 G b 3 J t d W x h P C 9 J d G V t V H l w Z T 4 8 S X R l b V B h d G g + U 2 V j d G l v b j E v Z X h w b 3 J 0 X z Z f M j A y N T A 3 M z E y M T M w 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j E 0 Z m Y 0 Z G Q t M j h k O C 0 0 Y m I 4 L W J l N z c t N T k 0 Y T B m M D B i M j V 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1 L T A 4 L T A x V D E x O j U 3 O j A 1 L j U 2 N T Y x M j B a I i A v P j x F b n R y e S B U e X B l P S J G a W x s Q 2 9 s d W 1 u V H l w Z X M i I F Z h b H V l P S J z Q m d V P S I g L z 4 8 R W 5 0 c n k g V H l w Z T 0 i R m l s b E N v b H V t b k 5 h b W V z I i B W Y W x 1 Z T 0 i c 1 s m c X V v d D t t b 2 5 0 a F 9 u Y W 1 l J n F 1 b 3 Q 7 L C Z x d W 9 0 O 0 F 2 Z X J h Z 2 V f R W 5 n Y W d l b W 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V 4 c G 9 y d F 8 2 X z I w M j U w N z M x M j E z M C 9 B d X R v U m V t b 3 Z l Z E N v b H V t b n M x L n t t b 2 5 0 a F 9 u Y W 1 l L D B 9 J n F 1 b 3 Q 7 L C Z x d W 9 0 O 1 N l Y 3 R p b 2 4 x L 2 V 4 c G 9 y d F 8 2 X z I w M j U w N z M x M j E z M C 9 B d X R v U m V t b 3 Z l Z E N v b H V t b n M x L n t B d m V y Y W d l X 0 V u Z 2 F n Z W 1 l b n Q s M X 0 m c X V v d D t d L C Z x d W 9 0 O 0 N v b H V t b k N v d W 5 0 J n F 1 b 3 Q 7 O j I s J n F 1 b 3 Q 7 S 2 V 5 Q 2 9 s d W 1 u T m F t Z X M m c X V v d D s 6 W 1 0 s J n F 1 b 3 Q 7 Q 2 9 s d W 1 u S W R l b n R p d G l l c y Z x d W 9 0 O z p b J n F 1 b 3 Q 7 U 2 V j d G l v b j E v Z X h w b 3 J 0 X z Z f M j A y N T A 3 M z E y M T M w L 0 F 1 d G 9 S Z W 1 v d m V k Q 2 9 s d W 1 u c z E u e 2 1 v b n R o X 2 5 h b W U s M H 0 m c X V v d D s s J n F 1 b 3 Q 7 U 2 V j d G l v b j E v Z X h w b 3 J 0 X z Z f M j A y N T A 3 M z E y M T M w L 0 F 1 d G 9 S Z W 1 v d m V k Q 2 9 s d W 1 u c z E u e 0 F 2 Z X J h Z 2 V f R W 5 n Y W d l b W V u d C w x f S Z x d W 9 0 O 1 0 s J n F 1 b 3 Q 7 U m V s Y X R p b 2 5 z a G l w S W 5 m b y Z x d W 9 0 O z p b X X 0 i I C 8 + P C 9 T d G F i b G V F b n R y a W V z P j w v S X R l b T 4 8 S X R l b T 4 8 S X R l b U x v Y 2 F 0 a W 9 u P j x J d G V t V H l w Z T 5 G b 3 J t d W x h P C 9 J d G V t V H l w Z T 4 8 S X R l b V B h d G g + U 2 V j d G l v b j E v Z X h w b 3 J 0 X z Z f M j A y N T A 3 M z E y M T M w L 1 N v d X J j Z T w v S X R l b V B h d G g + P C 9 J d G V t T G 9 j Y X R p b 2 4 + P F N 0 Y W J s Z U V u d H J p Z X M g L z 4 8 L 0 l 0 Z W 0 + P E l 0 Z W 0 + P E l 0 Z W 1 M b 2 N h d G l v b j 4 8 S X R l b V R 5 c G U + R m 9 y b X V s Y T w v S X R l b V R 5 c G U + P E l 0 Z W 1 Q Y X R o P l N l Y 3 R p b 2 4 x L 2 V 4 c G 9 y d F 8 2 X z I w M j U w N z M x M j E z M C 9 Q c m 9 t b 3 R l Z C U y M G h l Y W R l c n M 8 L 0 l 0 Z W 1 Q Y X R o P j w v S X R l b U x v Y 2 F 0 a W 9 u P j x T d G F i b G V F b n R y a W V z I C 8 + P C 9 J d G V t P j x J d G V t P j x J d G V t T G 9 j Y X R p b 2 4 + P E l 0 Z W 1 U e X B l P k Z v c m 1 1 b G E 8 L 0 l 0 Z W 1 U e X B l P j x J d G V t U G F 0 a D 5 T Z W N 0 a W 9 u M S 9 l e H B v c n R f N l 8 y M D I 1 M D c z M T I x M z A v Q 2 h h b m d l Z C U y M G N v b H V t b i U y M H R 5 c G U 8 L 0 l 0 Z W 1 Q Y X R o P j w v S X R l b U x v Y 2 F 0 a W 9 u P j x T d G F i b G V F b n R y a W V z I C 8 + P C 9 J d G V t P j x J d G V t P j x J d G V t T G 9 j Y X R p b 2 4 + P E l 0 Z W 1 U e X B l P k Z v c m 1 1 b G E 8 L 0 l 0 Z W 1 U e X B l P j x J d G V t U G F 0 a D 5 T Z W N 0 a W 9 u M S 9 l e H B v c n R f N V 8 y M D I 1 M D c z M T I x M z A 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j O G U 0 O T B j O S 0 w N D l h L T R j Z j c t Y m Z k M S 0 5 Z j R h Y j V h O T l l Z D 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O C 0 w M V Q x M T o 1 O D o z O C 4 0 M j g x M T E w W i I g L z 4 8 R W 5 0 c n k g V H l w Z T 0 i R m l s b E N v b H V t b l R 5 c G V z I i B W Y W x 1 Z T 0 i c 0 J n V T 0 i I C 8 + P E V u d H J 5 I F R 5 c G U 9 I k Z p b G x D b 2 x 1 b W 5 O Y W 1 l c y I g V m F s d W U 9 I n N b J n F 1 b 3 Q 7 c 2 V u d G l t Z W 5 0 X 3 N j b 3 J l J n F 1 b 3 Q 7 L C Z x d W 9 0 O 0 F 2 Z X J h Z 2 V f R W 5 n Y W d l b W 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V 4 c G 9 y d F 8 1 X z I w M j U w N z M x M j E z M C 9 B d X R v U m V t b 3 Z l Z E N v b H V t b n M x L n t z Z W 5 0 a W 1 l b n R f c 2 N v c m U s M H 0 m c X V v d D s s J n F 1 b 3 Q 7 U 2 V j d G l v b j E v Z X h w b 3 J 0 X z V f M j A y N T A 3 M z E y M T M w L 0 F 1 d G 9 S Z W 1 v d m V k Q 2 9 s d W 1 u c z E u e 0 F 2 Z X J h Z 2 V f R W 5 n Y W d l b W V u d C w x f S Z x d W 9 0 O 1 0 s J n F 1 b 3 Q 7 Q 2 9 s d W 1 u Q 2 9 1 b n Q m c X V v d D s 6 M i w m c X V v d D t L Z X l D b 2 x 1 b W 5 O Y W 1 l c y Z x d W 9 0 O z p b X S w m c X V v d D t D b 2 x 1 b W 5 J Z G V u d G l 0 a W V z J n F 1 b 3 Q 7 O l s m c X V v d D t T Z W N 0 a W 9 u M S 9 l e H B v c n R f N V 8 y M D I 1 M D c z M T I x M z A v Q X V 0 b 1 J l b W 9 2 Z W R D b 2 x 1 b W 5 z M S 5 7 c 2 V u d G l t Z W 5 0 X 3 N j b 3 J l L D B 9 J n F 1 b 3 Q 7 L C Z x d W 9 0 O 1 N l Y 3 R p b 2 4 x L 2 V 4 c G 9 y d F 8 1 X z I w M j U w N z M x M j E z M C 9 B d X R v U m V t b 3 Z l Z E N v b H V t b n M x L n t B d m V y Y W d l X 0 V u Z 2 F n Z W 1 l b n Q s M X 0 m c X V v d D t d L C Z x d W 9 0 O 1 J l b G F 0 a W 9 u c 2 h p c E l u Z m 8 m c X V v d D s 6 W 1 1 9 I i A v P j w v U 3 R h Y m x l R W 5 0 c m l l c z 4 8 L 0 l 0 Z W 0 + P E l 0 Z W 0 + P E l 0 Z W 1 M b 2 N h d G l v b j 4 8 S X R l b V R 5 c G U + R m 9 y b X V s Y T w v S X R l b V R 5 c G U + P E l 0 Z W 1 Q Y X R o P l N l Y 3 R p b 2 4 x L 2 V 4 c G 9 y d F 8 1 X z I w M j U w N z M x M j E z M C 9 T b 3 V y Y 2 U 8 L 0 l 0 Z W 1 Q Y X R o P j w v S X R l b U x v Y 2 F 0 a W 9 u P j x T d G F i b G V F b n R y a W V z I C 8 + P C 9 J d G V t P j x J d G V t P j x J d G V t T G 9 j Y X R p b 2 4 + P E l 0 Z W 1 U e X B l P k Z v c m 1 1 b G E 8 L 0 l 0 Z W 1 U e X B l P j x J d G V t U G F 0 a D 5 T Z W N 0 a W 9 u M S 9 l e H B v c n R f N V 8 y M D I 1 M D c z M T I x M z A v U H J v b W 9 0 Z W Q l M j B o Z W F k Z X J z P C 9 J d G V t U G F 0 a D 4 8 L 0 l 0 Z W 1 M b 2 N h d G l v b j 4 8 U 3 R h Y m x l R W 5 0 c m l l c y A v P j w v S X R l b T 4 8 S X R l b T 4 8 S X R l b U x v Y 2 F 0 a W 9 u P j x J d G V t V H l w Z T 5 G b 3 J t d W x h P C 9 J d G V t V H l w Z T 4 8 S X R l b V B h d G g + U 2 V j d G l v b j E v Z X h w b 3 J 0 X z V f M j A y N T A 3 M z E y M T M w L 0 N o Y W 5 n Z W Q l M j B j b 2 x 1 b W 4 l M j B 0 e X B l P C 9 J d G V t U G F 0 a D 4 8 L 0 l 0 Z W 1 M b 2 N h d G l v b j 4 8 U 3 R h Y m x l R W 5 0 c m l l c y A v P j w v S X R l b T 4 8 S X R l b T 4 8 S X R l b U x v Y 2 F 0 a W 9 u P j x J d G V t V H l w Z T 5 G b 3 J t d W x h P C 9 J d G V t V H l w Z T 4 8 S X R l b V B h d G g + U 2 V j d G l v b j E v Z X h w b 3 J 0 X z N f M j A y N T A 3 M z E y M T M w 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Z G F l Y m R l Z j E t M m Y x Z S 0 0 Y T l l L T h k N T g t N j B j M j g 4 Y T Y 5 Y z g 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g t M D F U M T I 6 M D E 6 M T U u N z A 4 M D Y z M F o i I C 8 + P E V u d H J 5 I F R 5 c G U 9 I k Z p b G x D b 2 x 1 b W 5 U e X B l c y I g V m F s d W U 9 I n N C Z 1 U 9 I i A v P j x F b n R y e S B U e X B l P S J G a W x s Q 2 9 s d W 1 u T m F t Z X M i I F Z h b H V l P S J z W y Z x d W 9 0 O 3 B s Y X R m b 3 J t J n F 1 b 3 Q 7 L C Z x d W 9 0 O 0 F 2 Z X J h Z 2 V f R W 5 n Y W d l b W 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V 4 c G 9 y d F 8 z X z I w M j U w N z M x M j E z M C 9 B d X R v U m V t b 3 Z l Z E N v b H V t b n M x L n t w b G F 0 Z m 9 y b S w w f S Z x d W 9 0 O y w m c X V v d D t T Z W N 0 a W 9 u M S 9 l e H B v c n R f M 1 8 y M D I 1 M D c z M T I x M z A v Q X V 0 b 1 J l b W 9 2 Z W R D b 2 x 1 b W 5 z M S 5 7 Q X Z l c m F n Z V 9 F b m d h Z 2 V t Z W 5 0 L D F 9 J n F 1 b 3 Q 7 X S w m c X V v d D t D b 2 x 1 b W 5 D b 3 V u d C Z x d W 9 0 O z o y L C Z x d W 9 0 O 0 t l e U N v b H V t b k 5 h b W V z J n F 1 b 3 Q 7 O l t d L C Z x d W 9 0 O 0 N v b H V t b k l k Z W 5 0 a X R p Z X M m c X V v d D s 6 W y Z x d W 9 0 O 1 N l Y 3 R p b 2 4 x L 2 V 4 c G 9 y d F 8 z X z I w M j U w N z M x M j E z M C 9 B d X R v U m V t b 3 Z l Z E N v b H V t b n M x L n t w b G F 0 Z m 9 y b S w w f S Z x d W 9 0 O y w m c X V v d D t T Z W N 0 a W 9 u M S 9 l e H B v c n R f M 1 8 y M D I 1 M D c z M T I x M z A v Q X V 0 b 1 J l b W 9 2 Z W R D b 2 x 1 b W 5 z M S 5 7 Q X Z l c m F n Z V 9 F b m d h Z 2 V t Z W 5 0 L D F 9 J n F 1 b 3 Q 7 X S w m c X V v d D t S Z W x h d G l v b n N o a X B J b m Z v J n F 1 b 3 Q 7 O l t d f S I g L z 4 8 L 1 N 0 Y W J s Z U V u d H J p Z X M + P C 9 J d G V t P j x J d G V t P j x J d G V t T G 9 j Y X R p b 2 4 + P E l 0 Z W 1 U e X B l P k Z v c m 1 1 b G E 8 L 0 l 0 Z W 1 U e X B l P j x J d G V t U G F 0 a D 5 T Z W N 0 a W 9 u M S 9 l e H B v c n R f M 1 8 y M D I 1 M D c z M T I x M z A v U 2 9 1 c m N l P C 9 J d G V t U G F 0 a D 4 8 L 0 l 0 Z W 1 M b 2 N h d G l v b j 4 8 U 3 R h Y m x l R W 5 0 c m l l c y A v P j w v S X R l b T 4 8 S X R l b T 4 8 S X R l b U x v Y 2 F 0 a W 9 u P j x J d G V t V H l w Z T 5 G b 3 J t d W x h P C 9 J d G V t V H l w Z T 4 8 S X R l b V B h d G g + U 2 V j d G l v b j E v Z X h w b 3 J 0 X z N f M j A y N T A 3 M z E y M T M w L 1 B y b 2 1 v d G V k J T I w a G V h Z G V y c z w v S X R l b V B h d G g + P C 9 J d G V t T G 9 j Y X R p b 2 4 + P F N 0 Y W J s Z U V u d H J p Z X M g L z 4 8 L 0 l 0 Z W 0 + P E l 0 Z W 0 + P E l 0 Z W 1 M b 2 N h d G l v b j 4 8 S X R l b V R 5 c G U + R m 9 y b X V s Y T w v S X R l b V R 5 c G U + P E l 0 Z W 1 Q Y X R o P l N l Y 3 R p b 2 4 x L 2 V 4 c G 9 y d F 8 z X z I w M j U w N z M x M j E z M C 9 D a G F u Z 2 V k J T I w Y 2 9 s d W 1 u J T I w d H l w Z T w v S X R l b V B h d G g + P C 9 J d G V t T G 9 j Y X R p b 2 4 + P F N 0 Y W J s Z U V u d H J p Z X M g L z 4 8 L 0 l 0 Z W 0 + P E l 0 Z W 0 + P E l 0 Z W 1 M b 2 N h d G l v b j 4 8 S X R l b V R 5 c G U + R m 9 y b X V s Y T w v S X R l b V R 5 c G U + P E l 0 Z W 1 Q Y X R o P l N l Y 3 R p b 2 4 x L 2 V 4 c G 9 y d F 8 y X z I w M j U w N z M x M j E z M 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J k O T B h M W J k L W R h Z j E t N G I 2 Z S 1 i N 2 J k L T I 4 Y z Y z M D I x N j U 2 Z i I g L z 4 8 R W 5 0 c n k g V H l w Z T 0 i Q n V m Z m V y T m V 4 d F J l Z n J l c 2 g i I F Z h b H V l P S J s M S I g L z 4 8 R W 5 0 c n k g V H l w Z T 0 i U m V z d W x 0 V H l w Z S I g V m F s d W U 9 I n N U Y W J s Z S I g L z 4 8 R W 5 0 c n k g V H l w Z T 0 i T m F t Z V V w Z G F 0 Z W R B Z n R l c k Z p b G w i I F Z h b H V l P S J s M C I g L z 4 8 R W 5 0 c n k g V H l w Z T 0 i R m l s b F R h c m d l d C I g V m F s d W U 9 I n N l e H B v c n R f M l 8 y M D I 1 M D c z M T I x M z A 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O C 0 w M V Q x M j o w M j o w M C 4 w O D I y O T Q w W i I g L z 4 8 R W 5 0 c n k g V H l w Z T 0 i R m l s b E N v b H V t b l R 5 c G V z I i B W Y W x 1 Z T 0 i c 0 J n V T 0 i I C 8 + P E V u d H J 5 I F R 5 c G U 9 I k Z p b G x D b 2 x 1 b W 5 O Y W 1 l c y I g V m F s d W U 9 I n N b J n F 1 b 3 Q 7 c G 9 z d F 9 0 e X B l J n F 1 b 3 Q 7 L C Z x d W 9 0 O 0 F 2 Z X J h Z 2 V f R W 5 n Y W d l b W 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V 4 c G 9 y d F 8 y X z I w M j U w N z M x M j E z M C 9 B d X R v U m V t b 3 Z l Z E N v b H V t b n M x L n t w b 3 N 0 X 3 R 5 c G U s M H 0 m c X V v d D s s J n F 1 b 3 Q 7 U 2 V j d G l v b j E v Z X h w b 3 J 0 X z J f M j A y N T A 3 M z E y M T M w L 0 F 1 d G 9 S Z W 1 v d m V k Q 2 9 s d W 1 u c z E u e 0 F 2 Z X J h Z 2 V f R W 5 n Y W d l b W V u d C w x f S Z x d W 9 0 O 1 0 s J n F 1 b 3 Q 7 Q 2 9 s d W 1 u Q 2 9 1 b n Q m c X V v d D s 6 M i w m c X V v d D t L Z X l D b 2 x 1 b W 5 O Y W 1 l c y Z x d W 9 0 O z p b X S w m c X V v d D t D b 2 x 1 b W 5 J Z G V u d G l 0 a W V z J n F 1 b 3 Q 7 O l s m c X V v d D t T Z W N 0 a W 9 u M S 9 l e H B v c n R f M l 8 y M D I 1 M D c z M T I x M z A v Q X V 0 b 1 J l b W 9 2 Z W R D b 2 x 1 b W 5 z M S 5 7 c G 9 z d F 9 0 e X B l L D B 9 J n F 1 b 3 Q 7 L C Z x d W 9 0 O 1 N l Y 3 R p b 2 4 x L 2 V 4 c G 9 y d F 8 y X z I w M j U w N z M x M j E z M C 9 B d X R v U m V t b 3 Z l Z E N v b H V t b n M x L n t B d m V y Y W d l X 0 V u Z 2 F n Z W 1 l b n Q s M X 0 m c X V v d D t d L C Z x d W 9 0 O 1 J l b G F 0 a W 9 u c 2 h p c E l u Z m 8 m c X V v d D s 6 W 1 1 9 I i A v P j w v U 3 R h Y m x l R W 5 0 c m l l c z 4 8 L 0 l 0 Z W 0 + P E l 0 Z W 0 + P E l 0 Z W 1 M b 2 N h d G l v b j 4 8 S X R l b V R 5 c G U + R m 9 y b X V s Y T w v S X R l b V R 5 c G U + P E l 0 Z W 1 Q Y X R o P l N l Y 3 R p b 2 4 x L 2 V 4 c G 9 y d F 8 y X z I w M j U w N z M x M j E z M C 9 T b 3 V y Y 2 U 8 L 0 l 0 Z W 1 Q Y X R o P j w v S X R l b U x v Y 2 F 0 a W 9 u P j x T d G F i b G V F b n R y a W V z I C 8 + P C 9 J d G V t P j x J d G V t P j x J d G V t T G 9 j Y X R p b 2 4 + P E l 0 Z W 1 U e X B l P k Z v c m 1 1 b G E 8 L 0 l 0 Z W 1 U e X B l P j x J d G V t U G F 0 a D 5 T Z W N 0 a W 9 u M S 9 l e H B v c n R f M l 8 y M D I 1 M D c z M T I x M z A v U H J v b W 9 0 Z W Q l M j B o Z W F k Z X J z P C 9 J d G V t U G F 0 a D 4 8 L 0 l 0 Z W 1 M b 2 N h d G l v b j 4 8 U 3 R h Y m x l R W 5 0 c m l l c y A v P j w v S X R l b T 4 8 S X R l b T 4 8 S X R l b U x v Y 2 F 0 a W 9 u P j x J d G V t V H l w Z T 5 G b 3 J t d W x h P C 9 J d G V t V H l w Z T 4 8 S X R l b V B h d G g + U 2 V j d G l v b j E v Z X h w b 3 J 0 X z J f M j A y N T A 3 M z E y M T M w L 0 N o Y W 5 n Z W Q l M j B j b 2 x 1 b W 4 l M j B 0 e X B l P C 9 J d G V t U G F 0 a D 4 8 L 0 l 0 Z W 1 M b 2 N h d G l v b j 4 8 U 3 R h Y m x l R W 5 0 c m l l c y A v P j w v S X R l b T 4 8 S X R l b T 4 8 S X R l b U x v Y 2 F 0 a W 9 u P j x J d G V t V H l w Z T 5 G b 3 J t d W x h P C 9 J d G V t V H l w Z T 4 8 S X R l b V B h d G g + U 2 V j d G l v b j E v Z X h w b 3 J 0 X z N f M j A y N T A 3 M z E y M T M w J T I w J T I 4 M i 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c y M T I x Z j F j L T k 1 Y T Y t N G F m N y 0 4 O G E 4 L T Y z N m M w N W U w N z I w Z i I g L z 4 8 R W 5 0 c n k g V H l w Z T 0 i U m V z d W x 0 V H l w Z S I g V m F s d W U 9 I n N U Y W J s Z S I g L z 4 8 R W 5 0 c n k g V H l w Z T 0 i Q n V m Z m V y T m V 4 d F J l Z n J l c 2 g i I F Z h b H V l P S J s M S I g L z 4 8 R W 5 0 c n k g V H l w Z T 0 i R m l s b F R h c m d l d C I g V m F s d W U 9 I n N l e H B v c n R f M 1 8 y M D I 1 M D c z M T I x M z A 5 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C 0 w M V Q x M j o w M T o x N S 4 3 M D g w N j M w W i I g L z 4 8 R W 5 0 c n k g V H l w Z T 0 i R m l s b E N v b H V t b l R 5 c G V z I i B W Y W x 1 Z T 0 i c 0 J n V T 0 i I C 8 + P E V u d H J 5 I F R 5 c G U 9 I k Z p b G x D b 2 x 1 b W 5 O Y W 1 l c y I g V m F s d W U 9 I n N b J n F 1 b 3 Q 7 c G x h d G Z v c m 0 m c X V v d D s s J n F 1 b 3 Q 7 Q X Z l c m F n Z V 9 F b m d h Z 2 V t Z W 5 0 J n F 1 b 3 Q 7 X S I g L z 4 8 R W 5 0 c n k g V H l w Z T 0 i R m l s b F N 0 Y X R 1 c y I g V m F s d W U 9 I n N D b 2 1 w b G V 0 Z S I g L z 4 8 R W 5 0 c n k g V H l w Z T 0 i R m l s b E N v d W 5 0 I i B W Y W x 1 Z T 0 i b D M i I C 8 + P E V u d H J 5 I F R 5 c G U 9 I l J l b G F 0 a W 9 u c 2 h p c E l u Z m 9 D b 2 5 0 Y W l u Z X I i I F Z h b H V l P S J z e y Z x d W 9 0 O 2 N v b H V t b k N v d W 5 0 J n F 1 b 3 Q 7 O j I s J n F 1 b 3 Q 7 a 2 V 5 Q 2 9 s d W 1 u T m F t Z X M m c X V v d D s 6 W 1 0 s J n F 1 b 3 Q 7 c X V l c n l S Z W x h d G l v b n N o a X B z J n F 1 b 3 Q 7 O l t d L C Z x d W 9 0 O 2 N v b H V t b k l k Z W 5 0 a X R p Z X M m c X V v d D s 6 W y Z x d W 9 0 O 1 N l Y 3 R p b 2 4 x L 2 V 4 c G 9 y d F 8 z X z I w M j U w N z M x M j E z M C 9 B d X R v U m V t b 3 Z l Z E N v b H V t b n M x L n t w b G F 0 Z m 9 y b S w w f S Z x d W 9 0 O y w m c X V v d D t T Z W N 0 a W 9 u M S 9 l e H B v c n R f M 1 8 y M D I 1 M D c z M T I x M z A v Q X V 0 b 1 J l b W 9 2 Z W R D b 2 x 1 b W 5 z M S 5 7 Q X Z l c m F n Z V 9 F b m d h Z 2 V t Z W 5 0 L D F 9 J n F 1 b 3 Q 7 X S w m c X V v d D t D b 2 x 1 b W 5 D b 3 V u d C Z x d W 9 0 O z o y L C Z x d W 9 0 O 0 t l e U N v b H V t b k 5 h b W V z J n F 1 b 3 Q 7 O l t d L C Z x d W 9 0 O 0 N v b H V t b k l k Z W 5 0 a X R p Z X M m c X V v d D s 6 W y Z x d W 9 0 O 1 N l Y 3 R p b 2 4 x L 2 V 4 c G 9 y d F 8 z X z I w M j U w N z M x M j E z M C 9 B d X R v U m V t b 3 Z l Z E N v b H V t b n M x L n t w b G F 0 Z m 9 y b S w w f S Z x d W 9 0 O y w m c X V v d D t T Z W N 0 a W 9 u M S 9 l e H B v c n R f M 1 8 y M D I 1 M D c z M T I x M z A v Q X V 0 b 1 J l b W 9 2 Z W R D b 2 x 1 b W 5 z M S 5 7 Q X Z l c m F n Z V 9 F b m d h Z 2 V t Z W 5 0 L D F 9 J n F 1 b 3 Q 7 X S w m c X V v d D t S Z W x h d G l v b n N o a X B J b m Z v J n F 1 b 3 Q 7 O l t d f S I g L z 4 8 R W 5 0 c n k g V H l w Z T 0 i T G 9 h Z G V k V G 9 B b m F s e X N p c 1 N l c n Z p Y 2 V z I i B W Y W x 1 Z T 0 i b D A i I C 8 + P C 9 T d G F i b G V F b n R y a W V z P j w v S X R l b T 4 8 S X R l b T 4 8 S X R l b U x v Y 2 F 0 a W 9 u P j x J d G V t V H l w Z T 5 G b 3 J t d W x h P C 9 J d G V t V H l w Z T 4 8 S X R l b V B h d G g + U 2 V j d G l v b j E v Z X h w b 3 J 0 X z N f M j A y N T A 3 M z E y M T M w J T I w J T I 4 M i U y O S 9 T b 3 V y Y 2 U 8 L 0 l 0 Z W 1 Q Y X R o P j w v S X R l b U x v Y 2 F 0 a W 9 u P j x T d G F i b G V F b n R y a W V z I C 8 + P C 9 J d G V t P j x J d G V t P j x J d G V t T G 9 j Y X R p b 2 4 + P E l 0 Z W 1 U e X B l P k Z v c m 1 1 b G E 8 L 0 l 0 Z W 1 U e X B l P j x J d G V t U G F 0 a D 5 T Z W N 0 a W 9 u M S 9 l e H B v c n R f M 1 8 y M D I 1 M D c z M T I x M z A l M j A l M j g y J T I 5 L 1 B y b 2 1 v d G V k J T I w a G V h Z G V y c z w v S X R l b V B h d G g + P C 9 J d G V t T G 9 j Y X R p b 2 4 + P F N 0 Y W J s Z U V u d H J p Z X M g L z 4 8 L 0 l 0 Z W 0 + P E l 0 Z W 0 + P E l 0 Z W 1 M b 2 N h d G l v b j 4 8 S X R l b V R 5 c G U + R m 9 y b X V s Y T w v S X R l b V R 5 c G U + P E l 0 Z W 1 Q Y X R o P l N l Y 3 R p b 2 4 x L 2 V 4 c G 9 y d F 8 z X z I w M j U w N z M x M j E z M C U y M C U y O D I l M j k v Q 2 h h b m d l Z C U y M G N v b H V t b i U y M H R 5 c G U 8 L 0 l 0 Z W 1 Q Y X R o P j w v S X R l b U x v Y 2 F 0 a W 9 u P j x T d G F i b G V F b n R y a W V z I C 8 + P C 9 J d G V t P j x J d G V t P j x J d G V t T G 9 j Y X R p b 2 4 + P E l 0 Z W 1 U e X B l P k Z v c m 1 1 b G E 8 L 0 l 0 Z W 1 U e X B l P j x J d G V t U G F 0 a D 5 T Z W N 0 a W 9 u M S 9 l e H B v c n R f N V 8 y M D I 1 M D c z M T I x M z A 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D I w Z T Y 2 O D Q t N m I y Y y 0 0 Z T c 0 L W J k M G Q t N T c 0 Y j M 1 Z m J k Z G R h I i A v P j x F b n R y e S B U e X B l P S J S Z X N 1 b H R U e X B l I i B W Y W x 1 Z T 0 i c 1 R h Y m x l I i A v P j x F b n R y e S B U e X B l P S J C d W Z m Z X J O Z X h 0 U m V m c m V z a C I g V m F s d W U 9 I m w x I i A v P j x F b n R y e S B U e X B l P S J G a W x s V G F y Z 2 V 0 I i B W Y W x 1 Z T 0 i c 2 V 4 c G 9 y d F 8 1 X z I w M j U w N z M x M j E z M D E w 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C 0 w M V Q x M T o 1 O D o z O C 4 0 M j g x M T E w W i I g L z 4 8 R W 5 0 c n k g V H l w Z T 0 i R m l s b E N v b H V t b l R 5 c G V z I i B W Y W x 1 Z T 0 i c 0 J n V T 0 i I C 8 + P E V u d H J 5 I F R 5 c G U 9 I k Z p b G x D b 2 x 1 b W 5 O Y W 1 l c y I g V m F s d W U 9 I n N b J n F 1 b 3 Q 7 c 2 V u d G l t Z W 5 0 X 3 N j b 3 J l J n F 1 b 3 Q 7 L C Z x d W 9 0 O 0 F 2 Z X J h Z 2 V f R W 5 n Y W d l b W V u d C Z x d W 9 0 O 1 0 i I C 8 + P E V u d H J 5 I F R 5 c G U 9 I k Z p b G x T d G F 0 d X M i I F Z h b H V l P S J z Q 2 9 t c G x l d G U i I C 8 + P E V u d H J 5 I F R 5 c G U 9 I k Z p b G x D b 3 V u d C I g V m F s d W U 9 I m w z I i A v P j x F b n R y e S B U e X B l P S J S Z W x h d G l v b n N o a X B J b m Z v Q 2 9 u d G F p b m V y I i B W Y W x 1 Z T 0 i c 3 s m c X V v d D t j b 2 x 1 b W 5 D b 3 V u d C Z x d W 9 0 O z o y L C Z x d W 9 0 O 2 t l e U N v b H V t b k 5 h b W V z J n F 1 b 3 Q 7 O l t d L C Z x d W 9 0 O 3 F 1 Z X J 5 U m V s Y X R p b 2 5 z a G l w c y Z x d W 9 0 O z p b X S w m c X V v d D t j b 2 x 1 b W 5 J Z G V u d G l 0 a W V z J n F 1 b 3 Q 7 O l s m c X V v d D t T Z W N 0 a W 9 u M S 9 l e H B v c n R f N V 8 y M D I 1 M D c z M T I x M z A v Q X V 0 b 1 J l b W 9 2 Z W R D b 2 x 1 b W 5 z M S 5 7 c 2 V u d G l t Z W 5 0 X 3 N j b 3 J l L D B 9 J n F 1 b 3 Q 7 L C Z x d W 9 0 O 1 N l Y 3 R p b 2 4 x L 2 V 4 c G 9 y d F 8 1 X z I w M j U w N z M x M j E z M C 9 B d X R v U m V t b 3 Z l Z E N v b H V t b n M x L n t B d m V y Y W d l X 0 V u Z 2 F n Z W 1 l b n Q s M X 0 m c X V v d D t d L C Z x d W 9 0 O 0 N v b H V t b k N v d W 5 0 J n F 1 b 3 Q 7 O j I s J n F 1 b 3 Q 7 S 2 V 5 Q 2 9 s d W 1 u T m F t Z X M m c X V v d D s 6 W 1 0 s J n F 1 b 3 Q 7 Q 2 9 s d W 1 u S W R l b n R p d G l l c y Z x d W 9 0 O z p b J n F 1 b 3 Q 7 U 2 V j d G l v b j E v Z X h w b 3 J 0 X z V f M j A y N T A 3 M z E y M T M w L 0 F 1 d G 9 S Z W 1 v d m V k Q 2 9 s d W 1 u c z E u e 3 N l b n R p b W V u d F 9 z Y 2 9 y Z S w w f S Z x d W 9 0 O y w m c X V v d D t T Z W N 0 a W 9 u M S 9 l e H B v c n R f N V 8 y M D I 1 M D c z M T I x M z A v Q X V 0 b 1 J l b W 9 2 Z W R D b 2 x 1 b W 5 z M S 5 7 Q X Z l c m F n Z V 9 F b m d h Z 2 V t Z W 5 0 L D F 9 J n F 1 b 3 Q 7 X S w m c X V v d D t S Z W x h d G l v b n N o a X B J b m Z v J n F 1 b 3 Q 7 O l t d f S I g L z 4 8 R W 5 0 c n k g V H l w Z T 0 i T G 9 h Z G V k V G 9 B b m F s e X N p c 1 N l c n Z p Y 2 V z I i B W Y W x 1 Z T 0 i b D A i I C 8 + P C 9 T d G F i b G V F b n R y a W V z P j w v S X R l b T 4 8 S X R l b T 4 8 S X R l b U x v Y 2 F 0 a W 9 u P j x J d G V t V H l w Z T 5 G b 3 J t d W x h P C 9 J d G V t V H l w Z T 4 8 S X R l b V B h d G g + U 2 V j d G l v b j E v Z X h w b 3 J 0 X z V f M j A y N T A 3 M z E y M T M w J T I w J T I 4 M i U y O S 9 T b 3 V y Y 2 U 8 L 0 l 0 Z W 1 Q Y X R o P j w v S X R l b U x v Y 2 F 0 a W 9 u P j x T d G F i b G V F b n R y a W V z I C 8 + P C 9 J d G V t P j x J d G V t P j x J d G V t T G 9 j Y X R p b 2 4 + P E l 0 Z W 1 U e X B l P k Z v c m 1 1 b G E 8 L 0 l 0 Z W 1 U e X B l P j x J d G V t U G F 0 a D 5 T Z W N 0 a W 9 u M S 9 l e H B v c n R f N V 8 y M D I 1 M D c z M T I x M z A l M j A l M j g y J T I 5 L 1 B y b 2 1 v d G V k J T I w a G V h Z G V y c z w v S X R l b V B h d G g + P C 9 J d G V t T G 9 j Y X R p b 2 4 + P F N 0 Y W J s Z U V u d H J p Z X M g L z 4 8 L 0 l 0 Z W 0 + P E l 0 Z W 0 + P E l 0 Z W 1 M b 2 N h d G l v b j 4 8 S X R l b V R 5 c G U + R m 9 y b X V s Y T w v S X R l b V R 5 c G U + P E l 0 Z W 1 Q Y X R o P l N l Y 3 R p b 2 4 x L 2 V 4 c G 9 y d F 8 1 X z I w M j U w N z M x M j E z M C U y M C U y O D I l M j k v Q 2 h h b m d l Z C U y M G N v b H V t b i U y M H R 5 c G U 8 L 0 l 0 Z W 1 Q Y X R o P j w v S X R l b U x v Y 2 F 0 a W 9 u P j x T d G F i b G V F b n R y a W V z I C 8 + P C 9 J d G V t P j x J d G V t P j x J d G V t T G 9 j Y X R p b 2 4 + P E l 0 Z W 1 U e X B l P k Z v c m 1 1 b G E 8 L 0 l 0 Z W 1 U e X B l P j x J d G V t U G F 0 a D 5 T Z W N 0 a W 9 u M S 9 l e H B v c n R f N l 8 y M D I 1 M D c z M T I x M z A 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m E 1 M G U 0 Y z Q t N m Y x Y S 0 0 M T E 2 L W I 2 M T U t Z j Q 0 M j g w N D l j M z F k I i A v P j x F b n R y e S B U e X B l P S J S Z X N 1 b H R U e X B l I i B W Y W x 1 Z T 0 i c 1 R h Y m x l I i A v P j x F b n R y e S B U e X B l P S J C d W Z m Z X J O Z X h 0 U m V m c m V z a C I g V m F s d W U 9 I m w x I i A v P j x F b n R y e S B U e X B l P S J G a W x s V G F y Z 2 V 0 I i B W Y W x 1 Z T 0 i c 2 V 4 c G 9 y d F 8 2 X z I w M j U w N z M x M j E z M D E 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C 0 w M V Q x M T o 1 N z o w N S 4 1 N j U 2 M T I w W i I g L z 4 8 R W 5 0 c n k g V H l w Z T 0 i R m l s b E N v b H V t b l R 5 c G V z I i B W Y W x 1 Z T 0 i c 0 J n V T 0 i I C 8 + P E V u d H J 5 I F R 5 c G U 9 I k Z p b G x D b 2 x 1 b W 5 O Y W 1 l c y I g V m F s d W U 9 I n N b J n F 1 b 3 Q 7 b W 9 u d G h f b m F t Z S Z x d W 9 0 O y w m c X V v d D t B d m V y Y W d l X 0 V u Z 2 F n Z W 1 l b n Q m c X V v d D t d I i A v P j x F b n R y e S B U e X B l P S J G a W x s U 3 R h d H V z I i B W Y W x 1 Z T 0 i c 0 N v b X B s Z X R l I i A v P j x F b n R y e S B U e X B l P S J G a W x s Q 2 9 1 b n Q i I F Z h b H V l P S J s M T I i I C 8 + P E V u d H J 5 I F R 5 c G U 9 I l J l b G F 0 a W 9 u c 2 h p c E l u Z m 9 D b 2 5 0 Y W l u Z X I i I F Z h b H V l P S J z e y Z x d W 9 0 O 2 N v b H V t b k N v d W 5 0 J n F 1 b 3 Q 7 O j I s J n F 1 b 3 Q 7 a 2 V 5 Q 2 9 s d W 1 u T m F t Z X M m c X V v d D s 6 W 1 0 s J n F 1 b 3 Q 7 c X V l c n l S Z W x h d G l v b n N o a X B z J n F 1 b 3 Q 7 O l t d L C Z x d W 9 0 O 2 N v b H V t b k l k Z W 5 0 a X R p Z X M m c X V v d D s 6 W y Z x d W 9 0 O 1 N l Y 3 R p b 2 4 x L 2 V 4 c G 9 y d F 8 2 X z I w M j U w N z M x M j E z M C 9 B d X R v U m V t b 3 Z l Z E N v b H V t b n M x L n t t b 2 5 0 a F 9 u Y W 1 l L D B 9 J n F 1 b 3 Q 7 L C Z x d W 9 0 O 1 N l Y 3 R p b 2 4 x L 2 V 4 c G 9 y d F 8 2 X z I w M j U w N z M x M j E z M C 9 B d X R v U m V t b 3 Z l Z E N v b H V t b n M x L n t B d m V y Y W d l X 0 V u Z 2 F n Z W 1 l b n Q s M X 0 m c X V v d D t d L C Z x d W 9 0 O 0 N v b H V t b k N v d W 5 0 J n F 1 b 3 Q 7 O j I s J n F 1 b 3 Q 7 S 2 V 5 Q 2 9 s d W 1 u T m F t Z X M m c X V v d D s 6 W 1 0 s J n F 1 b 3 Q 7 Q 2 9 s d W 1 u S W R l b n R p d G l l c y Z x d W 9 0 O z p b J n F 1 b 3 Q 7 U 2 V j d G l v b j E v Z X h w b 3 J 0 X z Z f M j A y N T A 3 M z E y M T M w L 0 F 1 d G 9 S Z W 1 v d m V k Q 2 9 s d W 1 u c z E u e 2 1 v b n R o X 2 5 h b W U s M H 0 m c X V v d D s s J n F 1 b 3 Q 7 U 2 V j d G l v b j E v Z X h w b 3 J 0 X z Z f M j A y N T A 3 M z E y M T M w L 0 F 1 d G 9 S Z W 1 v d m V k Q 2 9 s d W 1 u c z E u e 0 F 2 Z X J h Z 2 V f R W 5 n Y W d l b W V u d C w x f S Z x d W 9 0 O 1 0 s J n F 1 b 3 Q 7 U m V s Y X R p b 2 5 z a G l w S W 5 m b y Z x d W 9 0 O z p b X X 0 i I C 8 + P E V u d H J 5 I F R 5 c G U 9 I k x v Y W R l Z F R v Q W 5 h b H l z a X N T Z X J 2 a W N l c y I g V m F s d W U 9 I m w w I i A v P j w v U 3 R h Y m x l R W 5 0 c m l l c z 4 8 L 0 l 0 Z W 0 + P E l 0 Z W 0 + P E l 0 Z W 1 M b 2 N h d G l v b j 4 8 S X R l b V R 5 c G U + R m 9 y b X V s Y T w v S X R l b V R 5 c G U + P E l 0 Z W 1 Q Y X R o P l N l Y 3 R p b 2 4 x L 2 V 4 c G 9 y d F 8 2 X z I w M j U w N z M x M j E z M C U y M C U y O D I l M j k v U 2 9 1 c m N l P C 9 J d G V t U G F 0 a D 4 8 L 0 l 0 Z W 1 M b 2 N h d G l v b j 4 8 U 3 R h Y m x l R W 5 0 c m l l c y A v P j w v S X R l b T 4 8 S X R l b T 4 8 S X R l b U x v Y 2 F 0 a W 9 u P j x J d G V t V H l w Z T 5 G b 3 J t d W x h P C 9 J d G V t V H l w Z T 4 8 S X R l b V B h d G g + U 2 V j d G l v b j E v Z X h w b 3 J 0 X z Z f M j A y N T A 3 M z E y M T M w J T I w J T I 4 M i U y O S 9 Q c m 9 t b 3 R l Z C U y M G h l Y W R l c n M 8 L 0 l 0 Z W 1 Q Y X R o P j w v S X R l b U x v Y 2 F 0 a W 9 u P j x T d G F i b G V F b n R y a W V z I C 8 + P C 9 J d G V t P j x J d G V t P j x J d G V t T G 9 j Y X R p b 2 4 + P E l 0 Z W 1 U e X B l P k Z v c m 1 1 b G E 8 L 0 l 0 Z W 1 U e X B l P j x J d G V t U G F 0 a D 5 T Z W N 0 a W 9 u M S 9 l e H B v c n R f N l 8 y M D I 1 M D c z M T I x M z A l M j A l M j g y J T I 5 L 0 N o Y W 5 n Z W Q l M j B j b 2 x 1 b W 4 l M j B 0 e X B l P C 9 J d G V t U G F 0 a D 4 8 L 0 l 0 Z W 1 M b 2 N h d G l v b j 4 8 U 3 R h Y m x l R W 5 0 c m l l c y A v P j w v S X R l b T 4 8 S X R l b T 4 8 S X R l b U x v Y 2 F 0 a W 9 u P j x J d G V t V H l w Z T 5 G b 3 J t d W x h P C 9 J d G V t V H l w Z T 4 8 S X R l b V B h d G g + U 2 V j d G l v b j E v V G l t Z W J s b 2 N r J T I w R W 5 n Y W d l b W V u d C U y M C U y O D I 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l O T U 5 N T Y 5 N i 0 2 M 2 M 2 L T Q w N 2 I t O G F k N S 1 i M D c 5 Z j E z Z T J j N m E i I C 8 + P E V u d H J 5 I F R 5 c G U 9 I l J l c 3 V s d F R 5 c G U i I F Z h b H V l P S J z V G F i b G U i I C 8 + P E V u d H J 5 I F R 5 c G U 9 I k Z p b G x U Y X J n Z X Q i I F Z h b H V l P S J z V G l t Z W J s b 2 N r X 0 V u Z 2 F n Z W 1 l b n Q x M i I g L z 4 8 R W 5 0 c n k g V H l w Z T 0 i R m l s b G V k Q 2 9 t c G x l d G V S Z X N 1 b H R U b 1 d v c m t z a G V l d C I g V m F s d W U 9 I m w x I i A v P j x F b n R y e S B U e X B l P S J G a W x s Q 2 9 1 b n Q i I F Z h b H V l P S J s M j c i I C 8 + P E V u d H J 5 I F R 5 c G U 9 I k Z p b G x T d G F 0 d X M i I F Z h b H V l P S J z Q 2 9 t c G x l d G U i I C 8 + P E V u d H J 5 I F R 5 c G U 9 I k Z p b G x D b 2 x 1 b W 5 O Y W 1 l c y I g V m F s d W U 9 I n N b J n F 1 b 3 Q 7 V G l t Z V 9 C b G 9 j a y Z x d W 9 0 O y w m c X V v d D t w b 3 N 0 X 2 R h e S Z x d W 9 0 O y w m c X V v d D t z a X A m c X V v d D t d I i A v P j x F b n R y e S B U e X B l P S J G a W x s Q 2 9 s d W 1 u V H l w Z X M i I F Z h b H V l P S J z Q m d Z R i I g L z 4 8 R W 5 0 c n k g V H l w Z T 0 i R m l s b E x h c 3 R V c G R h d G V k I i B W Y W x 1 Z T 0 i Z D I w M j U t M D g t M D F U M T E 6 N T U 6 N T E u M j c x M z I 4 M F o i I C 8 + P E V u d H J 5 I F R 5 c G U 9 I k Z p b G x F c n J v c k N v d W 5 0 I i B W Y W x 1 Z T 0 i b D A i I C 8 + P E V u d H J 5 I F R 5 c G U 9 I k Z p b G x F c n J v c k N v Z G U i I F Z h b H V l P S J z V W 5 r b m 9 3 b i I g L z 4 8 R W 5 0 c n k g V H l w Z T 0 i Q W R k Z W R U b 0 R h d G F N b 2 R l b C I g V m F s d W U 9 I m w w I i A v P j x F b n R y e S B U e X B l P S J C d W Z m Z X J O Z X h 0 U m V m c m V z a C I g V m F s d W U 9 I m w x I i A v P j x F b n R y e S B U e X B l P S J S Z W x h d G l v b n N o a X B J b m Z v Q 2 9 u d G F p b m V y I i B W Y W x 1 Z T 0 i c 3 s m c X V v d D t j b 2 x 1 b W 5 D b 3 V u d C Z x d W 9 0 O z o z L C Z x d W 9 0 O 2 t l e U N v b H V t b k 5 h b W V z J n F 1 b 3 Q 7 O l t d L C Z x d W 9 0 O 3 F 1 Z X J 5 U m V s Y X R p b 2 5 z a G l w c y Z x d W 9 0 O z p b X S w m c X V v d D t j b 2 x 1 b W 5 J Z G V u d G l 0 a W V z J n F 1 b 3 Q 7 O l s m c X V v d D t T Z W N 0 a W 9 u M S 9 U a W 1 l Y m x v Y 2 s g R W 5 n Y W d l b W V u d C 9 B d X R v U m V t b 3 Z l Z E N v b H V t b n M x L n t U a W 1 l X 0 J s b 2 N r L D B 9 J n F 1 b 3 Q 7 L C Z x d W 9 0 O 1 N l Y 3 R p b 2 4 x L 1 R p b W V i b G 9 j a y B F b m d h Z 2 V t Z W 5 0 L 0 F 1 d G 9 S Z W 1 v d m V k Q 2 9 s d W 1 u c z E u e 3 B v c 3 R f Z G F 5 L D F 9 J n F 1 b 3 Q 7 L C Z x d W 9 0 O 1 N l Y 3 R p b 2 4 x L 1 R p b W V i b G 9 j a y B F b m d h Z 2 V t Z W 5 0 L 0 F 1 d G 9 S Z W 1 v d m V k Q 2 9 s d W 1 u c z E u e 3 N p c C w y f S Z x d W 9 0 O 1 0 s J n F 1 b 3 Q 7 Q 2 9 s d W 1 u Q 2 9 1 b n Q m c X V v d D s 6 M y w m c X V v d D t L Z X l D b 2 x 1 b W 5 O Y W 1 l c y Z x d W 9 0 O z p b X S w m c X V v d D t D b 2 x 1 b W 5 J Z G V u d G l 0 a W V z J n F 1 b 3 Q 7 O l s m c X V v d D t T Z W N 0 a W 9 u M S 9 U a W 1 l Y m x v Y 2 s g R W 5 n Y W d l b W V u d C 9 B d X R v U m V t b 3 Z l Z E N v b H V t b n M x L n t U a W 1 l X 0 J s b 2 N r L D B 9 J n F 1 b 3 Q 7 L C Z x d W 9 0 O 1 N l Y 3 R p b 2 4 x L 1 R p b W V i b G 9 j a y B F b m d h Z 2 V t Z W 5 0 L 0 F 1 d G 9 S Z W 1 v d m V k Q 2 9 s d W 1 u c z E u e 3 B v c 3 R f Z G F 5 L D F 9 J n F 1 b 3 Q 7 L C Z x d W 9 0 O 1 N l Y 3 R p b 2 4 x L 1 R p b W V i b G 9 j a y B F b m d h Z 2 V t Z W 5 0 L 0 F 1 d G 9 S Z W 1 v d m V k Q 2 9 s d W 1 u c z E u e 3 N p c C w y f S Z x d W 9 0 O 1 0 s J n F 1 b 3 Q 7 U m V s Y X R p b 2 5 z a G l w S W 5 m b y Z x d W 9 0 O z p b X X 0 i I C 8 + P E V u d H J 5 I F R 5 c G U 9 I k x v Y W R l Z F R v Q W 5 h b H l z a X N T Z X J 2 a W N l c y I g V m F s d W U 9 I m w w I i A v P j w v U 3 R h Y m x l R W 5 0 c m l l c z 4 8 L 0 l 0 Z W 0 + P E l 0 Z W 0 + P E l 0 Z W 1 M b 2 N h d G l v b j 4 8 S X R l b V R 5 c G U + R m 9 y b X V s Y T w v S X R l b V R 5 c G U + P E l 0 Z W 1 Q Y X R o P l N l Y 3 R p b 2 4 x L 1 R p b W V i b G 9 j a y U y M E V u Z 2 F n Z W 1 l b n Q l M j A l M j g y J T I 5 L 1 N v d X J j Z T w v S X R l b V B h d G g + P C 9 J d G V t T G 9 j Y X R p b 2 4 + P F N 0 Y W J s Z U V u d H J p Z X M g L z 4 8 L 0 l 0 Z W 0 + P E l 0 Z W 0 + P E l 0 Z W 1 M b 2 N h d G l v b j 4 8 S X R l b V R 5 c G U + R m 9 y b X V s Y T w v S X R l b V R 5 c G U + P E l 0 Z W 1 Q Y X R o P l N l Y 3 R p b 2 4 x L 1 R p b W V i b G 9 j a y U y M E V u Z 2 F n Z W 1 l b n Q l M j A l M j g y J T I 5 L 1 B y b 2 1 v d G V k J T I w a G V h Z G V y c z w v S X R l b V B h d G g + P C 9 J d G V t T G 9 j Y X R p b 2 4 + P F N 0 Y W J s Z U V u d H J p Z X M g L z 4 8 L 0 l 0 Z W 0 + P E l 0 Z W 0 + P E l 0 Z W 1 M b 2 N h d G l v b j 4 8 S X R l b V R 5 c G U + R m 9 y b X V s Y T w v S X R l b V R 5 c G U + P E l 0 Z W 1 Q Y X R o P l N l Y 3 R p b 2 4 x L 1 R p b W V i b G 9 j a y U y M E V u Z 2 F n Z W 1 l b n Q l M j A l M j g y J T I 5 L 0 N o Y W 5 n Z W Q l M j B j b 2 x 1 b W 4 l M j B 0 e X B l P C 9 J d G V t U G F 0 a D 4 8 L 0 l 0 Z W 1 M b 2 N h d G l v b j 4 8 U 3 R h Y m x l R W 5 0 c m l l c y A v P j w v S X R l b T 4 8 L 0 l 0 Z W 1 z P j w v T G 9 j Y W x Q Y W N r Y W d l T W V 0 Y W R h d G F G a W x l P h Y A A A B Q S w U G A A A A A A A A A A A A A A A A A A A A A A A A Z A A A A K U 4 B G 3 d B m Z w g k Y M L U P 0 d s J i t k U J s B m q T o + x R + 5 n l Q C s P w 6 C Z X Y g N p G P W E 9 O O R 7 F c V 6 V t 2 Q e 9 W t G M u c m 8 N n F p q w L 6 u z d A S x r 5 i t m n k N M Z e 3 B e S L g 9 L v M o h 6 e 0 5 o 4 N A K D G R t f 7 m 4 = < / D a t a M a s h u p > 
</file>

<file path=customXml/itemProps1.xml><?xml version="1.0" encoding="utf-8"?>
<ds:datastoreItem xmlns:ds="http://schemas.openxmlformats.org/officeDocument/2006/customXml" ds:itemID="{A41C269C-5CC3-F849-83B5-7F70A473FD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social_media_engagement1</vt:lpstr>
      <vt:lpstr>Pivots </vt:lpstr>
      <vt:lpstr>Sheet1</vt:lpstr>
      <vt:lpstr>SQL Based Charts</vt:lpstr>
      <vt:lpstr>Dashboard</vt:lpstr>
      <vt:lpstr>social_media_engagement1!Monday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owusu</dc:creator>
  <cp:lastModifiedBy>veronica owusu</cp:lastModifiedBy>
  <dcterms:created xsi:type="dcterms:W3CDTF">2025-07-18T20:08:09Z</dcterms:created>
  <dcterms:modified xsi:type="dcterms:W3CDTF">2025-08-01T13:54:31Z</dcterms:modified>
</cp:coreProperties>
</file>