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nicabeligotti/Desktop/Lab 3/"/>
    </mc:Choice>
  </mc:AlternateContent>
  <xr:revisionPtr revIDLastSave="0" documentId="13_ncr:1_{BB66A259-731E-F440-8272-8E6A9EDBF0D5}" xr6:coauthVersionLast="47" xr6:coauthVersionMax="47" xr10:uidLastSave="{00000000-0000-0000-0000-000000000000}"/>
  <bookViews>
    <workbookView xWindow="380" yWindow="500" windowWidth="28040" windowHeight="16020" xr2:uid="{771D40A6-4B8D-0E44-A67F-A64DF965A75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5" i="1" l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" i="1"/>
  <c r="N6" i="1"/>
  <c r="N7" i="1"/>
  <c r="N8" i="1"/>
  <c r="N9" i="1"/>
  <c r="N10" i="1"/>
  <c r="N11" i="1"/>
  <c r="N12" i="1"/>
  <c r="N13" i="1"/>
  <c r="N14" i="1"/>
  <c r="N15" i="1"/>
  <c r="N16" i="1"/>
  <c r="C47" i="1"/>
  <c r="C48" i="1"/>
  <c r="C49" i="1"/>
  <c r="C50" i="1"/>
  <c r="C51" i="1"/>
  <c r="C52" i="1"/>
  <c r="C53" i="1"/>
  <c r="C54" i="1"/>
  <c r="C55" i="1"/>
  <c r="C56" i="1"/>
  <c r="C57" i="1"/>
  <c r="C58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5" i="1"/>
  <c r="E53" i="1"/>
  <c r="I5" i="1"/>
  <c r="I6" i="1"/>
  <c r="I7" i="1"/>
  <c r="I8" i="1"/>
  <c r="I9" i="1"/>
  <c r="I10" i="1"/>
  <c r="I11" i="1"/>
  <c r="I12" i="1"/>
  <c r="I13" i="1"/>
  <c r="E55" i="1" s="1"/>
  <c r="I14" i="1"/>
  <c r="I15" i="1"/>
  <c r="I16" i="1"/>
  <c r="I4" i="1"/>
  <c r="K5" i="1"/>
  <c r="K6" i="1"/>
  <c r="K7" i="1"/>
  <c r="K8" i="1"/>
  <c r="K9" i="1"/>
  <c r="K10" i="1"/>
  <c r="K11" i="1"/>
  <c r="K12" i="1"/>
  <c r="K13" i="1"/>
  <c r="K14" i="1"/>
  <c r="K15" i="1"/>
  <c r="K16" i="1"/>
  <c r="K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5" i="1"/>
  <c r="Q6" i="1"/>
  <c r="Q7" i="1"/>
  <c r="Q8" i="1"/>
  <c r="Q9" i="1"/>
  <c r="Q10" i="1"/>
  <c r="Q11" i="1"/>
  <c r="Q12" i="1"/>
  <c r="Q13" i="1"/>
  <c r="Q14" i="1"/>
  <c r="Q15" i="1"/>
  <c r="Q16" i="1"/>
  <c r="Q4" i="1"/>
  <c r="E58" i="1" l="1"/>
  <c r="H58" i="1" s="1"/>
  <c r="E54" i="1"/>
  <c r="E56" i="1"/>
  <c r="P56" i="1" s="1"/>
  <c r="J54" i="1"/>
  <c r="E50" i="1"/>
  <c r="N50" i="1" s="1"/>
  <c r="E48" i="1"/>
  <c r="H48" i="1" s="1"/>
  <c r="L55" i="1"/>
  <c r="H55" i="1"/>
  <c r="L53" i="1"/>
  <c r="H53" i="1"/>
  <c r="N53" i="1"/>
  <c r="L54" i="1"/>
  <c r="P54" i="1"/>
  <c r="H54" i="1"/>
  <c r="N58" i="1"/>
  <c r="J55" i="1"/>
  <c r="N4" i="1"/>
  <c r="E46" i="1" s="1"/>
  <c r="E52" i="1"/>
  <c r="P52" i="1" s="1"/>
  <c r="E57" i="1"/>
  <c r="P57" i="1" s="1"/>
  <c r="E49" i="1"/>
  <c r="N25" i="1"/>
  <c r="J53" i="1"/>
  <c r="P55" i="1"/>
  <c r="E47" i="1"/>
  <c r="N47" i="1" s="1"/>
  <c r="N55" i="1"/>
  <c r="P53" i="1"/>
  <c r="J58" i="1"/>
  <c r="N54" i="1"/>
  <c r="E51" i="1"/>
  <c r="J51" i="1" s="1"/>
  <c r="L58" i="1" l="1"/>
  <c r="P58" i="1"/>
  <c r="J48" i="1"/>
  <c r="N48" i="1"/>
  <c r="P48" i="1"/>
  <c r="L48" i="1"/>
  <c r="N57" i="1"/>
  <c r="N56" i="1"/>
  <c r="L56" i="1"/>
  <c r="H56" i="1"/>
  <c r="J56" i="1"/>
  <c r="J52" i="1"/>
  <c r="H50" i="1"/>
  <c r="P50" i="1"/>
  <c r="J50" i="1"/>
  <c r="L50" i="1"/>
  <c r="N46" i="1"/>
  <c r="P46" i="1"/>
  <c r="H46" i="1"/>
  <c r="J46" i="1"/>
  <c r="L46" i="1"/>
  <c r="J47" i="1"/>
  <c r="P51" i="1"/>
  <c r="H57" i="1"/>
  <c r="L57" i="1"/>
  <c r="L47" i="1"/>
  <c r="H47" i="1"/>
  <c r="H49" i="1"/>
  <c r="L49" i="1"/>
  <c r="N51" i="1"/>
  <c r="J49" i="1"/>
  <c r="P47" i="1"/>
  <c r="J57" i="1"/>
  <c r="L52" i="1"/>
  <c r="H52" i="1"/>
  <c r="H51" i="1"/>
  <c r="L51" i="1"/>
  <c r="N49" i="1"/>
  <c r="P49" i="1"/>
  <c r="N52" i="1"/>
  <c r="L60" i="1" l="1"/>
  <c r="J60" i="1"/>
  <c r="H60" i="1"/>
  <c r="P60" i="1"/>
  <c r="N60" i="1"/>
  <c r="R47" i="1" l="1"/>
  <c r="V47" i="1" s="1"/>
  <c r="T47" i="1" l="1"/>
  <c r="T51" i="1"/>
  <c r="V51" i="1"/>
</calcChain>
</file>

<file path=xl/sharedStrings.xml><?xml version="1.0" encoding="utf-8"?>
<sst xmlns="http://schemas.openxmlformats.org/spreadsheetml/2006/main" count="48" uniqueCount="31">
  <si>
    <t>DIODO AL SILICIO</t>
  </si>
  <si>
    <t>mV</t>
  </si>
  <si>
    <t>mA</t>
  </si>
  <si>
    <t>DIODO AL GERMANIO</t>
  </si>
  <si>
    <t>Dati presi in seguito può essere che il diodo fosse più caldo</t>
  </si>
  <si>
    <t>POTENZIALE</t>
  </si>
  <si>
    <t>CORRENTE</t>
  </si>
  <si>
    <t>ERR CORRENTE</t>
  </si>
  <si>
    <t>ERRORE POTENZIALE</t>
  </si>
  <si>
    <t>ERRORE COSTRUTTORE</t>
  </si>
  <si>
    <t>ERRORE MISURA</t>
  </si>
  <si>
    <t>ERRORE TOTALE</t>
  </si>
  <si>
    <t>S1</t>
  </si>
  <si>
    <t>Sx</t>
  </si>
  <si>
    <t>Sy</t>
  </si>
  <si>
    <t>Sxx</t>
  </si>
  <si>
    <t>Sxy</t>
  </si>
  <si>
    <t>D</t>
  </si>
  <si>
    <t>PARAMETRI FIT</t>
  </si>
  <si>
    <t>a</t>
  </si>
  <si>
    <t>delta a</t>
  </si>
  <si>
    <t>b</t>
  </si>
  <si>
    <t>delta b</t>
  </si>
  <si>
    <t>I0</t>
  </si>
  <si>
    <t>GRAFICO SILICIO</t>
  </si>
  <si>
    <t>Y = V</t>
  </si>
  <si>
    <t>X = ln I</t>
  </si>
  <si>
    <t>delta2</t>
  </si>
  <si>
    <t>logaritmo di zero</t>
  </si>
  <si>
    <t>fondo scala in 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</si>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</sst>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(Corpo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0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1" fillId="2" borderId="0" xfId="0" applyFont="1" applyFill="1"/>
    <xf numFmtId="164" fontId="1" fillId="0" borderId="0" xfId="0" applyNumberFormat="1" applyFont="1"/>
    <xf numFmtId="164" fontId="0" fillId="0" borderId="0" xfId="0" applyNumberFormat="1"/>
    <xf numFmtId="2" fontId="1" fillId="4" borderId="0" xfId="0" applyNumberFormat="1" applyFont="1" applyFill="1"/>
    <xf numFmtId="0" fontId="1" fillId="5" borderId="0" xfId="0" applyFont="1" applyFill="1"/>
    <xf numFmtId="0" fontId="0" fillId="0" borderId="0" xfId="0" applyFill="1"/>
    <xf numFmtId="0" fontId="1" fillId="2" borderId="0" xfId="0" quotePrefix="1" applyFont="1" applyFill="1"/>
    <xf numFmtId="165" fontId="1" fillId="2" borderId="0" xfId="0" applyNumberFormat="1" applyFont="1" applyFill="1"/>
    <xf numFmtId="166" fontId="1" fillId="2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D7F7"/>
      <color rgb="FFE3A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91DA-6419-784A-8508-07B097A463D7}">
  <dimension ref="A1:AO63"/>
  <sheetViews>
    <sheetView tabSelected="1" topLeftCell="H38" zoomScale="111" workbookViewId="0">
      <selection activeCell="T56" sqref="T56"/>
    </sheetView>
  </sheetViews>
  <sheetFormatPr baseColWidth="10" defaultRowHeight="16" x14ac:dyDescent="0.2"/>
  <cols>
    <col min="1" max="1" width="11" bestFit="1" customWidth="1"/>
    <col min="3" max="3" width="11" bestFit="1" customWidth="1"/>
    <col min="5" max="5" width="11" bestFit="1" customWidth="1"/>
    <col min="8" max="8" width="11.1640625" bestFit="1" customWidth="1"/>
    <col min="9" max="9" width="11" bestFit="1" customWidth="1"/>
    <col min="10" max="10" width="11.1640625" bestFit="1" customWidth="1"/>
    <col min="11" max="11" width="11" bestFit="1" customWidth="1"/>
    <col min="12" max="12" width="15" bestFit="1" customWidth="1"/>
    <col min="14" max="14" width="11.1640625" bestFit="1" customWidth="1"/>
    <col min="16" max="16" width="15.6640625" bestFit="1" customWidth="1"/>
    <col min="17" max="17" width="11" bestFit="1" customWidth="1"/>
    <col min="18" max="18" width="11.33203125" bestFit="1" customWidth="1"/>
    <col min="20" max="20" width="12.33203125" bestFit="1" customWidth="1"/>
    <col min="22" max="22" width="11" bestFit="1" customWidth="1"/>
    <col min="39" max="39" width="12.1640625" bestFit="1" customWidth="1"/>
  </cols>
  <sheetData>
    <row r="1" spans="1:41" ht="19" x14ac:dyDescent="0.25">
      <c r="A1" s="1" t="s">
        <v>0</v>
      </c>
      <c r="H1" s="1"/>
      <c r="I1" s="1"/>
      <c r="J1" s="5" t="s">
        <v>8</v>
      </c>
      <c r="K1" s="1"/>
      <c r="L1" s="1"/>
      <c r="M1" s="1"/>
      <c r="N1" s="1"/>
      <c r="O1" s="1"/>
      <c r="S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ht="19" x14ac:dyDescent="0.25">
      <c r="A2" s="4" t="s">
        <v>5</v>
      </c>
      <c r="B2" s="1"/>
      <c r="C2" s="1" t="s">
        <v>6</v>
      </c>
      <c r="D2" s="1"/>
      <c r="E2" s="1"/>
      <c r="F2" s="1"/>
      <c r="H2" s="1"/>
      <c r="I2" s="1" t="s">
        <v>10</v>
      </c>
      <c r="J2" s="1"/>
      <c r="K2" s="1" t="s">
        <v>9</v>
      </c>
      <c r="L2" s="1"/>
      <c r="M2" s="1"/>
      <c r="N2" s="1" t="s">
        <v>11</v>
      </c>
      <c r="O2" s="1"/>
      <c r="Q2" s="1" t="s">
        <v>7</v>
      </c>
      <c r="S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1" ht="19" x14ac:dyDescent="0.25">
      <c r="A3" s="1" t="s">
        <v>1</v>
      </c>
      <c r="B3" s="1"/>
      <c r="C3" s="1" t="s">
        <v>2</v>
      </c>
      <c r="D3" s="1"/>
      <c r="E3" s="1" t="s">
        <v>29</v>
      </c>
      <c r="F3" s="1"/>
      <c r="H3" s="1"/>
      <c r="I3" s="1" t="s">
        <v>30</v>
      </c>
      <c r="J3" s="1"/>
      <c r="K3" s="1" t="s">
        <v>30</v>
      </c>
      <c r="L3" s="1"/>
      <c r="M3" s="1"/>
      <c r="N3" s="1" t="s">
        <v>30</v>
      </c>
      <c r="O3" s="1"/>
      <c r="Q3" s="1" t="s">
        <v>2</v>
      </c>
      <c r="S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1" ht="19" x14ac:dyDescent="0.25">
      <c r="A4" s="7">
        <v>0.3</v>
      </c>
      <c r="B4" s="1"/>
      <c r="C4" s="6">
        <v>0</v>
      </c>
      <c r="D4" s="1"/>
      <c r="E4" s="1">
        <v>0.1</v>
      </c>
      <c r="F4" s="1"/>
      <c r="H4" s="1"/>
      <c r="I4" s="1">
        <f>E4/10</f>
        <v>0.01</v>
      </c>
      <c r="J4" s="1"/>
      <c r="K4" s="1">
        <f t="shared" ref="K4:K16" si="0">A4*0.03</f>
        <v>8.9999999999999993E-3</v>
      </c>
      <c r="L4" s="1"/>
      <c r="M4" s="1"/>
      <c r="N4" s="14">
        <f>SQRT((I4*I4)+(K4*K4))</f>
        <v>1.345362404707371E-2</v>
      </c>
      <c r="O4" s="8"/>
      <c r="Q4" s="6">
        <f t="shared" ref="Q4:Q16" si="1">(C4/100)*1.5+0.02</f>
        <v>0.02</v>
      </c>
      <c r="S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2"/>
    </row>
    <row r="5" spans="1:41" ht="19" x14ac:dyDescent="0.25">
      <c r="A5" s="7">
        <v>0.4</v>
      </c>
      <c r="B5" s="1"/>
      <c r="C5" s="6">
        <v>0.01</v>
      </c>
      <c r="D5" s="1"/>
      <c r="E5" s="1">
        <v>0.1</v>
      </c>
      <c r="F5" s="1"/>
      <c r="H5" s="1"/>
      <c r="I5" s="1">
        <f t="shared" ref="I5:I16" si="2">E5/10</f>
        <v>0.01</v>
      </c>
      <c r="J5" s="1"/>
      <c r="K5" s="1">
        <f t="shared" si="0"/>
        <v>1.2E-2</v>
      </c>
      <c r="L5" s="1"/>
      <c r="M5" s="1"/>
      <c r="N5" s="14">
        <f t="shared" ref="N5:N16" si="3">SQRT((I5*I5)+(K5*K5))</f>
        <v>1.5620499351813309E-2</v>
      </c>
      <c r="O5" s="8"/>
      <c r="Q5" s="10">
        <f t="shared" si="1"/>
        <v>2.0150000000000001E-2</v>
      </c>
      <c r="S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1" ht="19" x14ac:dyDescent="0.25">
      <c r="A6" s="7">
        <v>0.5</v>
      </c>
      <c r="B6" s="1"/>
      <c r="C6" s="6">
        <v>7.0000000000000007E-2</v>
      </c>
      <c r="D6" s="1"/>
      <c r="E6" s="1">
        <v>0.1</v>
      </c>
      <c r="F6" s="1"/>
      <c r="H6" s="1"/>
      <c r="I6" s="1">
        <f t="shared" si="2"/>
        <v>0.01</v>
      </c>
      <c r="J6" s="1"/>
      <c r="K6" s="1">
        <f t="shared" si="0"/>
        <v>1.4999999999999999E-2</v>
      </c>
      <c r="L6" s="1"/>
      <c r="M6" s="1"/>
      <c r="N6" s="14">
        <f t="shared" si="3"/>
        <v>1.8027756377319945E-2</v>
      </c>
      <c r="O6" s="8"/>
      <c r="Q6" s="10">
        <f t="shared" si="1"/>
        <v>2.1049999999999999E-2</v>
      </c>
      <c r="S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1" ht="19" x14ac:dyDescent="0.25">
      <c r="A7" s="13">
        <v>0.52</v>
      </c>
      <c r="B7" s="1"/>
      <c r="C7" s="6">
        <v>0.1</v>
      </c>
      <c r="D7" s="1"/>
      <c r="E7" s="1">
        <v>0.1</v>
      </c>
      <c r="F7" s="1"/>
      <c r="H7" s="1"/>
      <c r="I7" s="1">
        <f t="shared" si="2"/>
        <v>0.01</v>
      </c>
      <c r="J7" s="1"/>
      <c r="K7" s="1">
        <f t="shared" si="0"/>
        <v>1.5599999999999999E-2</v>
      </c>
      <c r="L7" s="1"/>
      <c r="M7" s="1"/>
      <c r="N7" s="14">
        <f t="shared" si="3"/>
        <v>1.8529975715040749E-2</v>
      </c>
      <c r="O7" s="8"/>
      <c r="Q7" s="10">
        <f t="shared" si="1"/>
        <v>2.1500000000000002E-2</v>
      </c>
      <c r="S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1" ht="19" x14ac:dyDescent="0.25">
      <c r="A8" s="7">
        <v>0.54</v>
      </c>
      <c r="B8" s="1"/>
      <c r="C8" s="6">
        <v>0.13</v>
      </c>
      <c r="D8" s="1"/>
      <c r="E8" s="1">
        <v>0.1</v>
      </c>
      <c r="F8" s="1"/>
      <c r="H8" s="1"/>
      <c r="I8" s="1">
        <f t="shared" si="2"/>
        <v>0.01</v>
      </c>
      <c r="J8" s="1"/>
      <c r="K8" s="1">
        <f t="shared" si="0"/>
        <v>1.6199999999999999E-2</v>
      </c>
      <c r="L8" s="1"/>
      <c r="M8" s="1"/>
      <c r="N8" s="14">
        <f t="shared" si="3"/>
        <v>1.903785702225962E-2</v>
      </c>
      <c r="O8" s="8"/>
      <c r="Q8" s="10">
        <f t="shared" si="1"/>
        <v>2.1950000000000001E-2</v>
      </c>
      <c r="S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1" ht="19" x14ac:dyDescent="0.25">
      <c r="A9" s="7">
        <v>0.56000000000000005</v>
      </c>
      <c r="B9" s="1"/>
      <c r="C9" s="6">
        <v>0.2</v>
      </c>
      <c r="D9" s="1"/>
      <c r="E9" s="1">
        <v>0.1</v>
      </c>
      <c r="F9" s="1"/>
      <c r="H9" s="1"/>
      <c r="I9" s="1">
        <f t="shared" si="2"/>
        <v>0.01</v>
      </c>
      <c r="J9" s="1"/>
      <c r="K9" s="1">
        <f t="shared" si="0"/>
        <v>1.6800000000000002E-2</v>
      </c>
      <c r="L9" s="1"/>
      <c r="M9" s="1"/>
      <c r="N9" s="14">
        <f t="shared" si="3"/>
        <v>1.95509590557599E-2</v>
      </c>
      <c r="O9" s="8"/>
      <c r="Q9" s="10">
        <f t="shared" si="1"/>
        <v>2.3E-2</v>
      </c>
      <c r="S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1" ht="19" x14ac:dyDescent="0.25">
      <c r="A10" s="7">
        <v>0.57999999999999996</v>
      </c>
      <c r="B10" s="1"/>
      <c r="C10" s="6">
        <v>0.28000000000000003</v>
      </c>
      <c r="D10" s="1"/>
      <c r="E10" s="1">
        <v>0.1</v>
      </c>
      <c r="F10" s="1"/>
      <c r="H10" s="1"/>
      <c r="I10" s="1">
        <f t="shared" si="2"/>
        <v>0.01</v>
      </c>
      <c r="J10" s="1"/>
      <c r="K10" s="1">
        <f t="shared" si="0"/>
        <v>1.7399999999999999E-2</v>
      </c>
      <c r="L10" s="1"/>
      <c r="M10" s="1"/>
      <c r="N10" s="14">
        <f t="shared" si="3"/>
        <v>2.0068881383873888E-2</v>
      </c>
      <c r="O10" s="8"/>
      <c r="Q10" s="10">
        <f t="shared" si="1"/>
        <v>2.4199999999999999E-2</v>
      </c>
      <c r="S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1" ht="19" x14ac:dyDescent="0.25">
      <c r="A11" s="7">
        <v>0.6</v>
      </c>
      <c r="B11" s="1"/>
      <c r="C11" s="6">
        <v>0.4</v>
      </c>
      <c r="D11" s="1"/>
      <c r="E11" s="1">
        <v>0.1</v>
      </c>
      <c r="F11" s="1"/>
      <c r="H11" s="1"/>
      <c r="I11" s="1">
        <f t="shared" si="2"/>
        <v>0.01</v>
      </c>
      <c r="J11" s="1"/>
      <c r="K11" s="1">
        <f t="shared" si="0"/>
        <v>1.7999999999999999E-2</v>
      </c>
      <c r="L11" s="1"/>
      <c r="M11" s="1"/>
      <c r="N11" s="14">
        <f t="shared" si="3"/>
        <v>2.0591260281974E-2</v>
      </c>
      <c r="O11" s="8"/>
      <c r="Q11" s="10">
        <f t="shared" si="1"/>
        <v>2.6000000000000002E-2</v>
      </c>
      <c r="S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1" ht="19" x14ac:dyDescent="0.25">
      <c r="A12" s="7">
        <v>0.62</v>
      </c>
      <c r="B12" s="1"/>
      <c r="C12" s="6">
        <v>0.64</v>
      </c>
      <c r="D12" s="1"/>
      <c r="E12" s="1">
        <v>0.2</v>
      </c>
      <c r="F12" s="1"/>
      <c r="H12" s="1"/>
      <c r="I12" s="1">
        <f t="shared" si="2"/>
        <v>0.02</v>
      </c>
      <c r="J12" s="1"/>
      <c r="K12" s="1">
        <f t="shared" si="0"/>
        <v>1.8599999999999998E-2</v>
      </c>
      <c r="L12" s="1"/>
      <c r="M12" s="1"/>
      <c r="N12" s="14">
        <f t="shared" si="3"/>
        <v>2.7312268305653413E-2</v>
      </c>
      <c r="O12" s="8"/>
      <c r="Q12" s="10">
        <f t="shared" si="1"/>
        <v>2.9600000000000001E-2</v>
      </c>
      <c r="S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1" ht="19" x14ac:dyDescent="0.25">
      <c r="A13" s="7">
        <v>0.64</v>
      </c>
      <c r="B13" s="1"/>
      <c r="C13" s="6">
        <v>0.95</v>
      </c>
      <c r="D13" s="1"/>
      <c r="E13" s="1">
        <v>0.2</v>
      </c>
      <c r="F13" s="1"/>
      <c r="H13" s="1"/>
      <c r="I13" s="1">
        <f t="shared" si="2"/>
        <v>0.02</v>
      </c>
      <c r="J13" s="1"/>
      <c r="K13" s="1">
        <f t="shared" si="0"/>
        <v>1.9199999999999998E-2</v>
      </c>
      <c r="L13" s="1"/>
      <c r="M13" s="1"/>
      <c r="N13" s="14">
        <f t="shared" si="3"/>
        <v>2.7724357521861528E-2</v>
      </c>
      <c r="O13" s="8"/>
      <c r="Q13" s="10">
        <f t="shared" si="1"/>
        <v>3.4250000000000003E-2</v>
      </c>
      <c r="S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1" ht="19" x14ac:dyDescent="0.25">
      <c r="A14" s="7">
        <v>0.66</v>
      </c>
      <c r="B14" s="1"/>
      <c r="C14" s="6">
        <v>1.36</v>
      </c>
      <c r="D14" s="1"/>
      <c r="E14" s="1">
        <v>0.2</v>
      </c>
      <c r="F14" s="1"/>
      <c r="H14" s="1"/>
      <c r="I14" s="1">
        <f t="shared" si="2"/>
        <v>0.02</v>
      </c>
      <c r="J14" s="1"/>
      <c r="K14" s="1">
        <f t="shared" si="0"/>
        <v>1.9800000000000002E-2</v>
      </c>
      <c r="L14" s="1"/>
      <c r="M14" s="1"/>
      <c r="N14" s="14">
        <f t="shared" si="3"/>
        <v>2.8143205219022232E-2</v>
      </c>
      <c r="O14" s="8"/>
      <c r="Q14" s="10">
        <f t="shared" si="1"/>
        <v>4.0400000000000005E-2</v>
      </c>
      <c r="S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1" ht="19" x14ac:dyDescent="0.25">
      <c r="A15" s="7">
        <v>0.68</v>
      </c>
      <c r="B15" s="1"/>
      <c r="C15" s="6">
        <v>2.0299999999999998</v>
      </c>
      <c r="D15" s="1"/>
      <c r="E15" s="1">
        <v>0.2</v>
      </c>
      <c r="F15" s="1"/>
      <c r="H15" s="1"/>
      <c r="I15" s="1">
        <f t="shared" si="2"/>
        <v>0.02</v>
      </c>
      <c r="J15" s="1"/>
      <c r="K15" s="1">
        <f t="shared" si="0"/>
        <v>2.0400000000000001E-2</v>
      </c>
      <c r="L15" s="1"/>
      <c r="M15" s="1"/>
      <c r="N15" s="14">
        <f t="shared" si="3"/>
        <v>2.8568514137070553E-2</v>
      </c>
      <c r="O15" s="8"/>
      <c r="Q15" s="10">
        <f t="shared" si="1"/>
        <v>5.0449999999999995E-2</v>
      </c>
      <c r="S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1" ht="19" x14ac:dyDescent="0.25">
      <c r="A16" s="7">
        <v>0.7</v>
      </c>
      <c r="B16" s="1"/>
      <c r="C16" s="6">
        <v>2.75</v>
      </c>
      <c r="D16" s="1"/>
      <c r="E16" s="1">
        <v>0.2</v>
      </c>
      <c r="F16" s="1"/>
      <c r="H16" s="1"/>
      <c r="I16" s="1">
        <f t="shared" si="2"/>
        <v>0.02</v>
      </c>
      <c r="J16" s="1"/>
      <c r="K16" s="1">
        <f t="shared" si="0"/>
        <v>2.0999999999999998E-2</v>
      </c>
      <c r="L16" s="1"/>
      <c r="M16" s="1"/>
      <c r="N16" s="14">
        <f t="shared" si="3"/>
        <v>2.8999999999999998E-2</v>
      </c>
      <c r="O16" s="8"/>
      <c r="Q16" s="10">
        <f t="shared" si="1"/>
        <v>6.1249999999999999E-2</v>
      </c>
      <c r="S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9" x14ac:dyDescent="0.25">
      <c r="A17" s="1"/>
      <c r="B17" s="1"/>
      <c r="C17" s="1"/>
      <c r="D17" s="1"/>
      <c r="E17" s="1"/>
      <c r="F17" s="1"/>
      <c r="N17" s="9"/>
      <c r="O17" s="9"/>
      <c r="S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9" x14ac:dyDescent="0.25">
      <c r="AD18" s="1"/>
      <c r="AE18" s="3"/>
      <c r="AF18" s="1"/>
      <c r="AG18" s="3"/>
      <c r="AH18" s="1"/>
      <c r="AI18" s="3"/>
      <c r="AJ18" s="1"/>
      <c r="AK18" s="3"/>
      <c r="AL18" s="1"/>
      <c r="AM18" s="3"/>
      <c r="AN18" s="1"/>
    </row>
    <row r="19" spans="1:40" ht="19" x14ac:dyDescent="0.25"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1" spans="1:40" ht="19" x14ac:dyDescent="0.25">
      <c r="A21" s="1"/>
      <c r="B21" s="1"/>
      <c r="C21" s="1"/>
      <c r="D21" s="1"/>
      <c r="E21" s="1"/>
      <c r="F21" s="1"/>
      <c r="N21" s="9"/>
      <c r="O21" s="9"/>
      <c r="S21" s="1"/>
    </row>
    <row r="22" spans="1:40" ht="19" x14ac:dyDescent="0.25">
      <c r="A22" s="1" t="s">
        <v>3</v>
      </c>
      <c r="B22" s="1"/>
      <c r="C22" s="1"/>
      <c r="D22" s="1"/>
      <c r="E22" s="1"/>
      <c r="F22" s="1"/>
      <c r="G22" s="1"/>
      <c r="H22" s="1"/>
      <c r="I22" s="1"/>
      <c r="J22" s="5" t="s">
        <v>8</v>
      </c>
      <c r="K22" s="1"/>
      <c r="L22" s="1"/>
      <c r="M22" s="1"/>
      <c r="N22" s="8"/>
      <c r="O22" s="8"/>
      <c r="P22" s="1"/>
      <c r="Q22" s="1"/>
      <c r="R22" s="1"/>
      <c r="S22" s="1"/>
    </row>
    <row r="23" spans="1:40" ht="19" x14ac:dyDescent="0.25">
      <c r="A23" s="1" t="s">
        <v>5</v>
      </c>
      <c r="B23" s="1"/>
      <c r="C23" s="1" t="s">
        <v>6</v>
      </c>
      <c r="D23" s="1"/>
      <c r="E23" s="1"/>
      <c r="F23" s="1"/>
      <c r="G23" s="1"/>
      <c r="H23" s="1"/>
      <c r="I23" s="1" t="s">
        <v>10</v>
      </c>
      <c r="J23" s="1"/>
      <c r="K23" s="1" t="s">
        <v>9</v>
      </c>
      <c r="L23" s="1"/>
      <c r="M23" s="1"/>
      <c r="N23" s="8" t="s">
        <v>11</v>
      </c>
      <c r="O23" s="8"/>
      <c r="P23" s="1"/>
      <c r="Q23" s="1" t="s">
        <v>7</v>
      </c>
      <c r="R23" s="1"/>
    </row>
    <row r="24" spans="1:40" ht="19" x14ac:dyDescent="0.25">
      <c r="A24" s="1" t="s">
        <v>1</v>
      </c>
      <c r="B24" s="1"/>
      <c r="C24" s="1" t="s">
        <v>2</v>
      </c>
      <c r="D24" s="1"/>
      <c r="E24" s="1" t="s">
        <v>29</v>
      </c>
      <c r="F24" s="1"/>
      <c r="G24" s="1"/>
      <c r="H24" s="1"/>
      <c r="I24" s="1" t="s">
        <v>30</v>
      </c>
      <c r="J24" s="1"/>
      <c r="K24" s="1" t="s">
        <v>30</v>
      </c>
      <c r="L24" s="1"/>
      <c r="M24" s="1"/>
      <c r="N24" s="8" t="s">
        <v>30</v>
      </c>
      <c r="O24" s="8"/>
      <c r="P24" s="1"/>
      <c r="Q24" s="1" t="s">
        <v>2</v>
      </c>
      <c r="R24" s="1"/>
    </row>
    <row r="25" spans="1:40" ht="19" x14ac:dyDescent="0.25">
      <c r="A25" s="7">
        <v>0.05</v>
      </c>
      <c r="B25" s="1"/>
      <c r="C25" s="6">
        <v>0</v>
      </c>
      <c r="D25" s="1"/>
      <c r="E25" s="1">
        <v>0.05</v>
      </c>
      <c r="F25" s="1"/>
      <c r="G25" s="1"/>
      <c r="H25" s="1"/>
      <c r="I25" s="1">
        <f>E25/10</f>
        <v>5.0000000000000001E-3</v>
      </c>
      <c r="J25" s="1"/>
      <c r="K25" s="1">
        <f>A25*0.03</f>
        <v>1.5E-3</v>
      </c>
      <c r="L25" s="1"/>
      <c r="M25" s="1"/>
      <c r="N25" s="15">
        <f>SQRT((I25*I25)+(K25*K25))</f>
        <v>5.2201532544552754E-3</v>
      </c>
      <c r="O25" s="8"/>
      <c r="P25" s="1"/>
      <c r="Q25" s="6">
        <f t="shared" ref="Q25:Q39" si="4">(C25/100)*1.5+0.02</f>
        <v>0.02</v>
      </c>
      <c r="R25" s="1"/>
    </row>
    <row r="26" spans="1:40" ht="19" x14ac:dyDescent="0.25">
      <c r="A26" s="7">
        <v>0.1</v>
      </c>
      <c r="B26" s="1"/>
      <c r="C26" s="6">
        <v>0.02</v>
      </c>
      <c r="D26" s="1"/>
      <c r="E26" s="1">
        <v>0.05</v>
      </c>
      <c r="F26" s="1"/>
      <c r="G26" s="1"/>
      <c r="H26" s="1"/>
      <c r="I26" s="1">
        <f t="shared" ref="I26:I39" si="5">E26/10</f>
        <v>5.0000000000000001E-3</v>
      </c>
      <c r="J26" s="1"/>
      <c r="K26" s="1">
        <f t="shared" ref="K26:K39" si="6">A26*0.03</f>
        <v>3.0000000000000001E-3</v>
      </c>
      <c r="L26" s="1"/>
      <c r="M26" s="1"/>
      <c r="N26" s="15">
        <f t="shared" ref="N26:N39" si="7">SQRT((I26*I26)+(K26*K26))</f>
        <v>5.8309518948453003E-3</v>
      </c>
      <c r="O26" s="8"/>
      <c r="P26" s="1"/>
      <c r="Q26" s="10">
        <f t="shared" si="4"/>
        <v>2.0300000000000002E-2</v>
      </c>
      <c r="R26" s="1"/>
    </row>
    <row r="27" spans="1:40" ht="19" x14ac:dyDescent="0.25">
      <c r="A27" s="7">
        <v>0.12</v>
      </c>
      <c r="B27" s="1"/>
      <c r="C27" s="6">
        <v>0.04</v>
      </c>
      <c r="D27" s="1"/>
      <c r="E27" s="1">
        <v>0.05</v>
      </c>
      <c r="F27" s="1"/>
      <c r="G27" s="1"/>
      <c r="H27" s="1"/>
      <c r="I27" s="1">
        <f t="shared" si="5"/>
        <v>5.0000000000000001E-3</v>
      </c>
      <c r="J27" s="1"/>
      <c r="K27" s="1">
        <f t="shared" si="6"/>
        <v>3.5999999999999999E-3</v>
      </c>
      <c r="L27" s="1"/>
      <c r="M27" s="1"/>
      <c r="N27" s="15">
        <f t="shared" si="7"/>
        <v>6.161168720299745E-3</v>
      </c>
      <c r="O27" s="8"/>
      <c r="P27" s="1"/>
      <c r="Q27" s="10">
        <f t="shared" si="4"/>
        <v>2.06E-2</v>
      </c>
      <c r="R27" s="1"/>
    </row>
    <row r="28" spans="1:40" ht="19" x14ac:dyDescent="0.25">
      <c r="A28" s="7">
        <v>0.14000000000000001</v>
      </c>
      <c r="B28" s="2"/>
      <c r="C28" s="6">
        <v>0.06</v>
      </c>
      <c r="D28" s="1"/>
      <c r="E28" s="1">
        <v>0.05</v>
      </c>
      <c r="F28" s="1"/>
      <c r="G28" s="1"/>
      <c r="H28" s="1"/>
      <c r="I28" s="1">
        <f t="shared" si="5"/>
        <v>5.0000000000000001E-3</v>
      </c>
      <c r="J28" s="1"/>
      <c r="K28" s="1">
        <f t="shared" si="6"/>
        <v>4.2000000000000006E-3</v>
      </c>
      <c r="L28" s="1"/>
      <c r="M28" s="1"/>
      <c r="N28" s="15">
        <f t="shared" si="7"/>
        <v>6.5299310869258035E-3</v>
      </c>
      <c r="O28" s="8"/>
      <c r="P28" s="1"/>
      <c r="Q28" s="10">
        <f t="shared" si="4"/>
        <v>2.0900000000000002E-2</v>
      </c>
      <c r="R28" s="1"/>
    </row>
    <row r="29" spans="1:40" ht="19" x14ac:dyDescent="0.25">
      <c r="A29" s="7">
        <v>0.16</v>
      </c>
      <c r="B29" s="2"/>
      <c r="C29" s="6">
        <v>0.1</v>
      </c>
      <c r="D29" s="1"/>
      <c r="E29" s="1">
        <v>0.05</v>
      </c>
      <c r="F29" s="1"/>
      <c r="G29" s="1"/>
      <c r="H29" s="1"/>
      <c r="I29" s="1">
        <f t="shared" si="5"/>
        <v>5.0000000000000001E-3</v>
      </c>
      <c r="J29" s="1"/>
      <c r="K29" s="1">
        <f t="shared" si="6"/>
        <v>4.7999999999999996E-3</v>
      </c>
      <c r="L29" s="1"/>
      <c r="M29" s="1"/>
      <c r="N29" s="15">
        <f t="shared" si="7"/>
        <v>6.9310893804653819E-3</v>
      </c>
      <c r="O29" s="8"/>
      <c r="P29" s="1"/>
      <c r="Q29" s="10">
        <f t="shared" si="4"/>
        <v>2.1500000000000002E-2</v>
      </c>
      <c r="R29" s="1"/>
    </row>
    <row r="30" spans="1:40" ht="19" x14ac:dyDescent="0.25">
      <c r="A30" s="7">
        <v>0.18</v>
      </c>
      <c r="B30" s="3"/>
      <c r="C30" s="6">
        <v>0.16</v>
      </c>
      <c r="D30" s="1"/>
      <c r="E30" s="1">
        <v>0.05</v>
      </c>
      <c r="F30" s="1"/>
      <c r="G30" s="1"/>
      <c r="H30" s="1"/>
      <c r="I30" s="1">
        <f t="shared" si="5"/>
        <v>5.0000000000000001E-3</v>
      </c>
      <c r="J30" s="1"/>
      <c r="K30" s="1">
        <f t="shared" si="6"/>
        <v>5.3999999999999994E-3</v>
      </c>
      <c r="L30" s="1"/>
      <c r="M30" s="1"/>
      <c r="N30" s="15">
        <f t="shared" si="7"/>
        <v>7.3593477971896394E-3</v>
      </c>
      <c r="O30" s="8"/>
      <c r="P30" s="1"/>
      <c r="Q30" s="10">
        <f t="shared" si="4"/>
        <v>2.24E-2</v>
      </c>
      <c r="R30" s="1"/>
    </row>
    <row r="31" spans="1:40" ht="19" x14ac:dyDescent="0.25">
      <c r="A31" s="7">
        <v>0.2</v>
      </c>
      <c r="B31" s="3"/>
      <c r="C31" s="6">
        <v>0.23</v>
      </c>
      <c r="D31" s="1"/>
      <c r="E31" s="1">
        <v>0.05</v>
      </c>
      <c r="F31" s="1"/>
      <c r="G31" s="1"/>
      <c r="H31" s="1"/>
      <c r="I31" s="1">
        <f t="shared" si="5"/>
        <v>5.0000000000000001E-3</v>
      </c>
      <c r="J31" s="1"/>
      <c r="K31" s="1">
        <f t="shared" si="6"/>
        <v>6.0000000000000001E-3</v>
      </c>
      <c r="L31" s="1"/>
      <c r="M31" s="1"/>
      <c r="N31" s="15">
        <f t="shared" si="7"/>
        <v>7.8102496759066544E-3</v>
      </c>
      <c r="O31" s="8"/>
      <c r="P31" s="1"/>
      <c r="Q31" s="10">
        <f t="shared" si="4"/>
        <v>2.3449999999999999E-2</v>
      </c>
      <c r="R31" s="1"/>
    </row>
    <row r="32" spans="1:40" ht="19" x14ac:dyDescent="0.25">
      <c r="A32" s="7">
        <v>0.22</v>
      </c>
      <c r="B32" s="2"/>
      <c r="C32" s="6">
        <v>0.34</v>
      </c>
      <c r="D32" s="1"/>
      <c r="E32" s="1">
        <v>0.05</v>
      </c>
      <c r="F32" s="1"/>
      <c r="G32" s="1"/>
      <c r="H32" s="1"/>
      <c r="I32" s="1">
        <f t="shared" si="5"/>
        <v>5.0000000000000001E-3</v>
      </c>
      <c r="J32" s="1"/>
      <c r="K32" s="1">
        <f t="shared" si="6"/>
        <v>6.6E-3</v>
      </c>
      <c r="L32" s="1"/>
      <c r="M32" s="1"/>
      <c r="N32" s="15">
        <f t="shared" si="7"/>
        <v>8.2800966177937804E-3</v>
      </c>
      <c r="O32" s="8"/>
      <c r="P32" s="1"/>
      <c r="Q32" s="10">
        <f t="shared" si="4"/>
        <v>2.5100000000000001E-2</v>
      </c>
      <c r="R32" s="1"/>
    </row>
    <row r="33" spans="1:22" ht="19" x14ac:dyDescent="0.25">
      <c r="A33" s="7">
        <v>0.24</v>
      </c>
      <c r="B33" s="2"/>
      <c r="C33" s="6">
        <v>0.51</v>
      </c>
      <c r="D33" s="1"/>
      <c r="E33" s="1">
        <v>0.05</v>
      </c>
      <c r="F33" s="1"/>
      <c r="G33" s="1"/>
      <c r="H33" s="1"/>
      <c r="I33" s="1">
        <f t="shared" si="5"/>
        <v>5.0000000000000001E-3</v>
      </c>
      <c r="J33" s="1"/>
      <c r="K33" s="1">
        <f t="shared" si="6"/>
        <v>7.1999999999999998E-3</v>
      </c>
      <c r="L33" s="1"/>
      <c r="M33" s="1"/>
      <c r="N33" s="15">
        <f t="shared" si="7"/>
        <v>8.7658428003244502E-3</v>
      </c>
      <c r="O33" s="8"/>
      <c r="P33" s="1"/>
      <c r="Q33" s="10">
        <f t="shared" si="4"/>
        <v>2.7650000000000001E-2</v>
      </c>
      <c r="R33" s="1"/>
    </row>
    <row r="34" spans="1:22" ht="19" x14ac:dyDescent="0.25">
      <c r="A34" s="7">
        <v>0.26</v>
      </c>
      <c r="B34" s="2"/>
      <c r="C34" s="6">
        <v>0.7</v>
      </c>
      <c r="D34" s="1"/>
      <c r="E34" s="1">
        <v>0.05</v>
      </c>
      <c r="F34" s="1"/>
      <c r="G34" s="1"/>
      <c r="H34" s="1"/>
      <c r="I34" s="1">
        <f t="shared" si="5"/>
        <v>5.0000000000000001E-3</v>
      </c>
      <c r="J34" s="1"/>
      <c r="K34" s="1">
        <f t="shared" si="6"/>
        <v>7.7999999999999996E-3</v>
      </c>
      <c r="L34" s="1"/>
      <c r="M34" s="1"/>
      <c r="N34" s="15">
        <f t="shared" si="7"/>
        <v>9.2649878575203747E-3</v>
      </c>
      <c r="O34" s="8"/>
      <c r="P34" s="1"/>
      <c r="Q34" s="10">
        <f t="shared" si="4"/>
        <v>3.0499999999999999E-2</v>
      </c>
      <c r="R34" s="1"/>
    </row>
    <row r="35" spans="1:22" ht="19" x14ac:dyDescent="0.25">
      <c r="A35" s="7">
        <v>0.28000000000000003</v>
      </c>
      <c r="B35" s="1"/>
      <c r="C35" s="6">
        <v>0.99</v>
      </c>
      <c r="D35" s="1"/>
      <c r="E35" s="1">
        <v>0.1</v>
      </c>
      <c r="F35" s="1"/>
      <c r="G35" s="1"/>
      <c r="H35" s="1"/>
      <c r="I35" s="1">
        <f t="shared" si="5"/>
        <v>0.01</v>
      </c>
      <c r="J35" s="1"/>
      <c r="K35" s="1">
        <f t="shared" si="6"/>
        <v>8.4000000000000012E-3</v>
      </c>
      <c r="L35" s="1"/>
      <c r="M35" s="1"/>
      <c r="N35" s="15">
        <f t="shared" si="7"/>
        <v>1.3059862173851607E-2</v>
      </c>
      <c r="O35" s="8"/>
      <c r="P35" s="1"/>
      <c r="Q35" s="10">
        <f t="shared" si="4"/>
        <v>3.4849999999999999E-2</v>
      </c>
      <c r="R35" s="1"/>
    </row>
    <row r="36" spans="1:22" ht="19" x14ac:dyDescent="0.25">
      <c r="A36" s="7">
        <v>0.3</v>
      </c>
      <c r="B36" s="1"/>
      <c r="C36" s="6">
        <v>1.23</v>
      </c>
      <c r="D36" s="1"/>
      <c r="E36" s="1">
        <v>0.1</v>
      </c>
      <c r="F36" s="1"/>
      <c r="G36" s="1"/>
      <c r="H36" s="1"/>
      <c r="I36" s="1">
        <f t="shared" si="5"/>
        <v>0.01</v>
      </c>
      <c r="J36" s="1"/>
      <c r="K36" s="1">
        <f t="shared" si="6"/>
        <v>8.9999999999999993E-3</v>
      </c>
      <c r="L36" s="1"/>
      <c r="M36" s="1"/>
      <c r="N36" s="15">
        <f t="shared" si="7"/>
        <v>1.345362404707371E-2</v>
      </c>
      <c r="O36" s="8"/>
      <c r="P36" s="1"/>
      <c r="Q36" s="10">
        <f t="shared" si="4"/>
        <v>3.8449999999999998E-2</v>
      </c>
      <c r="R36" s="1"/>
    </row>
    <row r="37" spans="1:22" ht="19" x14ac:dyDescent="0.25">
      <c r="A37" s="7">
        <v>0.32</v>
      </c>
      <c r="B37" s="1"/>
      <c r="C37" s="6">
        <v>1.73</v>
      </c>
      <c r="D37" s="1"/>
      <c r="E37" s="1">
        <v>0.1</v>
      </c>
      <c r="F37" s="1"/>
      <c r="G37" s="1"/>
      <c r="H37" s="1"/>
      <c r="I37" s="1">
        <f t="shared" si="5"/>
        <v>0.01</v>
      </c>
      <c r="J37" s="1"/>
      <c r="K37" s="1">
        <f t="shared" si="6"/>
        <v>9.5999999999999992E-3</v>
      </c>
      <c r="L37" s="1"/>
      <c r="M37" s="1"/>
      <c r="N37" s="15">
        <f t="shared" si="7"/>
        <v>1.3862178760930764E-2</v>
      </c>
      <c r="O37" s="8"/>
      <c r="P37" s="1"/>
      <c r="Q37" s="10">
        <f t="shared" si="4"/>
        <v>4.5950000000000005E-2</v>
      </c>
      <c r="R37" s="1"/>
    </row>
    <row r="38" spans="1:22" ht="19" x14ac:dyDescent="0.25">
      <c r="A38" s="7">
        <v>0.34</v>
      </c>
      <c r="B38" s="1"/>
      <c r="C38" s="6">
        <v>2.2999999999999998</v>
      </c>
      <c r="D38" s="1"/>
      <c r="E38" s="1">
        <v>0.1</v>
      </c>
      <c r="F38" s="1"/>
      <c r="G38" s="1"/>
      <c r="H38" s="1"/>
      <c r="I38" s="1">
        <f t="shared" si="5"/>
        <v>0.01</v>
      </c>
      <c r="J38" s="1"/>
      <c r="K38" s="1">
        <f t="shared" si="6"/>
        <v>1.0200000000000001E-2</v>
      </c>
      <c r="L38" s="1"/>
      <c r="M38" s="1"/>
      <c r="N38" s="15">
        <f t="shared" si="7"/>
        <v>1.4284257068535276E-2</v>
      </c>
      <c r="O38" s="8"/>
      <c r="P38" s="1"/>
      <c r="Q38" s="10">
        <f t="shared" si="4"/>
        <v>5.4500000000000007E-2</v>
      </c>
      <c r="R38" s="1"/>
    </row>
    <row r="39" spans="1:22" ht="19" x14ac:dyDescent="0.25">
      <c r="A39" s="7">
        <v>0.36</v>
      </c>
      <c r="B39" s="1"/>
      <c r="C39" s="6">
        <v>2.99</v>
      </c>
      <c r="D39" s="1"/>
      <c r="E39" s="1">
        <v>0.1</v>
      </c>
      <c r="F39" s="1"/>
      <c r="G39" s="1"/>
      <c r="H39" s="1"/>
      <c r="I39" s="1">
        <f t="shared" si="5"/>
        <v>0.01</v>
      </c>
      <c r="J39" s="1"/>
      <c r="K39" s="1">
        <f t="shared" si="6"/>
        <v>1.0799999999999999E-2</v>
      </c>
      <c r="L39" s="1"/>
      <c r="M39" s="1"/>
      <c r="N39" s="15">
        <f t="shared" si="7"/>
        <v>1.4718695594379279E-2</v>
      </c>
      <c r="O39" s="8"/>
      <c r="P39" s="1"/>
      <c r="Q39" s="10">
        <f t="shared" si="4"/>
        <v>6.4850000000000005E-2</v>
      </c>
      <c r="R39" s="1"/>
    </row>
    <row r="40" spans="1:22" ht="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22" ht="19" x14ac:dyDescent="0.25">
      <c r="A41" s="2" t="s">
        <v>4</v>
      </c>
      <c r="B41" s="2"/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22" ht="19" x14ac:dyDescent="0.25">
      <c r="A42" s="1"/>
      <c r="B42" s="1"/>
      <c r="C42" s="1"/>
      <c r="D42" s="1"/>
      <c r="E42" s="1"/>
      <c r="F42" s="1"/>
      <c r="I42" s="1"/>
      <c r="J42" s="1"/>
      <c r="K42" s="1"/>
      <c r="L42" s="1"/>
    </row>
    <row r="43" spans="1:22" ht="19" x14ac:dyDescent="0.25">
      <c r="A43" s="1" t="s">
        <v>24</v>
      </c>
      <c r="B43" s="1"/>
      <c r="C43" s="1"/>
      <c r="D43" s="1"/>
      <c r="E43" s="1"/>
      <c r="I43" s="1"/>
      <c r="J43" s="1"/>
      <c r="K43" s="1"/>
      <c r="L43" s="1"/>
      <c r="T43" t="s">
        <v>18</v>
      </c>
    </row>
    <row r="44" spans="1:22" ht="19" x14ac:dyDescent="0.25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22" ht="19" x14ac:dyDescent="0.25">
      <c r="A45" s="1" t="s">
        <v>25</v>
      </c>
      <c r="B45" s="1"/>
      <c r="C45" s="1" t="s">
        <v>26</v>
      </c>
      <c r="D45" s="1"/>
      <c r="E45" s="1" t="s">
        <v>27</v>
      </c>
      <c r="G45" s="1"/>
      <c r="H45" s="1" t="s">
        <v>12</v>
      </c>
      <c r="I45" s="1"/>
      <c r="J45" s="1" t="s">
        <v>13</v>
      </c>
      <c r="K45" s="1"/>
      <c r="L45" s="1" t="s">
        <v>14</v>
      </c>
      <c r="M45" s="1"/>
      <c r="N45" s="1" t="s">
        <v>15</v>
      </c>
      <c r="O45" s="1"/>
      <c r="P45" s="1" t="s">
        <v>16</v>
      </c>
      <c r="Q45" s="1"/>
      <c r="R45" t="s">
        <v>17</v>
      </c>
      <c r="T45" t="s">
        <v>19</v>
      </c>
      <c r="V45" t="s">
        <v>20</v>
      </c>
    </row>
    <row r="46" spans="1:22" ht="19" x14ac:dyDescent="0.25">
      <c r="A46" s="7">
        <v>0.3</v>
      </c>
      <c r="B46" s="1"/>
      <c r="C46" s="11">
        <v>0</v>
      </c>
      <c r="D46" s="1"/>
      <c r="E46" s="1">
        <f>N4*N4</f>
        <v>1.8100000000000001E-4</v>
      </c>
      <c r="G46" s="1"/>
      <c r="H46" s="1">
        <f>1/E46</f>
        <v>5524.8618784530381</v>
      </c>
      <c r="I46" s="1"/>
      <c r="J46" s="1">
        <f>C46/E46</f>
        <v>0</v>
      </c>
      <c r="K46" s="1"/>
      <c r="L46" s="1">
        <f>A46/E46</f>
        <v>1657.4585635359115</v>
      </c>
      <c r="M46" s="1"/>
      <c r="N46" s="1">
        <f>(C46*C46)/E46</f>
        <v>0</v>
      </c>
      <c r="O46" s="1"/>
      <c r="P46" s="1">
        <f>(C46*A46)/E46</f>
        <v>0</v>
      </c>
      <c r="Q46" s="1"/>
    </row>
    <row r="47" spans="1:22" ht="19" x14ac:dyDescent="0.25">
      <c r="A47" s="7">
        <v>0.4</v>
      </c>
      <c r="B47" s="1"/>
      <c r="C47" s="1">
        <f t="shared" ref="C47:C58" si="8">LN(C5)</f>
        <v>-4.6051701859880909</v>
      </c>
      <c r="D47" s="1"/>
      <c r="E47" s="1">
        <f t="shared" ref="E47:E58" si="9">N5*N5</f>
        <v>2.4399999999999999E-4</v>
      </c>
      <c r="G47" s="1"/>
      <c r="H47" s="1">
        <f t="shared" ref="H47:H58" si="10">1/E47</f>
        <v>4098.3606557377052</v>
      </c>
      <c r="I47" s="1"/>
      <c r="J47" s="1">
        <f t="shared" ref="J47:J58" si="11">C47/E47</f>
        <v>-18873.648303229882</v>
      </c>
      <c r="K47" s="1"/>
      <c r="L47" s="1">
        <f t="shared" ref="L47:L58" si="12">A47/E47</f>
        <v>1639.344262295082</v>
      </c>
      <c r="M47" s="1"/>
      <c r="N47" s="1">
        <f t="shared" ref="N47:N58" si="13">(C47*C47)/E47</f>
        <v>86916.362466858962</v>
      </c>
      <c r="O47" s="1"/>
      <c r="P47" s="1">
        <f t="shared" ref="P47:P58" si="14">(C47*A47)/E47</f>
        <v>-7549.4593212919526</v>
      </c>
      <c r="Q47" s="1"/>
      <c r="R47">
        <f>(H60*N60)-(J60*J60)</f>
        <v>2620276714.5635552</v>
      </c>
      <c r="T47">
        <f>(L60*N60-J60*P60)/R47</f>
        <v>0.53558945329985097</v>
      </c>
      <c r="V47">
        <f>SQRT(N60/R47)</f>
        <v>7.5812711524422581E-3</v>
      </c>
    </row>
    <row r="48" spans="1:22" ht="19" x14ac:dyDescent="0.25">
      <c r="A48" s="7">
        <v>0.5</v>
      </c>
      <c r="B48" s="1"/>
      <c r="C48" s="1">
        <f t="shared" si="8"/>
        <v>-2.6592600369327779</v>
      </c>
      <c r="D48" s="1"/>
      <c r="E48" s="1">
        <f t="shared" si="9"/>
        <v>3.2499999999999993E-4</v>
      </c>
      <c r="G48" s="1"/>
      <c r="H48" s="1">
        <f t="shared" si="10"/>
        <v>3076.9230769230776</v>
      </c>
      <c r="I48" s="1"/>
      <c r="J48" s="1">
        <f t="shared" si="11"/>
        <v>-8182.3385751777796</v>
      </c>
      <c r="K48" s="1"/>
      <c r="L48" s="1">
        <f t="shared" si="12"/>
        <v>1538.4615384615388</v>
      </c>
      <c r="M48" s="1"/>
      <c r="N48" s="1">
        <f t="shared" si="13"/>
        <v>21758.965981623754</v>
      </c>
      <c r="O48" s="1"/>
      <c r="P48" s="1">
        <f t="shared" si="14"/>
        <v>-4091.1692875888898</v>
      </c>
      <c r="Q48" s="1"/>
    </row>
    <row r="49" spans="1:22" ht="19" x14ac:dyDescent="0.25">
      <c r="A49" s="13">
        <v>0.52</v>
      </c>
      <c r="B49" s="1"/>
      <c r="C49" s="1">
        <f t="shared" si="8"/>
        <v>-2.3025850929940455</v>
      </c>
      <c r="D49" s="1"/>
      <c r="E49" s="1">
        <f t="shared" si="9"/>
        <v>3.4335999999999991E-4</v>
      </c>
      <c r="G49" s="1"/>
      <c r="H49" s="1">
        <f t="shared" si="10"/>
        <v>2912.3951537744647</v>
      </c>
      <c r="I49" s="1"/>
      <c r="J49" s="1">
        <f t="shared" si="11"/>
        <v>-6706.0376659891836</v>
      </c>
      <c r="K49" s="1"/>
      <c r="L49" s="1">
        <f t="shared" si="12"/>
        <v>1514.4454799627217</v>
      </c>
      <c r="M49" s="1"/>
      <c r="N49" s="1">
        <f t="shared" si="13"/>
        <v>15441.222362763276</v>
      </c>
      <c r="O49" s="1"/>
      <c r="P49" s="1">
        <f t="shared" si="14"/>
        <v>-3487.1395863143757</v>
      </c>
      <c r="Q49" s="1"/>
      <c r="T49" t="s">
        <v>21</v>
      </c>
      <c r="V49" t="s">
        <v>22</v>
      </c>
    </row>
    <row r="50" spans="1:22" ht="19" x14ac:dyDescent="0.25">
      <c r="A50" s="7">
        <v>0.54</v>
      </c>
      <c r="B50" s="1"/>
      <c r="C50" s="1">
        <f t="shared" si="8"/>
        <v>-2.0402208285265546</v>
      </c>
      <c r="D50" s="1"/>
      <c r="E50" s="1">
        <f t="shared" si="9"/>
        <v>3.624399999999999E-4</v>
      </c>
      <c r="G50" s="1"/>
      <c r="H50" s="1">
        <f t="shared" si="10"/>
        <v>2759.077364529302</v>
      </c>
      <c r="I50" s="1"/>
      <c r="J50" s="1">
        <f t="shared" si="11"/>
        <v>-5629.1271066288355</v>
      </c>
      <c r="K50" s="1"/>
      <c r="L50" s="1">
        <f t="shared" si="12"/>
        <v>1489.9017768458232</v>
      </c>
      <c r="M50" s="1"/>
      <c r="N50" s="1">
        <f t="shared" si="13"/>
        <v>11484.66236936757</v>
      </c>
      <c r="O50" s="1"/>
      <c r="P50" s="1">
        <f t="shared" si="14"/>
        <v>-3039.7286375795716</v>
      </c>
      <c r="Q50" s="1"/>
    </row>
    <row r="51" spans="1:22" ht="19" x14ac:dyDescent="0.25">
      <c r="A51" s="7">
        <v>0.56000000000000005</v>
      </c>
      <c r="B51" s="1"/>
      <c r="C51" s="1">
        <f t="shared" si="8"/>
        <v>-1.6094379124341003</v>
      </c>
      <c r="D51" s="1"/>
      <c r="E51" s="1">
        <f t="shared" si="9"/>
        <v>3.8224000000000005E-4</v>
      </c>
      <c r="G51" s="1"/>
      <c r="H51" s="1">
        <f t="shared" si="10"/>
        <v>2616.1573880284636</v>
      </c>
      <c r="I51" s="1"/>
      <c r="J51" s="1">
        <f t="shared" si="11"/>
        <v>-4210.5428851875786</v>
      </c>
      <c r="K51" s="1"/>
      <c r="L51" s="1">
        <f t="shared" si="12"/>
        <v>1465.0481372959396</v>
      </c>
      <c r="M51" s="1"/>
      <c r="N51" s="1">
        <f t="shared" si="13"/>
        <v>6776.6073513505498</v>
      </c>
      <c r="O51" s="1"/>
      <c r="P51" s="1">
        <f t="shared" si="14"/>
        <v>-2357.904015705044</v>
      </c>
      <c r="Q51" s="1"/>
      <c r="T51">
        <f>(H60*P60-J60*L60)/R47</f>
        <v>1.9000516984035598E-2</v>
      </c>
      <c r="V51">
        <f>SQRT(H60/R47)</f>
        <v>3.5026797842122302E-3</v>
      </c>
    </row>
    <row r="52" spans="1:22" ht="19" x14ac:dyDescent="0.25">
      <c r="A52" s="7">
        <v>0.57999999999999996</v>
      </c>
      <c r="B52" s="1"/>
      <c r="C52" s="1">
        <f t="shared" si="8"/>
        <v>-1.2729656758128873</v>
      </c>
      <c r="D52" s="1"/>
      <c r="E52" s="1">
        <f t="shared" si="9"/>
        <v>4.0275999999999989E-4</v>
      </c>
      <c r="G52" s="1"/>
      <c r="H52" s="1">
        <f t="shared" si="10"/>
        <v>2482.868209355448</v>
      </c>
      <c r="I52" s="1"/>
      <c r="J52" s="1">
        <f t="shared" si="11"/>
        <v>-3160.6060080764914</v>
      </c>
      <c r="K52" s="1"/>
      <c r="L52" s="1">
        <f t="shared" si="12"/>
        <v>1440.0635614261598</v>
      </c>
      <c r="M52" s="1"/>
      <c r="N52" s="1">
        <f t="shared" si="13"/>
        <v>4023.3429630493629</v>
      </c>
      <c r="O52" s="1"/>
      <c r="P52" s="1">
        <f t="shared" si="14"/>
        <v>-1833.151484684365</v>
      </c>
      <c r="Q52" s="1"/>
    </row>
    <row r="53" spans="1:22" ht="19" x14ac:dyDescent="0.25">
      <c r="A53" s="7">
        <v>0.6</v>
      </c>
      <c r="B53" s="1"/>
      <c r="C53" s="1">
        <f t="shared" si="8"/>
        <v>-0.916290731874155</v>
      </c>
      <c r="D53" s="1"/>
      <c r="E53" s="1">
        <f t="shared" si="9"/>
        <v>4.2399999999999995E-4</v>
      </c>
      <c r="G53" s="1"/>
      <c r="H53" s="1">
        <f t="shared" si="10"/>
        <v>2358.4905660377362</v>
      </c>
      <c r="I53" s="1"/>
      <c r="J53" s="1">
        <f t="shared" si="11"/>
        <v>-2161.0630468730074</v>
      </c>
      <c r="K53" s="1"/>
      <c r="L53" s="1">
        <f t="shared" si="12"/>
        <v>1415.0943396226417</v>
      </c>
      <c r="M53" s="1"/>
      <c r="N53" s="1">
        <f t="shared" si="13"/>
        <v>1980.1620408454592</v>
      </c>
      <c r="O53" s="1"/>
      <c r="P53" s="1">
        <f t="shared" si="14"/>
        <v>-1296.6378281238044</v>
      </c>
      <c r="Q53" s="1"/>
      <c r="T53" t="s">
        <v>23</v>
      </c>
    </row>
    <row r="54" spans="1:22" ht="19" x14ac:dyDescent="0.25">
      <c r="A54" s="7">
        <v>0.62</v>
      </c>
      <c r="B54" s="1"/>
      <c r="C54" s="1">
        <f t="shared" si="8"/>
        <v>-0.44628710262841947</v>
      </c>
      <c r="D54" s="1"/>
      <c r="E54" s="1">
        <f t="shared" si="9"/>
        <v>7.4595999999999994E-4</v>
      </c>
      <c r="G54" s="1"/>
      <c r="H54" s="1">
        <f t="shared" si="10"/>
        <v>1340.554453321894</v>
      </c>
      <c r="I54" s="1"/>
      <c r="J54" s="1">
        <f t="shared" si="11"/>
        <v>-598.27216288865293</v>
      </c>
      <c r="K54" s="1"/>
      <c r="L54" s="1">
        <f t="shared" si="12"/>
        <v>831.14376105957433</v>
      </c>
      <c r="M54" s="1"/>
      <c r="N54" s="1">
        <f t="shared" si="13"/>
        <v>267.00115015881471</v>
      </c>
      <c r="O54" s="1"/>
      <c r="P54" s="1">
        <f t="shared" si="14"/>
        <v>-370.92874099096474</v>
      </c>
      <c r="Q54" s="1"/>
    </row>
    <row r="55" spans="1:22" ht="19" x14ac:dyDescent="0.25">
      <c r="A55" s="7">
        <v>0.64</v>
      </c>
      <c r="B55" s="1"/>
      <c r="C55" s="1">
        <f t="shared" si="8"/>
        <v>-5.1293294387550578E-2</v>
      </c>
      <c r="D55" s="1"/>
      <c r="E55" s="1">
        <f t="shared" si="9"/>
        <v>7.686399999999999E-4</v>
      </c>
      <c r="G55" s="1"/>
      <c r="H55" s="1">
        <f t="shared" si="10"/>
        <v>1300.999167360533</v>
      </c>
      <c r="I55" s="1"/>
      <c r="J55" s="1">
        <f t="shared" si="11"/>
        <v>-66.732533289382005</v>
      </c>
      <c r="K55" s="1"/>
      <c r="L55" s="1">
        <f t="shared" si="12"/>
        <v>832.63946711074118</v>
      </c>
      <c r="M55" s="1"/>
      <c r="N55" s="1">
        <f t="shared" si="13"/>
        <v>3.4229314752392903</v>
      </c>
      <c r="O55" s="1"/>
      <c r="P55" s="1">
        <f t="shared" si="14"/>
        <v>-42.708821305204481</v>
      </c>
      <c r="Q55" s="1"/>
      <c r="T55">
        <f>EXP(-T47/T51)</f>
        <v>5.728505090338691E-13</v>
      </c>
    </row>
    <row r="56" spans="1:22" ht="19" x14ac:dyDescent="0.25">
      <c r="A56" s="7">
        <v>0.66</v>
      </c>
      <c r="B56" s="1"/>
      <c r="C56" s="1">
        <f t="shared" si="8"/>
        <v>0.30748469974796072</v>
      </c>
      <c r="D56" s="1"/>
      <c r="E56" s="1">
        <f t="shared" si="9"/>
        <v>7.9204000000000015E-4</v>
      </c>
      <c r="G56" s="1"/>
      <c r="H56" s="1">
        <f t="shared" si="10"/>
        <v>1262.5624968435934</v>
      </c>
      <c r="I56" s="1"/>
      <c r="J56" s="1">
        <f t="shared" si="11"/>
        <v>388.21865025498795</v>
      </c>
      <c r="K56" s="1"/>
      <c r="L56" s="1">
        <f t="shared" si="12"/>
        <v>833.29124791677179</v>
      </c>
      <c r="M56" s="1"/>
      <c r="N56" s="1">
        <f t="shared" si="13"/>
        <v>119.37129511021355</v>
      </c>
      <c r="O56" s="1"/>
      <c r="P56" s="1">
        <f t="shared" si="14"/>
        <v>256.22430916829205</v>
      </c>
      <c r="Q56" s="1"/>
    </row>
    <row r="57" spans="1:22" ht="19" x14ac:dyDescent="0.25">
      <c r="A57" s="7">
        <v>0.68</v>
      </c>
      <c r="B57" s="1"/>
      <c r="C57" s="1">
        <f t="shared" si="8"/>
        <v>0.70803579305369591</v>
      </c>
      <c r="D57" s="1"/>
      <c r="E57" s="1">
        <f t="shared" si="9"/>
        <v>8.1616000000000002E-4</v>
      </c>
      <c r="G57" s="1"/>
      <c r="H57" s="1">
        <f t="shared" si="10"/>
        <v>1225.2499509900019</v>
      </c>
      <c r="I57" s="1"/>
      <c r="J57" s="1">
        <f t="shared" si="11"/>
        <v>867.52082073820804</v>
      </c>
      <c r="K57" s="1"/>
      <c r="L57" s="1">
        <f t="shared" si="12"/>
        <v>833.16996667320143</v>
      </c>
      <c r="M57" s="1"/>
      <c r="N57" s="1">
        <f t="shared" si="13"/>
        <v>614.23579230197038</v>
      </c>
      <c r="O57" s="1"/>
      <c r="P57" s="1">
        <f t="shared" si="14"/>
        <v>589.91415810198157</v>
      </c>
      <c r="Q57" s="1"/>
    </row>
    <row r="58" spans="1:22" ht="19" x14ac:dyDescent="0.25">
      <c r="A58" s="7">
        <v>0.7</v>
      </c>
      <c r="B58" s="1"/>
      <c r="C58" s="1">
        <f t="shared" si="8"/>
        <v>1.0116009116784799</v>
      </c>
      <c r="D58" s="1"/>
      <c r="E58" s="1">
        <f t="shared" si="9"/>
        <v>8.4099999999999984E-4</v>
      </c>
      <c r="G58" s="1"/>
      <c r="H58" s="1">
        <f t="shared" si="10"/>
        <v>1189.060642092747</v>
      </c>
      <c r="I58" s="1"/>
      <c r="J58" s="1">
        <f t="shared" si="11"/>
        <v>1202.8548295820215</v>
      </c>
      <c r="K58" s="1"/>
      <c r="L58" s="1">
        <f t="shared" si="12"/>
        <v>832.34244946492277</v>
      </c>
      <c r="M58" s="1"/>
      <c r="N58" s="1">
        <f t="shared" si="13"/>
        <v>1216.8090422220355</v>
      </c>
      <c r="O58" s="1"/>
      <c r="P58" s="1">
        <f t="shared" si="14"/>
        <v>841.99838070741498</v>
      </c>
      <c r="Q58" s="1"/>
    </row>
    <row r="59" spans="1:22" ht="19" x14ac:dyDescent="0.25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22" ht="19" x14ac:dyDescent="0.25">
      <c r="A60" s="11" t="s">
        <v>28</v>
      </c>
      <c r="B60" s="11"/>
      <c r="C60" s="1"/>
      <c r="D60" s="1"/>
      <c r="E60" s="1"/>
      <c r="G60" s="1"/>
      <c r="H60" s="1">
        <f>SUM(H46:H58)</f>
        <v>32147.561003448005</v>
      </c>
      <c r="I60" s="1"/>
      <c r="J60" s="1">
        <f>SUM(J46:J58)</f>
        <v>-47129.773986765569</v>
      </c>
      <c r="K60" s="1"/>
      <c r="L60" s="1">
        <f>SUM(L46:L58)</f>
        <v>16322.40455167103</v>
      </c>
      <c r="M60" s="1"/>
      <c r="N60" s="1">
        <f>SUM(N46:N58)</f>
        <v>150602.1657471272</v>
      </c>
      <c r="O60" s="1"/>
      <c r="P60" s="1">
        <f>SUM(P46:P58)</f>
        <v>-22380.69087560648</v>
      </c>
      <c r="Q60" s="1"/>
    </row>
    <row r="61" spans="1:22" ht="19" x14ac:dyDescent="0.25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22" ht="19" x14ac:dyDescent="0.25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22" ht="19" x14ac:dyDescent="0.25">
      <c r="A63" s="1"/>
      <c r="B63" s="1"/>
      <c r="C63" s="1"/>
      <c r="D63" s="1"/>
      <c r="E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Beligotti - veronica.beligotti@studio.unibo.it</dc:creator>
  <cp:lastModifiedBy>Veronica Beligotti</cp:lastModifiedBy>
  <dcterms:created xsi:type="dcterms:W3CDTF">2022-11-12T14:38:26Z</dcterms:created>
  <dcterms:modified xsi:type="dcterms:W3CDTF">2022-11-12T17:31:15Z</dcterms:modified>
</cp:coreProperties>
</file>