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opisano/Desktop/"/>
    </mc:Choice>
  </mc:AlternateContent>
  <xr:revisionPtr revIDLastSave="0" documentId="13_ncr:1_{DE40631A-E3EC-5444-A923-F92C43026546}" xr6:coauthVersionLast="38" xr6:coauthVersionMax="38" xr10:uidLastSave="{00000000-0000-0000-0000-000000000000}"/>
  <bookViews>
    <workbookView xWindow="580" yWindow="460" windowWidth="28040" windowHeight="16220" xr2:uid="{B6660CD6-1642-C34C-95C1-57F62A348054}"/>
  </bookViews>
  <sheets>
    <sheet name="Demanda vs Stock" sheetId="1" r:id="rId1"/>
    <sheet name="Datos PF" sheetId="2" r:id="rId2"/>
  </sheets>
  <definedNames>
    <definedName name="_xlnm._FilterDatabase" localSheetId="1" hidden="1">'Datos PF'!$A$1:$B$81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J9" i="1" s="1"/>
  <c r="J19" i="1" s="1"/>
  <c r="G9" i="1"/>
  <c r="G19" i="1" s="1"/>
  <c r="H8" i="1"/>
  <c r="H18" i="1" s="1"/>
  <c r="I11" i="1"/>
  <c r="I21" i="1" s="1"/>
  <c r="M9" i="1"/>
  <c r="M10" i="1" s="1"/>
  <c r="M11" i="1" s="1"/>
  <c r="M12" i="1" s="1"/>
  <c r="F19" i="1"/>
  <c r="F20" i="1"/>
  <c r="G20" i="1"/>
  <c r="F21" i="1"/>
  <c r="G21" i="1"/>
  <c r="H21" i="1"/>
  <c r="F22" i="1"/>
  <c r="G22" i="1"/>
  <c r="H22" i="1"/>
  <c r="I22" i="1"/>
  <c r="F23" i="1"/>
  <c r="G23" i="1"/>
  <c r="H23" i="1"/>
  <c r="I23" i="1"/>
  <c r="J23" i="1"/>
  <c r="E18" i="1"/>
  <c r="E19" i="1"/>
  <c r="E20" i="1"/>
  <c r="E21" i="1"/>
  <c r="E22" i="1"/>
  <c r="E23" i="1"/>
  <c r="D24" i="1"/>
  <c r="F8" i="1"/>
  <c r="F18" i="1" s="1"/>
  <c r="E7" i="1"/>
  <c r="E17" i="1" s="1"/>
  <c r="E24" i="1" s="1"/>
  <c r="G8" i="1"/>
  <c r="G18" i="1" s="1"/>
  <c r="K8" i="1"/>
  <c r="K18" i="1" s="1"/>
  <c r="K11" i="1"/>
  <c r="K21" i="1" s="1"/>
  <c r="J12" i="1"/>
  <c r="J22" i="1" s="1"/>
  <c r="K13" i="1"/>
  <c r="K23" i="1" s="1"/>
  <c r="G7" i="1"/>
  <c r="G17" i="1" s="1"/>
  <c r="J7" i="1"/>
  <c r="J17" i="1" s="1"/>
  <c r="K7" i="1"/>
  <c r="K17" i="1" s="1"/>
  <c r="F7" i="1"/>
  <c r="F17" i="1" s="1"/>
  <c r="H64" i="2"/>
  <c r="H65" i="2"/>
  <c r="H66" i="2"/>
  <c r="H67" i="2"/>
  <c r="H68" i="2"/>
  <c r="H69" i="2"/>
  <c r="H63" i="2"/>
  <c r="G59" i="2"/>
  <c r="J8" i="1" l="1"/>
  <c r="J18" i="1" s="1"/>
  <c r="J10" i="1"/>
  <c r="J20" i="1" s="1"/>
  <c r="K12" i="1"/>
  <c r="K22" i="1" s="1"/>
  <c r="G24" i="1"/>
  <c r="J11" i="1"/>
  <c r="J21" i="1" s="1"/>
  <c r="H10" i="1"/>
  <c r="H20" i="1" s="1"/>
  <c r="H9" i="1"/>
  <c r="H19" i="1" s="1"/>
  <c r="I8" i="1"/>
  <c r="I18" i="1" s="1"/>
  <c r="I10" i="1"/>
  <c r="I20" i="1" s="1"/>
  <c r="I9" i="1"/>
  <c r="I19" i="1" s="1"/>
  <c r="I7" i="1"/>
  <c r="I17" i="1" s="1"/>
  <c r="H7" i="1"/>
  <c r="H17" i="1" s="1"/>
  <c r="K10" i="1"/>
  <c r="K20" i="1" s="1"/>
  <c r="K9" i="1"/>
  <c r="K19" i="1" s="1"/>
  <c r="F24" i="1"/>
  <c r="J24" i="1" l="1"/>
  <c r="H24" i="1"/>
  <c r="K24" i="1"/>
  <c r="I24" i="1"/>
  <c r="B1" i="1"/>
</calcChain>
</file>

<file path=xl/sharedStrings.xml><?xml version="1.0" encoding="utf-8"?>
<sst xmlns="http://schemas.openxmlformats.org/spreadsheetml/2006/main" count="162" uniqueCount="108">
  <si>
    <t>Costo por litro PF</t>
  </si>
  <si>
    <t>Ganancia por litro PF</t>
  </si>
  <si>
    <t>Ingreso por litro PF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</si>
  <si>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</si>
  <si>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</si>
  <si>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</si>
  <si>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</si>
  <si>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</si>
  <si>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</si>
  <si>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</si>
  <si>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</si>
  <si>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</si>
  <si>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</si>
  <si>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</si>
  <si>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</si>
  <si>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</si>
  <si>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</si>
  <si>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</si>
  <si>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</si>
  <si>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</si>
  <si>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</si>
  <si>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</si>
  <si>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</si>
  <si>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</si>
  <si>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</si>
  <si>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</si>
  <si>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</si>
  <si>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</si>
  <si>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</si>
  <si>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</si>
  <si>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</si>
  <si>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</si>
  <si>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</si>
  <si>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</si>
  <si>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</si>
  <si>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</si>
  <si>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</si>
  <si>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</si>
  <si>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</si>
  <si>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</si>
  <si>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</si>
  <si>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</si>
  <si>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</si>
  <si>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</si>
  <si>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</si>
  <si>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</si>
  <si>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</si>
  <si>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</si>
  <si>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</si>
  <si>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</si>
  <si>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</si>
  <si>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</si>
  <si>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</si>
  <si>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</si>
  <si>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</si>
  <si>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</si>
  <si>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</si>
  <si>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</si>
  <si>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</si>
  <si>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</si>
  <si>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</si>
  <si>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</si>
  <si>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</si>
  <si>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</si>
  <si>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</si>
  <si>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</si>
  <si>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</si>
  <si>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</si>
  <si>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</si>
  <si>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</si>
  <si>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</si>
  <si>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</si>
  <si>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</si>
  <si>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</si>
  <si>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</si>
  <si>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</si>
  <si>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</si>
  <si>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</si>
  <si>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</si>
  <si>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</si>
  <si>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</si>
  <si>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</si>
  <si>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Periodo</t>
  </si>
  <si>
    <t>Litros</t>
  </si>
  <si>
    <t>Promedio</t>
  </si>
  <si>
    <t>Dev St</t>
  </si>
  <si>
    <t>Rango</t>
  </si>
  <si>
    <t>10-12</t>
  </si>
  <si>
    <t>12-14</t>
  </si>
  <si>
    <t>14-16</t>
  </si>
  <si>
    <t>16-18</t>
  </si>
  <si>
    <t>18-20</t>
  </si>
  <si>
    <t>20-22</t>
  </si>
  <si>
    <t>22-25</t>
  </si>
  <si>
    <t>Obs</t>
  </si>
  <si>
    <t>Frecuencia</t>
  </si>
  <si>
    <t>%</t>
  </si>
  <si>
    <t>Costo financiero mensual</t>
  </si>
  <si>
    <t>Demanda</t>
  </si>
  <si>
    <t>Coeficiente</t>
  </si>
  <si>
    <t>Unidades en Stock</t>
  </si>
  <si>
    <t>El costo financiero de stock no està incluido en el costo total por litro (A1)</t>
  </si>
  <si>
    <t>Assumptions</t>
  </si>
  <si>
    <t>Frecuencia %</t>
  </si>
  <si>
    <t>Valor Esperado</t>
  </si>
  <si>
    <t>Total</t>
  </si>
  <si>
    <t>No estan incluidos algunos beneficios que se podrian obtener planificando las compras de MP (reduccion de costo financiero)</t>
  </si>
  <si>
    <t>Lo que no se vende en el mes no se tira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</si>
</sst>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[$$-2C0A]\ * #,##0.00_ ;_ [$$-2C0A]\ * \-#,##0.00_ ;_ [$$-2C0A]\ * &quot;-&quot;??_ ;_ @_ "/>
  </numFmts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165" fontId="4" fillId="0" borderId="0" xfId="0" applyNumberFormat="1" applyFont="1"/>
    <xf numFmtId="9" fontId="4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7341-335C-F247-862A-E4BEB77E5969}">
  <dimension ref="A1:M24"/>
  <sheetViews>
    <sheetView tabSelected="1" zoomScale="120" zoomScaleNormal="120" workbookViewId="0">
      <selection activeCell="A19" sqref="A19"/>
    </sheetView>
  </sheetViews>
  <sheetFormatPr baseColWidth="10" defaultRowHeight="16"/>
  <cols>
    <col min="1" max="1" width="31.83203125" customWidth="1"/>
    <col min="4" max="4" width="13" customWidth="1"/>
    <col min="5" max="11" width="13.5" bestFit="1" customWidth="1"/>
  </cols>
  <sheetData>
    <row r="1" spans="1:13">
      <c r="A1" s="17" t="s">
        <v>0</v>
      </c>
      <c r="B1" s="18">
        <f>B3-B2</f>
        <v>76</v>
      </c>
      <c r="C1" s="1"/>
    </row>
    <row r="2" spans="1:13">
      <c r="A2" s="17" t="s">
        <v>1</v>
      </c>
      <c r="B2" s="18">
        <v>19</v>
      </c>
      <c r="C2" s="1"/>
      <c r="D2" s="1"/>
    </row>
    <row r="3" spans="1:13">
      <c r="A3" s="17" t="s">
        <v>2</v>
      </c>
      <c r="B3" s="18">
        <v>95</v>
      </c>
      <c r="C3" s="1"/>
    </row>
    <row r="4" spans="1:13">
      <c r="A4" s="17" t="s">
        <v>97</v>
      </c>
      <c r="B4" s="19">
        <v>0.03</v>
      </c>
      <c r="C4" s="14"/>
    </row>
    <row r="5" spans="1:13">
      <c r="D5" s="15" t="s">
        <v>100</v>
      </c>
      <c r="E5" s="15"/>
      <c r="F5" s="15"/>
      <c r="G5" s="15"/>
      <c r="H5" s="15"/>
      <c r="I5" s="15"/>
      <c r="J5" s="15"/>
      <c r="K5" s="15"/>
    </row>
    <row r="6" spans="1:13">
      <c r="A6" s="12" t="s">
        <v>98</v>
      </c>
      <c r="B6" s="12" t="s">
        <v>95</v>
      </c>
      <c r="C6" s="12" t="s">
        <v>99</v>
      </c>
      <c r="D6" s="12" t="s">
        <v>103</v>
      </c>
      <c r="E6" s="12" t="s">
        <v>87</v>
      </c>
      <c r="F6" s="12" t="s">
        <v>88</v>
      </c>
      <c r="G6" s="12" t="s">
        <v>89</v>
      </c>
      <c r="H6" s="12" t="s">
        <v>90</v>
      </c>
      <c r="I6" s="12" t="s">
        <v>91</v>
      </c>
      <c r="J6" s="12" t="s">
        <v>92</v>
      </c>
      <c r="K6" s="12" t="s">
        <v>93</v>
      </c>
    </row>
    <row r="7" spans="1:13">
      <c r="A7" s="7" t="s">
        <v>87</v>
      </c>
      <c r="B7" s="7">
        <v>4</v>
      </c>
      <c r="C7" s="7">
        <v>11000</v>
      </c>
      <c r="D7" s="13">
        <v>18.181818181818183</v>
      </c>
      <c r="E7" s="1">
        <f>($B$2*VLOOKUP($A7,$A$7:$C$13,3,FALSE))-($B$1*$B$4*(VLOOKUP(E$6,$A$7:$C$13,3,FALSE)-$C7))</f>
        <v>209000</v>
      </c>
      <c r="F7" s="1">
        <f>($B$2*VLOOKUP($A7,$A$7:$C$13,3,FALSE))-($B$1*$B$4*(VLOOKUP(F$6,$A$7:$C$13,3,FALSE)-$C7))</f>
        <v>204440</v>
      </c>
      <c r="G7" s="1">
        <f t="shared" ref="G7:K8" si="0">($B$2*VLOOKUP($A7,$A$7:$C$13,3,FALSE))-($B$1*$B$4*(VLOOKUP(G$6,$A$7:$C$13,3,FALSE)-$C7))</f>
        <v>199880</v>
      </c>
      <c r="H7" s="1">
        <f t="shared" si="0"/>
        <v>195320</v>
      </c>
      <c r="I7" s="1">
        <f t="shared" si="0"/>
        <v>190760</v>
      </c>
      <c r="J7" s="1">
        <f t="shared" si="0"/>
        <v>186200</v>
      </c>
      <c r="K7" s="1">
        <f t="shared" si="0"/>
        <v>180500</v>
      </c>
      <c r="M7" s="7">
        <v>11000</v>
      </c>
    </row>
    <row r="8" spans="1:13">
      <c r="A8" s="7" t="s">
        <v>88</v>
      </c>
      <c r="B8" s="7">
        <v>3</v>
      </c>
      <c r="C8" s="7">
        <v>13000</v>
      </c>
      <c r="D8" s="13">
        <v>13.636363636363637</v>
      </c>
      <c r="E8" s="1">
        <v>209000</v>
      </c>
      <c r="F8" s="1">
        <f>($B$2*VLOOKUP($A8,$A$7:$C$13,3,FALSE))-($B$1*$B$4*(VLOOKUP(F$6,$A$7:$C$13,3,FALSE)-$C8))</f>
        <v>247000</v>
      </c>
      <c r="G8" s="1">
        <f t="shared" si="0"/>
        <v>242440</v>
      </c>
      <c r="H8" s="1">
        <f t="shared" si="0"/>
        <v>237880</v>
      </c>
      <c r="I8" s="1">
        <f t="shared" si="0"/>
        <v>233320</v>
      </c>
      <c r="J8" s="1">
        <f t="shared" si="0"/>
        <v>228760</v>
      </c>
      <c r="K8" s="1">
        <f t="shared" si="0"/>
        <v>223060</v>
      </c>
      <c r="M8" s="7">
        <v>13000</v>
      </c>
    </row>
    <row r="9" spans="1:13">
      <c r="A9" s="7" t="s">
        <v>89</v>
      </c>
      <c r="B9" s="7">
        <v>3</v>
      </c>
      <c r="C9" s="7">
        <f>C8+2000</f>
        <v>15000</v>
      </c>
      <c r="D9" s="13">
        <v>13.636363636363637</v>
      </c>
      <c r="E9" s="1">
        <v>209000</v>
      </c>
      <c r="F9" s="1">
        <v>247000</v>
      </c>
      <c r="G9" s="1">
        <f t="shared" ref="F9:K13" si="1">($B$2*VLOOKUP($A9,$A$7:$C$13,3,FALSE))-($B$1*$B$4*(VLOOKUP(G$6,$A$7:$C$13,3,FALSE)-$C9))</f>
        <v>285000</v>
      </c>
      <c r="H9" s="1">
        <f t="shared" si="1"/>
        <v>280440</v>
      </c>
      <c r="I9" s="1">
        <f t="shared" si="1"/>
        <v>275880</v>
      </c>
      <c r="J9" s="1">
        <f t="shared" si="1"/>
        <v>271320</v>
      </c>
      <c r="K9" s="1">
        <f t="shared" si="1"/>
        <v>265620</v>
      </c>
      <c r="M9" s="7">
        <f>M8+2000</f>
        <v>15000</v>
      </c>
    </row>
    <row r="10" spans="1:13">
      <c r="A10" s="20" t="s">
        <v>90</v>
      </c>
      <c r="B10" s="7">
        <v>6</v>
      </c>
      <c r="C10" s="7">
        <f t="shared" ref="C10:C12" si="2">C9+2000</f>
        <v>17000</v>
      </c>
      <c r="D10" s="13">
        <v>27.272727272727273</v>
      </c>
      <c r="E10" s="1">
        <v>209000</v>
      </c>
      <c r="F10" s="1">
        <v>247000</v>
      </c>
      <c r="G10" s="1">
        <v>285000</v>
      </c>
      <c r="H10" s="1">
        <f t="shared" si="1"/>
        <v>323000</v>
      </c>
      <c r="I10" s="1">
        <f t="shared" si="1"/>
        <v>318440</v>
      </c>
      <c r="J10" s="1">
        <f t="shared" si="1"/>
        <v>313880</v>
      </c>
      <c r="K10" s="1">
        <f t="shared" si="1"/>
        <v>308180</v>
      </c>
      <c r="M10" s="7">
        <f t="shared" ref="M10:M12" si="3">M9+2000</f>
        <v>17000</v>
      </c>
    </row>
    <row r="11" spans="1:13">
      <c r="A11" s="7" t="s">
        <v>91</v>
      </c>
      <c r="B11" s="7">
        <v>3</v>
      </c>
      <c r="C11" s="7">
        <f t="shared" si="2"/>
        <v>19000</v>
      </c>
      <c r="D11" s="13">
        <v>13.636363636363637</v>
      </c>
      <c r="E11" s="1">
        <v>209000</v>
      </c>
      <c r="F11" s="1">
        <v>247000</v>
      </c>
      <c r="G11" s="1">
        <v>285000</v>
      </c>
      <c r="H11" s="1">
        <v>323000</v>
      </c>
      <c r="I11" s="1">
        <f t="shared" si="1"/>
        <v>361000</v>
      </c>
      <c r="J11" s="1">
        <f t="shared" si="1"/>
        <v>356440</v>
      </c>
      <c r="K11" s="1">
        <f t="shared" si="1"/>
        <v>350740</v>
      </c>
      <c r="M11" s="7">
        <f t="shared" si="3"/>
        <v>19000</v>
      </c>
    </row>
    <row r="12" spans="1:13">
      <c r="A12" s="7" t="s">
        <v>92</v>
      </c>
      <c r="B12" s="7">
        <v>1</v>
      </c>
      <c r="C12" s="7">
        <f t="shared" si="2"/>
        <v>21000</v>
      </c>
      <c r="D12" s="13">
        <v>4.5454545454545459</v>
      </c>
      <c r="E12" s="1">
        <v>209000</v>
      </c>
      <c r="F12" s="1">
        <v>247000</v>
      </c>
      <c r="G12" s="1">
        <v>285000</v>
      </c>
      <c r="H12" s="1">
        <v>323000</v>
      </c>
      <c r="I12" s="1">
        <v>361000</v>
      </c>
      <c r="J12" s="1">
        <f t="shared" si="1"/>
        <v>399000</v>
      </c>
      <c r="K12" s="1">
        <f t="shared" si="1"/>
        <v>393300</v>
      </c>
      <c r="M12" s="7">
        <f t="shared" si="3"/>
        <v>21000</v>
      </c>
    </row>
    <row r="13" spans="1:13">
      <c r="A13" s="7" t="s">
        <v>93</v>
      </c>
      <c r="B13" s="7">
        <v>2</v>
      </c>
      <c r="C13" s="7">
        <v>23500</v>
      </c>
      <c r="D13" s="13">
        <v>9.0909090909090917</v>
      </c>
      <c r="E13" s="1">
        <v>209000</v>
      </c>
      <c r="F13" s="1">
        <v>247000</v>
      </c>
      <c r="G13" s="1">
        <v>285000</v>
      </c>
      <c r="H13" s="1">
        <v>323000</v>
      </c>
      <c r="I13" s="1">
        <v>361000</v>
      </c>
      <c r="J13" s="1">
        <v>399000</v>
      </c>
      <c r="K13" s="1">
        <f t="shared" si="1"/>
        <v>446500</v>
      </c>
      <c r="M13" s="7">
        <v>23500</v>
      </c>
    </row>
    <row r="16" spans="1:13">
      <c r="A16" s="16" t="s">
        <v>102</v>
      </c>
      <c r="C16" s="12" t="s">
        <v>98</v>
      </c>
      <c r="D16" s="12" t="s">
        <v>103</v>
      </c>
      <c r="E16" s="5" t="s">
        <v>104</v>
      </c>
      <c r="F16" s="5" t="s">
        <v>104</v>
      </c>
      <c r="G16" s="5" t="s">
        <v>104</v>
      </c>
      <c r="H16" s="5" t="s">
        <v>104</v>
      </c>
      <c r="I16" s="5" t="s">
        <v>104</v>
      </c>
      <c r="J16" s="5" t="s">
        <v>104</v>
      </c>
      <c r="K16" s="5" t="s">
        <v>104</v>
      </c>
    </row>
    <row r="17" spans="1:11" ht="51">
      <c r="A17" s="21" t="s">
        <v>101</v>
      </c>
      <c r="C17" s="7" t="s">
        <v>87</v>
      </c>
      <c r="D17" s="13">
        <v>18.181818181818183</v>
      </c>
      <c r="E17" s="1">
        <f>E7*$D7/100</f>
        <v>38000.000000000007</v>
      </c>
      <c r="F17" s="1">
        <f t="shared" ref="F17:K17" si="4">F7*$D7/100</f>
        <v>37170.909090909096</v>
      </c>
      <c r="G17" s="1">
        <f t="shared" si="4"/>
        <v>36341.818181818184</v>
      </c>
      <c r="H17" s="1">
        <f t="shared" si="4"/>
        <v>35512.727272727272</v>
      </c>
      <c r="I17" s="1">
        <f t="shared" si="4"/>
        <v>34683.636363636368</v>
      </c>
      <c r="J17" s="1">
        <f t="shared" si="4"/>
        <v>33854.545454545456</v>
      </c>
      <c r="K17" s="1">
        <f t="shared" si="4"/>
        <v>32818.181818181823</v>
      </c>
    </row>
    <row r="18" spans="1:11" ht="68">
      <c r="A18" s="21" t="s">
        <v>106</v>
      </c>
      <c r="C18" s="7" t="s">
        <v>88</v>
      </c>
      <c r="D18" s="13">
        <v>13.636363636363637</v>
      </c>
      <c r="E18" s="1">
        <f t="shared" ref="E18:K23" si="5">E8*$D8/100</f>
        <v>28500</v>
      </c>
      <c r="F18" s="1">
        <f t="shared" si="5"/>
        <v>33681.818181818184</v>
      </c>
      <c r="G18" s="1">
        <f t="shared" si="5"/>
        <v>33060</v>
      </c>
      <c r="H18" s="1">
        <f t="shared" si="5"/>
        <v>32438.18181818182</v>
      </c>
      <c r="I18" s="1">
        <f t="shared" si="5"/>
        <v>31816.363636363636</v>
      </c>
      <c r="J18" s="1">
        <f t="shared" si="5"/>
        <v>31194.545454545456</v>
      </c>
      <c r="K18" s="1">
        <f t="shared" si="5"/>
        <v>30417.272727272728</v>
      </c>
    </row>
    <row r="19" spans="1:11" ht="34">
      <c r="A19" s="21" t="s">
        <v>107</v>
      </c>
      <c r="C19" s="7" t="s">
        <v>89</v>
      </c>
      <c r="D19" s="13">
        <v>13.636363636363637</v>
      </c>
      <c r="E19" s="1">
        <f t="shared" si="5"/>
        <v>28500</v>
      </c>
      <c r="F19" s="1">
        <f t="shared" si="5"/>
        <v>33681.818181818184</v>
      </c>
      <c r="G19" s="1">
        <f t="shared" si="5"/>
        <v>38863.63636363636</v>
      </c>
      <c r="H19" s="1">
        <f t="shared" si="5"/>
        <v>38241.818181818184</v>
      </c>
      <c r="I19" s="1">
        <f t="shared" si="5"/>
        <v>37620</v>
      </c>
      <c r="J19" s="1">
        <f t="shared" si="5"/>
        <v>36998.181818181823</v>
      </c>
      <c r="K19" s="1">
        <f t="shared" si="5"/>
        <v>36220.909090909088</v>
      </c>
    </row>
    <row r="20" spans="1:11">
      <c r="A20" s="21"/>
      <c r="C20" s="20" t="s">
        <v>90</v>
      </c>
      <c r="D20" s="13">
        <v>27.272727272727273</v>
      </c>
      <c r="E20" s="1">
        <f t="shared" si="5"/>
        <v>57000</v>
      </c>
      <c r="F20" s="1">
        <f t="shared" si="5"/>
        <v>67363.636363636368</v>
      </c>
      <c r="G20" s="1">
        <f t="shared" si="5"/>
        <v>77727.272727272721</v>
      </c>
      <c r="H20" s="1">
        <f t="shared" si="5"/>
        <v>88090.909090909103</v>
      </c>
      <c r="I20" s="1">
        <f t="shared" si="5"/>
        <v>86847.272727272735</v>
      </c>
      <c r="J20" s="1">
        <f t="shared" si="5"/>
        <v>85603.636363636368</v>
      </c>
      <c r="K20" s="1">
        <f t="shared" si="5"/>
        <v>84049.090909090912</v>
      </c>
    </row>
    <row r="21" spans="1:11">
      <c r="A21" s="21"/>
      <c r="C21" s="7" t="s">
        <v>91</v>
      </c>
      <c r="D21" s="13">
        <v>13.636363636363637</v>
      </c>
      <c r="E21" s="1">
        <f t="shared" si="5"/>
        <v>28500</v>
      </c>
      <c r="F21" s="1">
        <f t="shared" si="5"/>
        <v>33681.818181818184</v>
      </c>
      <c r="G21" s="1">
        <f t="shared" si="5"/>
        <v>38863.63636363636</v>
      </c>
      <c r="H21" s="1">
        <f t="shared" si="5"/>
        <v>44045.454545454551</v>
      </c>
      <c r="I21" s="1">
        <f t="shared" si="5"/>
        <v>49227.272727272728</v>
      </c>
      <c r="J21" s="1">
        <f t="shared" si="5"/>
        <v>48605.454545454551</v>
      </c>
      <c r="K21" s="1">
        <f t="shared" si="5"/>
        <v>47828.181818181816</v>
      </c>
    </row>
    <row r="22" spans="1:11">
      <c r="A22" s="21"/>
      <c r="C22" s="7" t="s">
        <v>92</v>
      </c>
      <c r="D22" s="13">
        <v>4.5454545454545459</v>
      </c>
      <c r="E22" s="1">
        <f t="shared" si="5"/>
        <v>9500.0000000000018</v>
      </c>
      <c r="F22" s="1">
        <f t="shared" si="5"/>
        <v>11227.27272727273</v>
      </c>
      <c r="G22" s="1">
        <f t="shared" si="5"/>
        <v>12954.545454545456</v>
      </c>
      <c r="H22" s="1">
        <f t="shared" si="5"/>
        <v>14681.818181818184</v>
      </c>
      <c r="I22" s="1">
        <f t="shared" si="5"/>
        <v>16409.090909090912</v>
      </c>
      <c r="J22" s="1">
        <f t="shared" si="5"/>
        <v>18136.363636363636</v>
      </c>
      <c r="K22" s="1">
        <f t="shared" si="5"/>
        <v>17877.272727272728</v>
      </c>
    </row>
    <row r="23" spans="1:11">
      <c r="A23" s="21"/>
      <c r="C23" s="7" t="s">
        <v>93</v>
      </c>
      <c r="D23" s="13">
        <v>9.0909090909090917</v>
      </c>
      <c r="E23" s="1">
        <f t="shared" si="5"/>
        <v>19000.000000000004</v>
      </c>
      <c r="F23" s="1">
        <f t="shared" si="5"/>
        <v>22454.54545454546</v>
      </c>
      <c r="G23" s="1">
        <f t="shared" si="5"/>
        <v>25909.090909090912</v>
      </c>
      <c r="H23" s="1">
        <f t="shared" si="5"/>
        <v>29363.636363636368</v>
      </c>
      <c r="I23" s="1">
        <f t="shared" si="5"/>
        <v>32818.181818181823</v>
      </c>
      <c r="J23" s="1">
        <f t="shared" si="5"/>
        <v>36272.727272727272</v>
      </c>
      <c r="K23" s="1">
        <f t="shared" si="5"/>
        <v>40590.909090909096</v>
      </c>
    </row>
    <row r="24" spans="1:11">
      <c r="A24" s="21"/>
      <c r="C24" s="12" t="s">
        <v>105</v>
      </c>
      <c r="D24" s="22">
        <f>SUM(D17:D23)</f>
        <v>100</v>
      </c>
      <c r="E24" s="23">
        <f t="shared" ref="E24:K24" si="6">SUM(E17:E23)</f>
        <v>209000</v>
      </c>
      <c r="F24" s="23">
        <f t="shared" si="6"/>
        <v>239261.81818181821</v>
      </c>
      <c r="G24" s="23">
        <f t="shared" si="6"/>
        <v>263720</v>
      </c>
      <c r="H24" s="23">
        <f t="shared" si="6"/>
        <v>282374.54545454547</v>
      </c>
      <c r="I24" s="23">
        <f t="shared" si="6"/>
        <v>289421.81818181823</v>
      </c>
      <c r="J24" s="23">
        <f t="shared" si="6"/>
        <v>290665.45454545459</v>
      </c>
      <c r="K24" s="23">
        <f t="shared" si="6"/>
        <v>289801.81818181823</v>
      </c>
    </row>
  </sheetData>
  <mergeCells count="1">
    <mergeCell ref="D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6524-ADC8-D44B-A1F5-B35753D76421}">
  <sheetPr filterMode="1"/>
  <dimension ref="A1:I88"/>
  <sheetViews>
    <sheetView workbookViewId="0">
      <selection activeCell="F62" sqref="F62:H69"/>
    </sheetView>
  </sheetViews>
  <sheetFormatPr baseColWidth="10" defaultRowHeight="16"/>
  <cols>
    <col min="2" max="2" width="12" customWidth="1"/>
    <col min="3" max="3" width="13.33203125" customWidth="1"/>
  </cols>
  <sheetData>
    <row r="1" spans="1:7">
      <c r="A1" s="5" t="s">
        <v>82</v>
      </c>
      <c r="B1" s="12" t="s">
        <v>83</v>
      </c>
      <c r="C1" s="12" t="s">
        <v>86</v>
      </c>
      <c r="F1" s="5" t="s">
        <v>84</v>
      </c>
      <c r="G1" s="6">
        <v>16149.954545454546</v>
      </c>
    </row>
    <row r="2" spans="1:7" hidden="1">
      <c r="A2" t="s">
        <v>3</v>
      </c>
      <c r="B2">
        <v>14510</v>
      </c>
      <c r="F2" t="s">
        <v>85</v>
      </c>
      <c r="G2" s="4">
        <v>3989.3121913107075</v>
      </c>
    </row>
    <row r="3" spans="1:7" hidden="1">
      <c r="A3" t="s">
        <v>4</v>
      </c>
      <c r="B3">
        <v>25119</v>
      </c>
    </row>
    <row r="4" spans="1:7" hidden="1">
      <c r="A4" t="s">
        <v>5</v>
      </c>
      <c r="B4">
        <v>15672</v>
      </c>
    </row>
    <row r="5" spans="1:7" hidden="1">
      <c r="A5" t="s">
        <v>6</v>
      </c>
      <c r="B5">
        <v>21742</v>
      </c>
    </row>
    <row r="6" spans="1:7" hidden="1">
      <c r="A6" t="s">
        <v>7</v>
      </c>
      <c r="B6">
        <v>23158</v>
      </c>
    </row>
    <row r="7" spans="1:7" hidden="1">
      <c r="A7" t="s">
        <v>8</v>
      </c>
      <c r="B7">
        <v>24255</v>
      </c>
    </row>
    <row r="8" spans="1:7" hidden="1">
      <c r="A8" t="s">
        <v>9</v>
      </c>
      <c r="B8">
        <v>42666</v>
      </c>
    </row>
    <row r="9" spans="1:7" hidden="1">
      <c r="A9" t="s">
        <v>10</v>
      </c>
      <c r="B9">
        <v>34071</v>
      </c>
    </row>
    <row r="10" spans="1:7" hidden="1">
      <c r="A10" t="s">
        <v>11</v>
      </c>
      <c r="B10">
        <v>23040</v>
      </c>
    </row>
    <row r="11" spans="1:7" hidden="1">
      <c r="A11" t="s">
        <v>12</v>
      </c>
      <c r="B11">
        <v>21200</v>
      </c>
    </row>
    <row r="12" spans="1:7" hidden="1">
      <c r="A12" t="s">
        <v>13</v>
      </c>
      <c r="B12">
        <v>15515</v>
      </c>
    </row>
    <row r="13" spans="1:7" hidden="1">
      <c r="A13" t="s">
        <v>14</v>
      </c>
      <c r="B13">
        <v>25637</v>
      </c>
    </row>
    <row r="14" spans="1:7" hidden="1">
      <c r="A14" t="s">
        <v>15</v>
      </c>
      <c r="B14">
        <v>30892</v>
      </c>
    </row>
    <row r="15" spans="1:7" hidden="1">
      <c r="A15" t="s">
        <v>16</v>
      </c>
      <c r="B15">
        <v>29346</v>
      </c>
    </row>
    <row r="16" spans="1:7" hidden="1">
      <c r="A16" t="s">
        <v>17</v>
      </c>
      <c r="B16">
        <v>17531</v>
      </c>
    </row>
    <row r="17" spans="1:2" hidden="1">
      <c r="A17" t="s">
        <v>18</v>
      </c>
      <c r="B17">
        <v>14205</v>
      </c>
    </row>
    <row r="18" spans="1:2" hidden="1">
      <c r="A18" t="s">
        <v>19</v>
      </c>
      <c r="B18">
        <v>16427</v>
      </c>
    </row>
    <row r="19" spans="1:2" hidden="1">
      <c r="A19" t="s">
        <v>20</v>
      </c>
      <c r="B19">
        <v>27647</v>
      </c>
    </row>
    <row r="20" spans="1:2" hidden="1">
      <c r="A20" t="s">
        <v>21</v>
      </c>
      <c r="B20">
        <v>21040</v>
      </c>
    </row>
    <row r="21" spans="1:2" hidden="1">
      <c r="A21" t="s">
        <v>22</v>
      </c>
      <c r="B21">
        <v>38461</v>
      </c>
    </row>
    <row r="22" spans="1:2" hidden="1">
      <c r="A22" t="s">
        <v>23</v>
      </c>
      <c r="B22">
        <v>28416</v>
      </c>
    </row>
    <row r="23" spans="1:2" hidden="1">
      <c r="A23" t="s">
        <v>24</v>
      </c>
      <c r="B23">
        <v>18567</v>
      </c>
    </row>
    <row r="24" spans="1:2" hidden="1">
      <c r="A24" t="s">
        <v>25</v>
      </c>
      <c r="B24">
        <v>24905</v>
      </c>
    </row>
    <row r="25" spans="1:2" hidden="1">
      <c r="A25" t="s">
        <v>26</v>
      </c>
      <c r="B25">
        <v>39517</v>
      </c>
    </row>
    <row r="26" spans="1:2" hidden="1">
      <c r="A26" t="s">
        <v>27</v>
      </c>
      <c r="B26">
        <v>38594</v>
      </c>
    </row>
    <row r="27" spans="1:2" hidden="1">
      <c r="A27" t="s">
        <v>28</v>
      </c>
      <c r="B27">
        <v>31925</v>
      </c>
    </row>
    <row r="28" spans="1:2" hidden="1">
      <c r="A28" t="s">
        <v>29</v>
      </c>
      <c r="B28">
        <v>18142</v>
      </c>
    </row>
    <row r="29" spans="1:2" hidden="1">
      <c r="A29" t="s">
        <v>30</v>
      </c>
      <c r="B29">
        <v>24272</v>
      </c>
    </row>
    <row r="30" spans="1:2" hidden="1">
      <c r="A30" t="s">
        <v>31</v>
      </c>
      <c r="B30">
        <v>19736</v>
      </c>
    </row>
    <row r="31" spans="1:2" hidden="1">
      <c r="A31" t="s">
        <v>32</v>
      </c>
      <c r="B31">
        <v>23119</v>
      </c>
    </row>
    <row r="32" spans="1:2" hidden="1">
      <c r="A32" t="s">
        <v>33</v>
      </c>
      <c r="B32">
        <v>26374</v>
      </c>
    </row>
    <row r="33" spans="1:2" hidden="1">
      <c r="A33" t="s">
        <v>34</v>
      </c>
      <c r="B33">
        <v>22784</v>
      </c>
    </row>
    <row r="34" spans="1:2" hidden="1">
      <c r="A34" t="s">
        <v>35</v>
      </c>
      <c r="B34">
        <v>12029</v>
      </c>
    </row>
    <row r="35" spans="1:2" hidden="1">
      <c r="A35" t="s">
        <v>36</v>
      </c>
      <c r="B35">
        <v>15879</v>
      </c>
    </row>
    <row r="36" spans="1:2" hidden="1">
      <c r="A36" t="s">
        <v>37</v>
      </c>
      <c r="B36">
        <v>23700</v>
      </c>
    </row>
    <row r="37" spans="1:2" hidden="1">
      <c r="A37" t="s">
        <v>38</v>
      </c>
      <c r="B37">
        <v>28011</v>
      </c>
    </row>
    <row r="38" spans="1:2" hidden="1">
      <c r="A38" t="s">
        <v>39</v>
      </c>
      <c r="B38">
        <v>22271</v>
      </c>
    </row>
    <row r="39" spans="1:2" hidden="1">
      <c r="A39" t="s">
        <v>40</v>
      </c>
      <c r="B39">
        <v>13556</v>
      </c>
    </row>
    <row r="40" spans="1:2" hidden="1">
      <c r="A40" t="s">
        <v>41</v>
      </c>
      <c r="B40">
        <v>19251</v>
      </c>
    </row>
    <row r="41" spans="1:2" hidden="1">
      <c r="A41" t="s">
        <v>42</v>
      </c>
      <c r="B41">
        <v>26561</v>
      </c>
    </row>
    <row r="42" spans="1:2" hidden="1">
      <c r="A42" t="s">
        <v>43</v>
      </c>
      <c r="B42">
        <v>22363</v>
      </c>
    </row>
    <row r="43" spans="1:2" hidden="1">
      <c r="A43" t="s">
        <v>44</v>
      </c>
      <c r="B43">
        <v>21562</v>
      </c>
    </row>
    <row r="44" spans="1:2" hidden="1">
      <c r="A44" t="s">
        <v>45</v>
      </c>
      <c r="B44">
        <v>16943</v>
      </c>
    </row>
    <row r="45" spans="1:2" hidden="1">
      <c r="A45" t="s">
        <v>46</v>
      </c>
      <c r="B45">
        <v>22282</v>
      </c>
    </row>
    <row r="46" spans="1:2" hidden="1">
      <c r="A46" t="s">
        <v>47</v>
      </c>
      <c r="B46">
        <v>14293</v>
      </c>
    </row>
    <row r="47" spans="1:2" hidden="1">
      <c r="A47" t="s">
        <v>48</v>
      </c>
      <c r="B47">
        <v>13826</v>
      </c>
    </row>
    <row r="48" spans="1:2" hidden="1">
      <c r="A48" t="s">
        <v>49</v>
      </c>
      <c r="B48">
        <v>18224</v>
      </c>
    </row>
    <row r="49" spans="1:8" hidden="1">
      <c r="A49" t="s">
        <v>50</v>
      </c>
      <c r="B49">
        <v>18355</v>
      </c>
    </row>
    <row r="50" spans="1:8" hidden="1">
      <c r="A50" t="s">
        <v>51</v>
      </c>
      <c r="B50">
        <v>20815</v>
      </c>
    </row>
    <row r="51" spans="1:8" hidden="1">
      <c r="A51" t="s">
        <v>52</v>
      </c>
      <c r="B51">
        <v>35639</v>
      </c>
    </row>
    <row r="52" spans="1:8" hidden="1">
      <c r="A52" t="s">
        <v>53</v>
      </c>
      <c r="B52">
        <v>31261</v>
      </c>
    </row>
    <row r="53" spans="1:8" hidden="1">
      <c r="A53" t="s">
        <v>54</v>
      </c>
      <c r="B53">
        <v>35442</v>
      </c>
    </row>
    <row r="54" spans="1:8" hidden="1">
      <c r="A54" t="s">
        <v>55</v>
      </c>
      <c r="B54">
        <v>31814</v>
      </c>
    </row>
    <row r="55" spans="1:8" hidden="1">
      <c r="A55" t="s">
        <v>56</v>
      </c>
      <c r="B55">
        <v>36286</v>
      </c>
    </row>
    <row r="56" spans="1:8" hidden="1">
      <c r="A56" t="s">
        <v>57</v>
      </c>
      <c r="B56">
        <v>20054</v>
      </c>
    </row>
    <row r="57" spans="1:8" hidden="1">
      <c r="A57" t="s">
        <v>58</v>
      </c>
      <c r="B57">
        <v>16921</v>
      </c>
    </row>
    <row r="58" spans="1:8" hidden="1">
      <c r="A58" t="s">
        <v>59</v>
      </c>
      <c r="B58">
        <v>15460</v>
      </c>
    </row>
    <row r="59" spans="1:8">
      <c r="A59" t="s">
        <v>75</v>
      </c>
      <c r="B59" s="8">
        <v>10163</v>
      </c>
      <c r="C59" s="9" t="s">
        <v>87</v>
      </c>
      <c r="F59" t="s">
        <v>85</v>
      </c>
      <c r="G59" s="4">
        <f>STDEV(B59:B80)</f>
        <v>3989.3121913107075</v>
      </c>
    </row>
    <row r="60" spans="1:8">
      <c r="A60" t="s">
        <v>77</v>
      </c>
      <c r="B60" s="10">
        <v>10631</v>
      </c>
      <c r="C60" s="9" t="s">
        <v>87</v>
      </c>
      <c r="F60" t="s">
        <v>94</v>
      </c>
      <c r="G60">
        <v>22</v>
      </c>
    </row>
    <row r="61" spans="1:8">
      <c r="A61" t="s">
        <v>78</v>
      </c>
      <c r="B61" s="10">
        <v>11597</v>
      </c>
      <c r="C61" s="9" t="s">
        <v>87</v>
      </c>
    </row>
    <row r="62" spans="1:8">
      <c r="A62" t="s">
        <v>61</v>
      </c>
      <c r="B62" s="10">
        <v>11947</v>
      </c>
      <c r="C62" s="9" t="s">
        <v>87</v>
      </c>
      <c r="F62" s="12" t="s">
        <v>86</v>
      </c>
      <c r="G62" s="12" t="s">
        <v>95</v>
      </c>
      <c r="H62" s="12" t="s">
        <v>96</v>
      </c>
    </row>
    <row r="63" spans="1:8">
      <c r="A63" t="s">
        <v>74</v>
      </c>
      <c r="B63" s="10">
        <v>12234</v>
      </c>
      <c r="C63" s="9" t="s">
        <v>88</v>
      </c>
      <c r="F63" s="9" t="s">
        <v>87</v>
      </c>
      <c r="G63" s="13">
        <v>4</v>
      </c>
      <c r="H63" s="13">
        <f>100/$G$60*G63</f>
        <v>18.181818181818183</v>
      </c>
    </row>
    <row r="64" spans="1:8">
      <c r="A64" t="s">
        <v>79</v>
      </c>
      <c r="B64" s="10">
        <v>13273</v>
      </c>
      <c r="C64" s="9" t="s">
        <v>88</v>
      </c>
      <c r="F64" s="9" t="s">
        <v>88</v>
      </c>
      <c r="G64" s="13">
        <v>3</v>
      </c>
      <c r="H64" s="13">
        <f t="shared" ref="H64:H69" si="0">100/$G$60*G64</f>
        <v>13.636363636363637</v>
      </c>
    </row>
    <row r="65" spans="1:9">
      <c r="A65" t="s">
        <v>68</v>
      </c>
      <c r="B65" s="10">
        <v>13431</v>
      </c>
      <c r="C65" s="9" t="s">
        <v>88</v>
      </c>
      <c r="F65" s="9" t="s">
        <v>89</v>
      </c>
      <c r="G65" s="13">
        <v>3</v>
      </c>
      <c r="H65" s="13">
        <f t="shared" si="0"/>
        <v>13.636363636363637</v>
      </c>
    </row>
    <row r="66" spans="1:9">
      <c r="A66" t="s">
        <v>69</v>
      </c>
      <c r="B66" s="10">
        <v>15001</v>
      </c>
      <c r="C66" s="9" t="s">
        <v>89</v>
      </c>
      <c r="F66" s="9" t="s">
        <v>90</v>
      </c>
      <c r="G66" s="13">
        <v>6</v>
      </c>
      <c r="H66" s="13">
        <f t="shared" si="0"/>
        <v>27.272727272727273</v>
      </c>
    </row>
    <row r="67" spans="1:9">
      <c r="A67" t="s">
        <v>71</v>
      </c>
      <c r="B67" s="10">
        <v>15049</v>
      </c>
      <c r="C67" s="9" t="s">
        <v>89</v>
      </c>
      <c r="F67" s="9" t="s">
        <v>91</v>
      </c>
      <c r="G67" s="13">
        <v>3</v>
      </c>
      <c r="H67" s="13">
        <f t="shared" si="0"/>
        <v>13.636363636363637</v>
      </c>
      <c r="I67" s="2"/>
    </row>
    <row r="68" spans="1:9">
      <c r="A68" t="s">
        <v>60</v>
      </c>
      <c r="B68" s="10">
        <v>15146</v>
      </c>
      <c r="C68" s="9" t="s">
        <v>89</v>
      </c>
      <c r="F68" s="9" t="s">
        <v>92</v>
      </c>
      <c r="G68" s="13">
        <v>1</v>
      </c>
      <c r="H68" s="13">
        <f t="shared" si="0"/>
        <v>4.5454545454545459</v>
      </c>
    </row>
    <row r="69" spans="1:9">
      <c r="A69" t="s">
        <v>80</v>
      </c>
      <c r="B69" s="10">
        <v>16186</v>
      </c>
      <c r="C69" s="9" t="s">
        <v>90</v>
      </c>
      <c r="F69" s="9" t="s">
        <v>93</v>
      </c>
      <c r="G69" s="13">
        <v>2</v>
      </c>
      <c r="H69" s="13">
        <f t="shared" si="0"/>
        <v>9.0909090909090917</v>
      </c>
    </row>
    <row r="70" spans="1:9">
      <c r="A70" t="s">
        <v>73</v>
      </c>
      <c r="B70" s="10">
        <v>16272</v>
      </c>
      <c r="C70" s="9" t="s">
        <v>90</v>
      </c>
    </row>
    <row r="71" spans="1:9">
      <c r="A71" t="s">
        <v>63</v>
      </c>
      <c r="B71" s="10">
        <v>16485</v>
      </c>
      <c r="C71" s="9" t="s">
        <v>90</v>
      </c>
    </row>
    <row r="72" spans="1:9">
      <c r="A72" t="s">
        <v>70</v>
      </c>
      <c r="B72" s="10">
        <v>16532</v>
      </c>
      <c r="C72" s="9" t="s">
        <v>90</v>
      </c>
    </row>
    <row r="73" spans="1:9">
      <c r="A73" t="s">
        <v>67</v>
      </c>
      <c r="B73" s="10">
        <v>17260</v>
      </c>
      <c r="C73" s="9" t="s">
        <v>90</v>
      </c>
    </row>
    <row r="74" spans="1:9">
      <c r="A74" t="s">
        <v>81</v>
      </c>
      <c r="B74" s="10">
        <v>17330</v>
      </c>
      <c r="C74" s="9" t="s">
        <v>90</v>
      </c>
    </row>
    <row r="75" spans="1:9">
      <c r="A75" t="s">
        <v>64</v>
      </c>
      <c r="B75" s="10">
        <v>18480</v>
      </c>
      <c r="C75" s="9" t="s">
        <v>91</v>
      </c>
    </row>
    <row r="76" spans="1:9">
      <c r="A76" t="s">
        <v>72</v>
      </c>
      <c r="B76" s="10">
        <v>18960</v>
      </c>
      <c r="C76" s="9" t="s">
        <v>91</v>
      </c>
    </row>
    <row r="77" spans="1:9">
      <c r="A77" t="s">
        <v>62</v>
      </c>
      <c r="B77" s="10">
        <v>18974</v>
      </c>
      <c r="C77" s="9" t="s">
        <v>91</v>
      </c>
    </row>
    <row r="78" spans="1:9">
      <c r="A78" t="s">
        <v>65</v>
      </c>
      <c r="B78" s="10">
        <v>20751</v>
      </c>
      <c r="C78" s="9" t="s">
        <v>92</v>
      </c>
    </row>
    <row r="79" spans="1:9">
      <c r="A79" t="s">
        <v>76</v>
      </c>
      <c r="B79" s="10">
        <v>24770</v>
      </c>
      <c r="C79" s="9" t="s">
        <v>93</v>
      </c>
    </row>
    <row r="80" spans="1:9">
      <c r="A80" t="s">
        <v>66</v>
      </c>
      <c r="B80" s="11">
        <v>24827</v>
      </c>
      <c r="C80" s="9" t="s">
        <v>93</v>
      </c>
    </row>
    <row r="81" spans="9:9" hidden="1">
      <c r="I81">
        <v>17260</v>
      </c>
    </row>
    <row r="88" spans="9:9">
      <c r="I88" s="3"/>
    </row>
  </sheetData>
  <autoFilter ref="A1:B81" xr:uid="{EC679EC6-7CAC-5641-BCF3-55B652FFEF87}">
    <filterColumn colId="0">
      <filters>
        <filter val="2017-01"/>
        <filter val="2017-02"/>
        <filter val="2017-03"/>
        <filter val="2017-04"/>
        <filter val="2017-05"/>
        <filter val="2017-06"/>
        <filter val="2017-07"/>
        <filter val="2017-08"/>
        <filter val="2017-09"/>
        <filter val="2017-10"/>
        <filter val="2017-11"/>
        <filter val="2017-12"/>
        <filter val="2018-01"/>
        <filter val="2018-02"/>
        <filter val="2018-03"/>
        <filter val="2018-04"/>
        <filter val="2018-05"/>
        <filter val="2018-06"/>
        <filter val="2018-07"/>
        <filter val="2018-08"/>
        <filter val="2018-09"/>
        <filter val="2018-10"/>
      </filters>
    </filterColumn>
    <sortState ref="A59:B80">
      <sortCondition ref="B1:B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Demanda vs Stock</vt:lpstr>
      <vt:lpstr>Datos 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Pisano</dc:creator>
  <cp:lastModifiedBy>Nicolò Pisano</cp:lastModifiedBy>
  <dcterms:created xsi:type="dcterms:W3CDTF">2018-11-13T13:32:22Z</dcterms:created>
  <dcterms:modified xsi:type="dcterms:W3CDTF">2018-11-13T18:40:43Z</dcterms:modified>
</cp:coreProperties>
</file>