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porizkova/Soubory/"/>
    </mc:Choice>
  </mc:AlternateContent>
  <xr:revisionPtr revIDLastSave="0" documentId="8_{C1E084FC-FB3F-7140-A1B4-1211AF97B72D}" xr6:coauthVersionLast="47" xr6:coauthVersionMax="47" xr10:uidLastSave="{00000000-0000-0000-0000-000000000000}"/>
  <bookViews>
    <workbookView xWindow="0" yWindow="480" windowWidth="28800" windowHeight="17520" activeTab="2" xr2:uid="{3A7023E2-70BA-4BD1-88BC-2CCCD38AC955}"/>
  </bookViews>
  <sheets>
    <sheet name="1" sheetId="1" r:id="rId1"/>
    <sheet name="data" sheetId="2" r:id="rId2"/>
    <sheet name="3" sheetId="3" r:id="rId3"/>
    <sheet name="4" sheetId="4" r:id="rId4"/>
    <sheet name="5" sheetId="5" r:id="rId5"/>
    <sheet name="6" sheetId="6" r:id="rId6"/>
  </sheets>
  <definedNames>
    <definedName name="_xlnm._FilterDatabase" localSheetId="1" hidden="1">data!$B$2:$K$27</definedName>
  </definedNames>
  <calcPr calcId="191029"/>
  <pivotCaches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4" l="1"/>
  <c r="E68" i="4"/>
  <c r="F68" i="4"/>
  <c r="G68" i="4"/>
  <c r="H68" i="4"/>
  <c r="I68" i="4"/>
  <c r="J68" i="4"/>
  <c r="K68" i="4"/>
  <c r="L68" i="4"/>
  <c r="M68" i="4"/>
  <c r="N68" i="4"/>
  <c r="C68" i="4"/>
  <c r="G8" i="3"/>
  <c r="F8" i="3"/>
  <c r="G9" i="3"/>
  <c r="G10" i="3"/>
  <c r="F9" i="3"/>
  <c r="F10" i="3"/>
  <c r="E8" i="3"/>
  <c r="E9" i="3"/>
  <c r="E10" i="3"/>
  <c r="G7" i="3"/>
  <c r="F7" i="3"/>
  <c r="E7" i="3"/>
  <c r="D7" i="3"/>
  <c r="D8" i="3"/>
  <c r="D9" i="3"/>
  <c r="D10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3" i="2"/>
</calcChain>
</file>

<file path=xl/sharedStrings.xml><?xml version="1.0" encoding="utf-8"?>
<sst xmlns="http://schemas.openxmlformats.org/spreadsheetml/2006/main" count="380" uniqueCount="190">
  <si>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</si>
  <si>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</si>
  <si>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</si>
  <si>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</si>
  <si>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</si>
  <si>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</si>
  <si>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</si>
  <si>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</si>
  <si>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</si>
  <si>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</si>
  <si>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Osobní číslo</t>
  </si>
  <si>
    <t>Pracovní pozice</t>
  </si>
  <si>
    <t>Crest</t>
  </si>
  <si>
    <t>Job Family</t>
  </si>
  <si>
    <t>Úvazek</t>
  </si>
  <si>
    <t>Platový výměr</t>
  </si>
  <si>
    <t>Manažer technologií a majetku</t>
  </si>
  <si>
    <t>FEC002</t>
  </si>
  <si>
    <t>Provozní oddělení</t>
  </si>
  <si>
    <t>Vedoucí Směny</t>
  </si>
  <si>
    <t>FEC001</t>
  </si>
  <si>
    <t>Vedoucí Depa Senior</t>
  </si>
  <si>
    <t>Manažer provozu - rozvoj sítě</t>
  </si>
  <si>
    <t>Area operations and sales manager</t>
  </si>
  <si>
    <t>Dispečer síťové operativy</t>
  </si>
  <si>
    <t>Provozní manažer</t>
  </si>
  <si>
    <t>Koordinátor Skladu</t>
  </si>
  <si>
    <t>Vedoucí Dispečinku</t>
  </si>
  <si>
    <t>Technik</t>
  </si>
  <si>
    <t>Manažer firemního pojištění a rizik</t>
  </si>
  <si>
    <t>FEC016</t>
  </si>
  <si>
    <t>Finanční oddělení</t>
  </si>
  <si>
    <t>Likvidátor škod HQ</t>
  </si>
  <si>
    <t>FEC062</t>
  </si>
  <si>
    <t>Zákaznický servis</t>
  </si>
  <si>
    <t>Vedoucí Haly</t>
  </si>
  <si>
    <t>Předák</t>
  </si>
  <si>
    <t>Vedoucí Depa</t>
  </si>
  <si>
    <t>ParcelShop manažer</t>
  </si>
  <si>
    <t>FEC061</t>
  </si>
  <si>
    <t>Marketingové oddělení</t>
  </si>
  <si>
    <t>Správce budov a areálu</t>
  </si>
  <si>
    <t>Administrátor Financí – obchodní ceníky</t>
  </si>
  <si>
    <t>FEC029</t>
  </si>
  <si>
    <t>Halový Mistr</t>
  </si>
  <si>
    <t>Area sales and operations manager</t>
  </si>
  <si>
    <t>FEC007</t>
  </si>
  <si>
    <t>Obchodní oddělení</t>
  </si>
  <si>
    <t>Compare Ratio</t>
  </si>
  <si>
    <t>Grade</t>
  </si>
  <si>
    <t>100%</t>
  </si>
  <si>
    <t>Typ odměny</t>
  </si>
  <si>
    <t>Variabilní složka 20%</t>
  </si>
  <si>
    <t>úkol</t>
  </si>
  <si>
    <t>zadaní</t>
  </si>
  <si>
    <t>na listu "data" vypočítejte hodnotu Compare Ratio (slopec I); k výpočtu použijte hodnotu Gradu zaměstnance a výsledek zobrazte jako % porovnání k hodnotě v tabulce Grade</t>
  </si>
  <si>
    <t>Tabulka Grade</t>
  </si>
  <si>
    <t>na listu "data" doplňte hodnotu tupu Odměny (sloupec J); máme 2 typy - manažerský bonus a variabilní složka; klíč je Grade; hodnoty P, O, N a M mají variabilní složku, ostatní bonus</t>
  </si>
  <si>
    <t>na listu "data" vypočtěte hodnotu variabilní složky; hodnota je 20% z Platového výměru</t>
  </si>
  <si>
    <t>Pracovník</t>
  </si>
  <si>
    <t>Zaměstnanec</t>
  </si>
  <si>
    <t>Zaměstnavatel</t>
  </si>
  <si>
    <t>Zdravotní</t>
  </si>
  <si>
    <t>Sociální</t>
  </si>
  <si>
    <t>Příjmení</t>
  </si>
  <si>
    <t>Novák</t>
  </si>
  <si>
    <t>Nováková</t>
  </si>
  <si>
    <t>Horák</t>
  </si>
  <si>
    <t>Horáková</t>
  </si>
  <si>
    <t>Mzda</t>
  </si>
  <si>
    <t>Úkol: Doplňte výpočet SZP do žlutých buněk, berte ohled na relativní a absolutní adresaci buněk.</t>
  </si>
  <si>
    <t>Jméno a příjmení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</si>
  <si>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</si>
  <si>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</si>
  <si>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</si>
  <si>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</si>
  <si>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</si>
  <si>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</si>
  <si>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</si>
  <si>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</si>
  <si>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</si>
  <si>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</si>
  <si>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</si>
  <si>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</si>
  <si>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Jan Arnošt</t>
  </si>
  <si>
    <t>Jaroslava Čadková</t>
  </si>
  <si>
    <t>Miluše Čápová</t>
  </si>
  <si>
    <t>Miroslav Dobřanský</t>
  </si>
  <si>
    <t>Ludvík Doležal</t>
  </si>
  <si>
    <t>Pavel Domašík</t>
  </si>
  <si>
    <t>Radomír Domašík</t>
  </si>
  <si>
    <t>Petr Domčík</t>
  </si>
  <si>
    <t>Rudolf Fresser</t>
  </si>
  <si>
    <t>Pavel Fujtík</t>
  </si>
  <si>
    <t>Rostislav Holický</t>
  </si>
  <si>
    <t>Václav Homolka</t>
  </si>
  <si>
    <t>Dušan Homolka</t>
  </si>
  <si>
    <t>Karel Homolka</t>
  </si>
  <si>
    <t>Danuše Honešová</t>
  </si>
  <si>
    <t>Otakar Ivánek</t>
  </si>
  <si>
    <t>Petr Jadroň</t>
  </si>
  <si>
    <t>Eva Kaminská</t>
  </si>
  <si>
    <t>Ilona Kliková</t>
  </si>
  <si>
    <t>Pavel Kobák</t>
  </si>
  <si>
    <t>Hilda Kocourová</t>
  </si>
  <si>
    <t>Antonín Kolica</t>
  </si>
  <si>
    <t>Martin Kolica</t>
  </si>
  <si>
    <t>Bohuslav Količ</t>
  </si>
  <si>
    <t>David Lesňák</t>
  </si>
  <si>
    <t>Zdeňka Lešková</t>
  </si>
  <si>
    <t>Daniel Loder</t>
  </si>
  <si>
    <t>Miroslava Macková</t>
  </si>
  <si>
    <t>Mojmír Macura</t>
  </si>
  <si>
    <t>Eva Machová</t>
  </si>
  <si>
    <t>Jana Machová</t>
  </si>
  <si>
    <t>Ladislav Melichar</t>
  </si>
  <si>
    <t>Pavla Miletová</t>
  </si>
  <si>
    <t>Bedřich Nešvara</t>
  </si>
  <si>
    <t>Daniel Netopil</t>
  </si>
  <si>
    <t>Václav Neuman</t>
  </si>
  <si>
    <t>Jitka Nocarová</t>
  </si>
  <si>
    <t>Blanka Nosková</t>
  </si>
  <si>
    <t>Jana Nováková</t>
  </si>
  <si>
    <t>Tomáš Ozdinec</t>
  </si>
  <si>
    <t>Petr Pavel</t>
  </si>
  <si>
    <t>Tomáš petr</t>
  </si>
  <si>
    <t>Miroslav Pavlus</t>
  </si>
  <si>
    <t>Milan Repčík</t>
  </si>
  <si>
    <t>Stanislav Rezek</t>
  </si>
  <si>
    <t>Petr Riegr</t>
  </si>
  <si>
    <t>Marie Satinská</t>
  </si>
  <si>
    <t>Ivan Sehnálek</t>
  </si>
  <si>
    <t>Libuše Slámová</t>
  </si>
  <si>
    <t>Ivana Slaná</t>
  </si>
  <si>
    <t>Zdeněk Slovák</t>
  </si>
  <si>
    <t>Ivo Šaloun</t>
  </si>
  <si>
    <t>Vojtěch Švasta</t>
  </si>
  <si>
    <t>Kamil Švec</t>
  </si>
  <si>
    <t>Martin Švec</t>
  </si>
  <si>
    <t>Marcela Švetrová</t>
  </si>
  <si>
    <t>Jiří Valtr</t>
  </si>
  <si>
    <t>Jan Varecha</t>
  </si>
  <si>
    <t>Františka Vávrová</t>
  </si>
  <si>
    <t>úkol:</t>
  </si>
  <si>
    <t>zvýrazněte všechny mzdy v rozsahu mezi 8 000 a 10 000 včetně těchto hodnot</t>
  </si>
  <si>
    <t>sestavte kontingeční tabulku z níže uvedených dat; pro jednotlivé měsíce chceme vidět celkovou částku a průměrnou hodnotu; v případě že zvládnete doplňte medián</t>
  </si>
  <si>
    <t>Úkol: Rozdělte jméno a příjmení do 2 samostatných sloupců.</t>
  </si>
  <si>
    <t>Úkol: Vytvořte spojnicový graf. Na ose X bude zobrazeno datum, na ose Y Prodej Kč. Přidejte lineární spojnici trendu.</t>
  </si>
  <si>
    <t>Datum</t>
  </si>
  <si>
    <t>Prodej Kč</t>
  </si>
  <si>
    <t>Variabilní složka</t>
  </si>
  <si>
    <t>Sloupec1</t>
  </si>
  <si>
    <t xml:space="preserve">Manažerský bonus </t>
  </si>
  <si>
    <t>Jan</t>
  </si>
  <si>
    <t>Arnošt</t>
  </si>
  <si>
    <t>Jaroslava</t>
  </si>
  <si>
    <t>Miluše</t>
  </si>
  <si>
    <t>Čápová</t>
  </si>
  <si>
    <t>Miroslav</t>
  </si>
  <si>
    <t>Dobřanský</t>
  </si>
  <si>
    <t>Ludvík</t>
  </si>
  <si>
    <t>Doležal</t>
  </si>
  <si>
    <t>Pavel</t>
  </si>
  <si>
    <t>Domašík</t>
  </si>
  <si>
    <t>Radomír</t>
  </si>
  <si>
    <t>Petr</t>
  </si>
  <si>
    <t>Domčík</t>
  </si>
  <si>
    <t>Rudolf</t>
  </si>
  <si>
    <t>Fresser</t>
  </si>
  <si>
    <t>Fujtík</t>
  </si>
  <si>
    <t>Rostislav</t>
  </si>
  <si>
    <t>Holický</t>
  </si>
  <si>
    <t>Václav</t>
  </si>
  <si>
    <t>Homolka</t>
  </si>
  <si>
    <t>Dušan</t>
  </si>
  <si>
    <t>Karel</t>
  </si>
  <si>
    <t xml:space="preserve">Veselá </t>
  </si>
  <si>
    <t xml:space="preserve">SUMA </t>
  </si>
  <si>
    <t>Součet z Leden</t>
  </si>
  <si>
    <t>Součet z Březen</t>
  </si>
  <si>
    <t>Součet z Duben</t>
  </si>
  <si>
    <t>Součet z Květen</t>
  </si>
  <si>
    <t>Součet z Červen</t>
  </si>
  <si>
    <t>Součet z Červenec</t>
  </si>
  <si>
    <t>Součet z Srpen</t>
  </si>
  <si>
    <t>Součet z Září</t>
  </si>
  <si>
    <t>Součet z Říjen</t>
  </si>
  <si>
    <t>Součet z Listopad</t>
  </si>
  <si>
    <t>Součet z Prosinec</t>
  </si>
  <si>
    <t>Součet z Únor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</si>
</sst>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mm\/yyyy"/>
    <numFmt numFmtId="166" formatCode="#,##0\ &quot;Kč&quot;"/>
  </numFmts>
  <fonts count="11" x14ac:knownFonts="1">
    <font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10"/>
      <color theme="0"/>
      <name val="Calibri"/>
      <family val="2"/>
      <charset val="238"/>
    </font>
    <font>
      <sz val="10"/>
      <color theme="0"/>
      <name val="Calibri"/>
      <family val="2"/>
      <charset val="238"/>
    </font>
    <font>
      <b/>
      <sz val="12"/>
      <color theme="0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sz val="1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3" fontId="0" fillId="0" borderId="1" xfId="0" applyNumberFormat="1" applyBorder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/>
    <xf numFmtId="165" fontId="0" fillId="0" borderId="1" xfId="0" applyNumberFormat="1" applyBorder="1"/>
    <xf numFmtId="166" fontId="0" fillId="0" borderId="1" xfId="0" applyNumberFormat="1" applyBorder="1"/>
    <xf numFmtId="0" fontId="9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9" fontId="0" fillId="3" borderId="1" xfId="1" applyFont="1" applyFill="1" applyBorder="1"/>
    <xf numFmtId="2" fontId="0" fillId="3" borderId="1" xfId="1" applyNumberFormat="1" applyFont="1" applyFill="1" applyBorder="1"/>
    <xf numFmtId="0" fontId="7" fillId="3" borderId="0" xfId="0" applyFont="1" applyFill="1"/>
    <xf numFmtId="49" fontId="7" fillId="3" borderId="0" xfId="0" applyNumberFormat="1" applyFont="1" applyFill="1"/>
    <xf numFmtId="0" fontId="0" fillId="0" borderId="4" xfId="0" applyBorder="1"/>
    <xf numFmtId="3" fontId="0" fillId="0" borderId="4" xfId="0" applyNumberFormat="1" applyBorder="1"/>
    <xf numFmtId="0" fontId="2" fillId="4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5" xfId="0" applyBorder="1"/>
    <xf numFmtId="3" fontId="0" fillId="0" borderId="5" xfId="0" applyNumberFormat="1" applyBorder="1"/>
  </cellXfs>
  <cellStyles count="2">
    <cellStyle name="Normální" xfId="0" builtinId="0"/>
    <cellStyle name="Procenta" xfId="1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charset val="238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alignment horizontal="general" vertical="center" textRotation="0" wrapText="0" indent="0" justifyLastLine="0" shrinkToFit="0" readingOrder="0"/>
    </dxf>
    <dxf>
      <numFmt numFmtId="3" formatCode="#,##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[test_HRRS_porizkova.xlsx]4!Kontingenční tabulka1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60140156177749"/>
          <c:y val="3.5668789808917196E-2"/>
          <c:w val="0.77157059278204754"/>
          <c:h val="0.912870655499272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'4'!$R$8</c:f>
              <c:strCache>
                <c:ptCount val="1"/>
                <c:pt idx="0">
                  <c:v>Součet z Leden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'4'!$R$9</c:f>
              <c:numCache>
                <c:formatCode>General</c:formatCode>
                <c:ptCount val="1"/>
                <c:pt idx="0">
                  <c:v>537787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A-1F4D-8DC3-643F1FF29A03}"/>
            </c:ext>
          </c:extLst>
        </c:ser>
        <c:ser>
          <c:idx val="1"/>
          <c:order val="1"/>
          <c:tx>
            <c:strRef>
              <c:f>'4'!$S$8</c:f>
              <c:strCache>
                <c:ptCount val="1"/>
                <c:pt idx="0">
                  <c:v>Součet z Únor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'4'!$S$9</c:f>
              <c:numCache>
                <c:formatCode>General</c:formatCode>
                <c:ptCount val="1"/>
                <c:pt idx="0">
                  <c:v>546873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75A-1F4D-8DC3-643F1FF29A03}"/>
            </c:ext>
          </c:extLst>
        </c:ser>
        <c:ser>
          <c:idx val="2"/>
          <c:order val="2"/>
          <c:tx>
            <c:strRef>
              <c:f>'4'!$T$8</c:f>
              <c:strCache>
                <c:ptCount val="1"/>
                <c:pt idx="0">
                  <c:v>Součet z Březen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'4'!$T$9</c:f>
              <c:numCache>
                <c:formatCode>General</c:formatCode>
                <c:ptCount val="1"/>
                <c:pt idx="0">
                  <c:v>518042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75A-1F4D-8DC3-643F1FF29A03}"/>
            </c:ext>
          </c:extLst>
        </c:ser>
        <c:ser>
          <c:idx val="3"/>
          <c:order val="3"/>
          <c:tx>
            <c:strRef>
              <c:f>'4'!$U$8</c:f>
              <c:strCache>
                <c:ptCount val="1"/>
                <c:pt idx="0">
                  <c:v>Součet z Duben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'4'!$U$9</c:f>
              <c:numCache>
                <c:formatCode>General</c:formatCode>
                <c:ptCount val="1"/>
                <c:pt idx="0">
                  <c:v>557320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75A-1F4D-8DC3-643F1FF29A03}"/>
            </c:ext>
          </c:extLst>
        </c:ser>
        <c:ser>
          <c:idx val="4"/>
          <c:order val="4"/>
          <c:tx>
            <c:strRef>
              <c:f>'4'!$V$8</c:f>
              <c:strCache>
                <c:ptCount val="1"/>
                <c:pt idx="0">
                  <c:v>Součet z Květen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'4'!$V$9</c:f>
              <c:numCache>
                <c:formatCode>General</c:formatCode>
                <c:ptCount val="1"/>
                <c:pt idx="0">
                  <c:v>535231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75A-1F4D-8DC3-643F1FF29A03}"/>
            </c:ext>
          </c:extLst>
        </c:ser>
        <c:ser>
          <c:idx val="5"/>
          <c:order val="5"/>
          <c:tx>
            <c:strRef>
              <c:f>'4'!$W$8</c:f>
              <c:strCache>
                <c:ptCount val="1"/>
                <c:pt idx="0">
                  <c:v>Součet z Červen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'4'!$W$9</c:f>
              <c:numCache>
                <c:formatCode>General</c:formatCode>
                <c:ptCount val="1"/>
                <c:pt idx="0">
                  <c:v>524385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75A-1F4D-8DC3-643F1FF29A03}"/>
            </c:ext>
          </c:extLst>
        </c:ser>
        <c:ser>
          <c:idx val="6"/>
          <c:order val="6"/>
          <c:tx>
            <c:strRef>
              <c:f>'4'!$X$8</c:f>
              <c:strCache>
                <c:ptCount val="1"/>
                <c:pt idx="0">
                  <c:v>Součet z Červenec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'4'!$X$9</c:f>
              <c:numCache>
                <c:formatCode>General</c:formatCode>
                <c:ptCount val="1"/>
                <c:pt idx="0">
                  <c:v>553477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75A-1F4D-8DC3-643F1FF29A03}"/>
            </c:ext>
          </c:extLst>
        </c:ser>
        <c:ser>
          <c:idx val="7"/>
          <c:order val="7"/>
          <c:tx>
            <c:strRef>
              <c:f>'4'!$Y$8</c:f>
              <c:strCache>
                <c:ptCount val="1"/>
                <c:pt idx="0">
                  <c:v>Součet z Srpen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'4'!$Y$9</c:f>
              <c:numCache>
                <c:formatCode>General</c:formatCode>
                <c:ptCount val="1"/>
                <c:pt idx="0">
                  <c:v>514738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75A-1F4D-8DC3-643F1FF29A03}"/>
            </c:ext>
          </c:extLst>
        </c:ser>
        <c:ser>
          <c:idx val="8"/>
          <c:order val="8"/>
          <c:tx>
            <c:strRef>
              <c:f>'4'!$Z$8</c:f>
              <c:strCache>
                <c:ptCount val="1"/>
                <c:pt idx="0">
                  <c:v>Součet z Září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'4'!$Z$9</c:f>
              <c:numCache>
                <c:formatCode>General</c:formatCode>
                <c:ptCount val="1"/>
                <c:pt idx="0">
                  <c:v>538725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75A-1F4D-8DC3-643F1FF29A03}"/>
            </c:ext>
          </c:extLst>
        </c:ser>
        <c:ser>
          <c:idx val="9"/>
          <c:order val="9"/>
          <c:tx>
            <c:strRef>
              <c:f>'4'!$AA$8</c:f>
              <c:strCache>
                <c:ptCount val="1"/>
                <c:pt idx="0">
                  <c:v>Součet z Říjen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'4'!$AA$9</c:f>
              <c:numCache>
                <c:formatCode>General</c:formatCode>
                <c:ptCount val="1"/>
                <c:pt idx="0">
                  <c:v>508151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75A-1F4D-8DC3-643F1FF29A03}"/>
            </c:ext>
          </c:extLst>
        </c:ser>
        <c:ser>
          <c:idx val="10"/>
          <c:order val="10"/>
          <c:tx>
            <c:strRef>
              <c:f>'4'!$AB$8</c:f>
              <c:strCache>
                <c:ptCount val="1"/>
                <c:pt idx="0">
                  <c:v>Součet z Listopad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'4'!$AB$9</c:f>
              <c:numCache>
                <c:formatCode>General</c:formatCode>
                <c:ptCount val="1"/>
                <c:pt idx="0">
                  <c:v>534311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75A-1F4D-8DC3-643F1FF29A03}"/>
            </c:ext>
          </c:extLst>
        </c:ser>
        <c:ser>
          <c:idx val="11"/>
          <c:order val="11"/>
          <c:tx>
            <c:strRef>
              <c:f>'4'!$AC$8</c:f>
              <c:strCache>
                <c:ptCount val="1"/>
                <c:pt idx="0">
                  <c:v>Součet z Prosinec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'4'!$R$9</c:f>
              <c:strCache>
                <c:ptCount val="1"/>
                <c:pt idx="0">
                  <c:v>Celkem</c:v>
                </c:pt>
              </c:strCache>
            </c:strRef>
          </c:cat>
          <c:val>
            <c:numRef>
              <c:f>'4'!$AC$9</c:f>
              <c:numCache>
                <c:formatCode>General</c:formatCode>
                <c:ptCount val="1"/>
                <c:pt idx="0">
                  <c:v>540842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75A-1F4D-8DC3-643F1FF29A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64506064"/>
        <c:axId val="1802039584"/>
      </c:barChart>
      <c:catAx>
        <c:axId val="14645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02039584"/>
        <c:crosses val="autoZero"/>
        <c:auto val="1"/>
        <c:lblAlgn val="ctr"/>
        <c:lblOffset val="100"/>
        <c:noMultiLvlLbl val="0"/>
      </c:catAx>
      <c:valAx>
        <c:axId val="18020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6450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'6'!$C$4</c:f>
              <c:strCache>
                <c:ptCount val="1"/>
                <c:pt idx="0">
                  <c:v>Prodej Kč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'6'!$B$5:$B$25</c:f>
              <c:numCache>
                <c:formatCode>mm\/yyyy</c:formatCode>
                <c:ptCount val="21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</c:numCache>
            </c:numRef>
          </c:cat>
          <c:val>
            <c:numRef>
              <c:f>'6'!$C$5:$C$25</c:f>
              <c:numCache>
                <c:formatCode>#\ ##0\ "Kč"</c:formatCode>
                <c:ptCount val="21"/>
                <c:pt idx="0">
                  <c:v>822755.74000000011</c:v>
                </c:pt>
                <c:pt idx="1">
                  <c:v>369238.29000000004</c:v>
                </c:pt>
                <c:pt idx="2">
                  <c:v>350742.92000000004</c:v>
                </c:pt>
                <c:pt idx="3">
                  <c:v>1597862.2999999998</c:v>
                </c:pt>
                <c:pt idx="4">
                  <c:v>1039802.6900000001</c:v>
                </c:pt>
                <c:pt idx="5">
                  <c:v>1731763.6400000001</c:v>
                </c:pt>
                <c:pt idx="6">
                  <c:v>714647.46</c:v>
                </c:pt>
                <c:pt idx="7">
                  <c:v>1019816.65</c:v>
                </c:pt>
                <c:pt idx="8">
                  <c:v>691138.2699999999</c:v>
                </c:pt>
                <c:pt idx="9">
                  <c:v>555757.63</c:v>
                </c:pt>
                <c:pt idx="10">
                  <c:v>1552430.06</c:v>
                </c:pt>
                <c:pt idx="11">
                  <c:v>1005959.0100000002</c:v>
                </c:pt>
                <c:pt idx="12">
                  <c:v>1355153.32</c:v>
                </c:pt>
                <c:pt idx="13">
                  <c:v>629668.54999999993</c:v>
                </c:pt>
                <c:pt idx="14">
                  <c:v>1067997.97</c:v>
                </c:pt>
                <c:pt idx="15">
                  <c:v>805740.71000000008</c:v>
                </c:pt>
                <c:pt idx="16">
                  <c:v>1160106.3600000001</c:v>
                </c:pt>
                <c:pt idx="17">
                  <c:v>941610.5399999998</c:v>
                </c:pt>
                <c:pt idx="18">
                  <c:v>1113188.49</c:v>
                </c:pt>
                <c:pt idx="19">
                  <c:v>662838.78</c:v>
                </c:pt>
                <c:pt idx="20">
                  <c:v>874990.03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0-BE43-A416-E5B08694C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69855"/>
        <c:axId val="1762772127"/>
      </c:lineChart>
      <c:dateAx>
        <c:axId val="1762769855"/>
        <c:scaling>
          <c:orientation val="minMax"/>
        </c:scaling>
        <c:delete val="0"/>
        <c:axPos val="b"/>
        <c:numFmt formatCode="mm\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62772127"/>
        <c:crosses val="autoZero"/>
        <c:auto val="1"/>
        <c:lblOffset val="100"/>
        <c:baseTimeUnit val="months"/>
      </c:dateAx>
      <c:valAx>
        <c:axId val="17627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Kč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6276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11</xdr:row>
      <xdr:rowOff>57150</xdr:rowOff>
    </xdr:from>
    <xdr:to>
      <xdr:col>27</xdr:col>
      <xdr:colOff>25400</xdr:colOff>
      <xdr:row>39</xdr:row>
      <xdr:rowOff>63500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CCC94D0-473C-DCBB-5060-F4C5F737B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5</xdr:row>
      <xdr:rowOff>15240</xdr:rowOff>
    </xdr:from>
    <xdr:to>
      <xdr:col>16</xdr:col>
      <xdr:colOff>101600</xdr:colOff>
      <xdr:row>24</xdr:row>
      <xdr:rowOff>71120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18DCAD2F-04E5-8F0D-147A-29B3181F4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onika Pořízková" refreshedDate="45341.720597916668" createdVersion="8" refreshedVersion="8" minRefreshableVersion="3" recordCount="2" xr:uid="{F1008AD8-B078-2945-A5CD-386BB2E49718}">
  <cacheSource type="worksheet">
    <worksheetSource ref="C67:N69" sheet="4"/>
  </cacheSource>
  <cacheFields count="12">
    <cacheField name="Leden" numFmtId="3">
      <sharedItems containsString="0" containsBlank="1" containsNumber="1" containsInteger="1" minValue="537787" maxValue="537787" count="2">
        <n v="537787"/>
        <m/>
      </sharedItems>
    </cacheField>
    <cacheField name="Únor" numFmtId="3">
      <sharedItems containsString="0" containsBlank="1" containsNumber="1" containsInteger="1" minValue="546873" maxValue="546873" count="2">
        <n v="546873"/>
        <m/>
      </sharedItems>
    </cacheField>
    <cacheField name="Březen" numFmtId="3">
      <sharedItems containsString="0" containsBlank="1" containsNumber="1" containsInteger="1" minValue="518042" maxValue="518042" count="2">
        <n v="518042"/>
        <m/>
      </sharedItems>
    </cacheField>
    <cacheField name="Duben" numFmtId="3">
      <sharedItems containsString="0" containsBlank="1" containsNumber="1" containsInteger="1" minValue="557320" maxValue="557320" count="2">
        <n v="557320"/>
        <m/>
      </sharedItems>
    </cacheField>
    <cacheField name="Květen" numFmtId="3">
      <sharedItems containsString="0" containsBlank="1" containsNumber="1" containsInteger="1" minValue="535231" maxValue="535231" count="2">
        <n v="535231"/>
        <m/>
      </sharedItems>
    </cacheField>
    <cacheField name="Červen" numFmtId="3">
      <sharedItems containsString="0" containsBlank="1" containsNumber="1" containsInteger="1" minValue="524385" maxValue="524385" count="2">
        <n v="524385"/>
        <m/>
      </sharedItems>
    </cacheField>
    <cacheField name="Červenec" numFmtId="3">
      <sharedItems containsString="0" containsBlank="1" containsNumber="1" containsInteger="1" minValue="553477" maxValue="553477" count="2">
        <n v="553477"/>
        <m/>
      </sharedItems>
    </cacheField>
    <cacheField name="Srpen" numFmtId="3">
      <sharedItems containsString="0" containsBlank="1" containsNumber="1" containsInteger="1" minValue="514738" maxValue="514738" count="2">
        <n v="514738"/>
        <m/>
      </sharedItems>
    </cacheField>
    <cacheField name="Září" numFmtId="3">
      <sharedItems containsString="0" containsBlank="1" containsNumber="1" containsInteger="1" minValue="538725" maxValue="538725" count="2">
        <n v="538725"/>
        <m/>
      </sharedItems>
    </cacheField>
    <cacheField name="Říjen" numFmtId="3">
      <sharedItems containsString="0" containsBlank="1" containsNumber="1" containsInteger="1" minValue="508151" maxValue="508151" count="2">
        <n v="508151"/>
        <m/>
      </sharedItems>
    </cacheField>
    <cacheField name="Listopad" numFmtId="3">
      <sharedItems containsString="0" containsBlank="1" containsNumber="1" containsInteger="1" minValue="534311" maxValue="534311" count="2">
        <n v="534311"/>
        <m/>
      </sharedItems>
    </cacheField>
    <cacheField name="Prosinec" numFmtId="3">
      <sharedItems containsString="0" containsBlank="1" containsNumber="1" containsInteger="1" minValue="540842" maxValue="540842" count="2">
        <n v="54084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B5ECC-80C1-294E-9A74-C2AEE21FE304}" name="Kontingenční tabulka1" cacheId="2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9">
  <location ref="R8:AC9" firstHeaderRow="0" firstDataRow="1" firstDataCol="0"/>
  <pivotFields count="12"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  <pivotField dataField="1" numFmtId="3"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oučet z Leden" fld="0" baseField="0" baseItem="0"/>
    <dataField name="Součet z Únor" fld="1" baseField="0" baseItem="0"/>
    <dataField name="Součet z Březen" fld="2" baseField="0" baseItem="0"/>
    <dataField name="Součet z Duben" fld="3" baseField="0" baseItem="0"/>
    <dataField name="Součet z Květen" fld="4" baseField="0" baseItem="0"/>
    <dataField name="Součet z Červen" fld="5" baseField="0" baseItem="0"/>
    <dataField name="Součet z Červenec" fld="6" baseField="0" baseItem="0"/>
    <dataField name="Součet z Srpen" fld="7" baseField="0" baseItem="0"/>
    <dataField name="Součet z Září" fld="8" baseField="0" baseItem="0"/>
    <dataField name="Součet z Říjen" fld="9" baseField="0" baseItem="0"/>
    <dataField name="Součet z Listopad" fld="10" baseField="0" baseItem="0"/>
    <dataField name="Součet z Prosinec" fld="1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A5F80-C3CB-48F0-85D4-A8E283547E36}" name="Tabulka1" displayName="Tabulka1" ref="B2:C12" totalsRowShown="0" headerRowDxfId="19">
  <autoFilter ref="B2:C12" xr:uid="{957A5F80-C3CB-48F0-85D4-A8E283547E36}">
    <filterColumn colId="0" hiddenButton="1"/>
    <filterColumn colId="1" hiddenButton="1"/>
  </autoFilter>
  <tableColumns count="2">
    <tableColumn id="1" xr3:uid="{D3C967F8-97BB-4FFE-AC1C-BC54A9E75672}" name="Tabulka Grade"/>
    <tableColumn id="2" xr3:uid="{E75533B2-9AD5-403B-8A7C-5619B8A5EB9A}" name="100%" dataDxfId="1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39B37-49A7-DF4F-8788-5E92730679DC}" name="Tabulka13" displayName="Tabulka13" ref="N3:P13" totalsRowShown="0" headerRowDxfId="17">
  <autoFilter ref="N3:P13" xr:uid="{3F939B37-49A7-DF4F-8788-5E92730679DC}"/>
  <tableColumns count="3">
    <tableColumn id="1" xr3:uid="{601DEDEC-3B4B-724E-9E77-244506FB57C1}" name="Tabulka Grade"/>
    <tableColumn id="2" xr3:uid="{89E93A2B-0D65-6146-9B85-17EC31B9E292}" name="100%" dataDxfId="16"/>
    <tableColumn id="3" xr3:uid="{04D2A4A3-E6EF-CC49-94AC-7CA1267E8A86}" name="Sloupec1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BC83E-E2E0-CC40-A21C-C9499A2A3ED0}" name="Tabulka3" displayName="Tabulka3" ref="B67:N69" totalsRowShown="0" headerRowDxfId="0" tableBorderDxfId="14">
  <autoFilter ref="B67:N69" xr:uid="{867BC83E-E2E0-CC40-A21C-C9499A2A3ED0}"/>
  <tableColumns count="13">
    <tableColumn id="1" xr3:uid="{C827767F-B875-004D-944A-77FB22689CC6}" name="Sloupec1" dataDxfId="13"/>
    <tableColumn id="2" xr3:uid="{FF98E864-9FB5-8349-86F5-A9833773E75A}" name="Leden" dataDxfId="12"/>
    <tableColumn id="3" xr3:uid="{70839F9B-F5F9-1F4D-B1F8-FB03A2C2B1D6}" name="Únor" dataDxfId="11"/>
    <tableColumn id="4" xr3:uid="{51C3F713-2B8F-A348-A9A2-012741A1B909}" name="Březen" dataDxfId="10"/>
    <tableColumn id="5" xr3:uid="{C8D02E6C-E0FA-0440-89ED-951D47E55D90}" name="Duben" dataDxfId="9"/>
    <tableColumn id="6" xr3:uid="{3605530F-0B53-824A-87A0-47571F509B02}" name="Květen" dataDxfId="8"/>
    <tableColumn id="7" xr3:uid="{F0885396-91BC-B742-8B04-AA3438863672}" name="Červen" dataDxfId="7"/>
    <tableColumn id="8" xr3:uid="{1546FD38-BA9F-6443-9F0F-0F2E10BDA880}" name="Červenec" dataDxfId="6"/>
    <tableColumn id="9" xr3:uid="{E6F1BD7B-A5B2-8B43-8AEB-2FE2EDD39F18}" name="Srpen" dataDxfId="5"/>
    <tableColumn id="10" xr3:uid="{9994F542-99E8-B246-8F0F-64654B3AE572}" name="Září" dataDxfId="4"/>
    <tableColumn id="11" xr3:uid="{58E60401-37D1-714F-8726-EAF1E04AA98F}" name="Říjen" dataDxfId="3"/>
    <tableColumn id="12" xr3:uid="{56655D23-431D-DF43-8877-9E95D5A9EC85}" name="Listopad" dataDxfId="2"/>
    <tableColumn id="13" xr3:uid="{8A82759A-2CAD-F04E-ADC2-31FD3D01D528}" name="Prosine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B971-A076-42A3-ACAE-FC71F88734E1}">
  <dimension ref="B2:F12"/>
  <sheetViews>
    <sheetView showGridLines="0" zoomScale="101" workbookViewId="0">
      <selection activeCell="F4" sqref="F4"/>
    </sheetView>
  </sheetViews>
  <sheetFormatPr baseColWidth="10" defaultColWidth="9" defaultRowHeight="15" customHeight="1" x14ac:dyDescent="0.2"/>
  <cols>
    <col min="1" max="1" width="2.796875" customWidth="1"/>
    <col min="2" max="3" width="14.796875" customWidth="1"/>
    <col min="6" max="6" width="147.796875" bestFit="1" customWidth="1"/>
  </cols>
  <sheetData>
    <row r="2" spans="2:6" ht="15" customHeight="1" x14ac:dyDescent="0.2">
      <c r="B2" s="2" t="s">
        <v>56</v>
      </c>
      <c r="C2" s="5" t="s">
        <v>50</v>
      </c>
      <c r="E2" s="6" t="s">
        <v>53</v>
      </c>
      <c r="F2" t="s">
        <v>54</v>
      </c>
    </row>
    <row r="3" spans="2:6" ht="15" customHeight="1" x14ac:dyDescent="0.2">
      <c r="B3" t="s">
        <v>0</v>
      </c>
      <c r="C3" s="1">
        <v>86915</v>
      </c>
      <c r="E3" s="6">
        <v>1</v>
      </c>
      <c r="F3" t="s">
        <v>55</v>
      </c>
    </row>
    <row r="4" spans="2:6" ht="15" customHeight="1" x14ac:dyDescent="0.2">
      <c r="B4" t="s">
        <v>1</v>
      </c>
      <c r="C4" s="1">
        <v>70600</v>
      </c>
      <c r="E4" s="6">
        <v>2</v>
      </c>
      <c r="F4" t="s">
        <v>57</v>
      </c>
    </row>
    <row r="5" spans="2:6" ht="15" customHeight="1" x14ac:dyDescent="0.2">
      <c r="B5" t="s">
        <v>2</v>
      </c>
      <c r="C5" s="1">
        <v>55076</v>
      </c>
      <c r="E5" s="6">
        <v>3</v>
      </c>
      <c r="F5" t="s">
        <v>58</v>
      </c>
    </row>
    <row r="6" spans="2:6" ht="15" customHeight="1" x14ac:dyDescent="0.2">
      <c r="B6" t="s">
        <v>3</v>
      </c>
      <c r="C6" s="1">
        <v>42172</v>
      </c>
    </row>
    <row r="7" spans="2:6" ht="15" customHeight="1" x14ac:dyDescent="0.2">
      <c r="B7" t="s">
        <v>4</v>
      </c>
      <c r="C7" s="1">
        <v>31246</v>
      </c>
    </row>
    <row r="8" spans="2:6" ht="15" customHeight="1" x14ac:dyDescent="0.2">
      <c r="B8" t="s">
        <v>5</v>
      </c>
      <c r="C8" s="1">
        <v>25769</v>
      </c>
    </row>
    <row r="9" spans="2:6" ht="15" customHeight="1" x14ac:dyDescent="0.2">
      <c r="B9" t="s">
        <v>6</v>
      </c>
      <c r="C9" s="1">
        <v>20963</v>
      </c>
    </row>
    <row r="10" spans="2:6" ht="15" customHeight="1" x14ac:dyDescent="0.2">
      <c r="B10" t="s">
        <v>7</v>
      </c>
      <c r="C10" s="1">
        <v>17007</v>
      </c>
    </row>
    <row r="11" spans="2:6" ht="15" customHeight="1" x14ac:dyDescent="0.2">
      <c r="B11" t="s">
        <v>8</v>
      </c>
      <c r="C11" s="1">
        <v>14585</v>
      </c>
    </row>
    <row r="12" spans="2:6" ht="15" customHeight="1" x14ac:dyDescent="0.2">
      <c r="B12" t="s">
        <v>9</v>
      </c>
      <c r="C12" s="1">
        <v>12854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B208-2B6C-4E7F-8D3E-A8A575266C6C}">
  <dimension ref="B1:P27"/>
  <sheetViews>
    <sheetView showGridLines="0" topLeftCell="B1" zoomScale="125" workbookViewId="0">
      <selection activeCell="L16" sqref="L16"/>
    </sheetView>
  </sheetViews>
  <sheetFormatPr baseColWidth="10" defaultColWidth="9" defaultRowHeight="14" x14ac:dyDescent="0.2"/>
  <cols>
    <col min="1" max="1" width="1.59765625" customWidth="1"/>
    <col min="2" max="2" width="13" bestFit="1" customWidth="1"/>
    <col min="3" max="3" width="49.19921875" bestFit="1" customWidth="1"/>
    <col min="4" max="4" width="7.19921875" bestFit="1" customWidth="1"/>
    <col min="5" max="5" width="19.19921875" bestFit="1" customWidth="1"/>
    <col min="6" max="6" width="8" bestFit="1" customWidth="1"/>
    <col min="7" max="7" width="8.796875" bestFit="1" customWidth="1"/>
    <col min="8" max="8" width="14.19921875" bestFit="1" customWidth="1"/>
    <col min="9" max="9" width="14.796875" bestFit="1" customWidth="1"/>
    <col min="10" max="10" width="17.3984375" bestFit="1" customWidth="1"/>
    <col min="11" max="11" width="20.59765625" bestFit="1" customWidth="1"/>
    <col min="14" max="14" width="16.19921875" bestFit="1" customWidth="1"/>
    <col min="15" max="15" width="11.796875" bestFit="1" customWidth="1"/>
    <col min="16" max="16" width="17.3984375" bestFit="1" customWidth="1"/>
  </cols>
  <sheetData>
    <row r="1" spans="2:16" ht="6.75" customHeight="1" x14ac:dyDescent="0.2"/>
    <row r="2" spans="2:16" x14ac:dyDescent="0.2">
      <c r="B2" s="3" t="s">
        <v>10</v>
      </c>
      <c r="C2" s="3" t="s">
        <v>11</v>
      </c>
      <c r="D2" s="3" t="s">
        <v>12</v>
      </c>
      <c r="E2" s="3" t="s">
        <v>13</v>
      </c>
      <c r="F2" s="3" t="s">
        <v>49</v>
      </c>
      <c r="G2" s="3" t="s">
        <v>14</v>
      </c>
      <c r="H2" s="3" t="s">
        <v>15</v>
      </c>
      <c r="I2" s="20" t="s">
        <v>48</v>
      </c>
      <c r="J2" s="20" t="s">
        <v>51</v>
      </c>
      <c r="K2" s="20" t="s">
        <v>52</v>
      </c>
    </row>
    <row r="3" spans="2:16" x14ac:dyDescent="0.2">
      <c r="B3" s="3">
        <v>60000220</v>
      </c>
      <c r="C3" s="3" t="s">
        <v>16</v>
      </c>
      <c r="D3" s="3" t="s">
        <v>17</v>
      </c>
      <c r="E3" s="3" t="s">
        <v>18</v>
      </c>
      <c r="F3" s="3" t="s">
        <v>3</v>
      </c>
      <c r="G3" s="3">
        <v>100</v>
      </c>
      <c r="H3" s="4">
        <v>44125</v>
      </c>
      <c r="I3" s="21">
        <f>H3/(VLOOKUP(F3,Tabulka13[],2,FALSE))</f>
        <v>1.0463103480982643</v>
      </c>
      <c r="J3" s="20" t="str">
        <f>VLOOKUP(F3,Tabulka13[],3,FALSE)</f>
        <v xml:space="preserve">Manažerský bonus </v>
      </c>
      <c r="K3" s="22">
        <f>H3*20%</f>
        <v>8825</v>
      </c>
      <c r="N3" s="2" t="s">
        <v>56</v>
      </c>
      <c r="O3" s="5" t="s">
        <v>50</v>
      </c>
      <c r="P3" s="2" t="s">
        <v>151</v>
      </c>
    </row>
    <row r="4" spans="2:16" x14ac:dyDescent="0.2">
      <c r="B4" s="3">
        <v>60000557</v>
      </c>
      <c r="C4" s="3" t="s">
        <v>19</v>
      </c>
      <c r="D4" s="3" t="s">
        <v>20</v>
      </c>
      <c r="E4" s="3" t="s">
        <v>18</v>
      </c>
      <c r="F4" s="3" t="s">
        <v>6</v>
      </c>
      <c r="G4" s="3">
        <v>100</v>
      </c>
      <c r="H4" s="4">
        <v>21295</v>
      </c>
      <c r="I4" s="21">
        <f>H4/(VLOOKUP(F4,Tabulka13[],2,FALSE))</f>
        <v>1.0158374278490674</v>
      </c>
      <c r="J4" s="20" t="str">
        <f>VLOOKUP(F4,Tabulka13[],3,FALSE)</f>
        <v>Variabilní složka</v>
      </c>
      <c r="K4" s="22">
        <f t="shared" ref="K4:K27" si="0">H4*20%</f>
        <v>4259</v>
      </c>
      <c r="N4" t="s">
        <v>0</v>
      </c>
      <c r="O4" s="1">
        <v>86915</v>
      </c>
      <c r="P4" t="s">
        <v>152</v>
      </c>
    </row>
    <row r="5" spans="2:16" x14ac:dyDescent="0.2">
      <c r="B5" s="3">
        <v>60000561</v>
      </c>
      <c r="C5" s="3" t="s">
        <v>21</v>
      </c>
      <c r="D5" s="3" t="s">
        <v>20</v>
      </c>
      <c r="E5" s="3" t="s">
        <v>18</v>
      </c>
      <c r="F5" s="3" t="s">
        <v>3</v>
      </c>
      <c r="G5" s="3">
        <v>100</v>
      </c>
      <c r="H5" s="4">
        <v>42405</v>
      </c>
      <c r="I5" s="21">
        <f>H5/(VLOOKUP(F5,Tabulka13[],2,FALSE))</f>
        <v>1.0055249928862753</v>
      </c>
      <c r="J5" s="20" t="str">
        <f>VLOOKUP(F5,Tabulka13[],3,FALSE)</f>
        <v xml:space="preserve">Manažerský bonus </v>
      </c>
      <c r="K5" s="22">
        <f t="shared" si="0"/>
        <v>8481</v>
      </c>
      <c r="N5" t="s">
        <v>1</v>
      </c>
      <c r="O5" s="1">
        <v>70600</v>
      </c>
      <c r="P5" t="s">
        <v>152</v>
      </c>
    </row>
    <row r="6" spans="2:16" x14ac:dyDescent="0.2">
      <c r="B6" s="3">
        <v>60001573</v>
      </c>
      <c r="C6" s="3" t="s">
        <v>22</v>
      </c>
      <c r="D6" s="3" t="s">
        <v>17</v>
      </c>
      <c r="E6" s="3" t="s">
        <v>18</v>
      </c>
      <c r="F6" s="3" t="s">
        <v>3</v>
      </c>
      <c r="G6" s="3">
        <v>100</v>
      </c>
      <c r="H6" s="4">
        <v>56500</v>
      </c>
      <c r="I6" s="21">
        <f>H6/(VLOOKUP(F6,Tabulka13[],2,FALSE))</f>
        <v>1.3397514938821966</v>
      </c>
      <c r="J6" s="20" t="str">
        <f>VLOOKUP(F6,Tabulka13[],3,FALSE)</f>
        <v xml:space="preserve">Manažerský bonus </v>
      </c>
      <c r="K6" s="22">
        <f t="shared" si="0"/>
        <v>11300</v>
      </c>
      <c r="N6" t="s">
        <v>2</v>
      </c>
      <c r="O6" s="1">
        <v>55076</v>
      </c>
      <c r="P6" t="s">
        <v>152</v>
      </c>
    </row>
    <row r="7" spans="2:16" x14ac:dyDescent="0.2">
      <c r="B7" s="3">
        <v>60000560</v>
      </c>
      <c r="C7" s="3" t="s">
        <v>23</v>
      </c>
      <c r="D7" s="3" t="s">
        <v>17</v>
      </c>
      <c r="E7" s="3" t="s">
        <v>18</v>
      </c>
      <c r="F7" s="3" t="s">
        <v>2</v>
      </c>
      <c r="G7" s="3">
        <v>100</v>
      </c>
      <c r="H7" s="4">
        <v>66000</v>
      </c>
      <c r="I7" s="21">
        <f>H7/(VLOOKUP(F7,Tabulka13[],2,FALSE))</f>
        <v>1.1983441063258042</v>
      </c>
      <c r="J7" s="20" t="str">
        <f>VLOOKUP(F7,Tabulka13[],3,FALSE)</f>
        <v xml:space="preserve">Manažerský bonus </v>
      </c>
      <c r="K7" s="22">
        <f t="shared" si="0"/>
        <v>13200</v>
      </c>
      <c r="N7" t="s">
        <v>3</v>
      </c>
      <c r="O7" s="1">
        <v>42172</v>
      </c>
      <c r="P7" t="s">
        <v>152</v>
      </c>
    </row>
    <row r="8" spans="2:16" x14ac:dyDescent="0.2">
      <c r="B8" s="3">
        <v>60000563</v>
      </c>
      <c r="C8" s="3" t="s">
        <v>24</v>
      </c>
      <c r="D8" s="3" t="s">
        <v>17</v>
      </c>
      <c r="E8" s="3" t="s">
        <v>18</v>
      </c>
      <c r="F8" s="3" t="s">
        <v>7</v>
      </c>
      <c r="G8" s="3">
        <v>100</v>
      </c>
      <c r="H8" s="4">
        <v>19515</v>
      </c>
      <c r="I8" s="21">
        <f>H8/(VLOOKUP(F8,Tabulka13[],2,FALSE))</f>
        <v>1.1474686893632033</v>
      </c>
      <c r="J8" s="20" t="str">
        <f>VLOOKUP(F8,Tabulka13[],3,FALSE)</f>
        <v>Variabilní složka</v>
      </c>
      <c r="K8" s="22">
        <f t="shared" si="0"/>
        <v>3903</v>
      </c>
      <c r="N8" t="s">
        <v>4</v>
      </c>
      <c r="O8" s="1">
        <v>31246</v>
      </c>
      <c r="P8" t="s">
        <v>152</v>
      </c>
    </row>
    <row r="9" spans="2:16" x14ac:dyDescent="0.2">
      <c r="B9" s="3">
        <v>60000564</v>
      </c>
      <c r="C9" s="3" t="s">
        <v>25</v>
      </c>
      <c r="D9" s="3" t="s">
        <v>17</v>
      </c>
      <c r="E9" s="3" t="s">
        <v>18</v>
      </c>
      <c r="F9" s="3" t="s">
        <v>3</v>
      </c>
      <c r="G9" s="3">
        <v>100</v>
      </c>
      <c r="H9" s="4">
        <v>44000</v>
      </c>
      <c r="I9" s="21">
        <f>H9/(VLOOKUP(F9,Tabulka13[],2,FALSE))</f>
        <v>1.0433462961206488</v>
      </c>
      <c r="J9" s="20" t="str">
        <f>VLOOKUP(F9,Tabulka13[],3,FALSE)</f>
        <v xml:space="preserve">Manažerský bonus </v>
      </c>
      <c r="K9" s="22">
        <f t="shared" si="0"/>
        <v>8800</v>
      </c>
      <c r="N9" t="s">
        <v>5</v>
      </c>
      <c r="O9" s="1">
        <v>25769</v>
      </c>
      <c r="P9" t="s">
        <v>152</v>
      </c>
    </row>
    <row r="10" spans="2:16" x14ac:dyDescent="0.2">
      <c r="B10" s="3">
        <v>60000243</v>
      </c>
      <c r="C10" s="3" t="s">
        <v>26</v>
      </c>
      <c r="D10" s="3" t="s">
        <v>20</v>
      </c>
      <c r="E10" s="3" t="s">
        <v>18</v>
      </c>
      <c r="F10" s="3" t="s">
        <v>7</v>
      </c>
      <c r="G10" s="3">
        <v>100</v>
      </c>
      <c r="H10" s="4">
        <v>19145</v>
      </c>
      <c r="I10" s="21">
        <f>H10/(VLOOKUP(F10,Tabulka13[],2,FALSE))</f>
        <v>1.1257129417298759</v>
      </c>
      <c r="J10" s="20" t="str">
        <f>VLOOKUP(F10,Tabulka13[],3,FALSE)</f>
        <v>Variabilní složka</v>
      </c>
      <c r="K10" s="22">
        <f t="shared" si="0"/>
        <v>3829</v>
      </c>
      <c r="N10" t="s">
        <v>6</v>
      </c>
      <c r="O10" s="1">
        <v>20963</v>
      </c>
      <c r="P10" t="s">
        <v>150</v>
      </c>
    </row>
    <row r="11" spans="2:16" x14ac:dyDescent="0.2">
      <c r="B11" s="3">
        <v>60000337</v>
      </c>
      <c r="C11" s="3" t="s">
        <v>27</v>
      </c>
      <c r="D11" s="3" t="s">
        <v>20</v>
      </c>
      <c r="E11" s="3" t="s">
        <v>18</v>
      </c>
      <c r="F11" s="3" t="s">
        <v>6</v>
      </c>
      <c r="G11" s="3">
        <v>100</v>
      </c>
      <c r="H11" s="4">
        <v>18815</v>
      </c>
      <c r="I11" s="21">
        <f>H11/(VLOOKUP(F11,Tabulka13[],2,FALSE))</f>
        <v>0.89753374994037116</v>
      </c>
      <c r="J11" s="20" t="str">
        <f>VLOOKUP(F11,Tabulka13[],3,FALSE)</f>
        <v>Variabilní složka</v>
      </c>
      <c r="K11" s="22">
        <f t="shared" si="0"/>
        <v>3763</v>
      </c>
      <c r="N11" t="s">
        <v>7</v>
      </c>
      <c r="O11" s="1">
        <v>17007</v>
      </c>
      <c r="P11" t="s">
        <v>150</v>
      </c>
    </row>
    <row r="12" spans="2:16" x14ac:dyDescent="0.2">
      <c r="B12" s="3">
        <v>60000394</v>
      </c>
      <c r="C12" s="3" t="s">
        <v>28</v>
      </c>
      <c r="D12" s="3" t="s">
        <v>20</v>
      </c>
      <c r="E12" s="3" t="s">
        <v>18</v>
      </c>
      <c r="F12" s="3" t="s">
        <v>6</v>
      </c>
      <c r="G12" s="3">
        <v>100</v>
      </c>
      <c r="H12" s="4">
        <v>20650</v>
      </c>
      <c r="I12" s="21">
        <f>H12/(VLOOKUP(F12,Tabulka13[],2,FALSE))</f>
        <v>0.98506893097362014</v>
      </c>
      <c r="J12" s="20" t="str">
        <f>VLOOKUP(F12,Tabulka13[],3,FALSE)</f>
        <v>Variabilní složka</v>
      </c>
      <c r="K12" s="22">
        <f t="shared" si="0"/>
        <v>4130</v>
      </c>
      <c r="N12" t="s">
        <v>8</v>
      </c>
      <c r="O12" s="1">
        <v>14585</v>
      </c>
      <c r="P12" t="s">
        <v>150</v>
      </c>
    </row>
    <row r="13" spans="2:16" x14ac:dyDescent="0.2">
      <c r="B13" s="3">
        <v>60000055</v>
      </c>
      <c r="C13" s="3" t="s">
        <v>29</v>
      </c>
      <c r="D13" s="3" t="s">
        <v>30</v>
      </c>
      <c r="E13" s="3" t="s">
        <v>31</v>
      </c>
      <c r="F13" s="3" t="s">
        <v>4</v>
      </c>
      <c r="G13" s="3">
        <v>100</v>
      </c>
      <c r="H13" s="4">
        <v>36840</v>
      </c>
      <c r="I13" s="21">
        <f>H13/(VLOOKUP(F13,Tabulka13[],2,FALSE))</f>
        <v>1.1790309159572425</v>
      </c>
      <c r="J13" s="20" t="str">
        <f>VLOOKUP(F13,Tabulka13[],3,FALSE)</f>
        <v xml:space="preserve">Manažerský bonus </v>
      </c>
      <c r="K13" s="22">
        <f t="shared" si="0"/>
        <v>7368</v>
      </c>
      <c r="N13" t="s">
        <v>9</v>
      </c>
      <c r="O13" s="1">
        <v>12854</v>
      </c>
      <c r="P13" t="s">
        <v>150</v>
      </c>
    </row>
    <row r="14" spans="2:16" x14ac:dyDescent="0.2">
      <c r="B14" s="3">
        <v>60000322</v>
      </c>
      <c r="C14" s="3" t="s">
        <v>32</v>
      </c>
      <c r="D14" s="3" t="s">
        <v>33</v>
      </c>
      <c r="E14" s="3" t="s">
        <v>34</v>
      </c>
      <c r="F14" s="3" t="s">
        <v>6</v>
      </c>
      <c r="G14" s="3">
        <v>100</v>
      </c>
      <c r="H14" s="4">
        <v>15885</v>
      </c>
      <c r="I14" s="21">
        <f>H14/(VLOOKUP(F14,Tabulka13[],2,FALSE))</f>
        <v>0.75776367886275819</v>
      </c>
      <c r="J14" s="20" t="str">
        <f>VLOOKUP(F14,Tabulka13[],3,FALSE)</f>
        <v>Variabilní složka</v>
      </c>
      <c r="K14" s="22">
        <f t="shared" si="0"/>
        <v>3177</v>
      </c>
    </row>
    <row r="15" spans="2:16" x14ac:dyDescent="0.2">
      <c r="B15" s="3">
        <v>60000258</v>
      </c>
      <c r="C15" s="3" t="s">
        <v>19</v>
      </c>
      <c r="D15" s="3" t="s">
        <v>20</v>
      </c>
      <c r="E15" s="3" t="s">
        <v>18</v>
      </c>
      <c r="F15" s="3" t="s">
        <v>6</v>
      </c>
      <c r="G15" s="3">
        <v>100</v>
      </c>
      <c r="H15" s="4">
        <v>17390</v>
      </c>
      <c r="I15" s="21">
        <f>H15/(VLOOKUP(F15,Tabulka13[],2,FALSE))</f>
        <v>0.82955683823880166</v>
      </c>
      <c r="J15" s="20" t="str">
        <f>VLOOKUP(F15,Tabulka13[],3,FALSE)</f>
        <v>Variabilní složka</v>
      </c>
      <c r="K15" s="22">
        <f t="shared" si="0"/>
        <v>3478</v>
      </c>
    </row>
    <row r="16" spans="2:16" x14ac:dyDescent="0.2">
      <c r="B16" s="3">
        <v>60000324</v>
      </c>
      <c r="C16" s="3" t="s">
        <v>35</v>
      </c>
      <c r="D16" s="3" t="s">
        <v>20</v>
      </c>
      <c r="E16" s="3" t="s">
        <v>18</v>
      </c>
      <c r="F16" s="3" t="s">
        <v>6</v>
      </c>
      <c r="G16" s="3">
        <v>100</v>
      </c>
      <c r="H16" s="4">
        <v>19560</v>
      </c>
      <c r="I16" s="21">
        <f>H16/(VLOOKUP(F16,Tabulka13[],2,FALSE))</f>
        <v>0.93307255640891096</v>
      </c>
      <c r="J16" s="20" t="str">
        <f>VLOOKUP(F16,Tabulka13[],3,FALSE)</f>
        <v>Variabilní složka</v>
      </c>
      <c r="K16" s="22">
        <f t="shared" si="0"/>
        <v>3912</v>
      </c>
    </row>
    <row r="17" spans="2:11" x14ac:dyDescent="0.2">
      <c r="B17" s="3">
        <v>60000348</v>
      </c>
      <c r="C17" s="3" t="s">
        <v>36</v>
      </c>
      <c r="D17" s="3" t="s">
        <v>20</v>
      </c>
      <c r="E17" s="3" t="s">
        <v>18</v>
      </c>
      <c r="F17" s="3" t="s">
        <v>6</v>
      </c>
      <c r="G17" s="3">
        <v>100</v>
      </c>
      <c r="H17" s="4">
        <v>17460</v>
      </c>
      <c r="I17" s="21">
        <f>H17/(VLOOKUP(F17,Tabulka13[],2,FALSE))</f>
        <v>0.83289605495396646</v>
      </c>
      <c r="J17" s="20" t="str">
        <f>VLOOKUP(F17,Tabulka13[],3,FALSE)</f>
        <v>Variabilní složka</v>
      </c>
      <c r="K17" s="22">
        <f t="shared" si="0"/>
        <v>3492</v>
      </c>
    </row>
    <row r="18" spans="2:11" x14ac:dyDescent="0.2">
      <c r="B18" s="3">
        <v>60000338</v>
      </c>
      <c r="C18" s="3" t="s">
        <v>37</v>
      </c>
      <c r="D18" s="3" t="s">
        <v>20</v>
      </c>
      <c r="E18" s="3" t="s">
        <v>18</v>
      </c>
      <c r="F18" s="3" t="s">
        <v>4</v>
      </c>
      <c r="G18" s="3">
        <v>100</v>
      </c>
      <c r="H18" s="4">
        <v>29975</v>
      </c>
      <c r="I18" s="21">
        <f>H18/(VLOOKUP(F18,Tabulka13[],2,FALSE))</f>
        <v>0.95932279331754466</v>
      </c>
      <c r="J18" s="20" t="str">
        <f>VLOOKUP(F18,Tabulka13[],3,FALSE)</f>
        <v xml:space="preserve">Manažerský bonus </v>
      </c>
      <c r="K18" s="22">
        <f t="shared" si="0"/>
        <v>5995</v>
      </c>
    </row>
    <row r="19" spans="2:11" x14ac:dyDescent="0.2">
      <c r="B19" s="3">
        <v>60000304</v>
      </c>
      <c r="C19" s="3" t="s">
        <v>21</v>
      </c>
      <c r="D19" s="3" t="s">
        <v>20</v>
      </c>
      <c r="E19" s="3" t="s">
        <v>18</v>
      </c>
      <c r="F19" s="3" t="s">
        <v>3</v>
      </c>
      <c r="G19" s="3">
        <v>100</v>
      </c>
      <c r="H19" s="4">
        <v>38585</v>
      </c>
      <c r="I19" s="21">
        <f>H19/(VLOOKUP(F19,Tabulka13[],2,FALSE))</f>
        <v>0.91494356445034619</v>
      </c>
      <c r="J19" s="20" t="str">
        <f>VLOOKUP(F19,Tabulka13[],3,FALSE)</f>
        <v xml:space="preserve">Manažerský bonus </v>
      </c>
      <c r="K19" s="22">
        <f t="shared" si="0"/>
        <v>7717</v>
      </c>
    </row>
    <row r="20" spans="2:11" x14ac:dyDescent="0.2">
      <c r="B20" s="3">
        <v>60000287</v>
      </c>
      <c r="C20" s="3" t="s">
        <v>38</v>
      </c>
      <c r="D20" s="3" t="s">
        <v>39</v>
      </c>
      <c r="E20" s="3" t="s">
        <v>40</v>
      </c>
      <c r="F20" s="3" t="s">
        <v>4</v>
      </c>
      <c r="G20" s="3">
        <v>100</v>
      </c>
      <c r="H20" s="4">
        <v>33725</v>
      </c>
      <c r="I20" s="21">
        <f>H20/(VLOOKUP(F20,Tabulka13[],2,FALSE))</f>
        <v>1.0793381552838763</v>
      </c>
      <c r="J20" s="20" t="str">
        <f>VLOOKUP(F20,Tabulka13[],3,FALSE)</f>
        <v xml:space="preserve">Manažerský bonus </v>
      </c>
      <c r="K20" s="22">
        <f t="shared" si="0"/>
        <v>6745</v>
      </c>
    </row>
    <row r="21" spans="2:11" x14ac:dyDescent="0.2">
      <c r="B21" s="3">
        <v>60000269</v>
      </c>
      <c r="C21" s="3" t="s">
        <v>21</v>
      </c>
      <c r="D21" s="3" t="s">
        <v>20</v>
      </c>
      <c r="E21" s="3" t="s">
        <v>18</v>
      </c>
      <c r="F21" s="3" t="s">
        <v>3</v>
      </c>
      <c r="G21" s="3">
        <v>100</v>
      </c>
      <c r="H21" s="4">
        <v>39460</v>
      </c>
      <c r="I21" s="21">
        <f>H21/(VLOOKUP(F21,Tabulka13[],2,FALSE))</f>
        <v>0.93569192829365455</v>
      </c>
      <c r="J21" s="20" t="str">
        <f>VLOOKUP(F21,Tabulka13[],3,FALSE)</f>
        <v xml:space="preserve">Manažerský bonus </v>
      </c>
      <c r="K21" s="22">
        <f t="shared" si="0"/>
        <v>7892</v>
      </c>
    </row>
    <row r="22" spans="2:11" x14ac:dyDescent="0.2">
      <c r="B22" s="3">
        <v>60000281</v>
      </c>
      <c r="C22" s="3" t="s">
        <v>28</v>
      </c>
      <c r="D22" s="3" t="s">
        <v>20</v>
      </c>
      <c r="E22" s="3" t="s">
        <v>18</v>
      </c>
      <c r="F22" s="3" t="s">
        <v>6</v>
      </c>
      <c r="G22" s="3">
        <v>100</v>
      </c>
      <c r="H22" s="4">
        <v>18030</v>
      </c>
      <c r="I22" s="21">
        <f>H22/(VLOOKUP(F22,Tabulka13[],2,FALSE))</f>
        <v>0.86008681963459432</v>
      </c>
      <c r="J22" s="20" t="str">
        <f>VLOOKUP(F22,Tabulka13[],3,FALSE)</f>
        <v>Variabilní složka</v>
      </c>
      <c r="K22" s="22">
        <f t="shared" si="0"/>
        <v>3606</v>
      </c>
    </row>
    <row r="23" spans="2:11" x14ac:dyDescent="0.2">
      <c r="B23" s="3">
        <v>60000345</v>
      </c>
      <c r="C23" s="3" t="s">
        <v>41</v>
      </c>
      <c r="D23" s="3" t="s">
        <v>17</v>
      </c>
      <c r="E23" s="3" t="s">
        <v>18</v>
      </c>
      <c r="F23" s="3" t="s">
        <v>6</v>
      </c>
      <c r="G23" s="3">
        <v>100</v>
      </c>
      <c r="H23" s="4">
        <v>23340</v>
      </c>
      <c r="I23" s="21">
        <f>H23/(VLOOKUP(F23,Tabulka13[],2,FALSE))</f>
        <v>1.1133902590278109</v>
      </c>
      <c r="J23" s="20" t="str">
        <f>VLOOKUP(F23,Tabulka13[],3,FALSE)</f>
        <v>Variabilní složka</v>
      </c>
      <c r="K23" s="22">
        <f t="shared" si="0"/>
        <v>4668</v>
      </c>
    </row>
    <row r="24" spans="2:11" x14ac:dyDescent="0.2">
      <c r="B24" s="3">
        <v>60000285</v>
      </c>
      <c r="C24" s="3" t="s">
        <v>42</v>
      </c>
      <c r="D24" s="3" t="s">
        <v>43</v>
      </c>
      <c r="E24" s="3" t="s">
        <v>31</v>
      </c>
      <c r="F24" s="3" t="s">
        <v>8</v>
      </c>
      <c r="G24" s="3">
        <v>100</v>
      </c>
      <c r="H24" s="4">
        <v>17115</v>
      </c>
      <c r="I24" s="21">
        <f>H24/(VLOOKUP(F24,Tabulka13[],2,FALSE))</f>
        <v>1.1734658896126158</v>
      </c>
      <c r="J24" s="20" t="str">
        <f>VLOOKUP(F24,Tabulka13[],3,FALSE)</f>
        <v>Variabilní složka</v>
      </c>
      <c r="K24" s="22">
        <f t="shared" si="0"/>
        <v>3423</v>
      </c>
    </row>
    <row r="25" spans="2:11" x14ac:dyDescent="0.2">
      <c r="B25" s="3">
        <v>60000217</v>
      </c>
      <c r="C25" s="3" t="s">
        <v>44</v>
      </c>
      <c r="D25" s="3" t="s">
        <v>20</v>
      </c>
      <c r="E25" s="3" t="s">
        <v>18</v>
      </c>
      <c r="F25" s="3" t="s">
        <v>7</v>
      </c>
      <c r="G25" s="3">
        <v>100</v>
      </c>
      <c r="H25" s="4">
        <v>17320</v>
      </c>
      <c r="I25" s="21">
        <f>H25/(VLOOKUP(F25,Tabulka13[],2,FALSE))</f>
        <v>1.0184041865114364</v>
      </c>
      <c r="J25" s="20" t="str">
        <f>VLOOKUP(F25,Tabulka13[],3,FALSE)</f>
        <v>Variabilní složka</v>
      </c>
      <c r="K25" s="22">
        <f t="shared" si="0"/>
        <v>3464</v>
      </c>
    </row>
    <row r="26" spans="2:11" x14ac:dyDescent="0.2">
      <c r="B26" s="3">
        <v>60000310</v>
      </c>
      <c r="C26" s="3" t="s">
        <v>45</v>
      </c>
      <c r="D26" s="3" t="s">
        <v>46</v>
      </c>
      <c r="E26" s="3" t="s">
        <v>47</v>
      </c>
      <c r="F26" s="3" t="s">
        <v>2</v>
      </c>
      <c r="G26" s="3">
        <v>100</v>
      </c>
      <c r="H26" s="4">
        <v>51875</v>
      </c>
      <c r="I26" s="21">
        <f>H26/(VLOOKUP(F26,Tabulka13[],2,FALSE))</f>
        <v>0.94188031084319845</v>
      </c>
      <c r="J26" s="20" t="str">
        <f>VLOOKUP(F26,Tabulka13[],3,FALSE)</f>
        <v xml:space="preserve">Manažerský bonus </v>
      </c>
      <c r="K26" s="22">
        <f t="shared" si="0"/>
        <v>10375</v>
      </c>
    </row>
    <row r="27" spans="2:11" x14ac:dyDescent="0.2">
      <c r="B27" s="3">
        <v>60000389</v>
      </c>
      <c r="C27" s="3" t="s">
        <v>35</v>
      </c>
      <c r="D27" s="3" t="s">
        <v>20</v>
      </c>
      <c r="E27" s="3" t="s">
        <v>18</v>
      </c>
      <c r="F27" s="3" t="s">
        <v>6</v>
      </c>
      <c r="G27" s="3">
        <v>100</v>
      </c>
      <c r="H27" s="4">
        <v>20885</v>
      </c>
      <c r="I27" s="21">
        <f>H27/(VLOOKUP(F27,Tabulka13[],2,FALSE))</f>
        <v>0.9962791585173878</v>
      </c>
      <c r="J27" s="20" t="str">
        <f>VLOOKUP(F27,Tabulka13[],3,FALSE)</f>
        <v>Variabilní složka</v>
      </c>
      <c r="K27" s="22">
        <f t="shared" si="0"/>
        <v>4177</v>
      </c>
    </row>
  </sheetData>
  <autoFilter ref="B2:K27" xr:uid="{CCFCB208-2B6C-4E7F-8D3E-A8A575266C6C}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2599-7C40-4722-B7AE-29E37B3B0379}">
  <dimension ref="B2:G10"/>
  <sheetViews>
    <sheetView showGridLines="0" tabSelected="1" zoomScale="141" workbookViewId="0">
      <selection activeCell="D7" sqref="D7:G10"/>
    </sheetView>
  </sheetViews>
  <sheetFormatPr baseColWidth="10" defaultColWidth="9" defaultRowHeight="14" x14ac:dyDescent="0.2"/>
  <cols>
    <col min="1" max="1" width="3.796875" customWidth="1"/>
    <col min="4" max="7" width="12.796875" customWidth="1"/>
  </cols>
  <sheetData>
    <row r="2" spans="2:7" x14ac:dyDescent="0.2">
      <c r="B2" t="s">
        <v>70</v>
      </c>
    </row>
    <row r="4" spans="2:7" ht="27" customHeight="1" x14ac:dyDescent="0.2">
      <c r="B4" s="10" t="s">
        <v>59</v>
      </c>
      <c r="C4" s="10" t="s">
        <v>69</v>
      </c>
      <c r="D4" s="18" t="s">
        <v>60</v>
      </c>
      <c r="E4" s="19"/>
      <c r="F4" s="18" t="s">
        <v>61</v>
      </c>
      <c r="G4" s="19"/>
    </row>
    <row r="5" spans="2:7" x14ac:dyDescent="0.2">
      <c r="B5" s="3"/>
      <c r="C5" s="3"/>
      <c r="D5" s="7" t="s">
        <v>62</v>
      </c>
      <c r="E5" s="7" t="s">
        <v>63</v>
      </c>
      <c r="F5" s="7" t="s">
        <v>62</v>
      </c>
      <c r="G5" s="7" t="s">
        <v>63</v>
      </c>
    </row>
    <row r="6" spans="2:7" x14ac:dyDescent="0.2">
      <c r="B6" s="3" t="s">
        <v>64</v>
      </c>
      <c r="C6" s="3"/>
      <c r="D6" s="8">
        <v>4.4999999999999998E-2</v>
      </c>
      <c r="E6" s="8">
        <v>0.08</v>
      </c>
      <c r="F6" s="8">
        <v>0.09</v>
      </c>
      <c r="G6" s="8">
        <v>0.26</v>
      </c>
    </row>
    <row r="7" spans="2:7" x14ac:dyDescent="0.2">
      <c r="B7" s="9" t="s">
        <v>65</v>
      </c>
      <c r="C7" s="4">
        <v>11253</v>
      </c>
      <c r="D7" s="20">
        <f>C7*D$6</f>
        <v>506.38499999999999</v>
      </c>
      <c r="E7" s="20">
        <f>C7*E$6</f>
        <v>900.24</v>
      </c>
      <c r="F7" s="20">
        <f>C7*F$6</f>
        <v>1012.77</v>
      </c>
      <c r="G7" s="20">
        <f>C7*G$6</f>
        <v>2925.78</v>
      </c>
    </row>
    <row r="8" spans="2:7" x14ac:dyDescent="0.2">
      <c r="B8" s="9" t="s">
        <v>66</v>
      </c>
      <c r="C8" s="4">
        <v>13569</v>
      </c>
      <c r="D8" s="20">
        <f t="shared" ref="D8:D10" si="0">C8*D$6</f>
        <v>610.60500000000002</v>
      </c>
      <c r="E8" s="20">
        <f t="shared" ref="E8:E10" si="1">C8*E$6</f>
        <v>1085.52</v>
      </c>
      <c r="F8" s="20">
        <f>C8*F$6</f>
        <v>1221.21</v>
      </c>
      <c r="G8" s="20">
        <f>C8*G$6</f>
        <v>3527.94</v>
      </c>
    </row>
    <row r="9" spans="2:7" x14ac:dyDescent="0.2">
      <c r="B9" s="9" t="s">
        <v>67</v>
      </c>
      <c r="C9" s="4">
        <v>19874</v>
      </c>
      <c r="D9" s="20">
        <f t="shared" si="0"/>
        <v>894.32999999999993</v>
      </c>
      <c r="E9" s="20">
        <f t="shared" si="1"/>
        <v>1589.92</v>
      </c>
      <c r="F9" s="20">
        <f t="shared" ref="F9:F10" si="2">C9*F$6</f>
        <v>1788.6599999999999</v>
      </c>
      <c r="G9" s="20">
        <f t="shared" ref="G9:G10" si="3">C9*G$6</f>
        <v>5167.24</v>
      </c>
    </row>
    <row r="10" spans="2:7" x14ac:dyDescent="0.2">
      <c r="B10" s="9" t="s">
        <v>68</v>
      </c>
      <c r="C10" s="4">
        <v>16598</v>
      </c>
      <c r="D10" s="20">
        <f t="shared" si="0"/>
        <v>746.91</v>
      </c>
      <c r="E10" s="20">
        <f t="shared" si="1"/>
        <v>1327.84</v>
      </c>
      <c r="F10" s="20">
        <f t="shared" si="2"/>
        <v>1493.82</v>
      </c>
      <c r="G10" s="20">
        <f t="shared" si="3"/>
        <v>4315.4800000000005</v>
      </c>
    </row>
  </sheetData>
  <mergeCells count="2">
    <mergeCell ref="D4:E4"/>
    <mergeCell ref="F4:G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7074-7532-4613-95E3-F34C6A2ED699}">
  <dimension ref="B1:AC69"/>
  <sheetViews>
    <sheetView showGridLines="0" topLeftCell="R2" workbookViewId="0">
      <selection activeCell="AB15" sqref="AB15"/>
    </sheetView>
  </sheetViews>
  <sheetFormatPr baseColWidth="10" defaultColWidth="9" defaultRowHeight="14" x14ac:dyDescent="0.2"/>
  <cols>
    <col min="1" max="1" width="2.19921875" customWidth="1"/>
    <col min="2" max="2" width="17.19921875" bestFit="1" customWidth="1"/>
    <col min="5" max="5" width="10" customWidth="1"/>
    <col min="6" max="6" width="9.3984375" customWidth="1"/>
    <col min="7" max="7" width="9.796875" customWidth="1"/>
    <col min="8" max="8" width="10" customWidth="1"/>
    <col min="9" max="9" width="11.796875" customWidth="1"/>
    <col min="13" max="13" width="10.796875" customWidth="1"/>
    <col min="14" max="14" width="11" customWidth="1"/>
    <col min="17" max="17" width="9.59765625" customWidth="1"/>
    <col min="18" max="18" width="13.796875" bestFit="1" customWidth="1"/>
    <col min="19" max="19" width="12.796875" bestFit="1" customWidth="1"/>
    <col min="20" max="20" width="14.3984375" bestFit="1" customWidth="1"/>
    <col min="21" max="21" width="14.19921875" bestFit="1" customWidth="1"/>
    <col min="22" max="23" width="14.59765625" bestFit="1" customWidth="1"/>
    <col min="24" max="24" width="16.59765625" bestFit="1" customWidth="1"/>
    <col min="25" max="25" width="13.59765625" bestFit="1" customWidth="1"/>
    <col min="26" max="26" width="11.796875" bestFit="1" customWidth="1"/>
    <col min="27" max="27" width="13" bestFit="1" customWidth="1"/>
    <col min="28" max="29" width="15.796875" bestFit="1" customWidth="1"/>
    <col min="30" max="30" width="12.796875" bestFit="1" customWidth="1"/>
  </cols>
  <sheetData>
    <row r="1" spans="2:29" x14ac:dyDescent="0.2">
      <c r="B1" s="6" t="s">
        <v>143</v>
      </c>
    </row>
    <row r="2" spans="2:29" ht="15" x14ac:dyDescent="0.2">
      <c r="B2" s="11">
        <v>1</v>
      </c>
      <c r="C2" t="s">
        <v>144</v>
      </c>
    </row>
    <row r="3" spans="2:29" ht="15" x14ac:dyDescent="0.2">
      <c r="B3" s="11">
        <v>2</v>
      </c>
      <c r="C3" t="s">
        <v>145</v>
      </c>
    </row>
    <row r="5" spans="2:29" ht="27" customHeight="1" x14ac:dyDescent="0.2">
      <c r="B5" s="10" t="s">
        <v>71</v>
      </c>
      <c r="C5" s="10" t="s">
        <v>72</v>
      </c>
      <c r="D5" s="10" t="s">
        <v>73</v>
      </c>
      <c r="E5" s="10" t="s">
        <v>74</v>
      </c>
      <c r="F5" s="10" t="s">
        <v>75</v>
      </c>
      <c r="G5" s="10" t="s">
        <v>76</v>
      </c>
      <c r="H5" s="10" t="s">
        <v>77</v>
      </c>
      <c r="I5" s="10" t="s">
        <v>78</v>
      </c>
      <c r="J5" s="10" t="s">
        <v>79</v>
      </c>
      <c r="K5" s="10" t="s">
        <v>80</v>
      </c>
      <c r="L5" s="10" t="s">
        <v>81</v>
      </c>
      <c r="M5" s="10" t="s">
        <v>82</v>
      </c>
      <c r="N5" s="10" t="s">
        <v>83</v>
      </c>
      <c r="Q5" s="27"/>
    </row>
    <row r="6" spans="2:29" x14ac:dyDescent="0.2">
      <c r="B6" s="3" t="s">
        <v>84</v>
      </c>
      <c r="C6" s="4">
        <v>10000</v>
      </c>
      <c r="D6" s="4">
        <v>9810</v>
      </c>
      <c r="E6" s="4">
        <v>6990</v>
      </c>
      <c r="F6" s="4">
        <v>7317</v>
      </c>
      <c r="G6" s="4">
        <v>11497</v>
      </c>
      <c r="H6" s="4">
        <v>8993</v>
      </c>
      <c r="I6" s="4">
        <v>8731</v>
      </c>
      <c r="J6" s="4">
        <v>9937</v>
      </c>
      <c r="K6" s="4">
        <v>11730</v>
      </c>
      <c r="L6" s="4">
        <v>9361</v>
      </c>
      <c r="M6" s="4">
        <v>7341</v>
      </c>
      <c r="N6" s="4">
        <v>9524</v>
      </c>
    </row>
    <row r="7" spans="2:29" x14ac:dyDescent="0.2">
      <c r="B7" s="3" t="s">
        <v>85</v>
      </c>
      <c r="C7" s="4">
        <v>7225</v>
      </c>
      <c r="D7" s="4">
        <v>9738</v>
      </c>
      <c r="E7" s="4">
        <v>10598</v>
      </c>
      <c r="F7" s="4">
        <v>11870</v>
      </c>
      <c r="G7" s="4">
        <v>6430</v>
      </c>
      <c r="H7" s="4">
        <v>11094</v>
      </c>
      <c r="I7" s="4">
        <v>9218</v>
      </c>
      <c r="J7" s="4">
        <v>10704</v>
      </c>
      <c r="K7" s="4">
        <v>9575</v>
      </c>
      <c r="L7" s="4">
        <v>8563</v>
      </c>
      <c r="M7" s="4">
        <v>11135</v>
      </c>
      <c r="N7" s="4">
        <v>10420</v>
      </c>
      <c r="R7" s="1"/>
      <c r="S7" s="1"/>
    </row>
    <row r="8" spans="2:29" x14ac:dyDescent="0.2">
      <c r="B8" s="3" t="s">
        <v>86</v>
      </c>
      <c r="C8" s="4">
        <v>10103</v>
      </c>
      <c r="D8" s="4">
        <v>10048</v>
      </c>
      <c r="E8" s="4">
        <v>8402</v>
      </c>
      <c r="F8" s="4">
        <v>11435</v>
      </c>
      <c r="G8" s="4">
        <v>10403</v>
      </c>
      <c r="H8" s="4">
        <v>8685</v>
      </c>
      <c r="I8" s="4">
        <v>10878</v>
      </c>
      <c r="J8" s="4">
        <v>8996</v>
      </c>
      <c r="K8" s="4">
        <v>10852</v>
      </c>
      <c r="L8" s="4">
        <v>8666</v>
      </c>
      <c r="M8" s="4">
        <v>7377</v>
      </c>
      <c r="N8" s="4">
        <v>8816</v>
      </c>
      <c r="R8" t="s">
        <v>178</v>
      </c>
      <c r="S8" t="s">
        <v>189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C8" t="s">
        <v>188</v>
      </c>
    </row>
    <row r="9" spans="2:29" x14ac:dyDescent="0.2">
      <c r="B9" s="3" t="s">
        <v>87</v>
      </c>
      <c r="C9" s="4">
        <v>11098</v>
      </c>
      <c r="D9" s="4">
        <v>8125</v>
      </c>
      <c r="E9" s="4">
        <v>6821</v>
      </c>
      <c r="F9" s="4">
        <v>11311</v>
      </c>
      <c r="G9" s="4">
        <v>10262</v>
      </c>
      <c r="H9" s="4">
        <v>9257</v>
      </c>
      <c r="I9" s="4">
        <v>11687</v>
      </c>
      <c r="J9" s="4">
        <v>8219</v>
      </c>
      <c r="K9" s="4">
        <v>7220</v>
      </c>
      <c r="L9" s="4">
        <v>8512</v>
      </c>
      <c r="M9" s="4">
        <v>9910</v>
      </c>
      <c r="N9" s="4">
        <v>8073</v>
      </c>
      <c r="R9" s="28">
        <v>537787</v>
      </c>
      <c r="S9" s="28">
        <v>546873</v>
      </c>
      <c r="T9" s="28">
        <v>518042</v>
      </c>
      <c r="U9" s="28">
        <v>557320</v>
      </c>
      <c r="V9" s="28">
        <v>535231</v>
      </c>
      <c r="W9" s="28">
        <v>524385</v>
      </c>
      <c r="X9" s="28">
        <v>553477</v>
      </c>
      <c r="Y9" s="28">
        <v>514738</v>
      </c>
      <c r="Z9" s="28">
        <v>538725</v>
      </c>
      <c r="AA9" s="28">
        <v>508151</v>
      </c>
      <c r="AB9" s="28">
        <v>534311</v>
      </c>
      <c r="AC9" s="28">
        <v>540842</v>
      </c>
    </row>
    <row r="10" spans="2:29" x14ac:dyDescent="0.2">
      <c r="B10" s="3" t="s">
        <v>88</v>
      </c>
      <c r="C10" s="4">
        <v>6127</v>
      </c>
      <c r="D10" s="4">
        <v>7321</v>
      </c>
      <c r="E10" s="4">
        <v>10770</v>
      </c>
      <c r="F10" s="4">
        <v>11781</v>
      </c>
      <c r="G10" s="4">
        <v>8571</v>
      </c>
      <c r="H10" s="4">
        <v>11079</v>
      </c>
      <c r="I10" s="4">
        <v>6437</v>
      </c>
      <c r="J10" s="4">
        <v>11358</v>
      </c>
      <c r="K10" s="4">
        <v>11464</v>
      </c>
      <c r="L10" s="4">
        <v>7084</v>
      </c>
      <c r="M10" s="4">
        <v>10778</v>
      </c>
      <c r="N10" s="4">
        <v>8323</v>
      </c>
    </row>
    <row r="11" spans="2:29" x14ac:dyDescent="0.2">
      <c r="B11" s="3" t="s">
        <v>89</v>
      </c>
      <c r="C11" s="4">
        <v>6258</v>
      </c>
      <c r="D11" s="4">
        <v>11237</v>
      </c>
      <c r="E11" s="4">
        <v>6515</v>
      </c>
      <c r="F11" s="4">
        <v>11862</v>
      </c>
      <c r="G11" s="4">
        <v>9290</v>
      </c>
      <c r="H11" s="4">
        <v>10788</v>
      </c>
      <c r="I11" s="4">
        <v>10478</v>
      </c>
      <c r="J11" s="4">
        <v>6960</v>
      </c>
      <c r="K11" s="4">
        <v>10149</v>
      </c>
      <c r="L11" s="4">
        <v>10750</v>
      </c>
      <c r="M11" s="4">
        <v>11208</v>
      </c>
      <c r="N11" s="4">
        <v>9726</v>
      </c>
    </row>
    <row r="12" spans="2:29" x14ac:dyDescent="0.2">
      <c r="B12" s="3" t="s">
        <v>90</v>
      </c>
      <c r="C12" s="4">
        <v>9522</v>
      </c>
      <c r="D12" s="4">
        <v>10110</v>
      </c>
      <c r="E12" s="4">
        <v>11852</v>
      </c>
      <c r="F12" s="4">
        <v>8648</v>
      </c>
      <c r="G12" s="4">
        <v>7380</v>
      </c>
      <c r="H12" s="4">
        <v>6038</v>
      </c>
      <c r="I12" s="4">
        <v>10603</v>
      </c>
      <c r="J12" s="4">
        <v>7818</v>
      </c>
      <c r="K12" s="4">
        <v>9949</v>
      </c>
      <c r="L12" s="4">
        <v>10760</v>
      </c>
      <c r="M12" s="4">
        <v>10261</v>
      </c>
      <c r="N12" s="4">
        <v>8366</v>
      </c>
    </row>
    <row r="13" spans="2:29" x14ac:dyDescent="0.2">
      <c r="B13" s="3" t="s">
        <v>91</v>
      </c>
      <c r="C13" s="4">
        <v>9370</v>
      </c>
      <c r="D13" s="4">
        <v>7712</v>
      </c>
      <c r="E13" s="4">
        <v>8114</v>
      </c>
      <c r="F13" s="4">
        <v>9839</v>
      </c>
      <c r="G13" s="4">
        <v>6216</v>
      </c>
      <c r="H13" s="4">
        <v>6872</v>
      </c>
      <c r="I13" s="4">
        <v>9785</v>
      </c>
      <c r="J13" s="4">
        <v>8066</v>
      </c>
      <c r="K13" s="4">
        <v>8227</v>
      </c>
      <c r="L13" s="4">
        <v>7260</v>
      </c>
      <c r="M13" s="4">
        <v>9586</v>
      </c>
      <c r="N13" s="4">
        <v>8435</v>
      </c>
    </row>
    <row r="14" spans="2:29" x14ac:dyDescent="0.2">
      <c r="B14" s="3" t="s">
        <v>92</v>
      </c>
      <c r="C14" s="4">
        <v>10502</v>
      </c>
      <c r="D14" s="4">
        <v>9499</v>
      </c>
      <c r="E14" s="4">
        <v>9112</v>
      </c>
      <c r="F14" s="4">
        <v>8781</v>
      </c>
      <c r="G14" s="4">
        <v>11497</v>
      </c>
      <c r="H14" s="4">
        <v>10109</v>
      </c>
      <c r="I14" s="4">
        <v>9923</v>
      </c>
      <c r="J14" s="4">
        <v>10898</v>
      </c>
      <c r="K14" s="4">
        <v>7326</v>
      </c>
      <c r="L14" s="4">
        <v>8647</v>
      </c>
      <c r="M14" s="4">
        <v>8850</v>
      </c>
      <c r="N14" s="4">
        <v>10614</v>
      </c>
    </row>
    <row r="15" spans="2:29" x14ac:dyDescent="0.2">
      <c r="B15" s="3" t="s">
        <v>93</v>
      </c>
      <c r="C15" s="4">
        <v>7544</v>
      </c>
      <c r="D15" s="4">
        <v>6122</v>
      </c>
      <c r="E15" s="4">
        <v>7275</v>
      </c>
      <c r="F15" s="4">
        <v>9993</v>
      </c>
      <c r="G15" s="4">
        <v>11519</v>
      </c>
      <c r="H15" s="4">
        <v>10097</v>
      </c>
      <c r="I15" s="4">
        <v>10109</v>
      </c>
      <c r="J15" s="4">
        <v>6396</v>
      </c>
      <c r="K15" s="4">
        <v>8825</v>
      </c>
      <c r="L15" s="4">
        <v>6028</v>
      </c>
      <c r="M15" s="4">
        <v>10925</v>
      </c>
      <c r="N15" s="4">
        <v>10925</v>
      </c>
    </row>
    <row r="16" spans="2:29" x14ac:dyDescent="0.2">
      <c r="B16" s="3" t="s">
        <v>94</v>
      </c>
      <c r="C16" s="4">
        <v>11289</v>
      </c>
      <c r="D16" s="4">
        <v>11905</v>
      </c>
      <c r="E16" s="4">
        <v>10582</v>
      </c>
      <c r="F16" s="4">
        <v>10284</v>
      </c>
      <c r="G16" s="4">
        <v>11003</v>
      </c>
      <c r="H16" s="4">
        <v>7720</v>
      </c>
      <c r="I16" s="4">
        <v>11562</v>
      </c>
      <c r="J16" s="4">
        <v>7920</v>
      </c>
      <c r="K16" s="4">
        <v>7660</v>
      </c>
      <c r="L16" s="4">
        <v>11229</v>
      </c>
      <c r="M16" s="4">
        <v>7610</v>
      </c>
      <c r="N16" s="4">
        <v>10585</v>
      </c>
    </row>
    <row r="17" spans="2:14" x14ac:dyDescent="0.2">
      <c r="B17" s="3" t="s">
        <v>95</v>
      </c>
      <c r="C17" s="4">
        <v>9621</v>
      </c>
      <c r="D17" s="4">
        <v>11535</v>
      </c>
      <c r="E17" s="4">
        <v>8333</v>
      </c>
      <c r="F17" s="4">
        <v>10302</v>
      </c>
      <c r="G17" s="4">
        <v>9529</v>
      </c>
      <c r="H17" s="4">
        <v>6444</v>
      </c>
      <c r="I17" s="4">
        <v>11592</v>
      </c>
      <c r="J17" s="4">
        <v>10650</v>
      </c>
      <c r="K17" s="4">
        <v>6755</v>
      </c>
      <c r="L17" s="4">
        <v>7646</v>
      </c>
      <c r="M17" s="4">
        <v>7006</v>
      </c>
      <c r="N17" s="4">
        <v>9446</v>
      </c>
    </row>
    <row r="18" spans="2:14" x14ac:dyDescent="0.2">
      <c r="B18" s="3" t="s">
        <v>96</v>
      </c>
      <c r="C18" s="4">
        <v>7661</v>
      </c>
      <c r="D18" s="4">
        <v>10306</v>
      </c>
      <c r="E18" s="4">
        <v>11763</v>
      </c>
      <c r="F18" s="4">
        <v>9533</v>
      </c>
      <c r="G18" s="4">
        <v>8531</v>
      </c>
      <c r="H18" s="4">
        <v>9654</v>
      </c>
      <c r="I18" s="4">
        <v>10437</v>
      </c>
      <c r="J18" s="4">
        <v>11565</v>
      </c>
      <c r="K18" s="4">
        <v>8635</v>
      </c>
      <c r="L18" s="4">
        <v>10976</v>
      </c>
      <c r="M18" s="4">
        <v>7783</v>
      </c>
      <c r="N18" s="4">
        <v>11463</v>
      </c>
    </row>
    <row r="19" spans="2:14" x14ac:dyDescent="0.2">
      <c r="B19" s="3" t="s">
        <v>97</v>
      </c>
      <c r="C19" s="4">
        <v>7303</v>
      </c>
      <c r="D19" s="4">
        <v>8553</v>
      </c>
      <c r="E19" s="4">
        <v>8728</v>
      </c>
      <c r="F19" s="4">
        <v>10501</v>
      </c>
      <c r="G19" s="4">
        <v>8262</v>
      </c>
      <c r="H19" s="4">
        <v>10125</v>
      </c>
      <c r="I19" s="4">
        <v>7480</v>
      </c>
      <c r="J19" s="4">
        <v>6831</v>
      </c>
      <c r="K19" s="4">
        <v>11975</v>
      </c>
      <c r="L19" s="4">
        <v>6579</v>
      </c>
      <c r="M19" s="4">
        <v>6323</v>
      </c>
      <c r="N19" s="4">
        <v>9058</v>
      </c>
    </row>
    <row r="20" spans="2:14" x14ac:dyDescent="0.2">
      <c r="B20" s="3" t="s">
        <v>98</v>
      </c>
      <c r="C20" s="4">
        <v>9337</v>
      </c>
      <c r="D20" s="4">
        <v>7465</v>
      </c>
      <c r="E20" s="4">
        <v>8131</v>
      </c>
      <c r="F20" s="4">
        <v>9772</v>
      </c>
      <c r="G20" s="4">
        <v>6386</v>
      </c>
      <c r="H20" s="4">
        <v>10188</v>
      </c>
      <c r="I20" s="4">
        <v>10274</v>
      </c>
      <c r="J20" s="4">
        <v>11221</v>
      </c>
      <c r="K20" s="4">
        <v>10801</v>
      </c>
      <c r="L20" s="4">
        <v>7483</v>
      </c>
      <c r="M20" s="4">
        <v>8209</v>
      </c>
      <c r="N20" s="4">
        <v>9083</v>
      </c>
    </row>
    <row r="21" spans="2:14" x14ac:dyDescent="0.2">
      <c r="B21" s="3" t="s">
        <v>99</v>
      </c>
      <c r="C21" s="4">
        <v>6528</v>
      </c>
      <c r="D21" s="4">
        <v>6149</v>
      </c>
      <c r="E21" s="4">
        <v>8804</v>
      </c>
      <c r="F21" s="4">
        <v>10969</v>
      </c>
      <c r="G21" s="4">
        <v>7622</v>
      </c>
      <c r="H21" s="4">
        <v>6098</v>
      </c>
      <c r="I21" s="4">
        <v>10210</v>
      </c>
      <c r="J21" s="4">
        <v>11936</v>
      </c>
      <c r="K21" s="4">
        <v>11317</v>
      </c>
      <c r="L21" s="4">
        <v>7919</v>
      </c>
      <c r="M21" s="4">
        <v>7443</v>
      </c>
      <c r="N21" s="4">
        <v>7356</v>
      </c>
    </row>
    <row r="22" spans="2:14" x14ac:dyDescent="0.2">
      <c r="B22" s="3" t="s">
        <v>100</v>
      </c>
      <c r="C22" s="4">
        <v>8930</v>
      </c>
      <c r="D22" s="4">
        <v>9347</v>
      </c>
      <c r="E22" s="4">
        <v>11655</v>
      </c>
      <c r="F22" s="4">
        <v>6151</v>
      </c>
      <c r="G22" s="4">
        <v>11038</v>
      </c>
      <c r="H22" s="4">
        <v>10818</v>
      </c>
      <c r="I22" s="4">
        <v>9360</v>
      </c>
      <c r="J22" s="4">
        <v>9968</v>
      </c>
      <c r="K22" s="4">
        <v>9561</v>
      </c>
      <c r="L22" s="4">
        <v>6705</v>
      </c>
      <c r="M22" s="4">
        <v>10998</v>
      </c>
      <c r="N22" s="4">
        <v>11319</v>
      </c>
    </row>
    <row r="23" spans="2:14" x14ac:dyDescent="0.2">
      <c r="B23" s="3" t="s">
        <v>101</v>
      </c>
      <c r="C23" s="4">
        <v>8202</v>
      </c>
      <c r="D23" s="4">
        <v>9262</v>
      </c>
      <c r="E23" s="4">
        <v>7587</v>
      </c>
      <c r="F23" s="4">
        <v>10414</v>
      </c>
      <c r="G23" s="4">
        <v>9901</v>
      </c>
      <c r="H23" s="4">
        <v>9813</v>
      </c>
      <c r="I23" s="4">
        <v>11098</v>
      </c>
      <c r="J23" s="4">
        <v>9326</v>
      </c>
      <c r="K23" s="4">
        <v>11143</v>
      </c>
      <c r="L23" s="4">
        <v>7470</v>
      </c>
      <c r="M23" s="4">
        <v>7220</v>
      </c>
      <c r="N23" s="4">
        <v>6126</v>
      </c>
    </row>
    <row r="24" spans="2:14" x14ac:dyDescent="0.2">
      <c r="B24" s="3" t="s">
        <v>102</v>
      </c>
      <c r="C24" s="4">
        <v>8249</v>
      </c>
      <c r="D24" s="4">
        <v>11329</v>
      </c>
      <c r="E24" s="4">
        <v>8053</v>
      </c>
      <c r="F24" s="4">
        <v>8610</v>
      </c>
      <c r="G24" s="4">
        <v>10309</v>
      </c>
      <c r="H24" s="4">
        <v>11965</v>
      </c>
      <c r="I24" s="4">
        <v>6679</v>
      </c>
      <c r="J24" s="4">
        <v>6790</v>
      </c>
      <c r="K24" s="4">
        <v>10027</v>
      </c>
      <c r="L24" s="4">
        <v>7782</v>
      </c>
      <c r="M24" s="4">
        <v>8867</v>
      </c>
      <c r="N24" s="4">
        <v>7956</v>
      </c>
    </row>
    <row r="25" spans="2:14" x14ac:dyDescent="0.2">
      <c r="B25" s="3" t="s">
        <v>103</v>
      </c>
      <c r="C25" s="4">
        <v>11874</v>
      </c>
      <c r="D25" s="4">
        <v>9632</v>
      </c>
      <c r="E25" s="4">
        <v>9002</v>
      </c>
      <c r="F25" s="4">
        <v>11169</v>
      </c>
      <c r="G25" s="4">
        <v>10015</v>
      </c>
      <c r="H25" s="4">
        <v>10171</v>
      </c>
      <c r="I25" s="4">
        <v>10919</v>
      </c>
      <c r="J25" s="4">
        <v>9423</v>
      </c>
      <c r="K25" s="4">
        <v>11251</v>
      </c>
      <c r="L25" s="4">
        <v>9667</v>
      </c>
      <c r="M25" s="4">
        <v>7431</v>
      </c>
      <c r="N25" s="4">
        <v>9061</v>
      </c>
    </row>
    <row r="26" spans="2:14" x14ac:dyDescent="0.2">
      <c r="B26" s="3" t="s">
        <v>104</v>
      </c>
      <c r="C26" s="4">
        <v>11939</v>
      </c>
      <c r="D26" s="4">
        <v>6836</v>
      </c>
      <c r="E26" s="4">
        <v>11957</v>
      </c>
      <c r="F26" s="4">
        <v>10979</v>
      </c>
      <c r="G26" s="4">
        <v>9907</v>
      </c>
      <c r="H26" s="4">
        <v>11271</v>
      </c>
      <c r="I26" s="4">
        <v>11951</v>
      </c>
      <c r="J26" s="4">
        <v>6298</v>
      </c>
      <c r="K26" s="4">
        <v>10259</v>
      </c>
      <c r="L26" s="4">
        <v>6063</v>
      </c>
      <c r="M26" s="4">
        <v>11902</v>
      </c>
      <c r="N26" s="4">
        <v>9051</v>
      </c>
    </row>
    <row r="27" spans="2:14" x14ac:dyDescent="0.2">
      <c r="B27" s="3" t="s">
        <v>105</v>
      </c>
      <c r="C27" s="4">
        <v>8435</v>
      </c>
      <c r="D27" s="4">
        <v>10222</v>
      </c>
      <c r="E27" s="4">
        <v>8236</v>
      </c>
      <c r="F27" s="4">
        <v>11595</v>
      </c>
      <c r="G27" s="4">
        <v>11526</v>
      </c>
      <c r="H27" s="4">
        <v>7262</v>
      </c>
      <c r="I27" s="4">
        <v>9861</v>
      </c>
      <c r="J27" s="4">
        <v>6534</v>
      </c>
      <c r="K27" s="4">
        <v>8768</v>
      </c>
      <c r="L27" s="4">
        <v>9382</v>
      </c>
      <c r="M27" s="4">
        <v>9034</v>
      </c>
      <c r="N27" s="4">
        <v>9303</v>
      </c>
    </row>
    <row r="28" spans="2:14" x14ac:dyDescent="0.2">
      <c r="B28" s="3" t="s">
        <v>106</v>
      </c>
      <c r="C28" s="4">
        <v>7878</v>
      </c>
      <c r="D28" s="4">
        <v>8138</v>
      </c>
      <c r="E28" s="4">
        <v>7715</v>
      </c>
      <c r="F28" s="4">
        <v>11182</v>
      </c>
      <c r="G28" s="4">
        <v>6521</v>
      </c>
      <c r="H28" s="4">
        <v>7250</v>
      </c>
      <c r="I28" s="4">
        <v>8727</v>
      </c>
      <c r="J28" s="4">
        <v>10564</v>
      </c>
      <c r="K28" s="4">
        <v>6769</v>
      </c>
      <c r="L28" s="4">
        <v>7095</v>
      </c>
      <c r="M28" s="4">
        <v>11908</v>
      </c>
      <c r="N28" s="4">
        <v>7876</v>
      </c>
    </row>
    <row r="29" spans="2:14" x14ac:dyDescent="0.2">
      <c r="B29" s="3" t="s">
        <v>107</v>
      </c>
      <c r="C29" s="4">
        <v>7397</v>
      </c>
      <c r="D29" s="4">
        <v>9850</v>
      </c>
      <c r="E29" s="4">
        <v>9664</v>
      </c>
      <c r="F29" s="4">
        <v>7870</v>
      </c>
      <c r="G29" s="4">
        <v>8106</v>
      </c>
      <c r="H29" s="4">
        <v>9444</v>
      </c>
      <c r="I29" s="4">
        <v>10978</v>
      </c>
      <c r="J29" s="4">
        <v>6195</v>
      </c>
      <c r="K29" s="4">
        <v>9892</v>
      </c>
      <c r="L29" s="4">
        <v>6439</v>
      </c>
      <c r="M29" s="4">
        <v>8781</v>
      </c>
      <c r="N29" s="4">
        <v>11024</v>
      </c>
    </row>
    <row r="30" spans="2:14" x14ac:dyDescent="0.2">
      <c r="B30" s="3" t="s">
        <v>108</v>
      </c>
      <c r="C30" s="4">
        <v>6997</v>
      </c>
      <c r="D30" s="4">
        <v>10956</v>
      </c>
      <c r="E30" s="4">
        <v>7158</v>
      </c>
      <c r="F30" s="4">
        <v>6252</v>
      </c>
      <c r="G30" s="4">
        <v>11147</v>
      </c>
      <c r="H30" s="4">
        <v>10150</v>
      </c>
      <c r="I30" s="4">
        <v>7702</v>
      </c>
      <c r="J30" s="4">
        <v>8754</v>
      </c>
      <c r="K30" s="4">
        <v>8675</v>
      </c>
      <c r="L30" s="4">
        <v>8232</v>
      </c>
      <c r="M30" s="4">
        <v>7246</v>
      </c>
      <c r="N30" s="4">
        <v>10527</v>
      </c>
    </row>
    <row r="31" spans="2:14" x14ac:dyDescent="0.2">
      <c r="B31" s="3" t="s">
        <v>109</v>
      </c>
      <c r="C31" s="4">
        <v>9141</v>
      </c>
      <c r="D31" s="4">
        <v>11402</v>
      </c>
      <c r="E31" s="4">
        <v>7390</v>
      </c>
      <c r="F31" s="4">
        <v>11312</v>
      </c>
      <c r="G31" s="4">
        <v>11195</v>
      </c>
      <c r="H31" s="4">
        <v>7056</v>
      </c>
      <c r="I31" s="4">
        <v>10916</v>
      </c>
      <c r="J31" s="4">
        <v>8076</v>
      </c>
      <c r="K31" s="4">
        <v>10681</v>
      </c>
      <c r="L31" s="4">
        <v>6519</v>
      </c>
      <c r="M31" s="4">
        <v>7060</v>
      </c>
      <c r="N31" s="4">
        <v>11893</v>
      </c>
    </row>
    <row r="32" spans="2:14" x14ac:dyDescent="0.2">
      <c r="B32" s="3" t="s">
        <v>110</v>
      </c>
      <c r="C32" s="4">
        <v>11110</v>
      </c>
      <c r="D32" s="4">
        <v>7823</v>
      </c>
      <c r="E32" s="4">
        <v>7685</v>
      </c>
      <c r="F32" s="4">
        <v>8120</v>
      </c>
      <c r="G32" s="4">
        <v>9627</v>
      </c>
      <c r="H32" s="4">
        <v>7122</v>
      </c>
      <c r="I32" s="4">
        <v>7047</v>
      </c>
      <c r="J32" s="4">
        <v>8923</v>
      </c>
      <c r="K32" s="4">
        <v>8453</v>
      </c>
      <c r="L32" s="4">
        <v>6721</v>
      </c>
      <c r="M32" s="4">
        <v>7199</v>
      </c>
      <c r="N32" s="4">
        <v>11720</v>
      </c>
    </row>
    <row r="33" spans="2:14" x14ac:dyDescent="0.2">
      <c r="B33" s="3" t="s">
        <v>111</v>
      </c>
      <c r="C33" s="4">
        <v>9459</v>
      </c>
      <c r="D33" s="4">
        <v>9098</v>
      </c>
      <c r="E33" s="4">
        <v>9857</v>
      </c>
      <c r="F33" s="4">
        <v>11185</v>
      </c>
      <c r="G33" s="4">
        <v>11961</v>
      </c>
      <c r="H33" s="4">
        <v>10868</v>
      </c>
      <c r="I33" s="4">
        <v>11278</v>
      </c>
      <c r="J33" s="4">
        <v>10937</v>
      </c>
      <c r="K33" s="4">
        <v>8895</v>
      </c>
      <c r="L33" s="4">
        <v>9682</v>
      </c>
      <c r="M33" s="4">
        <v>6197</v>
      </c>
      <c r="N33" s="4">
        <v>9631</v>
      </c>
    </row>
    <row r="34" spans="2:14" x14ac:dyDescent="0.2">
      <c r="B34" s="3" t="s">
        <v>112</v>
      </c>
      <c r="C34" s="4">
        <v>9843</v>
      </c>
      <c r="D34" s="4">
        <v>8907</v>
      </c>
      <c r="E34" s="4">
        <v>6109</v>
      </c>
      <c r="F34" s="4">
        <v>6492</v>
      </c>
      <c r="G34" s="4">
        <v>10888</v>
      </c>
      <c r="H34" s="4">
        <v>7524</v>
      </c>
      <c r="I34" s="4">
        <v>11472</v>
      </c>
      <c r="J34" s="4">
        <v>8672</v>
      </c>
      <c r="K34" s="4">
        <v>7171</v>
      </c>
      <c r="L34" s="4">
        <v>8693</v>
      </c>
      <c r="M34" s="4">
        <v>9240</v>
      </c>
      <c r="N34" s="4">
        <v>11791</v>
      </c>
    </row>
    <row r="35" spans="2:14" x14ac:dyDescent="0.2">
      <c r="B35" s="3" t="s">
        <v>113</v>
      </c>
      <c r="C35" s="4">
        <v>8726</v>
      </c>
      <c r="D35" s="4">
        <v>6114</v>
      </c>
      <c r="E35" s="4">
        <v>8529</v>
      </c>
      <c r="F35" s="4">
        <v>6968</v>
      </c>
      <c r="G35" s="4">
        <v>11416</v>
      </c>
      <c r="H35" s="4">
        <v>6070</v>
      </c>
      <c r="I35" s="4">
        <v>9116</v>
      </c>
      <c r="J35" s="4">
        <v>11018</v>
      </c>
      <c r="K35" s="4">
        <v>10187</v>
      </c>
      <c r="L35" s="4">
        <v>11755</v>
      </c>
      <c r="M35" s="4">
        <v>9639</v>
      </c>
      <c r="N35" s="4">
        <v>7255</v>
      </c>
    </row>
    <row r="36" spans="2:14" x14ac:dyDescent="0.2">
      <c r="B36" s="3" t="s">
        <v>114</v>
      </c>
      <c r="C36" s="4">
        <v>11334</v>
      </c>
      <c r="D36" s="4">
        <v>9698</v>
      </c>
      <c r="E36" s="4">
        <v>7149</v>
      </c>
      <c r="F36" s="4">
        <v>10829</v>
      </c>
      <c r="G36" s="4">
        <v>7259</v>
      </c>
      <c r="H36" s="4">
        <v>10847</v>
      </c>
      <c r="I36" s="4">
        <v>6866</v>
      </c>
      <c r="J36" s="4">
        <v>11356</v>
      </c>
      <c r="K36" s="4">
        <v>6053</v>
      </c>
      <c r="L36" s="4">
        <v>7762</v>
      </c>
      <c r="M36" s="4">
        <v>9583</v>
      </c>
      <c r="N36" s="4">
        <v>10561</v>
      </c>
    </row>
    <row r="37" spans="2:14" x14ac:dyDescent="0.2">
      <c r="B37" s="3" t="s">
        <v>115</v>
      </c>
      <c r="C37" s="4">
        <v>11813</v>
      </c>
      <c r="D37" s="4">
        <v>11374</v>
      </c>
      <c r="E37" s="4">
        <v>8696</v>
      </c>
      <c r="F37" s="4">
        <v>6484</v>
      </c>
      <c r="G37" s="4">
        <v>10967</v>
      </c>
      <c r="H37" s="4">
        <v>6885</v>
      </c>
      <c r="I37" s="4">
        <v>6622</v>
      </c>
      <c r="J37" s="4">
        <v>6287</v>
      </c>
      <c r="K37" s="4">
        <v>10424</v>
      </c>
      <c r="L37" s="4">
        <v>9284</v>
      </c>
      <c r="M37" s="4">
        <v>11972</v>
      </c>
      <c r="N37" s="4">
        <v>9449</v>
      </c>
    </row>
    <row r="38" spans="2:14" x14ac:dyDescent="0.2">
      <c r="B38" s="3" t="s">
        <v>116</v>
      </c>
      <c r="C38" s="4">
        <v>7621</v>
      </c>
      <c r="D38" s="4">
        <v>11240</v>
      </c>
      <c r="E38" s="4">
        <v>7713</v>
      </c>
      <c r="F38" s="4">
        <v>8619</v>
      </c>
      <c r="G38" s="4">
        <v>7662</v>
      </c>
      <c r="H38" s="4">
        <v>6148</v>
      </c>
      <c r="I38" s="4">
        <v>8165</v>
      </c>
      <c r="J38" s="4">
        <v>9462</v>
      </c>
      <c r="K38" s="4">
        <v>7790</v>
      </c>
      <c r="L38" s="4">
        <v>10841</v>
      </c>
      <c r="M38" s="4">
        <v>9224</v>
      </c>
      <c r="N38" s="4">
        <v>7191</v>
      </c>
    </row>
    <row r="39" spans="2:14" x14ac:dyDescent="0.2">
      <c r="B39" s="3" t="s">
        <v>117</v>
      </c>
      <c r="C39" s="4">
        <v>8701</v>
      </c>
      <c r="D39" s="4">
        <v>10975</v>
      </c>
      <c r="E39" s="4">
        <v>9172</v>
      </c>
      <c r="F39" s="4">
        <v>6753</v>
      </c>
      <c r="G39" s="4">
        <v>10400</v>
      </c>
      <c r="H39" s="4">
        <v>9097</v>
      </c>
      <c r="I39" s="4">
        <v>10268</v>
      </c>
      <c r="J39" s="4">
        <v>9860</v>
      </c>
      <c r="K39" s="4">
        <v>6392</v>
      </c>
      <c r="L39" s="4">
        <v>8593</v>
      </c>
      <c r="M39" s="4">
        <v>10788</v>
      </c>
      <c r="N39" s="4">
        <v>7029</v>
      </c>
    </row>
    <row r="40" spans="2:14" x14ac:dyDescent="0.2">
      <c r="B40" s="3" t="s">
        <v>118</v>
      </c>
      <c r="C40" s="4">
        <v>6943</v>
      </c>
      <c r="D40" s="4">
        <v>7477</v>
      </c>
      <c r="E40" s="4">
        <v>6405</v>
      </c>
      <c r="F40" s="4">
        <v>8090</v>
      </c>
      <c r="G40" s="4">
        <v>6581</v>
      </c>
      <c r="H40" s="4">
        <v>11821</v>
      </c>
      <c r="I40" s="4">
        <v>11170</v>
      </c>
      <c r="J40" s="4">
        <v>10146</v>
      </c>
      <c r="K40" s="4">
        <v>11940</v>
      </c>
      <c r="L40" s="4">
        <v>9231</v>
      </c>
      <c r="M40" s="4">
        <v>11274</v>
      </c>
      <c r="N40" s="4">
        <v>6995</v>
      </c>
    </row>
    <row r="41" spans="2:14" x14ac:dyDescent="0.2">
      <c r="B41" s="3" t="s">
        <v>119</v>
      </c>
      <c r="C41" s="4">
        <v>10058</v>
      </c>
      <c r="D41" s="4">
        <v>7383</v>
      </c>
      <c r="E41" s="4">
        <v>6375</v>
      </c>
      <c r="F41" s="4">
        <v>10360</v>
      </c>
      <c r="G41" s="4">
        <v>7405</v>
      </c>
      <c r="H41" s="4">
        <v>11595</v>
      </c>
      <c r="I41" s="4">
        <v>9767</v>
      </c>
      <c r="J41" s="4">
        <v>9381</v>
      </c>
      <c r="K41" s="4">
        <v>6850</v>
      </c>
      <c r="L41" s="4">
        <v>9934</v>
      </c>
      <c r="M41" s="4">
        <v>10936</v>
      </c>
      <c r="N41" s="4">
        <v>9812</v>
      </c>
    </row>
    <row r="42" spans="2:14" x14ac:dyDescent="0.2">
      <c r="B42" s="3" t="s">
        <v>120</v>
      </c>
      <c r="C42" s="4">
        <v>6606</v>
      </c>
      <c r="D42" s="4">
        <v>10652</v>
      </c>
      <c r="E42" s="4">
        <v>9830</v>
      </c>
      <c r="F42" s="4">
        <v>10178</v>
      </c>
      <c r="G42" s="4">
        <v>10148</v>
      </c>
      <c r="H42" s="4">
        <v>10442</v>
      </c>
      <c r="I42" s="4">
        <v>7359</v>
      </c>
      <c r="J42" s="4">
        <v>8794</v>
      </c>
      <c r="K42" s="4">
        <v>9858</v>
      </c>
      <c r="L42" s="4">
        <v>10176</v>
      </c>
      <c r="M42" s="4">
        <v>7616</v>
      </c>
      <c r="N42" s="4">
        <v>8124</v>
      </c>
    </row>
    <row r="43" spans="2:14" x14ac:dyDescent="0.2">
      <c r="B43" s="3" t="s">
        <v>121</v>
      </c>
      <c r="C43" s="4">
        <v>9502</v>
      </c>
      <c r="D43" s="4">
        <v>9262</v>
      </c>
      <c r="E43" s="4">
        <v>11615</v>
      </c>
      <c r="F43" s="4">
        <v>10420</v>
      </c>
      <c r="G43" s="4">
        <v>7239</v>
      </c>
      <c r="H43" s="4">
        <v>10491</v>
      </c>
      <c r="I43" s="4">
        <v>6251</v>
      </c>
      <c r="J43" s="4">
        <v>8226</v>
      </c>
      <c r="K43" s="4">
        <v>7159</v>
      </c>
      <c r="L43" s="4">
        <v>6254</v>
      </c>
      <c r="M43" s="4">
        <v>8071</v>
      </c>
      <c r="N43" s="4">
        <v>9337</v>
      </c>
    </row>
    <row r="44" spans="2:14" x14ac:dyDescent="0.2">
      <c r="B44" s="3" t="s">
        <v>122</v>
      </c>
      <c r="C44" s="4">
        <v>10499</v>
      </c>
      <c r="D44" s="4">
        <v>9423</v>
      </c>
      <c r="E44" s="4">
        <v>9116</v>
      </c>
      <c r="F44" s="4">
        <v>10119</v>
      </c>
      <c r="G44" s="4">
        <v>11161</v>
      </c>
      <c r="H44" s="4">
        <v>7869</v>
      </c>
      <c r="I44" s="4">
        <v>11360</v>
      </c>
      <c r="J44" s="4">
        <v>6498</v>
      </c>
      <c r="K44" s="4">
        <v>10145</v>
      </c>
      <c r="L44" s="4">
        <v>11403</v>
      </c>
      <c r="M44" s="4">
        <v>7916</v>
      </c>
      <c r="N44" s="4">
        <v>10458</v>
      </c>
    </row>
    <row r="45" spans="2:14" x14ac:dyDescent="0.2">
      <c r="B45" s="3" t="s">
        <v>123</v>
      </c>
      <c r="C45" s="4">
        <v>11148</v>
      </c>
      <c r="D45" s="4">
        <v>6771</v>
      </c>
      <c r="E45" s="4">
        <v>6272</v>
      </c>
      <c r="F45" s="4">
        <v>11444</v>
      </c>
      <c r="G45" s="4">
        <v>7962</v>
      </c>
      <c r="H45" s="4">
        <v>8068</v>
      </c>
      <c r="I45" s="4">
        <v>8435</v>
      </c>
      <c r="J45" s="4">
        <v>7265</v>
      </c>
      <c r="K45" s="4">
        <v>6814</v>
      </c>
      <c r="L45" s="4">
        <v>9474</v>
      </c>
      <c r="M45" s="4">
        <v>7560</v>
      </c>
      <c r="N45" s="4">
        <v>6603</v>
      </c>
    </row>
    <row r="46" spans="2:14" x14ac:dyDescent="0.2">
      <c r="B46" s="3" t="s">
        <v>124</v>
      </c>
      <c r="C46" s="4">
        <v>7663</v>
      </c>
      <c r="D46" s="4">
        <v>11748</v>
      </c>
      <c r="E46" s="4">
        <v>7982</v>
      </c>
      <c r="F46" s="4">
        <v>8983</v>
      </c>
      <c r="G46" s="4">
        <v>6497</v>
      </c>
      <c r="H46" s="4">
        <v>9203</v>
      </c>
      <c r="I46" s="4">
        <v>10807</v>
      </c>
      <c r="J46" s="4">
        <v>10940</v>
      </c>
      <c r="K46" s="4">
        <v>9979</v>
      </c>
      <c r="L46" s="4">
        <v>6404</v>
      </c>
      <c r="M46" s="4">
        <v>6696</v>
      </c>
      <c r="N46" s="4">
        <v>9003</v>
      </c>
    </row>
    <row r="47" spans="2:14" x14ac:dyDescent="0.2">
      <c r="B47" s="3" t="s">
        <v>125</v>
      </c>
      <c r="C47" s="4">
        <v>7311</v>
      </c>
      <c r="D47" s="4">
        <v>8410</v>
      </c>
      <c r="E47" s="4">
        <v>8470</v>
      </c>
      <c r="F47" s="4">
        <v>9996</v>
      </c>
      <c r="G47" s="4">
        <v>8186</v>
      </c>
      <c r="H47" s="4">
        <v>11067</v>
      </c>
      <c r="I47" s="4">
        <v>8601</v>
      </c>
      <c r="J47" s="4">
        <v>6736</v>
      </c>
      <c r="K47" s="4">
        <v>9644</v>
      </c>
      <c r="L47" s="4">
        <v>9517</v>
      </c>
      <c r="M47" s="4">
        <v>10810</v>
      </c>
      <c r="N47" s="4">
        <v>9818</v>
      </c>
    </row>
    <row r="48" spans="2:14" x14ac:dyDescent="0.2">
      <c r="B48" s="3" t="s">
        <v>126</v>
      </c>
      <c r="C48" s="4">
        <v>7108</v>
      </c>
      <c r="D48" s="4">
        <v>8449</v>
      </c>
      <c r="E48" s="4">
        <v>8037</v>
      </c>
      <c r="F48" s="4">
        <v>6709</v>
      </c>
      <c r="G48" s="4">
        <v>7984</v>
      </c>
      <c r="H48" s="4">
        <v>6856</v>
      </c>
      <c r="I48" s="4">
        <v>6407</v>
      </c>
      <c r="J48" s="4">
        <v>11339</v>
      </c>
      <c r="K48" s="4">
        <v>11427</v>
      </c>
      <c r="L48" s="4">
        <v>6972</v>
      </c>
      <c r="M48" s="4">
        <v>9311</v>
      </c>
      <c r="N48" s="4">
        <v>8028</v>
      </c>
    </row>
    <row r="49" spans="2:14" x14ac:dyDescent="0.2">
      <c r="B49" s="3" t="s">
        <v>127</v>
      </c>
      <c r="C49" s="4">
        <v>11874</v>
      </c>
      <c r="D49" s="4">
        <v>11285</v>
      </c>
      <c r="E49" s="4">
        <v>9166</v>
      </c>
      <c r="F49" s="4">
        <v>9418</v>
      </c>
      <c r="G49" s="4">
        <v>8074</v>
      </c>
      <c r="H49" s="4">
        <v>7757</v>
      </c>
      <c r="I49" s="4">
        <v>11654</v>
      </c>
      <c r="J49" s="4">
        <v>8166</v>
      </c>
      <c r="K49" s="4">
        <v>11315</v>
      </c>
      <c r="L49" s="4">
        <v>8051</v>
      </c>
      <c r="M49" s="4">
        <v>10571</v>
      </c>
      <c r="N49" s="4">
        <v>6063</v>
      </c>
    </row>
    <row r="50" spans="2:14" x14ac:dyDescent="0.2">
      <c r="B50" s="3" t="s">
        <v>128</v>
      </c>
      <c r="C50" s="4">
        <v>6338</v>
      </c>
      <c r="D50" s="4">
        <v>7959</v>
      </c>
      <c r="E50" s="4">
        <v>8627</v>
      </c>
      <c r="F50" s="4">
        <v>8510</v>
      </c>
      <c r="G50" s="4">
        <v>8046</v>
      </c>
      <c r="H50" s="4">
        <v>10915</v>
      </c>
      <c r="I50" s="4">
        <v>8689</v>
      </c>
      <c r="J50" s="4">
        <v>8847</v>
      </c>
      <c r="K50" s="4">
        <v>9940</v>
      </c>
      <c r="L50" s="4">
        <v>11184</v>
      </c>
      <c r="M50" s="4">
        <v>7487</v>
      </c>
      <c r="N50" s="4">
        <v>11824</v>
      </c>
    </row>
    <row r="51" spans="2:14" x14ac:dyDescent="0.2">
      <c r="B51" s="3" t="s">
        <v>129</v>
      </c>
      <c r="C51" s="4">
        <v>11485</v>
      </c>
      <c r="D51" s="4">
        <v>10190</v>
      </c>
      <c r="E51" s="4">
        <v>6272</v>
      </c>
      <c r="F51" s="4">
        <v>6691</v>
      </c>
      <c r="G51" s="4">
        <v>6988</v>
      </c>
      <c r="H51" s="4">
        <v>9226</v>
      </c>
      <c r="I51" s="4">
        <v>8469</v>
      </c>
      <c r="J51" s="4">
        <v>7913</v>
      </c>
      <c r="K51" s="4">
        <v>7395</v>
      </c>
      <c r="L51" s="4">
        <v>6982</v>
      </c>
      <c r="M51" s="4">
        <v>8617</v>
      </c>
      <c r="N51" s="4">
        <v>9116</v>
      </c>
    </row>
    <row r="52" spans="2:14" x14ac:dyDescent="0.2">
      <c r="B52" s="3" t="s">
        <v>130</v>
      </c>
      <c r="C52" s="4">
        <v>10580</v>
      </c>
      <c r="D52" s="4">
        <v>6245</v>
      </c>
      <c r="E52" s="4">
        <v>11913</v>
      </c>
      <c r="F52" s="4">
        <v>11815</v>
      </c>
      <c r="G52" s="4">
        <v>10973</v>
      </c>
      <c r="H52" s="4">
        <v>8915</v>
      </c>
      <c r="I52" s="4">
        <v>10736</v>
      </c>
      <c r="J52" s="4">
        <v>7139</v>
      </c>
      <c r="K52" s="4">
        <v>8162</v>
      </c>
      <c r="L52" s="4">
        <v>10885</v>
      </c>
      <c r="M52" s="4">
        <v>9047</v>
      </c>
      <c r="N52" s="4">
        <v>11044</v>
      </c>
    </row>
    <row r="53" spans="2:14" x14ac:dyDescent="0.2">
      <c r="B53" s="3" t="s">
        <v>131</v>
      </c>
      <c r="C53" s="4">
        <v>10901</v>
      </c>
      <c r="D53" s="4">
        <v>11199</v>
      </c>
      <c r="E53" s="4">
        <v>9390</v>
      </c>
      <c r="F53" s="4">
        <v>6802</v>
      </c>
      <c r="G53" s="4">
        <v>6856</v>
      </c>
      <c r="H53" s="4">
        <v>8082</v>
      </c>
      <c r="I53" s="4">
        <v>8286</v>
      </c>
      <c r="J53" s="4">
        <v>9731</v>
      </c>
      <c r="K53" s="4">
        <v>7762</v>
      </c>
      <c r="L53" s="4">
        <v>10581</v>
      </c>
      <c r="M53" s="4">
        <v>7605</v>
      </c>
      <c r="N53" s="4">
        <v>7664</v>
      </c>
    </row>
    <row r="54" spans="2:14" x14ac:dyDescent="0.2">
      <c r="B54" s="3" t="s">
        <v>132</v>
      </c>
      <c r="C54" s="4">
        <v>7747</v>
      </c>
      <c r="D54" s="4">
        <v>8192</v>
      </c>
      <c r="E54" s="4">
        <v>9245</v>
      </c>
      <c r="F54" s="4">
        <v>10275</v>
      </c>
      <c r="G54" s="4">
        <v>6254</v>
      </c>
      <c r="H54" s="4">
        <v>7653</v>
      </c>
      <c r="I54" s="4">
        <v>10512</v>
      </c>
      <c r="J54" s="4">
        <v>6275</v>
      </c>
      <c r="K54" s="4">
        <v>8788</v>
      </c>
      <c r="L54" s="4">
        <v>6722</v>
      </c>
      <c r="M54" s="4">
        <v>9906</v>
      </c>
      <c r="N54" s="4">
        <v>6768</v>
      </c>
    </row>
    <row r="55" spans="2:14" x14ac:dyDescent="0.2">
      <c r="B55" s="3" t="s">
        <v>133</v>
      </c>
      <c r="C55" s="4">
        <v>9920</v>
      </c>
      <c r="D55" s="4">
        <v>10392</v>
      </c>
      <c r="E55" s="4">
        <v>8523</v>
      </c>
      <c r="F55" s="4">
        <v>10523</v>
      </c>
      <c r="G55" s="4">
        <v>11872</v>
      </c>
      <c r="H55" s="4">
        <v>10093</v>
      </c>
      <c r="I55" s="4">
        <v>11438</v>
      </c>
      <c r="J55" s="4">
        <v>6109</v>
      </c>
      <c r="K55" s="4">
        <v>6319</v>
      </c>
      <c r="L55" s="4">
        <v>6728</v>
      </c>
      <c r="M55" s="4">
        <v>8138</v>
      </c>
      <c r="N55" s="4">
        <v>11884</v>
      </c>
    </row>
    <row r="56" spans="2:14" x14ac:dyDescent="0.2">
      <c r="B56" s="3" t="s">
        <v>134</v>
      </c>
      <c r="C56" s="4">
        <v>8753</v>
      </c>
      <c r="D56" s="4">
        <v>11954</v>
      </c>
      <c r="E56" s="4">
        <v>10381</v>
      </c>
      <c r="F56" s="4">
        <v>10482</v>
      </c>
      <c r="G56" s="4">
        <v>11726</v>
      </c>
      <c r="H56" s="4">
        <v>6973</v>
      </c>
      <c r="I56" s="4">
        <v>6535</v>
      </c>
      <c r="J56" s="4">
        <v>7694</v>
      </c>
      <c r="K56" s="4">
        <v>7685</v>
      </c>
      <c r="L56" s="4">
        <v>6685</v>
      </c>
      <c r="M56" s="4">
        <v>8705</v>
      </c>
      <c r="N56" s="4">
        <v>6091</v>
      </c>
    </row>
    <row r="57" spans="2:14" x14ac:dyDescent="0.2">
      <c r="B57" s="3" t="s">
        <v>135</v>
      </c>
      <c r="C57" s="4">
        <v>9522</v>
      </c>
      <c r="D57" s="4">
        <v>7481</v>
      </c>
      <c r="E57" s="4">
        <v>8336</v>
      </c>
      <c r="F57" s="4">
        <v>8185</v>
      </c>
      <c r="G57" s="4">
        <v>7033</v>
      </c>
      <c r="H57" s="4">
        <v>8636</v>
      </c>
      <c r="I57" s="4">
        <v>7520</v>
      </c>
      <c r="J57" s="4">
        <v>6124</v>
      </c>
      <c r="K57" s="4">
        <v>9202</v>
      </c>
      <c r="L57" s="4">
        <v>11441</v>
      </c>
      <c r="M57" s="4">
        <v>7109</v>
      </c>
      <c r="N57" s="4">
        <v>9348</v>
      </c>
    </row>
    <row r="58" spans="2:14" x14ac:dyDescent="0.2">
      <c r="B58" s="3" t="s">
        <v>136</v>
      </c>
      <c r="C58" s="4">
        <v>10575</v>
      </c>
      <c r="D58" s="4">
        <v>7206</v>
      </c>
      <c r="E58" s="4">
        <v>10409</v>
      </c>
      <c r="F58" s="4">
        <v>8564</v>
      </c>
      <c r="G58" s="4">
        <v>9414</v>
      </c>
      <c r="H58" s="4">
        <v>6655</v>
      </c>
      <c r="I58" s="4">
        <v>6146</v>
      </c>
      <c r="J58" s="4">
        <v>9536</v>
      </c>
      <c r="K58" s="4">
        <v>7988</v>
      </c>
      <c r="L58" s="4">
        <v>10655</v>
      </c>
      <c r="M58" s="4">
        <v>10233</v>
      </c>
      <c r="N58" s="4">
        <v>9187</v>
      </c>
    </row>
    <row r="59" spans="2:14" x14ac:dyDescent="0.2">
      <c r="B59" s="3" t="s">
        <v>137</v>
      </c>
      <c r="C59" s="4">
        <v>11627</v>
      </c>
      <c r="D59" s="4">
        <v>6448</v>
      </c>
      <c r="E59" s="4">
        <v>7498</v>
      </c>
      <c r="F59" s="4">
        <v>9646</v>
      </c>
      <c r="G59" s="4">
        <v>6685</v>
      </c>
      <c r="H59" s="4">
        <v>6102</v>
      </c>
      <c r="I59" s="4">
        <v>10891</v>
      </c>
      <c r="J59" s="4">
        <v>9329</v>
      </c>
      <c r="K59" s="4">
        <v>6631</v>
      </c>
      <c r="L59" s="4">
        <v>10071</v>
      </c>
      <c r="M59" s="4">
        <v>11691</v>
      </c>
      <c r="N59" s="4">
        <v>11644</v>
      </c>
    </row>
    <row r="60" spans="2:14" x14ac:dyDescent="0.2">
      <c r="B60" s="3" t="s">
        <v>138</v>
      </c>
      <c r="C60" s="4">
        <v>7570</v>
      </c>
      <c r="D60" s="4">
        <v>10444</v>
      </c>
      <c r="E60" s="4">
        <v>9878</v>
      </c>
      <c r="F60" s="4">
        <v>9603</v>
      </c>
      <c r="G60" s="4">
        <v>10815</v>
      </c>
      <c r="H60" s="4">
        <v>6180</v>
      </c>
      <c r="I60" s="4">
        <v>9471</v>
      </c>
      <c r="J60" s="4">
        <v>8783</v>
      </c>
      <c r="K60" s="4">
        <v>10763</v>
      </c>
      <c r="L60" s="4">
        <v>10860</v>
      </c>
      <c r="M60" s="4">
        <v>11897</v>
      </c>
      <c r="N60" s="4">
        <v>11301</v>
      </c>
    </row>
    <row r="61" spans="2:14" x14ac:dyDescent="0.2">
      <c r="B61" s="3" t="s">
        <v>139</v>
      </c>
      <c r="C61" s="4">
        <v>7795</v>
      </c>
      <c r="D61" s="4">
        <v>6323</v>
      </c>
      <c r="E61" s="4">
        <v>8976</v>
      </c>
      <c r="F61" s="4">
        <v>8138</v>
      </c>
      <c r="G61" s="4">
        <v>6327</v>
      </c>
      <c r="H61" s="4">
        <v>6141</v>
      </c>
      <c r="I61" s="4">
        <v>8914</v>
      </c>
      <c r="J61" s="4">
        <v>7731</v>
      </c>
      <c r="K61" s="4">
        <v>11055</v>
      </c>
      <c r="L61" s="4">
        <v>11053</v>
      </c>
      <c r="M61" s="4">
        <v>7896</v>
      </c>
      <c r="N61" s="4">
        <v>6452</v>
      </c>
    </row>
    <row r="62" spans="2:14" x14ac:dyDescent="0.2">
      <c r="B62" s="3" t="s">
        <v>140</v>
      </c>
      <c r="C62" s="4">
        <v>9887</v>
      </c>
      <c r="D62" s="4">
        <v>11996</v>
      </c>
      <c r="E62" s="4">
        <v>8463</v>
      </c>
      <c r="F62" s="4">
        <v>11258</v>
      </c>
      <c r="G62" s="4">
        <v>8993</v>
      </c>
      <c r="H62" s="4">
        <v>10995</v>
      </c>
      <c r="I62" s="4">
        <v>8434</v>
      </c>
      <c r="J62" s="4">
        <v>8454</v>
      </c>
      <c r="K62" s="4">
        <v>9616</v>
      </c>
      <c r="L62" s="4">
        <v>7051</v>
      </c>
      <c r="M62" s="4">
        <v>11003</v>
      </c>
      <c r="N62" s="4">
        <v>10143</v>
      </c>
    </row>
    <row r="63" spans="2:14" x14ac:dyDescent="0.2">
      <c r="B63" s="3" t="s">
        <v>141</v>
      </c>
      <c r="C63" s="4">
        <v>8512</v>
      </c>
      <c r="D63" s="4">
        <v>10864</v>
      </c>
      <c r="E63" s="4">
        <v>8951</v>
      </c>
      <c r="F63" s="4">
        <v>7991</v>
      </c>
      <c r="G63" s="4">
        <v>10868</v>
      </c>
      <c r="H63" s="4">
        <v>9235</v>
      </c>
      <c r="I63" s="4">
        <v>9418</v>
      </c>
      <c r="J63" s="4">
        <v>9146</v>
      </c>
      <c r="K63" s="4">
        <v>6876</v>
      </c>
      <c r="L63" s="4">
        <v>6160</v>
      </c>
      <c r="M63" s="4">
        <v>9756</v>
      </c>
      <c r="N63" s="4">
        <v>7456</v>
      </c>
    </row>
    <row r="64" spans="2:14" x14ac:dyDescent="0.2">
      <c r="B64" s="3" t="s">
        <v>142</v>
      </c>
      <c r="C64" s="4">
        <v>10726</v>
      </c>
      <c r="D64" s="4">
        <v>11282</v>
      </c>
      <c r="E64" s="4">
        <v>11795</v>
      </c>
      <c r="F64" s="4">
        <v>7938</v>
      </c>
      <c r="G64" s="4">
        <v>6901</v>
      </c>
      <c r="H64" s="4">
        <v>10413</v>
      </c>
      <c r="I64" s="4">
        <v>7778</v>
      </c>
      <c r="J64" s="4">
        <v>6518</v>
      </c>
      <c r="K64" s="4">
        <v>10561</v>
      </c>
      <c r="L64" s="4">
        <v>7529</v>
      </c>
      <c r="M64" s="4">
        <v>8426</v>
      </c>
      <c r="N64" s="4">
        <v>7703</v>
      </c>
    </row>
    <row r="67" spans="2:14" x14ac:dyDescent="0.2">
      <c r="B67" t="s">
        <v>151</v>
      </c>
      <c r="C67" s="10" t="s">
        <v>72</v>
      </c>
      <c r="D67" s="10" t="s">
        <v>73</v>
      </c>
      <c r="E67" s="10" t="s">
        <v>74</v>
      </c>
      <c r="F67" s="10" t="s">
        <v>75</v>
      </c>
      <c r="G67" s="10" t="s">
        <v>76</v>
      </c>
      <c r="H67" s="10" t="s">
        <v>77</v>
      </c>
      <c r="I67" s="10" t="s">
        <v>78</v>
      </c>
      <c r="J67" s="10" t="s">
        <v>79</v>
      </c>
      <c r="K67" s="10" t="s">
        <v>80</v>
      </c>
      <c r="L67" s="10" t="s">
        <v>81</v>
      </c>
      <c r="M67" s="10" t="s">
        <v>82</v>
      </c>
      <c r="N67" s="10" t="s">
        <v>83</v>
      </c>
    </row>
    <row r="68" spans="2:14" x14ac:dyDescent="0.2">
      <c r="B68" s="25" t="s">
        <v>177</v>
      </c>
      <c r="C68" s="26">
        <f>SUM(C6:C64)</f>
        <v>537787</v>
      </c>
      <c r="D68" s="26">
        <f t="shared" ref="D68:N68" si="0">SUM(D6:D64)</f>
        <v>546873</v>
      </c>
      <c r="E68" s="26">
        <f t="shared" si="0"/>
        <v>518042</v>
      </c>
      <c r="F68" s="26">
        <f t="shared" si="0"/>
        <v>557320</v>
      </c>
      <c r="G68" s="26">
        <f t="shared" si="0"/>
        <v>535231</v>
      </c>
      <c r="H68" s="26">
        <f t="shared" si="0"/>
        <v>524385</v>
      </c>
      <c r="I68" s="26">
        <f t="shared" si="0"/>
        <v>553477</v>
      </c>
      <c r="J68" s="26">
        <f t="shared" si="0"/>
        <v>514738</v>
      </c>
      <c r="K68" s="26">
        <f t="shared" si="0"/>
        <v>538725</v>
      </c>
      <c r="L68" s="26">
        <f t="shared" si="0"/>
        <v>508151</v>
      </c>
      <c r="M68" s="26">
        <f t="shared" si="0"/>
        <v>534311</v>
      </c>
      <c r="N68" s="26">
        <f t="shared" si="0"/>
        <v>540842</v>
      </c>
    </row>
    <row r="69" spans="2:14" x14ac:dyDescent="0.2">
      <c r="B69" s="2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</sheetData>
  <phoneticPr fontId="10" type="noConversion"/>
  <conditionalFormatting sqref="C6:N64">
    <cfRule type="cellIs" dxfId="15" priority="1" operator="between">
      <formula>8000</formula>
      <formula>10000</formula>
    </cfRule>
  </conditionalFormatting>
  <pageMargins left="0.7" right="0.7" top="0.78740157499999996" bottom="0.78740157499999996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71BF-B642-42DD-B585-60E8F5873F5C}">
  <dimension ref="B2:C100"/>
  <sheetViews>
    <sheetView showGridLines="0" zoomScale="140" workbookViewId="0">
      <selection activeCell="B4" sqref="B4:C17"/>
    </sheetView>
  </sheetViews>
  <sheetFormatPr baseColWidth="10" defaultColWidth="9.19921875" defaultRowHeight="14" x14ac:dyDescent="0.2"/>
  <cols>
    <col min="1" max="1" width="2.796875" style="12" customWidth="1"/>
    <col min="2" max="3" width="9.19921875" style="12"/>
    <col min="4" max="4" width="11.59765625" style="12" bestFit="1" customWidth="1"/>
    <col min="5" max="16384" width="9.19921875" style="12"/>
  </cols>
  <sheetData>
    <row r="2" spans="2:3" x14ac:dyDescent="0.2">
      <c r="B2" s="13" t="s">
        <v>146</v>
      </c>
    </row>
    <row r="4" spans="2:3" x14ac:dyDescent="0.2">
      <c r="B4" s="23" t="s">
        <v>153</v>
      </c>
      <c r="C4" s="23" t="s">
        <v>154</v>
      </c>
    </row>
    <row r="5" spans="2:3" x14ac:dyDescent="0.2">
      <c r="B5" s="24" t="s">
        <v>155</v>
      </c>
      <c r="C5" s="23" t="s">
        <v>176</v>
      </c>
    </row>
    <row r="6" spans="2:3" x14ac:dyDescent="0.2">
      <c r="B6" s="24" t="s">
        <v>156</v>
      </c>
      <c r="C6" s="23" t="s">
        <v>157</v>
      </c>
    </row>
    <row r="7" spans="2:3" x14ac:dyDescent="0.2">
      <c r="B7" s="24" t="s">
        <v>158</v>
      </c>
      <c r="C7" s="23" t="s">
        <v>159</v>
      </c>
    </row>
    <row r="8" spans="2:3" x14ac:dyDescent="0.2">
      <c r="B8" s="24" t="s">
        <v>160</v>
      </c>
      <c r="C8" s="23" t="s">
        <v>161</v>
      </c>
    </row>
    <row r="9" spans="2:3" x14ac:dyDescent="0.2">
      <c r="B9" s="24" t="s">
        <v>162</v>
      </c>
      <c r="C9" s="23" t="s">
        <v>163</v>
      </c>
    </row>
    <row r="10" spans="2:3" x14ac:dyDescent="0.2">
      <c r="B10" s="24" t="s">
        <v>164</v>
      </c>
      <c r="C10" s="23" t="s">
        <v>163</v>
      </c>
    </row>
    <row r="11" spans="2:3" x14ac:dyDescent="0.2">
      <c r="B11" s="24" t="s">
        <v>165</v>
      </c>
      <c r="C11" s="23" t="s">
        <v>166</v>
      </c>
    </row>
    <row r="12" spans="2:3" x14ac:dyDescent="0.2">
      <c r="B12" s="24" t="s">
        <v>167</v>
      </c>
      <c r="C12" s="23" t="s">
        <v>168</v>
      </c>
    </row>
    <row r="13" spans="2:3" x14ac:dyDescent="0.2">
      <c r="B13" s="24" t="s">
        <v>162</v>
      </c>
      <c r="C13" s="23" t="s">
        <v>169</v>
      </c>
    </row>
    <row r="14" spans="2:3" x14ac:dyDescent="0.2">
      <c r="B14" s="24" t="s">
        <v>170</v>
      </c>
      <c r="C14" s="23" t="s">
        <v>171</v>
      </c>
    </row>
    <row r="15" spans="2:3" x14ac:dyDescent="0.2">
      <c r="B15" s="24" t="s">
        <v>172</v>
      </c>
      <c r="C15" s="23" t="s">
        <v>173</v>
      </c>
    </row>
    <row r="16" spans="2:3" x14ac:dyDescent="0.2">
      <c r="B16" s="24" t="s">
        <v>174</v>
      </c>
      <c r="C16" s="23" t="s">
        <v>173</v>
      </c>
    </row>
    <row r="17" spans="2:3" x14ac:dyDescent="0.2">
      <c r="B17" s="24" t="s">
        <v>175</v>
      </c>
      <c r="C17" s="23" t="s">
        <v>173</v>
      </c>
    </row>
    <row r="18" spans="2:3" x14ac:dyDescent="0.2">
      <c r="B18" s="12" t="s">
        <v>98</v>
      </c>
    </row>
    <row r="19" spans="2:3" x14ac:dyDescent="0.2">
      <c r="B19" s="12" t="s">
        <v>99</v>
      </c>
    </row>
    <row r="20" spans="2:3" x14ac:dyDescent="0.2">
      <c r="B20" s="12" t="s">
        <v>100</v>
      </c>
    </row>
    <row r="21" spans="2:3" x14ac:dyDescent="0.2">
      <c r="B21" s="12" t="s">
        <v>101</v>
      </c>
    </row>
    <row r="22" spans="2:3" x14ac:dyDescent="0.2">
      <c r="B22" s="12" t="s">
        <v>102</v>
      </c>
    </row>
    <row r="23" spans="2:3" x14ac:dyDescent="0.2">
      <c r="B23" s="12" t="s">
        <v>103</v>
      </c>
    </row>
    <row r="24" spans="2:3" x14ac:dyDescent="0.2">
      <c r="B24" s="12" t="s">
        <v>104</v>
      </c>
    </row>
    <row r="25" spans="2:3" x14ac:dyDescent="0.2">
      <c r="B25" s="12" t="s">
        <v>105</v>
      </c>
    </row>
    <row r="26" spans="2:3" x14ac:dyDescent="0.2">
      <c r="B26" s="12" t="s">
        <v>106</v>
      </c>
    </row>
    <row r="27" spans="2:3" x14ac:dyDescent="0.2">
      <c r="B27" s="12" t="s">
        <v>107</v>
      </c>
    </row>
    <row r="28" spans="2:3" x14ac:dyDescent="0.2">
      <c r="B28" s="12" t="s">
        <v>108</v>
      </c>
    </row>
    <row r="29" spans="2:3" x14ac:dyDescent="0.2">
      <c r="B29" s="12" t="s">
        <v>109</v>
      </c>
    </row>
    <row r="30" spans="2:3" x14ac:dyDescent="0.2">
      <c r="B30" s="12" t="s">
        <v>110</v>
      </c>
    </row>
    <row r="31" spans="2:3" x14ac:dyDescent="0.2">
      <c r="B31" s="12" t="s">
        <v>111</v>
      </c>
    </row>
    <row r="32" spans="2:3" x14ac:dyDescent="0.2">
      <c r="B32" s="12" t="s">
        <v>112</v>
      </c>
    </row>
    <row r="33" spans="2:2" x14ac:dyDescent="0.2">
      <c r="B33" s="12" t="s">
        <v>113</v>
      </c>
    </row>
    <row r="34" spans="2:2" x14ac:dyDescent="0.2">
      <c r="B34" s="12" t="s">
        <v>114</v>
      </c>
    </row>
    <row r="35" spans="2:2" x14ac:dyDescent="0.2">
      <c r="B35" s="12" t="s">
        <v>115</v>
      </c>
    </row>
    <row r="36" spans="2:2" x14ac:dyDescent="0.2">
      <c r="B36" s="12" t="s">
        <v>116</v>
      </c>
    </row>
    <row r="37" spans="2:2" x14ac:dyDescent="0.2">
      <c r="B37" s="12" t="s">
        <v>117</v>
      </c>
    </row>
    <row r="38" spans="2:2" x14ac:dyDescent="0.2">
      <c r="B38" s="12" t="s">
        <v>118</v>
      </c>
    </row>
    <row r="39" spans="2:2" x14ac:dyDescent="0.2">
      <c r="B39" s="12" t="s">
        <v>119</v>
      </c>
    </row>
    <row r="40" spans="2:2" x14ac:dyDescent="0.2">
      <c r="B40" s="12" t="s">
        <v>120</v>
      </c>
    </row>
    <row r="41" spans="2:2" x14ac:dyDescent="0.2">
      <c r="B41" s="12" t="s">
        <v>121</v>
      </c>
    </row>
    <row r="42" spans="2:2" x14ac:dyDescent="0.2">
      <c r="B42" s="12" t="s">
        <v>122</v>
      </c>
    </row>
    <row r="43" spans="2:2" x14ac:dyDescent="0.2">
      <c r="B43" s="12" t="s">
        <v>123</v>
      </c>
    </row>
    <row r="44" spans="2:2" x14ac:dyDescent="0.2">
      <c r="B44" s="12" t="s">
        <v>124</v>
      </c>
    </row>
    <row r="45" spans="2:2" x14ac:dyDescent="0.2">
      <c r="B45" s="12" t="s">
        <v>125</v>
      </c>
    </row>
    <row r="46" spans="2:2" x14ac:dyDescent="0.2">
      <c r="B46" s="12" t="s">
        <v>126</v>
      </c>
    </row>
    <row r="47" spans="2:2" x14ac:dyDescent="0.2">
      <c r="B47" s="12" t="s">
        <v>127</v>
      </c>
    </row>
    <row r="48" spans="2:2" x14ac:dyDescent="0.2">
      <c r="B48" s="12" t="s">
        <v>128</v>
      </c>
    </row>
    <row r="49" spans="2:2" x14ac:dyDescent="0.2">
      <c r="B49" s="12" t="s">
        <v>129</v>
      </c>
    </row>
    <row r="50" spans="2:2" x14ac:dyDescent="0.2">
      <c r="B50" s="12" t="s">
        <v>130</v>
      </c>
    </row>
    <row r="51" spans="2:2" x14ac:dyDescent="0.2">
      <c r="B51" s="12" t="s">
        <v>131</v>
      </c>
    </row>
    <row r="52" spans="2:2" x14ac:dyDescent="0.2">
      <c r="B52" s="12" t="s">
        <v>132</v>
      </c>
    </row>
    <row r="53" spans="2:2" x14ac:dyDescent="0.2">
      <c r="B53" s="12" t="s">
        <v>133</v>
      </c>
    </row>
    <row r="54" spans="2:2" x14ac:dyDescent="0.2">
      <c r="B54" s="12" t="s">
        <v>134</v>
      </c>
    </row>
    <row r="55" spans="2:2" x14ac:dyDescent="0.2">
      <c r="B55" s="12" t="s">
        <v>135</v>
      </c>
    </row>
    <row r="56" spans="2:2" x14ac:dyDescent="0.2">
      <c r="B56" s="12" t="s">
        <v>136</v>
      </c>
    </row>
    <row r="57" spans="2:2" x14ac:dyDescent="0.2">
      <c r="B57" s="12" t="s">
        <v>137</v>
      </c>
    </row>
    <row r="58" spans="2:2" x14ac:dyDescent="0.2">
      <c r="B58" s="12" t="s">
        <v>138</v>
      </c>
    </row>
    <row r="59" spans="2:2" x14ac:dyDescent="0.2">
      <c r="B59" s="12" t="s">
        <v>139</v>
      </c>
    </row>
    <row r="60" spans="2:2" x14ac:dyDescent="0.2">
      <c r="B60" s="12" t="s">
        <v>140</v>
      </c>
    </row>
    <row r="61" spans="2:2" x14ac:dyDescent="0.2">
      <c r="B61" s="12" t="s">
        <v>141</v>
      </c>
    </row>
    <row r="62" spans="2:2" x14ac:dyDescent="0.2">
      <c r="B62" s="12" t="s">
        <v>142</v>
      </c>
    </row>
    <row r="63" spans="2:2" x14ac:dyDescent="0.2">
      <c r="B63" s="12" t="s">
        <v>105</v>
      </c>
    </row>
    <row r="64" spans="2:2" x14ac:dyDescent="0.2">
      <c r="B64" s="12" t="s">
        <v>106</v>
      </c>
    </row>
    <row r="65" spans="2:2" x14ac:dyDescent="0.2">
      <c r="B65" s="12" t="s">
        <v>107</v>
      </c>
    </row>
    <row r="66" spans="2:2" x14ac:dyDescent="0.2">
      <c r="B66" s="12" t="s">
        <v>108</v>
      </c>
    </row>
    <row r="67" spans="2:2" x14ac:dyDescent="0.2">
      <c r="B67" s="12" t="s">
        <v>109</v>
      </c>
    </row>
    <row r="68" spans="2:2" x14ac:dyDescent="0.2">
      <c r="B68" s="12" t="s">
        <v>110</v>
      </c>
    </row>
    <row r="69" spans="2:2" x14ac:dyDescent="0.2">
      <c r="B69" s="12" t="s">
        <v>111</v>
      </c>
    </row>
    <row r="70" spans="2:2" x14ac:dyDescent="0.2">
      <c r="B70" s="12" t="s">
        <v>112</v>
      </c>
    </row>
    <row r="71" spans="2:2" x14ac:dyDescent="0.2">
      <c r="B71" s="12" t="s">
        <v>113</v>
      </c>
    </row>
    <row r="72" spans="2:2" x14ac:dyDescent="0.2">
      <c r="B72" s="12" t="s">
        <v>114</v>
      </c>
    </row>
    <row r="73" spans="2:2" x14ac:dyDescent="0.2">
      <c r="B73" s="12" t="s">
        <v>115</v>
      </c>
    </row>
    <row r="74" spans="2:2" x14ac:dyDescent="0.2">
      <c r="B74" s="12" t="s">
        <v>116</v>
      </c>
    </row>
    <row r="75" spans="2:2" x14ac:dyDescent="0.2">
      <c r="B75" s="12" t="s">
        <v>117</v>
      </c>
    </row>
    <row r="76" spans="2:2" x14ac:dyDescent="0.2">
      <c r="B76" s="12" t="s">
        <v>118</v>
      </c>
    </row>
    <row r="77" spans="2:2" x14ac:dyDescent="0.2">
      <c r="B77" s="12" t="s">
        <v>119</v>
      </c>
    </row>
    <row r="78" spans="2:2" x14ac:dyDescent="0.2">
      <c r="B78" s="12" t="s">
        <v>120</v>
      </c>
    </row>
    <row r="79" spans="2:2" x14ac:dyDescent="0.2">
      <c r="B79" s="12" t="s">
        <v>121</v>
      </c>
    </row>
    <row r="80" spans="2:2" x14ac:dyDescent="0.2">
      <c r="B80" s="12" t="s">
        <v>122</v>
      </c>
    </row>
    <row r="81" spans="2:2" x14ac:dyDescent="0.2">
      <c r="B81" s="12" t="s">
        <v>123</v>
      </c>
    </row>
    <row r="82" spans="2:2" x14ac:dyDescent="0.2">
      <c r="B82" s="12" t="s">
        <v>124</v>
      </c>
    </row>
    <row r="83" spans="2:2" x14ac:dyDescent="0.2">
      <c r="B83" s="12" t="s">
        <v>125</v>
      </c>
    </row>
    <row r="84" spans="2:2" x14ac:dyDescent="0.2">
      <c r="B84" s="12" t="s">
        <v>126</v>
      </c>
    </row>
    <row r="85" spans="2:2" x14ac:dyDescent="0.2">
      <c r="B85" s="12" t="s">
        <v>134</v>
      </c>
    </row>
    <row r="86" spans="2:2" x14ac:dyDescent="0.2">
      <c r="B86" s="12" t="s">
        <v>135</v>
      </c>
    </row>
    <row r="87" spans="2:2" x14ac:dyDescent="0.2">
      <c r="B87" s="12" t="s">
        <v>136</v>
      </c>
    </row>
    <row r="88" spans="2:2" x14ac:dyDescent="0.2">
      <c r="B88" s="12" t="s">
        <v>137</v>
      </c>
    </row>
    <row r="89" spans="2:2" x14ac:dyDescent="0.2">
      <c r="B89" s="12" t="s">
        <v>138</v>
      </c>
    </row>
    <row r="90" spans="2:2" x14ac:dyDescent="0.2">
      <c r="B90" s="12" t="s">
        <v>139</v>
      </c>
    </row>
    <row r="91" spans="2:2" x14ac:dyDescent="0.2">
      <c r="B91" s="12" t="s">
        <v>140</v>
      </c>
    </row>
    <row r="92" spans="2:2" x14ac:dyDescent="0.2">
      <c r="B92" s="12" t="s">
        <v>141</v>
      </c>
    </row>
    <row r="93" spans="2:2" x14ac:dyDescent="0.2">
      <c r="B93" s="12" t="s">
        <v>142</v>
      </c>
    </row>
    <row r="94" spans="2:2" x14ac:dyDescent="0.2">
      <c r="B94" s="12" t="s">
        <v>105</v>
      </c>
    </row>
    <row r="95" spans="2:2" x14ac:dyDescent="0.2">
      <c r="B95" s="12" t="s">
        <v>106</v>
      </c>
    </row>
    <row r="96" spans="2:2" x14ac:dyDescent="0.2">
      <c r="B96" s="12" t="s">
        <v>107</v>
      </c>
    </row>
    <row r="97" spans="2:2" x14ac:dyDescent="0.2">
      <c r="B97" s="12" t="s">
        <v>108</v>
      </c>
    </row>
    <row r="98" spans="2:2" x14ac:dyDescent="0.2">
      <c r="B98" s="12" t="s">
        <v>109</v>
      </c>
    </row>
    <row r="99" spans="2:2" x14ac:dyDescent="0.2">
      <c r="B99" s="12" t="s">
        <v>110</v>
      </c>
    </row>
    <row r="100" spans="2:2" x14ac:dyDescent="0.2">
      <c r="B100" s="12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892-C4B5-4D85-8DEF-7A82F2FD41A8}">
  <dimension ref="B2:C25"/>
  <sheetViews>
    <sheetView showGridLines="0" zoomScale="125" workbookViewId="0">
      <selection activeCell="E28" sqref="E28"/>
    </sheetView>
  </sheetViews>
  <sheetFormatPr baseColWidth="10" defaultColWidth="9" defaultRowHeight="14" x14ac:dyDescent="0.2"/>
  <cols>
    <col min="1" max="1" width="2.59765625" customWidth="1"/>
    <col min="2" max="3" width="18.796875" customWidth="1"/>
  </cols>
  <sheetData>
    <row r="2" spans="2:3" x14ac:dyDescent="0.2">
      <c r="B2" s="14" t="s">
        <v>147</v>
      </c>
    </row>
    <row r="4" spans="2:3" ht="26.25" customHeight="1" x14ac:dyDescent="0.2">
      <c r="B4" s="17" t="s">
        <v>148</v>
      </c>
      <c r="C4" s="17" t="s">
        <v>149</v>
      </c>
    </row>
    <row r="5" spans="2:3" x14ac:dyDescent="0.2">
      <c r="B5" s="15">
        <v>40544</v>
      </c>
      <c r="C5" s="16">
        <v>822755.74000000011</v>
      </c>
    </row>
    <row r="6" spans="2:3" x14ac:dyDescent="0.2">
      <c r="B6" s="15">
        <v>40575</v>
      </c>
      <c r="C6" s="16">
        <v>369238.29000000004</v>
      </c>
    </row>
    <row r="7" spans="2:3" x14ac:dyDescent="0.2">
      <c r="B7" s="15">
        <v>40603</v>
      </c>
      <c r="C7" s="16">
        <v>350742.92000000004</v>
      </c>
    </row>
    <row r="8" spans="2:3" x14ac:dyDescent="0.2">
      <c r="B8" s="15">
        <v>40634</v>
      </c>
      <c r="C8" s="16">
        <v>1597862.2999999998</v>
      </c>
    </row>
    <row r="9" spans="2:3" x14ac:dyDescent="0.2">
      <c r="B9" s="15">
        <v>40664</v>
      </c>
      <c r="C9" s="16">
        <v>1039802.6900000001</v>
      </c>
    </row>
    <row r="10" spans="2:3" x14ac:dyDescent="0.2">
      <c r="B10" s="15">
        <v>40695</v>
      </c>
      <c r="C10" s="16">
        <v>1731763.6400000001</v>
      </c>
    </row>
    <row r="11" spans="2:3" x14ac:dyDescent="0.2">
      <c r="B11" s="15">
        <v>40725</v>
      </c>
      <c r="C11" s="16">
        <v>714647.46</v>
      </c>
    </row>
    <row r="12" spans="2:3" x14ac:dyDescent="0.2">
      <c r="B12" s="15">
        <v>40756</v>
      </c>
      <c r="C12" s="16">
        <v>1019816.65</v>
      </c>
    </row>
    <row r="13" spans="2:3" x14ac:dyDescent="0.2">
      <c r="B13" s="15">
        <v>40787</v>
      </c>
      <c r="C13" s="16">
        <v>691138.2699999999</v>
      </c>
    </row>
    <row r="14" spans="2:3" x14ac:dyDescent="0.2">
      <c r="B14" s="15">
        <v>40817</v>
      </c>
      <c r="C14" s="16">
        <v>555757.63</v>
      </c>
    </row>
    <row r="15" spans="2:3" x14ac:dyDescent="0.2">
      <c r="B15" s="15">
        <v>40848</v>
      </c>
      <c r="C15" s="16">
        <v>1552430.06</v>
      </c>
    </row>
    <row r="16" spans="2:3" x14ac:dyDescent="0.2">
      <c r="B16" s="15">
        <v>40878</v>
      </c>
      <c r="C16" s="16">
        <v>1005959.0100000002</v>
      </c>
    </row>
    <row r="17" spans="2:3" x14ac:dyDescent="0.2">
      <c r="B17" s="15">
        <v>40909</v>
      </c>
      <c r="C17" s="16">
        <v>1355153.32</v>
      </c>
    </row>
    <row r="18" spans="2:3" x14ac:dyDescent="0.2">
      <c r="B18" s="15">
        <v>40940</v>
      </c>
      <c r="C18" s="16">
        <v>629668.54999999993</v>
      </c>
    </row>
    <row r="19" spans="2:3" x14ac:dyDescent="0.2">
      <c r="B19" s="15">
        <v>40969</v>
      </c>
      <c r="C19" s="16">
        <v>1067997.97</v>
      </c>
    </row>
    <row r="20" spans="2:3" x14ac:dyDescent="0.2">
      <c r="B20" s="15">
        <v>41000</v>
      </c>
      <c r="C20" s="16">
        <v>805740.71000000008</v>
      </c>
    </row>
    <row r="21" spans="2:3" x14ac:dyDescent="0.2">
      <c r="B21" s="15">
        <v>41030</v>
      </c>
      <c r="C21" s="16">
        <v>1160106.3600000001</v>
      </c>
    </row>
    <row r="22" spans="2:3" x14ac:dyDescent="0.2">
      <c r="B22" s="15">
        <v>41061</v>
      </c>
      <c r="C22" s="16">
        <v>941610.5399999998</v>
      </c>
    </row>
    <row r="23" spans="2:3" x14ac:dyDescent="0.2">
      <c r="B23" s="15">
        <v>41091</v>
      </c>
      <c r="C23" s="16">
        <v>1113188.49</v>
      </c>
    </row>
    <row r="24" spans="2:3" x14ac:dyDescent="0.2">
      <c r="B24" s="15">
        <v>41122</v>
      </c>
      <c r="C24" s="16">
        <v>662838.78</v>
      </c>
    </row>
    <row r="25" spans="2:3" x14ac:dyDescent="0.2">
      <c r="B25" s="15">
        <v>41153</v>
      </c>
      <c r="C25" s="16">
        <v>874990.03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1</vt:lpstr>
      <vt:lpstr>data</vt:lpstr>
      <vt:lpstr>3</vt:lpstr>
      <vt:lpstr>4</vt:lpstr>
      <vt:lpstr>5</vt:lpstr>
      <vt:lpstr>6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 Jarischova (PPL CZ)</dc:creator>
  <cp:lastModifiedBy>David Pospíšil</cp:lastModifiedBy>
  <dcterms:created xsi:type="dcterms:W3CDTF">2024-01-29T07:47:58Z</dcterms:created>
  <dcterms:modified xsi:type="dcterms:W3CDTF">2024-02-19T16:27:43Z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2024-01-29T07:53:28Z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7278ad7a-1873-4d91-9ff7-e4e8b32b2ff9</vt:lpwstr>
  </property>
  <property fmtid="{D5CDD505-2E9C-101B-9397-08002B2CF9AE}" pid="8" name="MSIP_Label_736915f3-2f02-4945-8997-f2963298db46_ContentBits">
    <vt:lpwstr>1</vt:lpwstr>
  </property>
</Properties>
</file>