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1"/>
  <workbookPr/>
  <mc:AlternateContent xmlns:mc="http://schemas.openxmlformats.org/markup-compatibility/2006">
    <mc:Choice Requires="x15">
      <x15ac:absPath xmlns:x15ac="http://schemas.microsoft.com/office/spreadsheetml/2010/11/ac" url="https://stats.cohesion.net.nz/Sites/CR/CRPRS/PUB/JobsRestricted/Goods and services trade by country Year ended June 2019/CORRECTED FILES/"/>
    </mc:Choice>
  </mc:AlternateContent>
  <xr:revisionPtr revIDLastSave="0" documentId="8_{BA6F4EE0-3E34-45F7-A79B-2BC3109574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ntents" sheetId="23" r:id="rId1"/>
    <sheet name="Table 1" sheetId="22" r:id="rId2"/>
    <sheet name="Table 2" sheetId="21" r:id="rId3"/>
    <sheet name="Table 3" sheetId="20" r:id="rId4"/>
    <sheet name="Table 4" sheetId="19" r:id="rId5"/>
    <sheet name="Table 5" sheetId="18" r:id="rId6"/>
    <sheet name="Table 6" sheetId="17" r:id="rId7"/>
    <sheet name="Table 7" sheetId="16" r:id="rId8"/>
    <sheet name="Table 8" sheetId="15" r:id="rId9"/>
    <sheet name="Table 9" sheetId="14" r:id="rId10"/>
    <sheet name="Table 10" sheetId="13" r:id="rId11"/>
    <sheet name="Table 11" sheetId="12" r:id="rId12"/>
    <sheet name="Table 12" sheetId="11" r:id="rId13"/>
    <sheet name="Table 13" sheetId="10" r:id="rId14"/>
    <sheet name="Table 14" sheetId="9" r:id="rId15"/>
    <sheet name="Table 15" sheetId="8" r:id="rId16"/>
    <sheet name="Table 16" sheetId="7" r:id="rId17"/>
    <sheet name="Table 17" sheetId="6" r:id="rId18"/>
    <sheet name="Table 18" sheetId="5" r:id="rId19"/>
    <sheet name="Table 19" sheetId="4" r:id="rId20"/>
    <sheet name="Table 20" sheetId="3" r:id="rId21"/>
    <sheet name="Table 21" sheetId="2" r:id="rId22"/>
    <sheet name="Table 22" sheetId="1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23" l="1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" i="23"/>
  <c r="A5" i="23"/>
  <c r="B4" i="23"/>
  <c r="A4" i="23"/>
</calcChain>
</file>

<file path=xl/sharedStrings.xml><?xml version="1.0" encoding="utf-8"?>
<sst xmlns="http://schemas.openxmlformats.org/spreadsheetml/2006/main" count="1283" uniqueCount="295">
  <si>
    <t>Goods and services trade by country: Year ended June 2019 – corrected</t>
  </si>
  <si>
    <t>List of tables</t>
  </si>
  <si>
    <t>Find more data on Infoshare</t>
  </si>
  <si>
    <t>Use Infoshare, a free online database, to access time-series data specific to your needs:</t>
  </si>
  <si>
    <t>Infoshare</t>
  </si>
  <si>
    <t>To access services by country on Infoshare, select the following category from the homepage:</t>
  </si>
  <si>
    <t>Subject category: Balance of Payments</t>
  </si>
  <si>
    <t>More information about Infoshare (www.stats.govt.nz/about-infoshare).</t>
  </si>
  <si>
    <t>Next release</t>
  </si>
  <si>
    <r>
      <rPr>
        <i/>
        <sz val="10"/>
        <color rgb="FF000000"/>
        <rFont val="Arial"/>
        <family val="2"/>
      </rPr>
      <t>Goods and services trade by country: Year ended September 2019</t>
    </r>
    <r>
      <rPr>
        <sz val="10"/>
        <color rgb="FF000000"/>
        <rFont val="Arial"/>
        <family val="2"/>
      </rPr>
      <t xml:space="preserve"> will be released on 3 December 2019.</t>
    </r>
  </si>
  <si>
    <t>Published by Stats NZ</t>
  </si>
  <si>
    <t>10 October 2019</t>
  </si>
  <si>
    <t>www.stats.govt.nz</t>
  </si>
  <si>
    <t>Table 1</t>
  </si>
  <si>
    <t>New Zealand's total trade</t>
  </si>
  <si>
    <t>By top 25 countries</t>
  </si>
  <si>
    <t>Year ended June 2019</t>
  </si>
  <si>
    <t>Trading partner</t>
  </si>
  <si>
    <t>Total Exports</t>
  </si>
  <si>
    <t>Total Imports</t>
  </si>
  <si>
    <t>Two-way trade</t>
  </si>
  <si>
    <t>Trade balance</t>
  </si>
  <si>
    <t>NZ$(million)</t>
  </si>
  <si>
    <t>China, People's Republic of</t>
  </si>
  <si>
    <t>Australia</t>
  </si>
  <si>
    <t>European Union</t>
  </si>
  <si>
    <t>United States of America</t>
  </si>
  <si>
    <t>Japan</t>
  </si>
  <si>
    <t>Singapore</t>
  </si>
  <si>
    <t>Korea, Republic of</t>
  </si>
  <si>
    <t>Thailand</t>
  </si>
  <si>
    <t>United Arab Emirates</t>
  </si>
  <si>
    <t>Malaysia</t>
  </si>
  <si>
    <t>India</t>
  </si>
  <si>
    <t>Taiwan</t>
  </si>
  <si>
    <t>Indonesia</t>
  </si>
  <si>
    <t>Canada</t>
  </si>
  <si>
    <t>Hong Kong (Special Administrative Region)</t>
  </si>
  <si>
    <t>Viet Nam</t>
  </si>
  <si>
    <t>Switzerland</t>
  </si>
  <si>
    <t>Philippines</t>
  </si>
  <si>
    <t>Saudi Arabia</t>
  </si>
  <si>
    <t>Fiji</t>
  </si>
  <si>
    <t>Russia</t>
  </si>
  <si>
    <t>Mexico</t>
  </si>
  <si>
    <t>Sri Lanka</t>
  </si>
  <si>
    <t>Bangladesh</t>
  </si>
  <si>
    <t>Brazil</t>
  </si>
  <si>
    <r>
      <t>Total</t>
    </r>
    <r>
      <rPr>
        <vertAlign val="superscript"/>
        <sz val="11"/>
        <rFont val="Arial"/>
        <family val="2"/>
      </rPr>
      <t>(2)(3)</t>
    </r>
    <r>
      <rPr>
        <sz val="11"/>
        <color rgb="FF000000"/>
        <rFont val="Arial"/>
        <family val="2"/>
      </rPr>
      <t/>
    </r>
  </si>
  <si>
    <r>
      <t>APEC</t>
    </r>
    <r>
      <rPr>
        <vertAlign val="superscript"/>
        <sz val="11"/>
        <rFont val="Arial"/>
        <family val="2"/>
      </rPr>
      <t>(3)</t>
    </r>
    <r>
      <rPr>
        <sz val="11"/>
        <color rgb="FF000000"/>
        <rFont val="Arial"/>
        <family val="2"/>
      </rPr>
      <t/>
    </r>
  </si>
  <si>
    <r>
      <t>ASEAN</t>
    </r>
    <r>
      <rPr>
        <vertAlign val="superscript"/>
        <sz val="11"/>
        <rFont val="Arial"/>
        <family val="2"/>
      </rPr>
      <t>(3)</t>
    </r>
    <r>
      <rPr>
        <sz val="11"/>
        <color rgb="FF000000"/>
        <rFont val="Arial"/>
        <family val="2"/>
      </rPr>
      <t/>
    </r>
  </si>
  <si>
    <r>
      <t>Eurozone</t>
    </r>
    <r>
      <rPr>
        <vertAlign val="superscript"/>
        <sz val="11"/>
        <rFont val="Arial"/>
        <family val="2"/>
      </rPr>
      <t>(3)</t>
    </r>
    <r>
      <rPr>
        <sz val="11"/>
        <color rgb="FF000000"/>
        <rFont val="Arial"/>
        <family val="2"/>
      </rPr>
      <t/>
    </r>
  </si>
  <si>
    <r>
      <t>GCC</t>
    </r>
    <r>
      <rPr>
        <vertAlign val="superscript"/>
        <sz val="11"/>
        <rFont val="Arial"/>
        <family val="2"/>
      </rPr>
      <t>(3)</t>
    </r>
    <r>
      <rPr>
        <sz val="11"/>
        <color rgb="FF000000"/>
        <rFont val="Arial"/>
        <family val="2"/>
      </rPr>
      <t/>
    </r>
  </si>
  <si>
    <r>
      <t>OECD</t>
    </r>
    <r>
      <rPr>
        <vertAlign val="superscript"/>
        <sz val="11"/>
        <rFont val="Arial"/>
        <family val="2"/>
      </rPr>
      <t>(3)</t>
    </r>
    <r>
      <rPr>
        <sz val="11"/>
        <color rgb="FF000000"/>
        <rFont val="Arial"/>
        <family val="2"/>
      </rPr>
      <t/>
    </r>
  </si>
  <si>
    <r>
      <t>PIF (Excluding Australia)</t>
    </r>
    <r>
      <rPr>
        <vertAlign val="superscript"/>
        <sz val="11"/>
        <rFont val="Arial"/>
        <family val="2"/>
      </rPr>
      <t>(3)</t>
    </r>
    <r>
      <rPr>
        <sz val="11"/>
        <color rgb="FF000000"/>
        <rFont val="Arial"/>
        <family val="2"/>
      </rPr>
      <t/>
    </r>
  </si>
  <si>
    <t>1. Totals are different from those published in balance of payments due to conceptual adjustments. Goods values are compiled using international merchandise trade statistics concepts.</t>
  </si>
  <si>
    <t>2. Only a limited country breakdown is shown in this table, therefore data does not sum to stated totals.</t>
  </si>
  <si>
    <t>3. See Table 22 for member countries.</t>
  </si>
  <si>
    <r>
      <rPr>
        <b/>
        <sz val="8"/>
        <color rgb="FF000000"/>
        <rFont val="Arial"/>
        <family val="2"/>
      </rPr>
      <t>Source</t>
    </r>
    <r>
      <rPr>
        <sz val="8"/>
        <color rgb="FF000000"/>
        <rFont val="Arial"/>
        <family val="2"/>
      </rPr>
      <t>: Stats NZ</t>
    </r>
  </si>
  <si>
    <t>Table 2</t>
  </si>
  <si>
    <t>Exports by source</t>
  </si>
  <si>
    <t>Top 25 countries and economic groupings</t>
  </si>
  <si>
    <t>Source</t>
  </si>
  <si>
    <t>Goods</t>
  </si>
  <si>
    <t>Services</t>
  </si>
  <si>
    <t>Total</t>
  </si>
  <si>
    <t>Rank</t>
  </si>
  <si>
    <t/>
  </si>
  <si>
    <t>United Kingdom</t>
  </si>
  <si>
    <t>...</t>
  </si>
  <si>
    <t>Germany</t>
  </si>
  <si>
    <t>Netherlands</t>
  </si>
  <si>
    <t>France</t>
  </si>
  <si>
    <t>Denmark</t>
  </si>
  <si>
    <t>Algeria</t>
  </si>
  <si>
    <t>Symbol:</t>
  </si>
  <si>
    <t>not applicable</t>
  </si>
  <si>
    <t>Table 3</t>
  </si>
  <si>
    <t>Total exports</t>
  </si>
  <si>
    <t>By top 30 categories</t>
  </si>
  <si>
    <t>Commodity / service</t>
  </si>
  <si>
    <t>Exports (fob)</t>
  </si>
  <si>
    <t>% of total</t>
  </si>
  <si>
    <t>Milk powder, butter, and cheese</t>
  </si>
  <si>
    <t>Business and other personal travel</t>
  </si>
  <si>
    <t>Meat and edible offal</t>
  </si>
  <si>
    <t>Logs, wood, and wood articles</t>
  </si>
  <si>
    <t>Education travel services</t>
  </si>
  <si>
    <t>Fruit</t>
  </si>
  <si>
    <t>Air transport</t>
  </si>
  <si>
    <t>Other business services</t>
  </si>
  <si>
    <t>Preparations of milk, cereals, flour, and starch</t>
  </si>
  <si>
    <t>Mechanical machinery and equipment</t>
  </si>
  <si>
    <t>Wine</t>
  </si>
  <si>
    <t>Fish, crustaceans, and molluscs</t>
  </si>
  <si>
    <t>Miscellaneous edible preparations</t>
  </si>
  <si>
    <t>Aluminium and aluminium articles</t>
  </si>
  <si>
    <t>Telecommunications, computer, and information services</t>
  </si>
  <si>
    <t>Electrical machinery and equipment</t>
  </si>
  <si>
    <t>Optical, medical, and measuring equipment</t>
  </si>
  <si>
    <t>Wood pulp and waste paper</t>
  </si>
  <si>
    <t>Financial services</t>
  </si>
  <si>
    <t>Casein and caseinates</t>
  </si>
  <si>
    <t>Charges for the use of intellectual property</t>
  </si>
  <si>
    <t>Iron and steel, and articles</t>
  </si>
  <si>
    <t>Management fees</t>
  </si>
  <si>
    <t>Precious metals, jewellery, and coins</t>
  </si>
  <si>
    <t>Sea transport</t>
  </si>
  <si>
    <t>Bunkering, passengers' baggage, and ships' stores</t>
  </si>
  <si>
    <t>Crude oil</t>
  </si>
  <si>
    <t>Wool</t>
  </si>
  <si>
    <t>Textiles and textile articles</t>
  </si>
  <si>
    <t>Other animal originated products</t>
  </si>
  <si>
    <r>
      <t>Total</t>
    </r>
    <r>
      <rPr>
        <vertAlign val="superscript"/>
        <sz val="11"/>
        <rFont val="Arial"/>
        <family val="2"/>
      </rPr>
      <t>(1)</t>
    </r>
    <r>
      <rPr>
        <sz val="11"/>
        <color rgb="FF000000"/>
        <rFont val="Arial"/>
        <family val="2"/>
      </rPr>
      <t/>
    </r>
  </si>
  <si>
    <t>Confidential goods</t>
  </si>
  <si>
    <r>
      <t>Commerical services</t>
    </r>
    <r>
      <rPr>
        <vertAlign val="superscript"/>
        <sz val="11"/>
        <rFont val="Arial"/>
        <family val="2"/>
      </rPr>
      <t>(2)</t>
    </r>
    <r>
      <rPr>
        <sz val="11"/>
        <color rgb="FF000000"/>
        <rFont val="Arial"/>
        <family val="2"/>
      </rPr>
      <t/>
    </r>
  </si>
  <si>
    <t>1. Only a limited country breakdown is shown in this table, therefore data does not sum to stated totals.</t>
  </si>
  <si>
    <t>2. Commercial services includes trade in all services except, travel (expenditure by international visitors), transportation, insurance, and government services.</t>
  </si>
  <si>
    <t>Note: fob - free on board</t>
  </si>
  <si>
    <t>Table 4</t>
  </si>
  <si>
    <t>Top 25 exports</t>
  </si>
  <si>
    <t>By commodity/service and destination country/economic grouping</t>
  </si>
  <si>
    <t>Year ended June</t>
  </si>
  <si>
    <t>Commodity/service</t>
  </si>
  <si>
    <t>Destination</t>
  </si>
  <si>
    <t>Other personal travel</t>
  </si>
  <si>
    <t>Education travel</t>
  </si>
  <si>
    <t>R</t>
  </si>
  <si>
    <t>Transportation services</t>
  </si>
  <si>
    <t>All countries</t>
  </si>
  <si>
    <t>R corrected</t>
  </si>
  <si>
    <t>Table 5</t>
  </si>
  <si>
    <t>Imports by source</t>
  </si>
  <si>
    <t>Italy</t>
  </si>
  <si>
    <t>Argentina</t>
  </si>
  <si>
    <t>Cook Islands</t>
  </si>
  <si>
    <t>South Africa</t>
  </si>
  <si>
    <t>Table 6</t>
  </si>
  <si>
    <t>Total imports</t>
  </si>
  <si>
    <t>Imports (vfd)</t>
  </si>
  <si>
    <t>Vehicles, parts, and accessories</t>
  </si>
  <si>
    <t>Petroleum and products</t>
  </si>
  <si>
    <t>Plastic and plastic articles</t>
  </si>
  <si>
    <t>Insurance and pension services</t>
  </si>
  <si>
    <t>Aircraft and parts</t>
  </si>
  <si>
    <t>Pharmaceutical products</t>
  </si>
  <si>
    <t>Furniture, furnishings, and light fittings</t>
  </si>
  <si>
    <t>Paper and paperboard, and articles</t>
  </si>
  <si>
    <t>Food residues, wastes, and fodder</t>
  </si>
  <si>
    <t>Fertilizers</t>
  </si>
  <si>
    <t>Rubber and rubber articles</t>
  </si>
  <si>
    <t>Essential oils, perfumes, and toiletries</t>
  </si>
  <si>
    <t>Inorganic chemicals</t>
  </si>
  <si>
    <t>Beverages, spirits, and vinegar</t>
  </si>
  <si>
    <t>Toys, games, and sports requisites</t>
  </si>
  <si>
    <t>Other chemical products</t>
  </si>
  <si>
    <t>Note: vfd - value for duty</t>
  </si>
  <si>
    <t>Table 7</t>
  </si>
  <si>
    <t>Top 25 imports</t>
  </si>
  <si>
    <t>By commodity/service and source country/economic grouping</t>
  </si>
  <si>
    <t>Business travel</t>
  </si>
  <si>
    <t>Table 8</t>
  </si>
  <si>
    <t>New Zealand's trade with APEC</t>
  </si>
  <si>
    <t>Exports</t>
  </si>
  <si>
    <t>Major goods exports</t>
  </si>
  <si>
    <t>Major services exports</t>
  </si>
  <si>
    <t>Travel services</t>
  </si>
  <si>
    <t>Imports</t>
  </si>
  <si>
    <t>Major goods imports</t>
  </si>
  <si>
    <t>Major services imports</t>
  </si>
  <si>
    <t>1. See Table 22 for member countries.</t>
  </si>
  <si>
    <t>Note: APEC - Asia Pacific Economic Cooperation</t>
  </si>
  <si>
    <t>Table 9</t>
  </si>
  <si>
    <t>New Zealand's trade with ASEAN</t>
  </si>
  <si>
    <t>Note: ASEAN - Association of Southeast Asian Nations</t>
  </si>
  <si>
    <t>Table 10</t>
  </si>
  <si>
    <t>New Zealand's trade with the European Union</t>
  </si>
  <si>
    <t>Table 11</t>
  </si>
  <si>
    <t>New Zealand's trade with the Eurozone</t>
  </si>
  <si>
    <t>Table 12</t>
  </si>
  <si>
    <t>New Zealand's trade with the GCC</t>
  </si>
  <si>
    <t>Personal, cultural, and recreational services</t>
  </si>
  <si>
    <t>C</t>
  </si>
  <si>
    <t>Glass and glassware</t>
  </si>
  <si>
    <t>Government services</t>
  </si>
  <si>
    <t>Note: GCC - Gulf Cooperation Council</t>
  </si>
  <si>
    <t>C confidential</t>
  </si>
  <si>
    <t>Table 13</t>
  </si>
  <si>
    <t>New Zealand's trade with the OECD</t>
  </si>
  <si>
    <t>Note: OECD - Organisation for Economic Co-operation and Development</t>
  </si>
  <si>
    <t>Table 14</t>
  </si>
  <si>
    <t>New Zealand's trade with the PIF (Excluding Australia)</t>
  </si>
  <si>
    <t>Live animals</t>
  </si>
  <si>
    <t>Note: PIF (Excluding Australia) - Pacific Island Forum</t>
  </si>
  <si>
    <t>Table 15</t>
  </si>
  <si>
    <t>New Zealand's trade with Australia</t>
  </si>
  <si>
    <t>Table 16</t>
  </si>
  <si>
    <t>New Zealand's trade with China, People's Republic of</t>
  </si>
  <si>
    <t>Table 17</t>
  </si>
  <si>
    <t>New Zealand's trade with Korea, Republic of</t>
  </si>
  <si>
    <t>Table 18</t>
  </si>
  <si>
    <t>New Zealand's trade with United States of America</t>
  </si>
  <si>
    <t>Table 19</t>
  </si>
  <si>
    <t>New Zealand's trade with Japan</t>
  </si>
  <si>
    <t>Table 20</t>
  </si>
  <si>
    <t>New Zealand's trade with Taiwan</t>
  </si>
  <si>
    <t>Table 21</t>
  </si>
  <si>
    <t>New Zealand goods and services exporters</t>
  </si>
  <si>
    <t>By revenue group</t>
  </si>
  <si>
    <t>June years</t>
  </si>
  <si>
    <t>Enterprise revenue group</t>
  </si>
  <si>
    <t>Number of enterprises</t>
  </si>
  <si>
    <t>Total exports revenue NZ$(million)</t>
  </si>
  <si>
    <r>
      <t>Goods and services exporters</t>
    </r>
    <r>
      <rPr>
        <vertAlign val="superscript"/>
        <sz val="11"/>
        <rFont val="Arial"/>
        <family val="2"/>
      </rPr>
      <t>(1)</t>
    </r>
    <r>
      <rPr>
        <sz val="11"/>
        <color rgb="FF000000"/>
        <rFont val="Arial"/>
        <family val="2"/>
      </rPr>
      <t/>
    </r>
  </si>
  <si>
    <t>Under $10,000</t>
  </si>
  <si>
    <t>$10,000 - $49,999</t>
  </si>
  <si>
    <t>$50,000 - $99,999</t>
  </si>
  <si>
    <t>$100,000 - $499,999</t>
  </si>
  <si>
    <t>$500,000 - $999,999</t>
  </si>
  <si>
    <t>$1,000,000 - $1,999,999</t>
  </si>
  <si>
    <t>$2,000,000 - $4,999,999</t>
  </si>
  <si>
    <t>$5,000,000 - $9,999,999</t>
  </si>
  <si>
    <t>$10,000,000 - $24,999,999</t>
  </si>
  <si>
    <t>$25,000,000 - $74,999,999</t>
  </si>
  <si>
    <t>$75,000,000 and over</t>
  </si>
  <si>
    <t>Unassigned to an enterprise</t>
  </si>
  <si>
    <r>
      <t>Total</t>
    </r>
    <r>
      <rPr>
        <vertAlign val="superscript"/>
        <sz val="11"/>
        <rFont val="Arial"/>
        <family val="2"/>
      </rPr>
      <t>(3)</t>
    </r>
    <r>
      <rPr>
        <sz val="11"/>
        <color rgb="FF000000"/>
        <rFont val="Arial"/>
        <family val="2"/>
      </rPr>
      <t/>
    </r>
  </si>
  <si>
    <t>Goods exporters</t>
  </si>
  <si>
    <r>
      <t>Services exporters</t>
    </r>
    <r>
      <rPr>
        <vertAlign val="superscript"/>
        <sz val="11"/>
        <rFont val="Arial"/>
        <family val="2"/>
      </rPr>
      <t>(1)</t>
    </r>
    <r>
      <rPr>
        <sz val="11"/>
        <color rgb="FF000000"/>
        <rFont val="Arial"/>
        <family val="2"/>
      </rPr>
      <t/>
    </r>
  </si>
  <si>
    <t>1. Excludes travel, transportation services, and insurance services, which cannot be identified by enterprise.</t>
  </si>
  <si>
    <t>2. Includes enterprises reporting net negative exports of services (not included in the enterprise counts by value range).</t>
  </si>
  <si>
    <t>... not applicable</t>
  </si>
  <si>
    <t>Table 22</t>
  </si>
  <si>
    <t>Economic groupings</t>
  </si>
  <si>
    <t>Member countries of APEC, ASEAN, Eurozone, EU, GCC, PIF, OECD</t>
  </si>
  <si>
    <t>ASEAN</t>
  </si>
  <si>
    <t>Brunei Darussalam</t>
  </si>
  <si>
    <t>Cambodia</t>
  </si>
  <si>
    <t>Laos</t>
  </si>
  <si>
    <t>Myanmar</t>
  </si>
  <si>
    <t>APEC</t>
  </si>
  <si>
    <t>Chile</t>
  </si>
  <si>
    <t>Christmas Island</t>
  </si>
  <si>
    <t>Cocos (Keeling) Islands</t>
  </si>
  <si>
    <t>New Zealand</t>
  </si>
  <si>
    <t>Papua New Guinea</t>
  </si>
  <si>
    <t>Peru</t>
  </si>
  <si>
    <t>Austria</t>
  </si>
  <si>
    <t>Belgium</t>
  </si>
  <si>
    <t>Bulgaria</t>
  </si>
  <si>
    <t>Croatia</t>
  </si>
  <si>
    <t>Cyprus</t>
  </si>
  <si>
    <t>Czechia</t>
  </si>
  <si>
    <t>Destination Unknown - EU</t>
  </si>
  <si>
    <t>Estonia</t>
  </si>
  <si>
    <t>Finland</t>
  </si>
  <si>
    <t>Greece</t>
  </si>
  <si>
    <t>Hungary</t>
  </si>
  <si>
    <t>Ireland</t>
  </si>
  <si>
    <t>Latvia</t>
  </si>
  <si>
    <t>Lithuania</t>
  </si>
  <si>
    <t>Luxembourg</t>
  </si>
  <si>
    <t>Malta</t>
  </si>
  <si>
    <t>Poland</t>
  </si>
  <si>
    <t>Portugal</t>
  </si>
  <si>
    <t>Romania</t>
  </si>
  <si>
    <t>Slovakia</t>
  </si>
  <si>
    <t>Slovenia</t>
  </si>
  <si>
    <t>Spain</t>
  </si>
  <si>
    <t>Sweden</t>
  </si>
  <si>
    <t>Eurozone</t>
  </si>
  <si>
    <t>GCC</t>
  </si>
  <si>
    <t>Bahrain</t>
  </si>
  <si>
    <t>Kuwait</t>
  </si>
  <si>
    <t>Oman</t>
  </si>
  <si>
    <t>Qatar</t>
  </si>
  <si>
    <t>OECD</t>
  </si>
  <si>
    <t>Iceland</t>
  </si>
  <si>
    <t>Israel</t>
  </si>
  <si>
    <t>Norway</t>
  </si>
  <si>
    <t>Turkey</t>
  </si>
  <si>
    <t>PIF (Excluding Australia)</t>
  </si>
  <si>
    <t>French Polynesia</t>
  </si>
  <si>
    <t>Kiribati</t>
  </si>
  <si>
    <t>Marshall Islands</t>
  </si>
  <si>
    <t>Micronesia, Federated States of</t>
  </si>
  <si>
    <t>Nauru</t>
  </si>
  <si>
    <t>New Caledonia</t>
  </si>
  <si>
    <t>Niue</t>
  </si>
  <si>
    <t>Palau</t>
  </si>
  <si>
    <t>Samoa</t>
  </si>
  <si>
    <t>Solomon Islands</t>
  </si>
  <si>
    <t>Tonga</t>
  </si>
  <si>
    <t>Tuvalu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</si>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</sst>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,###,##0"/>
    <numFmt numFmtId="165" formatCode="##,###,###"/>
    <numFmt numFmtId="166" formatCode="0.0"/>
  </numFmts>
  <fonts count="12">
    <font>
      <sz val="11"/>
      <color rgb="FF000000"/>
      <name val="Arial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vertAlign val="superscript"/>
      <sz val="11"/>
      <name val="Arial"/>
      <family val="2"/>
    </font>
    <font>
      <sz val="11"/>
      <color rgb="FF000000"/>
      <name val="Arial"/>
      <family val="2"/>
    </font>
    <font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/>
    <xf numFmtId="0" fontId="1" fillId="0" borderId="0" xfId="0" applyFont="1"/>
    <xf numFmtId="49" fontId="4" fillId="0" borderId="0" xfId="0" applyNumberFormat="1" applyFont="1" applyAlignment="1">
      <alignment horizontal="right"/>
    </xf>
    <xf numFmtId="0" fontId="0" fillId="0" borderId="4" xfId="0" applyFont="1" applyBorder="1"/>
    <xf numFmtId="166" fontId="4" fillId="0" borderId="0" xfId="0" applyNumberFormat="1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Border="1"/>
    <xf numFmtId="0" fontId="4" fillId="0" borderId="7" xfId="0" applyFont="1" applyBorder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Font="1" applyBorder="1"/>
    <xf numFmtId="165" fontId="5" fillId="0" borderId="0" xfId="0" applyNumberFormat="1" applyFont="1"/>
    <xf numFmtId="164" fontId="4" fillId="0" borderId="0" xfId="0" applyNumberFormat="1" applyFont="1"/>
    <xf numFmtId="49" fontId="1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>
      <alignment horizontal="left"/>
    </xf>
    <xf numFmtId="165" fontId="4" fillId="0" borderId="0" xfId="0" applyNumberFormat="1" applyFont="1"/>
    <xf numFmtId="165" fontId="5" fillId="0" borderId="0" xfId="0" applyNumberFormat="1" applyFont="1" applyAlignment="1"/>
    <xf numFmtId="164" fontId="4" fillId="0" borderId="0" xfId="0" applyNumberFormat="1" applyFont="1" applyAlignment="1"/>
    <xf numFmtId="0" fontId="0" fillId="0" borderId="3" xfId="0" applyFont="1" applyBorder="1" applyAlignment="1"/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ats.govt.nz/about-infoshare" TargetMode="External"/><Relationship Id="rId2" Type="http://schemas.openxmlformats.org/officeDocument/2006/relationships/hyperlink" Target="http://www.stats.govt.nz/infoshare" TargetMode="External"/><Relationship Id="rId1" Type="http://schemas.openxmlformats.org/officeDocument/2006/relationships/hyperlink" Target="https://www.stats.govt.nz/" TargetMode="External"/><Relationship Id="rId4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abSelected="1" workbookViewId="0"/>
  </sheetViews>
  <sheetFormatPr defaultRowHeight="14.25"/>
  <cols>
    <col min="1" max="1" width="6.25" customWidth="1"/>
    <col min="2" max="2" width="71.75" customWidth="1"/>
  </cols>
  <sheetData>
    <row r="1" spans="1:2" ht="15.75">
      <c r="A1" s="6" t="s">
        <v>0</v>
      </c>
      <c r="B1" s="15"/>
    </row>
    <row r="3" spans="1:2" ht="15">
      <c r="A3" s="17" t="s">
        <v>1</v>
      </c>
      <c r="B3" s="15"/>
    </row>
    <row r="4" spans="1:2">
      <c r="A4" s="7">
        <f>1</f>
        <v>1</v>
      </c>
      <c r="B4" s="8" t="str">
        <f>HYPERLINK("#'Table 1'!B1", "New Zealand's total trade, by top 25 countries")</f>
        <v>New Zealand's total trade, by top 25 countries</v>
      </c>
    </row>
    <row r="5" spans="1:2">
      <c r="A5" s="7">
        <f>2</f>
        <v>2</v>
      </c>
      <c r="B5" s="8" t="str">
        <f>HYPERLINK("#'Table 2'!B1", "Exports by source, top 25 countries and economic groupings")</f>
        <v>Exports by source, top 25 countries and economic groupings</v>
      </c>
    </row>
    <row r="6" spans="1:2">
      <c r="A6" s="7">
        <f>3</f>
        <v>3</v>
      </c>
      <c r="B6" s="8" t="str">
        <f>HYPERLINK("#'Table 3'!B1", "Total exports, by top 30 categories")</f>
        <v>Total exports, by top 30 categories</v>
      </c>
    </row>
    <row r="7" spans="1:2">
      <c r="A7" s="7">
        <f>4</f>
        <v>4</v>
      </c>
      <c r="B7" s="8" t="str">
        <f>HYPERLINK("#'Table 4'!B1", "Top 25 exports, by commodity/service and destination country/economic grouping")</f>
        <v>Top 25 exports, by commodity/service and destination country/economic grouping</v>
      </c>
    </row>
    <row r="8" spans="1:2">
      <c r="A8" s="7">
        <f>5</f>
        <v>5</v>
      </c>
      <c r="B8" s="8" t="str">
        <f>HYPERLINK("#'Table 5'!B1", "Imports by source, top 25 countries and economic groupings")</f>
        <v>Imports by source, top 25 countries and economic groupings</v>
      </c>
    </row>
    <row r="9" spans="1:2">
      <c r="A9" s="7">
        <f>6</f>
        <v>6</v>
      </c>
      <c r="B9" s="8" t="str">
        <f>HYPERLINK("#'Table 6'!B1", "Total imports, by top 30 categories")</f>
        <v>Total imports, by top 30 categories</v>
      </c>
    </row>
    <row r="10" spans="1:2">
      <c r="A10" s="7">
        <f>7</f>
        <v>7</v>
      </c>
      <c r="B10" s="8" t="str">
        <f>HYPERLINK("#'Table 7'!B1", "Top 25 imports, by commodity/service and source country/economic grouping")</f>
        <v>Top 25 imports, by commodity/service and source country/economic grouping</v>
      </c>
    </row>
    <row r="11" spans="1:2">
      <c r="A11" s="7">
        <f>8</f>
        <v>8</v>
      </c>
      <c r="B11" s="8" t="str">
        <f>HYPERLINK("#'Table 8'!B1", "New Zealand's trade with APEC")</f>
        <v>New Zealand's trade with APEC</v>
      </c>
    </row>
    <row r="12" spans="1:2">
      <c r="A12" s="7">
        <f>9</f>
        <v>9</v>
      </c>
      <c r="B12" s="8" t="str">
        <f>HYPERLINK("#'Table 9'!B1", "New Zealand's trade with ASEAN")</f>
        <v>New Zealand's trade with ASEAN</v>
      </c>
    </row>
    <row r="13" spans="1:2">
      <c r="A13" s="7">
        <f>10</f>
        <v>10</v>
      </c>
      <c r="B13" s="8" t="str">
        <f>HYPERLINK("#'Table 10'!B1", "New Zealand's trade with the European Union")</f>
        <v>New Zealand's trade with the European Union</v>
      </c>
    </row>
    <row r="14" spans="1:2">
      <c r="A14" s="7">
        <f>11</f>
        <v>11</v>
      </c>
      <c r="B14" s="8" t="str">
        <f>HYPERLINK("#'Table 11'!B1", "New Zealand's trade with the Eurozone")</f>
        <v>New Zealand's trade with the Eurozone</v>
      </c>
    </row>
    <row r="15" spans="1:2">
      <c r="A15" s="7">
        <f>12</f>
        <v>12</v>
      </c>
      <c r="B15" s="8" t="str">
        <f>HYPERLINK("#'Table 12'!B1", "New Zealand's trade with the GCC")</f>
        <v>New Zealand's trade with the GCC</v>
      </c>
    </row>
    <row r="16" spans="1:2">
      <c r="A16" s="7">
        <f>13</f>
        <v>13</v>
      </c>
      <c r="B16" s="8" t="str">
        <f>HYPERLINK("#'Table 13'!B1", "New Zealand's trade with the OECD")</f>
        <v>New Zealand's trade with the OECD</v>
      </c>
    </row>
    <row r="17" spans="1:2">
      <c r="A17" s="7">
        <f>14</f>
        <v>14</v>
      </c>
      <c r="B17" s="8" t="str">
        <f>HYPERLINK("#'Table 14'!B1", "New Zealand's trade with the PIF (Excluding Australia)")</f>
        <v>New Zealand's trade with the PIF (Excluding Australia)</v>
      </c>
    </row>
    <row r="18" spans="1:2">
      <c r="A18" s="7">
        <f>15</f>
        <v>15</v>
      </c>
      <c r="B18" s="8" t="str">
        <f>HYPERLINK("#'Table 15'!B1", "New Zealand's trade with Australia")</f>
        <v>New Zealand's trade with Australia</v>
      </c>
    </row>
    <row r="19" spans="1:2">
      <c r="A19" s="7">
        <f>16</f>
        <v>16</v>
      </c>
      <c r="B19" s="8" t="str">
        <f>HYPERLINK("#'Table 16'!B1", "New Zealand's trade with China, People's Republic of")</f>
        <v>New Zealand's trade with China, People's Republic of</v>
      </c>
    </row>
    <row r="20" spans="1:2">
      <c r="A20" s="7">
        <f>17</f>
        <v>17</v>
      </c>
      <c r="B20" s="8" t="str">
        <f>HYPERLINK("#'Table 17'!B1", "New Zealand's trade with Korea, Republic of")</f>
        <v>New Zealand's trade with Korea, Republic of</v>
      </c>
    </row>
    <row r="21" spans="1:2">
      <c r="A21" s="7">
        <f>18</f>
        <v>18</v>
      </c>
      <c r="B21" s="8" t="str">
        <f>HYPERLINK("#'Table 18'!B1", "New Zealand's trade with United States of America")</f>
        <v>New Zealand's trade with United States of America</v>
      </c>
    </row>
    <row r="22" spans="1:2">
      <c r="A22" s="7">
        <f>19</f>
        <v>19</v>
      </c>
      <c r="B22" s="8" t="str">
        <f>HYPERLINK("#'Table 19'!B1", "New Zealand's trade with Japan")</f>
        <v>New Zealand's trade with Japan</v>
      </c>
    </row>
    <row r="23" spans="1:2">
      <c r="A23" s="7">
        <f>20</f>
        <v>20</v>
      </c>
      <c r="B23" s="8" t="str">
        <f>HYPERLINK("#'Table 20'!B1", "New Zealand's trade with Taiwan")</f>
        <v>New Zealand's trade with Taiwan</v>
      </c>
    </row>
    <row r="24" spans="1:2">
      <c r="A24" s="7">
        <f>21</f>
        <v>21</v>
      </c>
      <c r="B24" s="8" t="str">
        <f>HYPERLINK("#'Table 21'!B1", "New Zealand goods and services exporters by revenue group")</f>
        <v>New Zealand goods and services exporters by revenue group</v>
      </c>
    </row>
    <row r="25" spans="1:2">
      <c r="A25" s="7">
        <f>22</f>
        <v>22</v>
      </c>
      <c r="B25" s="8" t="str">
        <f>HYPERLINK("#'Table 22'!B1", "Economic groupings, member countries of APEC, ASEAN, Eurozone, EU, GCC, PIF, OECD")</f>
        <v>Economic groupings, member countries of APEC, ASEAN, Eurozone, EU, GCC, PIF, OECD</v>
      </c>
    </row>
    <row r="27" spans="1:2" ht="15">
      <c r="A27" s="17" t="s">
        <v>2</v>
      </c>
      <c r="B27" s="15"/>
    </row>
    <row r="28" spans="1:2">
      <c r="A28" s="16" t="s">
        <v>3</v>
      </c>
      <c r="B28" s="15"/>
    </row>
    <row r="29" spans="1:2">
      <c r="A29" s="9" t="s">
        <v>4</v>
      </c>
      <c r="B29" s="15"/>
    </row>
    <row r="30" spans="1:2">
      <c r="A30" s="16"/>
      <c r="B30" s="15"/>
    </row>
    <row r="31" spans="1:2">
      <c r="A31" s="16" t="s">
        <v>5</v>
      </c>
      <c r="B31" s="15"/>
    </row>
    <row r="32" spans="1:2">
      <c r="A32" s="16" t="s">
        <v>6</v>
      </c>
      <c r="B32" s="15"/>
    </row>
    <row r="33" spans="1:1">
      <c r="A33" s="16"/>
    </row>
    <row r="34" spans="1:1">
      <c r="A34" s="9" t="s">
        <v>7</v>
      </c>
    </row>
    <row r="36" spans="1:1" ht="15">
      <c r="A36" s="17" t="s">
        <v>8</v>
      </c>
    </row>
    <row r="37" spans="1:1">
      <c r="A37" s="16" t="s">
        <v>9</v>
      </c>
    </row>
    <row r="38" spans="1:1">
      <c r="A38" s="16"/>
    </row>
    <row r="39" spans="1:1">
      <c r="A39" s="16" t="s">
        <v>10</v>
      </c>
    </row>
    <row r="40" spans="1:1">
      <c r="A40" s="25" t="s">
        <v>11</v>
      </c>
    </row>
    <row r="41" spans="1:1">
      <c r="A41" s="9" t="s">
        <v>12</v>
      </c>
    </row>
    <row r="42" spans="1:1">
      <c r="A42" s="16"/>
    </row>
    <row r="43" spans="1:1">
      <c r="A43" s="16"/>
    </row>
    <row r="44" spans="1:1">
      <c r="A44" s="16"/>
    </row>
  </sheetData>
  <hyperlinks>
    <hyperlink ref="A41" r:id="rId1" xr:uid="{00000000-0004-0000-0000-000000000000}"/>
    <hyperlink ref="A29" r:id="rId2" xr:uid="{00000000-0004-0000-0000-000001000000}"/>
    <hyperlink ref="A34" r:id="rId3" xr:uid="{00000000-0004-0000-0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3"/>
  <sheetViews>
    <sheetView workbookViewId="0">
      <selection sqref="A1:C1"/>
    </sheetView>
  </sheetViews>
  <sheetFormatPr defaultRowHeight="14.25"/>
  <cols>
    <col min="1" max="1" width="6.375" customWidth="1"/>
    <col min="2" max="2" width="35.75" customWidth="1"/>
    <col min="3" max="5" width="7.125" customWidth="1"/>
    <col min="6" max="6" width="1.75" style="12" bestFit="1" customWidth="1"/>
    <col min="7" max="8" width="7.125" customWidth="1"/>
  </cols>
  <sheetData>
    <row r="1" spans="1:8">
      <c r="A1" s="30" t="s">
        <v>172</v>
      </c>
      <c r="B1" s="34"/>
      <c r="C1" s="34"/>
      <c r="D1" s="15"/>
      <c r="E1" s="15"/>
      <c r="F1" s="15"/>
      <c r="G1" s="15"/>
      <c r="H1" s="15"/>
    </row>
    <row r="2" spans="1:8" ht="15">
      <c r="A2" s="31" t="s">
        <v>173</v>
      </c>
      <c r="B2" s="34"/>
      <c r="C2" s="34"/>
      <c r="D2" s="15"/>
      <c r="E2" s="15"/>
      <c r="F2" s="15"/>
      <c r="G2" s="15"/>
      <c r="H2" s="15"/>
    </row>
    <row r="3" spans="1:8">
      <c r="A3" s="30" t="s">
        <v>122</v>
      </c>
      <c r="B3" s="34"/>
      <c r="C3" s="34"/>
      <c r="D3" s="15"/>
      <c r="E3" s="15"/>
      <c r="F3" s="15"/>
      <c r="G3" s="15"/>
      <c r="H3" s="15"/>
    </row>
    <row r="4" spans="1:8">
      <c r="A4" s="22"/>
      <c r="B4" s="22"/>
      <c r="C4" s="21">
        <v>2015</v>
      </c>
      <c r="D4" s="21">
        <v>2016</v>
      </c>
      <c r="E4" s="14">
        <v>2017</v>
      </c>
      <c r="F4" s="18"/>
      <c r="G4" s="21">
        <v>2018</v>
      </c>
      <c r="H4" s="20">
        <v>2019</v>
      </c>
    </row>
    <row r="5" spans="1:8">
      <c r="A5" s="4"/>
      <c r="B5" s="4"/>
      <c r="C5" s="33" t="s">
        <v>22</v>
      </c>
      <c r="D5" s="33"/>
      <c r="E5" s="33"/>
      <c r="F5" s="33"/>
      <c r="G5" s="33"/>
      <c r="H5" s="28"/>
    </row>
    <row r="6" spans="1:8">
      <c r="A6" s="24"/>
      <c r="B6" s="24"/>
      <c r="C6" s="24"/>
      <c r="D6" s="24"/>
      <c r="E6" s="24"/>
      <c r="F6" s="24"/>
      <c r="G6" s="24"/>
      <c r="H6" s="24"/>
    </row>
    <row r="7" spans="1:8">
      <c r="A7" s="23" t="s">
        <v>163</v>
      </c>
      <c r="B7" s="24"/>
      <c r="C7" s="24"/>
      <c r="D7" s="24"/>
      <c r="E7" s="24"/>
      <c r="F7" s="24"/>
      <c r="G7" s="24"/>
      <c r="H7" s="24"/>
    </row>
    <row r="8" spans="1:8">
      <c r="A8" s="24" t="s">
        <v>63</v>
      </c>
      <c r="B8" s="24"/>
      <c r="C8" s="24">
        <v>4917</v>
      </c>
      <c r="D8" s="24">
        <v>4874</v>
      </c>
      <c r="E8" s="24">
        <v>4962</v>
      </c>
      <c r="F8" s="24"/>
      <c r="G8" s="24">
        <v>5551</v>
      </c>
      <c r="H8" s="24">
        <v>5897</v>
      </c>
    </row>
    <row r="9" spans="1:8">
      <c r="A9" s="24" t="s">
        <v>64</v>
      </c>
      <c r="B9" s="24"/>
      <c r="C9" s="24">
        <v>1115</v>
      </c>
      <c r="D9" s="24">
        <v>1309</v>
      </c>
      <c r="E9" s="24">
        <v>1436</v>
      </c>
      <c r="F9" s="24"/>
      <c r="G9" s="24">
        <v>1607</v>
      </c>
      <c r="H9" s="24">
        <v>1591</v>
      </c>
    </row>
    <row r="10" spans="1:8">
      <c r="A10" s="24" t="s">
        <v>65</v>
      </c>
      <c r="B10" s="24"/>
      <c r="C10" s="24">
        <v>6031</v>
      </c>
      <c r="D10" s="24">
        <v>6183</v>
      </c>
      <c r="E10" s="24">
        <v>6398</v>
      </c>
      <c r="F10" s="24"/>
      <c r="G10" s="24">
        <v>7158</v>
      </c>
      <c r="H10" s="24">
        <v>7488</v>
      </c>
    </row>
    <row r="11" spans="1:8">
      <c r="A11" s="24"/>
      <c r="B11" s="24"/>
      <c r="C11" s="24"/>
      <c r="D11" s="24"/>
      <c r="E11" s="24"/>
      <c r="F11" s="24"/>
      <c r="G11" s="24"/>
      <c r="H11" s="24"/>
    </row>
    <row r="12" spans="1:8">
      <c r="A12" s="23" t="s">
        <v>164</v>
      </c>
      <c r="B12" s="24"/>
      <c r="C12" s="24"/>
      <c r="D12" s="24"/>
      <c r="E12" s="24"/>
      <c r="F12" s="24"/>
      <c r="G12" s="24"/>
      <c r="H12" s="24"/>
    </row>
    <row r="13" spans="1:8">
      <c r="A13" s="24" t="s">
        <v>83</v>
      </c>
      <c r="B13" s="24"/>
      <c r="C13" s="24">
        <v>2525</v>
      </c>
      <c r="D13" s="24">
        <v>2164</v>
      </c>
      <c r="E13" s="24">
        <v>2408</v>
      </c>
      <c r="F13" s="24"/>
      <c r="G13" s="24">
        <v>2745</v>
      </c>
      <c r="H13" s="24">
        <v>2965</v>
      </c>
    </row>
    <row r="14" spans="1:8">
      <c r="A14" s="24" t="s">
        <v>86</v>
      </c>
      <c r="B14" s="24"/>
      <c r="C14" s="24">
        <v>212</v>
      </c>
      <c r="D14" s="24">
        <v>235</v>
      </c>
      <c r="E14" s="24">
        <v>249</v>
      </c>
      <c r="F14" s="24"/>
      <c r="G14" s="24">
        <v>323</v>
      </c>
      <c r="H14" s="24">
        <v>298</v>
      </c>
    </row>
    <row r="15" spans="1:8">
      <c r="A15" s="24" t="s">
        <v>88</v>
      </c>
      <c r="B15" s="24"/>
      <c r="C15" s="24">
        <v>186</v>
      </c>
      <c r="D15" s="24">
        <v>236</v>
      </c>
      <c r="E15" s="24">
        <v>234</v>
      </c>
      <c r="F15" s="24"/>
      <c r="G15" s="24">
        <v>218</v>
      </c>
      <c r="H15" s="24">
        <v>296</v>
      </c>
    </row>
    <row r="16" spans="1:8">
      <c r="A16" s="24" t="s">
        <v>85</v>
      </c>
      <c r="B16" s="24"/>
      <c r="C16" s="24">
        <v>237</v>
      </c>
      <c r="D16" s="24">
        <v>247</v>
      </c>
      <c r="E16" s="24">
        <v>283</v>
      </c>
      <c r="F16" s="24"/>
      <c r="G16" s="24">
        <v>269</v>
      </c>
      <c r="H16" s="24">
        <v>239</v>
      </c>
    </row>
    <row r="17" spans="1:8">
      <c r="A17" s="24" t="s">
        <v>100</v>
      </c>
      <c r="B17" s="24"/>
      <c r="C17" s="24">
        <v>145</v>
      </c>
      <c r="D17" s="24">
        <v>165</v>
      </c>
      <c r="E17" s="24">
        <v>188</v>
      </c>
      <c r="F17" s="24"/>
      <c r="G17" s="24">
        <v>249</v>
      </c>
      <c r="H17" s="24">
        <v>227</v>
      </c>
    </row>
    <row r="18" spans="1:8">
      <c r="A18" s="24"/>
      <c r="B18" s="24"/>
      <c r="C18" s="24"/>
      <c r="D18" s="24"/>
      <c r="E18" s="24"/>
      <c r="F18" s="24"/>
      <c r="G18" s="24"/>
      <c r="H18" s="24"/>
    </row>
    <row r="19" spans="1:8">
      <c r="A19" s="23" t="s">
        <v>165</v>
      </c>
      <c r="B19" s="24"/>
      <c r="C19" s="24"/>
      <c r="D19" s="24"/>
      <c r="E19" s="24"/>
      <c r="F19" s="24"/>
      <c r="G19" s="24"/>
      <c r="H19" s="24"/>
    </row>
    <row r="20" spans="1:8">
      <c r="A20" s="24" t="s">
        <v>166</v>
      </c>
      <c r="B20" s="24"/>
      <c r="C20" s="24">
        <v>774</v>
      </c>
      <c r="D20" s="24">
        <v>949</v>
      </c>
      <c r="E20" s="24">
        <v>1104</v>
      </c>
      <c r="F20" s="24"/>
      <c r="G20" s="24">
        <v>1228</v>
      </c>
      <c r="H20" s="24">
        <v>1219</v>
      </c>
    </row>
    <row r="21" spans="1:8">
      <c r="A21" s="24"/>
      <c r="B21" s="24" t="s">
        <v>125</v>
      </c>
      <c r="C21" s="24">
        <v>389</v>
      </c>
      <c r="D21" s="24">
        <v>497</v>
      </c>
      <c r="E21" s="24">
        <v>641</v>
      </c>
      <c r="F21" s="24"/>
      <c r="G21" s="24">
        <v>695</v>
      </c>
      <c r="H21" s="24">
        <v>608</v>
      </c>
    </row>
    <row r="22" spans="1:8">
      <c r="A22" s="24"/>
      <c r="B22" s="24" t="s">
        <v>126</v>
      </c>
      <c r="C22" s="24">
        <v>327</v>
      </c>
      <c r="D22" s="24">
        <v>383</v>
      </c>
      <c r="E22" s="24">
        <v>420</v>
      </c>
      <c r="F22" s="24"/>
      <c r="G22" s="24">
        <v>457</v>
      </c>
      <c r="H22" s="24">
        <v>512</v>
      </c>
    </row>
    <row r="23" spans="1:8">
      <c r="A23" s="24"/>
      <c r="B23" s="24" t="s">
        <v>160</v>
      </c>
      <c r="C23" s="24">
        <v>58</v>
      </c>
      <c r="D23" s="24">
        <v>69</v>
      </c>
      <c r="E23" s="24">
        <v>42</v>
      </c>
      <c r="F23" s="24"/>
      <c r="G23" s="24">
        <v>76</v>
      </c>
      <c r="H23" s="24">
        <v>99</v>
      </c>
    </row>
    <row r="24" spans="1:8">
      <c r="A24" s="24" t="s">
        <v>90</v>
      </c>
      <c r="B24" s="24"/>
      <c r="C24" s="24">
        <v>162</v>
      </c>
      <c r="D24" s="24">
        <v>169</v>
      </c>
      <c r="E24" s="24">
        <v>158</v>
      </c>
      <c r="F24" s="24"/>
      <c r="G24" s="24">
        <v>176</v>
      </c>
      <c r="H24" s="24">
        <v>152</v>
      </c>
    </row>
    <row r="25" spans="1:8">
      <c r="A25" s="24" t="s">
        <v>128</v>
      </c>
      <c r="B25" s="24"/>
      <c r="C25" s="24">
        <v>75</v>
      </c>
      <c r="D25" s="24">
        <v>82</v>
      </c>
      <c r="E25" s="24">
        <v>87</v>
      </c>
      <c r="F25" s="24"/>
      <c r="G25" s="24">
        <v>113</v>
      </c>
      <c r="H25" s="24">
        <v>126</v>
      </c>
    </row>
    <row r="26" spans="1:8">
      <c r="A26" s="24"/>
      <c r="B26" s="24"/>
      <c r="C26" s="24"/>
      <c r="D26" s="24"/>
      <c r="E26" s="24"/>
      <c r="F26" s="24"/>
      <c r="G26" s="24"/>
      <c r="H26" s="24"/>
    </row>
    <row r="27" spans="1:8">
      <c r="A27" s="23" t="s">
        <v>167</v>
      </c>
      <c r="B27" s="24"/>
      <c r="C27" s="24"/>
      <c r="D27" s="24"/>
      <c r="E27" s="24"/>
      <c r="F27" s="24"/>
      <c r="G27" s="24"/>
      <c r="H27" s="24"/>
    </row>
    <row r="28" spans="1:8">
      <c r="A28" s="24" t="s">
        <v>63</v>
      </c>
      <c r="B28" s="24"/>
      <c r="C28" s="24">
        <v>7259</v>
      </c>
      <c r="D28" s="24">
        <v>7111</v>
      </c>
      <c r="E28" s="24">
        <v>7094</v>
      </c>
      <c r="F28" s="24"/>
      <c r="G28" s="24">
        <v>8371</v>
      </c>
      <c r="H28" s="24">
        <v>8683</v>
      </c>
    </row>
    <row r="29" spans="1:8">
      <c r="A29" s="24" t="s">
        <v>64</v>
      </c>
      <c r="B29" s="24"/>
      <c r="C29" s="24">
        <v>1797</v>
      </c>
      <c r="D29" s="24">
        <v>2005</v>
      </c>
      <c r="E29" s="24">
        <v>1996</v>
      </c>
      <c r="F29" s="24" t="s">
        <v>127</v>
      </c>
      <c r="G29" s="24">
        <v>2117</v>
      </c>
      <c r="H29" s="24">
        <v>2689</v>
      </c>
    </row>
    <row r="30" spans="1:8">
      <c r="A30" s="24" t="s">
        <v>65</v>
      </c>
      <c r="B30" s="24"/>
      <c r="C30" s="24">
        <v>9056</v>
      </c>
      <c r="D30" s="24">
        <v>9116</v>
      </c>
      <c r="E30" s="24">
        <v>9090</v>
      </c>
      <c r="F30" s="24" t="s">
        <v>127</v>
      </c>
      <c r="G30" s="24">
        <v>10488</v>
      </c>
      <c r="H30" s="24">
        <v>11372</v>
      </c>
    </row>
    <row r="31" spans="1:8">
      <c r="A31" s="24"/>
      <c r="B31" s="24"/>
      <c r="C31" s="24"/>
      <c r="D31" s="24"/>
      <c r="E31" s="24"/>
      <c r="F31" s="24"/>
      <c r="G31" s="24"/>
      <c r="H31" s="24"/>
    </row>
    <row r="32" spans="1:8">
      <c r="A32" s="23" t="s">
        <v>168</v>
      </c>
      <c r="B32" s="24"/>
      <c r="C32" s="24"/>
      <c r="D32" s="24"/>
      <c r="E32" s="24"/>
      <c r="F32" s="24"/>
      <c r="G32" s="24"/>
      <c r="H32" s="24"/>
    </row>
    <row r="33" spans="1:8">
      <c r="A33" s="24" t="s">
        <v>141</v>
      </c>
      <c r="B33" s="24"/>
      <c r="C33" s="24">
        <v>2354</v>
      </c>
      <c r="D33" s="24">
        <v>1608</v>
      </c>
      <c r="E33" s="24">
        <v>1449</v>
      </c>
      <c r="F33" s="24"/>
      <c r="G33" s="24">
        <v>2044</v>
      </c>
      <c r="H33" s="24">
        <v>1949</v>
      </c>
    </row>
    <row r="34" spans="1:8">
      <c r="A34" s="24" t="s">
        <v>140</v>
      </c>
      <c r="B34" s="24"/>
      <c r="C34" s="24">
        <v>870</v>
      </c>
      <c r="D34" s="24">
        <v>1120</v>
      </c>
      <c r="E34" s="24">
        <v>1318</v>
      </c>
      <c r="F34" s="24"/>
      <c r="G34" s="24">
        <v>1470</v>
      </c>
      <c r="H34" s="24">
        <v>1389</v>
      </c>
    </row>
    <row r="35" spans="1:8">
      <c r="A35" s="24" t="s">
        <v>98</v>
      </c>
      <c r="B35" s="24"/>
      <c r="C35" s="24">
        <v>650</v>
      </c>
      <c r="D35" s="24">
        <v>638</v>
      </c>
      <c r="E35" s="24">
        <v>678</v>
      </c>
      <c r="F35" s="24"/>
      <c r="G35" s="24">
        <v>828</v>
      </c>
      <c r="H35" s="24">
        <v>898</v>
      </c>
    </row>
    <row r="36" spans="1:8">
      <c r="A36" s="24" t="s">
        <v>92</v>
      </c>
      <c r="B36" s="24"/>
      <c r="C36" s="24">
        <v>459</v>
      </c>
      <c r="D36" s="24">
        <v>590</v>
      </c>
      <c r="E36" s="24">
        <v>520</v>
      </c>
      <c r="F36" s="24"/>
      <c r="G36" s="24">
        <v>574</v>
      </c>
      <c r="H36" s="24">
        <v>656</v>
      </c>
    </row>
    <row r="37" spans="1:8">
      <c r="A37" s="24" t="s">
        <v>148</v>
      </c>
      <c r="B37" s="24"/>
      <c r="C37" s="24">
        <v>390</v>
      </c>
      <c r="D37" s="24">
        <v>303</v>
      </c>
      <c r="E37" s="24">
        <v>287</v>
      </c>
      <c r="F37" s="24"/>
      <c r="G37" s="24">
        <v>370</v>
      </c>
      <c r="H37" s="24">
        <v>399</v>
      </c>
    </row>
    <row r="38" spans="1:8">
      <c r="A38" s="24"/>
      <c r="B38" s="24"/>
      <c r="C38" s="24"/>
      <c r="D38" s="24"/>
      <c r="E38" s="24"/>
      <c r="F38" s="24"/>
      <c r="G38" s="24"/>
      <c r="H38" s="24"/>
    </row>
    <row r="39" spans="1:8">
      <c r="A39" s="23" t="s">
        <v>169</v>
      </c>
      <c r="B39" s="24"/>
      <c r="C39" s="24"/>
      <c r="D39" s="24"/>
      <c r="E39" s="24"/>
      <c r="F39" s="24"/>
      <c r="G39" s="24"/>
      <c r="H39" s="24"/>
    </row>
    <row r="40" spans="1:8">
      <c r="A40" s="24" t="s">
        <v>128</v>
      </c>
      <c r="B40" s="24"/>
      <c r="C40" s="24">
        <v>806</v>
      </c>
      <c r="D40" s="24">
        <v>700</v>
      </c>
      <c r="E40" s="24">
        <v>860</v>
      </c>
      <c r="F40" s="24"/>
      <c r="G40" s="24">
        <v>926</v>
      </c>
      <c r="H40" s="24">
        <v>1002</v>
      </c>
    </row>
    <row r="41" spans="1:8">
      <c r="A41" s="24" t="s">
        <v>90</v>
      </c>
      <c r="B41" s="24"/>
      <c r="C41" s="24">
        <v>241</v>
      </c>
      <c r="D41" s="24">
        <v>211</v>
      </c>
      <c r="E41" s="24">
        <v>188</v>
      </c>
      <c r="F41" s="24" t="s">
        <v>127</v>
      </c>
      <c r="G41" s="24">
        <v>228</v>
      </c>
      <c r="H41" s="24">
        <v>657</v>
      </c>
    </row>
    <row r="42" spans="1:8">
      <c r="A42" s="24" t="s">
        <v>166</v>
      </c>
      <c r="B42" s="24"/>
      <c r="C42" s="24">
        <v>387</v>
      </c>
      <c r="D42" s="24">
        <v>426</v>
      </c>
      <c r="E42" s="24">
        <v>490</v>
      </c>
      <c r="F42" s="24"/>
      <c r="G42" s="24">
        <v>540</v>
      </c>
      <c r="H42" s="24">
        <v>585</v>
      </c>
    </row>
    <row r="43" spans="1:8">
      <c r="A43" s="24"/>
      <c r="B43" s="24" t="s">
        <v>125</v>
      </c>
      <c r="C43" s="24">
        <v>326</v>
      </c>
      <c r="D43" s="24">
        <v>362</v>
      </c>
      <c r="E43" s="24">
        <v>433</v>
      </c>
      <c r="F43" s="24"/>
      <c r="G43" s="24">
        <v>476</v>
      </c>
      <c r="H43" s="24">
        <v>508</v>
      </c>
    </row>
    <row r="44" spans="1:8">
      <c r="A44" s="24"/>
      <c r="B44" s="24" t="s">
        <v>160</v>
      </c>
      <c r="C44" s="24">
        <v>52</v>
      </c>
      <c r="D44" s="24">
        <v>55</v>
      </c>
      <c r="E44" s="24">
        <v>50</v>
      </c>
      <c r="F44" s="24"/>
      <c r="G44" s="24">
        <v>55</v>
      </c>
      <c r="H44" s="24">
        <v>64</v>
      </c>
    </row>
    <row r="45" spans="1:8">
      <c r="A45" s="24"/>
      <c r="B45" s="24" t="s">
        <v>126</v>
      </c>
      <c r="C45" s="24">
        <v>9</v>
      </c>
      <c r="D45" s="24">
        <v>9</v>
      </c>
      <c r="E45" s="24">
        <v>8</v>
      </c>
      <c r="F45" s="24"/>
      <c r="G45" s="24">
        <v>9</v>
      </c>
      <c r="H45" s="24">
        <v>13</v>
      </c>
    </row>
    <row r="46" spans="1:8">
      <c r="A46" s="39"/>
      <c r="B46" s="39"/>
      <c r="C46" s="39"/>
      <c r="D46" s="39"/>
      <c r="E46" s="39"/>
      <c r="F46" s="39"/>
      <c r="G46" s="39"/>
      <c r="H46" s="39"/>
    </row>
    <row r="47" spans="1:8">
      <c r="A47" s="26" t="s">
        <v>170</v>
      </c>
      <c r="B47" s="26"/>
      <c r="C47" s="26"/>
      <c r="D47" s="26"/>
      <c r="E47" s="26"/>
      <c r="F47" s="26"/>
      <c r="G47" s="26"/>
      <c r="H47" s="26"/>
    </row>
    <row r="48" spans="1:8">
      <c r="A48" s="26" t="s">
        <v>174</v>
      </c>
      <c r="B48" s="26"/>
      <c r="C48" s="26"/>
      <c r="D48" s="26"/>
      <c r="E48" s="26"/>
      <c r="F48" s="26"/>
      <c r="G48" s="26"/>
      <c r="H48" s="26"/>
    </row>
    <row r="49" spans="1:9" s="12" customFormat="1">
      <c r="A49" s="19"/>
      <c r="B49" s="19"/>
      <c r="C49" s="19"/>
      <c r="D49" s="19"/>
      <c r="E49" s="19"/>
      <c r="F49" s="19"/>
      <c r="G49" s="19"/>
      <c r="H49" s="19"/>
      <c r="I49" s="15"/>
    </row>
    <row r="50" spans="1:9" s="12" customFormat="1">
      <c r="A50" s="37" t="s">
        <v>75</v>
      </c>
      <c r="B50" s="37"/>
      <c r="C50" s="15"/>
      <c r="D50" s="15"/>
      <c r="E50" s="15"/>
      <c r="F50" s="15"/>
      <c r="G50" s="15"/>
      <c r="H50" s="15"/>
      <c r="I50" s="24"/>
    </row>
    <row r="51" spans="1:9" s="12" customFormat="1">
      <c r="A51" s="38" t="s">
        <v>130</v>
      </c>
      <c r="B51" s="38"/>
      <c r="C51" s="15"/>
      <c r="D51" s="15"/>
      <c r="E51" s="15"/>
      <c r="F51" s="15"/>
      <c r="G51" s="15"/>
      <c r="H51" s="15"/>
      <c r="I51" s="24"/>
    </row>
    <row r="52" spans="1:9" s="12" customFormat="1">
      <c r="A52" s="15"/>
      <c r="B52" s="15"/>
      <c r="C52" s="15"/>
      <c r="D52" s="15"/>
      <c r="E52" s="15"/>
      <c r="F52" s="15"/>
      <c r="G52" s="15"/>
      <c r="H52" s="15"/>
      <c r="I52" s="15"/>
    </row>
    <row r="53" spans="1:9" s="12" customFormat="1">
      <c r="A53" s="35" t="s">
        <v>58</v>
      </c>
      <c r="B53" s="35"/>
      <c r="C53" s="24"/>
      <c r="D53" s="24"/>
      <c r="E53" s="24"/>
      <c r="F53" s="24"/>
      <c r="G53" s="24"/>
      <c r="H53" s="24"/>
      <c r="I53" s="24"/>
    </row>
  </sheetData>
  <mergeCells count="10">
    <mergeCell ref="A51:B51"/>
    <mergeCell ref="A53:B53"/>
    <mergeCell ref="A47:H47"/>
    <mergeCell ref="A48:H48"/>
    <mergeCell ref="A50:B50"/>
    <mergeCell ref="A3:C3"/>
    <mergeCell ref="A1:C1"/>
    <mergeCell ref="A2:C2"/>
    <mergeCell ref="C5:H5"/>
    <mergeCell ref="A46:H46"/>
  </mergeCells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2"/>
  <sheetViews>
    <sheetView workbookViewId="0">
      <selection sqref="A1:C1"/>
    </sheetView>
  </sheetViews>
  <sheetFormatPr defaultRowHeight="14.25"/>
  <cols>
    <col min="1" max="1" width="6.375" customWidth="1"/>
    <col min="2" max="2" width="35.75" customWidth="1"/>
    <col min="3" max="5" width="7.125" customWidth="1"/>
    <col min="6" max="6" width="1.75" style="12" bestFit="1" customWidth="1"/>
    <col min="7" max="8" width="7.125" customWidth="1"/>
  </cols>
  <sheetData>
    <row r="1" spans="1:8">
      <c r="A1" s="30" t="s">
        <v>175</v>
      </c>
      <c r="B1" s="34"/>
      <c r="C1" s="34"/>
      <c r="D1" s="15"/>
      <c r="E1" s="15"/>
      <c r="F1" s="15"/>
      <c r="G1" s="15"/>
      <c r="H1" s="15"/>
    </row>
    <row r="2" spans="1:8" ht="15">
      <c r="A2" s="31" t="s">
        <v>176</v>
      </c>
      <c r="B2" s="34"/>
      <c r="C2" s="34"/>
      <c r="D2" s="15"/>
      <c r="E2" s="15"/>
      <c r="F2" s="15"/>
      <c r="G2" s="15"/>
      <c r="H2" s="15"/>
    </row>
    <row r="3" spans="1:8">
      <c r="A3" s="30" t="s">
        <v>122</v>
      </c>
      <c r="B3" s="34"/>
      <c r="C3" s="34"/>
      <c r="D3" s="15"/>
      <c r="E3" s="15"/>
      <c r="F3" s="15"/>
      <c r="G3" s="15"/>
      <c r="H3" s="15"/>
    </row>
    <row r="4" spans="1:8">
      <c r="A4" s="22"/>
      <c r="B4" s="22"/>
      <c r="C4" s="21">
        <v>2015</v>
      </c>
      <c r="D4" s="21">
        <v>2016</v>
      </c>
      <c r="E4" s="14">
        <v>2017</v>
      </c>
      <c r="F4" s="18"/>
      <c r="G4" s="21">
        <v>2018</v>
      </c>
      <c r="H4" s="20">
        <v>2019</v>
      </c>
    </row>
    <row r="5" spans="1:8">
      <c r="A5" s="4"/>
      <c r="B5" s="4"/>
      <c r="C5" s="33" t="s">
        <v>22</v>
      </c>
      <c r="D5" s="33"/>
      <c r="E5" s="33"/>
      <c r="F5" s="33"/>
      <c r="G5" s="33"/>
      <c r="H5" s="28"/>
    </row>
    <row r="6" spans="1:8">
      <c r="A6" s="24"/>
      <c r="B6" s="24"/>
      <c r="C6" s="24"/>
      <c r="D6" s="24"/>
      <c r="E6" s="24"/>
      <c r="F6" s="24"/>
      <c r="G6" s="24"/>
      <c r="H6" s="24"/>
    </row>
    <row r="7" spans="1:8">
      <c r="A7" s="23" t="s">
        <v>163</v>
      </c>
      <c r="B7" s="24"/>
      <c r="C7" s="24"/>
      <c r="D7" s="24"/>
      <c r="E7" s="24"/>
      <c r="F7" s="24"/>
      <c r="G7" s="24"/>
      <c r="H7" s="24"/>
    </row>
    <row r="8" spans="1:8">
      <c r="A8" s="24" t="s">
        <v>63</v>
      </c>
      <c r="B8" s="24"/>
      <c r="C8" s="24">
        <v>4935</v>
      </c>
      <c r="D8" s="24">
        <v>5405</v>
      </c>
      <c r="E8" s="24">
        <v>4847</v>
      </c>
      <c r="F8" s="24"/>
      <c r="G8" s="24">
        <v>5454</v>
      </c>
      <c r="H8" s="24">
        <v>5554</v>
      </c>
    </row>
    <row r="9" spans="1:8">
      <c r="A9" s="24" t="s">
        <v>64</v>
      </c>
      <c r="B9" s="24"/>
      <c r="C9" s="24">
        <v>3252</v>
      </c>
      <c r="D9" s="24">
        <v>3504</v>
      </c>
      <c r="E9" s="24">
        <v>3520</v>
      </c>
      <c r="F9" s="24"/>
      <c r="G9" s="24">
        <v>3732</v>
      </c>
      <c r="H9" s="24">
        <v>3665</v>
      </c>
    </row>
    <row r="10" spans="1:8">
      <c r="A10" s="24" t="s">
        <v>65</v>
      </c>
      <c r="B10" s="24"/>
      <c r="C10" s="24">
        <v>8187</v>
      </c>
      <c r="D10" s="24">
        <v>8909</v>
      </c>
      <c r="E10" s="24">
        <v>8367</v>
      </c>
      <c r="F10" s="24"/>
      <c r="G10" s="24">
        <v>9186</v>
      </c>
      <c r="H10" s="24">
        <v>9219</v>
      </c>
    </row>
    <row r="11" spans="1:8">
      <c r="A11" s="24"/>
      <c r="B11" s="24"/>
      <c r="C11" s="24"/>
      <c r="D11" s="24"/>
      <c r="E11" s="24"/>
      <c r="F11" s="24"/>
      <c r="G11" s="24"/>
      <c r="H11" s="24"/>
    </row>
    <row r="12" spans="1:8">
      <c r="A12" s="23" t="s">
        <v>164</v>
      </c>
      <c r="B12" s="24"/>
      <c r="C12" s="24"/>
      <c r="D12" s="24"/>
      <c r="E12" s="24"/>
      <c r="F12" s="24"/>
      <c r="G12" s="24"/>
      <c r="H12" s="24"/>
    </row>
    <row r="13" spans="1:8">
      <c r="A13" s="24" t="s">
        <v>85</v>
      </c>
      <c r="B13" s="24"/>
      <c r="C13" s="24">
        <v>1598</v>
      </c>
      <c r="D13" s="24">
        <v>1729</v>
      </c>
      <c r="E13" s="24">
        <v>1407</v>
      </c>
      <c r="F13" s="24"/>
      <c r="G13" s="24">
        <v>1731</v>
      </c>
      <c r="H13" s="24">
        <v>1474</v>
      </c>
    </row>
    <row r="14" spans="1:8">
      <c r="A14" s="24" t="s">
        <v>88</v>
      </c>
      <c r="B14" s="24"/>
      <c r="C14" s="24">
        <v>536</v>
      </c>
      <c r="D14" s="24">
        <v>625</v>
      </c>
      <c r="E14" s="24">
        <v>650</v>
      </c>
      <c r="F14" s="24"/>
      <c r="G14" s="24">
        <v>765</v>
      </c>
      <c r="H14" s="24">
        <v>776</v>
      </c>
    </row>
    <row r="15" spans="1:8">
      <c r="A15" s="24" t="s">
        <v>93</v>
      </c>
      <c r="B15" s="24"/>
      <c r="C15" s="24">
        <v>482</v>
      </c>
      <c r="D15" s="24">
        <v>525</v>
      </c>
      <c r="E15" s="24">
        <v>548</v>
      </c>
      <c r="F15" s="24"/>
      <c r="G15" s="24">
        <v>566</v>
      </c>
      <c r="H15" s="24">
        <v>636</v>
      </c>
    </row>
    <row r="16" spans="1:8">
      <c r="A16" s="24" t="s">
        <v>94</v>
      </c>
      <c r="B16" s="24"/>
      <c r="C16" s="24">
        <v>174</v>
      </c>
      <c r="D16" s="24">
        <v>241</v>
      </c>
      <c r="E16" s="24">
        <v>206</v>
      </c>
      <c r="F16" s="24"/>
      <c r="G16" s="24">
        <v>250</v>
      </c>
      <c r="H16" s="24">
        <v>249</v>
      </c>
    </row>
    <row r="17" spans="1:8">
      <c r="A17" s="24" t="s">
        <v>99</v>
      </c>
      <c r="B17" s="24"/>
      <c r="C17" s="24">
        <v>141</v>
      </c>
      <c r="D17" s="24">
        <v>185</v>
      </c>
      <c r="E17" s="24">
        <v>180</v>
      </c>
      <c r="F17" s="24"/>
      <c r="G17" s="24">
        <v>222</v>
      </c>
      <c r="H17" s="24">
        <v>238</v>
      </c>
    </row>
    <row r="18" spans="1:8">
      <c r="A18" s="24"/>
      <c r="B18" s="24"/>
      <c r="C18" s="24"/>
      <c r="D18" s="24"/>
      <c r="E18" s="24"/>
      <c r="F18" s="24"/>
      <c r="G18" s="24"/>
      <c r="H18" s="24"/>
    </row>
    <row r="19" spans="1:8">
      <c r="A19" s="23" t="s">
        <v>165</v>
      </c>
      <c r="B19" s="24"/>
      <c r="C19" s="24"/>
      <c r="D19" s="24"/>
      <c r="E19" s="24"/>
      <c r="F19" s="24"/>
      <c r="G19" s="24"/>
      <c r="H19" s="24"/>
    </row>
    <row r="20" spans="1:8">
      <c r="A20" s="24" t="s">
        <v>166</v>
      </c>
      <c r="B20" s="24"/>
      <c r="C20" s="24">
        <v>2173</v>
      </c>
      <c r="D20" s="24">
        <v>2344</v>
      </c>
      <c r="E20" s="24">
        <v>2350</v>
      </c>
      <c r="F20" s="24"/>
      <c r="G20" s="24">
        <v>2543</v>
      </c>
      <c r="H20" s="24">
        <v>2454</v>
      </c>
    </row>
    <row r="21" spans="1:8">
      <c r="A21" s="24"/>
      <c r="B21" s="24" t="s">
        <v>125</v>
      </c>
      <c r="C21" s="24">
        <v>1778</v>
      </c>
      <c r="D21" s="24">
        <v>1962</v>
      </c>
      <c r="E21" s="24">
        <v>1996</v>
      </c>
      <c r="F21" s="24"/>
      <c r="G21" s="24">
        <v>2189</v>
      </c>
      <c r="H21" s="24">
        <v>2055</v>
      </c>
    </row>
    <row r="22" spans="1:8">
      <c r="A22" s="24"/>
      <c r="B22" s="24" t="s">
        <v>126</v>
      </c>
      <c r="C22" s="24">
        <v>247</v>
      </c>
      <c r="D22" s="24">
        <v>245</v>
      </c>
      <c r="E22" s="24">
        <v>252</v>
      </c>
      <c r="F22" s="24"/>
      <c r="G22" s="24">
        <v>246</v>
      </c>
      <c r="H22" s="24">
        <v>275</v>
      </c>
    </row>
    <row r="23" spans="1:8">
      <c r="A23" s="24"/>
      <c r="B23" s="24" t="s">
        <v>160</v>
      </c>
      <c r="C23" s="24">
        <v>148</v>
      </c>
      <c r="D23" s="24">
        <v>138</v>
      </c>
      <c r="E23" s="24">
        <v>102</v>
      </c>
      <c r="F23" s="24"/>
      <c r="G23" s="24">
        <v>108</v>
      </c>
      <c r="H23" s="24">
        <v>123</v>
      </c>
    </row>
    <row r="24" spans="1:8">
      <c r="A24" s="24" t="s">
        <v>128</v>
      </c>
      <c r="B24" s="24"/>
      <c r="C24" s="24">
        <v>446</v>
      </c>
      <c r="D24" s="24">
        <v>479</v>
      </c>
      <c r="E24" s="24">
        <v>441</v>
      </c>
      <c r="F24" s="24"/>
      <c r="G24" s="24">
        <v>439</v>
      </c>
      <c r="H24" s="24">
        <v>514</v>
      </c>
    </row>
    <row r="25" spans="1:8">
      <c r="A25" s="24" t="s">
        <v>90</v>
      </c>
      <c r="B25" s="24"/>
      <c r="C25" s="24">
        <v>144</v>
      </c>
      <c r="D25" s="24">
        <v>176</v>
      </c>
      <c r="E25" s="24">
        <v>190</v>
      </c>
      <c r="F25" s="24"/>
      <c r="G25" s="24">
        <v>239</v>
      </c>
      <c r="H25" s="24">
        <v>277</v>
      </c>
    </row>
    <row r="26" spans="1:8">
      <c r="A26" s="24"/>
      <c r="B26" s="24"/>
      <c r="C26" s="24"/>
      <c r="D26" s="24"/>
      <c r="E26" s="24"/>
      <c r="F26" s="24"/>
      <c r="G26" s="24"/>
      <c r="H26" s="24"/>
    </row>
    <row r="27" spans="1:8">
      <c r="A27" s="23" t="s">
        <v>167</v>
      </c>
      <c r="B27" s="24"/>
      <c r="C27" s="24"/>
      <c r="D27" s="24"/>
      <c r="E27" s="24"/>
      <c r="F27" s="24"/>
      <c r="G27" s="24"/>
      <c r="H27" s="24"/>
    </row>
    <row r="28" spans="1:8">
      <c r="A28" s="24" t="s">
        <v>63</v>
      </c>
      <c r="B28" s="24"/>
      <c r="C28" s="24">
        <v>8591</v>
      </c>
      <c r="D28" s="24">
        <v>9018</v>
      </c>
      <c r="E28" s="24">
        <v>8997</v>
      </c>
      <c r="F28" s="24"/>
      <c r="G28" s="24">
        <v>10564</v>
      </c>
      <c r="H28" s="24">
        <v>11161</v>
      </c>
    </row>
    <row r="29" spans="1:8">
      <c r="A29" s="24" t="s">
        <v>64</v>
      </c>
      <c r="B29" s="24"/>
      <c r="C29" s="24">
        <v>2913</v>
      </c>
      <c r="D29" s="24">
        <v>3115</v>
      </c>
      <c r="E29" s="24">
        <v>2972</v>
      </c>
      <c r="F29" s="24" t="s">
        <v>127</v>
      </c>
      <c r="G29" s="24">
        <v>3160</v>
      </c>
      <c r="H29" s="24">
        <v>3242</v>
      </c>
    </row>
    <row r="30" spans="1:8">
      <c r="A30" s="24" t="s">
        <v>65</v>
      </c>
      <c r="B30" s="24"/>
      <c r="C30" s="24">
        <v>11503</v>
      </c>
      <c r="D30" s="24">
        <v>12134</v>
      </c>
      <c r="E30" s="24">
        <v>11969</v>
      </c>
      <c r="F30" s="24" t="s">
        <v>127</v>
      </c>
      <c r="G30" s="24">
        <v>13724</v>
      </c>
      <c r="H30" s="24">
        <v>14403</v>
      </c>
    </row>
    <row r="31" spans="1:8">
      <c r="A31" s="24"/>
      <c r="B31" s="24"/>
      <c r="C31" s="24"/>
      <c r="D31" s="24"/>
      <c r="E31" s="24"/>
      <c r="F31" s="24"/>
      <c r="G31" s="24"/>
      <c r="H31" s="24"/>
    </row>
    <row r="32" spans="1:8">
      <c r="A32" s="23" t="s">
        <v>168</v>
      </c>
      <c r="B32" s="24"/>
      <c r="C32" s="24"/>
      <c r="D32" s="24"/>
      <c r="E32" s="24"/>
      <c r="F32" s="24"/>
      <c r="G32" s="24"/>
      <c r="H32" s="24"/>
    </row>
    <row r="33" spans="1:8">
      <c r="A33" s="24" t="s">
        <v>140</v>
      </c>
      <c r="B33" s="24"/>
      <c r="C33" s="24">
        <v>1842</v>
      </c>
      <c r="D33" s="24">
        <v>1799</v>
      </c>
      <c r="E33" s="24">
        <v>2193</v>
      </c>
      <c r="F33" s="24"/>
      <c r="G33" s="24">
        <v>2525</v>
      </c>
      <c r="H33" s="24">
        <v>2309</v>
      </c>
    </row>
    <row r="34" spans="1:8">
      <c r="A34" s="24" t="s">
        <v>92</v>
      </c>
      <c r="B34" s="24"/>
      <c r="C34" s="24">
        <v>1614</v>
      </c>
      <c r="D34" s="24">
        <v>1773</v>
      </c>
      <c r="E34" s="24">
        <v>1896</v>
      </c>
      <c r="F34" s="24"/>
      <c r="G34" s="24">
        <v>2429</v>
      </c>
      <c r="H34" s="24">
        <v>2248</v>
      </c>
    </row>
    <row r="35" spans="1:8">
      <c r="A35" s="24" t="s">
        <v>144</v>
      </c>
      <c r="B35" s="24"/>
      <c r="C35" s="24">
        <v>565</v>
      </c>
      <c r="D35" s="24">
        <v>585</v>
      </c>
      <c r="E35" s="24">
        <v>239</v>
      </c>
      <c r="F35" s="24"/>
      <c r="G35" s="24">
        <v>232</v>
      </c>
      <c r="H35" s="24">
        <v>862</v>
      </c>
    </row>
    <row r="36" spans="1:8">
      <c r="A36" s="24" t="s">
        <v>145</v>
      </c>
      <c r="B36" s="24"/>
      <c r="C36" s="24">
        <v>569</v>
      </c>
      <c r="D36" s="24">
        <v>631</v>
      </c>
      <c r="E36" s="24">
        <v>621</v>
      </c>
      <c r="F36" s="24"/>
      <c r="G36" s="24">
        <v>647</v>
      </c>
      <c r="H36" s="24">
        <v>661</v>
      </c>
    </row>
    <row r="37" spans="1:8">
      <c r="A37" s="24" t="s">
        <v>98</v>
      </c>
      <c r="B37" s="24"/>
      <c r="C37" s="24">
        <v>498</v>
      </c>
      <c r="D37" s="24">
        <v>507</v>
      </c>
      <c r="E37" s="24">
        <v>463</v>
      </c>
      <c r="F37" s="24"/>
      <c r="G37" s="24">
        <v>548</v>
      </c>
      <c r="H37" s="24">
        <v>590</v>
      </c>
    </row>
    <row r="38" spans="1:8">
      <c r="A38" s="24"/>
      <c r="B38" s="24"/>
      <c r="C38" s="24"/>
      <c r="D38" s="24"/>
      <c r="E38" s="24"/>
      <c r="F38" s="24"/>
      <c r="G38" s="24"/>
      <c r="H38" s="24"/>
    </row>
    <row r="39" spans="1:8">
      <c r="A39" s="23" t="s">
        <v>169</v>
      </c>
      <c r="B39" s="24"/>
      <c r="C39" s="24"/>
      <c r="D39" s="24"/>
      <c r="E39" s="24"/>
      <c r="F39" s="24"/>
      <c r="G39" s="24"/>
      <c r="H39" s="24"/>
    </row>
    <row r="40" spans="1:8">
      <c r="A40" s="24" t="s">
        <v>128</v>
      </c>
      <c r="B40" s="24"/>
      <c r="C40" s="24">
        <v>1256</v>
      </c>
      <c r="D40" s="24">
        <v>1341</v>
      </c>
      <c r="E40" s="24">
        <v>1182</v>
      </c>
      <c r="F40" s="24"/>
      <c r="G40" s="24">
        <v>1172</v>
      </c>
      <c r="H40" s="24">
        <v>1184</v>
      </c>
    </row>
    <row r="41" spans="1:8">
      <c r="A41" s="24" t="s">
        <v>166</v>
      </c>
      <c r="B41" s="24"/>
      <c r="C41" s="24">
        <v>572</v>
      </c>
      <c r="D41" s="24">
        <v>633</v>
      </c>
      <c r="E41" s="24">
        <v>648</v>
      </c>
      <c r="F41" s="24"/>
      <c r="G41" s="24">
        <v>722</v>
      </c>
      <c r="H41" s="24">
        <v>725</v>
      </c>
    </row>
    <row r="42" spans="1:8">
      <c r="A42" s="24"/>
      <c r="B42" s="24" t="s">
        <v>125</v>
      </c>
      <c r="C42" s="24">
        <v>496</v>
      </c>
      <c r="D42" s="24">
        <v>554</v>
      </c>
      <c r="E42" s="24">
        <v>573</v>
      </c>
      <c r="F42" s="24"/>
      <c r="G42" s="24">
        <v>640</v>
      </c>
      <c r="H42" s="24">
        <v>639</v>
      </c>
    </row>
    <row r="43" spans="1:8">
      <c r="A43" s="24"/>
      <c r="B43" s="24" t="s">
        <v>160</v>
      </c>
      <c r="C43" s="24">
        <v>58</v>
      </c>
      <c r="D43" s="24">
        <v>61</v>
      </c>
      <c r="E43" s="24">
        <v>59</v>
      </c>
      <c r="F43" s="24"/>
      <c r="G43" s="24">
        <v>62</v>
      </c>
      <c r="H43" s="24">
        <v>68</v>
      </c>
    </row>
    <row r="44" spans="1:8">
      <c r="A44" s="24"/>
      <c r="B44" s="24" t="s">
        <v>126</v>
      </c>
      <c r="C44" s="24">
        <v>18</v>
      </c>
      <c r="D44" s="24">
        <v>18</v>
      </c>
      <c r="E44" s="24">
        <v>17</v>
      </c>
      <c r="F44" s="24"/>
      <c r="G44" s="24">
        <v>20</v>
      </c>
      <c r="H44" s="24">
        <v>18</v>
      </c>
    </row>
    <row r="45" spans="1:8">
      <c r="A45" s="24" t="s">
        <v>90</v>
      </c>
      <c r="B45" s="24"/>
      <c r="C45" s="24">
        <v>437</v>
      </c>
      <c r="D45" s="24">
        <v>444</v>
      </c>
      <c r="E45" s="24">
        <v>458</v>
      </c>
      <c r="F45" s="24" t="s">
        <v>127</v>
      </c>
      <c r="G45" s="24">
        <v>467</v>
      </c>
      <c r="H45" s="24">
        <v>472</v>
      </c>
    </row>
    <row r="46" spans="1:8">
      <c r="A46" s="39"/>
      <c r="B46" s="39"/>
      <c r="C46" s="39"/>
      <c r="D46" s="39"/>
      <c r="E46" s="39"/>
      <c r="F46" s="39"/>
      <c r="G46" s="39"/>
      <c r="H46" s="39"/>
    </row>
    <row r="47" spans="1:8">
      <c r="A47" s="26" t="s">
        <v>170</v>
      </c>
      <c r="B47" s="26"/>
      <c r="C47" s="26"/>
      <c r="D47" s="26"/>
      <c r="E47" s="26"/>
      <c r="F47" s="26"/>
      <c r="G47" s="26"/>
      <c r="H47" s="26"/>
    </row>
    <row r="48" spans="1:8" s="12" customFormat="1">
      <c r="A48" s="19"/>
      <c r="B48" s="19"/>
      <c r="C48" s="19"/>
      <c r="D48" s="19"/>
      <c r="E48" s="19"/>
      <c r="F48" s="19"/>
      <c r="G48" s="19"/>
      <c r="H48" s="19"/>
    </row>
    <row r="49" spans="1:9" s="12" customFormat="1">
      <c r="A49" s="37" t="s">
        <v>75</v>
      </c>
      <c r="B49" s="37"/>
      <c r="C49" s="15"/>
      <c r="D49" s="15"/>
      <c r="E49" s="15"/>
      <c r="F49" s="15"/>
      <c r="G49" s="15"/>
      <c r="H49" s="15"/>
      <c r="I49" s="24"/>
    </row>
    <row r="50" spans="1:9" s="12" customFormat="1">
      <c r="A50" s="38" t="s">
        <v>130</v>
      </c>
      <c r="B50" s="38"/>
      <c r="C50" s="15"/>
      <c r="D50" s="15"/>
      <c r="E50" s="15"/>
      <c r="F50" s="15"/>
      <c r="G50" s="15"/>
      <c r="H50" s="15"/>
      <c r="I50" s="24"/>
    </row>
    <row r="51" spans="1:9" s="12" customFormat="1">
      <c r="A51" s="15"/>
      <c r="B51" s="15"/>
      <c r="C51" s="15"/>
      <c r="D51" s="15"/>
      <c r="E51" s="15"/>
      <c r="F51" s="15"/>
      <c r="G51" s="15"/>
      <c r="H51" s="15"/>
      <c r="I51" s="15"/>
    </row>
    <row r="52" spans="1:9" s="12" customFormat="1">
      <c r="A52" s="35" t="s">
        <v>58</v>
      </c>
      <c r="B52" s="35"/>
      <c r="C52" s="24"/>
      <c r="D52" s="24"/>
      <c r="E52" s="24"/>
      <c r="F52" s="24"/>
      <c r="G52" s="24"/>
      <c r="H52" s="24"/>
      <c r="I52" s="24"/>
    </row>
  </sheetData>
  <mergeCells count="9">
    <mergeCell ref="A52:B52"/>
    <mergeCell ref="A47:H47"/>
    <mergeCell ref="A50:B50"/>
    <mergeCell ref="A3:C3"/>
    <mergeCell ref="A1:C1"/>
    <mergeCell ref="A2:C2"/>
    <mergeCell ref="C5:H5"/>
    <mergeCell ref="A46:H46"/>
    <mergeCell ref="A49:B49"/>
  </mergeCells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0"/>
  <sheetViews>
    <sheetView workbookViewId="0">
      <selection sqref="A1:C1"/>
    </sheetView>
  </sheetViews>
  <sheetFormatPr defaultRowHeight="14.25"/>
  <cols>
    <col min="1" max="1" width="6.375" customWidth="1"/>
    <col min="2" max="2" width="35.75" customWidth="1"/>
    <col min="3" max="7" width="7.125" customWidth="1"/>
  </cols>
  <sheetData>
    <row r="1" spans="1:7">
      <c r="A1" s="30" t="s">
        <v>177</v>
      </c>
      <c r="B1" s="34"/>
      <c r="C1" s="34"/>
      <c r="D1" s="15"/>
      <c r="E1" s="15"/>
      <c r="F1" s="15"/>
      <c r="G1" s="15"/>
    </row>
    <row r="2" spans="1:7" ht="15">
      <c r="A2" s="31" t="s">
        <v>178</v>
      </c>
      <c r="B2" s="34"/>
      <c r="C2" s="34"/>
      <c r="D2" s="15"/>
      <c r="E2" s="15"/>
      <c r="F2" s="15"/>
      <c r="G2" s="15"/>
    </row>
    <row r="3" spans="1:7">
      <c r="A3" s="30" t="s">
        <v>122</v>
      </c>
      <c r="B3" s="34"/>
      <c r="C3" s="34"/>
      <c r="D3" s="15"/>
      <c r="E3" s="15"/>
      <c r="F3" s="15"/>
      <c r="G3" s="15"/>
    </row>
    <row r="4" spans="1:7">
      <c r="A4" s="22"/>
      <c r="B4" s="22"/>
      <c r="C4" s="21">
        <v>2015</v>
      </c>
      <c r="D4" s="21">
        <v>2016</v>
      </c>
      <c r="E4" s="21">
        <v>2017</v>
      </c>
      <c r="F4" s="21">
        <v>2018</v>
      </c>
      <c r="G4" s="20">
        <v>2019</v>
      </c>
    </row>
    <row r="5" spans="1:7">
      <c r="A5" s="4"/>
      <c r="B5" s="4"/>
      <c r="C5" s="33" t="s">
        <v>22</v>
      </c>
      <c r="D5" s="33"/>
      <c r="E5" s="33"/>
      <c r="F5" s="33"/>
      <c r="G5" s="28"/>
    </row>
    <row r="6" spans="1:7">
      <c r="A6" s="24"/>
      <c r="B6" s="24"/>
      <c r="C6" s="24"/>
      <c r="D6" s="24"/>
      <c r="E6" s="24"/>
      <c r="F6" s="24"/>
      <c r="G6" s="24"/>
    </row>
    <row r="7" spans="1:7">
      <c r="A7" s="23" t="s">
        <v>163</v>
      </c>
      <c r="B7" s="24"/>
      <c r="C7" s="24"/>
      <c r="D7" s="24"/>
      <c r="E7" s="24"/>
      <c r="F7" s="24"/>
      <c r="G7" s="24"/>
    </row>
    <row r="8" spans="1:7">
      <c r="A8" s="24" t="s">
        <v>63</v>
      </c>
      <c r="B8" s="24"/>
      <c r="C8" s="24">
        <v>2889</v>
      </c>
      <c r="D8" s="24">
        <v>3136</v>
      </c>
      <c r="E8" s="24">
        <v>2825</v>
      </c>
      <c r="F8" s="24">
        <v>3158</v>
      </c>
      <c r="G8" s="24">
        <v>2990</v>
      </c>
    </row>
    <row r="9" spans="1:7">
      <c r="A9" s="24" t="s">
        <v>64</v>
      </c>
      <c r="B9" s="24"/>
      <c r="C9" s="24">
        <v>1526</v>
      </c>
      <c r="D9" s="24">
        <v>1691</v>
      </c>
      <c r="E9" s="24">
        <v>1756</v>
      </c>
      <c r="F9" s="24">
        <v>1783</v>
      </c>
      <c r="G9" s="24">
        <v>1740</v>
      </c>
    </row>
    <row r="10" spans="1:7">
      <c r="A10" s="24" t="s">
        <v>65</v>
      </c>
      <c r="B10" s="24"/>
      <c r="C10" s="24">
        <v>4415</v>
      </c>
      <c r="D10" s="24">
        <v>4827</v>
      </c>
      <c r="E10" s="24">
        <v>4580</v>
      </c>
      <c r="F10" s="24">
        <v>4942</v>
      </c>
      <c r="G10" s="24">
        <v>4730</v>
      </c>
    </row>
    <row r="11" spans="1:7">
      <c r="A11" s="24"/>
      <c r="B11" s="24"/>
      <c r="C11" s="24"/>
      <c r="D11" s="24"/>
      <c r="E11" s="24"/>
      <c r="F11" s="24"/>
      <c r="G11" s="24"/>
    </row>
    <row r="12" spans="1:7">
      <c r="A12" s="23" t="s">
        <v>164</v>
      </c>
      <c r="B12" s="24"/>
      <c r="C12" s="24"/>
      <c r="D12" s="24"/>
      <c r="E12" s="24"/>
      <c r="F12" s="24"/>
      <c r="G12" s="24"/>
    </row>
    <row r="13" spans="1:7">
      <c r="A13" s="24" t="s">
        <v>85</v>
      </c>
      <c r="B13" s="24"/>
      <c r="C13" s="24">
        <v>941</v>
      </c>
      <c r="D13" s="24">
        <v>1054</v>
      </c>
      <c r="E13" s="24">
        <v>911</v>
      </c>
      <c r="F13" s="24">
        <v>1152</v>
      </c>
      <c r="G13" s="24">
        <v>968</v>
      </c>
    </row>
    <row r="14" spans="1:7">
      <c r="A14" s="24" t="s">
        <v>83</v>
      </c>
      <c r="B14" s="24"/>
      <c r="C14" s="24">
        <v>148</v>
      </c>
      <c r="D14" s="24">
        <v>108</v>
      </c>
      <c r="E14" s="24">
        <v>67</v>
      </c>
      <c r="F14" s="24">
        <v>94</v>
      </c>
      <c r="G14" s="24">
        <v>171</v>
      </c>
    </row>
    <row r="15" spans="1:7">
      <c r="A15" s="24" t="s">
        <v>94</v>
      </c>
      <c r="B15" s="24"/>
      <c r="C15" s="24">
        <v>138</v>
      </c>
      <c r="D15" s="24">
        <v>185</v>
      </c>
      <c r="E15" s="24">
        <v>156</v>
      </c>
      <c r="F15" s="24">
        <v>193</v>
      </c>
      <c r="G15" s="24">
        <v>171</v>
      </c>
    </row>
    <row r="16" spans="1:7">
      <c r="A16" s="24" t="s">
        <v>99</v>
      </c>
      <c r="B16" s="24"/>
      <c r="C16" s="24">
        <v>111</v>
      </c>
      <c r="D16" s="24">
        <v>154</v>
      </c>
      <c r="E16" s="24">
        <v>151</v>
      </c>
      <c r="F16" s="24">
        <v>173</v>
      </c>
      <c r="G16" s="24">
        <v>166</v>
      </c>
    </row>
    <row r="17" spans="1:7">
      <c r="A17" s="24" t="s">
        <v>93</v>
      </c>
      <c r="B17" s="24"/>
      <c r="C17" s="24">
        <v>104</v>
      </c>
      <c r="D17" s="24">
        <v>118</v>
      </c>
      <c r="E17" s="24">
        <v>132</v>
      </c>
      <c r="F17" s="24">
        <v>152</v>
      </c>
      <c r="G17" s="24">
        <v>160</v>
      </c>
    </row>
    <row r="18" spans="1:7">
      <c r="A18" s="24"/>
      <c r="B18" s="24"/>
      <c r="C18" s="24"/>
      <c r="D18" s="24"/>
      <c r="E18" s="24"/>
      <c r="F18" s="24"/>
      <c r="G18" s="24"/>
    </row>
    <row r="19" spans="1:7">
      <c r="A19" s="23" t="s">
        <v>165</v>
      </c>
      <c r="B19" s="24"/>
      <c r="C19" s="24"/>
      <c r="D19" s="24"/>
      <c r="E19" s="24"/>
      <c r="F19" s="24"/>
      <c r="G19" s="24"/>
    </row>
    <row r="20" spans="1:7">
      <c r="A20" s="24" t="s">
        <v>166</v>
      </c>
      <c r="B20" s="24"/>
      <c r="C20" s="24">
        <v>1042</v>
      </c>
      <c r="D20" s="24">
        <v>1187</v>
      </c>
      <c r="E20" s="24">
        <v>1215</v>
      </c>
      <c r="F20" s="24">
        <v>1306</v>
      </c>
      <c r="G20" s="24">
        <v>1290</v>
      </c>
    </row>
    <row r="21" spans="1:7">
      <c r="A21" s="24"/>
      <c r="B21" s="24" t="s">
        <v>125</v>
      </c>
      <c r="C21" s="24">
        <v>768</v>
      </c>
      <c r="D21" s="24">
        <v>907</v>
      </c>
      <c r="E21" s="24">
        <v>954</v>
      </c>
      <c r="F21" s="24">
        <v>1035</v>
      </c>
      <c r="G21" s="24">
        <v>983</v>
      </c>
    </row>
    <row r="22" spans="1:7">
      <c r="A22" s="24"/>
      <c r="B22" s="24" t="s">
        <v>126</v>
      </c>
      <c r="C22" s="24">
        <v>215</v>
      </c>
      <c r="D22" s="24">
        <v>216</v>
      </c>
      <c r="E22" s="24">
        <v>222</v>
      </c>
      <c r="F22" s="24">
        <v>214</v>
      </c>
      <c r="G22" s="24">
        <v>241</v>
      </c>
    </row>
    <row r="23" spans="1:7">
      <c r="A23" s="24"/>
      <c r="B23" s="24" t="s">
        <v>160</v>
      </c>
      <c r="C23" s="24">
        <v>59</v>
      </c>
      <c r="D23" s="24">
        <v>63</v>
      </c>
      <c r="E23" s="24">
        <v>39</v>
      </c>
      <c r="F23" s="24">
        <v>57</v>
      </c>
      <c r="G23" s="24">
        <v>67</v>
      </c>
    </row>
    <row r="24" spans="1:7">
      <c r="A24" s="24" t="s">
        <v>128</v>
      </c>
      <c r="B24" s="24"/>
      <c r="C24" s="24">
        <v>164</v>
      </c>
      <c r="D24" s="24">
        <v>172</v>
      </c>
      <c r="E24" s="24">
        <v>147</v>
      </c>
      <c r="F24" s="24">
        <v>133</v>
      </c>
      <c r="G24" s="24">
        <v>181</v>
      </c>
    </row>
    <row r="25" spans="1:7">
      <c r="A25" s="24" t="s">
        <v>90</v>
      </c>
      <c r="B25" s="24"/>
      <c r="C25" s="24">
        <v>53</v>
      </c>
      <c r="D25" s="24">
        <v>63</v>
      </c>
      <c r="E25" s="24">
        <v>81</v>
      </c>
      <c r="F25" s="24">
        <v>85</v>
      </c>
      <c r="G25" s="24">
        <v>99</v>
      </c>
    </row>
    <row r="26" spans="1:7">
      <c r="A26" s="24"/>
      <c r="B26" s="24"/>
      <c r="C26" s="24"/>
      <c r="D26" s="24"/>
      <c r="E26" s="24"/>
      <c r="F26" s="24"/>
      <c r="G26" s="24"/>
    </row>
    <row r="27" spans="1:7">
      <c r="A27" s="23" t="s">
        <v>167</v>
      </c>
      <c r="B27" s="24"/>
      <c r="C27" s="24"/>
      <c r="D27" s="24"/>
      <c r="E27" s="24"/>
      <c r="F27" s="24"/>
      <c r="G27" s="24"/>
    </row>
    <row r="28" spans="1:7">
      <c r="A28" s="24" t="s">
        <v>63</v>
      </c>
      <c r="B28" s="24"/>
      <c r="C28" s="24">
        <v>6489</v>
      </c>
      <c r="D28" s="24">
        <v>6779</v>
      </c>
      <c r="E28" s="24">
        <v>6642</v>
      </c>
      <c r="F28" s="24">
        <v>7663</v>
      </c>
      <c r="G28" s="24">
        <v>8220</v>
      </c>
    </row>
    <row r="29" spans="1:7">
      <c r="A29" s="24" t="s">
        <v>64</v>
      </c>
      <c r="B29" s="24"/>
      <c r="C29" s="24">
        <v>1113</v>
      </c>
      <c r="D29" s="24">
        <v>1524</v>
      </c>
      <c r="E29" s="24">
        <v>1520</v>
      </c>
      <c r="F29" s="24">
        <v>1604</v>
      </c>
      <c r="G29" s="24">
        <v>1736</v>
      </c>
    </row>
    <row r="30" spans="1:7">
      <c r="A30" s="24" t="s">
        <v>65</v>
      </c>
      <c r="B30" s="24"/>
      <c r="C30" s="24">
        <v>7602</v>
      </c>
      <c r="D30" s="24">
        <v>8303</v>
      </c>
      <c r="E30" s="24">
        <v>8162</v>
      </c>
      <c r="F30" s="24">
        <v>9267</v>
      </c>
      <c r="G30" s="24">
        <v>9956</v>
      </c>
    </row>
    <row r="31" spans="1:7">
      <c r="A31" s="24"/>
      <c r="B31" s="24"/>
      <c r="C31" s="24"/>
      <c r="D31" s="24"/>
      <c r="E31" s="24"/>
      <c r="F31" s="24"/>
      <c r="G31" s="24"/>
    </row>
    <row r="32" spans="1:7">
      <c r="A32" s="23" t="s">
        <v>168</v>
      </c>
      <c r="B32" s="24"/>
      <c r="C32" s="24"/>
      <c r="D32" s="24"/>
      <c r="E32" s="24"/>
      <c r="F32" s="24"/>
      <c r="G32" s="24"/>
    </row>
    <row r="33" spans="1:7">
      <c r="A33" s="24" t="s">
        <v>92</v>
      </c>
      <c r="B33" s="24"/>
      <c r="C33" s="24">
        <v>1128</v>
      </c>
      <c r="D33" s="24">
        <v>1269</v>
      </c>
      <c r="E33" s="24">
        <v>1321</v>
      </c>
      <c r="F33" s="24">
        <v>1660</v>
      </c>
      <c r="G33" s="24">
        <v>1547</v>
      </c>
    </row>
    <row r="34" spans="1:7">
      <c r="A34" s="24" t="s">
        <v>140</v>
      </c>
      <c r="B34" s="24"/>
      <c r="C34" s="24">
        <v>1403</v>
      </c>
      <c r="D34" s="24">
        <v>1277</v>
      </c>
      <c r="E34" s="24">
        <v>1580</v>
      </c>
      <c r="F34" s="24">
        <v>1744</v>
      </c>
      <c r="G34" s="24">
        <v>1513</v>
      </c>
    </row>
    <row r="35" spans="1:7">
      <c r="A35" s="24" t="s">
        <v>144</v>
      </c>
      <c r="B35" s="24"/>
      <c r="C35" s="24">
        <v>544</v>
      </c>
      <c r="D35" s="24">
        <v>571</v>
      </c>
      <c r="E35" s="24">
        <v>225</v>
      </c>
      <c r="F35" s="24">
        <v>225</v>
      </c>
      <c r="G35" s="24">
        <v>852</v>
      </c>
    </row>
    <row r="36" spans="1:7">
      <c r="A36" s="24" t="s">
        <v>145</v>
      </c>
      <c r="B36" s="24"/>
      <c r="C36" s="24">
        <v>448</v>
      </c>
      <c r="D36" s="24">
        <v>534</v>
      </c>
      <c r="E36" s="24">
        <v>517</v>
      </c>
      <c r="F36" s="24">
        <v>534</v>
      </c>
      <c r="G36" s="24">
        <v>544</v>
      </c>
    </row>
    <row r="37" spans="1:7">
      <c r="A37" s="24" t="s">
        <v>98</v>
      </c>
      <c r="B37" s="24"/>
      <c r="C37" s="24">
        <v>330</v>
      </c>
      <c r="D37" s="24">
        <v>355</v>
      </c>
      <c r="E37" s="24">
        <v>306</v>
      </c>
      <c r="F37" s="24">
        <v>366</v>
      </c>
      <c r="G37" s="24">
        <v>371</v>
      </c>
    </row>
    <row r="38" spans="1:7">
      <c r="A38" s="24"/>
      <c r="B38" s="24"/>
      <c r="C38" s="24"/>
      <c r="D38" s="24"/>
      <c r="E38" s="24"/>
      <c r="F38" s="24"/>
      <c r="G38" s="24"/>
    </row>
    <row r="39" spans="1:7">
      <c r="A39" s="23" t="s">
        <v>169</v>
      </c>
      <c r="B39" s="24"/>
      <c r="C39" s="24"/>
      <c r="D39" s="24"/>
      <c r="E39" s="24"/>
      <c r="F39" s="24"/>
      <c r="G39" s="24"/>
    </row>
    <row r="40" spans="1:7">
      <c r="A40" s="24" t="s">
        <v>128</v>
      </c>
      <c r="B40" s="24"/>
      <c r="C40" s="24">
        <v>382</v>
      </c>
      <c r="D40" s="24">
        <v>655</v>
      </c>
      <c r="E40" s="24">
        <v>638</v>
      </c>
      <c r="F40" s="24">
        <v>619</v>
      </c>
      <c r="G40" s="24">
        <v>701</v>
      </c>
    </row>
    <row r="41" spans="1:7">
      <c r="A41" s="24" t="s">
        <v>103</v>
      </c>
      <c r="B41" s="24"/>
      <c r="C41" s="24">
        <v>228</v>
      </c>
      <c r="D41" s="24">
        <v>283</v>
      </c>
      <c r="E41" s="24">
        <v>279</v>
      </c>
      <c r="F41" s="24">
        <v>307</v>
      </c>
      <c r="G41" s="24">
        <v>306</v>
      </c>
    </row>
    <row r="42" spans="1:7">
      <c r="A42" s="24" t="s">
        <v>166</v>
      </c>
      <c r="B42" s="24"/>
      <c r="C42" s="24">
        <v>187</v>
      </c>
      <c r="D42" s="24">
        <v>199</v>
      </c>
      <c r="E42" s="24">
        <v>208</v>
      </c>
      <c r="F42" s="24">
        <v>242</v>
      </c>
      <c r="G42" s="24">
        <v>255</v>
      </c>
    </row>
    <row r="43" spans="1:7">
      <c r="A43" s="24"/>
      <c r="B43" s="24" t="s">
        <v>125</v>
      </c>
      <c r="C43" s="24">
        <v>144</v>
      </c>
      <c r="D43" s="24">
        <v>155</v>
      </c>
      <c r="E43" s="24">
        <v>166</v>
      </c>
      <c r="F43" s="24">
        <v>194</v>
      </c>
      <c r="G43" s="24">
        <v>207</v>
      </c>
    </row>
    <row r="44" spans="1:7">
      <c r="A44" s="24"/>
      <c r="B44" s="24" t="s">
        <v>160</v>
      </c>
      <c r="C44" s="24">
        <v>31</v>
      </c>
      <c r="D44" s="24">
        <v>32</v>
      </c>
      <c r="E44" s="24">
        <v>31</v>
      </c>
      <c r="F44" s="24">
        <v>35</v>
      </c>
      <c r="G44" s="24">
        <v>37</v>
      </c>
    </row>
    <row r="45" spans="1:7">
      <c r="A45" s="24"/>
      <c r="B45" s="24" t="s">
        <v>126</v>
      </c>
      <c r="C45" s="24">
        <v>12</v>
      </c>
      <c r="D45" s="24">
        <v>12</v>
      </c>
      <c r="E45" s="24">
        <v>11</v>
      </c>
      <c r="F45" s="24">
        <v>12</v>
      </c>
      <c r="G45" s="24">
        <v>11</v>
      </c>
    </row>
    <row r="46" spans="1:7">
      <c r="A46" s="39"/>
      <c r="B46" s="39"/>
      <c r="C46" s="39"/>
      <c r="D46" s="39"/>
      <c r="E46" s="39"/>
      <c r="F46" s="39"/>
      <c r="G46" s="39"/>
    </row>
    <row r="47" spans="1:7">
      <c r="A47" s="26" t="s">
        <v>170</v>
      </c>
      <c r="B47" s="26"/>
      <c r="C47" s="26"/>
      <c r="D47" s="26"/>
      <c r="E47" s="26"/>
      <c r="F47" s="26"/>
      <c r="G47" s="26"/>
    </row>
    <row r="48" spans="1:7">
      <c r="A48" s="26"/>
      <c r="B48" s="26"/>
      <c r="C48" s="26"/>
      <c r="D48" s="26"/>
      <c r="E48" s="26"/>
      <c r="F48" s="26"/>
      <c r="G48" s="26"/>
    </row>
    <row r="49" spans="1:7">
      <c r="A49" s="19"/>
      <c r="B49" s="19"/>
      <c r="C49" s="19"/>
      <c r="D49" s="19"/>
      <c r="E49" s="19"/>
      <c r="F49" s="19"/>
      <c r="G49" s="19"/>
    </row>
    <row r="50" spans="1:7">
      <c r="A50" s="35" t="s">
        <v>58</v>
      </c>
      <c r="B50" s="35"/>
      <c r="C50" s="15"/>
      <c r="D50" s="15"/>
      <c r="E50" s="15"/>
      <c r="F50" s="15"/>
      <c r="G50" s="15"/>
    </row>
  </sheetData>
  <mergeCells count="8">
    <mergeCell ref="A47:G47"/>
    <mergeCell ref="A48:G48"/>
    <mergeCell ref="A50:B50"/>
    <mergeCell ref="A3:C3"/>
    <mergeCell ref="A1:C1"/>
    <mergeCell ref="A2:C2"/>
    <mergeCell ref="C5:G5"/>
    <mergeCell ref="A46:G46"/>
  </mergeCells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3"/>
  <sheetViews>
    <sheetView workbookViewId="0">
      <selection sqref="A1:C1"/>
    </sheetView>
  </sheetViews>
  <sheetFormatPr defaultRowHeight="14.25"/>
  <cols>
    <col min="1" max="1" width="6.375" customWidth="1"/>
    <col min="2" max="2" width="35.75" customWidth="1"/>
    <col min="3" max="7" width="7.125" customWidth="1"/>
  </cols>
  <sheetData>
    <row r="1" spans="1:7">
      <c r="A1" s="30" t="s">
        <v>179</v>
      </c>
      <c r="B1" s="34"/>
      <c r="C1" s="34"/>
      <c r="D1" s="15"/>
      <c r="E1" s="15"/>
      <c r="F1" s="15"/>
      <c r="G1" s="15"/>
    </row>
    <row r="2" spans="1:7" ht="15">
      <c r="A2" s="31" t="s">
        <v>180</v>
      </c>
      <c r="B2" s="34"/>
      <c r="C2" s="34"/>
      <c r="D2" s="15"/>
      <c r="E2" s="15"/>
      <c r="F2" s="15"/>
      <c r="G2" s="15"/>
    </row>
    <row r="3" spans="1:7">
      <c r="A3" s="30" t="s">
        <v>122</v>
      </c>
      <c r="B3" s="34"/>
      <c r="C3" s="34"/>
      <c r="D3" s="15"/>
      <c r="E3" s="15"/>
      <c r="F3" s="15"/>
      <c r="G3" s="15"/>
    </row>
    <row r="4" spans="1:7">
      <c r="A4" s="22"/>
      <c r="B4" s="22"/>
      <c r="C4" s="21">
        <v>2015</v>
      </c>
      <c r="D4" s="21">
        <v>2016</v>
      </c>
      <c r="E4" s="21">
        <v>2017</v>
      </c>
      <c r="F4" s="21">
        <v>2018</v>
      </c>
      <c r="G4" s="20">
        <v>2019</v>
      </c>
    </row>
    <row r="5" spans="1:7">
      <c r="A5" s="4"/>
      <c r="B5" s="4"/>
      <c r="C5" s="33" t="s">
        <v>22</v>
      </c>
      <c r="D5" s="33"/>
      <c r="E5" s="33"/>
      <c r="F5" s="33"/>
      <c r="G5" s="28"/>
    </row>
    <row r="6" spans="1:7">
      <c r="A6" s="24"/>
      <c r="B6" s="24"/>
      <c r="C6" s="24"/>
      <c r="D6" s="24"/>
      <c r="E6" s="24"/>
      <c r="F6" s="24"/>
      <c r="G6" s="24"/>
    </row>
    <row r="7" spans="1:7">
      <c r="A7" s="23" t="s">
        <v>163</v>
      </c>
      <c r="B7" s="24"/>
      <c r="C7" s="24"/>
      <c r="D7" s="24"/>
      <c r="E7" s="24"/>
      <c r="F7" s="24"/>
      <c r="G7" s="24"/>
    </row>
    <row r="8" spans="1:7">
      <c r="A8" s="24" t="s">
        <v>63</v>
      </c>
      <c r="B8" s="24"/>
      <c r="C8" s="24">
        <v>1833</v>
      </c>
      <c r="D8" s="24">
        <v>1509</v>
      </c>
      <c r="E8" s="24">
        <v>1454</v>
      </c>
      <c r="F8" s="24">
        <v>1813</v>
      </c>
      <c r="G8" s="24">
        <v>1727</v>
      </c>
    </row>
    <row r="9" spans="1:7">
      <c r="A9" s="24" t="s">
        <v>64</v>
      </c>
      <c r="B9" s="24"/>
      <c r="C9" s="24">
        <v>263</v>
      </c>
      <c r="D9" s="24">
        <v>258</v>
      </c>
      <c r="E9" s="24">
        <v>275</v>
      </c>
      <c r="F9" s="24">
        <v>236</v>
      </c>
      <c r="G9" s="24">
        <v>250</v>
      </c>
    </row>
    <row r="10" spans="1:7">
      <c r="A10" s="24" t="s">
        <v>65</v>
      </c>
      <c r="B10" s="24"/>
      <c r="C10" s="24">
        <v>2096</v>
      </c>
      <c r="D10" s="24">
        <v>1767</v>
      </c>
      <c r="E10" s="24">
        <v>1729</v>
      </c>
      <c r="F10" s="24">
        <v>2050</v>
      </c>
      <c r="G10" s="24">
        <v>1977</v>
      </c>
    </row>
    <row r="11" spans="1:7">
      <c r="A11" s="24"/>
      <c r="B11" s="24"/>
      <c r="C11" s="24"/>
      <c r="D11" s="24"/>
      <c r="E11" s="24"/>
      <c r="F11" s="24"/>
      <c r="G11" s="24"/>
    </row>
    <row r="12" spans="1:7">
      <c r="A12" s="23" t="s">
        <v>164</v>
      </c>
      <c r="B12" s="24"/>
      <c r="C12" s="24"/>
      <c r="D12" s="24"/>
      <c r="E12" s="24"/>
      <c r="F12" s="24"/>
      <c r="G12" s="24"/>
    </row>
    <row r="13" spans="1:7">
      <c r="A13" s="24" t="s">
        <v>83</v>
      </c>
      <c r="B13" s="24"/>
      <c r="C13" s="24">
        <v>1305</v>
      </c>
      <c r="D13" s="24">
        <v>1024</v>
      </c>
      <c r="E13" s="24">
        <v>963</v>
      </c>
      <c r="F13" s="24">
        <v>1281</v>
      </c>
      <c r="G13" s="24">
        <v>1145</v>
      </c>
    </row>
    <row r="14" spans="1:7">
      <c r="A14" s="24" t="s">
        <v>85</v>
      </c>
      <c r="B14" s="24"/>
      <c r="C14" s="24">
        <v>250</v>
      </c>
      <c r="D14" s="24">
        <v>192</v>
      </c>
      <c r="E14" s="24">
        <v>223</v>
      </c>
      <c r="F14" s="24">
        <v>199</v>
      </c>
      <c r="G14" s="24">
        <v>213</v>
      </c>
    </row>
    <row r="15" spans="1:7">
      <c r="A15" s="24" t="s">
        <v>88</v>
      </c>
      <c r="B15" s="24"/>
      <c r="C15" s="24">
        <v>46</v>
      </c>
      <c r="D15" s="24">
        <v>59</v>
      </c>
      <c r="E15" s="24">
        <v>52</v>
      </c>
      <c r="F15" s="24">
        <v>54</v>
      </c>
      <c r="G15" s="24">
        <v>54</v>
      </c>
    </row>
    <row r="16" spans="1:7">
      <c r="A16" s="24" t="s">
        <v>140</v>
      </c>
      <c r="B16" s="24"/>
      <c r="C16" s="24">
        <v>17</v>
      </c>
      <c r="D16" s="24">
        <v>18</v>
      </c>
      <c r="E16" s="24">
        <v>22</v>
      </c>
      <c r="F16" s="24">
        <v>24</v>
      </c>
      <c r="G16" s="24">
        <v>37</v>
      </c>
    </row>
    <row r="17" spans="1:7">
      <c r="A17" s="24" t="s">
        <v>92</v>
      </c>
      <c r="B17" s="24"/>
      <c r="C17" s="24">
        <v>41</v>
      </c>
      <c r="D17" s="24">
        <v>40</v>
      </c>
      <c r="E17" s="24">
        <v>37</v>
      </c>
      <c r="F17" s="24">
        <v>32</v>
      </c>
      <c r="G17" s="24">
        <v>36</v>
      </c>
    </row>
    <row r="18" spans="1:7">
      <c r="A18" s="24"/>
      <c r="B18" s="24"/>
      <c r="C18" s="24"/>
      <c r="D18" s="24"/>
      <c r="E18" s="24"/>
      <c r="F18" s="24"/>
      <c r="G18" s="24"/>
    </row>
    <row r="19" spans="1:7">
      <c r="A19" s="23" t="s">
        <v>165</v>
      </c>
      <c r="B19" s="24"/>
      <c r="C19" s="24"/>
      <c r="D19" s="24"/>
      <c r="E19" s="24"/>
      <c r="F19" s="24"/>
      <c r="G19" s="24"/>
    </row>
    <row r="20" spans="1:7">
      <c r="A20" s="24" t="s">
        <v>166</v>
      </c>
      <c r="B20" s="24"/>
      <c r="C20" s="24">
        <v>162</v>
      </c>
      <c r="D20" s="24">
        <v>150</v>
      </c>
      <c r="E20" s="24">
        <v>152</v>
      </c>
      <c r="F20" s="24">
        <v>136</v>
      </c>
      <c r="G20" s="24">
        <v>140</v>
      </c>
    </row>
    <row r="21" spans="1:7">
      <c r="A21" s="24"/>
      <c r="B21" s="24" t="s">
        <v>126</v>
      </c>
      <c r="C21" s="24">
        <v>116</v>
      </c>
      <c r="D21" s="24">
        <v>100</v>
      </c>
      <c r="E21" s="24">
        <v>90</v>
      </c>
      <c r="F21" s="24">
        <v>71</v>
      </c>
      <c r="G21" s="24">
        <v>83</v>
      </c>
    </row>
    <row r="22" spans="1:7">
      <c r="A22" s="24"/>
      <c r="B22" s="24" t="s">
        <v>125</v>
      </c>
      <c r="C22" s="24">
        <v>42</v>
      </c>
      <c r="D22" s="24">
        <v>46</v>
      </c>
      <c r="E22" s="24">
        <v>59</v>
      </c>
      <c r="F22" s="24">
        <v>59</v>
      </c>
      <c r="G22" s="24">
        <v>51</v>
      </c>
    </row>
    <row r="23" spans="1:7">
      <c r="A23" s="24"/>
      <c r="B23" s="24" t="s">
        <v>160</v>
      </c>
      <c r="C23" s="24">
        <v>4</v>
      </c>
      <c r="D23" s="24">
        <v>4</v>
      </c>
      <c r="E23" s="24">
        <v>3</v>
      </c>
      <c r="F23" s="24">
        <v>6</v>
      </c>
      <c r="G23" s="24">
        <v>6</v>
      </c>
    </row>
    <row r="24" spans="1:7">
      <c r="A24" s="24" t="s">
        <v>128</v>
      </c>
      <c r="B24" s="24"/>
      <c r="C24" s="24">
        <v>51</v>
      </c>
      <c r="D24" s="24">
        <v>59</v>
      </c>
      <c r="E24" s="24">
        <v>87</v>
      </c>
      <c r="F24" s="24">
        <v>76</v>
      </c>
      <c r="G24" s="24">
        <v>63</v>
      </c>
    </row>
    <row r="25" spans="1:7">
      <c r="A25" s="24" t="s">
        <v>181</v>
      </c>
      <c r="B25" s="24"/>
      <c r="C25" s="10" t="s">
        <v>182</v>
      </c>
      <c r="D25" s="24">
        <v>17</v>
      </c>
      <c r="E25" s="24">
        <v>8</v>
      </c>
      <c r="F25" s="24">
        <v>1</v>
      </c>
      <c r="G25" s="24">
        <v>23</v>
      </c>
    </row>
    <row r="26" spans="1:7">
      <c r="A26" s="24"/>
      <c r="B26" s="24"/>
      <c r="C26" s="24"/>
      <c r="D26" s="24"/>
      <c r="E26" s="24"/>
      <c r="F26" s="24"/>
      <c r="G26" s="24"/>
    </row>
    <row r="27" spans="1:7">
      <c r="A27" s="23" t="s">
        <v>167</v>
      </c>
      <c r="B27" s="24"/>
      <c r="C27" s="24"/>
      <c r="D27" s="24"/>
      <c r="E27" s="24"/>
      <c r="F27" s="24"/>
      <c r="G27" s="24"/>
    </row>
    <row r="28" spans="1:7">
      <c r="A28" s="24" t="s">
        <v>63</v>
      </c>
      <c r="B28" s="24"/>
      <c r="C28" s="24">
        <v>2298</v>
      </c>
      <c r="D28" s="24">
        <v>1613</v>
      </c>
      <c r="E28" s="24">
        <v>2452</v>
      </c>
      <c r="F28" s="24">
        <v>2601</v>
      </c>
      <c r="G28" s="24">
        <v>3440</v>
      </c>
    </row>
    <row r="29" spans="1:7">
      <c r="A29" s="24" t="s">
        <v>64</v>
      </c>
      <c r="B29" s="24"/>
      <c r="C29" s="24">
        <v>195</v>
      </c>
      <c r="D29" s="24">
        <v>204</v>
      </c>
      <c r="E29" s="24">
        <v>224</v>
      </c>
      <c r="F29" s="24">
        <v>244</v>
      </c>
      <c r="G29" s="24">
        <v>276</v>
      </c>
    </row>
    <row r="30" spans="1:7">
      <c r="A30" s="24" t="s">
        <v>65</v>
      </c>
      <c r="B30" s="24"/>
      <c r="C30" s="24">
        <v>2493</v>
      </c>
      <c r="D30" s="24">
        <v>1816</v>
      </c>
      <c r="E30" s="24">
        <v>2675</v>
      </c>
      <c r="F30" s="24">
        <v>2845</v>
      </c>
      <c r="G30" s="24">
        <v>3716</v>
      </c>
    </row>
    <row r="31" spans="1:7">
      <c r="A31" s="24"/>
      <c r="B31" s="24"/>
      <c r="C31" s="24"/>
      <c r="D31" s="24"/>
      <c r="E31" s="24"/>
      <c r="F31" s="24"/>
      <c r="G31" s="24"/>
    </row>
    <row r="32" spans="1:7">
      <c r="A32" s="23" t="s">
        <v>168</v>
      </c>
      <c r="B32" s="24"/>
      <c r="C32" s="24"/>
      <c r="D32" s="24"/>
      <c r="E32" s="24"/>
      <c r="F32" s="24"/>
      <c r="G32" s="24"/>
    </row>
    <row r="33" spans="1:7">
      <c r="A33" s="24" t="s">
        <v>141</v>
      </c>
      <c r="B33" s="24"/>
      <c r="C33" s="24">
        <v>1924</v>
      </c>
      <c r="D33" s="24">
        <v>1267</v>
      </c>
      <c r="E33" s="24">
        <v>2134</v>
      </c>
      <c r="F33" s="24">
        <v>2261</v>
      </c>
      <c r="G33" s="24">
        <v>3017</v>
      </c>
    </row>
    <row r="34" spans="1:7">
      <c r="A34" s="24" t="s">
        <v>149</v>
      </c>
      <c r="B34" s="24"/>
      <c r="C34" s="24">
        <v>134</v>
      </c>
      <c r="D34" s="24">
        <v>146</v>
      </c>
      <c r="E34" s="24">
        <v>119</v>
      </c>
      <c r="F34" s="24">
        <v>135</v>
      </c>
      <c r="G34" s="24">
        <v>189</v>
      </c>
    </row>
    <row r="35" spans="1:7">
      <c r="A35" s="24" t="s">
        <v>142</v>
      </c>
      <c r="B35" s="24"/>
      <c r="C35" s="24">
        <v>129</v>
      </c>
      <c r="D35" s="24">
        <v>102</v>
      </c>
      <c r="E35" s="24">
        <v>105</v>
      </c>
      <c r="F35" s="24">
        <v>99</v>
      </c>
      <c r="G35" s="24">
        <v>93</v>
      </c>
    </row>
    <row r="36" spans="1:7">
      <c r="A36" s="24" t="s">
        <v>183</v>
      </c>
      <c r="B36" s="24"/>
      <c r="C36" s="24">
        <v>36</v>
      </c>
      <c r="D36" s="24">
        <v>35</v>
      </c>
      <c r="E36" s="24">
        <v>32</v>
      </c>
      <c r="F36" s="24">
        <v>34</v>
      </c>
      <c r="G36" s="24">
        <v>38</v>
      </c>
    </row>
    <row r="37" spans="1:7">
      <c r="A37" s="24" t="s">
        <v>111</v>
      </c>
      <c r="B37" s="24"/>
      <c r="C37" s="24">
        <v>18</v>
      </c>
      <c r="D37" s="24">
        <v>17</v>
      </c>
      <c r="E37" s="24">
        <v>18</v>
      </c>
      <c r="F37" s="24">
        <v>19</v>
      </c>
      <c r="G37" s="24">
        <v>26</v>
      </c>
    </row>
    <row r="38" spans="1:7">
      <c r="A38" s="24"/>
      <c r="B38" s="24"/>
      <c r="C38" s="24"/>
      <c r="D38" s="24"/>
      <c r="E38" s="24"/>
      <c r="F38" s="24"/>
      <c r="G38" s="24"/>
    </row>
    <row r="39" spans="1:7">
      <c r="A39" s="23" t="s">
        <v>169</v>
      </c>
      <c r="B39" s="24"/>
      <c r="C39" s="24"/>
      <c r="D39" s="24"/>
      <c r="E39" s="24"/>
      <c r="F39" s="24"/>
      <c r="G39" s="24"/>
    </row>
    <row r="40" spans="1:7">
      <c r="A40" s="24" t="s">
        <v>128</v>
      </c>
      <c r="B40" s="24"/>
      <c r="C40" s="24">
        <v>142</v>
      </c>
      <c r="D40" s="24">
        <v>149</v>
      </c>
      <c r="E40" s="24">
        <v>178</v>
      </c>
      <c r="F40" s="24">
        <v>198</v>
      </c>
      <c r="G40" s="24">
        <v>221</v>
      </c>
    </row>
    <row r="41" spans="1:7">
      <c r="A41" s="24" t="s">
        <v>166</v>
      </c>
      <c r="B41" s="24"/>
      <c r="C41" s="24">
        <v>21</v>
      </c>
      <c r="D41" s="24">
        <v>21</v>
      </c>
      <c r="E41" s="24">
        <v>20</v>
      </c>
      <c r="F41" s="24">
        <v>23</v>
      </c>
      <c r="G41" s="24">
        <v>23</v>
      </c>
    </row>
    <row r="42" spans="1:7">
      <c r="A42" s="24"/>
      <c r="B42" s="24" t="s">
        <v>125</v>
      </c>
      <c r="C42" s="24">
        <v>14</v>
      </c>
      <c r="D42" s="24">
        <v>14</v>
      </c>
      <c r="E42" s="24">
        <v>15</v>
      </c>
      <c r="F42" s="24">
        <v>17</v>
      </c>
      <c r="G42" s="24">
        <v>15</v>
      </c>
    </row>
    <row r="43" spans="1:7">
      <c r="A43" s="24"/>
      <c r="B43" s="24" t="s">
        <v>160</v>
      </c>
      <c r="C43" s="24">
        <v>7</v>
      </c>
      <c r="D43" s="24">
        <v>6</v>
      </c>
      <c r="E43" s="24">
        <v>5</v>
      </c>
      <c r="F43" s="24">
        <v>5</v>
      </c>
      <c r="G43" s="24">
        <v>7</v>
      </c>
    </row>
    <row r="44" spans="1:7">
      <c r="A44" s="24"/>
      <c r="B44" s="24" t="s">
        <v>126</v>
      </c>
      <c r="C44" s="24">
        <v>1</v>
      </c>
      <c r="D44" s="24">
        <v>1</v>
      </c>
      <c r="E44" s="24">
        <v>0</v>
      </c>
      <c r="F44" s="24">
        <v>0</v>
      </c>
      <c r="G44" s="24">
        <v>1</v>
      </c>
    </row>
    <row r="45" spans="1:7">
      <c r="A45" s="24" t="s">
        <v>184</v>
      </c>
      <c r="B45" s="24"/>
      <c r="C45" s="24">
        <v>11</v>
      </c>
      <c r="D45" s="24">
        <v>9</v>
      </c>
      <c r="E45" s="24">
        <v>9</v>
      </c>
      <c r="F45" s="24">
        <v>10</v>
      </c>
      <c r="G45" s="24">
        <v>11</v>
      </c>
    </row>
    <row r="46" spans="1:7">
      <c r="A46" s="39"/>
      <c r="B46" s="39"/>
      <c r="C46" s="39"/>
      <c r="D46" s="39"/>
      <c r="E46" s="39"/>
      <c r="F46" s="39"/>
      <c r="G46" s="39"/>
    </row>
    <row r="47" spans="1:7">
      <c r="A47" s="26" t="s">
        <v>170</v>
      </c>
      <c r="B47" s="26"/>
      <c r="C47" s="26"/>
      <c r="D47" s="26"/>
      <c r="E47" s="26"/>
      <c r="F47" s="26"/>
      <c r="G47" s="26"/>
    </row>
    <row r="48" spans="1:7">
      <c r="A48" s="26" t="s">
        <v>185</v>
      </c>
      <c r="B48" s="26"/>
      <c r="C48" s="26"/>
      <c r="D48" s="26"/>
      <c r="E48" s="26"/>
      <c r="F48" s="26"/>
      <c r="G48" s="26"/>
    </row>
    <row r="49" spans="1:7">
      <c r="A49" s="19"/>
      <c r="B49" s="19"/>
      <c r="C49" s="19"/>
      <c r="D49" s="19"/>
      <c r="E49" s="19"/>
      <c r="F49" s="19"/>
      <c r="G49" s="19"/>
    </row>
    <row r="50" spans="1:7">
      <c r="A50" s="37" t="s">
        <v>75</v>
      </c>
      <c r="B50" s="34"/>
      <c r="C50" s="15"/>
      <c r="D50" s="15"/>
      <c r="E50" s="15"/>
      <c r="F50" s="15"/>
      <c r="G50" s="15"/>
    </row>
    <row r="51" spans="1:7">
      <c r="A51" s="38" t="s">
        <v>186</v>
      </c>
      <c r="B51" s="34"/>
      <c r="C51" s="15"/>
      <c r="D51" s="15"/>
      <c r="E51" s="15"/>
      <c r="F51" s="15"/>
      <c r="G51" s="15"/>
    </row>
    <row r="53" spans="1:7">
      <c r="A53" s="35" t="s">
        <v>58</v>
      </c>
      <c r="B53" s="35"/>
      <c r="C53" s="15"/>
      <c r="D53" s="15"/>
      <c r="E53" s="15"/>
      <c r="F53" s="15"/>
      <c r="G53" s="15"/>
    </row>
  </sheetData>
  <mergeCells count="10">
    <mergeCell ref="A3:C3"/>
    <mergeCell ref="A1:C1"/>
    <mergeCell ref="A2:C2"/>
    <mergeCell ref="C5:G5"/>
    <mergeCell ref="A46:G46"/>
    <mergeCell ref="A47:G47"/>
    <mergeCell ref="A48:G48"/>
    <mergeCell ref="A50:B50"/>
    <mergeCell ref="A51:B51"/>
    <mergeCell ref="A53:B53"/>
  </mergeCells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3"/>
  <sheetViews>
    <sheetView workbookViewId="0">
      <selection sqref="A1:C1"/>
    </sheetView>
  </sheetViews>
  <sheetFormatPr defaultRowHeight="14.25"/>
  <cols>
    <col min="1" max="1" width="6.375" customWidth="1"/>
    <col min="2" max="2" width="35.75" customWidth="1"/>
    <col min="3" max="5" width="7.125" customWidth="1"/>
    <col min="6" max="6" width="1.75" style="12" bestFit="1" customWidth="1"/>
    <col min="7" max="8" width="7.125" customWidth="1"/>
  </cols>
  <sheetData>
    <row r="1" spans="1:8">
      <c r="A1" s="30" t="s">
        <v>187</v>
      </c>
      <c r="B1" s="34"/>
      <c r="C1" s="34"/>
      <c r="D1" s="15"/>
      <c r="E1" s="15"/>
      <c r="F1" s="15"/>
      <c r="G1" s="15"/>
      <c r="H1" s="15"/>
    </row>
    <row r="2" spans="1:8" ht="15">
      <c r="A2" s="31" t="s">
        <v>188</v>
      </c>
      <c r="B2" s="34"/>
      <c r="C2" s="34"/>
      <c r="D2" s="15"/>
      <c r="E2" s="15"/>
      <c r="F2" s="15"/>
      <c r="G2" s="15"/>
      <c r="H2" s="15"/>
    </row>
    <row r="3" spans="1:8">
      <c r="A3" s="30" t="s">
        <v>122</v>
      </c>
      <c r="B3" s="34"/>
      <c r="C3" s="34"/>
      <c r="D3" s="15"/>
      <c r="E3" s="15"/>
      <c r="F3" s="15"/>
      <c r="G3" s="15"/>
      <c r="H3" s="15"/>
    </row>
    <row r="4" spans="1:8">
      <c r="A4" s="22"/>
      <c r="B4" s="22"/>
      <c r="C4" s="21">
        <v>2015</v>
      </c>
      <c r="D4" s="21">
        <v>2016</v>
      </c>
      <c r="E4" s="14">
        <v>2017</v>
      </c>
      <c r="F4" s="18"/>
      <c r="G4" s="21">
        <v>2018</v>
      </c>
      <c r="H4" s="20">
        <v>2019</v>
      </c>
    </row>
    <row r="5" spans="1:8">
      <c r="A5" s="4"/>
      <c r="B5" s="4"/>
      <c r="C5" s="33" t="s">
        <v>22</v>
      </c>
      <c r="D5" s="33"/>
      <c r="E5" s="33"/>
      <c r="F5" s="33"/>
      <c r="G5" s="33"/>
      <c r="H5" s="28"/>
    </row>
    <row r="6" spans="1:8">
      <c r="A6" s="24"/>
      <c r="B6" s="24"/>
      <c r="C6" s="24"/>
      <c r="D6" s="24"/>
      <c r="E6" s="24"/>
      <c r="F6" s="24"/>
      <c r="G6" s="24"/>
      <c r="H6" s="24"/>
    </row>
    <row r="7" spans="1:8">
      <c r="A7" s="23" t="s">
        <v>163</v>
      </c>
      <c r="B7" s="24"/>
      <c r="C7" s="24"/>
      <c r="D7" s="24"/>
      <c r="E7" s="24"/>
      <c r="F7" s="24"/>
      <c r="G7" s="24"/>
      <c r="H7" s="24"/>
    </row>
    <row r="8" spans="1:8">
      <c r="A8" s="24" t="s">
        <v>63</v>
      </c>
      <c r="B8" s="24"/>
      <c r="C8" s="24">
        <v>24872</v>
      </c>
      <c r="D8" s="24">
        <v>25524</v>
      </c>
      <c r="E8" s="24">
        <v>24416</v>
      </c>
      <c r="F8" s="24"/>
      <c r="G8" s="24">
        <v>26191</v>
      </c>
      <c r="H8" s="24">
        <v>27064</v>
      </c>
    </row>
    <row r="9" spans="1:8">
      <c r="A9" s="24" t="s">
        <v>64</v>
      </c>
      <c r="B9" s="24"/>
      <c r="C9" s="24">
        <v>12143</v>
      </c>
      <c r="D9" s="24">
        <v>13263</v>
      </c>
      <c r="E9" s="24">
        <v>13806</v>
      </c>
      <c r="F9" s="24" t="s">
        <v>127</v>
      </c>
      <c r="G9" s="24">
        <v>14639</v>
      </c>
      <c r="H9" s="24">
        <v>14962</v>
      </c>
    </row>
    <row r="10" spans="1:8">
      <c r="A10" s="24" t="s">
        <v>65</v>
      </c>
      <c r="B10" s="24"/>
      <c r="C10" s="24">
        <v>37015</v>
      </c>
      <c r="D10" s="24">
        <v>38788</v>
      </c>
      <c r="E10" s="24">
        <v>38222</v>
      </c>
      <c r="F10" s="24" t="s">
        <v>127</v>
      </c>
      <c r="G10" s="24">
        <v>40829</v>
      </c>
      <c r="H10" s="24">
        <v>42025</v>
      </c>
    </row>
    <row r="11" spans="1:8">
      <c r="A11" s="24"/>
      <c r="B11" s="24"/>
      <c r="C11" s="24"/>
      <c r="D11" s="24"/>
      <c r="E11" s="24"/>
      <c r="F11" s="24"/>
      <c r="G11" s="24"/>
      <c r="H11" s="24"/>
    </row>
    <row r="12" spans="1:8">
      <c r="A12" s="23" t="s">
        <v>164</v>
      </c>
      <c r="B12" s="24"/>
      <c r="C12" s="24"/>
      <c r="D12" s="24"/>
      <c r="E12" s="24"/>
      <c r="F12" s="24"/>
      <c r="G12" s="24"/>
      <c r="H12" s="24"/>
    </row>
    <row r="13" spans="1:8">
      <c r="A13" s="24" t="s">
        <v>85</v>
      </c>
      <c r="B13" s="24"/>
      <c r="C13" s="24">
        <v>4196</v>
      </c>
      <c r="D13" s="24">
        <v>4261</v>
      </c>
      <c r="E13" s="24">
        <v>3711</v>
      </c>
      <c r="F13" s="24"/>
      <c r="G13" s="24">
        <v>4211</v>
      </c>
      <c r="H13" s="24">
        <v>3908</v>
      </c>
    </row>
    <row r="14" spans="1:8">
      <c r="A14" s="24" t="s">
        <v>83</v>
      </c>
      <c r="B14" s="24"/>
      <c r="C14" s="24">
        <v>2189</v>
      </c>
      <c r="D14" s="24">
        <v>2141</v>
      </c>
      <c r="E14" s="24">
        <v>2254</v>
      </c>
      <c r="F14" s="24"/>
      <c r="G14" s="24">
        <v>2411</v>
      </c>
      <c r="H14" s="24">
        <v>2719</v>
      </c>
    </row>
    <row r="15" spans="1:8">
      <c r="A15" s="24" t="s">
        <v>88</v>
      </c>
      <c r="B15" s="24"/>
      <c r="C15" s="24">
        <v>1214</v>
      </c>
      <c r="D15" s="24">
        <v>1474</v>
      </c>
      <c r="E15" s="24">
        <v>1572</v>
      </c>
      <c r="F15" s="24"/>
      <c r="G15" s="24">
        <v>1650</v>
      </c>
      <c r="H15" s="24">
        <v>1967</v>
      </c>
    </row>
    <row r="16" spans="1:8">
      <c r="A16" s="24" t="s">
        <v>93</v>
      </c>
      <c r="B16" s="24"/>
      <c r="C16" s="24">
        <v>1328</v>
      </c>
      <c r="D16" s="24">
        <v>1472</v>
      </c>
      <c r="E16" s="24">
        <v>1564</v>
      </c>
      <c r="F16" s="24"/>
      <c r="G16" s="24">
        <v>1599</v>
      </c>
      <c r="H16" s="24">
        <v>1713</v>
      </c>
    </row>
    <row r="17" spans="1:8">
      <c r="A17" s="24" t="s">
        <v>92</v>
      </c>
      <c r="B17" s="24"/>
      <c r="C17" s="24">
        <v>1161</v>
      </c>
      <c r="D17" s="24">
        <v>1258</v>
      </c>
      <c r="E17" s="24">
        <v>1156</v>
      </c>
      <c r="F17" s="24"/>
      <c r="G17" s="24">
        <v>1318</v>
      </c>
      <c r="H17" s="24">
        <v>1415</v>
      </c>
    </row>
    <row r="18" spans="1:8">
      <c r="A18" s="24"/>
      <c r="B18" s="24"/>
      <c r="C18" s="24"/>
      <c r="D18" s="24"/>
      <c r="E18" s="24"/>
      <c r="F18" s="24"/>
      <c r="G18" s="24"/>
      <c r="H18" s="24"/>
    </row>
    <row r="19" spans="1:8">
      <c r="A19" s="23" t="s">
        <v>165</v>
      </c>
      <c r="B19" s="24"/>
      <c r="C19" s="24"/>
      <c r="D19" s="24"/>
      <c r="E19" s="24"/>
      <c r="F19" s="24"/>
      <c r="G19" s="24"/>
      <c r="H19" s="24"/>
    </row>
    <row r="20" spans="1:8">
      <c r="A20" s="24" t="s">
        <v>166</v>
      </c>
      <c r="B20" s="24"/>
      <c r="C20" s="24">
        <v>6827</v>
      </c>
      <c r="D20" s="24">
        <v>7575</v>
      </c>
      <c r="E20" s="24">
        <v>7658</v>
      </c>
      <c r="F20" s="24"/>
      <c r="G20" s="24">
        <v>8246</v>
      </c>
      <c r="H20" s="24">
        <v>8345</v>
      </c>
    </row>
    <row r="21" spans="1:8">
      <c r="A21" s="24"/>
      <c r="B21" s="24" t="s">
        <v>125</v>
      </c>
      <c r="C21" s="24">
        <v>5125</v>
      </c>
      <c r="D21" s="24">
        <v>5811</v>
      </c>
      <c r="E21" s="24">
        <v>5877</v>
      </c>
      <c r="F21" s="24"/>
      <c r="G21" s="24">
        <v>6297</v>
      </c>
      <c r="H21" s="24">
        <v>6328</v>
      </c>
    </row>
    <row r="22" spans="1:8">
      <c r="A22" s="24"/>
      <c r="B22" s="24" t="s">
        <v>126</v>
      </c>
      <c r="C22" s="24">
        <v>966</v>
      </c>
      <c r="D22" s="24">
        <v>957</v>
      </c>
      <c r="E22" s="24">
        <v>1004</v>
      </c>
      <c r="F22" s="24"/>
      <c r="G22" s="24">
        <v>1146</v>
      </c>
      <c r="H22" s="24">
        <v>1206</v>
      </c>
    </row>
    <row r="23" spans="1:8">
      <c r="A23" s="24"/>
      <c r="B23" s="24" t="s">
        <v>160</v>
      </c>
      <c r="C23" s="24">
        <v>737</v>
      </c>
      <c r="D23" s="24">
        <v>807</v>
      </c>
      <c r="E23" s="24">
        <v>777</v>
      </c>
      <c r="F23" s="24"/>
      <c r="G23" s="24">
        <v>803</v>
      </c>
      <c r="H23" s="24">
        <v>811</v>
      </c>
    </row>
    <row r="24" spans="1:8">
      <c r="A24" s="24" t="s">
        <v>128</v>
      </c>
      <c r="B24" s="24"/>
      <c r="C24" s="24">
        <v>2029</v>
      </c>
      <c r="D24" s="24">
        <v>2088</v>
      </c>
      <c r="E24" s="24">
        <v>2233</v>
      </c>
      <c r="F24" s="24"/>
      <c r="G24" s="24">
        <v>2363</v>
      </c>
      <c r="H24" s="24">
        <v>2574</v>
      </c>
    </row>
    <row r="25" spans="1:8">
      <c r="A25" s="24" t="s">
        <v>90</v>
      </c>
      <c r="B25" s="24"/>
      <c r="C25" s="24">
        <v>1332</v>
      </c>
      <c r="D25" s="24">
        <v>1479</v>
      </c>
      <c r="E25" s="24">
        <v>1584</v>
      </c>
      <c r="F25" s="24" t="s">
        <v>127</v>
      </c>
      <c r="G25" s="24">
        <v>1669</v>
      </c>
      <c r="H25" s="24">
        <v>1788</v>
      </c>
    </row>
    <row r="26" spans="1:8">
      <c r="A26" s="24"/>
      <c r="B26" s="24"/>
      <c r="C26" s="24"/>
      <c r="D26" s="24"/>
      <c r="E26" s="24"/>
      <c r="F26" s="24"/>
      <c r="G26" s="24"/>
      <c r="H26" s="24"/>
    </row>
    <row r="27" spans="1:8">
      <c r="A27" s="23" t="s">
        <v>167</v>
      </c>
      <c r="B27" s="24"/>
      <c r="C27" s="24"/>
      <c r="D27" s="24"/>
      <c r="E27" s="24"/>
      <c r="F27" s="24"/>
      <c r="G27" s="24"/>
      <c r="H27" s="24"/>
    </row>
    <row r="28" spans="1:8">
      <c r="A28" s="24" t="s">
        <v>63</v>
      </c>
      <c r="B28" s="24"/>
      <c r="C28" s="24">
        <v>27265</v>
      </c>
      <c r="D28" s="24">
        <v>28142</v>
      </c>
      <c r="E28" s="24">
        <v>28463</v>
      </c>
      <c r="F28" s="24"/>
      <c r="G28" s="24">
        <v>31993</v>
      </c>
      <c r="H28" s="24">
        <v>33007</v>
      </c>
    </row>
    <row r="29" spans="1:8">
      <c r="A29" s="24" t="s">
        <v>64</v>
      </c>
      <c r="B29" s="24"/>
      <c r="C29" s="24">
        <v>11145</v>
      </c>
      <c r="D29" s="24">
        <v>11444</v>
      </c>
      <c r="E29" s="24">
        <v>11728</v>
      </c>
      <c r="F29" s="24" t="s">
        <v>127</v>
      </c>
      <c r="G29" s="24">
        <v>12655</v>
      </c>
      <c r="H29" s="24">
        <v>13661</v>
      </c>
    </row>
    <row r="30" spans="1:8">
      <c r="A30" s="24" t="s">
        <v>65</v>
      </c>
      <c r="B30" s="24"/>
      <c r="C30" s="24">
        <v>38410</v>
      </c>
      <c r="D30" s="24">
        <v>39587</v>
      </c>
      <c r="E30" s="24">
        <v>40191</v>
      </c>
      <c r="F30" s="24" t="s">
        <v>127</v>
      </c>
      <c r="G30" s="24">
        <v>44649</v>
      </c>
      <c r="H30" s="24">
        <v>46668</v>
      </c>
    </row>
    <row r="31" spans="1:8">
      <c r="A31" s="24"/>
      <c r="B31" s="24"/>
      <c r="C31" s="24"/>
      <c r="D31" s="24"/>
      <c r="E31" s="24"/>
      <c r="F31" s="24"/>
      <c r="G31" s="24"/>
      <c r="H31" s="24"/>
    </row>
    <row r="32" spans="1:8">
      <c r="A32" s="23" t="s">
        <v>168</v>
      </c>
      <c r="B32" s="24"/>
      <c r="C32" s="24"/>
      <c r="D32" s="24"/>
      <c r="E32" s="24"/>
      <c r="F32" s="24"/>
      <c r="G32" s="24"/>
      <c r="H32" s="24"/>
    </row>
    <row r="33" spans="1:8">
      <c r="A33" s="24" t="s">
        <v>140</v>
      </c>
      <c r="B33" s="24"/>
      <c r="C33" s="24">
        <v>5263</v>
      </c>
      <c r="D33" s="24">
        <v>5214</v>
      </c>
      <c r="E33" s="24">
        <v>6197</v>
      </c>
      <c r="F33" s="24"/>
      <c r="G33" s="24">
        <v>6763</v>
      </c>
      <c r="H33" s="24">
        <v>6166</v>
      </c>
    </row>
    <row r="34" spans="1:8">
      <c r="A34" s="24" t="s">
        <v>92</v>
      </c>
      <c r="B34" s="24"/>
      <c r="C34" s="24">
        <v>4097</v>
      </c>
      <c r="D34" s="24">
        <v>4315</v>
      </c>
      <c r="E34" s="24">
        <v>4601</v>
      </c>
      <c r="F34" s="24"/>
      <c r="G34" s="24">
        <v>5600</v>
      </c>
      <c r="H34" s="24">
        <v>5498</v>
      </c>
    </row>
    <row r="35" spans="1:8">
      <c r="A35" s="24" t="s">
        <v>141</v>
      </c>
      <c r="B35" s="24"/>
      <c r="C35" s="24">
        <v>1372</v>
      </c>
      <c r="D35" s="24">
        <v>1029</v>
      </c>
      <c r="E35" s="24">
        <v>945</v>
      </c>
      <c r="F35" s="24"/>
      <c r="G35" s="24">
        <v>1409</v>
      </c>
      <c r="H35" s="24">
        <v>1729</v>
      </c>
    </row>
    <row r="36" spans="1:8">
      <c r="A36" s="24" t="s">
        <v>98</v>
      </c>
      <c r="B36" s="24"/>
      <c r="C36" s="24">
        <v>1365</v>
      </c>
      <c r="D36" s="24">
        <v>1548</v>
      </c>
      <c r="E36" s="24">
        <v>1394</v>
      </c>
      <c r="F36" s="24"/>
      <c r="G36" s="24">
        <v>1556</v>
      </c>
      <c r="H36" s="24">
        <v>1615</v>
      </c>
    </row>
    <row r="37" spans="1:8">
      <c r="A37" s="24" t="s">
        <v>99</v>
      </c>
      <c r="B37" s="24"/>
      <c r="C37" s="24">
        <v>1157</v>
      </c>
      <c r="D37" s="24">
        <v>1309</v>
      </c>
      <c r="E37" s="24">
        <v>1214</v>
      </c>
      <c r="F37" s="24"/>
      <c r="G37" s="24">
        <v>1329</v>
      </c>
      <c r="H37" s="24">
        <v>1461</v>
      </c>
    </row>
    <row r="38" spans="1:8">
      <c r="A38" s="24"/>
      <c r="B38" s="24"/>
      <c r="C38" s="24"/>
      <c r="D38" s="24"/>
      <c r="E38" s="24"/>
      <c r="F38" s="24"/>
      <c r="G38" s="24"/>
      <c r="H38" s="24"/>
    </row>
    <row r="39" spans="1:8">
      <c r="A39" s="23" t="s">
        <v>169</v>
      </c>
      <c r="B39" s="24"/>
      <c r="C39" s="24"/>
      <c r="D39" s="24"/>
      <c r="E39" s="24"/>
      <c r="F39" s="24"/>
      <c r="G39" s="24"/>
      <c r="H39" s="24"/>
    </row>
    <row r="40" spans="1:8">
      <c r="A40" s="24" t="s">
        <v>166</v>
      </c>
      <c r="B40" s="24"/>
      <c r="C40" s="24">
        <v>3354</v>
      </c>
      <c r="D40" s="24">
        <v>3505</v>
      </c>
      <c r="E40" s="24">
        <v>3694</v>
      </c>
      <c r="F40" s="24"/>
      <c r="G40" s="24">
        <v>3859</v>
      </c>
      <c r="H40" s="24">
        <v>4015</v>
      </c>
    </row>
    <row r="41" spans="1:8">
      <c r="A41" s="24"/>
      <c r="B41" s="24" t="s">
        <v>125</v>
      </c>
      <c r="C41" s="24">
        <v>2542</v>
      </c>
      <c r="D41" s="24">
        <v>2666</v>
      </c>
      <c r="E41" s="24">
        <v>2899</v>
      </c>
      <c r="F41" s="24"/>
      <c r="G41" s="24">
        <v>3008</v>
      </c>
      <c r="H41" s="24">
        <v>3108</v>
      </c>
    </row>
    <row r="42" spans="1:8">
      <c r="A42" s="24"/>
      <c r="B42" s="24" t="s">
        <v>160</v>
      </c>
      <c r="C42" s="24">
        <v>707</v>
      </c>
      <c r="D42" s="24">
        <v>742</v>
      </c>
      <c r="E42" s="24">
        <v>705</v>
      </c>
      <c r="F42" s="24"/>
      <c r="G42" s="24">
        <v>746</v>
      </c>
      <c r="H42" s="24">
        <v>802</v>
      </c>
    </row>
    <row r="43" spans="1:8">
      <c r="A43" s="24"/>
      <c r="B43" s="24" t="s">
        <v>126</v>
      </c>
      <c r="C43" s="24">
        <v>105</v>
      </c>
      <c r="D43" s="24">
        <v>97</v>
      </c>
      <c r="E43" s="24">
        <v>90</v>
      </c>
      <c r="F43" s="24"/>
      <c r="G43" s="24">
        <v>106</v>
      </c>
      <c r="H43" s="24">
        <v>106</v>
      </c>
    </row>
    <row r="44" spans="1:8">
      <c r="A44" s="24" t="s">
        <v>128</v>
      </c>
      <c r="B44" s="24"/>
      <c r="C44" s="24">
        <v>2402</v>
      </c>
      <c r="D44" s="24">
        <v>2525</v>
      </c>
      <c r="E44" s="24">
        <v>2376</v>
      </c>
      <c r="F44" s="24"/>
      <c r="G44" s="24">
        <v>2614</v>
      </c>
      <c r="H44" s="24">
        <v>2937</v>
      </c>
    </row>
    <row r="45" spans="1:8">
      <c r="A45" s="24" t="s">
        <v>90</v>
      </c>
      <c r="B45" s="24"/>
      <c r="C45" s="24">
        <v>2471</v>
      </c>
      <c r="D45" s="24">
        <v>2447</v>
      </c>
      <c r="E45" s="24">
        <v>2329</v>
      </c>
      <c r="F45" s="24" t="s">
        <v>127</v>
      </c>
      <c r="G45" s="24">
        <v>2478</v>
      </c>
      <c r="H45" s="24">
        <v>2632</v>
      </c>
    </row>
    <row r="46" spans="1:8">
      <c r="A46" s="39"/>
      <c r="B46" s="39"/>
      <c r="C46" s="39"/>
      <c r="D46" s="39"/>
      <c r="E46" s="39"/>
      <c r="F46" s="39"/>
      <c r="G46" s="39"/>
      <c r="H46" s="39"/>
    </row>
    <row r="47" spans="1:8">
      <c r="A47" s="26" t="s">
        <v>170</v>
      </c>
      <c r="B47" s="26"/>
      <c r="C47" s="26"/>
      <c r="D47" s="26"/>
      <c r="E47" s="26"/>
      <c r="F47" s="26"/>
      <c r="G47" s="26"/>
      <c r="H47" s="26"/>
    </row>
    <row r="48" spans="1:8">
      <c r="A48" s="26" t="s">
        <v>189</v>
      </c>
      <c r="B48" s="26"/>
      <c r="C48" s="26"/>
      <c r="D48" s="26"/>
      <c r="E48" s="26"/>
      <c r="F48" s="26"/>
      <c r="G48" s="26"/>
      <c r="H48" s="26"/>
    </row>
    <row r="49" spans="1:9" s="12" customFormat="1">
      <c r="A49" s="19"/>
      <c r="B49" s="19"/>
      <c r="C49" s="19"/>
      <c r="D49" s="19"/>
      <c r="E49" s="19"/>
      <c r="F49" s="19"/>
      <c r="G49" s="19"/>
      <c r="H49" s="19"/>
      <c r="I49" s="15"/>
    </row>
    <row r="50" spans="1:9" s="12" customFormat="1">
      <c r="A50" s="37" t="s">
        <v>75</v>
      </c>
      <c r="B50" s="37"/>
      <c r="C50" s="15"/>
      <c r="D50" s="15"/>
      <c r="E50" s="15"/>
      <c r="F50" s="15"/>
      <c r="G50" s="15"/>
      <c r="H50" s="15"/>
      <c r="I50" s="24"/>
    </row>
    <row r="51" spans="1:9" s="12" customFormat="1">
      <c r="A51" s="38" t="s">
        <v>130</v>
      </c>
      <c r="B51" s="38"/>
      <c r="C51" s="15"/>
      <c r="D51" s="15"/>
      <c r="E51" s="15"/>
      <c r="F51" s="15"/>
      <c r="G51" s="15"/>
      <c r="H51" s="15"/>
      <c r="I51" s="24"/>
    </row>
    <row r="52" spans="1:9" s="12" customFormat="1">
      <c r="A52" s="15"/>
      <c r="B52" s="15"/>
      <c r="C52" s="15"/>
      <c r="D52" s="15"/>
      <c r="E52" s="15"/>
      <c r="F52" s="15"/>
      <c r="G52" s="15"/>
      <c r="H52" s="15"/>
      <c r="I52" s="15"/>
    </row>
    <row r="53" spans="1:9" s="12" customFormat="1">
      <c r="A53" s="35" t="s">
        <v>58</v>
      </c>
      <c r="B53" s="35"/>
      <c r="C53" s="24"/>
      <c r="D53" s="24"/>
      <c r="E53" s="24"/>
      <c r="F53" s="24"/>
      <c r="G53" s="24"/>
      <c r="H53" s="24"/>
      <c r="I53" s="24"/>
    </row>
  </sheetData>
  <mergeCells count="10">
    <mergeCell ref="A51:B51"/>
    <mergeCell ref="A53:B53"/>
    <mergeCell ref="A47:H47"/>
    <mergeCell ref="A48:H48"/>
    <mergeCell ref="A50:B50"/>
    <mergeCell ref="A3:C3"/>
    <mergeCell ref="A1:C1"/>
    <mergeCell ref="A2:C2"/>
    <mergeCell ref="C5:H5"/>
    <mergeCell ref="A46:H46"/>
  </mergeCells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50"/>
  <sheetViews>
    <sheetView workbookViewId="0">
      <selection sqref="A1:C1"/>
    </sheetView>
  </sheetViews>
  <sheetFormatPr defaultRowHeight="14.25"/>
  <cols>
    <col min="1" max="1" width="6.375" customWidth="1"/>
    <col min="2" max="2" width="35.75" customWidth="1"/>
    <col min="3" max="7" width="7.125" customWidth="1"/>
  </cols>
  <sheetData>
    <row r="1" spans="1:7">
      <c r="A1" s="30" t="s">
        <v>190</v>
      </c>
      <c r="B1" s="34"/>
      <c r="C1" s="34"/>
      <c r="D1" s="15"/>
      <c r="E1" s="15"/>
      <c r="F1" s="15"/>
      <c r="G1" s="15"/>
    </row>
    <row r="2" spans="1:7" ht="15">
      <c r="A2" s="31" t="s">
        <v>191</v>
      </c>
      <c r="B2" s="34"/>
      <c r="C2" s="34"/>
      <c r="D2" s="15"/>
      <c r="E2" s="15"/>
      <c r="F2" s="15"/>
      <c r="G2" s="15"/>
    </row>
    <row r="3" spans="1:7">
      <c r="A3" s="30" t="s">
        <v>122</v>
      </c>
      <c r="B3" s="34"/>
      <c r="C3" s="34"/>
      <c r="D3" s="15"/>
      <c r="E3" s="15"/>
      <c r="F3" s="15"/>
      <c r="G3" s="15"/>
    </row>
    <row r="4" spans="1:7">
      <c r="A4" s="22"/>
      <c r="B4" s="22"/>
      <c r="C4" s="21">
        <v>2015</v>
      </c>
      <c r="D4" s="21">
        <v>2016</v>
      </c>
      <c r="E4" s="21">
        <v>2017</v>
      </c>
      <c r="F4" s="21">
        <v>2018</v>
      </c>
      <c r="G4" s="20">
        <v>2019</v>
      </c>
    </row>
    <row r="5" spans="1:7">
      <c r="A5" s="4"/>
      <c r="B5" s="4"/>
      <c r="C5" s="33" t="s">
        <v>22</v>
      </c>
      <c r="D5" s="33"/>
      <c r="E5" s="33"/>
      <c r="F5" s="33"/>
      <c r="G5" s="28"/>
    </row>
    <row r="6" spans="1:7">
      <c r="A6" s="24"/>
      <c r="B6" s="24"/>
      <c r="C6" s="24"/>
      <c r="D6" s="24"/>
      <c r="E6" s="24"/>
      <c r="F6" s="24"/>
      <c r="G6" s="24"/>
    </row>
    <row r="7" spans="1:7">
      <c r="A7" s="23" t="s">
        <v>163</v>
      </c>
      <c r="B7" s="24"/>
      <c r="C7" s="24"/>
      <c r="D7" s="24"/>
      <c r="E7" s="24"/>
      <c r="F7" s="24"/>
      <c r="G7" s="24"/>
    </row>
    <row r="8" spans="1:7">
      <c r="A8" s="24" t="s">
        <v>63</v>
      </c>
      <c r="B8" s="24"/>
      <c r="C8" s="24">
        <v>1317</v>
      </c>
      <c r="D8" s="24">
        <v>1399</v>
      </c>
      <c r="E8" s="24">
        <v>1422</v>
      </c>
      <c r="F8" s="24">
        <v>1418</v>
      </c>
      <c r="G8" s="24">
        <v>1404</v>
      </c>
    </row>
    <row r="9" spans="1:7">
      <c r="A9" s="24" t="s">
        <v>64</v>
      </c>
      <c r="B9" s="24"/>
      <c r="C9" s="24">
        <v>656</v>
      </c>
      <c r="D9" s="24">
        <v>674</v>
      </c>
      <c r="E9" s="24">
        <v>709</v>
      </c>
      <c r="F9" s="24">
        <v>766</v>
      </c>
      <c r="G9" s="24">
        <v>695</v>
      </c>
    </row>
    <row r="10" spans="1:7">
      <c r="A10" s="24" t="s">
        <v>65</v>
      </c>
      <c r="B10" s="24"/>
      <c r="C10" s="24">
        <v>1973</v>
      </c>
      <c r="D10" s="24">
        <v>2073</v>
      </c>
      <c r="E10" s="24">
        <v>2131</v>
      </c>
      <c r="F10" s="24">
        <v>2184</v>
      </c>
      <c r="G10" s="24">
        <v>2099</v>
      </c>
    </row>
    <row r="11" spans="1:7">
      <c r="A11" s="24"/>
      <c r="B11" s="24"/>
      <c r="C11" s="24"/>
      <c r="D11" s="24"/>
      <c r="E11" s="24"/>
      <c r="F11" s="24"/>
      <c r="G11" s="24"/>
    </row>
    <row r="12" spans="1:7">
      <c r="A12" s="23" t="s">
        <v>164</v>
      </c>
      <c r="B12" s="24"/>
      <c r="C12" s="24"/>
      <c r="D12" s="24"/>
      <c r="E12" s="24"/>
      <c r="F12" s="24"/>
      <c r="G12" s="24"/>
    </row>
    <row r="13" spans="1:7">
      <c r="A13" s="24" t="s">
        <v>85</v>
      </c>
      <c r="B13" s="24"/>
      <c r="C13" s="24">
        <v>126</v>
      </c>
      <c r="D13" s="24">
        <v>138</v>
      </c>
      <c r="E13" s="24">
        <v>146</v>
      </c>
      <c r="F13" s="24">
        <v>151</v>
      </c>
      <c r="G13" s="24">
        <v>150</v>
      </c>
    </row>
    <row r="14" spans="1:7">
      <c r="A14" s="24" t="s">
        <v>83</v>
      </c>
      <c r="B14" s="24"/>
      <c r="C14" s="24">
        <v>112</v>
      </c>
      <c r="D14" s="24">
        <v>113</v>
      </c>
      <c r="E14" s="24">
        <v>115</v>
      </c>
      <c r="F14" s="24">
        <v>139</v>
      </c>
      <c r="G14" s="24">
        <v>145</v>
      </c>
    </row>
    <row r="15" spans="1:7">
      <c r="A15" s="24" t="s">
        <v>92</v>
      </c>
      <c r="B15" s="24"/>
      <c r="C15" s="24">
        <v>130</v>
      </c>
      <c r="D15" s="24">
        <v>142</v>
      </c>
      <c r="E15" s="24">
        <v>129</v>
      </c>
      <c r="F15" s="24">
        <v>132</v>
      </c>
      <c r="G15" s="24">
        <v>133</v>
      </c>
    </row>
    <row r="16" spans="1:7">
      <c r="A16" s="24" t="s">
        <v>98</v>
      </c>
      <c r="B16" s="24"/>
      <c r="C16" s="24">
        <v>76</v>
      </c>
      <c r="D16" s="24">
        <v>87</v>
      </c>
      <c r="E16" s="24">
        <v>100</v>
      </c>
      <c r="F16" s="24">
        <v>120</v>
      </c>
      <c r="G16" s="24">
        <v>116</v>
      </c>
    </row>
    <row r="17" spans="1:7">
      <c r="A17" s="24" t="s">
        <v>104</v>
      </c>
      <c r="B17" s="24"/>
      <c r="C17" s="24">
        <v>108</v>
      </c>
      <c r="D17" s="24">
        <v>111</v>
      </c>
      <c r="E17" s="24">
        <v>111</v>
      </c>
      <c r="F17" s="24">
        <v>97</v>
      </c>
      <c r="G17" s="24">
        <v>95</v>
      </c>
    </row>
    <row r="18" spans="1:7">
      <c r="A18" s="24"/>
      <c r="B18" s="24"/>
      <c r="C18" s="24"/>
      <c r="D18" s="24"/>
      <c r="E18" s="24"/>
      <c r="F18" s="24"/>
      <c r="G18" s="24"/>
    </row>
    <row r="19" spans="1:7">
      <c r="A19" s="23" t="s">
        <v>165</v>
      </c>
      <c r="B19" s="24"/>
      <c r="C19" s="24"/>
      <c r="D19" s="24"/>
      <c r="E19" s="24"/>
      <c r="F19" s="24"/>
      <c r="G19" s="24"/>
    </row>
    <row r="20" spans="1:7">
      <c r="A20" s="24" t="s">
        <v>166</v>
      </c>
      <c r="B20" s="24"/>
      <c r="C20" s="24">
        <v>444</v>
      </c>
      <c r="D20" s="24">
        <v>507</v>
      </c>
      <c r="E20" s="24">
        <v>542</v>
      </c>
      <c r="F20" s="24">
        <v>596</v>
      </c>
      <c r="G20" s="24">
        <v>574</v>
      </c>
    </row>
    <row r="21" spans="1:7">
      <c r="A21" s="24"/>
      <c r="B21" s="24" t="s">
        <v>125</v>
      </c>
      <c r="C21" s="24">
        <v>350</v>
      </c>
      <c r="D21" s="24">
        <v>403</v>
      </c>
      <c r="E21" s="24">
        <v>457</v>
      </c>
      <c r="F21" s="24">
        <v>494</v>
      </c>
      <c r="G21" s="24">
        <v>455</v>
      </c>
    </row>
    <row r="22" spans="1:7">
      <c r="A22" s="24"/>
      <c r="B22" s="24" t="s">
        <v>160</v>
      </c>
      <c r="C22" s="24">
        <v>36</v>
      </c>
      <c r="D22" s="24">
        <v>42</v>
      </c>
      <c r="E22" s="24">
        <v>26</v>
      </c>
      <c r="F22" s="24">
        <v>41</v>
      </c>
      <c r="G22" s="24">
        <v>60</v>
      </c>
    </row>
    <row r="23" spans="1:7">
      <c r="A23" s="24"/>
      <c r="B23" s="24" t="s">
        <v>126</v>
      </c>
      <c r="C23" s="24">
        <v>59</v>
      </c>
      <c r="D23" s="24">
        <v>62</v>
      </c>
      <c r="E23" s="24">
        <v>59</v>
      </c>
      <c r="F23" s="24">
        <v>61</v>
      </c>
      <c r="G23" s="24">
        <v>58</v>
      </c>
    </row>
    <row r="24" spans="1:7">
      <c r="A24" s="24" t="s">
        <v>90</v>
      </c>
      <c r="B24" s="24"/>
      <c r="C24" s="24">
        <v>69</v>
      </c>
      <c r="D24" s="24">
        <v>51</v>
      </c>
      <c r="E24" s="24">
        <v>55</v>
      </c>
      <c r="F24" s="24">
        <v>64</v>
      </c>
      <c r="G24" s="24">
        <v>53</v>
      </c>
    </row>
    <row r="25" spans="1:7">
      <c r="A25" s="24" t="s">
        <v>128</v>
      </c>
      <c r="B25" s="24"/>
      <c r="C25" s="24">
        <v>94</v>
      </c>
      <c r="D25" s="24">
        <v>67</v>
      </c>
      <c r="E25" s="24">
        <v>60</v>
      </c>
      <c r="F25" s="24">
        <v>53</v>
      </c>
      <c r="G25" s="24">
        <v>30</v>
      </c>
    </row>
    <row r="26" spans="1:7">
      <c r="A26" s="24"/>
      <c r="B26" s="24"/>
      <c r="C26" s="24"/>
      <c r="D26" s="24"/>
      <c r="E26" s="24"/>
      <c r="F26" s="24"/>
      <c r="G26" s="24"/>
    </row>
    <row r="27" spans="1:7">
      <c r="A27" s="23" t="s">
        <v>167</v>
      </c>
      <c r="B27" s="24"/>
      <c r="C27" s="24"/>
      <c r="D27" s="24"/>
      <c r="E27" s="24"/>
      <c r="F27" s="24"/>
      <c r="G27" s="24"/>
    </row>
    <row r="28" spans="1:7">
      <c r="A28" s="24" t="s">
        <v>63</v>
      </c>
      <c r="B28" s="24"/>
      <c r="C28" s="24">
        <v>276</v>
      </c>
      <c r="D28" s="24">
        <v>328</v>
      </c>
      <c r="E28" s="24">
        <v>270</v>
      </c>
      <c r="F28" s="24">
        <v>319</v>
      </c>
      <c r="G28" s="24">
        <v>284</v>
      </c>
    </row>
    <row r="29" spans="1:7">
      <c r="A29" s="24" t="s">
        <v>64</v>
      </c>
      <c r="B29" s="24"/>
      <c r="C29" s="24">
        <v>844</v>
      </c>
      <c r="D29" s="24">
        <v>933</v>
      </c>
      <c r="E29" s="24">
        <v>965</v>
      </c>
      <c r="F29" s="24">
        <v>1091</v>
      </c>
      <c r="G29" s="24">
        <v>1077</v>
      </c>
    </row>
    <row r="30" spans="1:7">
      <c r="A30" s="24" t="s">
        <v>65</v>
      </c>
      <c r="B30" s="24"/>
      <c r="C30" s="24">
        <v>1120</v>
      </c>
      <c r="D30" s="24">
        <v>1261</v>
      </c>
      <c r="E30" s="24">
        <v>1234</v>
      </c>
      <c r="F30" s="24">
        <v>1410</v>
      </c>
      <c r="G30" s="24">
        <v>1361</v>
      </c>
    </row>
    <row r="31" spans="1:7">
      <c r="A31" s="24"/>
      <c r="B31" s="24"/>
      <c r="C31" s="24"/>
      <c r="D31" s="24"/>
      <c r="E31" s="24"/>
      <c r="F31" s="24"/>
      <c r="G31" s="24"/>
    </row>
    <row r="32" spans="1:7">
      <c r="A32" s="23" t="s">
        <v>168</v>
      </c>
      <c r="B32" s="24"/>
      <c r="C32" s="24"/>
      <c r="D32" s="24"/>
      <c r="E32" s="24"/>
      <c r="F32" s="24"/>
      <c r="G32" s="24"/>
    </row>
    <row r="33" spans="1:7">
      <c r="A33" s="24" t="s">
        <v>192</v>
      </c>
      <c r="B33" s="24"/>
      <c r="C33" s="24">
        <v>22</v>
      </c>
      <c r="D33" s="24">
        <v>32</v>
      </c>
      <c r="E33" s="24">
        <v>20</v>
      </c>
      <c r="F33" s="24">
        <v>22</v>
      </c>
      <c r="G33" s="24">
        <v>20</v>
      </c>
    </row>
    <row r="34" spans="1:7">
      <c r="A34" s="24" t="s">
        <v>111</v>
      </c>
      <c r="B34" s="24"/>
      <c r="C34" s="24">
        <v>15</v>
      </c>
      <c r="D34" s="24">
        <v>17</v>
      </c>
      <c r="E34" s="24">
        <v>17</v>
      </c>
      <c r="F34" s="24">
        <v>17</v>
      </c>
      <c r="G34" s="24">
        <v>19</v>
      </c>
    </row>
    <row r="35" spans="1:7">
      <c r="A35" s="24" t="s">
        <v>99</v>
      </c>
      <c r="B35" s="24"/>
      <c r="C35" s="24">
        <v>14</v>
      </c>
      <c r="D35" s="24">
        <v>19</v>
      </c>
      <c r="E35" s="24">
        <v>18</v>
      </c>
      <c r="F35" s="24">
        <v>21</v>
      </c>
      <c r="G35" s="24">
        <v>18</v>
      </c>
    </row>
    <row r="36" spans="1:7">
      <c r="A36" s="24" t="s">
        <v>92</v>
      </c>
      <c r="B36" s="24"/>
      <c r="C36" s="24">
        <v>19</v>
      </c>
      <c r="D36" s="24">
        <v>19</v>
      </c>
      <c r="E36" s="24">
        <v>22</v>
      </c>
      <c r="F36" s="24">
        <v>33</v>
      </c>
      <c r="G36" s="24">
        <v>18</v>
      </c>
    </row>
    <row r="37" spans="1:7">
      <c r="A37" s="24" t="s">
        <v>94</v>
      </c>
      <c r="B37" s="24"/>
      <c r="C37" s="24">
        <v>24</v>
      </c>
      <c r="D37" s="24">
        <v>16</v>
      </c>
      <c r="E37" s="24">
        <v>17</v>
      </c>
      <c r="F37" s="24">
        <v>27</v>
      </c>
      <c r="G37" s="24">
        <v>18</v>
      </c>
    </row>
    <row r="38" spans="1:7">
      <c r="A38" s="24"/>
      <c r="B38" s="24"/>
      <c r="C38" s="24"/>
      <c r="D38" s="24"/>
      <c r="E38" s="24"/>
      <c r="F38" s="24"/>
      <c r="G38" s="24"/>
    </row>
    <row r="39" spans="1:7">
      <c r="A39" s="23" t="s">
        <v>169</v>
      </c>
      <c r="B39" s="24"/>
      <c r="C39" s="24"/>
      <c r="D39" s="24"/>
      <c r="E39" s="24"/>
      <c r="F39" s="24"/>
      <c r="G39" s="24"/>
    </row>
    <row r="40" spans="1:7">
      <c r="A40" s="24" t="s">
        <v>166</v>
      </c>
      <c r="B40" s="24"/>
      <c r="C40" s="24">
        <v>716</v>
      </c>
      <c r="D40" s="24">
        <v>809</v>
      </c>
      <c r="E40" s="24">
        <v>837</v>
      </c>
      <c r="F40" s="24">
        <v>939</v>
      </c>
      <c r="G40" s="24">
        <v>928</v>
      </c>
    </row>
    <row r="41" spans="1:7">
      <c r="A41" s="24"/>
      <c r="B41" s="24" t="s">
        <v>125</v>
      </c>
      <c r="C41" s="24">
        <v>622</v>
      </c>
      <c r="D41" s="24">
        <v>708</v>
      </c>
      <c r="E41" s="24">
        <v>740</v>
      </c>
      <c r="F41" s="24">
        <v>835</v>
      </c>
      <c r="G41" s="24">
        <v>826</v>
      </c>
    </row>
    <row r="42" spans="1:7">
      <c r="A42" s="24"/>
      <c r="B42" s="24" t="s">
        <v>160</v>
      </c>
      <c r="C42" s="24">
        <v>79</v>
      </c>
      <c r="D42" s="24">
        <v>87</v>
      </c>
      <c r="E42" s="24">
        <v>80</v>
      </c>
      <c r="F42" s="24">
        <v>84</v>
      </c>
      <c r="G42" s="24">
        <v>85</v>
      </c>
    </row>
    <row r="43" spans="1:7">
      <c r="A43" s="24"/>
      <c r="B43" s="24" t="s">
        <v>126</v>
      </c>
      <c r="C43" s="24">
        <v>15</v>
      </c>
      <c r="D43" s="24">
        <v>15</v>
      </c>
      <c r="E43" s="24">
        <v>16</v>
      </c>
      <c r="F43" s="24">
        <v>20</v>
      </c>
      <c r="G43" s="24">
        <v>17</v>
      </c>
    </row>
    <row r="44" spans="1:7">
      <c r="A44" s="24" t="s">
        <v>128</v>
      </c>
      <c r="B44" s="24"/>
      <c r="C44" s="24">
        <v>78</v>
      </c>
      <c r="D44" s="24">
        <v>75</v>
      </c>
      <c r="E44" s="24">
        <v>81</v>
      </c>
      <c r="F44" s="24">
        <v>99</v>
      </c>
      <c r="G44" s="24">
        <v>94</v>
      </c>
    </row>
    <row r="45" spans="1:7">
      <c r="A45" s="24" t="s">
        <v>184</v>
      </c>
      <c r="B45" s="24"/>
      <c r="C45" s="24">
        <v>34</v>
      </c>
      <c r="D45" s="24">
        <v>28</v>
      </c>
      <c r="E45" s="24">
        <v>26</v>
      </c>
      <c r="F45" s="24">
        <v>30</v>
      </c>
      <c r="G45" s="24">
        <v>33</v>
      </c>
    </row>
    <row r="46" spans="1:7">
      <c r="A46" s="39"/>
      <c r="B46" s="39"/>
      <c r="C46" s="39"/>
      <c r="D46" s="39"/>
      <c r="E46" s="39"/>
      <c r="F46" s="39"/>
      <c r="G46" s="39"/>
    </row>
    <row r="47" spans="1:7">
      <c r="A47" s="26" t="s">
        <v>170</v>
      </c>
      <c r="B47" s="26"/>
      <c r="C47" s="26"/>
      <c r="D47" s="26"/>
      <c r="E47" s="26"/>
      <c r="F47" s="26"/>
      <c r="G47" s="26"/>
    </row>
    <row r="48" spans="1:7">
      <c r="A48" s="26" t="s">
        <v>193</v>
      </c>
      <c r="B48" s="26"/>
      <c r="C48" s="26"/>
      <c r="D48" s="26"/>
      <c r="E48" s="26"/>
      <c r="F48" s="26"/>
      <c r="G48" s="26"/>
    </row>
    <row r="49" spans="1:7">
      <c r="A49" s="19"/>
      <c r="B49" s="19"/>
      <c r="C49" s="19"/>
      <c r="D49" s="19"/>
      <c r="E49" s="19"/>
      <c r="F49" s="19"/>
      <c r="G49" s="19"/>
    </row>
    <row r="50" spans="1:7">
      <c r="A50" s="35" t="s">
        <v>58</v>
      </c>
      <c r="B50" s="35"/>
      <c r="C50" s="15"/>
      <c r="D50" s="15"/>
      <c r="E50" s="15"/>
      <c r="F50" s="15"/>
      <c r="G50" s="15"/>
    </row>
  </sheetData>
  <mergeCells count="8">
    <mergeCell ref="A47:G47"/>
    <mergeCell ref="A48:G48"/>
    <mergeCell ref="A50:B50"/>
    <mergeCell ref="A3:C3"/>
    <mergeCell ref="A1:C1"/>
    <mergeCell ref="A2:C2"/>
    <mergeCell ref="C5:G5"/>
    <mergeCell ref="A46:G46"/>
  </mergeCells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0"/>
  <sheetViews>
    <sheetView workbookViewId="0">
      <selection sqref="A1:C1"/>
    </sheetView>
  </sheetViews>
  <sheetFormatPr defaultRowHeight="14.25"/>
  <cols>
    <col min="1" max="1" width="6.375" customWidth="1"/>
    <col min="2" max="2" width="35.75" customWidth="1"/>
    <col min="3" max="5" width="7.125" customWidth="1"/>
    <col min="6" max="6" width="1.75" style="12" bestFit="1" customWidth="1"/>
    <col min="7" max="8" width="7.125" customWidth="1"/>
  </cols>
  <sheetData>
    <row r="1" spans="1:8">
      <c r="A1" s="30" t="s">
        <v>194</v>
      </c>
      <c r="B1" s="34"/>
      <c r="C1" s="34"/>
      <c r="D1" s="15"/>
      <c r="E1" s="15"/>
      <c r="F1" s="15"/>
      <c r="G1" s="15"/>
      <c r="H1" s="15"/>
    </row>
    <row r="2" spans="1:8" ht="15">
      <c r="A2" s="31" t="s">
        <v>195</v>
      </c>
      <c r="B2" s="34"/>
      <c r="C2" s="34"/>
      <c r="D2" s="15"/>
      <c r="E2" s="15"/>
      <c r="F2" s="15"/>
      <c r="G2" s="15"/>
      <c r="H2" s="15"/>
    </row>
    <row r="3" spans="1:8">
      <c r="A3" s="30" t="s">
        <v>122</v>
      </c>
      <c r="B3" s="34"/>
      <c r="C3" s="34"/>
      <c r="D3" s="15"/>
      <c r="E3" s="15"/>
      <c r="F3" s="15"/>
      <c r="G3" s="15"/>
      <c r="H3" s="15"/>
    </row>
    <row r="4" spans="1:8">
      <c r="A4" s="22"/>
      <c r="B4" s="22"/>
      <c r="C4" s="21">
        <v>2015</v>
      </c>
      <c r="D4" s="21">
        <v>2016</v>
      </c>
      <c r="E4" s="14">
        <v>2017</v>
      </c>
      <c r="F4" s="18"/>
      <c r="G4" s="21">
        <v>2018</v>
      </c>
      <c r="H4" s="20">
        <v>2019</v>
      </c>
    </row>
    <row r="5" spans="1:8">
      <c r="A5" s="4"/>
      <c r="B5" s="4"/>
      <c r="C5" s="33" t="s">
        <v>22</v>
      </c>
      <c r="D5" s="33"/>
      <c r="E5" s="33"/>
      <c r="F5" s="33"/>
      <c r="G5" s="33"/>
      <c r="H5" s="28"/>
    </row>
    <row r="6" spans="1:8">
      <c r="A6" s="24"/>
      <c r="B6" s="24"/>
      <c r="C6" s="24"/>
      <c r="D6" s="24"/>
      <c r="E6" s="24"/>
      <c r="F6" s="24"/>
      <c r="G6" s="24"/>
      <c r="H6" s="24"/>
    </row>
    <row r="7" spans="1:8">
      <c r="A7" s="23" t="s">
        <v>163</v>
      </c>
      <c r="B7" s="24"/>
      <c r="C7" s="24"/>
      <c r="D7" s="24"/>
      <c r="E7" s="24"/>
      <c r="F7" s="24"/>
      <c r="G7" s="24"/>
      <c r="H7" s="24"/>
    </row>
    <row r="8" spans="1:8">
      <c r="A8" s="24" t="s">
        <v>63</v>
      </c>
      <c r="B8" s="24"/>
      <c r="C8" s="24">
        <v>8514</v>
      </c>
      <c r="D8" s="24">
        <v>8377</v>
      </c>
      <c r="E8" s="24">
        <v>8350</v>
      </c>
      <c r="F8" s="24"/>
      <c r="G8" s="24">
        <v>9086</v>
      </c>
      <c r="H8" s="24">
        <v>8887</v>
      </c>
    </row>
    <row r="9" spans="1:8">
      <c r="A9" s="24" t="s">
        <v>64</v>
      </c>
      <c r="B9" s="24"/>
      <c r="C9" s="24">
        <v>4383</v>
      </c>
      <c r="D9" s="24">
        <v>4703</v>
      </c>
      <c r="E9" s="24">
        <v>4845</v>
      </c>
      <c r="F9" s="24" t="s">
        <v>127</v>
      </c>
      <c r="G9" s="24">
        <v>5085</v>
      </c>
      <c r="H9" s="24">
        <v>5192</v>
      </c>
    </row>
    <row r="10" spans="1:8">
      <c r="A10" s="24" t="s">
        <v>65</v>
      </c>
      <c r="B10" s="24"/>
      <c r="C10" s="24">
        <v>12897</v>
      </c>
      <c r="D10" s="24">
        <v>13080</v>
      </c>
      <c r="E10" s="24">
        <v>13196</v>
      </c>
      <c r="F10" s="24" t="s">
        <v>127</v>
      </c>
      <c r="G10" s="24">
        <v>14170</v>
      </c>
      <c r="H10" s="24">
        <v>14079</v>
      </c>
    </row>
    <row r="11" spans="1:8">
      <c r="A11" s="24"/>
      <c r="B11" s="24"/>
      <c r="C11" s="24"/>
      <c r="D11" s="24"/>
      <c r="E11" s="24"/>
      <c r="F11" s="24"/>
      <c r="G11" s="24"/>
      <c r="H11" s="24"/>
    </row>
    <row r="12" spans="1:8">
      <c r="A12" s="23" t="s">
        <v>164</v>
      </c>
      <c r="B12" s="24"/>
      <c r="C12" s="24"/>
      <c r="D12" s="24"/>
      <c r="E12" s="24"/>
      <c r="F12" s="24"/>
      <c r="G12" s="24"/>
      <c r="H12" s="24"/>
    </row>
    <row r="13" spans="1:8">
      <c r="A13" s="24" t="s">
        <v>83</v>
      </c>
      <c r="B13" s="24"/>
      <c r="C13" s="24">
        <v>428</v>
      </c>
      <c r="D13" s="24">
        <v>449</v>
      </c>
      <c r="E13" s="24">
        <v>604</v>
      </c>
      <c r="F13" s="24"/>
      <c r="G13" s="24">
        <v>751</v>
      </c>
      <c r="H13" s="24">
        <v>735</v>
      </c>
    </row>
    <row r="14" spans="1:8">
      <c r="A14" s="24" t="s">
        <v>91</v>
      </c>
      <c r="B14" s="24"/>
      <c r="C14" s="24">
        <v>276</v>
      </c>
      <c r="D14" s="24">
        <v>477</v>
      </c>
      <c r="E14" s="24">
        <v>455</v>
      </c>
      <c r="F14" s="24"/>
      <c r="G14" s="24">
        <v>679</v>
      </c>
      <c r="H14" s="24">
        <v>671</v>
      </c>
    </row>
    <row r="15" spans="1:8">
      <c r="A15" s="24" t="s">
        <v>106</v>
      </c>
      <c r="B15" s="24"/>
      <c r="C15" s="24">
        <v>681</v>
      </c>
      <c r="D15" s="24">
        <v>730</v>
      </c>
      <c r="E15" s="24">
        <v>597</v>
      </c>
      <c r="F15" s="24"/>
      <c r="G15" s="24">
        <v>676</v>
      </c>
      <c r="H15" s="24">
        <v>652</v>
      </c>
    </row>
    <row r="16" spans="1:8">
      <c r="A16" s="24" t="s">
        <v>92</v>
      </c>
      <c r="B16" s="24"/>
      <c r="C16" s="24">
        <v>560</v>
      </c>
      <c r="D16" s="24">
        <v>570</v>
      </c>
      <c r="E16" s="24">
        <v>547</v>
      </c>
      <c r="F16" s="24"/>
      <c r="G16" s="24">
        <v>602</v>
      </c>
      <c r="H16" s="24">
        <v>617</v>
      </c>
    </row>
    <row r="17" spans="1:8">
      <c r="A17" s="24" t="s">
        <v>95</v>
      </c>
      <c r="B17" s="24"/>
      <c r="C17" s="24">
        <v>456</v>
      </c>
      <c r="D17" s="24">
        <v>575</v>
      </c>
      <c r="E17" s="24">
        <v>587</v>
      </c>
      <c r="F17" s="24"/>
      <c r="G17" s="24">
        <v>649</v>
      </c>
      <c r="H17" s="24">
        <v>535</v>
      </c>
    </row>
    <row r="18" spans="1:8">
      <c r="A18" s="24"/>
      <c r="B18" s="24"/>
      <c r="C18" s="24"/>
      <c r="D18" s="24"/>
      <c r="E18" s="24"/>
      <c r="F18" s="24"/>
      <c r="G18" s="24"/>
      <c r="H18" s="24"/>
    </row>
    <row r="19" spans="1:8">
      <c r="A19" s="23" t="s">
        <v>165</v>
      </c>
      <c r="B19" s="24"/>
      <c r="C19" s="24"/>
      <c r="D19" s="24"/>
      <c r="E19" s="24"/>
      <c r="F19" s="24"/>
      <c r="G19" s="24"/>
      <c r="H19" s="24"/>
    </row>
    <row r="20" spans="1:8">
      <c r="A20" s="24" t="s">
        <v>166</v>
      </c>
      <c r="B20" s="24"/>
      <c r="C20" s="24">
        <v>2295</v>
      </c>
      <c r="D20" s="24">
        <v>2486</v>
      </c>
      <c r="E20" s="24">
        <v>2488</v>
      </c>
      <c r="F20" s="24"/>
      <c r="G20" s="24">
        <v>2590</v>
      </c>
      <c r="H20" s="24">
        <v>2614</v>
      </c>
    </row>
    <row r="21" spans="1:8">
      <c r="A21" s="24"/>
      <c r="B21" s="24" t="s">
        <v>125</v>
      </c>
      <c r="C21" s="24">
        <v>1867</v>
      </c>
      <c r="D21" s="24">
        <v>2009</v>
      </c>
      <c r="E21" s="24">
        <v>2014</v>
      </c>
      <c r="F21" s="24"/>
      <c r="G21" s="24">
        <v>2093</v>
      </c>
      <c r="H21" s="24">
        <v>2139</v>
      </c>
    </row>
    <row r="22" spans="1:8">
      <c r="A22" s="24"/>
      <c r="B22" s="24" t="s">
        <v>160</v>
      </c>
      <c r="C22" s="24">
        <v>427</v>
      </c>
      <c r="D22" s="24">
        <v>477</v>
      </c>
      <c r="E22" s="24">
        <v>474</v>
      </c>
      <c r="F22" s="24"/>
      <c r="G22" s="24">
        <v>497</v>
      </c>
      <c r="H22" s="24">
        <v>475</v>
      </c>
    </row>
    <row r="23" spans="1:8">
      <c r="A23" s="24"/>
      <c r="B23" s="24" t="s">
        <v>126</v>
      </c>
      <c r="C23" s="24">
        <v>0</v>
      </c>
      <c r="D23" s="24">
        <v>0</v>
      </c>
      <c r="E23" s="24">
        <v>0</v>
      </c>
      <c r="F23" s="24"/>
      <c r="G23" s="24">
        <v>0</v>
      </c>
      <c r="H23" s="24">
        <v>0</v>
      </c>
    </row>
    <row r="24" spans="1:8">
      <c r="A24" s="24" t="s">
        <v>90</v>
      </c>
      <c r="B24" s="24"/>
      <c r="C24" s="24">
        <v>773</v>
      </c>
      <c r="D24" s="24">
        <v>862</v>
      </c>
      <c r="E24" s="24">
        <v>845</v>
      </c>
      <c r="F24" s="24" t="s">
        <v>127</v>
      </c>
      <c r="G24" s="24">
        <v>904</v>
      </c>
      <c r="H24" s="24">
        <v>951</v>
      </c>
    </row>
    <row r="25" spans="1:8">
      <c r="A25" s="24" t="s">
        <v>128</v>
      </c>
      <c r="B25" s="24"/>
      <c r="C25" s="24">
        <v>756</v>
      </c>
      <c r="D25" s="24">
        <v>744</v>
      </c>
      <c r="E25" s="24">
        <v>834</v>
      </c>
      <c r="F25" s="24"/>
      <c r="G25" s="24">
        <v>907</v>
      </c>
      <c r="H25" s="24">
        <v>910</v>
      </c>
    </row>
    <row r="26" spans="1:8">
      <c r="A26" s="24"/>
      <c r="B26" s="24"/>
      <c r="C26" s="24"/>
      <c r="D26" s="24"/>
      <c r="E26" s="24"/>
      <c r="F26" s="24"/>
      <c r="G26" s="24"/>
      <c r="H26" s="24"/>
    </row>
    <row r="27" spans="1:8">
      <c r="A27" s="23" t="s">
        <v>167</v>
      </c>
      <c r="B27" s="24"/>
      <c r="C27" s="24"/>
      <c r="D27" s="24"/>
      <c r="E27" s="24"/>
      <c r="F27" s="24"/>
      <c r="G27" s="24"/>
      <c r="H27" s="24"/>
    </row>
    <row r="28" spans="1:8">
      <c r="A28" s="24" t="s">
        <v>63</v>
      </c>
      <c r="B28" s="24"/>
      <c r="C28" s="24">
        <v>6005</v>
      </c>
      <c r="D28" s="24">
        <v>6245</v>
      </c>
      <c r="E28" s="24">
        <v>6284</v>
      </c>
      <c r="F28" s="24"/>
      <c r="G28" s="24">
        <v>6712</v>
      </c>
      <c r="H28" s="24">
        <v>7137</v>
      </c>
    </row>
    <row r="29" spans="1:8">
      <c r="A29" s="24" t="s">
        <v>64</v>
      </c>
      <c r="B29" s="24"/>
      <c r="C29" s="24">
        <v>5343</v>
      </c>
      <c r="D29" s="24">
        <v>5164</v>
      </c>
      <c r="E29" s="24">
        <v>5160</v>
      </c>
      <c r="F29" s="24" t="s">
        <v>127</v>
      </c>
      <c r="G29" s="24">
        <v>5467</v>
      </c>
      <c r="H29" s="24">
        <v>5876</v>
      </c>
    </row>
    <row r="30" spans="1:8">
      <c r="A30" s="24" t="s">
        <v>65</v>
      </c>
      <c r="B30" s="24"/>
      <c r="C30" s="24">
        <v>11348</v>
      </c>
      <c r="D30" s="24">
        <v>11409</v>
      </c>
      <c r="E30" s="24">
        <v>11444</v>
      </c>
      <c r="F30" s="24" t="s">
        <v>127</v>
      </c>
      <c r="G30" s="24">
        <v>12180</v>
      </c>
      <c r="H30" s="24">
        <v>13012</v>
      </c>
    </row>
    <row r="31" spans="1:8">
      <c r="A31" s="24"/>
      <c r="B31" s="24"/>
      <c r="C31" s="24"/>
      <c r="D31" s="24"/>
      <c r="E31" s="24"/>
      <c r="F31" s="24"/>
      <c r="G31" s="24"/>
      <c r="H31" s="24"/>
    </row>
    <row r="32" spans="1:8">
      <c r="A32" s="23" t="s">
        <v>168</v>
      </c>
      <c r="B32" s="24"/>
      <c r="C32" s="24"/>
      <c r="D32" s="24"/>
      <c r="E32" s="24"/>
      <c r="F32" s="24"/>
      <c r="G32" s="24"/>
      <c r="H32" s="24"/>
    </row>
    <row r="33" spans="1:9">
      <c r="A33" s="24" t="s">
        <v>152</v>
      </c>
      <c r="B33" s="24"/>
      <c r="C33" s="24">
        <v>287</v>
      </c>
      <c r="D33" s="24">
        <v>277</v>
      </c>
      <c r="E33" s="24">
        <v>273</v>
      </c>
      <c r="F33" s="24"/>
      <c r="G33" s="24">
        <v>374</v>
      </c>
      <c r="H33" s="24">
        <v>463</v>
      </c>
      <c r="I33" s="15"/>
    </row>
    <row r="34" spans="1:9">
      <c r="A34" s="24" t="s">
        <v>92</v>
      </c>
      <c r="B34" s="24"/>
      <c r="C34" s="24">
        <v>399</v>
      </c>
      <c r="D34" s="24">
        <v>391</v>
      </c>
      <c r="E34" s="24">
        <v>406</v>
      </c>
      <c r="F34" s="24"/>
      <c r="G34" s="24">
        <v>435</v>
      </c>
      <c r="H34" s="24">
        <v>427</v>
      </c>
      <c r="I34" s="15"/>
    </row>
    <row r="35" spans="1:9">
      <c r="A35" s="24" t="s">
        <v>95</v>
      </c>
      <c r="B35" s="24"/>
      <c r="C35" s="24">
        <v>241</v>
      </c>
      <c r="D35" s="24">
        <v>363</v>
      </c>
      <c r="E35" s="24">
        <v>307</v>
      </c>
      <c r="F35" s="24"/>
      <c r="G35" s="24">
        <v>344</v>
      </c>
      <c r="H35" s="24">
        <v>380</v>
      </c>
      <c r="I35" s="15"/>
    </row>
    <row r="36" spans="1:9">
      <c r="A36" s="24" t="s">
        <v>147</v>
      </c>
      <c r="B36" s="24"/>
      <c r="C36" s="24">
        <v>262</v>
      </c>
      <c r="D36" s="24">
        <v>298</v>
      </c>
      <c r="E36" s="24">
        <v>311</v>
      </c>
      <c r="F36" s="24"/>
      <c r="G36" s="24">
        <v>335</v>
      </c>
      <c r="H36" s="24">
        <v>373</v>
      </c>
      <c r="I36" s="15"/>
    </row>
    <row r="37" spans="1:9">
      <c r="A37" s="24" t="s">
        <v>140</v>
      </c>
      <c r="B37" s="24"/>
      <c r="C37" s="24">
        <v>477</v>
      </c>
      <c r="D37" s="24">
        <v>427</v>
      </c>
      <c r="E37" s="24">
        <v>427</v>
      </c>
      <c r="F37" s="24"/>
      <c r="G37" s="24">
        <v>373</v>
      </c>
      <c r="H37" s="24">
        <v>354</v>
      </c>
      <c r="I37" s="15"/>
    </row>
    <row r="38" spans="1:9">
      <c r="A38" s="24"/>
      <c r="B38" s="24"/>
      <c r="C38" s="24"/>
      <c r="D38" s="24"/>
      <c r="E38" s="24"/>
      <c r="F38" s="24"/>
      <c r="G38" s="24"/>
      <c r="H38" s="24"/>
      <c r="I38" s="15"/>
    </row>
    <row r="39" spans="1:9">
      <c r="A39" s="23" t="s">
        <v>169</v>
      </c>
      <c r="B39" s="24"/>
      <c r="C39" s="24"/>
      <c r="D39" s="24"/>
      <c r="E39" s="24"/>
      <c r="F39" s="24"/>
      <c r="G39" s="24"/>
      <c r="H39" s="24"/>
      <c r="I39" s="15"/>
    </row>
    <row r="40" spans="1:9">
      <c r="A40" s="24" t="s">
        <v>166</v>
      </c>
      <c r="B40" s="24"/>
      <c r="C40" s="24">
        <v>2047</v>
      </c>
      <c r="D40" s="24">
        <v>2114</v>
      </c>
      <c r="E40" s="24">
        <v>2168</v>
      </c>
      <c r="F40" s="24"/>
      <c r="G40" s="24">
        <v>2213</v>
      </c>
      <c r="H40" s="24">
        <v>2348</v>
      </c>
      <c r="I40" s="15"/>
    </row>
    <row r="41" spans="1:9">
      <c r="A41" s="24"/>
      <c r="B41" s="24" t="s">
        <v>125</v>
      </c>
      <c r="C41" s="24">
        <v>1452</v>
      </c>
      <c r="D41" s="24">
        <v>1498</v>
      </c>
      <c r="E41" s="24">
        <v>1590</v>
      </c>
      <c r="F41" s="24"/>
      <c r="G41" s="24">
        <v>1597</v>
      </c>
      <c r="H41" s="24">
        <v>1685</v>
      </c>
      <c r="I41" s="15"/>
    </row>
    <row r="42" spans="1:9">
      <c r="A42" s="24"/>
      <c r="B42" s="24" t="s">
        <v>160</v>
      </c>
      <c r="C42" s="24">
        <v>535</v>
      </c>
      <c r="D42" s="24">
        <v>567</v>
      </c>
      <c r="E42" s="24">
        <v>530</v>
      </c>
      <c r="F42" s="24"/>
      <c r="G42" s="24">
        <v>562</v>
      </c>
      <c r="H42" s="24">
        <v>606</v>
      </c>
      <c r="I42" s="15"/>
    </row>
    <row r="43" spans="1:9">
      <c r="A43" s="24"/>
      <c r="B43" s="24" t="s">
        <v>126</v>
      </c>
      <c r="C43" s="24">
        <v>60</v>
      </c>
      <c r="D43" s="24">
        <v>50</v>
      </c>
      <c r="E43" s="24">
        <v>48</v>
      </c>
      <c r="F43" s="24"/>
      <c r="G43" s="24">
        <v>53</v>
      </c>
      <c r="H43" s="24">
        <v>57</v>
      </c>
      <c r="I43" s="15"/>
    </row>
    <row r="44" spans="1:9">
      <c r="A44" s="24" t="s">
        <v>90</v>
      </c>
      <c r="B44" s="24"/>
      <c r="C44" s="24">
        <v>1166</v>
      </c>
      <c r="D44" s="24">
        <v>1175</v>
      </c>
      <c r="E44" s="24">
        <v>1154</v>
      </c>
      <c r="F44" s="24" t="s">
        <v>127</v>
      </c>
      <c r="G44" s="24">
        <v>1259</v>
      </c>
      <c r="H44" s="24">
        <v>1252</v>
      </c>
      <c r="I44" s="15"/>
    </row>
    <row r="45" spans="1:9">
      <c r="A45" s="24" t="s">
        <v>128</v>
      </c>
      <c r="B45" s="24"/>
      <c r="C45" s="24">
        <v>854</v>
      </c>
      <c r="D45" s="24">
        <v>686</v>
      </c>
      <c r="E45" s="24">
        <v>644</v>
      </c>
      <c r="F45" s="24"/>
      <c r="G45" s="24">
        <v>755</v>
      </c>
      <c r="H45" s="24">
        <v>854</v>
      </c>
      <c r="I45" s="15"/>
    </row>
    <row r="46" spans="1:9">
      <c r="A46" s="22"/>
      <c r="B46" s="22"/>
      <c r="C46" s="22"/>
      <c r="D46" s="22"/>
      <c r="E46" s="22"/>
      <c r="F46" s="22"/>
      <c r="G46" s="22"/>
      <c r="H46" s="22"/>
      <c r="I46" s="15"/>
    </row>
    <row r="47" spans="1:9" s="12" customFormat="1">
      <c r="A47" s="37" t="s">
        <v>75</v>
      </c>
      <c r="B47" s="37"/>
      <c r="C47" s="15"/>
      <c r="D47" s="15"/>
      <c r="E47" s="15"/>
      <c r="F47" s="15"/>
      <c r="G47" s="15"/>
      <c r="H47" s="15"/>
      <c r="I47" s="24"/>
    </row>
    <row r="48" spans="1:9" s="12" customFormat="1">
      <c r="A48" s="38" t="s">
        <v>130</v>
      </c>
      <c r="B48" s="38"/>
      <c r="C48" s="15"/>
      <c r="D48" s="15"/>
      <c r="E48" s="15"/>
      <c r="F48" s="15"/>
      <c r="G48" s="15"/>
      <c r="H48" s="15"/>
      <c r="I48" s="24"/>
    </row>
    <row r="49" spans="1:9" s="12" customFormat="1">
      <c r="A49" s="15"/>
      <c r="B49" s="15"/>
      <c r="C49" s="15"/>
      <c r="D49" s="15"/>
      <c r="E49" s="15"/>
      <c r="F49" s="15"/>
      <c r="G49" s="15"/>
      <c r="H49" s="15"/>
      <c r="I49" s="15"/>
    </row>
    <row r="50" spans="1:9" s="12" customFormat="1">
      <c r="A50" s="35" t="s">
        <v>58</v>
      </c>
      <c r="B50" s="35"/>
      <c r="C50" s="24"/>
      <c r="D50" s="24"/>
      <c r="E50" s="24"/>
      <c r="F50" s="24"/>
      <c r="G50" s="24"/>
      <c r="H50" s="24"/>
      <c r="I50" s="24"/>
    </row>
  </sheetData>
  <mergeCells count="7">
    <mergeCell ref="A48:B48"/>
    <mergeCell ref="A50:B50"/>
    <mergeCell ref="A3:C3"/>
    <mergeCell ref="A1:C1"/>
    <mergeCell ref="A2:C2"/>
    <mergeCell ref="C5:H5"/>
    <mergeCell ref="A47:B47"/>
  </mergeCells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1"/>
  <sheetViews>
    <sheetView workbookViewId="0">
      <selection sqref="A1:C1"/>
    </sheetView>
  </sheetViews>
  <sheetFormatPr defaultRowHeight="14.25"/>
  <cols>
    <col min="1" max="1" width="6.375" customWidth="1"/>
    <col min="2" max="2" width="35.75" customWidth="1"/>
    <col min="3" max="5" width="7.125" customWidth="1"/>
    <col min="6" max="6" width="1.75" style="12" bestFit="1" customWidth="1"/>
    <col min="7" max="8" width="7.125" customWidth="1"/>
  </cols>
  <sheetData>
    <row r="1" spans="1:8">
      <c r="A1" s="30" t="s">
        <v>196</v>
      </c>
      <c r="B1" s="34"/>
      <c r="C1" s="34"/>
      <c r="D1" s="15"/>
      <c r="E1" s="15"/>
      <c r="F1" s="15"/>
      <c r="G1" s="15"/>
      <c r="H1" s="15"/>
    </row>
    <row r="2" spans="1:8" ht="15">
      <c r="A2" s="31" t="s">
        <v>197</v>
      </c>
      <c r="B2" s="34"/>
      <c r="C2" s="34"/>
      <c r="D2" s="15"/>
      <c r="E2" s="15"/>
      <c r="F2" s="15"/>
      <c r="G2" s="15"/>
      <c r="H2" s="15"/>
    </row>
    <row r="3" spans="1:8">
      <c r="A3" s="30" t="s">
        <v>122</v>
      </c>
      <c r="B3" s="34"/>
      <c r="C3" s="34"/>
      <c r="D3" s="15"/>
      <c r="E3" s="15"/>
      <c r="F3" s="15"/>
      <c r="G3" s="15"/>
      <c r="H3" s="15"/>
    </row>
    <row r="4" spans="1:8">
      <c r="A4" s="22"/>
      <c r="B4" s="22"/>
      <c r="C4" s="21">
        <v>2015</v>
      </c>
      <c r="D4" s="21">
        <v>2016</v>
      </c>
      <c r="E4" s="14">
        <v>2017</v>
      </c>
      <c r="F4" s="18"/>
      <c r="G4" s="21">
        <v>2018</v>
      </c>
      <c r="H4" s="20">
        <v>2019</v>
      </c>
    </row>
    <row r="5" spans="1:8">
      <c r="A5" s="4"/>
      <c r="B5" s="4"/>
      <c r="C5" s="33" t="s">
        <v>22</v>
      </c>
      <c r="D5" s="33"/>
      <c r="E5" s="33"/>
      <c r="F5" s="33"/>
      <c r="G5" s="33"/>
      <c r="H5" s="28"/>
    </row>
    <row r="6" spans="1:8">
      <c r="A6" s="24"/>
      <c r="B6" s="24"/>
      <c r="C6" s="24"/>
      <c r="D6" s="24"/>
      <c r="E6" s="24"/>
      <c r="F6" s="24"/>
      <c r="G6" s="24"/>
      <c r="H6" s="24"/>
    </row>
    <row r="7" spans="1:8">
      <c r="A7" s="23" t="s">
        <v>163</v>
      </c>
      <c r="B7" s="24"/>
      <c r="C7" s="24"/>
      <c r="D7" s="24"/>
      <c r="E7" s="24"/>
      <c r="F7" s="24"/>
      <c r="G7" s="24"/>
      <c r="H7" s="24"/>
    </row>
    <row r="8" spans="1:8">
      <c r="A8" s="24" t="s">
        <v>63</v>
      </c>
      <c r="B8" s="24"/>
      <c r="C8" s="24">
        <v>8267</v>
      </c>
      <c r="D8" s="24">
        <v>9110</v>
      </c>
      <c r="E8" s="24">
        <v>10405</v>
      </c>
      <c r="F8" s="24"/>
      <c r="G8" s="24">
        <v>12672</v>
      </c>
      <c r="H8" s="24">
        <v>15624</v>
      </c>
    </row>
    <row r="9" spans="1:8">
      <c r="A9" s="24" t="s">
        <v>64</v>
      </c>
      <c r="B9" s="24"/>
      <c r="C9" s="24">
        <v>2353</v>
      </c>
      <c r="D9" s="24">
        <v>3066</v>
      </c>
      <c r="E9" s="24">
        <v>2939</v>
      </c>
      <c r="F9" s="24"/>
      <c r="G9" s="24">
        <v>3414</v>
      </c>
      <c r="H9" s="24">
        <v>3327</v>
      </c>
    </row>
    <row r="10" spans="1:8">
      <c r="A10" s="24" t="s">
        <v>65</v>
      </c>
      <c r="B10" s="24"/>
      <c r="C10" s="24">
        <v>10620</v>
      </c>
      <c r="D10" s="24">
        <v>12175</v>
      </c>
      <c r="E10" s="24">
        <v>13343</v>
      </c>
      <c r="F10" s="24"/>
      <c r="G10" s="24">
        <v>16086</v>
      </c>
      <c r="H10" s="24">
        <v>18952</v>
      </c>
    </row>
    <row r="11" spans="1:8">
      <c r="A11" s="24"/>
      <c r="B11" s="24"/>
      <c r="C11" s="24"/>
      <c r="D11" s="24"/>
      <c r="E11" s="24"/>
      <c r="F11" s="24"/>
      <c r="G11" s="24"/>
      <c r="H11" s="24"/>
    </row>
    <row r="12" spans="1:8">
      <c r="A12" s="23" t="s">
        <v>164</v>
      </c>
      <c r="B12" s="24"/>
      <c r="C12" s="24"/>
      <c r="D12" s="24"/>
      <c r="E12" s="24"/>
      <c r="F12" s="24"/>
      <c r="G12" s="24"/>
      <c r="H12" s="24"/>
    </row>
    <row r="13" spans="1:8">
      <c r="A13" s="24" t="s">
        <v>83</v>
      </c>
      <c r="B13" s="24"/>
      <c r="C13" s="24">
        <v>2322</v>
      </c>
      <c r="D13" s="24">
        <v>2620</v>
      </c>
      <c r="E13" s="24">
        <v>3252</v>
      </c>
      <c r="F13" s="24"/>
      <c r="G13" s="24">
        <v>3995</v>
      </c>
      <c r="H13" s="24">
        <v>4674</v>
      </c>
    </row>
    <row r="14" spans="1:8">
      <c r="A14" s="24" t="s">
        <v>86</v>
      </c>
      <c r="B14" s="24"/>
      <c r="C14" s="24">
        <v>1628</v>
      </c>
      <c r="D14" s="24">
        <v>1677</v>
      </c>
      <c r="E14" s="24">
        <v>2067</v>
      </c>
      <c r="F14" s="24"/>
      <c r="G14" s="24">
        <v>2725</v>
      </c>
      <c r="H14" s="24">
        <v>3199</v>
      </c>
    </row>
    <row r="15" spans="1:8">
      <c r="A15" s="24" t="s">
        <v>85</v>
      </c>
      <c r="B15" s="24"/>
      <c r="C15" s="24">
        <v>1040</v>
      </c>
      <c r="D15" s="24">
        <v>1196</v>
      </c>
      <c r="E15" s="24">
        <v>1179</v>
      </c>
      <c r="F15" s="24"/>
      <c r="G15" s="24">
        <v>1676</v>
      </c>
      <c r="H15" s="24">
        <v>2652</v>
      </c>
    </row>
    <row r="16" spans="1:8">
      <c r="A16" s="24" t="s">
        <v>91</v>
      </c>
      <c r="B16" s="24"/>
      <c r="C16" s="24">
        <v>174</v>
      </c>
      <c r="D16" s="24">
        <v>232</v>
      </c>
      <c r="E16" s="24">
        <v>316</v>
      </c>
      <c r="F16" s="24"/>
      <c r="G16" s="24">
        <v>484</v>
      </c>
      <c r="H16" s="24">
        <v>766</v>
      </c>
    </row>
    <row r="17" spans="1:8">
      <c r="A17" s="24" t="s">
        <v>88</v>
      </c>
      <c r="B17" s="24"/>
      <c r="C17" s="24">
        <v>262</v>
      </c>
      <c r="D17" s="24">
        <v>450</v>
      </c>
      <c r="E17" s="24">
        <v>434</v>
      </c>
      <c r="F17" s="24"/>
      <c r="G17" s="24">
        <v>549</v>
      </c>
      <c r="H17" s="24">
        <v>664</v>
      </c>
    </row>
    <row r="18" spans="1:8">
      <c r="A18" s="24"/>
      <c r="B18" s="24"/>
      <c r="C18" s="24"/>
      <c r="D18" s="24"/>
      <c r="E18" s="24"/>
      <c r="F18" s="24"/>
      <c r="G18" s="24"/>
      <c r="H18" s="24"/>
    </row>
    <row r="19" spans="1:8">
      <c r="A19" s="23" t="s">
        <v>165</v>
      </c>
      <c r="B19" s="24"/>
      <c r="C19" s="24"/>
      <c r="D19" s="24"/>
      <c r="E19" s="24"/>
      <c r="F19" s="24"/>
      <c r="G19" s="24"/>
      <c r="H19" s="24"/>
    </row>
    <row r="20" spans="1:8">
      <c r="A20" s="24" t="s">
        <v>166</v>
      </c>
      <c r="B20" s="24"/>
      <c r="C20" s="24">
        <v>2081</v>
      </c>
      <c r="D20" s="24">
        <v>2687</v>
      </c>
      <c r="E20" s="24">
        <v>2541</v>
      </c>
      <c r="F20" s="24"/>
      <c r="G20" s="24">
        <v>2907</v>
      </c>
      <c r="H20" s="24">
        <v>2963</v>
      </c>
    </row>
    <row r="21" spans="1:8">
      <c r="A21" s="24"/>
      <c r="B21" s="24" t="s">
        <v>125</v>
      </c>
      <c r="C21" s="24">
        <v>1282</v>
      </c>
      <c r="D21" s="24">
        <v>1645</v>
      </c>
      <c r="E21" s="24">
        <v>1452</v>
      </c>
      <c r="F21" s="24"/>
      <c r="G21" s="24">
        <v>1560</v>
      </c>
      <c r="H21" s="24">
        <v>1566</v>
      </c>
    </row>
    <row r="22" spans="1:8">
      <c r="A22" s="24"/>
      <c r="B22" s="24" t="s">
        <v>126</v>
      </c>
      <c r="C22" s="24">
        <v>737</v>
      </c>
      <c r="D22" s="24">
        <v>896</v>
      </c>
      <c r="E22" s="24">
        <v>1038</v>
      </c>
      <c r="F22" s="24"/>
      <c r="G22" s="24">
        <v>1243</v>
      </c>
      <c r="H22" s="24">
        <v>1269</v>
      </c>
    </row>
    <row r="23" spans="1:8">
      <c r="A23" s="24"/>
      <c r="B23" s="24" t="s">
        <v>160</v>
      </c>
      <c r="C23" s="24">
        <v>62</v>
      </c>
      <c r="D23" s="24">
        <v>146</v>
      </c>
      <c r="E23" s="24">
        <v>52</v>
      </c>
      <c r="F23" s="24"/>
      <c r="G23" s="24">
        <v>104</v>
      </c>
      <c r="H23" s="24">
        <v>128</v>
      </c>
    </row>
    <row r="24" spans="1:8">
      <c r="A24" s="24" t="s">
        <v>128</v>
      </c>
      <c r="B24" s="24"/>
      <c r="C24" s="24">
        <v>137</v>
      </c>
      <c r="D24" s="24">
        <v>154</v>
      </c>
      <c r="E24" s="24">
        <v>172</v>
      </c>
      <c r="F24" s="24"/>
      <c r="G24" s="24">
        <v>215</v>
      </c>
      <c r="H24" s="24">
        <v>219</v>
      </c>
    </row>
    <row r="25" spans="1:8">
      <c r="A25" s="24" t="s">
        <v>101</v>
      </c>
      <c r="B25" s="24"/>
      <c r="C25" s="10" t="s">
        <v>182</v>
      </c>
      <c r="D25" s="10" t="s">
        <v>182</v>
      </c>
      <c r="E25" s="10" t="s">
        <v>182</v>
      </c>
      <c r="F25" s="10"/>
      <c r="G25" s="10" t="s">
        <v>182</v>
      </c>
      <c r="H25" s="24">
        <v>54</v>
      </c>
    </row>
    <row r="26" spans="1:8">
      <c r="A26" s="24"/>
      <c r="B26" s="24"/>
      <c r="C26" s="24"/>
      <c r="D26" s="24"/>
      <c r="E26" s="24"/>
      <c r="F26" s="24"/>
      <c r="G26" s="24"/>
      <c r="H26" s="24"/>
    </row>
    <row r="27" spans="1:8">
      <c r="A27" s="23" t="s">
        <v>167</v>
      </c>
      <c r="B27" s="24"/>
      <c r="C27" s="24"/>
      <c r="D27" s="24"/>
      <c r="E27" s="24"/>
      <c r="F27" s="24"/>
      <c r="G27" s="24"/>
      <c r="H27" s="24"/>
    </row>
    <row r="28" spans="1:8">
      <c r="A28" s="24" t="s">
        <v>63</v>
      </c>
      <c r="B28" s="24"/>
      <c r="C28" s="24">
        <v>8958</v>
      </c>
      <c r="D28" s="24">
        <v>10191</v>
      </c>
      <c r="E28" s="24">
        <v>10162</v>
      </c>
      <c r="F28" s="24"/>
      <c r="G28" s="24">
        <v>10978</v>
      </c>
      <c r="H28" s="24">
        <v>12469</v>
      </c>
    </row>
    <row r="29" spans="1:8">
      <c r="A29" s="24" t="s">
        <v>64</v>
      </c>
      <c r="B29" s="24"/>
      <c r="C29" s="24">
        <v>501</v>
      </c>
      <c r="D29" s="24">
        <v>582</v>
      </c>
      <c r="E29" s="24">
        <v>672</v>
      </c>
      <c r="F29" s="24" t="s">
        <v>127</v>
      </c>
      <c r="G29" s="24">
        <v>709</v>
      </c>
      <c r="H29" s="24">
        <v>800</v>
      </c>
    </row>
    <row r="30" spans="1:8">
      <c r="A30" s="24" t="s">
        <v>65</v>
      </c>
      <c r="B30" s="24"/>
      <c r="C30" s="24">
        <v>9459</v>
      </c>
      <c r="D30" s="24">
        <v>10772</v>
      </c>
      <c r="E30" s="24">
        <v>10834</v>
      </c>
      <c r="F30" s="24" t="s">
        <v>127</v>
      </c>
      <c r="G30" s="24">
        <v>11688</v>
      </c>
      <c r="H30" s="24">
        <v>13269</v>
      </c>
    </row>
    <row r="31" spans="1:8">
      <c r="A31" s="24"/>
      <c r="B31" s="24"/>
      <c r="C31" s="24"/>
      <c r="D31" s="24"/>
      <c r="E31" s="24"/>
      <c r="F31" s="24"/>
      <c r="G31" s="24"/>
      <c r="H31" s="24"/>
    </row>
    <row r="32" spans="1:8">
      <c r="A32" s="23" t="s">
        <v>168</v>
      </c>
      <c r="B32" s="24"/>
      <c r="C32" s="24"/>
      <c r="D32" s="24"/>
      <c r="E32" s="24"/>
      <c r="F32" s="24"/>
      <c r="G32" s="24"/>
      <c r="H32" s="24"/>
    </row>
    <row r="33" spans="1:8">
      <c r="A33" s="24" t="s">
        <v>98</v>
      </c>
      <c r="B33" s="24"/>
      <c r="C33" s="24">
        <v>1667</v>
      </c>
      <c r="D33" s="24">
        <v>2013</v>
      </c>
      <c r="E33" s="24">
        <v>2018</v>
      </c>
      <c r="F33" s="24"/>
      <c r="G33" s="24">
        <v>2160</v>
      </c>
      <c r="H33" s="24">
        <v>2369</v>
      </c>
    </row>
    <row r="34" spans="1:8">
      <c r="A34" s="24" t="s">
        <v>92</v>
      </c>
      <c r="B34" s="24"/>
      <c r="C34" s="24">
        <v>1585</v>
      </c>
      <c r="D34" s="24">
        <v>1676</v>
      </c>
      <c r="E34" s="24">
        <v>1725</v>
      </c>
      <c r="F34" s="24"/>
      <c r="G34" s="24">
        <v>1980</v>
      </c>
      <c r="H34" s="24">
        <v>2175</v>
      </c>
    </row>
    <row r="35" spans="1:8">
      <c r="A35" s="24" t="s">
        <v>111</v>
      </c>
      <c r="B35" s="24"/>
      <c r="C35" s="24">
        <v>1416</v>
      </c>
      <c r="D35" s="24">
        <v>1567</v>
      </c>
      <c r="E35" s="24">
        <v>1435</v>
      </c>
      <c r="F35" s="24"/>
      <c r="G35" s="24">
        <v>1456</v>
      </c>
      <c r="H35" s="24">
        <v>1581</v>
      </c>
    </row>
    <row r="36" spans="1:8">
      <c r="A36" s="24" t="s">
        <v>146</v>
      </c>
      <c r="B36" s="24"/>
      <c r="C36" s="24">
        <v>540</v>
      </c>
      <c r="D36" s="24">
        <v>657</v>
      </c>
      <c r="E36" s="24">
        <v>664</v>
      </c>
      <c r="F36" s="24"/>
      <c r="G36" s="24">
        <v>708</v>
      </c>
      <c r="H36" s="24">
        <v>790</v>
      </c>
    </row>
    <row r="37" spans="1:8">
      <c r="A37" s="24" t="s">
        <v>142</v>
      </c>
      <c r="B37" s="24"/>
      <c r="C37" s="24">
        <v>382</v>
      </c>
      <c r="D37" s="24">
        <v>462</v>
      </c>
      <c r="E37" s="24">
        <v>457</v>
      </c>
      <c r="F37" s="24"/>
      <c r="G37" s="24">
        <v>515</v>
      </c>
      <c r="H37" s="24">
        <v>602</v>
      </c>
    </row>
    <row r="38" spans="1:8">
      <c r="A38" s="24"/>
      <c r="B38" s="24"/>
      <c r="C38" s="24"/>
      <c r="D38" s="24"/>
      <c r="E38" s="24"/>
      <c r="F38" s="24"/>
      <c r="G38" s="24"/>
      <c r="H38" s="24"/>
    </row>
    <row r="39" spans="1:8">
      <c r="A39" s="23" t="s">
        <v>169</v>
      </c>
      <c r="B39" s="24"/>
      <c r="C39" s="24"/>
      <c r="D39" s="24"/>
      <c r="E39" s="24"/>
      <c r="F39" s="24"/>
      <c r="G39" s="24"/>
      <c r="H39" s="24"/>
    </row>
    <row r="40" spans="1:8">
      <c r="A40" s="24" t="s">
        <v>166</v>
      </c>
      <c r="B40" s="24"/>
      <c r="C40" s="24">
        <v>199</v>
      </c>
      <c r="D40" s="24">
        <v>230</v>
      </c>
      <c r="E40" s="24">
        <v>263</v>
      </c>
      <c r="F40" s="24"/>
      <c r="G40" s="24">
        <v>313</v>
      </c>
      <c r="H40" s="24">
        <v>338</v>
      </c>
    </row>
    <row r="41" spans="1:8">
      <c r="A41" s="24"/>
      <c r="B41" s="24" t="s">
        <v>125</v>
      </c>
      <c r="C41" s="24">
        <v>150</v>
      </c>
      <c r="D41" s="24">
        <v>176</v>
      </c>
      <c r="E41" s="24">
        <v>207</v>
      </c>
      <c r="F41" s="24"/>
      <c r="G41" s="24">
        <v>249</v>
      </c>
      <c r="H41" s="24">
        <v>254</v>
      </c>
    </row>
    <row r="42" spans="1:8">
      <c r="A42" s="24"/>
      <c r="B42" s="24" t="s">
        <v>160</v>
      </c>
      <c r="C42" s="24">
        <v>40</v>
      </c>
      <c r="D42" s="24">
        <v>45</v>
      </c>
      <c r="E42" s="24">
        <v>44</v>
      </c>
      <c r="F42" s="24"/>
      <c r="G42" s="24">
        <v>47</v>
      </c>
      <c r="H42" s="24">
        <v>58</v>
      </c>
    </row>
    <row r="43" spans="1:8">
      <c r="A43" s="24"/>
      <c r="B43" s="24" t="s">
        <v>126</v>
      </c>
      <c r="C43" s="24">
        <v>9</v>
      </c>
      <c r="D43" s="24">
        <v>9</v>
      </c>
      <c r="E43" s="24">
        <v>12</v>
      </c>
      <c r="F43" s="24"/>
      <c r="G43" s="24">
        <v>17</v>
      </c>
      <c r="H43" s="24">
        <v>26</v>
      </c>
    </row>
    <row r="44" spans="1:8">
      <c r="A44" s="24" t="s">
        <v>128</v>
      </c>
      <c r="B44" s="24"/>
      <c r="C44" s="24">
        <v>128</v>
      </c>
      <c r="D44" s="24">
        <v>120</v>
      </c>
      <c r="E44" s="24">
        <v>194</v>
      </c>
      <c r="F44" s="24"/>
      <c r="G44" s="24">
        <v>201</v>
      </c>
      <c r="H44" s="24">
        <v>249</v>
      </c>
    </row>
    <row r="45" spans="1:8">
      <c r="A45" s="24" t="s">
        <v>90</v>
      </c>
      <c r="B45" s="24"/>
      <c r="C45" s="24">
        <v>131</v>
      </c>
      <c r="D45" s="24">
        <v>168</v>
      </c>
      <c r="E45" s="24">
        <v>147</v>
      </c>
      <c r="F45" s="24" t="s">
        <v>127</v>
      </c>
      <c r="G45" s="24">
        <v>103</v>
      </c>
      <c r="H45" s="24">
        <v>164</v>
      </c>
    </row>
    <row r="46" spans="1:8">
      <c r="A46" s="22"/>
      <c r="B46" s="22"/>
      <c r="C46" s="22"/>
      <c r="D46" s="22"/>
      <c r="E46" s="22"/>
      <c r="F46" s="22"/>
      <c r="G46" s="22"/>
      <c r="H46" s="22"/>
    </row>
    <row r="47" spans="1:8">
      <c r="A47" s="37" t="s">
        <v>75</v>
      </c>
      <c r="B47" s="34"/>
      <c r="C47" s="15"/>
      <c r="D47" s="15"/>
      <c r="E47" s="15"/>
      <c r="F47" s="15"/>
      <c r="G47" s="15"/>
      <c r="H47" s="15"/>
    </row>
    <row r="48" spans="1:8">
      <c r="A48" s="38" t="s">
        <v>186</v>
      </c>
      <c r="B48" s="34"/>
      <c r="C48" s="15"/>
      <c r="D48" s="15"/>
      <c r="E48" s="15"/>
      <c r="F48" s="15"/>
      <c r="G48" s="15"/>
      <c r="H48" s="15"/>
    </row>
    <row r="49" spans="1:9" s="12" customFormat="1">
      <c r="A49" s="38" t="s">
        <v>130</v>
      </c>
      <c r="B49" s="38"/>
      <c r="C49" s="15"/>
      <c r="D49" s="15"/>
      <c r="E49" s="15"/>
      <c r="F49" s="15"/>
      <c r="G49" s="15"/>
      <c r="H49" s="15"/>
      <c r="I49" s="24"/>
    </row>
    <row r="51" spans="1:9">
      <c r="A51" s="35" t="s">
        <v>58</v>
      </c>
      <c r="B51" s="35"/>
      <c r="C51" s="15"/>
      <c r="D51" s="15"/>
      <c r="E51" s="15"/>
      <c r="F51" s="15"/>
      <c r="G51" s="15"/>
      <c r="H51" s="15"/>
      <c r="I51" s="15"/>
    </row>
  </sheetData>
  <mergeCells count="8">
    <mergeCell ref="A48:B48"/>
    <mergeCell ref="A51:B51"/>
    <mergeCell ref="A3:C3"/>
    <mergeCell ref="A1:C1"/>
    <mergeCell ref="A2:C2"/>
    <mergeCell ref="C5:H5"/>
    <mergeCell ref="A47:B47"/>
    <mergeCell ref="A49:B49"/>
  </mergeCells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7"/>
  <sheetViews>
    <sheetView workbookViewId="0">
      <selection sqref="A1:C1"/>
    </sheetView>
  </sheetViews>
  <sheetFormatPr defaultRowHeight="14.25"/>
  <cols>
    <col min="1" max="1" width="6.375" customWidth="1"/>
    <col min="2" max="2" width="35.75" customWidth="1"/>
    <col min="3" max="7" width="7.125" customWidth="1"/>
  </cols>
  <sheetData>
    <row r="1" spans="1:7">
      <c r="A1" s="30" t="s">
        <v>198</v>
      </c>
      <c r="B1" s="34"/>
      <c r="C1" s="34"/>
      <c r="D1" s="15"/>
      <c r="E1" s="15"/>
      <c r="F1" s="15"/>
      <c r="G1" s="15"/>
    </row>
    <row r="2" spans="1:7" ht="15">
      <c r="A2" s="31" t="s">
        <v>199</v>
      </c>
      <c r="B2" s="34"/>
      <c r="C2" s="34"/>
      <c r="D2" s="15"/>
      <c r="E2" s="15"/>
      <c r="F2" s="15"/>
      <c r="G2" s="15"/>
    </row>
    <row r="3" spans="1:7">
      <c r="A3" s="30" t="s">
        <v>122</v>
      </c>
      <c r="B3" s="34"/>
      <c r="C3" s="34"/>
      <c r="D3" s="15"/>
      <c r="E3" s="15"/>
      <c r="F3" s="15"/>
      <c r="G3" s="15"/>
    </row>
    <row r="4" spans="1:7">
      <c r="A4" s="22"/>
      <c r="B4" s="22"/>
      <c r="C4" s="21">
        <v>2015</v>
      </c>
      <c r="D4" s="21">
        <v>2016</v>
      </c>
      <c r="E4" s="21">
        <v>2017</v>
      </c>
      <c r="F4" s="21">
        <v>2018</v>
      </c>
      <c r="G4" s="20">
        <v>2019</v>
      </c>
    </row>
    <row r="5" spans="1:7">
      <c r="A5" s="4"/>
      <c r="B5" s="4"/>
      <c r="C5" s="33" t="s">
        <v>22</v>
      </c>
      <c r="D5" s="33"/>
      <c r="E5" s="33"/>
      <c r="F5" s="33"/>
      <c r="G5" s="28"/>
    </row>
    <row r="6" spans="1:7">
      <c r="A6" s="24"/>
      <c r="B6" s="24"/>
      <c r="C6" s="24"/>
      <c r="D6" s="24"/>
      <c r="E6" s="24"/>
      <c r="F6" s="24"/>
      <c r="G6" s="24"/>
    </row>
    <row r="7" spans="1:7">
      <c r="A7" s="23" t="s">
        <v>163</v>
      </c>
      <c r="B7" s="24"/>
      <c r="C7" s="24"/>
      <c r="D7" s="24"/>
      <c r="E7" s="24"/>
      <c r="F7" s="24"/>
      <c r="G7" s="24"/>
    </row>
    <row r="8" spans="1:7">
      <c r="A8" s="24" t="s">
        <v>63</v>
      </c>
      <c r="B8" s="24"/>
      <c r="C8" s="24">
        <v>1683</v>
      </c>
      <c r="D8" s="24">
        <v>1589</v>
      </c>
      <c r="E8" s="24">
        <v>1489</v>
      </c>
      <c r="F8" s="24">
        <v>1589</v>
      </c>
      <c r="G8" s="24">
        <v>1796</v>
      </c>
    </row>
    <row r="9" spans="1:7">
      <c r="A9" s="24" t="s">
        <v>64</v>
      </c>
      <c r="B9" s="24"/>
      <c r="C9" s="24">
        <v>465</v>
      </c>
      <c r="D9" s="24">
        <v>592</v>
      </c>
      <c r="E9" s="24">
        <v>493</v>
      </c>
      <c r="F9" s="24">
        <v>579</v>
      </c>
      <c r="G9" s="24">
        <v>584</v>
      </c>
    </row>
    <row r="10" spans="1:7">
      <c r="A10" s="24" t="s">
        <v>65</v>
      </c>
      <c r="B10" s="24"/>
      <c r="C10" s="24">
        <v>2149</v>
      </c>
      <c r="D10" s="24">
        <v>2181</v>
      </c>
      <c r="E10" s="24">
        <v>1983</v>
      </c>
      <c r="F10" s="24">
        <v>2168</v>
      </c>
      <c r="G10" s="24">
        <v>2380</v>
      </c>
    </row>
    <row r="11" spans="1:7">
      <c r="A11" s="24"/>
      <c r="B11" s="24"/>
      <c r="C11" s="24"/>
      <c r="D11" s="24"/>
      <c r="E11" s="24"/>
      <c r="F11" s="24"/>
      <c r="G11" s="24"/>
    </row>
    <row r="12" spans="1:7">
      <c r="A12" s="23" t="s">
        <v>164</v>
      </c>
      <c r="B12" s="24"/>
      <c r="C12" s="24"/>
      <c r="D12" s="24"/>
      <c r="E12" s="24"/>
      <c r="F12" s="24"/>
      <c r="G12" s="24"/>
    </row>
    <row r="13" spans="1:7">
      <c r="A13" s="24" t="s">
        <v>86</v>
      </c>
      <c r="B13" s="24"/>
      <c r="C13" s="24">
        <v>345</v>
      </c>
      <c r="D13" s="24">
        <v>405</v>
      </c>
      <c r="E13" s="24">
        <v>429</v>
      </c>
      <c r="F13" s="24">
        <v>389</v>
      </c>
      <c r="G13" s="24">
        <v>368</v>
      </c>
    </row>
    <row r="14" spans="1:7">
      <c r="A14" s="24" t="s">
        <v>96</v>
      </c>
      <c r="B14" s="24"/>
      <c r="C14" s="24">
        <v>106</v>
      </c>
      <c r="D14" s="24">
        <v>75</v>
      </c>
      <c r="E14" s="24">
        <v>128</v>
      </c>
      <c r="F14" s="24">
        <v>129</v>
      </c>
      <c r="G14" s="24">
        <v>221</v>
      </c>
    </row>
    <row r="15" spans="1:7">
      <c r="A15" s="24" t="s">
        <v>83</v>
      </c>
      <c r="B15" s="24"/>
      <c r="C15" s="24">
        <v>115</v>
      </c>
      <c r="D15" s="24">
        <v>131</v>
      </c>
      <c r="E15" s="24">
        <v>163</v>
      </c>
      <c r="F15" s="24">
        <v>203</v>
      </c>
      <c r="G15" s="24">
        <v>216</v>
      </c>
    </row>
    <row r="16" spans="1:7">
      <c r="A16" s="24" t="s">
        <v>85</v>
      </c>
      <c r="B16" s="24"/>
      <c r="C16" s="24">
        <v>152</v>
      </c>
      <c r="D16" s="24">
        <v>151</v>
      </c>
      <c r="E16" s="24">
        <v>167</v>
      </c>
      <c r="F16" s="24">
        <v>161</v>
      </c>
      <c r="G16" s="24">
        <v>161</v>
      </c>
    </row>
    <row r="17" spans="1:7">
      <c r="A17" s="24" t="s">
        <v>88</v>
      </c>
      <c r="B17" s="24"/>
      <c r="C17" s="24">
        <v>57</v>
      </c>
      <c r="D17" s="24">
        <v>65</v>
      </c>
      <c r="E17" s="24">
        <v>96</v>
      </c>
      <c r="F17" s="24">
        <v>101</v>
      </c>
      <c r="G17" s="24">
        <v>160</v>
      </c>
    </row>
    <row r="18" spans="1:7">
      <c r="A18" s="24"/>
      <c r="B18" s="24"/>
      <c r="C18" s="24"/>
      <c r="D18" s="24"/>
      <c r="E18" s="24"/>
      <c r="F18" s="24"/>
      <c r="G18" s="24"/>
    </row>
    <row r="19" spans="1:7">
      <c r="A19" s="23" t="s">
        <v>165</v>
      </c>
      <c r="B19" s="24"/>
      <c r="C19" s="24"/>
      <c r="D19" s="24"/>
      <c r="E19" s="24"/>
      <c r="F19" s="24"/>
      <c r="G19" s="24"/>
    </row>
    <row r="20" spans="1:7">
      <c r="A20" s="24" t="s">
        <v>166</v>
      </c>
      <c r="B20" s="24"/>
      <c r="C20" s="24">
        <v>408</v>
      </c>
      <c r="D20" s="24">
        <v>535</v>
      </c>
      <c r="E20" s="24">
        <v>442</v>
      </c>
      <c r="F20" s="24">
        <v>536</v>
      </c>
      <c r="G20" s="24">
        <v>517</v>
      </c>
    </row>
    <row r="21" spans="1:7">
      <c r="A21" s="24"/>
      <c r="B21" s="24" t="s">
        <v>126</v>
      </c>
      <c r="C21" s="24">
        <v>255</v>
      </c>
      <c r="D21" s="24">
        <v>242</v>
      </c>
      <c r="E21" s="24">
        <v>241</v>
      </c>
      <c r="F21" s="24">
        <v>283</v>
      </c>
      <c r="G21" s="24">
        <v>268</v>
      </c>
    </row>
    <row r="22" spans="1:7">
      <c r="A22" s="24"/>
      <c r="B22" s="24" t="s">
        <v>125</v>
      </c>
      <c r="C22" s="24">
        <v>146</v>
      </c>
      <c r="D22" s="24">
        <v>285</v>
      </c>
      <c r="E22" s="24">
        <v>188</v>
      </c>
      <c r="F22" s="24">
        <v>234</v>
      </c>
      <c r="G22" s="24">
        <v>242</v>
      </c>
    </row>
    <row r="23" spans="1:7">
      <c r="A23" s="24"/>
      <c r="B23" s="24" t="s">
        <v>160</v>
      </c>
      <c r="C23" s="24">
        <v>7</v>
      </c>
      <c r="D23" s="24">
        <v>8</v>
      </c>
      <c r="E23" s="24">
        <v>13</v>
      </c>
      <c r="F23" s="24">
        <v>19</v>
      </c>
      <c r="G23" s="24">
        <v>7</v>
      </c>
    </row>
    <row r="24" spans="1:7">
      <c r="A24" s="24" t="s">
        <v>128</v>
      </c>
      <c r="B24" s="24"/>
      <c r="C24" s="24">
        <v>38</v>
      </c>
      <c r="D24" s="24">
        <v>38</v>
      </c>
      <c r="E24" s="24">
        <v>32</v>
      </c>
      <c r="F24" s="24">
        <v>23</v>
      </c>
      <c r="G24" s="24">
        <v>45</v>
      </c>
    </row>
    <row r="25" spans="1:7">
      <c r="A25" s="24" t="s">
        <v>184</v>
      </c>
      <c r="B25" s="24"/>
      <c r="C25" s="24">
        <v>5</v>
      </c>
      <c r="D25" s="24">
        <v>5</v>
      </c>
      <c r="E25" s="24">
        <v>6</v>
      </c>
      <c r="F25" s="24">
        <v>6</v>
      </c>
      <c r="G25" s="24">
        <v>7</v>
      </c>
    </row>
    <row r="26" spans="1:7">
      <c r="A26" s="24"/>
      <c r="B26" s="24"/>
      <c r="C26" s="24"/>
      <c r="D26" s="24"/>
      <c r="E26" s="24"/>
      <c r="F26" s="24"/>
      <c r="G26" s="24"/>
    </row>
    <row r="27" spans="1:7">
      <c r="A27" s="23" t="s">
        <v>167</v>
      </c>
      <c r="B27" s="24"/>
      <c r="C27" s="24"/>
      <c r="D27" s="24"/>
      <c r="E27" s="24"/>
      <c r="F27" s="24"/>
      <c r="G27" s="24"/>
    </row>
    <row r="28" spans="1:7">
      <c r="A28" s="24" t="s">
        <v>63</v>
      </c>
      <c r="B28" s="24"/>
      <c r="C28" s="24">
        <v>2014</v>
      </c>
      <c r="D28" s="24">
        <v>2034</v>
      </c>
      <c r="E28" s="24">
        <v>1936</v>
      </c>
      <c r="F28" s="24">
        <v>2483</v>
      </c>
      <c r="G28" s="24">
        <v>2421</v>
      </c>
    </row>
    <row r="29" spans="1:7">
      <c r="A29" s="24" t="s">
        <v>64</v>
      </c>
      <c r="B29" s="24"/>
      <c r="C29" s="24">
        <v>166</v>
      </c>
      <c r="D29" s="24">
        <v>174</v>
      </c>
      <c r="E29" s="24">
        <v>129</v>
      </c>
      <c r="F29" s="24">
        <v>122</v>
      </c>
      <c r="G29" s="24">
        <v>131</v>
      </c>
    </row>
    <row r="30" spans="1:7">
      <c r="A30" s="24" t="s">
        <v>65</v>
      </c>
      <c r="B30" s="24"/>
      <c r="C30" s="24">
        <v>2180</v>
      </c>
      <c r="D30" s="24">
        <v>2208</v>
      </c>
      <c r="E30" s="24">
        <v>2065</v>
      </c>
      <c r="F30" s="24">
        <v>2605</v>
      </c>
      <c r="G30" s="24">
        <v>2552</v>
      </c>
    </row>
    <row r="31" spans="1:7">
      <c r="A31" s="24"/>
      <c r="B31" s="24"/>
      <c r="C31" s="24"/>
      <c r="D31" s="24"/>
      <c r="E31" s="24"/>
      <c r="F31" s="24"/>
      <c r="G31" s="24"/>
    </row>
    <row r="32" spans="1:7">
      <c r="A32" s="23" t="s">
        <v>168</v>
      </c>
      <c r="B32" s="24"/>
      <c r="C32" s="24"/>
      <c r="D32" s="24"/>
      <c r="E32" s="24"/>
      <c r="F32" s="24"/>
      <c r="G32" s="24"/>
    </row>
    <row r="33" spans="1:7">
      <c r="A33" s="24" t="s">
        <v>141</v>
      </c>
      <c r="B33" s="24"/>
      <c r="C33" s="24">
        <v>829</v>
      </c>
      <c r="D33" s="24">
        <v>641</v>
      </c>
      <c r="E33" s="24">
        <v>607</v>
      </c>
      <c r="F33" s="24">
        <v>1031</v>
      </c>
      <c r="G33" s="24">
        <v>1000</v>
      </c>
    </row>
    <row r="34" spans="1:7">
      <c r="A34" s="24" t="s">
        <v>140</v>
      </c>
      <c r="B34" s="24"/>
      <c r="C34" s="24">
        <v>415</v>
      </c>
      <c r="D34" s="24">
        <v>425</v>
      </c>
      <c r="E34" s="24">
        <v>524</v>
      </c>
      <c r="F34" s="24">
        <v>455</v>
      </c>
      <c r="G34" s="24">
        <v>447</v>
      </c>
    </row>
    <row r="35" spans="1:7">
      <c r="A35" s="24" t="s">
        <v>92</v>
      </c>
      <c r="B35" s="24"/>
      <c r="C35" s="24">
        <v>150</v>
      </c>
      <c r="D35" s="24">
        <v>136</v>
      </c>
      <c r="E35" s="24">
        <v>150</v>
      </c>
      <c r="F35" s="24">
        <v>195</v>
      </c>
      <c r="G35" s="24">
        <v>193</v>
      </c>
    </row>
    <row r="36" spans="1:7">
      <c r="A36" s="24" t="s">
        <v>104</v>
      </c>
      <c r="B36" s="24"/>
      <c r="C36" s="24">
        <v>83</v>
      </c>
      <c r="D36" s="24">
        <v>87</v>
      </c>
      <c r="E36" s="24">
        <v>90</v>
      </c>
      <c r="F36" s="24">
        <v>127</v>
      </c>
      <c r="G36" s="24">
        <v>162</v>
      </c>
    </row>
    <row r="37" spans="1:7">
      <c r="A37" s="24" t="s">
        <v>142</v>
      </c>
      <c r="B37" s="24"/>
      <c r="C37" s="24">
        <v>89</v>
      </c>
      <c r="D37" s="24">
        <v>92</v>
      </c>
      <c r="E37" s="24">
        <v>83</v>
      </c>
      <c r="F37" s="24">
        <v>97</v>
      </c>
      <c r="G37" s="24">
        <v>94</v>
      </c>
    </row>
    <row r="38" spans="1:7">
      <c r="A38" s="24"/>
      <c r="B38" s="24"/>
      <c r="C38" s="24"/>
      <c r="D38" s="24"/>
      <c r="E38" s="24"/>
      <c r="F38" s="24"/>
      <c r="G38" s="24"/>
    </row>
    <row r="39" spans="1:7">
      <c r="A39" s="23" t="s">
        <v>169</v>
      </c>
      <c r="B39" s="24"/>
      <c r="C39" s="24"/>
      <c r="D39" s="24"/>
      <c r="E39" s="24"/>
      <c r="F39" s="24"/>
      <c r="G39" s="24"/>
    </row>
    <row r="40" spans="1:7">
      <c r="A40" s="24" t="s">
        <v>128</v>
      </c>
      <c r="B40" s="24"/>
      <c r="C40" s="24">
        <v>77</v>
      </c>
      <c r="D40" s="24">
        <v>76</v>
      </c>
      <c r="E40" s="24">
        <v>47</v>
      </c>
      <c r="F40" s="24">
        <v>48</v>
      </c>
      <c r="G40" s="24">
        <v>56</v>
      </c>
    </row>
    <row r="41" spans="1:7">
      <c r="A41" s="24" t="s">
        <v>166</v>
      </c>
      <c r="B41" s="24"/>
      <c r="C41" s="24">
        <v>39</v>
      </c>
      <c r="D41" s="24">
        <v>38</v>
      </c>
      <c r="E41" s="24">
        <v>46</v>
      </c>
      <c r="F41" s="24">
        <v>48</v>
      </c>
      <c r="G41" s="24">
        <v>52</v>
      </c>
    </row>
    <row r="42" spans="1:7">
      <c r="A42" s="24"/>
      <c r="B42" s="24" t="s">
        <v>125</v>
      </c>
      <c r="C42" s="24">
        <v>32</v>
      </c>
      <c r="D42" s="24">
        <v>30</v>
      </c>
      <c r="E42" s="24">
        <v>40</v>
      </c>
      <c r="F42" s="24">
        <v>41</v>
      </c>
      <c r="G42" s="24">
        <v>42</v>
      </c>
    </row>
    <row r="43" spans="1:7">
      <c r="A43" s="24"/>
      <c r="B43" s="24" t="s">
        <v>160</v>
      </c>
      <c r="C43" s="24">
        <v>6</v>
      </c>
      <c r="D43" s="24">
        <v>7</v>
      </c>
      <c r="E43" s="24">
        <v>5</v>
      </c>
      <c r="F43" s="24">
        <v>5</v>
      </c>
      <c r="G43" s="24">
        <v>8</v>
      </c>
    </row>
    <row r="44" spans="1:7">
      <c r="A44" s="24"/>
      <c r="B44" s="24" t="s">
        <v>126</v>
      </c>
      <c r="C44" s="24">
        <v>2</v>
      </c>
      <c r="D44" s="24">
        <v>1</v>
      </c>
      <c r="E44" s="24">
        <v>1</v>
      </c>
      <c r="F44" s="24">
        <v>1</v>
      </c>
      <c r="G44" s="24">
        <v>2</v>
      </c>
    </row>
    <row r="45" spans="1:7">
      <c r="A45" s="24" t="s">
        <v>90</v>
      </c>
      <c r="B45" s="24"/>
      <c r="C45" s="24">
        <v>46</v>
      </c>
      <c r="D45" s="24">
        <v>56</v>
      </c>
      <c r="E45" s="24">
        <v>30</v>
      </c>
      <c r="F45" s="24">
        <v>18</v>
      </c>
      <c r="G45" s="24">
        <v>16</v>
      </c>
    </row>
    <row r="46" spans="1:7">
      <c r="A46" s="22"/>
      <c r="B46" s="22"/>
      <c r="C46" s="22"/>
      <c r="D46" s="22"/>
      <c r="E46" s="22"/>
      <c r="F46" s="22"/>
      <c r="G46" s="22"/>
    </row>
    <row r="47" spans="1:7">
      <c r="A47" s="35" t="s">
        <v>58</v>
      </c>
      <c r="B47" s="35"/>
      <c r="C47" s="15"/>
      <c r="D47" s="15"/>
      <c r="E47" s="15"/>
      <c r="F47" s="15"/>
      <c r="G47" s="15"/>
    </row>
  </sheetData>
  <mergeCells count="5">
    <mergeCell ref="A3:C3"/>
    <mergeCell ref="A1:C1"/>
    <mergeCell ref="A2:C2"/>
    <mergeCell ref="C5:G5"/>
    <mergeCell ref="A47:B47"/>
  </mergeCells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0"/>
  <sheetViews>
    <sheetView workbookViewId="0">
      <selection sqref="A1:C1"/>
    </sheetView>
  </sheetViews>
  <sheetFormatPr defaultRowHeight="14.25"/>
  <cols>
    <col min="1" max="1" width="6.375" customWidth="1"/>
    <col min="2" max="2" width="35.75" customWidth="1"/>
    <col min="3" max="5" width="7.125" customWidth="1"/>
    <col min="6" max="6" width="1.75" style="12" bestFit="1" customWidth="1"/>
    <col min="7" max="8" width="7.125" customWidth="1"/>
  </cols>
  <sheetData>
    <row r="1" spans="1:8">
      <c r="A1" s="30" t="s">
        <v>200</v>
      </c>
      <c r="B1" s="34"/>
      <c r="C1" s="34"/>
      <c r="D1" s="15"/>
      <c r="E1" s="15"/>
      <c r="F1" s="15"/>
      <c r="G1" s="15"/>
      <c r="H1" s="15"/>
    </row>
    <row r="2" spans="1:8" ht="15">
      <c r="A2" s="31" t="s">
        <v>201</v>
      </c>
      <c r="B2" s="34"/>
      <c r="C2" s="34"/>
      <c r="D2" s="15"/>
      <c r="E2" s="15"/>
      <c r="F2" s="15"/>
      <c r="G2" s="15"/>
      <c r="H2" s="15"/>
    </row>
    <row r="3" spans="1:8">
      <c r="A3" s="30" t="s">
        <v>122</v>
      </c>
      <c r="B3" s="34"/>
      <c r="C3" s="34"/>
      <c r="D3" s="15"/>
      <c r="E3" s="15"/>
      <c r="F3" s="15"/>
      <c r="G3" s="15"/>
      <c r="H3" s="15"/>
    </row>
    <row r="4" spans="1:8">
      <c r="A4" s="22"/>
      <c r="B4" s="22"/>
      <c r="C4" s="21">
        <v>2015</v>
      </c>
      <c r="D4" s="21">
        <v>2016</v>
      </c>
      <c r="E4" s="14">
        <v>2017</v>
      </c>
      <c r="F4" s="18"/>
      <c r="G4" s="21">
        <v>2018</v>
      </c>
      <c r="H4" s="20">
        <v>2019</v>
      </c>
    </row>
    <row r="5" spans="1:8">
      <c r="A5" s="4"/>
      <c r="B5" s="4"/>
      <c r="C5" s="33" t="s">
        <v>22</v>
      </c>
      <c r="D5" s="33"/>
      <c r="E5" s="33"/>
      <c r="F5" s="33"/>
      <c r="G5" s="33"/>
      <c r="H5" s="28"/>
    </row>
    <row r="6" spans="1:8">
      <c r="A6" s="24"/>
      <c r="B6" s="24"/>
      <c r="C6" s="24"/>
      <c r="D6" s="24"/>
      <c r="E6" s="24"/>
      <c r="F6" s="24"/>
      <c r="G6" s="24"/>
      <c r="H6" s="24"/>
    </row>
    <row r="7" spans="1:8">
      <c r="A7" s="23" t="s">
        <v>163</v>
      </c>
      <c r="B7" s="24"/>
      <c r="C7" s="24"/>
      <c r="D7" s="24"/>
      <c r="E7" s="24"/>
      <c r="F7" s="24"/>
      <c r="G7" s="24"/>
      <c r="H7" s="24"/>
    </row>
    <row r="8" spans="1:8">
      <c r="A8" s="24" t="s">
        <v>63</v>
      </c>
      <c r="B8" s="24"/>
      <c r="C8" s="24">
        <v>5483</v>
      </c>
      <c r="D8" s="24">
        <v>5645</v>
      </c>
      <c r="E8" s="24">
        <v>5233</v>
      </c>
      <c r="F8" s="24"/>
      <c r="G8" s="24">
        <v>5327</v>
      </c>
      <c r="H8" s="24">
        <v>5640</v>
      </c>
    </row>
    <row r="9" spans="1:8">
      <c r="A9" s="24" t="s">
        <v>64</v>
      </c>
      <c r="B9" s="24"/>
      <c r="C9" s="24">
        <v>2630</v>
      </c>
      <c r="D9" s="24">
        <v>2905</v>
      </c>
      <c r="E9" s="24">
        <v>3253</v>
      </c>
      <c r="F9" s="24" t="s">
        <v>127</v>
      </c>
      <c r="G9" s="24">
        <v>3458</v>
      </c>
      <c r="H9" s="24">
        <v>3602</v>
      </c>
    </row>
    <row r="10" spans="1:8">
      <c r="A10" s="24" t="s">
        <v>65</v>
      </c>
      <c r="B10" s="24"/>
      <c r="C10" s="24">
        <v>8113</v>
      </c>
      <c r="D10" s="24">
        <v>8549</v>
      </c>
      <c r="E10" s="24">
        <v>8486</v>
      </c>
      <c r="F10" s="24" t="s">
        <v>127</v>
      </c>
      <c r="G10" s="24">
        <v>8784</v>
      </c>
      <c r="H10" s="24">
        <v>9242</v>
      </c>
    </row>
    <row r="11" spans="1:8">
      <c r="A11" s="24"/>
      <c r="B11" s="24"/>
      <c r="C11" s="24"/>
      <c r="D11" s="24"/>
      <c r="E11" s="24"/>
      <c r="F11" s="24"/>
      <c r="G11" s="24"/>
      <c r="H11" s="24"/>
    </row>
    <row r="12" spans="1:8">
      <c r="A12" s="23" t="s">
        <v>164</v>
      </c>
      <c r="B12" s="24"/>
      <c r="C12" s="24"/>
      <c r="D12" s="24"/>
      <c r="E12" s="24"/>
      <c r="F12" s="24"/>
      <c r="G12" s="24"/>
      <c r="H12" s="24"/>
    </row>
    <row r="13" spans="1:8">
      <c r="A13" s="24" t="s">
        <v>85</v>
      </c>
      <c r="B13" s="24"/>
      <c r="C13" s="24">
        <v>1861</v>
      </c>
      <c r="D13" s="24">
        <v>1738</v>
      </c>
      <c r="E13" s="24">
        <v>1543</v>
      </c>
      <c r="F13" s="24"/>
      <c r="G13" s="24">
        <v>1699</v>
      </c>
      <c r="H13" s="24">
        <v>1594</v>
      </c>
    </row>
    <row r="14" spans="1:8">
      <c r="A14" s="24" t="s">
        <v>83</v>
      </c>
      <c r="B14" s="24"/>
      <c r="C14" s="24">
        <v>653</v>
      </c>
      <c r="D14" s="24">
        <v>553</v>
      </c>
      <c r="E14" s="24">
        <v>472</v>
      </c>
      <c r="F14" s="24"/>
      <c r="G14" s="24">
        <v>406</v>
      </c>
      <c r="H14" s="24">
        <v>582</v>
      </c>
    </row>
    <row r="15" spans="1:8">
      <c r="A15" s="24" t="s">
        <v>93</v>
      </c>
      <c r="B15" s="24"/>
      <c r="C15" s="24">
        <v>372</v>
      </c>
      <c r="D15" s="24">
        <v>460</v>
      </c>
      <c r="E15" s="24">
        <v>518</v>
      </c>
      <c r="F15" s="24"/>
      <c r="G15" s="24">
        <v>521</v>
      </c>
      <c r="H15" s="24">
        <v>557</v>
      </c>
    </row>
    <row r="16" spans="1:8">
      <c r="A16" s="24" t="s">
        <v>92</v>
      </c>
      <c r="B16" s="24"/>
      <c r="C16" s="24">
        <v>303</v>
      </c>
      <c r="D16" s="24">
        <v>335</v>
      </c>
      <c r="E16" s="24">
        <v>279</v>
      </c>
      <c r="F16" s="24"/>
      <c r="G16" s="24">
        <v>320</v>
      </c>
      <c r="H16" s="24">
        <v>395</v>
      </c>
    </row>
    <row r="17" spans="1:8">
      <c r="A17" s="24" t="s">
        <v>99</v>
      </c>
      <c r="B17" s="24"/>
      <c r="C17" s="24">
        <v>289</v>
      </c>
      <c r="D17" s="24">
        <v>306</v>
      </c>
      <c r="E17" s="24">
        <v>303</v>
      </c>
      <c r="F17" s="24"/>
      <c r="G17" s="24">
        <v>276</v>
      </c>
      <c r="H17" s="24">
        <v>277</v>
      </c>
    </row>
    <row r="18" spans="1:8">
      <c r="A18" s="24"/>
      <c r="B18" s="24"/>
      <c r="C18" s="24"/>
      <c r="D18" s="24"/>
      <c r="E18" s="24"/>
      <c r="F18" s="24"/>
      <c r="G18" s="24"/>
      <c r="H18" s="24"/>
    </row>
    <row r="19" spans="1:8">
      <c r="A19" s="23" t="s">
        <v>165</v>
      </c>
      <c r="B19" s="24"/>
      <c r="C19" s="24"/>
      <c r="D19" s="24"/>
      <c r="E19" s="24"/>
      <c r="F19" s="24"/>
      <c r="G19" s="24"/>
      <c r="H19" s="24"/>
    </row>
    <row r="20" spans="1:8">
      <c r="A20" s="24" t="s">
        <v>166</v>
      </c>
      <c r="B20" s="24"/>
      <c r="C20" s="24">
        <v>1027</v>
      </c>
      <c r="D20" s="24">
        <v>1147</v>
      </c>
      <c r="E20" s="24">
        <v>1232</v>
      </c>
      <c r="F20" s="24"/>
      <c r="G20" s="24">
        <v>1373</v>
      </c>
      <c r="H20" s="24">
        <v>1471</v>
      </c>
    </row>
    <row r="21" spans="1:8">
      <c r="A21" s="24"/>
      <c r="B21" s="24" t="s">
        <v>125</v>
      </c>
      <c r="C21" s="24">
        <v>865</v>
      </c>
      <c r="D21" s="24">
        <v>936</v>
      </c>
      <c r="E21" s="24">
        <v>1036</v>
      </c>
      <c r="F21" s="24"/>
      <c r="G21" s="24">
        <v>1141</v>
      </c>
      <c r="H21" s="24">
        <v>1219</v>
      </c>
    </row>
    <row r="22" spans="1:8">
      <c r="A22" s="24"/>
      <c r="B22" s="24" t="s">
        <v>160</v>
      </c>
      <c r="C22" s="24">
        <v>102</v>
      </c>
      <c r="D22" s="24">
        <v>144</v>
      </c>
      <c r="E22" s="24">
        <v>126</v>
      </c>
      <c r="F22" s="24"/>
      <c r="G22" s="24">
        <v>145</v>
      </c>
      <c r="H22" s="24">
        <v>156</v>
      </c>
    </row>
    <row r="23" spans="1:8">
      <c r="A23" s="24"/>
      <c r="B23" s="24" t="s">
        <v>126</v>
      </c>
      <c r="C23" s="24">
        <v>60</v>
      </c>
      <c r="D23" s="24">
        <v>67</v>
      </c>
      <c r="E23" s="24">
        <v>70</v>
      </c>
      <c r="F23" s="24"/>
      <c r="G23" s="24">
        <v>87</v>
      </c>
      <c r="H23" s="24">
        <v>96</v>
      </c>
    </row>
    <row r="24" spans="1:8">
      <c r="A24" s="24" t="s">
        <v>128</v>
      </c>
      <c r="B24" s="24"/>
      <c r="C24" s="24">
        <v>477</v>
      </c>
      <c r="D24" s="24">
        <v>512</v>
      </c>
      <c r="E24" s="24">
        <v>588</v>
      </c>
      <c r="F24" s="24"/>
      <c r="G24" s="24">
        <v>638</v>
      </c>
      <c r="H24" s="24">
        <v>717</v>
      </c>
    </row>
    <row r="25" spans="1:8">
      <c r="A25" s="24" t="s">
        <v>90</v>
      </c>
      <c r="B25" s="24"/>
      <c r="C25" s="24">
        <v>346</v>
      </c>
      <c r="D25" s="24">
        <v>364</v>
      </c>
      <c r="E25" s="24">
        <v>432</v>
      </c>
      <c r="F25" s="24" t="s">
        <v>127</v>
      </c>
      <c r="G25" s="24">
        <v>407</v>
      </c>
      <c r="H25" s="24">
        <v>433</v>
      </c>
    </row>
    <row r="26" spans="1:8">
      <c r="A26" s="24"/>
      <c r="B26" s="24"/>
      <c r="C26" s="24"/>
      <c r="D26" s="24"/>
      <c r="E26" s="24"/>
      <c r="F26" s="24"/>
      <c r="G26" s="24"/>
      <c r="H26" s="24"/>
    </row>
    <row r="27" spans="1:8">
      <c r="A27" s="23" t="s">
        <v>167</v>
      </c>
      <c r="B27" s="24"/>
      <c r="C27" s="24"/>
      <c r="D27" s="24"/>
      <c r="E27" s="24"/>
      <c r="F27" s="24"/>
      <c r="G27" s="24"/>
      <c r="H27" s="24"/>
    </row>
    <row r="28" spans="1:8">
      <c r="A28" s="24" t="s">
        <v>63</v>
      </c>
      <c r="B28" s="24"/>
      <c r="C28" s="24">
        <v>5802</v>
      </c>
      <c r="D28" s="24">
        <v>5747</v>
      </c>
      <c r="E28" s="24">
        <v>5664</v>
      </c>
      <c r="F28" s="24"/>
      <c r="G28" s="24">
        <v>6118</v>
      </c>
      <c r="H28" s="24">
        <v>6142</v>
      </c>
    </row>
    <row r="29" spans="1:8">
      <c r="A29" s="24" t="s">
        <v>64</v>
      </c>
      <c r="B29" s="24"/>
      <c r="C29" s="24">
        <v>2202</v>
      </c>
      <c r="D29" s="24">
        <v>2269</v>
      </c>
      <c r="E29" s="24">
        <v>2723</v>
      </c>
      <c r="F29" s="24" t="s">
        <v>127</v>
      </c>
      <c r="G29" s="24">
        <v>2977</v>
      </c>
      <c r="H29" s="24">
        <v>3236</v>
      </c>
    </row>
    <row r="30" spans="1:8">
      <c r="A30" s="24" t="s">
        <v>65</v>
      </c>
      <c r="B30" s="24"/>
      <c r="C30" s="24">
        <v>8004</v>
      </c>
      <c r="D30" s="24">
        <v>8017</v>
      </c>
      <c r="E30" s="24">
        <v>8387</v>
      </c>
      <c r="F30" s="24" t="s">
        <v>127</v>
      </c>
      <c r="G30" s="24">
        <v>9094</v>
      </c>
      <c r="H30" s="24">
        <v>9378</v>
      </c>
    </row>
    <row r="31" spans="1:8">
      <c r="A31" s="24"/>
      <c r="B31" s="24"/>
      <c r="C31" s="24"/>
      <c r="D31" s="24"/>
      <c r="E31" s="24"/>
      <c r="F31" s="24"/>
      <c r="G31" s="24"/>
      <c r="H31" s="24"/>
    </row>
    <row r="32" spans="1:8">
      <c r="A32" s="23" t="s">
        <v>168</v>
      </c>
      <c r="B32" s="24"/>
      <c r="C32" s="24"/>
      <c r="D32" s="24"/>
      <c r="E32" s="24"/>
      <c r="F32" s="24"/>
      <c r="G32" s="24"/>
      <c r="H32" s="24"/>
    </row>
    <row r="33" spans="1:9">
      <c r="A33" s="24" t="s">
        <v>92</v>
      </c>
      <c r="B33" s="24"/>
      <c r="C33" s="24">
        <v>1196</v>
      </c>
      <c r="D33" s="24">
        <v>1237</v>
      </c>
      <c r="E33" s="24">
        <v>1267</v>
      </c>
      <c r="F33" s="24"/>
      <c r="G33" s="24">
        <v>1519</v>
      </c>
      <c r="H33" s="24">
        <v>1663</v>
      </c>
      <c r="I33" s="15"/>
    </row>
    <row r="34" spans="1:9">
      <c r="A34" s="24" t="s">
        <v>140</v>
      </c>
      <c r="B34" s="24"/>
      <c r="C34" s="24">
        <v>576</v>
      </c>
      <c r="D34" s="24">
        <v>596</v>
      </c>
      <c r="E34" s="24">
        <v>657</v>
      </c>
      <c r="F34" s="24"/>
      <c r="G34" s="24">
        <v>799</v>
      </c>
      <c r="H34" s="24">
        <v>578</v>
      </c>
      <c r="I34" s="15"/>
    </row>
    <row r="35" spans="1:9">
      <c r="A35" s="24" t="s">
        <v>99</v>
      </c>
      <c r="B35" s="24"/>
      <c r="C35" s="24">
        <v>440</v>
      </c>
      <c r="D35" s="24">
        <v>493</v>
      </c>
      <c r="E35" s="24">
        <v>438</v>
      </c>
      <c r="F35" s="24"/>
      <c r="G35" s="24">
        <v>480</v>
      </c>
      <c r="H35" s="24">
        <v>550</v>
      </c>
      <c r="I35" s="15"/>
    </row>
    <row r="36" spans="1:9">
      <c r="A36" s="24" t="s">
        <v>144</v>
      </c>
      <c r="B36" s="24"/>
      <c r="C36" s="24">
        <v>1338</v>
      </c>
      <c r="D36" s="24">
        <v>1015</v>
      </c>
      <c r="E36" s="24">
        <v>1001</v>
      </c>
      <c r="F36" s="24"/>
      <c r="G36" s="24">
        <v>890</v>
      </c>
      <c r="H36" s="24">
        <v>546</v>
      </c>
      <c r="I36" s="15"/>
    </row>
    <row r="37" spans="1:9">
      <c r="A37" s="24" t="s">
        <v>98</v>
      </c>
      <c r="B37" s="24"/>
      <c r="C37" s="24">
        <v>252</v>
      </c>
      <c r="D37" s="24">
        <v>302</v>
      </c>
      <c r="E37" s="24">
        <v>278</v>
      </c>
      <c r="F37" s="24"/>
      <c r="G37" s="24">
        <v>319</v>
      </c>
      <c r="H37" s="24">
        <v>324</v>
      </c>
      <c r="I37" s="15"/>
    </row>
    <row r="38" spans="1:9">
      <c r="A38" s="24"/>
      <c r="B38" s="24"/>
      <c r="C38" s="24"/>
      <c r="D38" s="24"/>
      <c r="E38" s="24"/>
      <c r="F38" s="24"/>
      <c r="G38" s="24"/>
      <c r="H38" s="24"/>
      <c r="I38" s="15"/>
    </row>
    <row r="39" spans="1:9">
      <c r="A39" s="23" t="s">
        <v>169</v>
      </c>
      <c r="B39" s="24"/>
      <c r="C39" s="24"/>
      <c r="D39" s="24"/>
      <c r="E39" s="24"/>
      <c r="F39" s="24"/>
      <c r="G39" s="24"/>
      <c r="H39" s="24"/>
      <c r="I39" s="15"/>
    </row>
    <row r="40" spans="1:9">
      <c r="A40" s="24" t="s">
        <v>90</v>
      </c>
      <c r="B40" s="24"/>
      <c r="C40" s="24">
        <v>743</v>
      </c>
      <c r="D40" s="24">
        <v>689</v>
      </c>
      <c r="E40" s="24">
        <v>600</v>
      </c>
      <c r="F40" s="24" t="s">
        <v>127</v>
      </c>
      <c r="G40" s="24">
        <v>581</v>
      </c>
      <c r="H40" s="24">
        <v>709</v>
      </c>
      <c r="I40" s="15"/>
    </row>
    <row r="41" spans="1:9">
      <c r="A41" s="24" t="s">
        <v>166</v>
      </c>
      <c r="B41" s="24"/>
      <c r="C41" s="24">
        <v>538</v>
      </c>
      <c r="D41" s="24">
        <v>548</v>
      </c>
      <c r="E41" s="24">
        <v>639</v>
      </c>
      <c r="F41" s="24"/>
      <c r="G41" s="24">
        <v>654</v>
      </c>
      <c r="H41" s="24">
        <v>659</v>
      </c>
      <c r="I41" s="15"/>
    </row>
    <row r="42" spans="1:9">
      <c r="A42" s="24"/>
      <c r="B42" s="24" t="s">
        <v>125</v>
      </c>
      <c r="C42" s="24">
        <v>442</v>
      </c>
      <c r="D42" s="24">
        <v>451</v>
      </c>
      <c r="E42" s="24">
        <v>541</v>
      </c>
      <c r="F42" s="24"/>
      <c r="G42" s="24">
        <v>551</v>
      </c>
      <c r="H42" s="24">
        <v>555</v>
      </c>
      <c r="I42" s="15"/>
    </row>
    <row r="43" spans="1:9">
      <c r="A43" s="24"/>
      <c r="B43" s="24" t="s">
        <v>160</v>
      </c>
      <c r="C43" s="24">
        <v>81</v>
      </c>
      <c r="D43" s="24">
        <v>80</v>
      </c>
      <c r="E43" s="24">
        <v>85</v>
      </c>
      <c r="F43" s="24"/>
      <c r="G43" s="24">
        <v>85</v>
      </c>
      <c r="H43" s="24">
        <v>87</v>
      </c>
      <c r="I43" s="15"/>
    </row>
    <row r="44" spans="1:9">
      <c r="A44" s="24"/>
      <c r="B44" s="24" t="s">
        <v>126</v>
      </c>
      <c r="C44" s="24">
        <v>14</v>
      </c>
      <c r="D44" s="24">
        <v>17</v>
      </c>
      <c r="E44" s="24">
        <v>13</v>
      </c>
      <c r="F44" s="24"/>
      <c r="G44" s="24">
        <v>18</v>
      </c>
      <c r="H44" s="24">
        <v>17</v>
      </c>
      <c r="I44" s="15"/>
    </row>
    <row r="45" spans="1:9">
      <c r="A45" s="24" t="s">
        <v>143</v>
      </c>
      <c r="B45" s="24"/>
      <c r="C45" s="24">
        <v>106</v>
      </c>
      <c r="D45" s="24">
        <v>143</v>
      </c>
      <c r="E45" s="24">
        <v>395</v>
      </c>
      <c r="F45" s="24"/>
      <c r="G45" s="24">
        <v>533</v>
      </c>
      <c r="H45" s="24">
        <v>644</v>
      </c>
      <c r="I45" s="15"/>
    </row>
    <row r="46" spans="1:9">
      <c r="A46" s="22"/>
      <c r="B46" s="22"/>
      <c r="C46" s="22"/>
      <c r="D46" s="22"/>
      <c r="E46" s="22"/>
      <c r="F46" s="22"/>
      <c r="G46" s="22"/>
      <c r="H46" s="22"/>
      <c r="I46" s="15"/>
    </row>
    <row r="47" spans="1:9" s="12" customFormat="1">
      <c r="A47" s="37" t="s">
        <v>75</v>
      </c>
      <c r="B47" s="34"/>
      <c r="C47" s="15"/>
      <c r="D47" s="15"/>
      <c r="E47" s="15"/>
      <c r="F47" s="15"/>
      <c r="G47" s="15"/>
      <c r="H47" s="15"/>
      <c r="I47" s="15"/>
    </row>
    <row r="48" spans="1:9" s="12" customFormat="1">
      <c r="A48" s="38" t="s">
        <v>130</v>
      </c>
      <c r="B48" s="38"/>
      <c r="C48" s="15"/>
      <c r="D48" s="15"/>
      <c r="E48" s="15"/>
      <c r="F48" s="15"/>
      <c r="G48" s="15"/>
      <c r="H48" s="15"/>
      <c r="I48" s="24"/>
    </row>
    <row r="49" spans="1:2" s="12" customFormat="1">
      <c r="A49" s="15"/>
      <c r="B49" s="15"/>
    </row>
    <row r="50" spans="1:2" s="12" customFormat="1">
      <c r="A50" s="35" t="s">
        <v>58</v>
      </c>
      <c r="B50" s="35"/>
    </row>
  </sheetData>
  <mergeCells count="7">
    <mergeCell ref="A48:B48"/>
    <mergeCell ref="A50:B50"/>
    <mergeCell ref="A3:C3"/>
    <mergeCell ref="A1:C1"/>
    <mergeCell ref="A2:C2"/>
    <mergeCell ref="C5:H5"/>
    <mergeCell ref="A47:B47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workbookViewId="0">
      <selection sqref="A1:C1"/>
    </sheetView>
  </sheetViews>
  <sheetFormatPr defaultRowHeight="14.25"/>
  <cols>
    <col min="1" max="1" width="2.75" customWidth="1"/>
    <col min="2" max="2" width="32.75" customWidth="1"/>
    <col min="3" max="4" width="9.375" customWidth="1"/>
    <col min="5" max="5" width="13.75" customWidth="1"/>
    <col min="6" max="6" width="9.375" customWidth="1"/>
  </cols>
  <sheetData>
    <row r="1" spans="1:6">
      <c r="A1" s="30" t="s">
        <v>13</v>
      </c>
      <c r="B1" s="34"/>
      <c r="C1" s="34"/>
      <c r="D1" s="15"/>
      <c r="E1" s="15"/>
      <c r="F1" s="15"/>
    </row>
    <row r="2" spans="1:6" ht="15">
      <c r="A2" s="31" t="s">
        <v>14</v>
      </c>
      <c r="B2" s="34"/>
      <c r="C2" s="34"/>
      <c r="D2" s="15"/>
      <c r="E2" s="15"/>
      <c r="F2" s="15"/>
    </row>
    <row r="3" spans="1:6">
      <c r="A3" s="29" t="s">
        <v>15</v>
      </c>
      <c r="B3" s="34"/>
      <c r="C3" s="34"/>
      <c r="D3" s="15"/>
      <c r="E3" s="15"/>
      <c r="F3" s="15"/>
    </row>
    <row r="4" spans="1:6">
      <c r="A4" s="30" t="s">
        <v>16</v>
      </c>
      <c r="B4" s="34"/>
      <c r="C4" s="34"/>
      <c r="D4" s="15"/>
      <c r="E4" s="15"/>
      <c r="F4" s="15"/>
    </row>
    <row r="5" spans="1:6">
      <c r="A5" s="27" t="s">
        <v>17</v>
      </c>
      <c r="B5" s="27"/>
      <c r="C5" s="27" t="s">
        <v>18</v>
      </c>
      <c r="D5" s="27" t="s">
        <v>19</v>
      </c>
      <c r="E5" s="27" t="s">
        <v>20</v>
      </c>
      <c r="F5" s="28" t="s">
        <v>21</v>
      </c>
    </row>
    <row r="6" spans="1:6">
      <c r="A6" s="27"/>
      <c r="B6" s="27"/>
      <c r="C6" s="27"/>
      <c r="D6" s="27"/>
      <c r="E6" s="27"/>
      <c r="F6" s="28"/>
    </row>
    <row r="7" spans="1:6">
      <c r="A7" s="27"/>
      <c r="B7" s="27"/>
      <c r="C7" s="27" t="s">
        <v>22</v>
      </c>
      <c r="D7" s="27"/>
      <c r="E7" s="27"/>
      <c r="F7" s="28"/>
    </row>
    <row r="9" spans="1:6">
      <c r="A9" s="24" t="s">
        <v>23</v>
      </c>
      <c r="B9" s="24"/>
      <c r="C9" s="24">
        <v>18952</v>
      </c>
      <c r="D9" s="24">
        <v>13269</v>
      </c>
      <c r="E9" s="24">
        <v>32221</v>
      </c>
      <c r="F9" s="24">
        <v>5682</v>
      </c>
    </row>
    <row r="10" spans="1:6">
      <c r="A10" s="24" t="s">
        <v>24</v>
      </c>
      <c r="B10" s="24"/>
      <c r="C10" s="24">
        <v>14079</v>
      </c>
      <c r="D10" s="24">
        <v>13012</v>
      </c>
      <c r="E10" s="24">
        <v>27091</v>
      </c>
      <c r="F10" s="24">
        <v>1066</v>
      </c>
    </row>
    <row r="11" spans="1:6">
      <c r="A11" s="24" t="s">
        <v>25</v>
      </c>
      <c r="B11" s="24"/>
      <c r="C11" s="24">
        <v>9219</v>
      </c>
      <c r="D11" s="24">
        <v>14403</v>
      </c>
      <c r="E11" s="24">
        <v>23622</v>
      </c>
      <c r="F11" s="24">
        <v>-5184</v>
      </c>
    </row>
    <row r="12" spans="1:6">
      <c r="A12" s="24" t="s">
        <v>26</v>
      </c>
      <c r="B12" s="24"/>
      <c r="C12" s="24">
        <v>9242</v>
      </c>
      <c r="D12" s="24">
        <v>9378</v>
      </c>
      <c r="E12" s="24">
        <v>18620</v>
      </c>
      <c r="F12" s="24">
        <v>-135</v>
      </c>
    </row>
    <row r="13" spans="1:6">
      <c r="A13" s="24" t="s">
        <v>27</v>
      </c>
      <c r="B13" s="24"/>
      <c r="C13" s="24">
        <v>4594</v>
      </c>
      <c r="D13" s="24">
        <v>4247</v>
      </c>
      <c r="E13" s="24">
        <v>8841</v>
      </c>
      <c r="F13" s="24">
        <v>347</v>
      </c>
    </row>
    <row r="14" spans="1:6">
      <c r="A14" s="24" t="s">
        <v>28</v>
      </c>
      <c r="B14" s="24"/>
      <c r="C14" s="24">
        <v>1604</v>
      </c>
      <c r="D14" s="24">
        <v>3760</v>
      </c>
      <c r="E14" s="24">
        <v>5364</v>
      </c>
      <c r="F14" s="24">
        <v>-2156</v>
      </c>
    </row>
    <row r="15" spans="1:6">
      <c r="A15" s="24" t="s">
        <v>29</v>
      </c>
      <c r="B15" s="24"/>
      <c r="C15" s="24">
        <v>2380</v>
      </c>
      <c r="D15" s="24">
        <v>2552</v>
      </c>
      <c r="E15" s="24">
        <v>4932</v>
      </c>
      <c r="F15" s="24">
        <v>-172</v>
      </c>
    </row>
    <row r="16" spans="1:6">
      <c r="A16" s="24" t="s">
        <v>30</v>
      </c>
      <c r="B16" s="24"/>
      <c r="C16" s="24">
        <v>1295</v>
      </c>
      <c r="D16" s="24">
        <v>2891</v>
      </c>
      <c r="E16" s="24">
        <v>4186</v>
      </c>
      <c r="F16" s="24">
        <v>-1595</v>
      </c>
    </row>
    <row r="17" spans="1:6">
      <c r="A17" s="24" t="s">
        <v>31</v>
      </c>
      <c r="B17" s="24"/>
      <c r="C17" s="24">
        <v>931</v>
      </c>
      <c r="D17" s="24">
        <v>3153</v>
      </c>
      <c r="E17" s="24">
        <v>4084</v>
      </c>
      <c r="F17" s="24">
        <v>-2222</v>
      </c>
    </row>
    <row r="18" spans="1:6">
      <c r="A18" s="24" t="s">
        <v>32</v>
      </c>
      <c r="B18" s="24"/>
      <c r="C18" s="24">
        <v>1365</v>
      </c>
      <c r="D18" s="24">
        <v>2198</v>
      </c>
      <c r="E18" s="24">
        <v>3563</v>
      </c>
      <c r="F18" s="24">
        <v>-834</v>
      </c>
    </row>
    <row r="19" spans="1:6">
      <c r="A19" s="24" t="s">
        <v>33</v>
      </c>
      <c r="B19" s="24"/>
      <c r="C19" s="24">
        <v>1642</v>
      </c>
      <c r="D19" s="24">
        <v>998</v>
      </c>
      <c r="E19" s="24">
        <v>2640</v>
      </c>
      <c r="F19" s="24">
        <v>644</v>
      </c>
    </row>
    <row r="20" spans="1:6">
      <c r="A20" s="24" t="s">
        <v>34</v>
      </c>
      <c r="B20" s="24"/>
      <c r="C20" s="24">
        <v>1483</v>
      </c>
      <c r="D20" s="24">
        <v>944</v>
      </c>
      <c r="E20" s="24">
        <v>2427</v>
      </c>
      <c r="F20" s="24">
        <v>539</v>
      </c>
    </row>
    <row r="21" spans="1:6">
      <c r="A21" s="24" t="s">
        <v>35</v>
      </c>
      <c r="B21" s="24"/>
      <c r="C21" s="24">
        <v>1188</v>
      </c>
      <c r="D21" s="24">
        <v>1107</v>
      </c>
      <c r="E21" s="24">
        <v>2296</v>
      </c>
      <c r="F21" s="24">
        <v>81</v>
      </c>
    </row>
    <row r="22" spans="1:6">
      <c r="A22" s="24" t="s">
        <v>36</v>
      </c>
      <c r="B22" s="24"/>
      <c r="C22" s="24">
        <v>1237</v>
      </c>
      <c r="D22" s="24">
        <v>934</v>
      </c>
      <c r="E22" s="24">
        <v>2171</v>
      </c>
      <c r="F22" s="24">
        <v>303</v>
      </c>
    </row>
    <row r="23" spans="1:6">
      <c r="A23" s="24" t="s">
        <v>37</v>
      </c>
      <c r="B23" s="24"/>
      <c r="C23" s="24">
        <v>1768</v>
      </c>
      <c r="D23" s="24">
        <v>386</v>
      </c>
      <c r="E23" s="24">
        <v>2154</v>
      </c>
      <c r="F23" s="24">
        <v>1383</v>
      </c>
    </row>
    <row r="24" spans="1:6">
      <c r="A24" s="24" t="s">
        <v>38</v>
      </c>
      <c r="B24" s="24"/>
      <c r="C24" s="24">
        <v>848</v>
      </c>
      <c r="D24" s="24">
        <v>1055</v>
      </c>
      <c r="E24" s="24">
        <v>1903</v>
      </c>
      <c r="F24" s="24">
        <v>-207</v>
      </c>
    </row>
    <row r="25" spans="1:6">
      <c r="A25" s="24" t="s">
        <v>39</v>
      </c>
      <c r="B25" s="24"/>
      <c r="C25" s="24">
        <v>403</v>
      </c>
      <c r="D25" s="24">
        <v>1001</v>
      </c>
      <c r="E25" s="24">
        <v>1404</v>
      </c>
      <c r="F25" s="24">
        <v>-597</v>
      </c>
    </row>
    <row r="26" spans="1:6">
      <c r="A26" s="24" t="s">
        <v>40</v>
      </c>
      <c r="B26" s="24"/>
      <c r="C26" s="24">
        <v>1082</v>
      </c>
      <c r="D26" s="24">
        <v>297</v>
      </c>
      <c r="E26" s="24">
        <v>1379</v>
      </c>
      <c r="F26" s="24">
        <v>784</v>
      </c>
    </row>
    <row r="27" spans="1:6">
      <c r="A27" s="24" t="s">
        <v>41</v>
      </c>
      <c r="B27" s="24"/>
      <c r="C27" s="24">
        <v>720</v>
      </c>
      <c r="D27" s="24">
        <v>444</v>
      </c>
      <c r="E27" s="24">
        <v>1165</v>
      </c>
      <c r="F27" s="24">
        <v>276</v>
      </c>
    </row>
    <row r="28" spans="1:6">
      <c r="A28" s="24" t="s">
        <v>42</v>
      </c>
      <c r="B28" s="24"/>
      <c r="C28" s="24">
        <v>644</v>
      </c>
      <c r="D28" s="24">
        <v>477</v>
      </c>
      <c r="E28" s="24">
        <v>1121</v>
      </c>
      <c r="F28" s="24">
        <v>167</v>
      </c>
    </row>
    <row r="29" spans="1:6">
      <c r="A29" s="24" t="s">
        <v>43</v>
      </c>
      <c r="B29" s="24"/>
      <c r="C29" s="24">
        <v>260</v>
      </c>
      <c r="D29" s="24">
        <v>603</v>
      </c>
      <c r="E29" s="24">
        <v>864</v>
      </c>
      <c r="F29" s="24">
        <v>-343</v>
      </c>
    </row>
    <row r="30" spans="1:6">
      <c r="A30" s="24" t="s">
        <v>44</v>
      </c>
      <c r="B30" s="24"/>
      <c r="C30" s="24">
        <v>383</v>
      </c>
      <c r="D30" s="24">
        <v>413</v>
      </c>
      <c r="E30" s="24">
        <v>796</v>
      </c>
      <c r="F30" s="24">
        <v>-30</v>
      </c>
    </row>
    <row r="31" spans="1:6">
      <c r="A31" s="24" t="s">
        <v>45</v>
      </c>
      <c r="B31" s="24"/>
      <c r="C31" s="24">
        <v>480</v>
      </c>
      <c r="D31" s="24">
        <v>86</v>
      </c>
      <c r="E31" s="24">
        <v>566</v>
      </c>
      <c r="F31" s="24">
        <v>394</v>
      </c>
    </row>
    <row r="32" spans="1:6">
      <c r="A32" s="24" t="s">
        <v>46</v>
      </c>
      <c r="B32" s="24"/>
      <c r="C32" s="24">
        <v>400</v>
      </c>
      <c r="D32" s="24">
        <v>158</v>
      </c>
      <c r="E32" s="24">
        <v>558</v>
      </c>
      <c r="F32" s="24">
        <v>242</v>
      </c>
    </row>
    <row r="33" spans="1:6">
      <c r="A33" s="24" t="s">
        <v>47</v>
      </c>
      <c r="B33" s="24"/>
      <c r="C33" s="24">
        <v>322</v>
      </c>
      <c r="D33" s="24">
        <v>194</v>
      </c>
      <c r="E33" s="24">
        <v>516</v>
      </c>
      <c r="F33" s="24">
        <v>128</v>
      </c>
    </row>
    <row r="34" spans="1:6">
      <c r="A34" s="24"/>
      <c r="B34" s="24"/>
      <c r="C34" s="24"/>
      <c r="D34" s="24"/>
      <c r="E34" s="24"/>
      <c r="F34" s="24"/>
    </row>
    <row r="35" spans="1:6" ht="16.5">
      <c r="A35" s="23" t="s">
        <v>48</v>
      </c>
      <c r="B35" s="23"/>
      <c r="C35" s="23">
        <v>84767</v>
      </c>
      <c r="D35" s="23">
        <v>82653</v>
      </c>
      <c r="E35" s="23">
        <v>167420</v>
      </c>
      <c r="F35" s="23">
        <v>2114</v>
      </c>
    </row>
    <row r="37" spans="1:6" ht="16.5">
      <c r="A37" s="24" t="s">
        <v>49</v>
      </c>
      <c r="B37" s="24"/>
      <c r="C37" s="24">
        <v>62418</v>
      </c>
      <c r="D37" s="24">
        <v>57503</v>
      </c>
      <c r="E37" s="24">
        <v>119921</v>
      </c>
      <c r="F37" s="24">
        <v>4915</v>
      </c>
    </row>
    <row r="38" spans="1:6" ht="16.5">
      <c r="A38" s="24" t="s">
        <v>50</v>
      </c>
      <c r="B38" s="24"/>
      <c r="C38" s="24">
        <v>7488</v>
      </c>
      <c r="D38" s="24">
        <v>11372</v>
      </c>
      <c r="E38" s="24">
        <v>18860</v>
      </c>
      <c r="F38" s="24">
        <v>-3884</v>
      </c>
    </row>
    <row r="39" spans="1:6" ht="16.5">
      <c r="A39" s="24" t="s">
        <v>51</v>
      </c>
      <c r="B39" s="24"/>
      <c r="C39" s="24">
        <v>4730</v>
      </c>
      <c r="D39" s="24">
        <v>9956</v>
      </c>
      <c r="E39" s="24">
        <v>14686</v>
      </c>
      <c r="F39" s="24">
        <v>-5226</v>
      </c>
    </row>
    <row r="40" spans="1:6" ht="16.5">
      <c r="A40" s="24" t="s">
        <v>52</v>
      </c>
      <c r="B40" s="24"/>
      <c r="C40" s="24">
        <v>1977</v>
      </c>
      <c r="D40" s="24">
        <v>3716</v>
      </c>
      <c r="E40" s="24">
        <v>5693</v>
      </c>
      <c r="F40" s="24">
        <v>-1739</v>
      </c>
    </row>
    <row r="41" spans="1:6" ht="16.5">
      <c r="A41" s="24" t="s">
        <v>53</v>
      </c>
      <c r="B41" s="24"/>
      <c r="C41" s="24">
        <v>42025</v>
      </c>
      <c r="D41" s="24">
        <v>46668</v>
      </c>
      <c r="E41" s="24">
        <v>88693</v>
      </c>
      <c r="F41" s="24">
        <v>-4643</v>
      </c>
    </row>
    <row r="42" spans="1:6" ht="16.5">
      <c r="A42" s="24" t="s">
        <v>54</v>
      </c>
      <c r="B42" s="24"/>
      <c r="C42" s="24">
        <v>2099</v>
      </c>
      <c r="D42" s="24">
        <v>1361</v>
      </c>
      <c r="E42" s="24">
        <v>3460</v>
      </c>
      <c r="F42" s="24">
        <v>738</v>
      </c>
    </row>
    <row r="43" spans="1:6">
      <c r="A43" s="22"/>
      <c r="B43" s="22"/>
      <c r="C43" s="22"/>
      <c r="D43" s="22"/>
      <c r="E43" s="22"/>
      <c r="F43" s="22"/>
    </row>
    <row r="44" spans="1:6">
      <c r="A44" s="26" t="s">
        <v>55</v>
      </c>
      <c r="B44" s="26"/>
      <c r="C44" s="26"/>
      <c r="D44" s="26"/>
      <c r="E44" s="26"/>
      <c r="F44" s="26"/>
    </row>
    <row r="45" spans="1:6">
      <c r="A45" s="26"/>
      <c r="B45" s="26"/>
      <c r="C45" s="26"/>
      <c r="D45" s="26"/>
      <c r="E45" s="26"/>
      <c r="F45" s="26"/>
    </row>
    <row r="46" spans="1:6">
      <c r="A46" s="26" t="s">
        <v>56</v>
      </c>
      <c r="B46" s="26"/>
      <c r="C46" s="26"/>
      <c r="D46" s="26"/>
      <c r="E46" s="26"/>
      <c r="F46" s="26"/>
    </row>
    <row r="47" spans="1:6">
      <c r="A47" s="26" t="s">
        <v>57</v>
      </c>
      <c r="B47" s="26"/>
      <c r="C47" s="26"/>
      <c r="D47" s="26"/>
      <c r="E47" s="26"/>
      <c r="F47" s="26"/>
    </row>
    <row r="49" spans="1:2">
      <c r="A49" s="35" t="s">
        <v>58</v>
      </c>
      <c r="B49" s="35"/>
    </row>
  </sheetData>
  <mergeCells count="14">
    <mergeCell ref="A3:C3"/>
    <mergeCell ref="A4:C4"/>
    <mergeCell ref="A1:C1"/>
    <mergeCell ref="A2:C2"/>
    <mergeCell ref="A5:B7"/>
    <mergeCell ref="C5:C6"/>
    <mergeCell ref="A46:F46"/>
    <mergeCell ref="A47:F47"/>
    <mergeCell ref="A49:B49"/>
    <mergeCell ref="D5:D6"/>
    <mergeCell ref="E5:E6"/>
    <mergeCell ref="F5:F6"/>
    <mergeCell ref="C7:F7"/>
    <mergeCell ref="A44:F45"/>
  </mergeCells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7"/>
  <sheetViews>
    <sheetView workbookViewId="0">
      <selection sqref="A1:C1"/>
    </sheetView>
  </sheetViews>
  <sheetFormatPr defaultRowHeight="14.25"/>
  <cols>
    <col min="1" max="1" width="6.375" customWidth="1"/>
    <col min="2" max="2" width="35.75" customWidth="1"/>
    <col min="3" max="7" width="7.125" customWidth="1"/>
  </cols>
  <sheetData>
    <row r="1" spans="1:7">
      <c r="A1" s="30" t="s">
        <v>202</v>
      </c>
      <c r="B1" s="34"/>
      <c r="C1" s="34"/>
      <c r="D1" s="15"/>
      <c r="E1" s="15"/>
      <c r="F1" s="15"/>
      <c r="G1" s="15"/>
    </row>
    <row r="2" spans="1:7" ht="15">
      <c r="A2" s="31" t="s">
        <v>203</v>
      </c>
      <c r="B2" s="34"/>
      <c r="C2" s="34"/>
      <c r="D2" s="15"/>
      <c r="E2" s="15"/>
      <c r="F2" s="15"/>
      <c r="G2" s="15"/>
    </row>
    <row r="3" spans="1:7">
      <c r="A3" s="30" t="s">
        <v>122</v>
      </c>
      <c r="B3" s="34"/>
      <c r="C3" s="34"/>
      <c r="D3" s="15"/>
      <c r="E3" s="15"/>
      <c r="F3" s="15"/>
      <c r="G3" s="15"/>
    </row>
    <row r="4" spans="1:7">
      <c r="A4" s="22"/>
      <c r="B4" s="22"/>
      <c r="C4" s="21">
        <v>2015</v>
      </c>
      <c r="D4" s="21">
        <v>2016</v>
      </c>
      <c r="E4" s="21">
        <v>2017</v>
      </c>
      <c r="F4" s="21">
        <v>2018</v>
      </c>
      <c r="G4" s="20">
        <v>2019</v>
      </c>
    </row>
    <row r="5" spans="1:7">
      <c r="A5" s="4"/>
      <c r="B5" s="4"/>
      <c r="C5" s="33" t="s">
        <v>22</v>
      </c>
      <c r="D5" s="33"/>
      <c r="E5" s="33"/>
      <c r="F5" s="33"/>
      <c r="G5" s="28"/>
    </row>
    <row r="6" spans="1:7">
      <c r="A6" s="24"/>
      <c r="B6" s="24"/>
      <c r="C6" s="24"/>
      <c r="D6" s="24"/>
      <c r="E6" s="24"/>
      <c r="F6" s="24"/>
      <c r="G6" s="24"/>
    </row>
    <row r="7" spans="1:7">
      <c r="A7" s="23" t="s">
        <v>163</v>
      </c>
      <c r="B7" s="24"/>
      <c r="C7" s="24"/>
      <c r="D7" s="24"/>
      <c r="E7" s="24"/>
      <c r="F7" s="24"/>
      <c r="G7" s="24"/>
    </row>
    <row r="8" spans="1:7">
      <c r="A8" s="24" t="s">
        <v>63</v>
      </c>
      <c r="B8" s="24"/>
      <c r="C8" s="24">
        <v>2943</v>
      </c>
      <c r="D8" s="24">
        <v>3035</v>
      </c>
      <c r="E8" s="24">
        <v>3079</v>
      </c>
      <c r="F8" s="24">
        <v>3294</v>
      </c>
      <c r="G8" s="24">
        <v>3574</v>
      </c>
    </row>
    <row r="9" spans="1:7">
      <c r="A9" s="24" t="s">
        <v>64</v>
      </c>
      <c r="B9" s="24"/>
      <c r="C9" s="24">
        <v>728</v>
      </c>
      <c r="D9" s="24">
        <v>846</v>
      </c>
      <c r="E9" s="24">
        <v>912</v>
      </c>
      <c r="F9" s="24">
        <v>951</v>
      </c>
      <c r="G9" s="24">
        <v>1020</v>
      </c>
    </row>
    <row r="10" spans="1:7">
      <c r="A10" s="24" t="s">
        <v>65</v>
      </c>
      <c r="B10" s="24"/>
      <c r="C10" s="24">
        <v>3671</v>
      </c>
      <c r="D10" s="24">
        <v>3881</v>
      </c>
      <c r="E10" s="24">
        <v>3990</v>
      </c>
      <c r="F10" s="24">
        <v>4245</v>
      </c>
      <c r="G10" s="24">
        <v>4594</v>
      </c>
    </row>
    <row r="11" spans="1:7">
      <c r="A11" s="24"/>
      <c r="B11" s="24"/>
      <c r="C11" s="24"/>
      <c r="D11" s="24"/>
      <c r="E11" s="24"/>
      <c r="F11" s="24"/>
      <c r="G11" s="24"/>
    </row>
    <row r="12" spans="1:7">
      <c r="A12" s="23" t="s">
        <v>164</v>
      </c>
      <c r="B12" s="24"/>
      <c r="C12" s="24"/>
      <c r="D12" s="24"/>
      <c r="E12" s="24"/>
      <c r="F12" s="24"/>
      <c r="G12" s="24"/>
    </row>
    <row r="13" spans="1:7">
      <c r="A13" s="24" t="s">
        <v>88</v>
      </c>
      <c r="B13" s="24"/>
      <c r="C13" s="24">
        <v>291</v>
      </c>
      <c r="D13" s="24">
        <v>407</v>
      </c>
      <c r="E13" s="24">
        <v>407</v>
      </c>
      <c r="F13" s="24">
        <v>419</v>
      </c>
      <c r="G13" s="24">
        <v>617</v>
      </c>
    </row>
    <row r="14" spans="1:7">
      <c r="A14" s="24" t="s">
        <v>96</v>
      </c>
      <c r="B14" s="24"/>
      <c r="C14" s="24">
        <v>541</v>
      </c>
      <c r="D14" s="24">
        <v>468</v>
      </c>
      <c r="E14" s="24">
        <v>510</v>
      </c>
      <c r="F14" s="24">
        <v>637</v>
      </c>
      <c r="G14" s="24">
        <v>607</v>
      </c>
    </row>
    <row r="15" spans="1:7">
      <c r="A15" s="24" t="s">
        <v>83</v>
      </c>
      <c r="B15" s="24"/>
      <c r="C15" s="24">
        <v>432</v>
      </c>
      <c r="D15" s="24">
        <v>398</v>
      </c>
      <c r="E15" s="24">
        <v>405</v>
      </c>
      <c r="F15" s="24">
        <v>506</v>
      </c>
      <c r="G15" s="24">
        <v>563</v>
      </c>
    </row>
    <row r="16" spans="1:7">
      <c r="A16" s="24" t="s">
        <v>86</v>
      </c>
      <c r="B16" s="24"/>
      <c r="C16" s="24">
        <v>330</v>
      </c>
      <c r="D16" s="24">
        <v>373</v>
      </c>
      <c r="E16" s="24">
        <v>364</v>
      </c>
      <c r="F16" s="24">
        <v>387</v>
      </c>
      <c r="G16" s="24">
        <v>381</v>
      </c>
    </row>
    <row r="17" spans="1:7">
      <c r="A17" s="24" t="s">
        <v>85</v>
      </c>
      <c r="B17" s="24"/>
      <c r="C17" s="24">
        <v>256</v>
      </c>
      <c r="D17" s="24">
        <v>248</v>
      </c>
      <c r="E17" s="24">
        <v>283</v>
      </c>
      <c r="F17" s="24">
        <v>276</v>
      </c>
      <c r="G17" s="24">
        <v>322</v>
      </c>
    </row>
    <row r="18" spans="1:7">
      <c r="A18" s="24"/>
      <c r="B18" s="24"/>
      <c r="C18" s="24"/>
      <c r="D18" s="24"/>
      <c r="E18" s="24"/>
      <c r="F18" s="24"/>
      <c r="G18" s="24"/>
    </row>
    <row r="19" spans="1:7">
      <c r="A19" s="23" t="s">
        <v>165</v>
      </c>
      <c r="B19" s="24"/>
      <c r="C19" s="24"/>
      <c r="D19" s="24"/>
      <c r="E19" s="24"/>
      <c r="F19" s="24"/>
      <c r="G19" s="24"/>
    </row>
    <row r="20" spans="1:7">
      <c r="A20" s="24" t="s">
        <v>166</v>
      </c>
      <c r="B20" s="24"/>
      <c r="C20" s="24">
        <v>498</v>
      </c>
      <c r="D20" s="24">
        <v>600</v>
      </c>
      <c r="E20" s="24">
        <v>627</v>
      </c>
      <c r="F20" s="24">
        <v>665</v>
      </c>
      <c r="G20" s="24">
        <v>716</v>
      </c>
    </row>
    <row r="21" spans="1:7">
      <c r="A21" s="24"/>
      <c r="B21" s="24" t="s">
        <v>126</v>
      </c>
      <c r="C21" s="24">
        <v>315</v>
      </c>
      <c r="D21" s="24">
        <v>313</v>
      </c>
      <c r="E21" s="24">
        <v>341</v>
      </c>
      <c r="F21" s="24">
        <v>412</v>
      </c>
      <c r="G21" s="24">
        <v>443</v>
      </c>
    </row>
    <row r="22" spans="1:7">
      <c r="A22" s="24"/>
      <c r="B22" s="24" t="s">
        <v>125</v>
      </c>
      <c r="C22" s="24">
        <v>155</v>
      </c>
      <c r="D22" s="24">
        <v>271</v>
      </c>
      <c r="E22" s="24">
        <v>256</v>
      </c>
      <c r="F22" s="24">
        <v>237</v>
      </c>
      <c r="G22" s="24">
        <v>257</v>
      </c>
    </row>
    <row r="23" spans="1:7">
      <c r="A23" s="24"/>
      <c r="B23" s="24" t="s">
        <v>160</v>
      </c>
      <c r="C23" s="24">
        <v>28</v>
      </c>
      <c r="D23" s="24">
        <v>16</v>
      </c>
      <c r="E23" s="24">
        <v>30</v>
      </c>
      <c r="F23" s="24">
        <v>16</v>
      </c>
      <c r="G23" s="24">
        <v>16</v>
      </c>
    </row>
    <row r="24" spans="1:7">
      <c r="A24" s="24" t="s">
        <v>128</v>
      </c>
      <c r="B24" s="24"/>
      <c r="C24" s="24">
        <v>168</v>
      </c>
      <c r="D24" s="24">
        <v>179</v>
      </c>
      <c r="E24" s="24">
        <v>197</v>
      </c>
      <c r="F24" s="24">
        <v>199</v>
      </c>
      <c r="G24" s="24">
        <v>188</v>
      </c>
    </row>
    <row r="25" spans="1:7">
      <c r="A25" s="24" t="s">
        <v>90</v>
      </c>
      <c r="B25" s="24"/>
      <c r="C25" s="24">
        <v>21</v>
      </c>
      <c r="D25" s="24">
        <v>24</v>
      </c>
      <c r="E25" s="24">
        <v>49</v>
      </c>
      <c r="F25" s="24">
        <v>52</v>
      </c>
      <c r="G25" s="24">
        <v>71</v>
      </c>
    </row>
    <row r="26" spans="1:7">
      <c r="A26" s="24"/>
      <c r="B26" s="24"/>
      <c r="C26" s="24"/>
      <c r="D26" s="24"/>
      <c r="E26" s="24"/>
      <c r="F26" s="24"/>
      <c r="G26" s="24"/>
    </row>
    <row r="27" spans="1:7">
      <c r="A27" s="23" t="s">
        <v>167</v>
      </c>
      <c r="B27" s="24"/>
      <c r="C27" s="24"/>
      <c r="D27" s="24"/>
      <c r="E27" s="24"/>
      <c r="F27" s="24"/>
      <c r="G27" s="24"/>
    </row>
    <row r="28" spans="1:7">
      <c r="A28" s="24" t="s">
        <v>63</v>
      </c>
      <c r="B28" s="24"/>
      <c r="C28" s="24">
        <v>3130</v>
      </c>
      <c r="D28" s="24">
        <v>3186</v>
      </c>
      <c r="E28" s="24">
        <v>3700</v>
      </c>
      <c r="F28" s="24">
        <v>3964</v>
      </c>
      <c r="G28" s="24">
        <v>4003</v>
      </c>
    </row>
    <row r="29" spans="1:7">
      <c r="A29" s="24" t="s">
        <v>64</v>
      </c>
      <c r="B29" s="24"/>
      <c r="C29" s="24">
        <v>196</v>
      </c>
      <c r="D29" s="24">
        <v>200</v>
      </c>
      <c r="E29" s="24">
        <v>208</v>
      </c>
      <c r="F29" s="24">
        <v>230</v>
      </c>
      <c r="G29" s="24">
        <v>244</v>
      </c>
    </row>
    <row r="30" spans="1:7">
      <c r="A30" s="24" t="s">
        <v>65</v>
      </c>
      <c r="B30" s="24"/>
      <c r="C30" s="24">
        <v>3326</v>
      </c>
      <c r="D30" s="24">
        <v>3386</v>
      </c>
      <c r="E30" s="24">
        <v>3908</v>
      </c>
      <c r="F30" s="24">
        <v>4194</v>
      </c>
      <c r="G30" s="24">
        <v>4247</v>
      </c>
    </row>
    <row r="31" spans="1:7">
      <c r="A31" s="24"/>
      <c r="B31" s="24"/>
      <c r="C31" s="24"/>
      <c r="D31" s="24"/>
      <c r="E31" s="24"/>
      <c r="F31" s="24"/>
      <c r="G31" s="24"/>
    </row>
    <row r="32" spans="1:7">
      <c r="A32" s="23" t="s">
        <v>168</v>
      </c>
      <c r="B32" s="24"/>
      <c r="C32" s="24"/>
      <c r="D32" s="24"/>
      <c r="E32" s="24"/>
      <c r="F32" s="24"/>
      <c r="G32" s="24"/>
    </row>
    <row r="33" spans="1:7">
      <c r="A33" s="24" t="s">
        <v>140</v>
      </c>
      <c r="B33" s="24"/>
      <c r="C33" s="24">
        <v>1853</v>
      </c>
      <c r="D33" s="24">
        <v>1890</v>
      </c>
      <c r="E33" s="24">
        <v>2300</v>
      </c>
      <c r="F33" s="24">
        <v>2392</v>
      </c>
      <c r="G33" s="24">
        <v>2303</v>
      </c>
    </row>
    <row r="34" spans="1:7">
      <c r="A34" s="24" t="s">
        <v>92</v>
      </c>
      <c r="B34" s="24"/>
      <c r="C34" s="24">
        <v>489</v>
      </c>
      <c r="D34" s="24">
        <v>511</v>
      </c>
      <c r="E34" s="24">
        <v>612</v>
      </c>
      <c r="F34" s="24">
        <v>672</v>
      </c>
      <c r="G34" s="24">
        <v>643</v>
      </c>
    </row>
    <row r="35" spans="1:7">
      <c r="A35" s="24" t="s">
        <v>141</v>
      </c>
      <c r="B35" s="24"/>
      <c r="C35" s="24">
        <v>200</v>
      </c>
      <c r="D35" s="24">
        <v>59</v>
      </c>
      <c r="E35" s="24">
        <v>97</v>
      </c>
      <c r="F35" s="24">
        <v>204</v>
      </c>
      <c r="G35" s="24">
        <v>377</v>
      </c>
    </row>
    <row r="36" spans="1:7">
      <c r="A36" s="24" t="s">
        <v>98</v>
      </c>
      <c r="B36" s="24"/>
      <c r="C36" s="24">
        <v>108</v>
      </c>
      <c r="D36" s="24">
        <v>143</v>
      </c>
      <c r="E36" s="24">
        <v>104</v>
      </c>
      <c r="F36" s="24">
        <v>128</v>
      </c>
      <c r="G36" s="24">
        <v>116</v>
      </c>
    </row>
    <row r="37" spans="1:7">
      <c r="A37" s="24" t="s">
        <v>99</v>
      </c>
      <c r="B37" s="24"/>
      <c r="C37" s="24">
        <v>59</v>
      </c>
      <c r="D37" s="24">
        <v>66</v>
      </c>
      <c r="E37" s="24">
        <v>63</v>
      </c>
      <c r="F37" s="24">
        <v>66</v>
      </c>
      <c r="G37" s="24">
        <v>59</v>
      </c>
    </row>
    <row r="38" spans="1:7">
      <c r="A38" s="24"/>
      <c r="B38" s="24"/>
      <c r="C38" s="24"/>
      <c r="D38" s="24"/>
      <c r="E38" s="24"/>
      <c r="F38" s="24"/>
      <c r="G38" s="24"/>
    </row>
    <row r="39" spans="1:7">
      <c r="A39" s="23" t="s">
        <v>169</v>
      </c>
      <c r="B39" s="24"/>
      <c r="C39" s="24"/>
      <c r="D39" s="24"/>
      <c r="E39" s="24"/>
      <c r="F39" s="24"/>
      <c r="G39" s="24"/>
    </row>
    <row r="40" spans="1:7">
      <c r="A40" s="24" t="s">
        <v>166</v>
      </c>
      <c r="B40" s="24"/>
      <c r="C40" s="24">
        <v>68</v>
      </c>
      <c r="D40" s="24">
        <v>81</v>
      </c>
      <c r="E40" s="24">
        <v>95</v>
      </c>
      <c r="F40" s="24">
        <v>112</v>
      </c>
      <c r="G40" s="24">
        <v>120</v>
      </c>
    </row>
    <row r="41" spans="1:7">
      <c r="A41" s="24"/>
      <c r="B41" s="24" t="s">
        <v>125</v>
      </c>
      <c r="C41" s="24">
        <v>49</v>
      </c>
      <c r="D41" s="24">
        <v>61</v>
      </c>
      <c r="E41" s="24">
        <v>74</v>
      </c>
      <c r="F41" s="24">
        <v>88</v>
      </c>
      <c r="G41" s="24">
        <v>94</v>
      </c>
    </row>
    <row r="42" spans="1:7">
      <c r="A42" s="24"/>
      <c r="B42" s="24" t="s">
        <v>160</v>
      </c>
      <c r="C42" s="24">
        <v>12</v>
      </c>
      <c r="D42" s="24">
        <v>13</v>
      </c>
      <c r="E42" s="24">
        <v>14</v>
      </c>
      <c r="F42" s="24">
        <v>15</v>
      </c>
      <c r="G42" s="24">
        <v>18</v>
      </c>
    </row>
    <row r="43" spans="1:7">
      <c r="A43" s="24"/>
      <c r="B43" s="24" t="s">
        <v>126</v>
      </c>
      <c r="C43" s="24">
        <v>7</v>
      </c>
      <c r="D43" s="24">
        <v>8</v>
      </c>
      <c r="E43" s="24">
        <v>6</v>
      </c>
      <c r="F43" s="24">
        <v>9</v>
      </c>
      <c r="G43" s="24">
        <v>8</v>
      </c>
    </row>
    <row r="44" spans="1:7">
      <c r="A44" s="24" t="s">
        <v>90</v>
      </c>
      <c r="B44" s="24"/>
      <c r="C44" s="24">
        <v>42</v>
      </c>
      <c r="D44" s="24">
        <v>56</v>
      </c>
      <c r="E44" s="24">
        <v>60</v>
      </c>
      <c r="F44" s="24">
        <v>71</v>
      </c>
      <c r="G44" s="24">
        <v>73</v>
      </c>
    </row>
    <row r="45" spans="1:7">
      <c r="A45" s="24" t="s">
        <v>128</v>
      </c>
      <c r="B45" s="24"/>
      <c r="C45" s="24">
        <v>65</v>
      </c>
      <c r="D45" s="24">
        <v>46</v>
      </c>
      <c r="E45" s="24">
        <v>40</v>
      </c>
      <c r="F45" s="24">
        <v>29</v>
      </c>
      <c r="G45" s="24">
        <v>31</v>
      </c>
    </row>
    <row r="46" spans="1:7">
      <c r="A46" s="22"/>
      <c r="B46" s="22"/>
      <c r="C46" s="22"/>
      <c r="D46" s="22"/>
      <c r="E46" s="22"/>
      <c r="F46" s="22"/>
      <c r="G46" s="22"/>
    </row>
    <row r="47" spans="1:7">
      <c r="A47" s="35" t="s">
        <v>58</v>
      </c>
      <c r="B47" s="35"/>
      <c r="C47" s="15"/>
      <c r="D47" s="15"/>
      <c r="E47" s="15"/>
      <c r="F47" s="15"/>
      <c r="G47" s="15"/>
    </row>
  </sheetData>
  <mergeCells count="5">
    <mergeCell ref="A3:C3"/>
    <mergeCell ref="A1:C1"/>
    <mergeCell ref="A2:C2"/>
    <mergeCell ref="C5:G5"/>
    <mergeCell ref="A47:B47"/>
  </mergeCells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0"/>
  <sheetViews>
    <sheetView workbookViewId="0">
      <selection sqref="A1:C1"/>
    </sheetView>
  </sheetViews>
  <sheetFormatPr defaultRowHeight="14.25"/>
  <cols>
    <col min="1" max="1" width="6.375" customWidth="1"/>
    <col min="2" max="2" width="35.75" customWidth="1"/>
    <col min="3" max="7" width="7.125" customWidth="1"/>
  </cols>
  <sheetData>
    <row r="1" spans="1:7">
      <c r="A1" s="30" t="s">
        <v>204</v>
      </c>
      <c r="B1" s="34"/>
      <c r="C1" s="34"/>
      <c r="D1" s="15"/>
      <c r="E1" s="15"/>
      <c r="F1" s="15"/>
      <c r="G1" s="15"/>
    </row>
    <row r="2" spans="1:7" ht="15">
      <c r="A2" s="31" t="s">
        <v>205</v>
      </c>
      <c r="B2" s="34"/>
      <c r="C2" s="34"/>
      <c r="D2" s="15"/>
      <c r="E2" s="15"/>
      <c r="F2" s="15"/>
      <c r="G2" s="15"/>
    </row>
    <row r="3" spans="1:7">
      <c r="A3" s="30" t="s">
        <v>122</v>
      </c>
      <c r="B3" s="34"/>
      <c r="C3" s="34"/>
      <c r="D3" s="15"/>
      <c r="E3" s="15"/>
      <c r="F3" s="15"/>
      <c r="G3" s="15"/>
    </row>
    <row r="4" spans="1:7">
      <c r="A4" s="22"/>
      <c r="B4" s="22"/>
      <c r="C4" s="21">
        <v>2015</v>
      </c>
      <c r="D4" s="21">
        <v>2016</v>
      </c>
      <c r="E4" s="21">
        <v>2017</v>
      </c>
      <c r="F4" s="21">
        <v>2018</v>
      </c>
      <c r="G4" s="20">
        <v>2019</v>
      </c>
    </row>
    <row r="5" spans="1:7">
      <c r="A5" s="4"/>
      <c r="B5" s="4"/>
      <c r="C5" s="33" t="s">
        <v>22</v>
      </c>
      <c r="D5" s="33"/>
      <c r="E5" s="33"/>
      <c r="F5" s="33"/>
      <c r="G5" s="28"/>
    </row>
    <row r="6" spans="1:7">
      <c r="A6" s="24"/>
      <c r="B6" s="24"/>
      <c r="C6" s="24"/>
      <c r="D6" s="24"/>
      <c r="E6" s="24"/>
      <c r="F6" s="24"/>
      <c r="G6" s="24"/>
    </row>
    <row r="7" spans="1:7">
      <c r="A7" s="23" t="s">
        <v>163</v>
      </c>
      <c r="B7" s="24"/>
      <c r="C7" s="24"/>
      <c r="D7" s="24"/>
      <c r="E7" s="24"/>
      <c r="F7" s="24"/>
      <c r="G7" s="24"/>
    </row>
    <row r="8" spans="1:7">
      <c r="A8" s="24" t="s">
        <v>63</v>
      </c>
      <c r="B8" s="24"/>
      <c r="C8" s="24">
        <v>1058</v>
      </c>
      <c r="D8" s="24">
        <v>1112</v>
      </c>
      <c r="E8" s="24">
        <v>1065</v>
      </c>
      <c r="F8" s="24">
        <v>1155</v>
      </c>
      <c r="G8" s="24">
        <v>1221</v>
      </c>
    </row>
    <row r="9" spans="1:7">
      <c r="A9" s="24" t="s">
        <v>64</v>
      </c>
      <c r="B9" s="24"/>
      <c r="C9" s="24">
        <v>158</v>
      </c>
      <c r="D9" s="24">
        <v>168</v>
      </c>
      <c r="E9" s="24">
        <v>185</v>
      </c>
      <c r="F9" s="24">
        <v>215</v>
      </c>
      <c r="G9" s="24">
        <v>262</v>
      </c>
    </row>
    <row r="10" spans="1:7">
      <c r="A10" s="24" t="s">
        <v>65</v>
      </c>
      <c r="B10" s="24"/>
      <c r="C10" s="24">
        <v>1215</v>
      </c>
      <c r="D10" s="24">
        <v>1280</v>
      </c>
      <c r="E10" s="24">
        <v>1249</v>
      </c>
      <c r="F10" s="24">
        <v>1370</v>
      </c>
      <c r="G10" s="24">
        <v>1483</v>
      </c>
    </row>
    <row r="11" spans="1:7">
      <c r="A11" s="24"/>
      <c r="B11" s="24"/>
      <c r="C11" s="24"/>
      <c r="D11" s="24"/>
      <c r="E11" s="24"/>
      <c r="F11" s="24"/>
      <c r="G11" s="24"/>
    </row>
    <row r="12" spans="1:7">
      <c r="A12" s="23" t="s">
        <v>164</v>
      </c>
      <c r="B12" s="24"/>
      <c r="C12" s="24"/>
      <c r="D12" s="24"/>
      <c r="E12" s="24"/>
      <c r="F12" s="24"/>
      <c r="G12" s="24"/>
    </row>
    <row r="13" spans="1:7">
      <c r="A13" s="24" t="s">
        <v>83</v>
      </c>
      <c r="B13" s="24"/>
      <c r="C13" s="24">
        <v>343</v>
      </c>
      <c r="D13" s="24">
        <v>282</v>
      </c>
      <c r="E13" s="24">
        <v>333</v>
      </c>
      <c r="F13" s="24">
        <v>394</v>
      </c>
      <c r="G13" s="24">
        <v>411</v>
      </c>
    </row>
    <row r="14" spans="1:7">
      <c r="A14" s="24" t="s">
        <v>85</v>
      </c>
      <c r="B14" s="24"/>
      <c r="C14" s="24">
        <v>201</v>
      </c>
      <c r="D14" s="24">
        <v>272</v>
      </c>
      <c r="E14" s="24">
        <v>238</v>
      </c>
      <c r="F14" s="24">
        <v>271</v>
      </c>
      <c r="G14" s="24">
        <v>261</v>
      </c>
    </row>
    <row r="15" spans="1:7">
      <c r="A15" s="24" t="s">
        <v>88</v>
      </c>
      <c r="B15" s="24"/>
      <c r="C15" s="24">
        <v>165</v>
      </c>
      <c r="D15" s="24">
        <v>255</v>
      </c>
      <c r="E15" s="24">
        <v>233</v>
      </c>
      <c r="F15" s="24">
        <v>230</v>
      </c>
      <c r="G15" s="24">
        <v>233</v>
      </c>
    </row>
    <row r="16" spans="1:7">
      <c r="A16" s="24" t="s">
        <v>86</v>
      </c>
      <c r="B16" s="24"/>
      <c r="C16" s="24">
        <v>65</v>
      </c>
      <c r="D16" s="24">
        <v>69</v>
      </c>
      <c r="E16" s="24">
        <v>61</v>
      </c>
      <c r="F16" s="24">
        <v>67</v>
      </c>
      <c r="G16" s="24">
        <v>75</v>
      </c>
    </row>
    <row r="17" spans="1:7">
      <c r="A17" s="24" t="s">
        <v>91</v>
      </c>
      <c r="B17" s="24"/>
      <c r="C17" s="24">
        <v>42</v>
      </c>
      <c r="D17" s="24">
        <v>33</v>
      </c>
      <c r="E17" s="24">
        <v>32</v>
      </c>
      <c r="F17" s="24">
        <v>26</v>
      </c>
      <c r="G17" s="24">
        <v>30</v>
      </c>
    </row>
    <row r="18" spans="1:7">
      <c r="A18" s="24"/>
      <c r="B18" s="24"/>
      <c r="C18" s="24"/>
      <c r="D18" s="24"/>
      <c r="E18" s="24"/>
      <c r="F18" s="24"/>
      <c r="G18" s="24"/>
    </row>
    <row r="19" spans="1:7">
      <c r="A19" s="23" t="s">
        <v>165</v>
      </c>
      <c r="B19" s="24"/>
      <c r="C19" s="24"/>
      <c r="D19" s="24"/>
      <c r="E19" s="24"/>
      <c r="F19" s="24"/>
      <c r="G19" s="24"/>
    </row>
    <row r="20" spans="1:7">
      <c r="A20" s="24" t="s">
        <v>166</v>
      </c>
      <c r="B20" s="24"/>
      <c r="C20" s="24">
        <v>136</v>
      </c>
      <c r="D20" s="24">
        <v>155</v>
      </c>
      <c r="E20" s="24">
        <v>172</v>
      </c>
      <c r="F20" s="24">
        <v>201</v>
      </c>
      <c r="G20" s="24">
        <v>207</v>
      </c>
    </row>
    <row r="21" spans="1:7">
      <c r="A21" s="24"/>
      <c r="B21" s="24" t="s">
        <v>125</v>
      </c>
      <c r="C21" s="24">
        <v>91</v>
      </c>
      <c r="D21" s="24">
        <v>107</v>
      </c>
      <c r="E21" s="24">
        <v>123</v>
      </c>
      <c r="F21" s="24">
        <v>146</v>
      </c>
      <c r="G21" s="24">
        <v>147</v>
      </c>
    </row>
    <row r="22" spans="1:7">
      <c r="A22" s="24"/>
      <c r="B22" s="24" t="s">
        <v>126</v>
      </c>
      <c r="C22" s="24">
        <v>40</v>
      </c>
      <c r="D22" s="24">
        <v>41</v>
      </c>
      <c r="E22" s="24">
        <v>45</v>
      </c>
      <c r="F22" s="24">
        <v>47</v>
      </c>
      <c r="G22" s="24">
        <v>47</v>
      </c>
    </row>
    <row r="23" spans="1:7">
      <c r="A23" s="24"/>
      <c r="B23" s="24" t="s">
        <v>160</v>
      </c>
      <c r="C23" s="24">
        <v>5</v>
      </c>
      <c r="D23" s="24">
        <v>7</v>
      </c>
      <c r="E23" s="24">
        <v>4</v>
      </c>
      <c r="F23" s="24">
        <v>8</v>
      </c>
      <c r="G23" s="24">
        <v>13</v>
      </c>
    </row>
    <row r="24" spans="1:7">
      <c r="A24" s="24" t="s">
        <v>128</v>
      </c>
      <c r="B24" s="24"/>
      <c r="C24" s="24">
        <v>1</v>
      </c>
      <c r="D24" s="24">
        <v>1</v>
      </c>
      <c r="E24" s="24">
        <v>1</v>
      </c>
      <c r="F24" s="24">
        <v>0</v>
      </c>
      <c r="G24" s="24">
        <v>40</v>
      </c>
    </row>
    <row r="25" spans="1:7">
      <c r="A25" s="24" t="s">
        <v>90</v>
      </c>
      <c r="B25" s="24"/>
      <c r="C25" s="24">
        <v>6</v>
      </c>
      <c r="D25" s="24">
        <v>7</v>
      </c>
      <c r="E25" s="24">
        <v>7</v>
      </c>
      <c r="F25" s="24">
        <v>9</v>
      </c>
      <c r="G25" s="24">
        <v>10</v>
      </c>
    </row>
    <row r="26" spans="1:7">
      <c r="A26" s="24"/>
      <c r="B26" s="24"/>
      <c r="C26" s="24"/>
      <c r="D26" s="24"/>
      <c r="E26" s="24"/>
      <c r="F26" s="24"/>
      <c r="G26" s="24"/>
    </row>
    <row r="27" spans="1:7">
      <c r="A27" s="23" t="s">
        <v>167</v>
      </c>
      <c r="B27" s="24"/>
      <c r="C27" s="24"/>
      <c r="D27" s="24"/>
      <c r="E27" s="24"/>
      <c r="F27" s="24"/>
      <c r="G27" s="24"/>
    </row>
    <row r="28" spans="1:7">
      <c r="A28" s="24" t="s">
        <v>63</v>
      </c>
      <c r="B28" s="24"/>
      <c r="C28" s="24">
        <v>733</v>
      </c>
      <c r="D28" s="24">
        <v>724</v>
      </c>
      <c r="E28" s="24">
        <v>774</v>
      </c>
      <c r="F28" s="24">
        <v>805</v>
      </c>
      <c r="G28" s="24">
        <v>868</v>
      </c>
    </row>
    <row r="29" spans="1:7">
      <c r="A29" s="24" t="s">
        <v>64</v>
      </c>
      <c r="B29" s="24"/>
      <c r="C29" s="24">
        <v>42</v>
      </c>
      <c r="D29" s="24">
        <v>49</v>
      </c>
      <c r="E29" s="24">
        <v>46</v>
      </c>
      <c r="F29" s="24">
        <v>49</v>
      </c>
      <c r="G29" s="24">
        <v>77</v>
      </c>
    </row>
    <row r="30" spans="1:7">
      <c r="A30" s="24" t="s">
        <v>65</v>
      </c>
      <c r="B30" s="24"/>
      <c r="C30" s="24">
        <v>775</v>
      </c>
      <c r="D30" s="24">
        <v>774</v>
      </c>
      <c r="E30" s="24">
        <v>819</v>
      </c>
      <c r="F30" s="24">
        <v>854</v>
      </c>
      <c r="G30" s="24">
        <v>944</v>
      </c>
    </row>
    <row r="31" spans="1:7">
      <c r="A31" s="24"/>
      <c r="B31" s="24"/>
      <c r="C31" s="24"/>
      <c r="D31" s="24"/>
      <c r="E31" s="24"/>
      <c r="F31" s="24"/>
      <c r="G31" s="24"/>
    </row>
    <row r="32" spans="1:7">
      <c r="A32" s="23" t="s">
        <v>168</v>
      </c>
      <c r="B32" s="24"/>
      <c r="C32" s="24"/>
      <c r="D32" s="24"/>
      <c r="E32" s="24"/>
      <c r="F32" s="24"/>
      <c r="G32" s="24"/>
    </row>
    <row r="33" spans="1:7">
      <c r="A33" s="24" t="s">
        <v>104</v>
      </c>
      <c r="B33" s="24"/>
      <c r="C33" s="24">
        <v>154</v>
      </c>
      <c r="D33" s="24">
        <v>119</v>
      </c>
      <c r="E33" s="24">
        <v>147</v>
      </c>
      <c r="F33" s="24">
        <v>147</v>
      </c>
      <c r="G33" s="24">
        <v>161</v>
      </c>
    </row>
    <row r="34" spans="1:7">
      <c r="A34" s="24" t="s">
        <v>98</v>
      </c>
      <c r="B34" s="24"/>
      <c r="C34" s="24">
        <v>109</v>
      </c>
      <c r="D34" s="24">
        <v>103</v>
      </c>
      <c r="E34" s="24">
        <v>104</v>
      </c>
      <c r="F34" s="24">
        <v>119</v>
      </c>
      <c r="G34" s="24">
        <v>129</v>
      </c>
    </row>
    <row r="35" spans="1:7">
      <c r="A35" s="24" t="s">
        <v>92</v>
      </c>
      <c r="B35" s="24"/>
      <c r="C35" s="24">
        <v>109</v>
      </c>
      <c r="D35" s="24">
        <v>113</v>
      </c>
      <c r="E35" s="24">
        <v>112</v>
      </c>
      <c r="F35" s="24">
        <v>123</v>
      </c>
      <c r="G35" s="24">
        <v>115</v>
      </c>
    </row>
    <row r="36" spans="1:7">
      <c r="A36" s="24" t="s">
        <v>140</v>
      </c>
      <c r="B36" s="24"/>
      <c r="C36" s="24">
        <v>74</v>
      </c>
      <c r="D36" s="24">
        <v>72</v>
      </c>
      <c r="E36" s="24">
        <v>87</v>
      </c>
      <c r="F36" s="24">
        <v>83</v>
      </c>
      <c r="G36" s="24">
        <v>106</v>
      </c>
    </row>
    <row r="37" spans="1:7">
      <c r="A37" s="24" t="s">
        <v>142</v>
      </c>
      <c r="B37" s="24"/>
      <c r="C37" s="24">
        <v>72</v>
      </c>
      <c r="D37" s="24">
        <v>86</v>
      </c>
      <c r="E37" s="24">
        <v>94</v>
      </c>
      <c r="F37" s="24">
        <v>97</v>
      </c>
      <c r="G37" s="24">
        <v>99</v>
      </c>
    </row>
    <row r="38" spans="1:7">
      <c r="A38" s="24"/>
      <c r="B38" s="24"/>
      <c r="C38" s="24"/>
      <c r="D38" s="24"/>
      <c r="E38" s="24"/>
      <c r="F38" s="24"/>
      <c r="G38" s="24"/>
    </row>
    <row r="39" spans="1:7">
      <c r="A39" s="23" t="s">
        <v>169</v>
      </c>
      <c r="B39" s="24"/>
      <c r="C39" s="24"/>
      <c r="D39" s="24"/>
      <c r="E39" s="24"/>
      <c r="F39" s="24"/>
      <c r="G39" s="24"/>
    </row>
    <row r="40" spans="1:7">
      <c r="A40" s="24" t="s">
        <v>166</v>
      </c>
      <c r="B40" s="24"/>
      <c r="C40" s="24">
        <v>26</v>
      </c>
      <c r="D40" s="24">
        <v>28</v>
      </c>
      <c r="E40" s="24">
        <v>29</v>
      </c>
      <c r="F40" s="24">
        <v>29</v>
      </c>
      <c r="G40" s="24">
        <v>36</v>
      </c>
    </row>
    <row r="41" spans="1:7">
      <c r="A41" s="24"/>
      <c r="B41" s="24" t="s">
        <v>125</v>
      </c>
      <c r="C41" s="24">
        <v>22</v>
      </c>
      <c r="D41" s="24">
        <v>25</v>
      </c>
      <c r="E41" s="24">
        <v>25</v>
      </c>
      <c r="F41" s="24">
        <v>25</v>
      </c>
      <c r="G41" s="24">
        <v>31</v>
      </c>
    </row>
    <row r="42" spans="1:7">
      <c r="A42" s="24"/>
      <c r="B42" s="24" t="s">
        <v>160</v>
      </c>
      <c r="C42" s="24">
        <v>3</v>
      </c>
      <c r="D42" s="24">
        <v>2</v>
      </c>
      <c r="E42" s="24">
        <v>4</v>
      </c>
      <c r="F42" s="24">
        <v>3</v>
      </c>
      <c r="G42" s="24">
        <v>4</v>
      </c>
    </row>
    <row r="43" spans="1:7">
      <c r="A43" s="24"/>
      <c r="B43" s="24" t="s">
        <v>126</v>
      </c>
      <c r="C43" s="24">
        <v>1</v>
      </c>
      <c r="D43" s="24">
        <v>0</v>
      </c>
      <c r="E43" s="24">
        <v>1</v>
      </c>
      <c r="F43" s="24">
        <v>0</v>
      </c>
      <c r="G43" s="24">
        <v>1</v>
      </c>
    </row>
    <row r="44" spans="1:7">
      <c r="A44" s="24" t="s">
        <v>90</v>
      </c>
      <c r="B44" s="24"/>
      <c r="C44" s="10" t="s">
        <v>182</v>
      </c>
      <c r="D44" s="10" t="s">
        <v>182</v>
      </c>
      <c r="E44" s="10" t="s">
        <v>182</v>
      </c>
      <c r="F44" s="10" t="s">
        <v>182</v>
      </c>
      <c r="G44" s="24">
        <v>28</v>
      </c>
    </row>
    <row r="45" spans="1:7">
      <c r="A45" s="24" t="s">
        <v>128</v>
      </c>
      <c r="B45" s="24"/>
      <c r="C45" s="10" t="s">
        <v>182</v>
      </c>
      <c r="D45" s="10" t="s">
        <v>182</v>
      </c>
      <c r="E45" s="10" t="s">
        <v>182</v>
      </c>
      <c r="F45" s="24">
        <v>6</v>
      </c>
      <c r="G45" s="24">
        <v>6</v>
      </c>
    </row>
    <row r="46" spans="1:7">
      <c r="A46" s="22"/>
      <c r="B46" s="22"/>
      <c r="C46" s="22"/>
      <c r="D46" s="22"/>
      <c r="E46" s="22"/>
      <c r="F46" s="22"/>
      <c r="G46" s="22"/>
    </row>
    <row r="47" spans="1:7">
      <c r="A47" s="37" t="s">
        <v>75</v>
      </c>
      <c r="B47" s="34"/>
      <c r="C47" s="15"/>
      <c r="D47" s="15"/>
      <c r="E47" s="15"/>
      <c r="F47" s="15"/>
      <c r="G47" s="15"/>
    </row>
    <row r="48" spans="1:7">
      <c r="A48" s="38" t="s">
        <v>186</v>
      </c>
      <c r="B48" s="34"/>
      <c r="C48" s="15"/>
      <c r="D48" s="15"/>
      <c r="E48" s="15"/>
      <c r="F48" s="15"/>
      <c r="G48" s="15"/>
    </row>
    <row r="50" spans="1:2">
      <c r="A50" s="35" t="s">
        <v>58</v>
      </c>
      <c r="B50" s="35"/>
    </row>
  </sheetData>
  <mergeCells count="7">
    <mergeCell ref="A48:B48"/>
    <mergeCell ref="A50:B50"/>
    <mergeCell ref="A3:C3"/>
    <mergeCell ref="A1:C1"/>
    <mergeCell ref="A2:C2"/>
    <mergeCell ref="C5:G5"/>
    <mergeCell ref="A47:B47"/>
  </mergeCells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K57"/>
  <sheetViews>
    <sheetView workbookViewId="0">
      <selection sqref="A1:D1"/>
    </sheetView>
  </sheetViews>
  <sheetFormatPr defaultRowHeight="14.25"/>
  <cols>
    <col min="1" max="1" width="20.125" customWidth="1"/>
    <col min="2" max="11" width="6.5" customWidth="1"/>
  </cols>
  <sheetData>
    <row r="1" spans="1:11">
      <c r="A1" s="30" t="s">
        <v>206</v>
      </c>
      <c r="B1" s="30"/>
      <c r="C1" s="30"/>
      <c r="D1" s="30"/>
      <c r="E1" s="15"/>
      <c r="F1" s="15"/>
      <c r="G1" s="15"/>
      <c r="H1" s="15"/>
      <c r="I1" s="15"/>
      <c r="J1" s="15"/>
      <c r="K1" s="15"/>
    </row>
    <row r="2" spans="1:11" ht="15">
      <c r="A2" s="31" t="s">
        <v>207</v>
      </c>
      <c r="B2" s="31"/>
      <c r="C2" s="31"/>
      <c r="D2" s="31"/>
      <c r="E2" s="15"/>
      <c r="F2" s="15"/>
      <c r="G2" s="15"/>
      <c r="H2" s="15"/>
      <c r="I2" s="15"/>
      <c r="J2" s="15"/>
      <c r="K2" s="15"/>
    </row>
    <row r="3" spans="1:11">
      <c r="A3" s="29" t="s">
        <v>208</v>
      </c>
      <c r="B3" s="29"/>
      <c r="C3" s="29"/>
      <c r="D3" s="29"/>
      <c r="E3" s="15"/>
      <c r="F3" s="15"/>
      <c r="G3" s="15"/>
      <c r="H3" s="15"/>
      <c r="I3" s="15"/>
      <c r="J3" s="15"/>
      <c r="K3" s="15"/>
    </row>
    <row r="4" spans="1:11">
      <c r="A4" s="30" t="s">
        <v>209</v>
      </c>
      <c r="B4" s="30"/>
      <c r="C4" s="30"/>
      <c r="D4" s="30"/>
      <c r="E4" s="15"/>
      <c r="F4" s="15"/>
      <c r="G4" s="15"/>
      <c r="H4" s="15"/>
      <c r="I4" s="15"/>
      <c r="J4" s="15"/>
      <c r="K4" s="15"/>
    </row>
    <row r="6" spans="1:11" ht="14.25" customHeight="1">
      <c r="A6" s="40" t="s">
        <v>210</v>
      </c>
      <c r="B6" s="41" t="s">
        <v>211</v>
      </c>
      <c r="C6" s="28"/>
      <c r="D6" s="28"/>
      <c r="E6" s="28"/>
      <c r="F6" s="27"/>
      <c r="G6" s="41" t="s">
        <v>212</v>
      </c>
      <c r="H6" s="28"/>
      <c r="I6" s="28"/>
      <c r="J6" s="28"/>
      <c r="K6" s="28"/>
    </row>
    <row r="7" spans="1:11">
      <c r="A7" s="42"/>
      <c r="B7" s="21">
        <v>2015</v>
      </c>
      <c r="C7" s="21">
        <v>2016</v>
      </c>
      <c r="D7" s="21">
        <v>2017</v>
      </c>
      <c r="E7" s="21">
        <v>2018</v>
      </c>
      <c r="F7" s="21">
        <v>2019</v>
      </c>
      <c r="G7" s="21">
        <v>2015</v>
      </c>
      <c r="H7" s="21">
        <v>2016</v>
      </c>
      <c r="I7" s="21">
        <v>2017</v>
      </c>
      <c r="J7" s="21">
        <v>2018</v>
      </c>
      <c r="K7" s="20">
        <v>2019</v>
      </c>
    </row>
    <row r="8" spans="1:11">
      <c r="A8" s="24"/>
      <c r="B8" s="24"/>
      <c r="C8" s="24"/>
      <c r="D8" s="24"/>
      <c r="E8" s="24"/>
      <c r="F8" s="24"/>
      <c r="G8" s="24"/>
      <c r="H8" s="24"/>
      <c r="I8" s="15"/>
      <c r="J8" s="15"/>
      <c r="K8" s="15"/>
    </row>
    <row r="9" spans="1:11" ht="16.5">
      <c r="A9" s="43" t="s">
        <v>213</v>
      </c>
      <c r="B9" s="43"/>
      <c r="C9" s="43"/>
      <c r="D9" s="43"/>
      <c r="E9" s="43"/>
      <c r="F9" s="43"/>
      <c r="G9" s="43"/>
      <c r="H9" s="43"/>
      <c r="I9" s="43"/>
      <c r="J9" s="43"/>
      <c r="K9" s="43"/>
    </row>
    <row r="10" spans="1:11">
      <c r="A10" s="24" t="s">
        <v>214</v>
      </c>
      <c r="B10" s="24">
        <v>3691</v>
      </c>
      <c r="C10" s="24">
        <v>3692</v>
      </c>
      <c r="D10" s="24">
        <v>3787</v>
      </c>
      <c r="E10" s="24">
        <v>3458</v>
      </c>
      <c r="F10" s="24">
        <v>3175</v>
      </c>
      <c r="G10" s="24">
        <v>15.627084999999999</v>
      </c>
      <c r="H10" s="24">
        <v>15.661583</v>
      </c>
      <c r="I10" s="24">
        <v>16.174174000000001</v>
      </c>
      <c r="J10" s="24">
        <v>14.326445</v>
      </c>
      <c r="K10" s="24">
        <v>13.634905</v>
      </c>
    </row>
    <row r="11" spans="1:11">
      <c r="A11" s="24" t="s">
        <v>215</v>
      </c>
      <c r="B11" s="24">
        <v>3197</v>
      </c>
      <c r="C11" s="24">
        <v>3244</v>
      </c>
      <c r="D11" s="24">
        <v>3175</v>
      </c>
      <c r="E11" s="24">
        <v>3081</v>
      </c>
      <c r="F11" s="24">
        <v>2813</v>
      </c>
      <c r="G11" s="24">
        <v>79.192182000000003</v>
      </c>
      <c r="H11" s="24">
        <v>79.740500999999995</v>
      </c>
      <c r="I11" s="24">
        <v>77.822691000000006</v>
      </c>
      <c r="J11" s="24">
        <v>76.540902000000003</v>
      </c>
      <c r="K11" s="24">
        <v>70.726074999999994</v>
      </c>
    </row>
    <row r="12" spans="1:11">
      <c r="A12" s="24" t="s">
        <v>216</v>
      </c>
      <c r="B12" s="24">
        <v>1258</v>
      </c>
      <c r="C12" s="24">
        <v>1352</v>
      </c>
      <c r="D12" s="24">
        <v>1315</v>
      </c>
      <c r="E12" s="24">
        <v>1243</v>
      </c>
      <c r="F12" s="24">
        <v>1202</v>
      </c>
      <c r="G12" s="24">
        <v>89.389673000000002</v>
      </c>
      <c r="H12" s="24">
        <v>97.159126000000001</v>
      </c>
      <c r="I12" s="24">
        <v>94.469604000000004</v>
      </c>
      <c r="J12" s="24">
        <v>89.21857</v>
      </c>
      <c r="K12" s="24">
        <v>85.242062000000004</v>
      </c>
    </row>
    <row r="13" spans="1:11">
      <c r="A13" s="24" t="s">
        <v>217</v>
      </c>
      <c r="B13" s="24">
        <v>2413</v>
      </c>
      <c r="C13" s="24">
        <v>2521</v>
      </c>
      <c r="D13" s="24">
        <v>2454</v>
      </c>
      <c r="E13" s="24">
        <v>2411</v>
      </c>
      <c r="F13" s="24">
        <v>2382</v>
      </c>
      <c r="G13" s="24">
        <v>573.14729</v>
      </c>
      <c r="H13" s="24">
        <v>600.78166499999998</v>
      </c>
      <c r="I13" s="24">
        <v>580.80145900000002</v>
      </c>
      <c r="J13" s="24">
        <v>573.05796499999997</v>
      </c>
      <c r="K13" s="24">
        <v>572.316823</v>
      </c>
    </row>
    <row r="14" spans="1:11">
      <c r="A14" s="24" t="s">
        <v>218</v>
      </c>
      <c r="B14" s="24">
        <v>755</v>
      </c>
      <c r="C14" s="24">
        <v>759</v>
      </c>
      <c r="D14" s="24">
        <v>731</v>
      </c>
      <c r="E14" s="24">
        <v>736</v>
      </c>
      <c r="F14" s="24">
        <v>734</v>
      </c>
      <c r="G14" s="24">
        <v>540.77930600000002</v>
      </c>
      <c r="H14" s="24">
        <v>547.69148900000005</v>
      </c>
      <c r="I14" s="24">
        <v>519.69620399999997</v>
      </c>
      <c r="J14" s="24">
        <v>530.80274599999996</v>
      </c>
      <c r="K14" s="24">
        <v>523.60154</v>
      </c>
    </row>
    <row r="15" spans="1:11">
      <c r="A15" s="24" t="s">
        <v>219</v>
      </c>
      <c r="B15" s="24">
        <v>597</v>
      </c>
      <c r="C15" s="24">
        <v>643</v>
      </c>
      <c r="D15" s="24">
        <v>622</v>
      </c>
      <c r="E15" s="24">
        <v>603</v>
      </c>
      <c r="F15" s="24">
        <v>573</v>
      </c>
      <c r="G15" s="24">
        <v>858.34709199999998</v>
      </c>
      <c r="H15" s="24">
        <v>913.03625099999999</v>
      </c>
      <c r="I15" s="24">
        <v>878.48491899999999</v>
      </c>
      <c r="J15" s="24">
        <v>855.89780499999995</v>
      </c>
      <c r="K15" s="24">
        <v>810.19734400000004</v>
      </c>
    </row>
    <row r="16" spans="1:11">
      <c r="A16" s="24" t="s">
        <v>220</v>
      </c>
      <c r="B16" s="24">
        <v>609</v>
      </c>
      <c r="C16" s="24">
        <v>658</v>
      </c>
      <c r="D16" s="24">
        <v>640</v>
      </c>
      <c r="E16" s="24">
        <v>654</v>
      </c>
      <c r="F16" s="24">
        <v>609</v>
      </c>
      <c r="G16" s="24">
        <v>1956.3539350000001</v>
      </c>
      <c r="H16" s="24">
        <v>2136.0953800000002</v>
      </c>
      <c r="I16" s="24">
        <v>2052.9729779999998</v>
      </c>
      <c r="J16" s="24">
        <v>2072.1701659999999</v>
      </c>
      <c r="K16" s="24">
        <v>1943.102304</v>
      </c>
    </row>
    <row r="17" spans="1:11">
      <c r="A17" s="24" t="s">
        <v>221</v>
      </c>
      <c r="B17" s="24">
        <v>357</v>
      </c>
      <c r="C17" s="24">
        <v>342</v>
      </c>
      <c r="D17" s="24">
        <v>368</v>
      </c>
      <c r="E17" s="24">
        <v>359</v>
      </c>
      <c r="F17" s="24">
        <v>352</v>
      </c>
      <c r="G17" s="24">
        <v>2518.3142929999999</v>
      </c>
      <c r="H17" s="24">
        <v>2453.3500130000002</v>
      </c>
      <c r="I17" s="24">
        <v>2605.4440890000001</v>
      </c>
      <c r="J17" s="24">
        <v>2541.4119310000001</v>
      </c>
      <c r="K17" s="24">
        <v>2475.31882</v>
      </c>
    </row>
    <row r="18" spans="1:11">
      <c r="A18" s="24" t="s">
        <v>222</v>
      </c>
      <c r="B18" s="24">
        <v>287</v>
      </c>
      <c r="C18" s="24">
        <v>298</v>
      </c>
      <c r="D18" s="24">
        <v>287</v>
      </c>
      <c r="E18" s="24">
        <v>292</v>
      </c>
      <c r="F18" s="24">
        <v>281</v>
      </c>
      <c r="G18" s="24">
        <v>4436.0171220000002</v>
      </c>
      <c r="H18" s="24">
        <v>4701.1334569999999</v>
      </c>
      <c r="I18" s="24">
        <v>4488.1784960000005</v>
      </c>
      <c r="J18" s="24">
        <v>4638.5481410000002</v>
      </c>
      <c r="K18" s="24">
        <v>4387.3840460000001</v>
      </c>
    </row>
    <row r="19" spans="1:11">
      <c r="A19" s="24" t="s">
        <v>223</v>
      </c>
      <c r="B19" s="24">
        <v>175</v>
      </c>
      <c r="C19" s="24">
        <v>183</v>
      </c>
      <c r="D19" s="24">
        <v>197</v>
      </c>
      <c r="E19" s="24">
        <v>199</v>
      </c>
      <c r="F19" s="24">
        <v>197</v>
      </c>
      <c r="G19" s="24">
        <v>7672.4090900000001</v>
      </c>
      <c r="H19" s="24">
        <v>7851.6009169999998</v>
      </c>
      <c r="I19" s="24">
        <v>8159.1182280000003</v>
      </c>
      <c r="J19" s="24">
        <v>8754.9189640000004</v>
      </c>
      <c r="K19" s="24">
        <v>8440.3479349999998</v>
      </c>
    </row>
    <row r="20" spans="1:11">
      <c r="A20" s="24" t="s">
        <v>224</v>
      </c>
      <c r="B20" s="24">
        <v>87</v>
      </c>
      <c r="C20" s="24">
        <v>97</v>
      </c>
      <c r="D20" s="24">
        <v>93</v>
      </c>
      <c r="E20" s="24">
        <v>98</v>
      </c>
      <c r="F20" s="24">
        <v>106</v>
      </c>
      <c r="G20" s="24">
        <v>33513.950713999999</v>
      </c>
      <c r="H20" s="24">
        <v>34114.750247999997</v>
      </c>
      <c r="I20" s="24">
        <v>34842.416569000001</v>
      </c>
      <c r="J20" s="24">
        <v>39850.637547999999</v>
      </c>
      <c r="K20" s="24">
        <v>43962.271280000001</v>
      </c>
    </row>
    <row r="21" spans="1:11">
      <c r="A21" s="24" t="s">
        <v>225</v>
      </c>
      <c r="B21" s="3" t="s">
        <v>69</v>
      </c>
      <c r="C21" s="3" t="s">
        <v>69</v>
      </c>
      <c r="D21" s="3" t="s">
        <v>69</v>
      </c>
      <c r="E21" s="3" t="s">
        <v>69</v>
      </c>
      <c r="F21" s="3" t="s">
        <v>69</v>
      </c>
      <c r="G21" s="24">
        <v>198.20277400000001</v>
      </c>
      <c r="H21" s="24">
        <v>247.164613</v>
      </c>
      <c r="I21" s="24">
        <v>224.40109699999999</v>
      </c>
      <c r="J21" s="24">
        <v>374.31373300000001</v>
      </c>
      <c r="K21" s="24">
        <v>998.92470500000002</v>
      </c>
    </row>
    <row r="22" spans="1:11" ht="16.5">
      <c r="A22" s="23" t="s">
        <v>226</v>
      </c>
      <c r="B22" s="23">
        <v>13426</v>
      </c>
      <c r="C22" s="23">
        <v>13789</v>
      </c>
      <c r="D22" s="23">
        <v>13669</v>
      </c>
      <c r="E22" s="23">
        <v>13134</v>
      </c>
      <c r="F22" s="23">
        <v>12424</v>
      </c>
      <c r="G22" s="23">
        <v>52452</v>
      </c>
      <c r="H22" s="23">
        <v>53758</v>
      </c>
      <c r="I22" s="23">
        <v>54540</v>
      </c>
      <c r="J22" s="23">
        <v>60372</v>
      </c>
      <c r="K22" s="23">
        <v>64283</v>
      </c>
    </row>
    <row r="23" spans="1:1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>
      <c r="A24" s="43" t="s">
        <v>227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</row>
    <row r="25" spans="1:11">
      <c r="A25" s="24" t="s">
        <v>214</v>
      </c>
      <c r="B25" s="24">
        <v>3741</v>
      </c>
      <c r="C25" s="24">
        <v>3737</v>
      </c>
      <c r="D25" s="24">
        <v>3821</v>
      </c>
      <c r="E25" s="24">
        <v>3499</v>
      </c>
      <c r="F25" s="24">
        <v>3215</v>
      </c>
      <c r="G25" s="24">
        <v>15.827185999999999</v>
      </c>
      <c r="H25" s="24">
        <v>15.849004000000001</v>
      </c>
      <c r="I25" s="24">
        <v>16.30057</v>
      </c>
      <c r="J25" s="24">
        <v>14.505708</v>
      </c>
      <c r="K25" s="24">
        <v>13.780284999999999</v>
      </c>
    </row>
    <row r="26" spans="1:11">
      <c r="A26" s="24" t="s">
        <v>215</v>
      </c>
      <c r="B26" s="24">
        <v>3219</v>
      </c>
      <c r="C26" s="24">
        <v>3262</v>
      </c>
      <c r="D26" s="24">
        <v>3201</v>
      </c>
      <c r="E26" s="24">
        <v>3099</v>
      </c>
      <c r="F26" s="24">
        <v>2824</v>
      </c>
      <c r="G26" s="24">
        <v>79.818814000000003</v>
      </c>
      <c r="H26" s="24">
        <v>80.259801999999993</v>
      </c>
      <c r="I26" s="24">
        <v>78.442783000000006</v>
      </c>
      <c r="J26" s="24">
        <v>76.994999000000007</v>
      </c>
      <c r="K26" s="24">
        <v>70.842993000000007</v>
      </c>
    </row>
    <row r="27" spans="1:11">
      <c r="A27" s="24" t="s">
        <v>216</v>
      </c>
      <c r="B27" s="24">
        <v>1254</v>
      </c>
      <c r="C27" s="24">
        <v>1349</v>
      </c>
      <c r="D27" s="24">
        <v>1319</v>
      </c>
      <c r="E27" s="24">
        <v>1239</v>
      </c>
      <c r="F27" s="24">
        <v>1185</v>
      </c>
      <c r="G27" s="24">
        <v>89.063632999999996</v>
      </c>
      <c r="H27" s="24">
        <v>97.051320000000004</v>
      </c>
      <c r="I27" s="24">
        <v>94.617084000000006</v>
      </c>
      <c r="J27" s="24">
        <v>89.117262999999994</v>
      </c>
      <c r="K27" s="24">
        <v>83.941281000000004</v>
      </c>
    </row>
    <row r="28" spans="1:11">
      <c r="A28" s="24" t="s">
        <v>217</v>
      </c>
      <c r="B28" s="24">
        <v>2352</v>
      </c>
      <c r="C28" s="24">
        <v>2474</v>
      </c>
      <c r="D28" s="24">
        <v>2396</v>
      </c>
      <c r="E28" s="24">
        <v>2361</v>
      </c>
      <c r="F28" s="24">
        <v>2327</v>
      </c>
      <c r="G28" s="24">
        <v>554.80397600000003</v>
      </c>
      <c r="H28" s="24">
        <v>586.96430499999997</v>
      </c>
      <c r="I28" s="24">
        <v>562.97112600000003</v>
      </c>
      <c r="J28" s="24">
        <v>558.470642</v>
      </c>
      <c r="K28" s="24">
        <v>559.41967799999998</v>
      </c>
    </row>
    <row r="29" spans="1:11">
      <c r="A29" s="24" t="s">
        <v>218</v>
      </c>
      <c r="B29" s="24">
        <v>695</v>
      </c>
      <c r="C29" s="24">
        <v>713</v>
      </c>
      <c r="D29" s="24">
        <v>679</v>
      </c>
      <c r="E29" s="24">
        <v>678</v>
      </c>
      <c r="F29" s="24">
        <v>672</v>
      </c>
      <c r="G29" s="24">
        <v>497.89168999999998</v>
      </c>
      <c r="H29" s="24">
        <v>513.85054600000001</v>
      </c>
      <c r="I29" s="24">
        <v>480.47407500000003</v>
      </c>
      <c r="J29" s="24">
        <v>485.65702599999997</v>
      </c>
      <c r="K29" s="24">
        <v>476.09559999999999</v>
      </c>
    </row>
    <row r="30" spans="1:11">
      <c r="A30" s="24" t="s">
        <v>219</v>
      </c>
      <c r="B30" s="24">
        <v>517</v>
      </c>
      <c r="C30" s="24">
        <v>545</v>
      </c>
      <c r="D30" s="24">
        <v>553</v>
      </c>
      <c r="E30" s="24">
        <v>526</v>
      </c>
      <c r="F30" s="24">
        <v>507</v>
      </c>
      <c r="G30" s="24">
        <v>736.02914499999997</v>
      </c>
      <c r="H30" s="24">
        <v>773.029854</v>
      </c>
      <c r="I30" s="24">
        <v>775.50970500000005</v>
      </c>
      <c r="J30" s="24">
        <v>738.68589199999997</v>
      </c>
      <c r="K30" s="24">
        <v>714.62516300000004</v>
      </c>
    </row>
    <row r="31" spans="1:11">
      <c r="A31" s="24" t="s">
        <v>220</v>
      </c>
      <c r="B31" s="24">
        <v>489</v>
      </c>
      <c r="C31" s="24">
        <v>541</v>
      </c>
      <c r="D31" s="24">
        <v>520</v>
      </c>
      <c r="E31" s="24">
        <v>525</v>
      </c>
      <c r="F31" s="24">
        <v>486</v>
      </c>
      <c r="G31" s="24">
        <v>1558.157923</v>
      </c>
      <c r="H31" s="24">
        <v>1747.492344</v>
      </c>
      <c r="I31" s="24">
        <v>1659.620987</v>
      </c>
      <c r="J31" s="24">
        <v>1657.813664</v>
      </c>
      <c r="K31" s="24">
        <v>1529.034735</v>
      </c>
    </row>
    <row r="32" spans="1:11">
      <c r="A32" s="24" t="s">
        <v>221</v>
      </c>
      <c r="B32" s="24">
        <v>281</v>
      </c>
      <c r="C32" s="24">
        <v>259</v>
      </c>
      <c r="D32" s="24">
        <v>277</v>
      </c>
      <c r="E32" s="24">
        <v>283</v>
      </c>
      <c r="F32" s="24">
        <v>276</v>
      </c>
      <c r="G32" s="24">
        <v>2010.4930440000001</v>
      </c>
      <c r="H32" s="24">
        <v>1864.9261750000001</v>
      </c>
      <c r="I32" s="24">
        <v>1980.3558370000001</v>
      </c>
      <c r="J32" s="24">
        <v>2018.1002719999999</v>
      </c>
      <c r="K32" s="24">
        <v>1966.2992019999999</v>
      </c>
    </row>
    <row r="33" spans="1:11">
      <c r="A33" s="24" t="s">
        <v>222</v>
      </c>
      <c r="B33" s="24">
        <v>229</v>
      </c>
      <c r="C33" s="24">
        <v>232</v>
      </c>
      <c r="D33" s="24">
        <v>219</v>
      </c>
      <c r="E33" s="24">
        <v>229</v>
      </c>
      <c r="F33" s="24">
        <v>220</v>
      </c>
      <c r="G33" s="24">
        <v>3569.5264790000001</v>
      </c>
      <c r="H33" s="24">
        <v>3695.0754160000001</v>
      </c>
      <c r="I33" s="24">
        <v>3438.2328429999998</v>
      </c>
      <c r="J33" s="24">
        <v>3636.9511619999998</v>
      </c>
      <c r="K33" s="24">
        <v>3462.2491580000001</v>
      </c>
    </row>
    <row r="34" spans="1:11">
      <c r="A34" s="24" t="s">
        <v>223</v>
      </c>
      <c r="B34" s="24">
        <v>151</v>
      </c>
      <c r="C34" s="24">
        <v>157</v>
      </c>
      <c r="D34" s="24">
        <v>167</v>
      </c>
      <c r="E34" s="24">
        <v>170</v>
      </c>
      <c r="F34" s="24">
        <v>163</v>
      </c>
      <c r="G34" s="24">
        <v>6587.7180410000001</v>
      </c>
      <c r="H34" s="24">
        <v>6818.626201</v>
      </c>
      <c r="I34" s="24">
        <v>7017.6535489999997</v>
      </c>
      <c r="J34" s="24">
        <v>7586.7292299999999</v>
      </c>
      <c r="K34" s="24">
        <v>7056.660672</v>
      </c>
    </row>
    <row r="35" spans="1:11">
      <c r="A35" s="24" t="s">
        <v>224</v>
      </c>
      <c r="B35" s="24">
        <v>80</v>
      </c>
      <c r="C35" s="24">
        <v>88</v>
      </c>
      <c r="D35" s="24">
        <v>84</v>
      </c>
      <c r="E35" s="24">
        <v>86</v>
      </c>
      <c r="F35" s="24">
        <v>96</v>
      </c>
      <c r="G35" s="24">
        <v>32498.630475999998</v>
      </c>
      <c r="H35" s="24">
        <v>32884.574662999999</v>
      </c>
      <c r="I35" s="24">
        <v>33544.911851999997</v>
      </c>
      <c r="J35" s="24">
        <v>38252.853324999996</v>
      </c>
      <c r="K35" s="24">
        <v>42454.688367000002</v>
      </c>
    </row>
    <row r="36" spans="1:11">
      <c r="A36" s="24" t="s">
        <v>225</v>
      </c>
      <c r="B36" s="3" t="s">
        <v>69</v>
      </c>
      <c r="C36" s="3" t="s">
        <v>69</v>
      </c>
      <c r="D36" s="3" t="s">
        <v>69</v>
      </c>
      <c r="E36" s="3" t="s">
        <v>69</v>
      </c>
      <c r="F36" s="3" t="s">
        <v>69</v>
      </c>
      <c r="G36" s="24">
        <v>198.20277400000001</v>
      </c>
      <c r="H36" s="24">
        <v>247.164613</v>
      </c>
      <c r="I36" s="24">
        <v>224.40109699999999</v>
      </c>
      <c r="J36" s="24">
        <v>374.31373300000001</v>
      </c>
      <c r="K36" s="24">
        <v>998.92470500000002</v>
      </c>
    </row>
    <row r="37" spans="1:11">
      <c r="A37" s="23" t="s">
        <v>65</v>
      </c>
      <c r="B37" s="23">
        <v>13008</v>
      </c>
      <c r="C37" s="23">
        <v>13357</v>
      </c>
      <c r="D37" s="23">
        <v>13236</v>
      </c>
      <c r="E37" s="23">
        <v>12695</v>
      </c>
      <c r="F37" s="23">
        <v>11971</v>
      </c>
      <c r="G37" s="23">
        <v>48396</v>
      </c>
      <c r="H37" s="23">
        <v>49325</v>
      </c>
      <c r="I37" s="23">
        <v>49873</v>
      </c>
      <c r="J37" s="23">
        <v>55490</v>
      </c>
      <c r="K37" s="23">
        <v>59387</v>
      </c>
    </row>
    <row r="38" spans="1:1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ht="16.5">
      <c r="A39" s="43" t="s">
        <v>228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</row>
    <row r="40" spans="1:11">
      <c r="A40" s="24" t="s">
        <v>214</v>
      </c>
      <c r="B40" s="24">
        <v>17</v>
      </c>
      <c r="C40" s="24">
        <v>15</v>
      </c>
      <c r="D40" s="24">
        <v>15</v>
      </c>
      <c r="E40" s="24">
        <v>15</v>
      </c>
      <c r="F40" s="24">
        <v>11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</row>
    <row r="41" spans="1:11">
      <c r="A41" s="24" t="s">
        <v>215</v>
      </c>
      <c r="B41" s="24">
        <v>28</v>
      </c>
      <c r="C41" s="24">
        <v>33</v>
      </c>
      <c r="D41" s="24">
        <v>29</v>
      </c>
      <c r="E41" s="24">
        <v>26</v>
      </c>
      <c r="F41" s="24">
        <v>43</v>
      </c>
      <c r="G41" s="24">
        <v>1</v>
      </c>
      <c r="H41" s="24">
        <v>1</v>
      </c>
      <c r="I41" s="24">
        <v>1</v>
      </c>
      <c r="J41" s="24">
        <v>1</v>
      </c>
      <c r="K41" s="24">
        <v>1</v>
      </c>
    </row>
    <row r="42" spans="1:11">
      <c r="A42" s="24" t="s">
        <v>216</v>
      </c>
      <c r="B42" s="24">
        <v>28</v>
      </c>
      <c r="C42" s="24">
        <v>24</v>
      </c>
      <c r="D42" s="24">
        <v>32</v>
      </c>
      <c r="E42" s="24">
        <v>32</v>
      </c>
      <c r="F42" s="24">
        <v>49</v>
      </c>
      <c r="G42" s="24">
        <v>2</v>
      </c>
      <c r="H42" s="24">
        <v>2</v>
      </c>
      <c r="I42" s="24">
        <v>2</v>
      </c>
      <c r="J42" s="24">
        <v>2</v>
      </c>
      <c r="K42" s="24">
        <v>4</v>
      </c>
    </row>
    <row r="43" spans="1:11">
      <c r="A43" s="24" t="s">
        <v>217</v>
      </c>
      <c r="B43" s="24">
        <v>140</v>
      </c>
      <c r="C43" s="24">
        <v>146</v>
      </c>
      <c r="D43" s="24">
        <v>135</v>
      </c>
      <c r="E43" s="24">
        <v>152</v>
      </c>
      <c r="F43" s="24">
        <v>152</v>
      </c>
      <c r="G43" s="24">
        <v>40</v>
      </c>
      <c r="H43" s="24">
        <v>39</v>
      </c>
      <c r="I43" s="24">
        <v>36</v>
      </c>
      <c r="J43" s="24">
        <v>39</v>
      </c>
      <c r="K43" s="24">
        <v>40</v>
      </c>
    </row>
    <row r="44" spans="1:11">
      <c r="A44" s="24" t="s">
        <v>218</v>
      </c>
      <c r="B44" s="24">
        <v>80</v>
      </c>
      <c r="C44" s="24">
        <v>72</v>
      </c>
      <c r="D44" s="24">
        <v>90</v>
      </c>
      <c r="E44" s="24">
        <v>89</v>
      </c>
      <c r="F44" s="24">
        <v>95</v>
      </c>
      <c r="G44" s="24">
        <v>60</v>
      </c>
      <c r="H44" s="24">
        <v>52</v>
      </c>
      <c r="I44" s="24">
        <v>65</v>
      </c>
      <c r="J44" s="24">
        <v>65</v>
      </c>
      <c r="K44" s="24">
        <v>70</v>
      </c>
    </row>
    <row r="45" spans="1:11">
      <c r="A45" s="24" t="s">
        <v>219</v>
      </c>
      <c r="B45" s="24">
        <v>115</v>
      </c>
      <c r="C45" s="24">
        <v>124</v>
      </c>
      <c r="D45" s="24">
        <v>101</v>
      </c>
      <c r="E45" s="24">
        <v>108</v>
      </c>
      <c r="F45" s="24">
        <v>92</v>
      </c>
      <c r="G45" s="24">
        <v>171</v>
      </c>
      <c r="H45" s="24">
        <v>173</v>
      </c>
      <c r="I45" s="24">
        <v>147</v>
      </c>
      <c r="J45" s="24">
        <v>158</v>
      </c>
      <c r="K45" s="24">
        <v>134</v>
      </c>
    </row>
    <row r="46" spans="1:11">
      <c r="A46" s="24" t="s">
        <v>220</v>
      </c>
      <c r="B46" s="24">
        <v>137</v>
      </c>
      <c r="C46" s="24">
        <v>144</v>
      </c>
      <c r="D46" s="24">
        <v>144</v>
      </c>
      <c r="E46" s="24">
        <v>149</v>
      </c>
      <c r="F46" s="24">
        <v>132</v>
      </c>
      <c r="G46" s="24">
        <v>439</v>
      </c>
      <c r="H46" s="24">
        <v>470</v>
      </c>
      <c r="I46" s="24">
        <v>470</v>
      </c>
      <c r="J46" s="24">
        <v>477</v>
      </c>
      <c r="K46" s="24">
        <v>439</v>
      </c>
    </row>
    <row r="47" spans="1:11">
      <c r="A47" s="24" t="s">
        <v>221</v>
      </c>
      <c r="B47" s="24">
        <v>74</v>
      </c>
      <c r="C47" s="24">
        <v>84</v>
      </c>
      <c r="D47" s="24">
        <v>89</v>
      </c>
      <c r="E47" s="24">
        <v>77</v>
      </c>
      <c r="F47" s="24">
        <v>76</v>
      </c>
      <c r="G47" s="24">
        <v>506</v>
      </c>
      <c r="H47" s="24">
        <v>591</v>
      </c>
      <c r="I47" s="24">
        <v>615</v>
      </c>
      <c r="J47" s="24">
        <v>525</v>
      </c>
      <c r="K47" s="24">
        <v>507</v>
      </c>
    </row>
    <row r="48" spans="1:11">
      <c r="A48" s="24" t="s">
        <v>222</v>
      </c>
      <c r="B48" s="24">
        <v>62</v>
      </c>
      <c r="C48" s="24">
        <v>66</v>
      </c>
      <c r="D48" s="24">
        <v>68</v>
      </c>
      <c r="E48" s="24">
        <v>64</v>
      </c>
      <c r="F48" s="24">
        <v>65</v>
      </c>
      <c r="G48" s="24">
        <v>942</v>
      </c>
      <c r="H48" s="24">
        <v>992</v>
      </c>
      <c r="I48" s="24">
        <v>1053</v>
      </c>
      <c r="J48" s="24">
        <v>1025</v>
      </c>
      <c r="K48" s="24">
        <v>996</v>
      </c>
    </row>
    <row r="49" spans="1:11">
      <c r="A49" s="24" t="s">
        <v>223</v>
      </c>
      <c r="B49" s="24">
        <v>23</v>
      </c>
      <c r="C49" s="24">
        <v>26</v>
      </c>
      <c r="D49" s="24">
        <v>30</v>
      </c>
      <c r="E49" s="24">
        <v>29</v>
      </c>
      <c r="F49" s="24">
        <v>32</v>
      </c>
      <c r="G49" s="24">
        <v>1047</v>
      </c>
      <c r="H49" s="24">
        <v>1037</v>
      </c>
      <c r="I49" s="24">
        <v>1176</v>
      </c>
      <c r="J49" s="24">
        <v>1208</v>
      </c>
      <c r="K49" s="24">
        <v>1369</v>
      </c>
    </row>
    <row r="50" spans="1:11">
      <c r="A50" s="24" t="s">
        <v>224</v>
      </c>
      <c r="B50" s="24">
        <v>6</v>
      </c>
      <c r="C50" s="24">
        <v>8</v>
      </c>
      <c r="D50" s="24">
        <v>8</v>
      </c>
      <c r="E50" s="24">
        <v>10</v>
      </c>
      <c r="F50" s="24">
        <v>9</v>
      </c>
      <c r="G50" s="24">
        <v>847</v>
      </c>
      <c r="H50" s="24">
        <v>1076</v>
      </c>
      <c r="I50" s="24">
        <v>1100</v>
      </c>
      <c r="J50" s="24">
        <v>1382</v>
      </c>
      <c r="K50" s="24">
        <v>1337</v>
      </c>
    </row>
    <row r="51" spans="1:11" ht="16.5">
      <c r="A51" s="23" t="s">
        <v>226</v>
      </c>
      <c r="B51" s="23">
        <v>710</v>
      </c>
      <c r="C51" s="23">
        <v>742</v>
      </c>
      <c r="D51" s="23">
        <v>741</v>
      </c>
      <c r="E51" s="23">
        <v>751</v>
      </c>
      <c r="F51" s="23">
        <v>756</v>
      </c>
      <c r="G51" s="23">
        <v>4056</v>
      </c>
      <c r="H51" s="23">
        <v>4433</v>
      </c>
      <c r="I51" s="23">
        <v>4666</v>
      </c>
      <c r="J51" s="23">
        <v>4882</v>
      </c>
      <c r="K51" s="23">
        <v>4897</v>
      </c>
    </row>
    <row r="52" spans="1:1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</row>
    <row r="53" spans="1:11">
      <c r="A53" s="44" t="s">
        <v>229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>
      <c r="A54" s="44" t="s">
        <v>230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>
      <c r="A55" s="23" t="s">
        <v>75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1">
      <c r="A56" s="24" t="s">
        <v>231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1">
      <c r="A57" s="35" t="s">
        <v>58</v>
      </c>
      <c r="B57" s="35"/>
      <c r="C57" s="15"/>
      <c r="D57" s="15"/>
      <c r="E57" s="15"/>
      <c r="F57" s="15"/>
      <c r="G57" s="15"/>
      <c r="H57" s="15"/>
      <c r="I57" s="15"/>
      <c r="J57" s="15"/>
      <c r="K57" s="15"/>
    </row>
  </sheetData>
  <mergeCells count="11">
    <mergeCell ref="A3:D3"/>
    <mergeCell ref="A4:D4"/>
    <mergeCell ref="A1:D1"/>
    <mergeCell ref="A2:D2"/>
    <mergeCell ref="B6:F6"/>
    <mergeCell ref="A57:B57"/>
    <mergeCell ref="G6:K6"/>
    <mergeCell ref="A6:A7"/>
    <mergeCell ref="A9:K9"/>
    <mergeCell ref="A24:K24"/>
    <mergeCell ref="A39:K39"/>
  </mergeCells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68"/>
  <sheetViews>
    <sheetView workbookViewId="0">
      <selection sqref="A1:C1"/>
    </sheetView>
  </sheetViews>
  <sheetFormatPr defaultRowHeight="14.25"/>
  <cols>
    <col min="1" max="1" width="50.75" customWidth="1"/>
  </cols>
  <sheetData>
    <row r="1" spans="1:3">
      <c r="A1" s="30" t="s">
        <v>232</v>
      </c>
      <c r="B1" s="34"/>
      <c r="C1" s="34"/>
    </row>
    <row r="2" spans="1:3" ht="15">
      <c r="A2" s="31" t="s">
        <v>233</v>
      </c>
      <c r="B2" s="34"/>
      <c r="C2" s="34"/>
    </row>
    <row r="3" spans="1:3">
      <c r="A3" s="29" t="s">
        <v>234</v>
      </c>
      <c r="B3" s="34"/>
      <c r="C3" s="34"/>
    </row>
    <row r="4" spans="1:3">
      <c r="A4" s="30" t="s">
        <v>67</v>
      </c>
      <c r="B4" s="34"/>
      <c r="C4" s="34"/>
    </row>
    <row r="5" spans="1:3">
      <c r="A5" s="1" t="s">
        <v>235</v>
      </c>
      <c r="B5" s="15"/>
      <c r="C5" s="15"/>
    </row>
    <row r="6" spans="1:3">
      <c r="A6" s="2" t="s">
        <v>236</v>
      </c>
      <c r="B6" s="15"/>
      <c r="C6" s="15"/>
    </row>
    <row r="7" spans="1:3">
      <c r="A7" s="2" t="s">
        <v>237</v>
      </c>
      <c r="B7" s="15"/>
      <c r="C7" s="15"/>
    </row>
    <row r="8" spans="1:3">
      <c r="A8" s="2" t="s">
        <v>35</v>
      </c>
      <c r="B8" s="15"/>
      <c r="C8" s="15"/>
    </row>
    <row r="9" spans="1:3">
      <c r="A9" s="2" t="s">
        <v>238</v>
      </c>
      <c r="B9" s="15"/>
      <c r="C9" s="15"/>
    </row>
    <row r="10" spans="1:3">
      <c r="A10" s="2" t="s">
        <v>32</v>
      </c>
      <c r="B10" s="15"/>
      <c r="C10" s="15"/>
    </row>
    <row r="11" spans="1:3">
      <c r="A11" s="2" t="s">
        <v>239</v>
      </c>
      <c r="B11" s="15"/>
      <c r="C11" s="15"/>
    </row>
    <row r="12" spans="1:3">
      <c r="A12" s="2" t="s">
        <v>40</v>
      </c>
      <c r="B12" s="15"/>
      <c r="C12" s="15"/>
    </row>
    <row r="13" spans="1:3">
      <c r="A13" s="2" t="s">
        <v>28</v>
      </c>
      <c r="B13" s="15"/>
      <c r="C13" s="15"/>
    </row>
    <row r="14" spans="1:3">
      <c r="A14" s="2" t="s">
        <v>30</v>
      </c>
      <c r="B14" s="15"/>
      <c r="C14" s="15"/>
    </row>
    <row r="15" spans="1:3">
      <c r="A15" s="2" t="s">
        <v>38</v>
      </c>
      <c r="B15" s="15"/>
      <c r="C15" s="15"/>
    </row>
    <row r="16" spans="1:3">
      <c r="A16" s="2"/>
      <c r="B16" s="15"/>
      <c r="C16" s="15"/>
    </row>
    <row r="18" spans="1:1">
      <c r="A18" s="1" t="s">
        <v>240</v>
      </c>
    </row>
    <row r="19" spans="1:1">
      <c r="A19" s="2" t="s">
        <v>24</v>
      </c>
    </row>
    <row r="20" spans="1:1">
      <c r="A20" s="2" t="s">
        <v>236</v>
      </c>
    </row>
    <row r="21" spans="1:1">
      <c r="A21" s="2" t="s">
        <v>36</v>
      </c>
    </row>
    <row r="22" spans="1:1">
      <c r="A22" s="2" t="s">
        <v>241</v>
      </c>
    </row>
    <row r="23" spans="1:1">
      <c r="A23" s="2" t="s">
        <v>23</v>
      </c>
    </row>
    <row r="24" spans="1:1">
      <c r="A24" s="2" t="s">
        <v>242</v>
      </c>
    </row>
    <row r="25" spans="1:1">
      <c r="A25" s="2" t="s">
        <v>243</v>
      </c>
    </row>
    <row r="26" spans="1:1">
      <c r="A26" s="2" t="s">
        <v>37</v>
      </c>
    </row>
    <row r="27" spans="1:1">
      <c r="A27" s="2" t="s">
        <v>35</v>
      </c>
    </row>
    <row r="28" spans="1:1">
      <c r="A28" s="2" t="s">
        <v>27</v>
      </c>
    </row>
    <row r="29" spans="1:1">
      <c r="A29" s="2" t="s">
        <v>29</v>
      </c>
    </row>
    <row r="30" spans="1:1">
      <c r="A30" s="2" t="s">
        <v>32</v>
      </c>
    </row>
    <row r="31" spans="1:1">
      <c r="A31" s="2" t="s">
        <v>44</v>
      </c>
    </row>
    <row r="32" spans="1:1">
      <c r="A32" s="2" t="s">
        <v>244</v>
      </c>
    </row>
    <row r="33" spans="1:1">
      <c r="A33" s="2" t="s">
        <v>245</v>
      </c>
    </row>
    <row r="34" spans="1:1">
      <c r="A34" s="2" t="s">
        <v>246</v>
      </c>
    </row>
    <row r="35" spans="1:1">
      <c r="A35" s="2" t="s">
        <v>40</v>
      </c>
    </row>
    <row r="36" spans="1:1">
      <c r="A36" s="2" t="s">
        <v>43</v>
      </c>
    </row>
    <row r="37" spans="1:1">
      <c r="A37" s="2" t="s">
        <v>28</v>
      </c>
    </row>
    <row r="38" spans="1:1">
      <c r="A38" s="2" t="s">
        <v>34</v>
      </c>
    </row>
    <row r="39" spans="1:1">
      <c r="A39" s="2" t="s">
        <v>30</v>
      </c>
    </row>
    <row r="40" spans="1:1">
      <c r="A40" s="2" t="s">
        <v>26</v>
      </c>
    </row>
    <row r="41" spans="1:1">
      <c r="A41" s="2" t="s">
        <v>38</v>
      </c>
    </row>
    <row r="42" spans="1:1">
      <c r="A42" s="2"/>
    </row>
    <row r="44" spans="1:1">
      <c r="A44" s="1" t="s">
        <v>25</v>
      </c>
    </row>
    <row r="45" spans="1:1">
      <c r="A45" s="2" t="s">
        <v>247</v>
      </c>
    </row>
    <row r="46" spans="1:1">
      <c r="A46" s="2" t="s">
        <v>248</v>
      </c>
    </row>
    <row r="47" spans="1:1">
      <c r="A47" s="2" t="s">
        <v>249</v>
      </c>
    </row>
    <row r="48" spans="1:1">
      <c r="A48" s="2" t="s">
        <v>250</v>
      </c>
    </row>
    <row r="49" spans="1:1">
      <c r="A49" s="2" t="s">
        <v>251</v>
      </c>
    </row>
    <row r="50" spans="1:1">
      <c r="A50" s="2" t="s">
        <v>252</v>
      </c>
    </row>
    <row r="51" spans="1:1">
      <c r="A51" s="2" t="s">
        <v>73</v>
      </c>
    </row>
    <row r="52" spans="1:1">
      <c r="A52" s="2" t="s">
        <v>253</v>
      </c>
    </row>
    <row r="53" spans="1:1">
      <c r="A53" s="2" t="s">
        <v>254</v>
      </c>
    </row>
    <row r="54" spans="1:1">
      <c r="A54" s="2" t="s">
        <v>255</v>
      </c>
    </row>
    <row r="55" spans="1:1">
      <c r="A55" s="2" t="s">
        <v>72</v>
      </c>
    </row>
    <row r="56" spans="1:1">
      <c r="A56" s="2" t="s">
        <v>70</v>
      </c>
    </row>
    <row r="57" spans="1:1">
      <c r="A57" s="2" t="s">
        <v>256</v>
      </c>
    </row>
    <row r="58" spans="1:1">
      <c r="A58" s="2" t="s">
        <v>257</v>
      </c>
    </row>
    <row r="59" spans="1:1">
      <c r="A59" s="2" t="s">
        <v>258</v>
      </c>
    </row>
    <row r="60" spans="1:1">
      <c r="A60" s="2" t="s">
        <v>133</v>
      </c>
    </row>
    <row r="61" spans="1:1">
      <c r="A61" s="2" t="s">
        <v>259</v>
      </c>
    </row>
    <row r="62" spans="1:1">
      <c r="A62" s="2" t="s">
        <v>260</v>
      </c>
    </row>
    <row r="63" spans="1:1">
      <c r="A63" s="2" t="s">
        <v>261</v>
      </c>
    </row>
    <row r="64" spans="1:1">
      <c r="A64" s="2" t="s">
        <v>262</v>
      </c>
    </row>
    <row r="65" spans="1:1">
      <c r="A65" s="2" t="s">
        <v>71</v>
      </c>
    </row>
    <row r="66" spans="1:1">
      <c r="A66" s="2" t="s">
        <v>263</v>
      </c>
    </row>
    <row r="67" spans="1:1">
      <c r="A67" s="2" t="s">
        <v>264</v>
      </c>
    </row>
    <row r="68" spans="1:1">
      <c r="A68" s="2" t="s">
        <v>265</v>
      </c>
    </row>
    <row r="69" spans="1:1">
      <c r="A69" s="2" t="s">
        <v>266</v>
      </c>
    </row>
    <row r="70" spans="1:1">
      <c r="A70" s="2" t="s">
        <v>267</v>
      </c>
    </row>
    <row r="71" spans="1:1">
      <c r="A71" s="2" t="s">
        <v>268</v>
      </c>
    </row>
    <row r="72" spans="1:1">
      <c r="A72" s="2" t="s">
        <v>269</v>
      </c>
    </row>
    <row r="73" spans="1:1">
      <c r="A73" s="2" t="s">
        <v>68</v>
      </c>
    </row>
    <row r="74" spans="1:1">
      <c r="A74" s="2"/>
    </row>
    <row r="76" spans="1:1">
      <c r="A76" s="1" t="s">
        <v>270</v>
      </c>
    </row>
    <row r="77" spans="1:1">
      <c r="A77" s="2" t="s">
        <v>247</v>
      </c>
    </row>
    <row r="78" spans="1:1">
      <c r="A78" s="2" t="s">
        <v>248</v>
      </c>
    </row>
    <row r="79" spans="1:1">
      <c r="A79" s="2" t="s">
        <v>251</v>
      </c>
    </row>
    <row r="80" spans="1:1">
      <c r="A80" s="2" t="s">
        <v>254</v>
      </c>
    </row>
    <row r="81" spans="1:1">
      <c r="A81" s="2" t="s">
        <v>255</v>
      </c>
    </row>
    <row r="82" spans="1:1">
      <c r="A82" s="2" t="s">
        <v>72</v>
      </c>
    </row>
    <row r="83" spans="1:1">
      <c r="A83" s="2" t="s">
        <v>70</v>
      </c>
    </row>
    <row r="84" spans="1:1">
      <c r="A84" s="2" t="s">
        <v>256</v>
      </c>
    </row>
    <row r="85" spans="1:1">
      <c r="A85" s="2" t="s">
        <v>258</v>
      </c>
    </row>
    <row r="86" spans="1:1">
      <c r="A86" s="2" t="s">
        <v>133</v>
      </c>
    </row>
    <row r="87" spans="1:1">
      <c r="A87" s="2" t="s">
        <v>259</v>
      </c>
    </row>
    <row r="88" spans="1:1">
      <c r="A88" s="2" t="s">
        <v>260</v>
      </c>
    </row>
    <row r="89" spans="1:1">
      <c r="A89" s="2" t="s">
        <v>261</v>
      </c>
    </row>
    <row r="90" spans="1:1">
      <c r="A90" s="2" t="s">
        <v>262</v>
      </c>
    </row>
    <row r="91" spans="1:1">
      <c r="A91" s="2" t="s">
        <v>71</v>
      </c>
    </row>
    <row r="92" spans="1:1">
      <c r="A92" s="2" t="s">
        <v>264</v>
      </c>
    </row>
    <row r="93" spans="1:1">
      <c r="A93" s="2" t="s">
        <v>266</v>
      </c>
    </row>
    <row r="94" spans="1:1">
      <c r="A94" s="2" t="s">
        <v>267</v>
      </c>
    </row>
    <row r="95" spans="1:1">
      <c r="A95" s="2" t="s">
        <v>268</v>
      </c>
    </row>
    <row r="96" spans="1:1">
      <c r="A96" s="2"/>
    </row>
    <row r="98" spans="1:1">
      <c r="A98" s="1" t="s">
        <v>271</v>
      </c>
    </row>
    <row r="99" spans="1:1">
      <c r="A99" s="2" t="s">
        <v>272</v>
      </c>
    </row>
    <row r="100" spans="1:1">
      <c r="A100" s="2" t="s">
        <v>273</v>
      </c>
    </row>
    <row r="101" spans="1:1">
      <c r="A101" s="2" t="s">
        <v>274</v>
      </c>
    </row>
    <row r="102" spans="1:1">
      <c r="A102" s="2" t="s">
        <v>275</v>
      </c>
    </row>
    <row r="103" spans="1:1">
      <c r="A103" s="2" t="s">
        <v>41</v>
      </c>
    </row>
    <row r="104" spans="1:1">
      <c r="A104" s="2" t="s">
        <v>31</v>
      </c>
    </row>
    <row r="105" spans="1:1">
      <c r="A105" s="2"/>
    </row>
    <row r="107" spans="1:1">
      <c r="A107" s="1" t="s">
        <v>276</v>
      </c>
    </row>
    <row r="108" spans="1:1">
      <c r="A108" s="2" t="s">
        <v>24</v>
      </c>
    </row>
    <row r="109" spans="1:1">
      <c r="A109" s="2" t="s">
        <v>247</v>
      </c>
    </row>
    <row r="110" spans="1:1">
      <c r="A110" s="2" t="s">
        <v>248</v>
      </c>
    </row>
    <row r="111" spans="1:1">
      <c r="A111" s="2" t="s">
        <v>36</v>
      </c>
    </row>
    <row r="112" spans="1:1">
      <c r="A112" s="2" t="s">
        <v>241</v>
      </c>
    </row>
    <row r="113" spans="1:1">
      <c r="A113" s="2" t="s">
        <v>242</v>
      </c>
    </row>
    <row r="114" spans="1:1">
      <c r="A114" s="2" t="s">
        <v>243</v>
      </c>
    </row>
    <row r="115" spans="1:1">
      <c r="A115" s="2" t="s">
        <v>252</v>
      </c>
    </row>
    <row r="116" spans="1:1">
      <c r="A116" s="2" t="s">
        <v>73</v>
      </c>
    </row>
    <row r="117" spans="1:1">
      <c r="A117" s="2" t="s">
        <v>253</v>
      </c>
    </row>
    <row r="118" spans="1:1">
      <c r="A118" s="2" t="s">
        <v>254</v>
      </c>
    </row>
    <row r="119" spans="1:1">
      <c r="A119" s="2" t="s">
        <v>255</v>
      </c>
    </row>
    <row r="120" spans="1:1">
      <c r="A120" s="2" t="s">
        <v>72</v>
      </c>
    </row>
    <row r="121" spans="1:1">
      <c r="A121" s="2" t="s">
        <v>70</v>
      </c>
    </row>
    <row r="122" spans="1:1">
      <c r="A122" s="2" t="s">
        <v>256</v>
      </c>
    </row>
    <row r="123" spans="1:1">
      <c r="A123" s="2" t="s">
        <v>257</v>
      </c>
    </row>
    <row r="124" spans="1:1">
      <c r="A124" s="2" t="s">
        <v>277</v>
      </c>
    </row>
    <row r="125" spans="1:1">
      <c r="A125" s="2" t="s">
        <v>258</v>
      </c>
    </row>
    <row r="126" spans="1:1">
      <c r="A126" s="2" t="s">
        <v>278</v>
      </c>
    </row>
    <row r="127" spans="1:1">
      <c r="A127" s="2" t="s">
        <v>133</v>
      </c>
    </row>
    <row r="128" spans="1:1">
      <c r="A128" s="2" t="s">
        <v>27</v>
      </c>
    </row>
    <row r="129" spans="1:1">
      <c r="A129" s="2" t="s">
        <v>29</v>
      </c>
    </row>
    <row r="130" spans="1:1">
      <c r="A130" s="2" t="s">
        <v>259</v>
      </c>
    </row>
    <row r="131" spans="1:1">
      <c r="A131" s="2" t="s">
        <v>260</v>
      </c>
    </row>
    <row r="132" spans="1:1">
      <c r="A132" s="2" t="s">
        <v>261</v>
      </c>
    </row>
    <row r="133" spans="1:1">
      <c r="A133" s="2" t="s">
        <v>44</v>
      </c>
    </row>
    <row r="134" spans="1:1">
      <c r="A134" s="2" t="s">
        <v>71</v>
      </c>
    </row>
    <row r="135" spans="1:1">
      <c r="A135" s="2" t="s">
        <v>244</v>
      </c>
    </row>
    <row r="136" spans="1:1">
      <c r="A136" s="2" t="s">
        <v>279</v>
      </c>
    </row>
    <row r="137" spans="1:1">
      <c r="A137" s="2" t="s">
        <v>263</v>
      </c>
    </row>
    <row r="138" spans="1:1">
      <c r="A138" s="2" t="s">
        <v>264</v>
      </c>
    </row>
    <row r="139" spans="1:1">
      <c r="A139" s="2" t="s">
        <v>266</v>
      </c>
    </row>
    <row r="140" spans="1:1">
      <c r="A140" s="2" t="s">
        <v>267</v>
      </c>
    </row>
    <row r="141" spans="1:1">
      <c r="A141" s="2" t="s">
        <v>268</v>
      </c>
    </row>
    <row r="142" spans="1:1">
      <c r="A142" s="2" t="s">
        <v>269</v>
      </c>
    </row>
    <row r="143" spans="1:1">
      <c r="A143" s="2" t="s">
        <v>39</v>
      </c>
    </row>
    <row r="144" spans="1:1">
      <c r="A144" s="2" t="s">
        <v>280</v>
      </c>
    </row>
    <row r="145" spans="1:1">
      <c r="A145" s="2" t="s">
        <v>68</v>
      </c>
    </row>
    <row r="146" spans="1:1">
      <c r="A146" s="2" t="s">
        <v>26</v>
      </c>
    </row>
    <row r="147" spans="1:1">
      <c r="A147" s="2"/>
    </row>
    <row r="149" spans="1:1">
      <c r="A149" s="1" t="s">
        <v>281</v>
      </c>
    </row>
    <row r="150" spans="1:1">
      <c r="A150" s="2" t="s">
        <v>135</v>
      </c>
    </row>
    <row r="151" spans="1:1">
      <c r="A151" s="2" t="s">
        <v>42</v>
      </c>
    </row>
    <row r="152" spans="1:1">
      <c r="A152" s="2" t="s">
        <v>282</v>
      </c>
    </row>
    <row r="153" spans="1:1">
      <c r="A153" s="2" t="s">
        <v>283</v>
      </c>
    </row>
    <row r="154" spans="1:1">
      <c r="A154" s="2" t="s">
        <v>284</v>
      </c>
    </row>
    <row r="155" spans="1:1">
      <c r="A155" s="2" t="s">
        <v>285</v>
      </c>
    </row>
    <row r="156" spans="1:1">
      <c r="A156" s="2" t="s">
        <v>286</v>
      </c>
    </row>
    <row r="157" spans="1:1">
      <c r="A157" s="2" t="s">
        <v>287</v>
      </c>
    </row>
    <row r="158" spans="1:1">
      <c r="A158" s="2" t="s">
        <v>244</v>
      </c>
    </row>
    <row r="159" spans="1:1">
      <c r="A159" s="2" t="s">
        <v>288</v>
      </c>
    </row>
    <row r="160" spans="1:1">
      <c r="A160" s="2" t="s">
        <v>289</v>
      </c>
    </row>
    <row r="161" spans="1:2">
      <c r="A161" s="2" t="s">
        <v>245</v>
      </c>
      <c r="B161" s="15"/>
    </row>
    <row r="162" spans="1:2">
      <c r="A162" s="2" t="s">
        <v>290</v>
      </c>
      <c r="B162" s="15"/>
    </row>
    <row r="163" spans="1:2">
      <c r="A163" s="2" t="s">
        <v>291</v>
      </c>
      <c r="B163" s="15"/>
    </row>
    <row r="164" spans="1:2">
      <c r="A164" s="2" t="s">
        <v>292</v>
      </c>
      <c r="B164" s="15"/>
    </row>
    <row r="165" spans="1:2">
      <c r="A165" s="2" t="s">
        <v>293</v>
      </c>
      <c r="B165" s="15"/>
    </row>
    <row r="166" spans="1:2">
      <c r="A166" s="2" t="s">
        <v>294</v>
      </c>
      <c r="B166" s="15"/>
    </row>
    <row r="167" spans="1:2">
      <c r="A167" s="1"/>
      <c r="B167" s="15"/>
    </row>
    <row r="168" spans="1:2">
      <c r="A168" s="35" t="s">
        <v>58</v>
      </c>
      <c r="B168" s="35"/>
    </row>
  </sheetData>
  <mergeCells count="5">
    <mergeCell ref="A3:C3"/>
    <mergeCell ref="A4:C4"/>
    <mergeCell ref="A1:C1"/>
    <mergeCell ref="A2:C2"/>
    <mergeCell ref="A168:B16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5"/>
  <sheetViews>
    <sheetView workbookViewId="0">
      <selection sqref="A1:C1"/>
    </sheetView>
  </sheetViews>
  <sheetFormatPr defaultRowHeight="14.25"/>
  <cols>
    <col min="1" max="1" width="3.375" customWidth="1"/>
    <col min="2" max="2" width="23.875" customWidth="1"/>
    <col min="3" max="3" width="8.75" customWidth="1"/>
    <col min="4" max="4" width="7.75" customWidth="1"/>
    <col min="5" max="5" width="8.75" customWidth="1"/>
    <col min="6" max="6" width="7.75" customWidth="1"/>
    <col min="7" max="7" width="8.75" customWidth="1"/>
    <col min="8" max="8" width="7.75" customWidth="1"/>
  </cols>
  <sheetData>
    <row r="1" spans="1:8">
      <c r="A1" s="30" t="s">
        <v>59</v>
      </c>
      <c r="B1" s="34"/>
      <c r="C1" s="34"/>
      <c r="D1" s="15"/>
      <c r="E1" s="15"/>
      <c r="F1" s="15"/>
      <c r="G1" s="15"/>
      <c r="H1" s="15"/>
    </row>
    <row r="2" spans="1:8" ht="15">
      <c r="A2" s="31" t="s">
        <v>60</v>
      </c>
      <c r="B2" s="34"/>
      <c r="C2" s="34"/>
      <c r="D2" s="15"/>
      <c r="E2" s="15"/>
      <c r="F2" s="15"/>
      <c r="G2" s="15"/>
      <c r="H2" s="15"/>
    </row>
    <row r="3" spans="1:8">
      <c r="A3" s="29" t="s">
        <v>61</v>
      </c>
      <c r="B3" s="34"/>
      <c r="C3" s="34"/>
      <c r="D3" s="15"/>
      <c r="E3" s="15"/>
      <c r="F3" s="15"/>
      <c r="G3" s="15"/>
      <c r="H3" s="15"/>
    </row>
    <row r="4" spans="1:8">
      <c r="A4" s="30" t="s">
        <v>16</v>
      </c>
      <c r="B4" s="34"/>
      <c r="C4" s="34"/>
      <c r="D4" s="15"/>
      <c r="E4" s="15"/>
      <c r="F4" s="15"/>
      <c r="G4" s="15"/>
      <c r="H4" s="15"/>
    </row>
    <row r="5" spans="1:8">
      <c r="A5" s="27" t="s">
        <v>62</v>
      </c>
      <c r="B5" s="27"/>
      <c r="C5" s="27" t="s">
        <v>63</v>
      </c>
      <c r="D5" s="27"/>
      <c r="E5" s="27" t="s">
        <v>64</v>
      </c>
      <c r="F5" s="27"/>
      <c r="G5" s="27" t="s">
        <v>65</v>
      </c>
      <c r="H5" s="28"/>
    </row>
    <row r="6" spans="1:8">
      <c r="A6" s="27"/>
      <c r="B6" s="27"/>
      <c r="C6" s="18" t="s">
        <v>22</v>
      </c>
      <c r="D6" s="18" t="s">
        <v>66</v>
      </c>
      <c r="E6" s="18" t="s">
        <v>22</v>
      </c>
      <c r="F6" s="18" t="s">
        <v>66</v>
      </c>
      <c r="G6" s="18" t="s">
        <v>22</v>
      </c>
      <c r="H6" s="20" t="s">
        <v>66</v>
      </c>
    </row>
    <row r="8" spans="1:8">
      <c r="A8" s="24" t="s">
        <v>23</v>
      </c>
      <c r="B8" s="24"/>
      <c r="C8" s="24">
        <v>15624</v>
      </c>
      <c r="D8" s="24">
        <v>1</v>
      </c>
      <c r="E8" s="24">
        <v>3327</v>
      </c>
      <c r="F8" s="24">
        <v>4</v>
      </c>
      <c r="G8" s="24">
        <v>18952</v>
      </c>
      <c r="H8" s="24">
        <v>1</v>
      </c>
    </row>
    <row r="9" spans="1:8">
      <c r="A9" s="24" t="s">
        <v>24</v>
      </c>
      <c r="B9" s="24"/>
      <c r="C9" s="24">
        <v>8887</v>
      </c>
      <c r="D9" s="24">
        <v>2</v>
      </c>
      <c r="E9" s="24">
        <v>5192</v>
      </c>
      <c r="F9" s="24">
        <v>1</v>
      </c>
      <c r="G9" s="24">
        <v>14079</v>
      </c>
      <c r="H9" s="24">
        <v>2</v>
      </c>
    </row>
    <row r="10" spans="1:8">
      <c r="A10" s="24" t="s">
        <v>26</v>
      </c>
      <c r="B10" s="24"/>
      <c r="C10" s="24">
        <v>5640</v>
      </c>
      <c r="D10" s="24">
        <v>3</v>
      </c>
      <c r="E10" s="24">
        <v>3602</v>
      </c>
      <c r="F10" s="24">
        <v>3</v>
      </c>
      <c r="G10" s="24">
        <v>9242</v>
      </c>
      <c r="H10" s="24">
        <v>3</v>
      </c>
    </row>
    <row r="11" spans="1:8">
      <c r="A11" s="24" t="s">
        <v>25</v>
      </c>
      <c r="B11" s="24"/>
      <c r="C11" s="24">
        <v>5554</v>
      </c>
      <c r="D11" s="24">
        <v>4</v>
      </c>
      <c r="E11" s="24">
        <v>3665</v>
      </c>
      <c r="F11" s="24">
        <v>2</v>
      </c>
      <c r="G11" s="24">
        <v>9219</v>
      </c>
      <c r="H11" s="24">
        <v>4</v>
      </c>
    </row>
    <row r="12" spans="1:8">
      <c r="A12" s="24" t="s">
        <v>67</v>
      </c>
      <c r="B12" s="24" t="s">
        <v>68</v>
      </c>
      <c r="C12" s="24">
        <v>1573</v>
      </c>
      <c r="D12" s="3" t="s">
        <v>69</v>
      </c>
      <c r="E12" s="24">
        <v>1554</v>
      </c>
      <c r="F12" s="3" t="s">
        <v>69</v>
      </c>
      <c r="G12" s="24">
        <v>3127</v>
      </c>
      <c r="H12" s="3" t="s">
        <v>69</v>
      </c>
    </row>
    <row r="13" spans="1:8">
      <c r="A13" s="24" t="s">
        <v>67</v>
      </c>
      <c r="B13" s="24" t="s">
        <v>70</v>
      </c>
      <c r="C13" s="24">
        <v>863</v>
      </c>
      <c r="D13" s="3" t="s">
        <v>69</v>
      </c>
      <c r="E13" s="24">
        <v>871</v>
      </c>
      <c r="F13" s="3" t="s">
        <v>69</v>
      </c>
      <c r="G13" s="24">
        <v>1734</v>
      </c>
      <c r="H13" s="3" t="s">
        <v>69</v>
      </c>
    </row>
    <row r="14" spans="1:8">
      <c r="A14" s="24" t="s">
        <v>67</v>
      </c>
      <c r="B14" s="24" t="s">
        <v>71</v>
      </c>
      <c r="C14" s="24">
        <v>770</v>
      </c>
      <c r="D14" s="3" t="s">
        <v>69</v>
      </c>
      <c r="E14" s="24">
        <v>162</v>
      </c>
      <c r="F14" s="3" t="s">
        <v>69</v>
      </c>
      <c r="G14" s="24">
        <v>932</v>
      </c>
      <c r="H14" s="3" t="s">
        <v>69</v>
      </c>
    </row>
    <row r="15" spans="1:8">
      <c r="A15" s="24" t="s">
        <v>67</v>
      </c>
      <c r="B15" s="24" t="s">
        <v>72</v>
      </c>
      <c r="C15" s="24">
        <v>349</v>
      </c>
      <c r="D15" s="3" t="s">
        <v>69</v>
      </c>
      <c r="E15" s="24">
        <v>329</v>
      </c>
      <c r="F15" s="3" t="s">
        <v>69</v>
      </c>
      <c r="G15" s="24">
        <v>678</v>
      </c>
      <c r="H15" s="3" t="s">
        <v>69</v>
      </c>
    </row>
    <row r="16" spans="1:8">
      <c r="A16" s="24" t="s">
        <v>67</v>
      </c>
      <c r="B16" s="24" t="s">
        <v>73</v>
      </c>
      <c r="C16" s="24">
        <v>149</v>
      </c>
      <c r="D16" s="3" t="s">
        <v>69</v>
      </c>
      <c r="E16" s="24">
        <v>242</v>
      </c>
      <c r="F16" s="3" t="s">
        <v>69</v>
      </c>
      <c r="G16" s="24">
        <v>391</v>
      </c>
      <c r="H16" s="3" t="s">
        <v>69</v>
      </c>
    </row>
    <row r="17" spans="1:8">
      <c r="A17" s="24" t="s">
        <v>27</v>
      </c>
      <c r="B17" s="24"/>
      <c r="C17" s="24">
        <v>3574</v>
      </c>
      <c r="D17" s="3">
        <v>5</v>
      </c>
      <c r="E17" s="24">
        <v>1020</v>
      </c>
      <c r="F17" s="3">
        <v>5</v>
      </c>
      <c r="G17" s="24">
        <v>4594</v>
      </c>
      <c r="H17" s="3">
        <v>5</v>
      </c>
    </row>
    <row r="18" spans="1:8">
      <c r="A18" s="24" t="s">
        <v>29</v>
      </c>
      <c r="B18" s="24"/>
      <c r="C18" s="24">
        <v>1796</v>
      </c>
      <c r="D18" s="3">
        <v>6</v>
      </c>
      <c r="E18" s="24">
        <v>584</v>
      </c>
      <c r="F18" s="3">
        <v>7</v>
      </c>
      <c r="G18" s="24">
        <v>2380</v>
      </c>
      <c r="H18" s="3">
        <v>6</v>
      </c>
    </row>
    <row r="19" spans="1:8">
      <c r="A19" s="24" t="s">
        <v>37</v>
      </c>
      <c r="B19" s="24"/>
      <c r="C19" s="24">
        <v>1278</v>
      </c>
      <c r="D19" s="24">
        <v>7</v>
      </c>
      <c r="E19" s="24">
        <v>490</v>
      </c>
      <c r="F19" s="24">
        <v>8</v>
      </c>
      <c r="G19" s="24">
        <v>1768</v>
      </c>
      <c r="H19" s="24">
        <v>7</v>
      </c>
    </row>
    <row r="20" spans="1:8">
      <c r="A20" s="24" t="s">
        <v>33</v>
      </c>
      <c r="B20" s="24"/>
      <c r="C20" s="24">
        <v>709</v>
      </c>
      <c r="D20" s="24">
        <v>16</v>
      </c>
      <c r="E20" s="24">
        <v>933</v>
      </c>
      <c r="F20" s="24">
        <v>6</v>
      </c>
      <c r="G20" s="24">
        <v>1642</v>
      </c>
      <c r="H20" s="24">
        <v>8</v>
      </c>
    </row>
    <row r="21" spans="1:8">
      <c r="A21" s="24" t="s">
        <v>28</v>
      </c>
      <c r="B21" s="24"/>
      <c r="C21" s="24">
        <v>1152</v>
      </c>
      <c r="D21" s="24">
        <v>9</v>
      </c>
      <c r="E21" s="24">
        <v>452</v>
      </c>
      <c r="F21" s="24">
        <v>10</v>
      </c>
      <c r="G21" s="24">
        <v>1604</v>
      </c>
      <c r="H21" s="24">
        <v>9</v>
      </c>
    </row>
    <row r="22" spans="1:8">
      <c r="A22" s="24" t="s">
        <v>34</v>
      </c>
      <c r="B22" s="24"/>
      <c r="C22" s="24">
        <v>1221</v>
      </c>
      <c r="D22" s="24">
        <v>8</v>
      </c>
      <c r="E22" s="24">
        <v>262</v>
      </c>
      <c r="F22" s="24">
        <v>13</v>
      </c>
      <c r="G22" s="24">
        <v>1483</v>
      </c>
      <c r="H22" s="24">
        <v>10</v>
      </c>
    </row>
    <row r="23" spans="1:8">
      <c r="A23" s="24" t="s">
        <v>32</v>
      </c>
      <c r="B23" s="24"/>
      <c r="C23" s="24">
        <v>1073</v>
      </c>
      <c r="D23" s="24">
        <v>10</v>
      </c>
      <c r="E23" s="24">
        <v>292</v>
      </c>
      <c r="F23" s="24">
        <v>11</v>
      </c>
      <c r="G23" s="24">
        <v>1365</v>
      </c>
      <c r="H23" s="24">
        <v>11</v>
      </c>
    </row>
    <row r="24" spans="1:8">
      <c r="A24" s="24" t="s">
        <v>30</v>
      </c>
      <c r="B24" s="24"/>
      <c r="C24" s="24">
        <v>1025</v>
      </c>
      <c r="D24" s="24">
        <v>12</v>
      </c>
      <c r="E24" s="24">
        <v>270</v>
      </c>
      <c r="F24" s="24">
        <v>12</v>
      </c>
      <c r="G24" s="24">
        <v>1295</v>
      </c>
      <c r="H24" s="24">
        <v>12</v>
      </c>
    </row>
    <row r="25" spans="1:8">
      <c r="A25" s="24" t="s">
        <v>36</v>
      </c>
      <c r="B25" s="24"/>
      <c r="C25" s="24">
        <v>765</v>
      </c>
      <c r="D25" s="24">
        <v>15</v>
      </c>
      <c r="E25" s="24">
        <v>472</v>
      </c>
      <c r="F25" s="24">
        <v>9</v>
      </c>
      <c r="G25" s="24">
        <v>1237</v>
      </c>
      <c r="H25" s="24">
        <v>13</v>
      </c>
    </row>
    <row r="26" spans="1:8">
      <c r="A26" s="24" t="s">
        <v>35</v>
      </c>
      <c r="B26" s="24"/>
      <c r="C26" s="24">
        <v>1046</v>
      </c>
      <c r="D26" s="24">
        <v>11</v>
      </c>
      <c r="E26" s="24">
        <v>142</v>
      </c>
      <c r="F26" s="24">
        <v>19</v>
      </c>
      <c r="G26" s="24">
        <v>1188</v>
      </c>
      <c r="H26" s="24">
        <v>14</v>
      </c>
    </row>
    <row r="27" spans="1:8">
      <c r="A27" s="24" t="s">
        <v>40</v>
      </c>
      <c r="B27" s="24"/>
      <c r="C27" s="24">
        <v>833</v>
      </c>
      <c r="D27" s="24">
        <v>13</v>
      </c>
      <c r="E27" s="24">
        <v>249</v>
      </c>
      <c r="F27" s="24">
        <v>14</v>
      </c>
      <c r="G27" s="24">
        <v>1082</v>
      </c>
      <c r="H27" s="24">
        <v>15</v>
      </c>
    </row>
    <row r="28" spans="1:8">
      <c r="A28" s="24" t="s">
        <v>31</v>
      </c>
      <c r="B28" s="24"/>
      <c r="C28" s="24">
        <v>798</v>
      </c>
      <c r="D28" s="24">
        <v>14</v>
      </c>
      <c r="E28" s="24">
        <v>133</v>
      </c>
      <c r="F28" s="24">
        <v>20</v>
      </c>
      <c r="G28" s="24">
        <v>931</v>
      </c>
      <c r="H28" s="24">
        <v>16</v>
      </c>
    </row>
    <row r="29" spans="1:8">
      <c r="A29" s="24" t="s">
        <v>38</v>
      </c>
      <c r="B29" s="24"/>
      <c r="C29" s="24">
        <v>702</v>
      </c>
      <c r="D29" s="24">
        <v>17</v>
      </c>
      <c r="E29" s="24">
        <v>146</v>
      </c>
      <c r="F29" s="24">
        <v>18</v>
      </c>
      <c r="G29" s="24">
        <v>848</v>
      </c>
      <c r="H29" s="24">
        <v>17</v>
      </c>
    </row>
    <row r="30" spans="1:8">
      <c r="A30" s="24" t="s">
        <v>41</v>
      </c>
      <c r="B30" s="24"/>
      <c r="C30" s="24">
        <v>637</v>
      </c>
      <c r="D30" s="24">
        <v>18</v>
      </c>
      <c r="E30" s="24">
        <v>84</v>
      </c>
      <c r="F30" s="24">
        <v>28</v>
      </c>
      <c r="G30" s="24">
        <v>720</v>
      </c>
      <c r="H30" s="24">
        <v>18</v>
      </c>
    </row>
    <row r="31" spans="1:8">
      <c r="A31" s="24" t="s">
        <v>42</v>
      </c>
      <c r="B31" s="24"/>
      <c r="C31" s="24">
        <v>461</v>
      </c>
      <c r="D31" s="24">
        <v>20</v>
      </c>
      <c r="E31" s="24">
        <v>183</v>
      </c>
      <c r="F31" s="24">
        <v>17</v>
      </c>
      <c r="G31" s="24">
        <v>644</v>
      </c>
      <c r="H31" s="24">
        <v>19</v>
      </c>
    </row>
    <row r="32" spans="1:8">
      <c r="A32" s="24" t="s">
        <v>45</v>
      </c>
      <c r="B32" s="24"/>
      <c r="C32" s="24">
        <v>402</v>
      </c>
      <c r="D32" s="24">
        <v>21</v>
      </c>
      <c r="E32" s="24">
        <v>78</v>
      </c>
      <c r="F32" s="24">
        <v>29</v>
      </c>
      <c r="G32" s="24">
        <v>480</v>
      </c>
      <c r="H32" s="24">
        <v>20</v>
      </c>
    </row>
    <row r="33" spans="1:8">
      <c r="A33" s="24" t="s">
        <v>74</v>
      </c>
      <c r="B33" s="24"/>
      <c r="C33" s="24">
        <v>467</v>
      </c>
      <c r="D33" s="24">
        <v>19</v>
      </c>
      <c r="E33" s="24">
        <v>0</v>
      </c>
      <c r="F33" s="24">
        <v>146</v>
      </c>
      <c r="G33" s="24">
        <v>468</v>
      </c>
      <c r="H33" s="24">
        <v>21</v>
      </c>
    </row>
    <row r="34" spans="1:8">
      <c r="A34" s="24" t="s">
        <v>39</v>
      </c>
      <c r="B34" s="24"/>
      <c r="C34" s="24">
        <v>172</v>
      </c>
      <c r="D34" s="24">
        <v>31</v>
      </c>
      <c r="E34" s="24">
        <v>231</v>
      </c>
      <c r="F34" s="24">
        <v>15</v>
      </c>
      <c r="G34" s="24">
        <v>403</v>
      </c>
      <c r="H34" s="24">
        <v>22</v>
      </c>
    </row>
    <row r="35" spans="1:8">
      <c r="A35" s="24" t="s">
        <v>46</v>
      </c>
      <c r="B35" s="24"/>
      <c r="C35" s="24">
        <v>386</v>
      </c>
      <c r="D35" s="24">
        <v>22</v>
      </c>
      <c r="E35" s="24">
        <v>14</v>
      </c>
      <c r="F35" s="24">
        <v>42</v>
      </c>
      <c r="G35" s="24">
        <v>400</v>
      </c>
      <c r="H35" s="24">
        <v>23</v>
      </c>
    </row>
    <row r="36" spans="1:8">
      <c r="A36" s="24" t="s">
        <v>44</v>
      </c>
      <c r="B36" s="24"/>
      <c r="C36" s="24">
        <v>338</v>
      </c>
      <c r="D36" s="24">
        <v>23</v>
      </c>
      <c r="E36" s="24">
        <v>45</v>
      </c>
      <c r="F36" s="24">
        <v>35</v>
      </c>
      <c r="G36" s="24">
        <v>383</v>
      </c>
      <c r="H36" s="24">
        <v>24</v>
      </c>
    </row>
    <row r="37" spans="1:8">
      <c r="A37" s="24" t="s">
        <v>47</v>
      </c>
      <c r="B37" s="24"/>
      <c r="C37" s="24">
        <v>104</v>
      </c>
      <c r="D37" s="24">
        <v>39</v>
      </c>
      <c r="E37" s="24">
        <v>218</v>
      </c>
      <c r="F37" s="24">
        <v>16</v>
      </c>
      <c r="G37" s="24">
        <v>322</v>
      </c>
      <c r="H37" s="24">
        <v>25</v>
      </c>
    </row>
    <row r="39" spans="1:8" ht="16.5">
      <c r="A39" s="23" t="s">
        <v>48</v>
      </c>
      <c r="B39" s="23"/>
      <c r="C39" s="23">
        <v>59387</v>
      </c>
      <c r="D39" s="3" t="s">
        <v>69</v>
      </c>
      <c r="E39" s="23">
        <v>25381</v>
      </c>
      <c r="F39" s="3" t="s">
        <v>69</v>
      </c>
      <c r="G39" s="23">
        <v>84767</v>
      </c>
      <c r="H39" s="3" t="s">
        <v>69</v>
      </c>
    </row>
    <row r="41" spans="1:8" ht="16.5">
      <c r="A41" s="24" t="s">
        <v>49</v>
      </c>
      <c r="B41" s="24"/>
      <c r="C41" s="24">
        <v>45672</v>
      </c>
      <c r="D41" s="3" t="s">
        <v>69</v>
      </c>
      <c r="E41" s="24">
        <v>16746</v>
      </c>
      <c r="F41" s="3" t="s">
        <v>69</v>
      </c>
      <c r="G41" s="24">
        <v>62418</v>
      </c>
      <c r="H41" s="3" t="s">
        <v>69</v>
      </c>
    </row>
    <row r="42" spans="1:8" ht="16.5">
      <c r="A42" s="24" t="s">
        <v>50</v>
      </c>
      <c r="B42" s="24"/>
      <c r="C42" s="24">
        <v>5897</v>
      </c>
      <c r="D42" s="3" t="s">
        <v>69</v>
      </c>
      <c r="E42" s="24">
        <v>1591</v>
      </c>
      <c r="F42" s="3" t="s">
        <v>69</v>
      </c>
      <c r="G42" s="24">
        <v>7488</v>
      </c>
      <c r="H42" s="3" t="s">
        <v>69</v>
      </c>
    </row>
    <row r="43" spans="1:8" ht="16.5">
      <c r="A43" s="24" t="s">
        <v>51</v>
      </c>
      <c r="B43" s="24"/>
      <c r="C43" s="24">
        <v>2990</v>
      </c>
      <c r="D43" s="3" t="s">
        <v>69</v>
      </c>
      <c r="E43" s="24">
        <v>1740</v>
      </c>
      <c r="F43" s="3" t="s">
        <v>69</v>
      </c>
      <c r="G43" s="24">
        <v>4730</v>
      </c>
      <c r="H43" s="3" t="s">
        <v>69</v>
      </c>
    </row>
    <row r="44" spans="1:8" ht="16.5">
      <c r="A44" s="24" t="s">
        <v>52</v>
      </c>
      <c r="B44" s="24"/>
      <c r="C44" s="24">
        <v>1727</v>
      </c>
      <c r="D44" s="3" t="s">
        <v>69</v>
      </c>
      <c r="E44" s="24">
        <v>250</v>
      </c>
      <c r="F44" s="3" t="s">
        <v>69</v>
      </c>
      <c r="G44" s="24">
        <v>1977</v>
      </c>
      <c r="H44" s="3" t="s">
        <v>69</v>
      </c>
    </row>
    <row r="45" spans="1:8" ht="16.5">
      <c r="A45" s="24" t="s">
        <v>53</v>
      </c>
      <c r="B45" s="24"/>
      <c r="C45" s="24">
        <v>27064</v>
      </c>
      <c r="D45" s="3" t="s">
        <v>69</v>
      </c>
      <c r="E45" s="24">
        <v>14962</v>
      </c>
      <c r="F45" s="3" t="s">
        <v>69</v>
      </c>
      <c r="G45" s="24">
        <v>42025</v>
      </c>
      <c r="H45" s="3" t="s">
        <v>69</v>
      </c>
    </row>
    <row r="46" spans="1:8" ht="16.5">
      <c r="A46" s="24" t="s">
        <v>54</v>
      </c>
      <c r="B46" s="24"/>
      <c r="C46" s="24">
        <v>1404</v>
      </c>
      <c r="D46" s="3" t="s">
        <v>69</v>
      </c>
      <c r="E46" s="24">
        <v>695</v>
      </c>
      <c r="F46" s="3" t="s">
        <v>69</v>
      </c>
      <c r="G46" s="24">
        <v>2099</v>
      </c>
      <c r="H46" s="3" t="s">
        <v>69</v>
      </c>
    </row>
    <row r="47" spans="1:8">
      <c r="A47" s="22"/>
      <c r="B47" s="22"/>
      <c r="C47" s="22"/>
      <c r="D47" s="22"/>
      <c r="E47" s="22"/>
      <c r="F47" s="22"/>
      <c r="G47" s="22"/>
      <c r="H47" s="22"/>
    </row>
    <row r="48" spans="1:8">
      <c r="A48" s="26" t="s">
        <v>55</v>
      </c>
      <c r="B48" s="26"/>
      <c r="C48" s="26"/>
      <c r="D48" s="26"/>
      <c r="E48" s="26"/>
      <c r="F48" s="26"/>
      <c r="G48" s="26"/>
      <c r="H48" s="26"/>
    </row>
    <row r="49" spans="1:8">
      <c r="A49" s="26"/>
      <c r="B49" s="26"/>
      <c r="C49" s="26"/>
      <c r="D49" s="26"/>
      <c r="E49" s="26"/>
      <c r="F49" s="26"/>
      <c r="G49" s="26"/>
      <c r="H49" s="26"/>
    </row>
    <row r="50" spans="1:8">
      <c r="A50" s="26" t="s">
        <v>56</v>
      </c>
      <c r="B50" s="26"/>
      <c r="C50" s="26"/>
      <c r="D50" s="26"/>
      <c r="E50" s="26"/>
      <c r="F50" s="26"/>
      <c r="G50" s="26"/>
      <c r="H50" s="26"/>
    </row>
    <row r="51" spans="1:8">
      <c r="A51" s="26" t="s">
        <v>57</v>
      </c>
      <c r="B51" s="26"/>
      <c r="C51" s="26"/>
      <c r="D51" s="26"/>
      <c r="E51" s="26"/>
      <c r="F51" s="26"/>
      <c r="G51" s="26"/>
      <c r="H51" s="26"/>
    </row>
    <row r="53" spans="1:8">
      <c r="A53" s="23" t="s">
        <v>75</v>
      </c>
      <c r="B53" s="15"/>
      <c r="C53" s="15"/>
      <c r="D53" s="15"/>
      <c r="E53" s="15"/>
      <c r="F53" s="15"/>
      <c r="G53" s="15"/>
      <c r="H53" s="15"/>
    </row>
    <row r="54" spans="1:8">
      <c r="A54" s="3" t="s">
        <v>69</v>
      </c>
      <c r="B54" s="24" t="s">
        <v>76</v>
      </c>
      <c r="C54" s="15"/>
      <c r="D54" s="15"/>
      <c r="E54" s="15"/>
      <c r="F54" s="15"/>
      <c r="G54" s="15"/>
      <c r="H54" s="15"/>
    </row>
    <row r="55" spans="1:8">
      <c r="A55" s="35" t="s">
        <v>58</v>
      </c>
      <c r="B55" s="35"/>
      <c r="C55" s="15"/>
      <c r="D55" s="15"/>
      <c r="E55" s="15"/>
      <c r="F55" s="15"/>
      <c r="G55" s="15"/>
      <c r="H55" s="15"/>
    </row>
  </sheetData>
  <mergeCells count="12">
    <mergeCell ref="A3:C3"/>
    <mergeCell ref="A4:C4"/>
    <mergeCell ref="A1:C1"/>
    <mergeCell ref="A2:C2"/>
    <mergeCell ref="A5:B6"/>
    <mergeCell ref="C5:D5"/>
    <mergeCell ref="A55:B55"/>
    <mergeCell ref="E5:F5"/>
    <mergeCell ref="G5:H5"/>
    <mergeCell ref="A48:H49"/>
    <mergeCell ref="A50:H50"/>
    <mergeCell ref="A51:H51"/>
  </mergeCells>
  <pageMargins left="0.7" right="0.7" top="0.75" bottom="0.75" header="0.3" footer="0.3"/>
  <pageSetup paperSize="9" fitToWidth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0"/>
  <sheetViews>
    <sheetView workbookViewId="0">
      <selection sqref="A1:C1"/>
    </sheetView>
  </sheetViews>
  <sheetFormatPr defaultRowHeight="14.25"/>
  <cols>
    <col min="1" max="1" width="36.25" customWidth="1"/>
    <col min="2" max="2" width="10.75" customWidth="1"/>
    <col min="3" max="3" width="8.25" customWidth="1"/>
    <col min="4" max="4" width="10.75" customWidth="1"/>
    <col min="5" max="5" width="8.25" customWidth="1"/>
    <col min="6" max="6" width="36.25" customWidth="1"/>
  </cols>
  <sheetData>
    <row r="1" spans="1:8">
      <c r="A1" s="30" t="s">
        <v>77</v>
      </c>
      <c r="B1" s="34"/>
      <c r="C1" s="34"/>
      <c r="D1" s="15"/>
      <c r="E1" s="15"/>
      <c r="F1" s="15"/>
      <c r="G1" s="15"/>
      <c r="H1" s="15"/>
    </row>
    <row r="2" spans="1:8" ht="15">
      <c r="A2" s="31" t="s">
        <v>78</v>
      </c>
      <c r="B2" s="34"/>
      <c r="C2" s="34"/>
      <c r="D2" s="15"/>
      <c r="E2" s="15"/>
      <c r="F2" s="15"/>
      <c r="G2" s="15"/>
      <c r="H2" s="15"/>
    </row>
    <row r="3" spans="1:8">
      <c r="A3" s="29" t="s">
        <v>79</v>
      </c>
      <c r="B3" s="34"/>
      <c r="C3" s="34"/>
      <c r="D3" s="15"/>
      <c r="E3" s="15"/>
      <c r="F3" s="15"/>
      <c r="G3" s="15"/>
      <c r="H3" s="15"/>
    </row>
    <row r="4" spans="1:8">
      <c r="A4" s="30" t="s">
        <v>16</v>
      </c>
      <c r="B4" s="34"/>
      <c r="C4" s="34"/>
      <c r="D4" s="15"/>
      <c r="E4" s="15"/>
      <c r="F4" s="15"/>
      <c r="G4" s="15"/>
      <c r="H4" s="15"/>
    </row>
    <row r="5" spans="1:8">
      <c r="A5" s="32" t="s">
        <v>80</v>
      </c>
      <c r="B5" s="27" t="s">
        <v>81</v>
      </c>
      <c r="C5" s="27"/>
      <c r="D5" s="27"/>
      <c r="E5" s="28"/>
      <c r="F5" s="15"/>
      <c r="G5" s="15"/>
      <c r="H5" s="15"/>
    </row>
    <row r="6" spans="1:8">
      <c r="A6" s="32"/>
      <c r="B6" s="27">
        <v>2018</v>
      </c>
      <c r="C6" s="27"/>
      <c r="D6" s="27">
        <v>2019</v>
      </c>
      <c r="E6" s="28"/>
      <c r="F6" s="15"/>
      <c r="G6" s="15"/>
      <c r="H6" s="15"/>
    </row>
    <row r="7" spans="1:8">
      <c r="A7" s="32"/>
      <c r="B7" s="18" t="s">
        <v>22</v>
      </c>
      <c r="C7" s="18" t="s">
        <v>82</v>
      </c>
      <c r="D7" s="18" t="s">
        <v>22</v>
      </c>
      <c r="E7" s="20" t="s">
        <v>82</v>
      </c>
      <c r="F7" s="15"/>
      <c r="G7" s="15"/>
      <c r="H7" s="15"/>
    </row>
    <row r="8" spans="1:8">
      <c r="A8" s="24"/>
      <c r="B8" s="24"/>
      <c r="C8" s="24"/>
      <c r="D8" s="24"/>
      <c r="E8" s="24"/>
      <c r="F8" s="24"/>
      <c r="G8" s="24"/>
      <c r="H8" s="24"/>
    </row>
    <row r="9" spans="1:8">
      <c r="A9" s="24" t="s">
        <v>83</v>
      </c>
      <c r="B9" s="24">
        <v>14145</v>
      </c>
      <c r="C9" s="5">
        <v>17.600000000000001</v>
      </c>
      <c r="D9" s="24">
        <v>15089</v>
      </c>
      <c r="E9" s="5">
        <v>17.8</v>
      </c>
      <c r="F9" s="24"/>
      <c r="G9" s="24"/>
      <c r="H9" s="24"/>
    </row>
    <row r="10" spans="1:8">
      <c r="A10" s="24" t="s">
        <v>84</v>
      </c>
      <c r="B10" s="24">
        <v>11295</v>
      </c>
      <c r="C10" s="5">
        <v>14</v>
      </c>
      <c r="D10" s="24">
        <v>11324</v>
      </c>
      <c r="E10" s="5">
        <v>13.4</v>
      </c>
      <c r="F10" s="24"/>
      <c r="G10" s="24"/>
      <c r="H10" s="24"/>
    </row>
    <row r="11" spans="1:8">
      <c r="A11" s="24" t="s">
        <v>85</v>
      </c>
      <c r="B11" s="24">
        <v>7053</v>
      </c>
      <c r="C11" s="5">
        <v>8.8000000000000007</v>
      </c>
      <c r="D11" s="24">
        <v>7682</v>
      </c>
      <c r="E11" s="5">
        <v>9.1</v>
      </c>
      <c r="F11" s="24"/>
      <c r="G11" s="24"/>
      <c r="H11" s="24"/>
    </row>
    <row r="12" spans="1:8">
      <c r="A12" s="24" t="s">
        <v>86</v>
      </c>
      <c r="B12" s="24">
        <v>4946</v>
      </c>
      <c r="C12" s="5">
        <v>6.1</v>
      </c>
      <c r="D12" s="24">
        <v>5473</v>
      </c>
      <c r="E12" s="5">
        <v>6.5</v>
      </c>
      <c r="F12" s="24"/>
      <c r="G12" s="24"/>
      <c r="H12" s="24"/>
    </row>
    <row r="13" spans="1:8">
      <c r="A13" s="24" t="s">
        <v>87</v>
      </c>
      <c r="B13" s="24">
        <v>4324</v>
      </c>
      <c r="C13" s="5">
        <v>5.4</v>
      </c>
      <c r="D13" s="24">
        <v>4460</v>
      </c>
      <c r="E13" s="5">
        <v>5.3</v>
      </c>
      <c r="F13" s="24"/>
      <c r="G13" s="24"/>
      <c r="H13" s="24"/>
    </row>
    <row r="14" spans="1:8">
      <c r="A14" s="24" t="s">
        <v>88</v>
      </c>
      <c r="B14" s="24">
        <v>2883</v>
      </c>
      <c r="C14" s="5">
        <v>3.6</v>
      </c>
      <c r="D14" s="24">
        <v>3418</v>
      </c>
      <c r="E14" s="5">
        <v>4</v>
      </c>
      <c r="F14" s="24"/>
      <c r="G14" s="24"/>
      <c r="H14" s="24"/>
    </row>
    <row r="15" spans="1:8">
      <c r="A15" s="24" t="s">
        <v>89</v>
      </c>
      <c r="B15" s="24">
        <v>2567</v>
      </c>
      <c r="C15" s="5">
        <v>3.2</v>
      </c>
      <c r="D15" s="24">
        <v>2676</v>
      </c>
      <c r="E15" s="5">
        <v>3.2</v>
      </c>
      <c r="F15" s="24"/>
      <c r="G15" s="24"/>
      <c r="H15" s="24"/>
    </row>
    <row r="16" spans="1:8">
      <c r="A16" s="24" t="s">
        <v>90</v>
      </c>
      <c r="B16" s="24">
        <v>2132</v>
      </c>
      <c r="C16" s="5">
        <v>2.6</v>
      </c>
      <c r="D16" s="24">
        <v>2229</v>
      </c>
      <c r="E16" s="5">
        <v>2.6</v>
      </c>
      <c r="F16" s="24"/>
      <c r="G16" s="24"/>
      <c r="H16" s="24"/>
    </row>
    <row r="17" spans="1:8">
      <c r="A17" s="24" t="s">
        <v>91</v>
      </c>
      <c r="B17" s="24">
        <v>1693</v>
      </c>
      <c r="C17" s="5">
        <v>2.1</v>
      </c>
      <c r="D17" s="24">
        <v>2200</v>
      </c>
      <c r="E17" s="5">
        <v>2.6</v>
      </c>
      <c r="F17" s="24"/>
      <c r="G17" s="24"/>
      <c r="H17" s="24"/>
    </row>
    <row r="18" spans="1:8">
      <c r="A18" s="24" t="s">
        <v>92</v>
      </c>
      <c r="B18" s="24">
        <v>1745</v>
      </c>
      <c r="C18" s="5">
        <v>2.2000000000000002</v>
      </c>
      <c r="D18" s="24">
        <v>1858</v>
      </c>
      <c r="E18" s="5">
        <v>2.2000000000000002</v>
      </c>
      <c r="F18" s="24"/>
      <c r="G18" s="24"/>
      <c r="H18" s="24"/>
    </row>
    <row r="19" spans="1:8">
      <c r="A19" s="24" t="s">
        <v>93</v>
      </c>
      <c r="B19" s="24">
        <v>1703</v>
      </c>
      <c r="C19" s="5">
        <v>2.1</v>
      </c>
      <c r="D19" s="24">
        <v>1824</v>
      </c>
      <c r="E19" s="5">
        <v>2.2000000000000002</v>
      </c>
      <c r="F19" s="24"/>
      <c r="G19" s="24"/>
      <c r="H19" s="24"/>
    </row>
    <row r="20" spans="1:8">
      <c r="A20" s="24" t="s">
        <v>94</v>
      </c>
      <c r="B20" s="24">
        <v>1606</v>
      </c>
      <c r="C20" s="5">
        <v>2</v>
      </c>
      <c r="D20" s="24">
        <v>1793</v>
      </c>
      <c r="E20" s="5">
        <v>2.1</v>
      </c>
      <c r="F20" s="24"/>
      <c r="G20" s="24"/>
      <c r="H20" s="24"/>
    </row>
    <row r="21" spans="1:8">
      <c r="A21" s="24" t="s">
        <v>95</v>
      </c>
      <c r="B21" s="24">
        <v>1250</v>
      </c>
      <c r="C21" s="5">
        <v>1.6</v>
      </c>
      <c r="D21" s="24">
        <v>1384</v>
      </c>
      <c r="E21" s="5">
        <v>1.6</v>
      </c>
      <c r="F21" s="24"/>
      <c r="G21" s="24"/>
      <c r="H21" s="24"/>
    </row>
    <row r="22" spans="1:8">
      <c r="A22" s="24" t="s">
        <v>96</v>
      </c>
      <c r="B22" s="24">
        <v>1194</v>
      </c>
      <c r="C22" s="5">
        <v>1.5</v>
      </c>
      <c r="D22" s="24">
        <v>1251</v>
      </c>
      <c r="E22" s="5">
        <v>1.5</v>
      </c>
      <c r="F22" s="24"/>
      <c r="G22" s="24"/>
      <c r="H22" s="24"/>
    </row>
    <row r="23" spans="1:8">
      <c r="A23" s="24" t="s">
        <v>97</v>
      </c>
      <c r="B23" s="24">
        <v>1054</v>
      </c>
      <c r="C23" s="5">
        <v>1.3</v>
      </c>
      <c r="D23" s="24">
        <v>1109</v>
      </c>
      <c r="E23" s="5">
        <v>1.3</v>
      </c>
      <c r="F23" s="24"/>
      <c r="G23" s="24"/>
      <c r="H23" s="24"/>
    </row>
    <row r="24" spans="1:8">
      <c r="A24" s="24" t="s">
        <v>98</v>
      </c>
      <c r="B24" s="24">
        <v>1103</v>
      </c>
      <c r="C24" s="5">
        <v>1.4</v>
      </c>
      <c r="D24" s="24">
        <v>1093</v>
      </c>
      <c r="E24" s="5">
        <v>1.3</v>
      </c>
      <c r="F24" s="24"/>
      <c r="G24" s="24"/>
      <c r="H24" s="24"/>
    </row>
    <row r="25" spans="1:8">
      <c r="A25" s="24" t="s">
        <v>99</v>
      </c>
      <c r="B25" s="24">
        <v>878</v>
      </c>
      <c r="C25" s="5">
        <v>1.1000000000000001</v>
      </c>
      <c r="D25" s="24">
        <v>946</v>
      </c>
      <c r="E25" s="5">
        <v>1.1000000000000001</v>
      </c>
      <c r="F25" s="24"/>
      <c r="G25" s="24"/>
      <c r="H25" s="24"/>
    </row>
    <row r="26" spans="1:8">
      <c r="A26" s="24" t="s">
        <v>100</v>
      </c>
      <c r="B26" s="24">
        <v>902</v>
      </c>
      <c r="C26" s="5">
        <v>1.1000000000000001</v>
      </c>
      <c r="D26" s="24">
        <v>870</v>
      </c>
      <c r="E26" s="5">
        <v>1</v>
      </c>
      <c r="F26" s="24"/>
      <c r="G26" s="24"/>
      <c r="H26" s="24"/>
    </row>
    <row r="27" spans="1:8">
      <c r="A27" s="24" t="s">
        <v>101</v>
      </c>
      <c r="B27" s="24">
        <v>856</v>
      </c>
      <c r="C27" s="5">
        <v>1.1000000000000001</v>
      </c>
      <c r="D27" s="24">
        <v>869</v>
      </c>
      <c r="E27" s="5">
        <v>1</v>
      </c>
      <c r="F27" s="24"/>
      <c r="G27" s="24"/>
      <c r="H27" s="24"/>
    </row>
    <row r="28" spans="1:8">
      <c r="A28" s="24" t="s">
        <v>102</v>
      </c>
      <c r="B28" s="24">
        <v>843</v>
      </c>
      <c r="C28" s="5">
        <v>1</v>
      </c>
      <c r="D28" s="24">
        <v>819</v>
      </c>
      <c r="E28" s="5">
        <v>1</v>
      </c>
      <c r="F28" s="24"/>
      <c r="G28" s="24"/>
      <c r="H28" s="24"/>
    </row>
    <row r="29" spans="1:8">
      <c r="A29" s="24" t="s">
        <v>103</v>
      </c>
      <c r="B29" s="24">
        <v>744</v>
      </c>
      <c r="C29" s="5">
        <v>0.9</v>
      </c>
      <c r="D29" s="24">
        <v>801</v>
      </c>
      <c r="E29" s="5">
        <v>0.9</v>
      </c>
      <c r="F29" s="24"/>
      <c r="G29" s="24"/>
      <c r="H29" s="24"/>
    </row>
    <row r="30" spans="1:8">
      <c r="A30" s="24" t="s">
        <v>104</v>
      </c>
      <c r="B30" s="24">
        <v>760</v>
      </c>
      <c r="C30" s="5">
        <v>0.9</v>
      </c>
      <c r="D30" s="24">
        <v>801</v>
      </c>
      <c r="E30" s="5">
        <v>0.9</v>
      </c>
      <c r="F30" s="24"/>
      <c r="G30" s="24"/>
      <c r="H30" s="24"/>
    </row>
    <row r="31" spans="1:8">
      <c r="A31" s="24" t="s">
        <v>105</v>
      </c>
      <c r="B31" s="24">
        <v>744</v>
      </c>
      <c r="C31" s="5">
        <v>0.9</v>
      </c>
      <c r="D31" s="24">
        <v>800</v>
      </c>
      <c r="E31" s="5">
        <v>0.9</v>
      </c>
      <c r="F31" s="24"/>
      <c r="G31" s="24"/>
      <c r="H31" s="24"/>
    </row>
    <row r="32" spans="1:8">
      <c r="A32" s="24" t="s">
        <v>106</v>
      </c>
      <c r="B32" s="24">
        <v>731</v>
      </c>
      <c r="C32" s="5">
        <v>0.9</v>
      </c>
      <c r="D32" s="24">
        <v>710</v>
      </c>
      <c r="E32" s="5">
        <v>0.8</v>
      </c>
      <c r="F32" s="24"/>
      <c r="G32" s="24"/>
      <c r="H32" s="24"/>
    </row>
    <row r="33" spans="1:8">
      <c r="A33" s="24" t="s">
        <v>107</v>
      </c>
      <c r="B33" s="24">
        <v>549</v>
      </c>
      <c r="C33" s="5">
        <v>0.7</v>
      </c>
      <c r="D33" s="24">
        <v>647</v>
      </c>
      <c r="E33" s="5">
        <v>0.8</v>
      </c>
      <c r="F33" s="24"/>
      <c r="G33" s="24"/>
      <c r="H33" s="24"/>
    </row>
    <row r="34" spans="1:8">
      <c r="A34" s="24" t="s">
        <v>108</v>
      </c>
      <c r="B34" s="24">
        <v>607</v>
      </c>
      <c r="C34" s="5">
        <v>0.8</v>
      </c>
      <c r="D34" s="24">
        <v>574</v>
      </c>
      <c r="E34" s="5">
        <v>0.7</v>
      </c>
      <c r="F34" s="24"/>
      <c r="G34" s="24"/>
      <c r="H34" s="24"/>
    </row>
    <row r="35" spans="1:8">
      <c r="A35" s="24" t="s">
        <v>109</v>
      </c>
      <c r="B35" s="24">
        <v>489</v>
      </c>
      <c r="C35" s="5">
        <v>0.6</v>
      </c>
      <c r="D35" s="24">
        <v>553</v>
      </c>
      <c r="E35" s="5">
        <v>0.7</v>
      </c>
      <c r="F35" s="24"/>
      <c r="G35" s="24"/>
      <c r="H35" s="24"/>
    </row>
    <row r="36" spans="1:8">
      <c r="A36" s="24" t="s">
        <v>110</v>
      </c>
      <c r="B36" s="24">
        <v>544</v>
      </c>
      <c r="C36" s="5">
        <v>0.7</v>
      </c>
      <c r="D36" s="24">
        <v>551</v>
      </c>
      <c r="E36" s="5">
        <v>0.6</v>
      </c>
      <c r="F36" s="24"/>
      <c r="G36" s="24"/>
      <c r="H36" s="24"/>
    </row>
    <row r="37" spans="1:8">
      <c r="A37" s="24" t="s">
        <v>111</v>
      </c>
      <c r="B37" s="24">
        <v>513</v>
      </c>
      <c r="C37" s="5">
        <v>0.6</v>
      </c>
      <c r="D37" s="24">
        <v>543</v>
      </c>
      <c r="E37" s="5">
        <v>0.6</v>
      </c>
      <c r="F37" s="24"/>
      <c r="G37" s="24"/>
      <c r="H37" s="24"/>
    </row>
    <row r="38" spans="1:8">
      <c r="A38" s="24" t="s">
        <v>112</v>
      </c>
      <c r="B38" s="24">
        <v>537</v>
      </c>
      <c r="C38" s="5">
        <v>0.7</v>
      </c>
      <c r="D38" s="24">
        <v>537</v>
      </c>
      <c r="E38" s="5">
        <v>0.6</v>
      </c>
      <c r="F38" s="15"/>
      <c r="G38" s="15"/>
      <c r="H38" s="15"/>
    </row>
    <row r="40" spans="1:8" ht="16.5">
      <c r="A40" s="23" t="s">
        <v>113</v>
      </c>
      <c r="B40" s="23">
        <v>80579</v>
      </c>
      <c r="C40" s="23">
        <v>100</v>
      </c>
      <c r="D40" s="23">
        <v>84767</v>
      </c>
      <c r="E40" s="23">
        <v>100</v>
      </c>
      <c r="F40" s="23"/>
      <c r="G40" s="15"/>
      <c r="H40" s="15"/>
    </row>
    <row r="41" spans="1:8">
      <c r="A41" s="24"/>
      <c r="B41" s="24"/>
      <c r="C41" s="5"/>
      <c r="D41" s="24"/>
      <c r="E41" s="5"/>
      <c r="F41" s="15"/>
      <c r="G41" s="15"/>
      <c r="H41" s="15"/>
    </row>
    <row r="42" spans="1:8">
      <c r="A42" s="24" t="s">
        <v>114</v>
      </c>
      <c r="B42" s="24">
        <v>1305</v>
      </c>
      <c r="C42" s="5">
        <v>1.61989950451279</v>
      </c>
      <c r="D42" s="24">
        <v>1359</v>
      </c>
      <c r="E42" s="5">
        <v>1.6029127842844</v>
      </c>
      <c r="F42" s="15"/>
      <c r="G42" s="15"/>
      <c r="H42" s="15"/>
    </row>
    <row r="43" spans="1:8" ht="16.5">
      <c r="A43" s="24" t="s">
        <v>115</v>
      </c>
      <c r="B43" s="24">
        <v>5794</v>
      </c>
      <c r="C43" s="5">
        <v>7.1901038487585396</v>
      </c>
      <c r="D43" s="24">
        <v>5815</v>
      </c>
      <c r="E43" s="5">
        <v>6.86009855926459</v>
      </c>
      <c r="F43" s="15"/>
      <c r="G43" s="15"/>
      <c r="H43" s="15"/>
    </row>
    <row r="44" spans="1:8">
      <c r="A44" s="22"/>
      <c r="B44" s="22"/>
      <c r="C44" s="22"/>
      <c r="D44" s="22"/>
      <c r="E44" s="22"/>
      <c r="F44" s="15"/>
      <c r="G44" s="15"/>
      <c r="H44" s="15"/>
    </row>
    <row r="45" spans="1:8">
      <c r="A45" s="26" t="s">
        <v>116</v>
      </c>
      <c r="B45" s="26"/>
      <c r="C45" s="26"/>
      <c r="D45" s="26"/>
      <c r="E45" s="26"/>
      <c r="F45" s="15"/>
      <c r="G45" s="15"/>
      <c r="H45" s="15"/>
    </row>
    <row r="46" spans="1:8">
      <c r="A46" s="26" t="s">
        <v>117</v>
      </c>
      <c r="B46" s="26"/>
      <c r="C46" s="26"/>
      <c r="D46" s="26"/>
      <c r="E46" s="26"/>
      <c r="F46" s="15"/>
      <c r="G46" s="15"/>
      <c r="H46" s="15"/>
    </row>
    <row r="47" spans="1:8">
      <c r="A47" s="34"/>
      <c r="B47" s="34"/>
      <c r="C47" s="34"/>
      <c r="D47" s="34"/>
      <c r="E47" s="34"/>
      <c r="F47" s="15"/>
      <c r="G47" s="15"/>
      <c r="H47" s="15"/>
    </row>
    <row r="48" spans="1:8">
      <c r="A48" s="24" t="s">
        <v>118</v>
      </c>
      <c r="B48" s="15"/>
      <c r="C48" s="15"/>
      <c r="D48" s="15"/>
      <c r="E48" s="15"/>
      <c r="F48" s="15"/>
      <c r="G48" s="15"/>
      <c r="H48" s="15"/>
    </row>
    <row r="50" spans="1:2">
      <c r="A50" s="35" t="s">
        <v>58</v>
      </c>
      <c r="B50" s="35"/>
    </row>
  </sheetData>
  <mergeCells count="11">
    <mergeCell ref="A1:C1"/>
    <mergeCell ref="A2:C2"/>
    <mergeCell ref="A5:A7"/>
    <mergeCell ref="B5:E5"/>
    <mergeCell ref="B6:C6"/>
    <mergeCell ref="D6:E6"/>
    <mergeCell ref="A46:E47"/>
    <mergeCell ref="A45:E45"/>
    <mergeCell ref="A50:B50"/>
    <mergeCell ref="A3:C3"/>
    <mergeCell ref="A4:C4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selection sqref="A1:D1"/>
    </sheetView>
  </sheetViews>
  <sheetFormatPr defaultRowHeight="14.25"/>
  <cols>
    <col min="1" max="1" width="29.875" customWidth="1"/>
    <col min="2" max="2" width="17.5" customWidth="1"/>
    <col min="3" max="5" width="6.125" customWidth="1"/>
    <col min="6" max="6" width="2" style="11" customWidth="1"/>
    <col min="7" max="8" width="6.125" customWidth="1"/>
  </cols>
  <sheetData>
    <row r="1" spans="1:9">
      <c r="A1" s="30" t="s">
        <v>119</v>
      </c>
      <c r="B1" s="34"/>
      <c r="C1" s="34"/>
      <c r="D1" s="34"/>
      <c r="E1" s="15"/>
      <c r="F1" s="15"/>
      <c r="G1" s="15"/>
      <c r="H1" s="15"/>
      <c r="I1" s="15"/>
    </row>
    <row r="2" spans="1:9" ht="15">
      <c r="A2" s="31" t="s">
        <v>120</v>
      </c>
      <c r="B2" s="34"/>
      <c r="C2" s="34"/>
      <c r="D2" s="34"/>
      <c r="E2" s="15"/>
      <c r="F2" s="15"/>
      <c r="G2" s="15"/>
      <c r="H2" s="15"/>
      <c r="I2" s="15"/>
    </row>
    <row r="3" spans="1:9">
      <c r="A3" s="29" t="s">
        <v>121</v>
      </c>
      <c r="B3" s="34"/>
      <c r="C3" s="34"/>
      <c r="D3" s="34"/>
      <c r="E3" s="15"/>
      <c r="F3" s="15"/>
      <c r="G3" s="15"/>
      <c r="H3" s="15"/>
      <c r="I3" s="15"/>
    </row>
    <row r="4" spans="1:9">
      <c r="A4" s="30" t="s">
        <v>122</v>
      </c>
      <c r="B4" s="34"/>
      <c r="C4" s="34"/>
      <c r="D4" s="34"/>
      <c r="E4" s="15"/>
      <c r="F4" s="15"/>
      <c r="G4" s="15"/>
      <c r="H4" s="15"/>
      <c r="I4" s="15"/>
    </row>
    <row r="5" spans="1:9">
      <c r="A5" s="32" t="s">
        <v>123</v>
      </c>
      <c r="B5" s="27" t="s">
        <v>124</v>
      </c>
      <c r="C5" s="18">
        <v>2015</v>
      </c>
      <c r="D5" s="18">
        <v>2016</v>
      </c>
      <c r="E5" s="20">
        <v>2017</v>
      </c>
      <c r="F5" s="18"/>
      <c r="G5" s="18">
        <v>2018</v>
      </c>
      <c r="H5" s="20">
        <v>2019</v>
      </c>
      <c r="I5" s="15"/>
    </row>
    <row r="6" spans="1:9">
      <c r="A6" s="32"/>
      <c r="B6" s="27"/>
      <c r="C6" s="27" t="s">
        <v>22</v>
      </c>
      <c r="D6" s="27"/>
      <c r="E6" s="27"/>
      <c r="F6" s="27"/>
      <c r="G6" s="27"/>
      <c r="H6" s="28"/>
      <c r="I6" s="15"/>
    </row>
    <row r="8" spans="1:9">
      <c r="A8" s="24" t="s">
        <v>83</v>
      </c>
      <c r="B8" s="24" t="s">
        <v>23</v>
      </c>
      <c r="C8" s="24">
        <v>2322</v>
      </c>
      <c r="D8" s="24">
        <v>2620</v>
      </c>
      <c r="E8" s="24">
        <v>3252</v>
      </c>
      <c r="F8" s="24"/>
      <c r="G8" s="24">
        <v>3995</v>
      </c>
      <c r="H8" s="24">
        <v>4674</v>
      </c>
      <c r="I8" s="15"/>
    </row>
    <row r="9" spans="1:9">
      <c r="A9" s="24" t="s">
        <v>86</v>
      </c>
      <c r="B9" s="24" t="s">
        <v>23</v>
      </c>
      <c r="C9" s="24">
        <v>1628</v>
      </c>
      <c r="D9" s="24">
        <v>1677</v>
      </c>
      <c r="E9" s="24">
        <v>2067</v>
      </c>
      <c r="F9" s="24"/>
      <c r="G9" s="24">
        <v>2725</v>
      </c>
      <c r="H9" s="24">
        <v>3199</v>
      </c>
      <c r="I9" s="24"/>
    </row>
    <row r="10" spans="1:9">
      <c r="A10" s="24" t="s">
        <v>85</v>
      </c>
      <c r="B10" s="24" t="s">
        <v>23</v>
      </c>
      <c r="C10" s="24">
        <v>1040</v>
      </c>
      <c r="D10" s="24">
        <v>1196</v>
      </c>
      <c r="E10" s="24">
        <v>1179</v>
      </c>
      <c r="F10" s="24"/>
      <c r="G10" s="24">
        <v>1676</v>
      </c>
      <c r="H10" s="24">
        <v>2652</v>
      </c>
      <c r="I10" s="24"/>
    </row>
    <row r="11" spans="1:9">
      <c r="A11" s="24" t="s">
        <v>125</v>
      </c>
      <c r="B11" s="24" t="s">
        <v>24</v>
      </c>
      <c r="C11" s="24">
        <v>1867</v>
      </c>
      <c r="D11" s="24">
        <v>2009</v>
      </c>
      <c r="E11" s="24">
        <v>2014</v>
      </c>
      <c r="F11" s="24"/>
      <c r="G11" s="24">
        <v>2093</v>
      </c>
      <c r="H11" s="24">
        <v>2139</v>
      </c>
      <c r="I11" s="24"/>
    </row>
    <row r="12" spans="1:9">
      <c r="A12" s="24" t="s">
        <v>125</v>
      </c>
      <c r="B12" s="24" t="s">
        <v>25</v>
      </c>
      <c r="C12" s="24">
        <v>1778</v>
      </c>
      <c r="D12" s="24">
        <v>1962</v>
      </c>
      <c r="E12" s="24">
        <v>1996</v>
      </c>
      <c r="F12" s="24"/>
      <c r="G12" s="24">
        <v>2189</v>
      </c>
      <c r="H12" s="24">
        <v>2055</v>
      </c>
      <c r="I12" s="24"/>
    </row>
    <row r="13" spans="1:9">
      <c r="A13" s="24" t="s">
        <v>85</v>
      </c>
      <c r="B13" s="24" t="s">
        <v>26</v>
      </c>
      <c r="C13" s="24">
        <v>1861</v>
      </c>
      <c r="D13" s="24">
        <v>1738</v>
      </c>
      <c r="E13" s="24">
        <v>1543</v>
      </c>
      <c r="F13" s="24"/>
      <c r="G13" s="24">
        <v>1699</v>
      </c>
      <c r="H13" s="24">
        <v>1594</v>
      </c>
      <c r="I13" s="24"/>
    </row>
    <row r="14" spans="1:9">
      <c r="A14" s="24" t="s">
        <v>125</v>
      </c>
      <c r="B14" s="24" t="s">
        <v>23</v>
      </c>
      <c r="C14" s="24">
        <v>1282</v>
      </c>
      <c r="D14" s="24">
        <v>1645</v>
      </c>
      <c r="E14" s="24">
        <v>1452</v>
      </c>
      <c r="F14" s="24"/>
      <c r="G14" s="24">
        <v>1560</v>
      </c>
      <c r="H14" s="24">
        <v>1566</v>
      </c>
      <c r="I14" s="24"/>
    </row>
    <row r="15" spans="1:9">
      <c r="A15" s="24" t="s">
        <v>85</v>
      </c>
      <c r="B15" s="24" t="s">
        <v>25</v>
      </c>
      <c r="C15" s="24">
        <v>1598</v>
      </c>
      <c r="D15" s="24">
        <v>1729</v>
      </c>
      <c r="E15" s="24">
        <v>1407</v>
      </c>
      <c r="F15" s="24"/>
      <c r="G15" s="24">
        <v>1731</v>
      </c>
      <c r="H15" s="24">
        <v>1474</v>
      </c>
      <c r="I15" s="24"/>
    </row>
    <row r="16" spans="1:9">
      <c r="A16" s="24" t="s">
        <v>126</v>
      </c>
      <c r="B16" s="24" t="s">
        <v>23</v>
      </c>
      <c r="C16" s="24">
        <v>737</v>
      </c>
      <c r="D16" s="24">
        <v>896</v>
      </c>
      <c r="E16" s="24">
        <v>1038</v>
      </c>
      <c r="F16" s="24"/>
      <c r="G16" s="24">
        <v>1243</v>
      </c>
      <c r="H16" s="24">
        <v>1269</v>
      </c>
      <c r="I16" s="24"/>
    </row>
    <row r="17" spans="1:9">
      <c r="A17" s="24" t="s">
        <v>125</v>
      </c>
      <c r="B17" s="24" t="s">
        <v>26</v>
      </c>
      <c r="C17" s="24">
        <v>865</v>
      </c>
      <c r="D17" s="24">
        <v>936</v>
      </c>
      <c r="E17" s="24">
        <v>1036</v>
      </c>
      <c r="F17" s="24"/>
      <c r="G17" s="24">
        <v>1141</v>
      </c>
      <c r="H17" s="24">
        <v>1219</v>
      </c>
      <c r="I17" s="24"/>
    </row>
    <row r="18" spans="1:9">
      <c r="A18" s="24" t="s">
        <v>90</v>
      </c>
      <c r="B18" s="24" t="s">
        <v>24</v>
      </c>
      <c r="C18" s="24">
        <v>773</v>
      </c>
      <c r="D18" s="24">
        <v>862</v>
      </c>
      <c r="E18" s="24">
        <v>845</v>
      </c>
      <c r="F18" s="24" t="s">
        <v>127</v>
      </c>
      <c r="G18" s="24">
        <v>904</v>
      </c>
      <c r="H18" s="24">
        <v>951</v>
      </c>
      <c r="I18" s="24"/>
    </row>
    <row r="19" spans="1:9">
      <c r="A19" s="24" t="s">
        <v>128</v>
      </c>
      <c r="B19" s="24" t="s">
        <v>24</v>
      </c>
      <c r="C19" s="24">
        <v>756</v>
      </c>
      <c r="D19" s="24">
        <v>744</v>
      </c>
      <c r="E19" s="24">
        <v>834</v>
      </c>
      <c r="F19" s="24"/>
      <c r="G19" s="24">
        <v>907</v>
      </c>
      <c r="H19" s="24">
        <v>910</v>
      </c>
      <c r="I19" s="24"/>
    </row>
    <row r="20" spans="1:9">
      <c r="A20" s="24" t="s">
        <v>88</v>
      </c>
      <c r="B20" s="24" t="s">
        <v>25</v>
      </c>
      <c r="C20" s="24">
        <v>536</v>
      </c>
      <c r="D20" s="24">
        <v>625</v>
      </c>
      <c r="E20" s="24">
        <v>650</v>
      </c>
      <c r="F20" s="24"/>
      <c r="G20" s="24">
        <v>765</v>
      </c>
      <c r="H20" s="24">
        <v>776</v>
      </c>
      <c r="I20" s="24"/>
    </row>
    <row r="21" spans="1:9">
      <c r="A21" s="24" t="s">
        <v>91</v>
      </c>
      <c r="B21" s="24" t="s">
        <v>23</v>
      </c>
      <c r="C21" s="24">
        <v>174</v>
      </c>
      <c r="D21" s="24">
        <v>232</v>
      </c>
      <c r="E21" s="24">
        <v>316</v>
      </c>
      <c r="F21" s="24"/>
      <c r="G21" s="24">
        <v>484</v>
      </c>
      <c r="H21" s="24">
        <v>766</v>
      </c>
      <c r="I21" s="24"/>
    </row>
    <row r="22" spans="1:9">
      <c r="A22" s="24" t="s">
        <v>83</v>
      </c>
      <c r="B22" s="24" t="s">
        <v>24</v>
      </c>
      <c r="C22" s="24">
        <v>428</v>
      </c>
      <c r="D22" s="24">
        <v>449</v>
      </c>
      <c r="E22" s="24">
        <v>604</v>
      </c>
      <c r="F22" s="24"/>
      <c r="G22" s="24">
        <v>751</v>
      </c>
      <c r="H22" s="24">
        <v>735</v>
      </c>
      <c r="I22" s="24"/>
    </row>
    <row r="23" spans="1:9">
      <c r="A23" s="24" t="s">
        <v>128</v>
      </c>
      <c r="B23" s="24" t="s">
        <v>26</v>
      </c>
      <c r="C23" s="24">
        <v>477</v>
      </c>
      <c r="D23" s="24">
        <v>512</v>
      </c>
      <c r="E23" s="24">
        <v>588</v>
      </c>
      <c r="F23" s="24"/>
      <c r="G23" s="24">
        <v>638</v>
      </c>
      <c r="H23" s="24">
        <v>717</v>
      </c>
      <c r="I23" s="24"/>
    </row>
    <row r="24" spans="1:9">
      <c r="A24" s="24" t="s">
        <v>91</v>
      </c>
      <c r="B24" s="24" t="s">
        <v>24</v>
      </c>
      <c r="C24" s="24">
        <v>276</v>
      </c>
      <c r="D24" s="24">
        <v>477</v>
      </c>
      <c r="E24" s="24">
        <v>455</v>
      </c>
      <c r="F24" s="24"/>
      <c r="G24" s="24">
        <v>679</v>
      </c>
      <c r="H24" s="24">
        <v>671</v>
      </c>
      <c r="I24" s="24"/>
    </row>
    <row r="25" spans="1:9">
      <c r="A25" s="24" t="s">
        <v>126</v>
      </c>
      <c r="B25" s="24" t="s">
        <v>33</v>
      </c>
      <c r="C25" s="24">
        <v>639</v>
      </c>
      <c r="D25" s="24">
        <v>947</v>
      </c>
      <c r="E25" s="24">
        <v>908</v>
      </c>
      <c r="F25" s="24"/>
      <c r="G25" s="24">
        <v>735</v>
      </c>
      <c r="H25" s="24">
        <v>666</v>
      </c>
      <c r="I25" s="24"/>
    </row>
    <row r="26" spans="1:9">
      <c r="A26" s="24" t="s">
        <v>88</v>
      </c>
      <c r="B26" s="24" t="s">
        <v>23</v>
      </c>
      <c r="C26" s="24">
        <v>262</v>
      </c>
      <c r="D26" s="24">
        <v>450</v>
      </c>
      <c r="E26" s="24">
        <v>434</v>
      </c>
      <c r="F26" s="24"/>
      <c r="G26" s="24">
        <v>549</v>
      </c>
      <c r="H26" s="24">
        <v>664</v>
      </c>
      <c r="I26" s="24"/>
    </row>
    <row r="27" spans="1:9">
      <c r="A27" s="24" t="s">
        <v>94</v>
      </c>
      <c r="B27" s="24" t="s">
        <v>23</v>
      </c>
      <c r="C27" s="24">
        <v>451</v>
      </c>
      <c r="D27" s="24">
        <v>541</v>
      </c>
      <c r="E27" s="24">
        <v>526</v>
      </c>
      <c r="F27" s="24"/>
      <c r="G27" s="24">
        <v>563</v>
      </c>
      <c r="H27" s="24">
        <v>661</v>
      </c>
      <c r="I27" s="24"/>
    </row>
    <row r="28" spans="1:9">
      <c r="A28" s="24" t="s">
        <v>106</v>
      </c>
      <c r="B28" s="24" t="s">
        <v>24</v>
      </c>
      <c r="C28" s="24">
        <v>681</v>
      </c>
      <c r="D28" s="24">
        <v>730</v>
      </c>
      <c r="E28" s="24">
        <v>597</v>
      </c>
      <c r="F28" s="24"/>
      <c r="G28" s="24">
        <v>676</v>
      </c>
      <c r="H28" s="24">
        <v>652</v>
      </c>
      <c r="I28" s="24"/>
    </row>
    <row r="29" spans="1:9">
      <c r="A29" s="24" t="s">
        <v>93</v>
      </c>
      <c r="B29" s="24" t="s">
        <v>25</v>
      </c>
      <c r="C29" s="24">
        <v>482</v>
      </c>
      <c r="D29" s="24">
        <v>525</v>
      </c>
      <c r="E29" s="24">
        <v>548</v>
      </c>
      <c r="F29" s="24"/>
      <c r="G29" s="24">
        <v>566</v>
      </c>
      <c r="H29" s="24">
        <v>636</v>
      </c>
      <c r="I29" s="24"/>
    </row>
    <row r="30" spans="1:9">
      <c r="A30" s="24" t="s">
        <v>88</v>
      </c>
      <c r="B30" s="24" t="s">
        <v>27</v>
      </c>
      <c r="C30" s="24">
        <v>291</v>
      </c>
      <c r="D30" s="24">
        <v>407</v>
      </c>
      <c r="E30" s="24">
        <v>407</v>
      </c>
      <c r="F30" s="24"/>
      <c r="G30" s="24">
        <v>419</v>
      </c>
      <c r="H30" s="24">
        <v>617</v>
      </c>
      <c r="I30" s="24"/>
    </row>
    <row r="31" spans="1:9">
      <c r="A31" s="24" t="s">
        <v>92</v>
      </c>
      <c r="B31" s="24" t="s">
        <v>24</v>
      </c>
      <c r="C31" s="24">
        <v>560</v>
      </c>
      <c r="D31" s="24">
        <v>570</v>
      </c>
      <c r="E31" s="24">
        <v>547</v>
      </c>
      <c r="F31" s="24"/>
      <c r="G31" s="24">
        <v>602</v>
      </c>
      <c r="H31" s="24">
        <v>617</v>
      </c>
      <c r="I31" s="24"/>
    </row>
    <row r="32" spans="1:9">
      <c r="A32" s="24" t="s">
        <v>83</v>
      </c>
      <c r="B32" s="24" t="s">
        <v>40</v>
      </c>
      <c r="C32" s="24">
        <v>492</v>
      </c>
      <c r="D32" s="24">
        <v>449</v>
      </c>
      <c r="E32" s="24">
        <v>474</v>
      </c>
      <c r="F32" s="24"/>
      <c r="G32" s="24">
        <v>524</v>
      </c>
      <c r="H32" s="24">
        <v>607</v>
      </c>
      <c r="I32" s="24"/>
    </row>
    <row r="33" spans="1:9">
      <c r="A33" s="24"/>
      <c r="B33" s="24"/>
      <c r="C33" s="24"/>
      <c r="D33" s="24"/>
      <c r="E33" s="24"/>
      <c r="F33" s="24"/>
      <c r="G33" s="24"/>
      <c r="H33" s="24"/>
      <c r="I33" s="24"/>
    </row>
    <row r="34" spans="1:9" ht="16.5">
      <c r="A34" s="23" t="s">
        <v>129</v>
      </c>
      <c r="B34" s="23" t="s">
        <v>113</v>
      </c>
      <c r="C34" s="23">
        <v>68093</v>
      </c>
      <c r="D34" s="23">
        <v>71840</v>
      </c>
      <c r="E34" s="23">
        <v>73202</v>
      </c>
      <c r="F34" s="36" t="s">
        <v>127</v>
      </c>
      <c r="G34" s="23">
        <v>80579</v>
      </c>
      <c r="H34" s="23">
        <v>84767</v>
      </c>
      <c r="I34" s="23"/>
    </row>
    <row r="35" spans="1:9">
      <c r="A35" s="22"/>
      <c r="B35" s="22"/>
      <c r="C35" s="22"/>
      <c r="D35" s="22"/>
      <c r="E35" s="22"/>
      <c r="F35" s="22"/>
      <c r="G35" s="22"/>
      <c r="H35" s="22"/>
      <c r="I35" s="24"/>
    </row>
    <row r="36" spans="1:9" s="11" customFormat="1">
      <c r="A36" s="26" t="s">
        <v>55</v>
      </c>
      <c r="B36" s="26"/>
      <c r="C36" s="26"/>
      <c r="D36" s="26"/>
      <c r="E36" s="26"/>
      <c r="F36" s="26"/>
      <c r="G36" s="26"/>
      <c r="H36" s="26"/>
      <c r="I36" s="24"/>
    </row>
    <row r="37" spans="1:9" s="11" customFormat="1">
      <c r="A37" s="26"/>
      <c r="B37" s="26"/>
      <c r="C37" s="26"/>
      <c r="D37" s="26"/>
      <c r="E37" s="26"/>
      <c r="F37" s="26"/>
      <c r="G37" s="26"/>
      <c r="H37" s="26"/>
      <c r="I37" s="24"/>
    </row>
    <row r="38" spans="1:9" s="11" customFormat="1">
      <c r="A38" s="15"/>
      <c r="B38" s="15"/>
      <c r="C38" s="13"/>
      <c r="D38" s="13"/>
      <c r="E38" s="13"/>
      <c r="F38" s="13"/>
      <c r="G38" s="13"/>
      <c r="H38" s="13"/>
      <c r="I38" s="24"/>
    </row>
    <row r="39" spans="1:9">
      <c r="A39" s="37" t="s">
        <v>75</v>
      </c>
      <c r="B39" s="34"/>
      <c r="C39" s="15"/>
      <c r="D39" s="15"/>
      <c r="E39" s="15"/>
      <c r="F39" s="15"/>
      <c r="G39" s="15"/>
      <c r="H39" s="15"/>
      <c r="I39" s="24"/>
    </row>
    <row r="40" spans="1:9">
      <c r="A40" s="38" t="s">
        <v>130</v>
      </c>
      <c r="B40" s="34"/>
      <c r="C40" s="15"/>
      <c r="D40" s="15"/>
      <c r="E40" s="15"/>
      <c r="F40" s="15"/>
      <c r="G40" s="15"/>
      <c r="H40" s="15"/>
      <c r="I40" s="24"/>
    </row>
    <row r="41" spans="1:9" s="11" customFormat="1">
      <c r="A41" s="24"/>
      <c r="B41" s="15"/>
      <c r="C41" s="15"/>
      <c r="D41" s="15"/>
      <c r="E41" s="15"/>
      <c r="F41" s="15"/>
      <c r="G41" s="15"/>
      <c r="H41" s="15"/>
      <c r="I41" s="24"/>
    </row>
    <row r="42" spans="1:9">
      <c r="A42" s="35" t="s">
        <v>58</v>
      </c>
      <c r="B42" s="35"/>
      <c r="C42" s="24"/>
      <c r="D42" s="24"/>
      <c r="E42" s="24"/>
      <c r="F42" s="24"/>
      <c r="G42" s="24"/>
      <c r="H42" s="24"/>
      <c r="I42" s="24"/>
    </row>
  </sheetData>
  <mergeCells count="11">
    <mergeCell ref="A36:H37"/>
    <mergeCell ref="A42:B42"/>
    <mergeCell ref="A3:D3"/>
    <mergeCell ref="A4:D4"/>
    <mergeCell ref="A1:D1"/>
    <mergeCell ref="A2:D2"/>
    <mergeCell ref="A5:A6"/>
    <mergeCell ref="B5:B6"/>
    <mergeCell ref="C6:H6"/>
    <mergeCell ref="A39:B39"/>
    <mergeCell ref="A40:B40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55"/>
  <sheetViews>
    <sheetView workbookViewId="0">
      <selection sqref="A1:C1"/>
    </sheetView>
  </sheetViews>
  <sheetFormatPr defaultRowHeight="14.25"/>
  <cols>
    <col min="1" max="1" width="3.375" customWidth="1"/>
    <col min="2" max="2" width="23.875" customWidth="1"/>
    <col min="3" max="3" width="8.75" customWidth="1"/>
    <col min="4" max="4" width="7.75" customWidth="1"/>
    <col min="5" max="5" width="8.75" customWidth="1"/>
    <col min="6" max="6" width="7.75" customWidth="1"/>
    <col min="7" max="7" width="8.75" customWidth="1"/>
    <col min="8" max="8" width="7.75" customWidth="1"/>
  </cols>
  <sheetData>
    <row r="1" spans="1:8">
      <c r="A1" s="30" t="s">
        <v>131</v>
      </c>
      <c r="B1" s="34"/>
      <c r="C1" s="34"/>
      <c r="D1" s="15"/>
      <c r="E1" s="15"/>
      <c r="F1" s="15"/>
      <c r="G1" s="15"/>
      <c r="H1" s="15"/>
    </row>
    <row r="2" spans="1:8" ht="15">
      <c r="A2" s="31" t="s">
        <v>132</v>
      </c>
      <c r="B2" s="34"/>
      <c r="C2" s="34"/>
      <c r="D2" s="15"/>
      <c r="E2" s="15"/>
      <c r="F2" s="15"/>
      <c r="G2" s="15"/>
      <c r="H2" s="15"/>
    </row>
    <row r="3" spans="1:8">
      <c r="A3" s="29" t="s">
        <v>61</v>
      </c>
      <c r="B3" s="34"/>
      <c r="C3" s="34"/>
      <c r="D3" s="15"/>
      <c r="E3" s="15"/>
      <c r="F3" s="15"/>
      <c r="G3" s="15"/>
      <c r="H3" s="15"/>
    </row>
    <row r="4" spans="1:8">
      <c r="A4" s="30" t="s">
        <v>16</v>
      </c>
      <c r="B4" s="34"/>
      <c r="C4" s="34"/>
      <c r="D4" s="15"/>
      <c r="E4" s="15"/>
      <c r="F4" s="15"/>
      <c r="G4" s="15"/>
      <c r="H4" s="15"/>
    </row>
    <row r="5" spans="1:8">
      <c r="A5" s="27" t="s">
        <v>62</v>
      </c>
      <c r="B5" s="27"/>
      <c r="C5" s="27" t="s">
        <v>63</v>
      </c>
      <c r="D5" s="27"/>
      <c r="E5" s="27" t="s">
        <v>64</v>
      </c>
      <c r="F5" s="27"/>
      <c r="G5" s="27" t="s">
        <v>65</v>
      </c>
      <c r="H5" s="28"/>
    </row>
    <row r="6" spans="1:8">
      <c r="A6" s="27"/>
      <c r="B6" s="27"/>
      <c r="C6" s="18" t="s">
        <v>22</v>
      </c>
      <c r="D6" s="18" t="s">
        <v>66</v>
      </c>
      <c r="E6" s="18" t="s">
        <v>22</v>
      </c>
      <c r="F6" s="18" t="s">
        <v>66</v>
      </c>
      <c r="G6" s="18" t="s">
        <v>22</v>
      </c>
      <c r="H6" s="20" t="s">
        <v>66</v>
      </c>
    </row>
    <row r="8" spans="1:8">
      <c r="A8" s="24" t="s">
        <v>25</v>
      </c>
      <c r="B8" s="24"/>
      <c r="C8" s="24">
        <v>11161</v>
      </c>
      <c r="D8" s="24">
        <v>2</v>
      </c>
      <c r="E8" s="24">
        <v>3242</v>
      </c>
      <c r="F8" s="24">
        <v>2</v>
      </c>
      <c r="G8" s="24">
        <v>14403</v>
      </c>
      <c r="H8" s="24">
        <v>1</v>
      </c>
    </row>
    <row r="9" spans="1:8">
      <c r="A9" s="24" t="s">
        <v>67</v>
      </c>
      <c r="B9" s="24" t="s">
        <v>70</v>
      </c>
      <c r="C9" s="24">
        <v>3370</v>
      </c>
      <c r="D9" s="3" t="s">
        <v>69</v>
      </c>
      <c r="E9" s="24">
        <v>917</v>
      </c>
      <c r="F9" s="3" t="s">
        <v>69</v>
      </c>
      <c r="G9" s="24">
        <v>4287</v>
      </c>
      <c r="H9" s="3" t="s">
        <v>69</v>
      </c>
    </row>
    <row r="10" spans="1:8">
      <c r="A10" s="24" t="s">
        <v>67</v>
      </c>
      <c r="B10" s="24" t="s">
        <v>68</v>
      </c>
      <c r="C10" s="24">
        <v>1648</v>
      </c>
      <c r="D10" s="3" t="s">
        <v>69</v>
      </c>
      <c r="E10" s="24">
        <v>981</v>
      </c>
      <c r="F10" s="3" t="s">
        <v>69</v>
      </c>
      <c r="G10" s="24">
        <v>2629</v>
      </c>
      <c r="H10" s="3" t="s">
        <v>69</v>
      </c>
    </row>
    <row r="11" spans="1:8">
      <c r="A11" s="24" t="s">
        <v>67</v>
      </c>
      <c r="B11" s="24" t="s">
        <v>133</v>
      </c>
      <c r="C11" s="24">
        <v>1303</v>
      </c>
      <c r="D11" s="3" t="s">
        <v>69</v>
      </c>
      <c r="E11" s="24">
        <v>83</v>
      </c>
      <c r="F11" s="3" t="s">
        <v>69</v>
      </c>
      <c r="G11" s="24">
        <v>1386</v>
      </c>
      <c r="H11" s="3" t="s">
        <v>69</v>
      </c>
    </row>
    <row r="12" spans="1:8">
      <c r="A12" s="24" t="s">
        <v>67</v>
      </c>
      <c r="B12" s="24" t="s">
        <v>72</v>
      </c>
      <c r="C12" s="24">
        <v>1090</v>
      </c>
      <c r="D12" s="3" t="s">
        <v>69</v>
      </c>
      <c r="E12" s="24">
        <v>123</v>
      </c>
      <c r="F12" s="3" t="s">
        <v>69</v>
      </c>
      <c r="G12" s="24">
        <v>1213</v>
      </c>
      <c r="H12" s="3" t="s">
        <v>69</v>
      </c>
    </row>
    <row r="13" spans="1:8">
      <c r="A13" s="24" t="s">
        <v>67</v>
      </c>
      <c r="B13" s="24" t="s">
        <v>71</v>
      </c>
      <c r="C13" s="24">
        <v>618</v>
      </c>
      <c r="D13" s="3" t="s">
        <v>69</v>
      </c>
      <c r="E13" s="24">
        <v>223</v>
      </c>
      <c r="F13" s="3" t="s">
        <v>69</v>
      </c>
      <c r="G13" s="24">
        <v>840</v>
      </c>
      <c r="H13" s="3" t="s">
        <v>69</v>
      </c>
    </row>
    <row r="14" spans="1:8">
      <c r="A14" s="24" t="s">
        <v>23</v>
      </c>
      <c r="B14" s="24"/>
      <c r="C14" s="24">
        <v>12469</v>
      </c>
      <c r="D14" s="3">
        <v>1</v>
      </c>
      <c r="E14" s="24">
        <v>800</v>
      </c>
      <c r="F14" s="3">
        <v>5</v>
      </c>
      <c r="G14" s="24">
        <v>13269</v>
      </c>
      <c r="H14" s="3">
        <v>2</v>
      </c>
    </row>
    <row r="15" spans="1:8">
      <c r="A15" s="24" t="s">
        <v>24</v>
      </c>
      <c r="B15" s="24"/>
      <c r="C15" s="24">
        <v>7137</v>
      </c>
      <c r="D15" s="3">
        <v>3</v>
      </c>
      <c r="E15" s="24">
        <v>5876</v>
      </c>
      <c r="F15" s="3">
        <v>1</v>
      </c>
      <c r="G15" s="24">
        <v>13012</v>
      </c>
      <c r="H15" s="3">
        <v>3</v>
      </c>
    </row>
    <row r="16" spans="1:8">
      <c r="A16" s="24" t="s">
        <v>26</v>
      </c>
      <c r="B16" s="24"/>
      <c r="C16" s="24">
        <v>6142</v>
      </c>
      <c r="D16" s="24">
        <v>4</v>
      </c>
      <c r="E16" s="24">
        <v>3236</v>
      </c>
      <c r="F16" s="24">
        <v>3</v>
      </c>
      <c r="G16" s="24">
        <v>9378</v>
      </c>
      <c r="H16" s="24">
        <v>4</v>
      </c>
    </row>
    <row r="17" spans="1:8">
      <c r="A17" s="24" t="s">
        <v>27</v>
      </c>
      <c r="B17" s="24"/>
      <c r="C17" s="24">
        <v>4003</v>
      </c>
      <c r="D17" s="24">
        <v>5</v>
      </c>
      <c r="E17" s="24">
        <v>244</v>
      </c>
      <c r="F17" s="24">
        <v>11</v>
      </c>
      <c r="G17" s="24">
        <v>4247</v>
      </c>
      <c r="H17" s="24">
        <v>5</v>
      </c>
    </row>
    <row r="18" spans="1:8">
      <c r="A18" s="24" t="s">
        <v>28</v>
      </c>
      <c r="B18" s="24"/>
      <c r="C18" s="24">
        <v>1871</v>
      </c>
      <c r="D18" s="24">
        <v>10</v>
      </c>
      <c r="E18" s="24">
        <v>1889</v>
      </c>
      <c r="F18" s="24">
        <v>4</v>
      </c>
      <c r="G18" s="24">
        <v>3760</v>
      </c>
      <c r="H18" s="24">
        <v>6</v>
      </c>
    </row>
    <row r="19" spans="1:8">
      <c r="A19" s="24" t="s">
        <v>31</v>
      </c>
      <c r="B19" s="24"/>
      <c r="C19" s="24">
        <v>2895</v>
      </c>
      <c r="D19" s="24">
        <v>6</v>
      </c>
      <c r="E19" s="24">
        <v>258</v>
      </c>
      <c r="F19" s="24">
        <v>10</v>
      </c>
      <c r="G19" s="24">
        <v>3153</v>
      </c>
      <c r="H19" s="24">
        <v>7</v>
      </c>
    </row>
    <row r="20" spans="1:8">
      <c r="A20" s="24" t="s">
        <v>30</v>
      </c>
      <c r="B20" s="24"/>
      <c r="C20" s="24">
        <v>2671</v>
      </c>
      <c r="D20" s="24">
        <v>7</v>
      </c>
      <c r="E20" s="24">
        <v>220</v>
      </c>
      <c r="F20" s="24">
        <v>14</v>
      </c>
      <c r="G20" s="24">
        <v>2891</v>
      </c>
      <c r="H20" s="24">
        <v>8</v>
      </c>
    </row>
    <row r="21" spans="1:8">
      <c r="A21" s="24" t="s">
        <v>29</v>
      </c>
      <c r="B21" s="24"/>
      <c r="C21" s="24">
        <v>2421</v>
      </c>
      <c r="D21" s="24">
        <v>8</v>
      </c>
      <c r="E21" s="24">
        <v>131</v>
      </c>
      <c r="F21" s="24">
        <v>20</v>
      </c>
      <c r="G21" s="24">
        <v>2552</v>
      </c>
      <c r="H21" s="24">
        <v>9</v>
      </c>
    </row>
    <row r="22" spans="1:8">
      <c r="A22" s="24" t="s">
        <v>32</v>
      </c>
      <c r="B22" s="24"/>
      <c r="C22" s="24">
        <v>2064</v>
      </c>
      <c r="D22" s="24">
        <v>9</v>
      </c>
      <c r="E22" s="24">
        <v>134</v>
      </c>
      <c r="F22" s="24">
        <v>19</v>
      </c>
      <c r="G22" s="24">
        <v>2198</v>
      </c>
      <c r="H22" s="24">
        <v>10</v>
      </c>
    </row>
    <row r="23" spans="1:8">
      <c r="A23" s="24" t="s">
        <v>35</v>
      </c>
      <c r="B23" s="24"/>
      <c r="C23" s="24">
        <v>932</v>
      </c>
      <c r="D23" s="24">
        <v>12</v>
      </c>
      <c r="E23" s="24">
        <v>175</v>
      </c>
      <c r="F23" s="24">
        <v>16</v>
      </c>
      <c r="G23" s="24">
        <v>1107</v>
      </c>
      <c r="H23" s="24">
        <v>11</v>
      </c>
    </row>
    <row r="24" spans="1:8">
      <c r="A24" s="24" t="s">
        <v>38</v>
      </c>
      <c r="B24" s="24"/>
      <c r="C24" s="24">
        <v>971</v>
      </c>
      <c r="D24" s="24">
        <v>11</v>
      </c>
      <c r="E24" s="24">
        <v>84</v>
      </c>
      <c r="F24" s="24">
        <v>21</v>
      </c>
      <c r="G24" s="24">
        <v>1055</v>
      </c>
      <c r="H24" s="24">
        <v>12</v>
      </c>
    </row>
    <row r="25" spans="1:8">
      <c r="A25" s="24" t="s">
        <v>39</v>
      </c>
      <c r="B25" s="24"/>
      <c r="C25" s="24">
        <v>383</v>
      </c>
      <c r="D25" s="24">
        <v>19</v>
      </c>
      <c r="E25" s="24">
        <v>617</v>
      </c>
      <c r="F25" s="24">
        <v>6</v>
      </c>
      <c r="G25" s="24">
        <v>1001</v>
      </c>
      <c r="H25" s="24">
        <v>13</v>
      </c>
    </row>
    <row r="26" spans="1:8">
      <c r="A26" s="24" t="s">
        <v>33</v>
      </c>
      <c r="B26" s="24"/>
      <c r="C26" s="24">
        <v>730</v>
      </c>
      <c r="D26" s="24">
        <v>14</v>
      </c>
      <c r="E26" s="24">
        <v>267</v>
      </c>
      <c r="F26" s="24">
        <v>9</v>
      </c>
      <c r="G26" s="24">
        <v>998</v>
      </c>
      <c r="H26" s="24">
        <v>14</v>
      </c>
    </row>
    <row r="27" spans="1:8">
      <c r="A27" s="24" t="s">
        <v>34</v>
      </c>
      <c r="B27" s="24"/>
      <c r="C27" s="24">
        <v>868</v>
      </c>
      <c r="D27" s="24">
        <v>13</v>
      </c>
      <c r="E27" s="24">
        <v>77</v>
      </c>
      <c r="F27" s="24">
        <v>22</v>
      </c>
      <c r="G27" s="24">
        <v>944</v>
      </c>
      <c r="H27" s="24">
        <v>15</v>
      </c>
    </row>
    <row r="28" spans="1:8">
      <c r="A28" s="24" t="s">
        <v>36</v>
      </c>
      <c r="B28" s="24"/>
      <c r="C28" s="24">
        <v>704</v>
      </c>
      <c r="D28" s="24">
        <v>15</v>
      </c>
      <c r="E28" s="24">
        <v>230</v>
      </c>
      <c r="F28" s="24">
        <v>13</v>
      </c>
      <c r="G28" s="24">
        <v>934</v>
      </c>
      <c r="H28" s="24">
        <v>16</v>
      </c>
    </row>
    <row r="29" spans="1:8">
      <c r="A29" s="24" t="s">
        <v>43</v>
      </c>
      <c r="B29" s="24"/>
      <c r="C29" s="24">
        <v>589</v>
      </c>
      <c r="D29" s="24">
        <v>16</v>
      </c>
      <c r="E29" s="24">
        <v>14</v>
      </c>
      <c r="F29" s="24">
        <v>35</v>
      </c>
      <c r="G29" s="24">
        <v>603</v>
      </c>
      <c r="H29" s="24">
        <v>17</v>
      </c>
    </row>
    <row r="30" spans="1:8">
      <c r="A30" s="24" t="s">
        <v>42</v>
      </c>
      <c r="B30" s="24"/>
      <c r="C30" s="24">
        <v>57</v>
      </c>
      <c r="D30" s="24">
        <v>35</v>
      </c>
      <c r="E30" s="24">
        <v>420</v>
      </c>
      <c r="F30" s="24">
        <v>7</v>
      </c>
      <c r="G30" s="24">
        <v>477</v>
      </c>
      <c r="H30" s="24">
        <v>18</v>
      </c>
    </row>
    <row r="31" spans="1:8">
      <c r="A31" s="24" t="s">
        <v>41</v>
      </c>
      <c r="B31" s="24"/>
      <c r="C31" s="24">
        <v>436</v>
      </c>
      <c r="D31" s="24">
        <v>17</v>
      </c>
      <c r="E31" s="24">
        <v>8</v>
      </c>
      <c r="F31" s="24">
        <v>42</v>
      </c>
      <c r="G31" s="24">
        <v>444</v>
      </c>
      <c r="H31" s="24">
        <v>19</v>
      </c>
    </row>
    <row r="32" spans="1:8">
      <c r="A32" s="24" t="s">
        <v>44</v>
      </c>
      <c r="B32" s="24"/>
      <c r="C32" s="24">
        <v>387</v>
      </c>
      <c r="D32" s="24">
        <v>18</v>
      </c>
      <c r="E32" s="24">
        <v>26</v>
      </c>
      <c r="F32" s="24">
        <v>30</v>
      </c>
      <c r="G32" s="24">
        <v>413</v>
      </c>
      <c r="H32" s="24">
        <v>20</v>
      </c>
    </row>
    <row r="33" spans="1:8">
      <c r="A33" s="24" t="s">
        <v>37</v>
      </c>
      <c r="B33" s="24"/>
      <c r="C33" s="24">
        <v>99</v>
      </c>
      <c r="D33" s="24">
        <v>30</v>
      </c>
      <c r="E33" s="24">
        <v>286</v>
      </c>
      <c r="F33" s="24">
        <v>8</v>
      </c>
      <c r="G33" s="24">
        <v>386</v>
      </c>
      <c r="H33" s="24">
        <v>21</v>
      </c>
    </row>
    <row r="34" spans="1:8">
      <c r="A34" s="24" t="s">
        <v>40</v>
      </c>
      <c r="B34" s="24"/>
      <c r="C34" s="24">
        <v>131</v>
      </c>
      <c r="D34" s="24">
        <v>27</v>
      </c>
      <c r="E34" s="24">
        <v>166</v>
      </c>
      <c r="F34" s="24">
        <v>17</v>
      </c>
      <c r="G34" s="24">
        <v>297</v>
      </c>
      <c r="H34" s="24">
        <v>22</v>
      </c>
    </row>
    <row r="35" spans="1:8">
      <c r="A35" s="24" t="s">
        <v>134</v>
      </c>
      <c r="B35" s="24"/>
      <c r="C35" s="24">
        <v>240</v>
      </c>
      <c r="D35" s="24">
        <v>20</v>
      </c>
      <c r="E35" s="24">
        <v>36</v>
      </c>
      <c r="F35" s="24">
        <v>28</v>
      </c>
      <c r="G35" s="24">
        <v>275</v>
      </c>
      <c r="H35" s="24">
        <v>23</v>
      </c>
    </row>
    <row r="36" spans="1:8">
      <c r="A36" s="24" t="s">
        <v>135</v>
      </c>
      <c r="B36" s="24"/>
      <c r="C36" s="24">
        <v>1</v>
      </c>
      <c r="D36" s="24">
        <v>103</v>
      </c>
      <c r="E36" s="24">
        <v>240</v>
      </c>
      <c r="F36" s="24">
        <v>12</v>
      </c>
      <c r="G36" s="24">
        <v>241</v>
      </c>
      <c r="H36" s="24">
        <v>24</v>
      </c>
    </row>
    <row r="37" spans="1:8">
      <c r="A37" s="24" t="s">
        <v>136</v>
      </c>
      <c r="B37" s="24"/>
      <c r="C37" s="24">
        <v>165</v>
      </c>
      <c r="D37" s="24">
        <v>24</v>
      </c>
      <c r="E37" s="24">
        <v>55</v>
      </c>
      <c r="F37" s="24">
        <v>24</v>
      </c>
      <c r="G37" s="24">
        <v>220</v>
      </c>
      <c r="H37" s="24">
        <v>25</v>
      </c>
    </row>
    <row r="39" spans="1:8" ht="16.5">
      <c r="A39" s="23" t="s">
        <v>48</v>
      </c>
      <c r="B39" s="23"/>
      <c r="C39" s="23">
        <v>61508</v>
      </c>
      <c r="D39" s="3" t="s">
        <v>69</v>
      </c>
      <c r="E39" s="23">
        <v>21145</v>
      </c>
      <c r="F39" s="3" t="s">
        <v>69</v>
      </c>
      <c r="G39" s="23">
        <v>82653</v>
      </c>
      <c r="H39" s="3" t="s">
        <v>69</v>
      </c>
    </row>
    <row r="41" spans="1:8" ht="16.5">
      <c r="A41" s="24" t="s">
        <v>49</v>
      </c>
      <c r="B41" s="24"/>
      <c r="C41" s="24">
        <v>43833</v>
      </c>
      <c r="D41" s="3" t="s">
        <v>69</v>
      </c>
      <c r="E41" s="24">
        <v>13670</v>
      </c>
      <c r="F41" s="3" t="s">
        <v>69</v>
      </c>
      <c r="G41" s="24">
        <v>57503</v>
      </c>
      <c r="H41" s="3" t="s">
        <v>69</v>
      </c>
    </row>
    <row r="42" spans="1:8" ht="16.5">
      <c r="A42" s="24" t="s">
        <v>50</v>
      </c>
      <c r="B42" s="24"/>
      <c r="C42" s="24">
        <v>8683</v>
      </c>
      <c r="D42" s="3" t="s">
        <v>69</v>
      </c>
      <c r="E42" s="24">
        <v>2689</v>
      </c>
      <c r="F42" s="3" t="s">
        <v>69</v>
      </c>
      <c r="G42" s="24">
        <v>11372</v>
      </c>
      <c r="H42" s="3" t="s">
        <v>69</v>
      </c>
    </row>
    <row r="43" spans="1:8" ht="16.5">
      <c r="A43" s="24" t="s">
        <v>51</v>
      </c>
      <c r="B43" s="24"/>
      <c r="C43" s="24">
        <v>8220</v>
      </c>
      <c r="D43" s="3" t="s">
        <v>69</v>
      </c>
      <c r="E43" s="24">
        <v>1736</v>
      </c>
      <c r="F43" s="3" t="s">
        <v>69</v>
      </c>
      <c r="G43" s="24">
        <v>9956</v>
      </c>
      <c r="H43" s="3" t="s">
        <v>69</v>
      </c>
    </row>
    <row r="44" spans="1:8" ht="16.5">
      <c r="A44" s="24" t="s">
        <v>52</v>
      </c>
      <c r="B44" s="24"/>
      <c r="C44" s="24">
        <v>3440</v>
      </c>
      <c r="D44" s="3" t="s">
        <v>69</v>
      </c>
      <c r="E44" s="24">
        <v>276</v>
      </c>
      <c r="F44" s="3" t="s">
        <v>69</v>
      </c>
      <c r="G44" s="24">
        <v>3716</v>
      </c>
      <c r="H44" s="3" t="s">
        <v>69</v>
      </c>
    </row>
    <row r="45" spans="1:8" ht="16.5">
      <c r="A45" s="24" t="s">
        <v>53</v>
      </c>
      <c r="B45" s="24"/>
      <c r="C45" s="24">
        <v>33007</v>
      </c>
      <c r="D45" s="3" t="s">
        <v>69</v>
      </c>
      <c r="E45" s="24">
        <v>13661</v>
      </c>
      <c r="F45" s="3" t="s">
        <v>69</v>
      </c>
      <c r="G45" s="24">
        <v>46668</v>
      </c>
      <c r="H45" s="3" t="s">
        <v>69</v>
      </c>
    </row>
    <row r="46" spans="1:8" ht="16.5">
      <c r="A46" s="24" t="s">
        <v>54</v>
      </c>
      <c r="B46" s="24"/>
      <c r="C46" s="24">
        <v>284</v>
      </c>
      <c r="D46" s="3" t="s">
        <v>69</v>
      </c>
      <c r="E46" s="24">
        <v>1077</v>
      </c>
      <c r="F46" s="3" t="s">
        <v>69</v>
      </c>
      <c r="G46" s="24">
        <v>1361</v>
      </c>
      <c r="H46" s="3" t="s">
        <v>69</v>
      </c>
    </row>
    <row r="47" spans="1:8">
      <c r="A47" s="22"/>
      <c r="B47" s="22"/>
      <c r="C47" s="22"/>
      <c r="D47" s="22"/>
      <c r="E47" s="22"/>
      <c r="F47" s="22"/>
      <c r="G47" s="22"/>
      <c r="H47" s="22"/>
    </row>
    <row r="48" spans="1:8">
      <c r="A48" s="26" t="s">
        <v>55</v>
      </c>
      <c r="B48" s="26"/>
      <c r="C48" s="26"/>
      <c r="D48" s="26"/>
      <c r="E48" s="26"/>
      <c r="F48" s="26"/>
      <c r="G48" s="26"/>
      <c r="H48" s="26"/>
    </row>
    <row r="49" spans="1:8">
      <c r="A49" s="26"/>
      <c r="B49" s="26"/>
      <c r="C49" s="26"/>
      <c r="D49" s="26"/>
      <c r="E49" s="26"/>
      <c r="F49" s="26"/>
      <c r="G49" s="26"/>
      <c r="H49" s="26"/>
    </row>
    <row r="50" spans="1:8">
      <c r="A50" s="26" t="s">
        <v>56</v>
      </c>
      <c r="B50" s="26"/>
      <c r="C50" s="26"/>
      <c r="D50" s="26"/>
      <c r="E50" s="26"/>
      <c r="F50" s="26"/>
      <c r="G50" s="26"/>
      <c r="H50" s="26"/>
    </row>
    <row r="51" spans="1:8">
      <c r="A51" s="26" t="s">
        <v>57</v>
      </c>
      <c r="B51" s="26"/>
      <c r="C51" s="26"/>
      <c r="D51" s="26"/>
      <c r="E51" s="26"/>
      <c r="F51" s="26"/>
      <c r="G51" s="26"/>
      <c r="H51" s="26"/>
    </row>
    <row r="53" spans="1:8">
      <c r="A53" s="23" t="s">
        <v>75</v>
      </c>
      <c r="B53" s="15"/>
      <c r="C53" s="15"/>
      <c r="D53" s="15"/>
      <c r="E53" s="15"/>
      <c r="F53" s="15"/>
      <c r="G53" s="15"/>
      <c r="H53" s="15"/>
    </row>
    <row r="54" spans="1:8">
      <c r="A54" s="3" t="s">
        <v>69</v>
      </c>
      <c r="B54" s="24" t="s">
        <v>76</v>
      </c>
      <c r="C54" s="15"/>
      <c r="D54" s="15"/>
      <c r="E54" s="15"/>
      <c r="F54" s="15"/>
      <c r="G54" s="15"/>
      <c r="H54" s="15"/>
    </row>
    <row r="55" spans="1:8">
      <c r="A55" s="35" t="s">
        <v>58</v>
      </c>
      <c r="B55" s="35"/>
      <c r="C55" s="15"/>
      <c r="D55" s="15"/>
      <c r="E55" s="15"/>
      <c r="F55" s="15"/>
      <c r="G55" s="15"/>
      <c r="H55" s="15"/>
    </row>
  </sheetData>
  <mergeCells count="12">
    <mergeCell ref="A3:C3"/>
    <mergeCell ref="A4:C4"/>
    <mergeCell ref="A1:C1"/>
    <mergeCell ref="A2:C2"/>
    <mergeCell ref="A5:B6"/>
    <mergeCell ref="C5:D5"/>
    <mergeCell ref="A55:B55"/>
    <mergeCell ref="E5:F5"/>
    <mergeCell ref="G5:H5"/>
    <mergeCell ref="A48:H49"/>
    <mergeCell ref="A50:H50"/>
    <mergeCell ref="A51:H51"/>
  </mergeCells>
  <pageMargins left="0.7" right="0.7" top="0.75" bottom="0.75" header="0.3" footer="0.3"/>
  <pageSetup paperSize="9" fitToWidth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0"/>
  <sheetViews>
    <sheetView workbookViewId="0">
      <selection sqref="A1:C1"/>
    </sheetView>
  </sheetViews>
  <sheetFormatPr defaultRowHeight="14.25"/>
  <cols>
    <col min="1" max="1" width="36.25" customWidth="1"/>
    <col min="2" max="2" width="10.75" customWidth="1"/>
    <col min="3" max="3" width="8.25" customWidth="1"/>
    <col min="4" max="4" width="10.75" customWidth="1"/>
    <col min="5" max="5" width="8.25" customWidth="1"/>
    <col min="6" max="6" width="36.25" customWidth="1"/>
  </cols>
  <sheetData>
    <row r="1" spans="1:8">
      <c r="A1" s="30" t="s">
        <v>137</v>
      </c>
      <c r="B1" s="34"/>
      <c r="C1" s="34"/>
      <c r="D1" s="15"/>
      <c r="E1" s="15"/>
      <c r="F1" s="15"/>
      <c r="G1" s="15"/>
      <c r="H1" s="15"/>
    </row>
    <row r="2" spans="1:8" ht="15">
      <c r="A2" s="31" t="s">
        <v>138</v>
      </c>
      <c r="B2" s="34"/>
      <c r="C2" s="34"/>
      <c r="D2" s="15"/>
      <c r="E2" s="15"/>
      <c r="F2" s="15"/>
      <c r="G2" s="15"/>
      <c r="H2" s="15"/>
    </row>
    <row r="3" spans="1:8">
      <c r="A3" s="29" t="s">
        <v>79</v>
      </c>
      <c r="B3" s="34"/>
      <c r="C3" s="34"/>
      <c r="D3" s="15"/>
      <c r="E3" s="15"/>
      <c r="F3" s="15"/>
      <c r="G3" s="15"/>
      <c r="H3" s="15"/>
    </row>
    <row r="4" spans="1:8">
      <c r="A4" s="30" t="s">
        <v>16</v>
      </c>
      <c r="B4" s="34"/>
      <c r="C4" s="34"/>
      <c r="D4" s="15"/>
      <c r="E4" s="15"/>
      <c r="F4" s="15"/>
      <c r="G4" s="15"/>
      <c r="H4" s="15"/>
    </row>
    <row r="5" spans="1:8">
      <c r="A5" s="32" t="s">
        <v>80</v>
      </c>
      <c r="B5" s="27" t="s">
        <v>139</v>
      </c>
      <c r="C5" s="27"/>
      <c r="D5" s="27"/>
      <c r="E5" s="28"/>
      <c r="F5" s="15"/>
      <c r="G5" s="15"/>
      <c r="H5" s="15"/>
    </row>
    <row r="6" spans="1:8">
      <c r="A6" s="32"/>
      <c r="B6" s="27">
        <v>2018</v>
      </c>
      <c r="C6" s="27"/>
      <c r="D6" s="27">
        <v>2019</v>
      </c>
      <c r="E6" s="28"/>
      <c r="F6" s="15"/>
      <c r="G6" s="15"/>
      <c r="H6" s="15"/>
    </row>
    <row r="7" spans="1:8">
      <c r="A7" s="32"/>
      <c r="B7" s="18" t="s">
        <v>22</v>
      </c>
      <c r="C7" s="18" t="s">
        <v>82</v>
      </c>
      <c r="D7" s="18" t="s">
        <v>22</v>
      </c>
      <c r="E7" s="20" t="s">
        <v>82</v>
      </c>
      <c r="F7" s="15"/>
      <c r="G7" s="15"/>
      <c r="H7" s="15"/>
    </row>
    <row r="8" spans="1:8">
      <c r="A8" s="24"/>
      <c r="B8" s="24"/>
      <c r="C8" s="24"/>
      <c r="D8" s="24"/>
      <c r="E8" s="24"/>
      <c r="F8" s="24"/>
      <c r="G8" s="24"/>
      <c r="H8" s="24"/>
    </row>
    <row r="9" spans="1:8">
      <c r="A9" s="24" t="s">
        <v>92</v>
      </c>
      <c r="B9" s="24">
        <v>8363</v>
      </c>
      <c r="C9" s="5">
        <v>11</v>
      </c>
      <c r="D9" s="24">
        <v>8547</v>
      </c>
      <c r="E9" s="5">
        <v>10.3</v>
      </c>
      <c r="F9" s="24"/>
      <c r="G9" s="24"/>
      <c r="H9" s="24"/>
    </row>
    <row r="10" spans="1:8">
      <c r="A10" s="24" t="s">
        <v>140</v>
      </c>
      <c r="B10" s="24">
        <v>8740</v>
      </c>
      <c r="C10" s="5">
        <v>11.5</v>
      </c>
      <c r="D10" s="24">
        <v>8184</v>
      </c>
      <c r="E10" s="5">
        <v>9.9</v>
      </c>
      <c r="F10" s="24"/>
      <c r="G10" s="24"/>
      <c r="H10" s="24"/>
    </row>
    <row r="11" spans="1:8">
      <c r="A11" s="24" t="s">
        <v>141</v>
      </c>
      <c r="B11" s="24">
        <v>5964</v>
      </c>
      <c r="C11" s="5">
        <v>7.8</v>
      </c>
      <c r="D11" s="24">
        <v>7320</v>
      </c>
      <c r="E11" s="5">
        <v>8.9</v>
      </c>
      <c r="F11" s="24"/>
      <c r="G11" s="24"/>
      <c r="H11" s="24"/>
    </row>
    <row r="12" spans="1:8">
      <c r="A12" s="24" t="s">
        <v>84</v>
      </c>
      <c r="B12" s="24">
        <v>6297</v>
      </c>
      <c r="C12" s="5">
        <v>8.3000000000000007</v>
      </c>
      <c r="D12" s="24">
        <v>6502</v>
      </c>
      <c r="E12" s="5">
        <v>7.9</v>
      </c>
      <c r="F12" s="24"/>
      <c r="G12" s="24"/>
      <c r="H12" s="24"/>
    </row>
    <row r="13" spans="1:8">
      <c r="A13" s="24" t="s">
        <v>98</v>
      </c>
      <c r="B13" s="24">
        <v>4740</v>
      </c>
      <c r="C13" s="5">
        <v>6.2</v>
      </c>
      <c r="D13" s="24">
        <v>5111</v>
      </c>
      <c r="E13" s="5">
        <v>6.2</v>
      </c>
      <c r="F13" s="24"/>
      <c r="G13" s="24"/>
      <c r="H13" s="24"/>
    </row>
    <row r="14" spans="1:8">
      <c r="A14" s="24" t="s">
        <v>90</v>
      </c>
      <c r="B14" s="24">
        <v>3100</v>
      </c>
      <c r="C14" s="5">
        <v>4.0999999999999996</v>
      </c>
      <c r="D14" s="24">
        <v>3807</v>
      </c>
      <c r="E14" s="5">
        <v>4.5999999999999996</v>
      </c>
      <c r="F14" s="24"/>
      <c r="G14" s="24"/>
      <c r="H14" s="24"/>
    </row>
    <row r="15" spans="1:8">
      <c r="A15" s="24" t="s">
        <v>111</v>
      </c>
      <c r="B15" s="24">
        <v>2461</v>
      </c>
      <c r="C15" s="5">
        <v>3.2</v>
      </c>
      <c r="D15" s="24">
        <v>2727</v>
      </c>
      <c r="E15" s="5">
        <v>3.3</v>
      </c>
      <c r="F15" s="24"/>
      <c r="G15" s="24"/>
      <c r="H15" s="24"/>
    </row>
    <row r="16" spans="1:8">
      <c r="A16" s="24" t="s">
        <v>89</v>
      </c>
      <c r="B16" s="24">
        <v>2438</v>
      </c>
      <c r="C16" s="5">
        <v>3.2</v>
      </c>
      <c r="D16" s="24">
        <v>2703</v>
      </c>
      <c r="E16" s="5">
        <v>3.3</v>
      </c>
      <c r="F16" s="24"/>
      <c r="G16" s="24"/>
      <c r="H16" s="24"/>
    </row>
    <row r="17" spans="1:8">
      <c r="A17" s="24" t="s">
        <v>142</v>
      </c>
      <c r="B17" s="24">
        <v>2124</v>
      </c>
      <c r="C17" s="5">
        <v>2.8</v>
      </c>
      <c r="D17" s="24">
        <v>2235</v>
      </c>
      <c r="E17" s="5">
        <v>2.7</v>
      </c>
      <c r="F17" s="24"/>
      <c r="G17" s="24"/>
      <c r="H17" s="24"/>
    </row>
    <row r="18" spans="1:8">
      <c r="A18" s="24" t="s">
        <v>107</v>
      </c>
      <c r="B18" s="24">
        <v>1941</v>
      </c>
      <c r="C18" s="5">
        <v>2.5</v>
      </c>
      <c r="D18" s="24">
        <v>2164</v>
      </c>
      <c r="E18" s="5">
        <v>2.6</v>
      </c>
      <c r="F18" s="24"/>
      <c r="G18" s="24"/>
      <c r="H18" s="24"/>
    </row>
    <row r="19" spans="1:8">
      <c r="A19" s="24" t="s">
        <v>99</v>
      </c>
      <c r="B19" s="24">
        <v>1687</v>
      </c>
      <c r="C19" s="5">
        <v>2.2000000000000002</v>
      </c>
      <c r="D19" s="24">
        <v>1855</v>
      </c>
      <c r="E19" s="5">
        <v>2.2000000000000002</v>
      </c>
      <c r="F19" s="24"/>
      <c r="G19" s="24"/>
      <c r="H19" s="24"/>
    </row>
    <row r="20" spans="1:8">
      <c r="A20" s="24" t="s">
        <v>104</v>
      </c>
      <c r="B20" s="24">
        <v>1541</v>
      </c>
      <c r="C20" s="5">
        <v>2</v>
      </c>
      <c r="D20" s="24">
        <v>1723</v>
      </c>
      <c r="E20" s="5">
        <v>2.1</v>
      </c>
      <c r="F20" s="24"/>
      <c r="G20" s="24"/>
      <c r="H20" s="24"/>
    </row>
    <row r="21" spans="1:8">
      <c r="A21" s="24" t="s">
        <v>143</v>
      </c>
      <c r="B21" s="24">
        <v>1301</v>
      </c>
      <c r="C21" s="5">
        <v>1.7</v>
      </c>
      <c r="D21" s="24">
        <v>1697</v>
      </c>
      <c r="E21" s="5">
        <v>2.1</v>
      </c>
      <c r="F21" s="24"/>
      <c r="G21" s="24"/>
      <c r="H21" s="24"/>
    </row>
    <row r="22" spans="1:8">
      <c r="A22" s="24" t="s">
        <v>144</v>
      </c>
      <c r="B22" s="24">
        <v>1189</v>
      </c>
      <c r="C22" s="5">
        <v>1.6</v>
      </c>
      <c r="D22" s="24">
        <v>1481</v>
      </c>
      <c r="E22" s="5">
        <v>1.8</v>
      </c>
      <c r="F22" s="24"/>
      <c r="G22" s="24"/>
      <c r="H22" s="24"/>
    </row>
    <row r="23" spans="1:8">
      <c r="A23" s="24" t="s">
        <v>145</v>
      </c>
      <c r="B23" s="24">
        <v>1364</v>
      </c>
      <c r="C23" s="5">
        <v>1.8</v>
      </c>
      <c r="D23" s="24">
        <v>1417</v>
      </c>
      <c r="E23" s="5">
        <v>1.7</v>
      </c>
      <c r="F23" s="24"/>
      <c r="G23" s="24"/>
      <c r="H23" s="24"/>
    </row>
    <row r="24" spans="1:8">
      <c r="A24" s="24" t="s">
        <v>103</v>
      </c>
      <c r="B24" s="24">
        <v>1307</v>
      </c>
      <c r="C24" s="5">
        <v>1.7</v>
      </c>
      <c r="D24" s="24">
        <v>1320</v>
      </c>
      <c r="E24" s="5">
        <v>1.6</v>
      </c>
      <c r="F24" s="24"/>
      <c r="G24" s="24"/>
      <c r="H24" s="24"/>
    </row>
    <row r="25" spans="1:8">
      <c r="A25" s="24" t="s">
        <v>97</v>
      </c>
      <c r="B25" s="24">
        <v>1187</v>
      </c>
      <c r="C25" s="5">
        <v>1.6</v>
      </c>
      <c r="D25" s="24">
        <v>1308</v>
      </c>
      <c r="E25" s="5">
        <v>1.6</v>
      </c>
      <c r="F25" s="24"/>
      <c r="G25" s="24"/>
      <c r="H25" s="24"/>
    </row>
    <row r="26" spans="1:8">
      <c r="A26" s="24" t="s">
        <v>146</v>
      </c>
      <c r="B26" s="24">
        <v>1129</v>
      </c>
      <c r="C26" s="5">
        <v>1.5</v>
      </c>
      <c r="D26" s="24">
        <v>1226</v>
      </c>
      <c r="E26" s="5">
        <v>1.5</v>
      </c>
      <c r="F26" s="24"/>
      <c r="G26" s="24"/>
      <c r="H26" s="24"/>
    </row>
    <row r="27" spans="1:8">
      <c r="A27" s="24" t="s">
        <v>147</v>
      </c>
      <c r="B27" s="24">
        <v>947</v>
      </c>
      <c r="C27" s="5">
        <v>1.2</v>
      </c>
      <c r="D27" s="24">
        <v>1065</v>
      </c>
      <c r="E27" s="5">
        <v>1.3</v>
      </c>
      <c r="F27" s="24"/>
      <c r="G27" s="24"/>
      <c r="H27" s="24"/>
    </row>
    <row r="28" spans="1:8">
      <c r="A28" s="24" t="s">
        <v>105</v>
      </c>
      <c r="B28" s="24">
        <v>1060</v>
      </c>
      <c r="C28" s="5">
        <v>1.4</v>
      </c>
      <c r="D28" s="24">
        <v>1043</v>
      </c>
      <c r="E28" s="5">
        <v>1.3</v>
      </c>
      <c r="F28" s="24"/>
      <c r="G28" s="24"/>
      <c r="H28" s="24"/>
    </row>
    <row r="29" spans="1:8">
      <c r="A29" s="24" t="s">
        <v>148</v>
      </c>
      <c r="B29" s="24">
        <v>882</v>
      </c>
      <c r="C29" s="5">
        <v>1.2</v>
      </c>
      <c r="D29" s="24">
        <v>1015</v>
      </c>
      <c r="E29" s="5">
        <v>1.2</v>
      </c>
      <c r="F29" s="24"/>
      <c r="G29" s="24"/>
      <c r="H29" s="24"/>
    </row>
    <row r="30" spans="1:8">
      <c r="A30" s="24" t="s">
        <v>95</v>
      </c>
      <c r="B30" s="24">
        <v>910</v>
      </c>
      <c r="C30" s="5">
        <v>1.2</v>
      </c>
      <c r="D30" s="24">
        <v>991</v>
      </c>
      <c r="E30" s="5">
        <v>1.2</v>
      </c>
      <c r="F30" s="24"/>
      <c r="G30" s="24"/>
      <c r="H30" s="24"/>
    </row>
    <row r="31" spans="1:8">
      <c r="A31" s="24" t="s">
        <v>149</v>
      </c>
      <c r="B31" s="24">
        <v>598</v>
      </c>
      <c r="C31" s="5">
        <v>0.8</v>
      </c>
      <c r="D31" s="24">
        <v>767</v>
      </c>
      <c r="E31" s="5">
        <v>0.9</v>
      </c>
      <c r="F31" s="24"/>
      <c r="G31" s="24"/>
      <c r="H31" s="24"/>
    </row>
    <row r="32" spans="1:8">
      <c r="A32" s="24" t="s">
        <v>150</v>
      </c>
      <c r="B32" s="24">
        <v>658</v>
      </c>
      <c r="C32" s="5">
        <v>0.9</v>
      </c>
      <c r="D32" s="24">
        <v>685</v>
      </c>
      <c r="E32" s="5">
        <v>0.8</v>
      </c>
      <c r="F32" s="24"/>
      <c r="G32" s="24"/>
      <c r="H32" s="24"/>
    </row>
    <row r="33" spans="1:8">
      <c r="A33" s="24" t="s">
        <v>151</v>
      </c>
      <c r="B33" s="24">
        <v>585</v>
      </c>
      <c r="C33" s="5">
        <v>0.8</v>
      </c>
      <c r="D33" s="24">
        <v>669</v>
      </c>
      <c r="E33" s="5">
        <v>0.8</v>
      </c>
      <c r="F33" s="24"/>
      <c r="G33" s="24"/>
      <c r="H33" s="24"/>
    </row>
    <row r="34" spans="1:8">
      <c r="A34" s="24" t="s">
        <v>152</v>
      </c>
      <c r="B34" s="24">
        <v>570</v>
      </c>
      <c r="C34" s="5">
        <v>0.7</v>
      </c>
      <c r="D34" s="24">
        <v>662</v>
      </c>
      <c r="E34" s="5">
        <v>0.8</v>
      </c>
      <c r="F34" s="24"/>
      <c r="G34" s="24"/>
      <c r="H34" s="24"/>
    </row>
    <row r="35" spans="1:8">
      <c r="A35" s="24" t="s">
        <v>153</v>
      </c>
      <c r="B35" s="24">
        <v>584</v>
      </c>
      <c r="C35" s="5">
        <v>0.8</v>
      </c>
      <c r="D35" s="24">
        <v>651</v>
      </c>
      <c r="E35" s="5">
        <v>0.8</v>
      </c>
      <c r="F35" s="24"/>
      <c r="G35" s="24"/>
      <c r="H35" s="24"/>
    </row>
    <row r="36" spans="1:8">
      <c r="A36" s="24" t="s">
        <v>154</v>
      </c>
      <c r="B36" s="24">
        <v>583</v>
      </c>
      <c r="C36" s="5">
        <v>0.8</v>
      </c>
      <c r="D36" s="24">
        <v>646</v>
      </c>
      <c r="E36" s="5">
        <v>0.8</v>
      </c>
      <c r="F36" s="24"/>
      <c r="G36" s="24"/>
      <c r="H36" s="24"/>
    </row>
    <row r="37" spans="1:8">
      <c r="A37" s="24" t="s">
        <v>155</v>
      </c>
      <c r="B37" s="24">
        <v>609</v>
      </c>
      <c r="C37" s="5">
        <v>0.8</v>
      </c>
      <c r="D37" s="24">
        <v>615</v>
      </c>
      <c r="E37" s="5">
        <v>0.7</v>
      </c>
      <c r="F37" s="24"/>
      <c r="G37" s="24"/>
      <c r="H37" s="24"/>
    </row>
    <row r="38" spans="1:8">
      <c r="A38" s="24" t="s">
        <v>101</v>
      </c>
      <c r="B38" s="24">
        <v>543</v>
      </c>
      <c r="C38" s="5">
        <v>0.7</v>
      </c>
      <c r="D38" s="24">
        <v>509</v>
      </c>
      <c r="E38" s="5">
        <v>0.6</v>
      </c>
      <c r="F38" s="15"/>
      <c r="G38" s="15"/>
      <c r="H38" s="15"/>
    </row>
    <row r="40" spans="1:8" ht="16.5">
      <c r="A40" s="23" t="s">
        <v>113</v>
      </c>
      <c r="B40" s="23">
        <v>76245</v>
      </c>
      <c r="C40" s="23">
        <v>100</v>
      </c>
      <c r="D40" s="23">
        <v>82653</v>
      </c>
      <c r="E40" s="23">
        <v>100</v>
      </c>
      <c r="F40" s="23"/>
      <c r="G40" s="15"/>
      <c r="H40" s="15"/>
    </row>
    <row r="41" spans="1:8">
      <c r="A41" s="24"/>
      <c r="B41" s="24"/>
      <c r="C41" s="5"/>
      <c r="D41" s="24"/>
      <c r="E41" s="5"/>
      <c r="F41" s="15"/>
      <c r="G41" s="15"/>
      <c r="H41" s="15"/>
    </row>
    <row r="42" spans="1:8">
      <c r="A42" s="24" t="s">
        <v>114</v>
      </c>
      <c r="B42" s="24">
        <v>459</v>
      </c>
      <c r="C42" s="5">
        <v>0.60199362836699799</v>
      </c>
      <c r="D42" s="24">
        <v>650</v>
      </c>
      <c r="E42" s="5">
        <v>0.78653341076319705</v>
      </c>
      <c r="F42" s="15"/>
      <c r="G42" s="15"/>
      <c r="H42" s="15"/>
    </row>
    <row r="43" spans="1:8" ht="16.5">
      <c r="A43" s="24" t="s">
        <v>115</v>
      </c>
      <c r="B43" s="24">
        <v>6700</v>
      </c>
      <c r="C43" s="5">
        <v>8.7873934525381205</v>
      </c>
      <c r="D43" s="24">
        <v>7566</v>
      </c>
      <c r="E43" s="5">
        <v>9.1537220959962404</v>
      </c>
      <c r="F43" s="15"/>
      <c r="G43" s="15"/>
      <c r="H43" s="15"/>
    </row>
    <row r="44" spans="1:8">
      <c r="A44" s="22"/>
      <c r="B44" s="22"/>
      <c r="C44" s="22"/>
      <c r="D44" s="22"/>
      <c r="E44" s="22"/>
      <c r="F44" s="15"/>
      <c r="G44" s="15"/>
      <c r="H44" s="15"/>
    </row>
    <row r="45" spans="1:8">
      <c r="A45" s="26" t="s">
        <v>116</v>
      </c>
      <c r="B45" s="26"/>
      <c r="C45" s="26"/>
      <c r="D45" s="26"/>
      <c r="E45" s="26"/>
      <c r="F45" s="15"/>
      <c r="G45" s="15"/>
      <c r="H45" s="15"/>
    </row>
    <row r="46" spans="1:8">
      <c r="A46" s="26" t="s">
        <v>117</v>
      </c>
      <c r="B46" s="26"/>
      <c r="C46" s="26"/>
      <c r="D46" s="26"/>
      <c r="E46" s="26"/>
      <c r="F46" s="15"/>
      <c r="G46" s="15"/>
      <c r="H46" s="15"/>
    </row>
    <row r="47" spans="1:8">
      <c r="A47" s="34"/>
      <c r="B47" s="34"/>
      <c r="C47" s="34"/>
      <c r="D47" s="34"/>
      <c r="E47" s="34"/>
      <c r="F47" s="15"/>
      <c r="G47" s="15"/>
      <c r="H47" s="15"/>
    </row>
    <row r="48" spans="1:8">
      <c r="A48" s="24" t="s">
        <v>156</v>
      </c>
      <c r="B48" s="15"/>
      <c r="C48" s="15"/>
      <c r="D48" s="15"/>
      <c r="E48" s="15"/>
      <c r="F48" s="15"/>
      <c r="G48" s="15"/>
      <c r="H48" s="15"/>
    </row>
    <row r="50" spans="1:2">
      <c r="A50" s="35" t="s">
        <v>58</v>
      </c>
      <c r="B50" s="35"/>
    </row>
  </sheetData>
  <mergeCells count="11">
    <mergeCell ref="A1:C1"/>
    <mergeCell ref="A2:C2"/>
    <mergeCell ref="A5:A7"/>
    <mergeCell ref="B5:E5"/>
    <mergeCell ref="B6:C6"/>
    <mergeCell ref="D6:E6"/>
    <mergeCell ref="A46:E47"/>
    <mergeCell ref="A45:E45"/>
    <mergeCell ref="A50:B50"/>
    <mergeCell ref="A3:C3"/>
    <mergeCell ref="A4:C4"/>
  </mergeCell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2"/>
  <sheetViews>
    <sheetView workbookViewId="0">
      <selection sqref="A1:D1"/>
    </sheetView>
  </sheetViews>
  <sheetFormatPr defaultRowHeight="14.25"/>
  <cols>
    <col min="1" max="1" width="29.875" customWidth="1"/>
    <col min="2" max="2" width="17.5" customWidth="1"/>
    <col min="3" max="5" width="6.125" customWidth="1"/>
    <col min="6" max="6" width="1.75" style="11" bestFit="1" customWidth="1"/>
    <col min="7" max="8" width="6.125" customWidth="1"/>
  </cols>
  <sheetData>
    <row r="1" spans="1:9">
      <c r="A1" s="30" t="s">
        <v>157</v>
      </c>
      <c r="B1" s="34"/>
      <c r="C1" s="34"/>
      <c r="D1" s="34"/>
      <c r="E1" s="15"/>
      <c r="F1" s="15"/>
      <c r="G1" s="15"/>
      <c r="H1" s="15"/>
      <c r="I1" s="15"/>
    </row>
    <row r="2" spans="1:9" ht="15">
      <c r="A2" s="31" t="s">
        <v>158</v>
      </c>
      <c r="B2" s="34"/>
      <c r="C2" s="34"/>
      <c r="D2" s="34"/>
      <c r="E2" s="15"/>
      <c r="F2" s="15"/>
      <c r="G2" s="15"/>
      <c r="H2" s="15"/>
      <c r="I2" s="15"/>
    </row>
    <row r="3" spans="1:9">
      <c r="A3" s="29" t="s">
        <v>159</v>
      </c>
      <c r="B3" s="34"/>
      <c r="C3" s="34"/>
      <c r="D3" s="34"/>
      <c r="E3" s="15"/>
      <c r="F3" s="15"/>
      <c r="G3" s="15"/>
      <c r="H3" s="15"/>
      <c r="I3" s="15"/>
    </row>
    <row r="4" spans="1:9">
      <c r="A4" s="30" t="s">
        <v>122</v>
      </c>
      <c r="B4" s="34"/>
      <c r="C4" s="34"/>
      <c r="D4" s="34"/>
      <c r="E4" s="15"/>
      <c r="F4" s="15"/>
      <c r="G4" s="15"/>
      <c r="H4" s="15"/>
      <c r="I4" s="15"/>
    </row>
    <row r="5" spans="1:9">
      <c r="A5" s="32" t="s">
        <v>123</v>
      </c>
      <c r="B5" s="27" t="s">
        <v>62</v>
      </c>
      <c r="C5" s="18">
        <v>2015</v>
      </c>
      <c r="D5" s="18">
        <v>2016</v>
      </c>
      <c r="E5" s="20">
        <v>2017</v>
      </c>
      <c r="F5" s="18"/>
      <c r="G5" s="18">
        <v>2018</v>
      </c>
      <c r="H5" s="20">
        <v>2019</v>
      </c>
      <c r="I5" s="15"/>
    </row>
    <row r="6" spans="1:9">
      <c r="A6" s="32"/>
      <c r="B6" s="27"/>
      <c r="C6" s="27" t="s">
        <v>22</v>
      </c>
      <c r="D6" s="27"/>
      <c r="E6" s="27"/>
      <c r="F6" s="27"/>
      <c r="G6" s="27"/>
      <c r="H6" s="28"/>
      <c r="I6" s="15"/>
    </row>
    <row r="8" spans="1:9">
      <c r="A8" s="24" t="s">
        <v>141</v>
      </c>
      <c r="B8" s="24" t="s">
        <v>31</v>
      </c>
      <c r="C8" s="24">
        <v>389</v>
      </c>
      <c r="D8" s="24">
        <v>489</v>
      </c>
      <c r="E8" s="24">
        <v>1627</v>
      </c>
      <c r="F8" s="24"/>
      <c r="G8" s="24">
        <v>1787</v>
      </c>
      <c r="H8" s="24">
        <v>2758</v>
      </c>
      <c r="I8" s="15"/>
    </row>
    <row r="9" spans="1:9">
      <c r="A9" s="24" t="s">
        <v>98</v>
      </c>
      <c r="B9" s="24" t="s">
        <v>23</v>
      </c>
      <c r="C9" s="24">
        <v>1667</v>
      </c>
      <c r="D9" s="24">
        <v>2013</v>
      </c>
      <c r="E9" s="24">
        <v>2018</v>
      </c>
      <c r="F9" s="24"/>
      <c r="G9" s="24">
        <v>2160</v>
      </c>
      <c r="H9" s="24">
        <v>2369</v>
      </c>
      <c r="I9" s="24"/>
    </row>
    <row r="10" spans="1:9">
      <c r="A10" s="24" t="s">
        <v>140</v>
      </c>
      <c r="B10" s="24" t="s">
        <v>25</v>
      </c>
      <c r="C10" s="24">
        <v>1842</v>
      </c>
      <c r="D10" s="24">
        <v>1799</v>
      </c>
      <c r="E10" s="24">
        <v>2193</v>
      </c>
      <c r="F10" s="24"/>
      <c r="G10" s="24">
        <v>2525</v>
      </c>
      <c r="H10" s="24">
        <v>2309</v>
      </c>
      <c r="I10" s="24"/>
    </row>
    <row r="11" spans="1:9">
      <c r="A11" s="24" t="s">
        <v>140</v>
      </c>
      <c r="B11" s="24" t="s">
        <v>27</v>
      </c>
      <c r="C11" s="24">
        <v>1853</v>
      </c>
      <c r="D11" s="24">
        <v>1890</v>
      </c>
      <c r="E11" s="24">
        <v>2300</v>
      </c>
      <c r="F11" s="24"/>
      <c r="G11" s="24">
        <v>2392</v>
      </c>
      <c r="H11" s="24">
        <v>2303</v>
      </c>
      <c r="I11" s="24"/>
    </row>
    <row r="12" spans="1:9">
      <c r="A12" s="24" t="s">
        <v>92</v>
      </c>
      <c r="B12" s="24" t="s">
        <v>25</v>
      </c>
      <c r="C12" s="24">
        <v>1614</v>
      </c>
      <c r="D12" s="24">
        <v>1773</v>
      </c>
      <c r="E12" s="24">
        <v>1896</v>
      </c>
      <c r="F12" s="24"/>
      <c r="G12" s="24">
        <v>2429</v>
      </c>
      <c r="H12" s="24">
        <v>2248</v>
      </c>
      <c r="I12" s="24"/>
    </row>
    <row r="13" spans="1:9">
      <c r="A13" s="24" t="s">
        <v>92</v>
      </c>
      <c r="B13" s="24" t="s">
        <v>23</v>
      </c>
      <c r="C13" s="24">
        <v>1585</v>
      </c>
      <c r="D13" s="24">
        <v>1676</v>
      </c>
      <c r="E13" s="24">
        <v>1725</v>
      </c>
      <c r="F13" s="24"/>
      <c r="G13" s="24">
        <v>1980</v>
      </c>
      <c r="H13" s="24">
        <v>2175</v>
      </c>
      <c r="I13" s="24"/>
    </row>
    <row r="14" spans="1:9">
      <c r="A14" s="24" t="s">
        <v>125</v>
      </c>
      <c r="B14" s="24" t="s">
        <v>24</v>
      </c>
      <c r="C14" s="24">
        <v>1452</v>
      </c>
      <c r="D14" s="24">
        <v>1498</v>
      </c>
      <c r="E14" s="24">
        <v>1590</v>
      </c>
      <c r="F14" s="24"/>
      <c r="G14" s="24">
        <v>1597</v>
      </c>
      <c r="H14" s="24">
        <v>1685</v>
      </c>
      <c r="I14" s="24"/>
    </row>
    <row r="15" spans="1:9">
      <c r="A15" s="24" t="s">
        <v>92</v>
      </c>
      <c r="B15" s="24" t="s">
        <v>26</v>
      </c>
      <c r="C15" s="24">
        <v>1196</v>
      </c>
      <c r="D15" s="24">
        <v>1237</v>
      </c>
      <c r="E15" s="24">
        <v>1267</v>
      </c>
      <c r="F15" s="24"/>
      <c r="G15" s="24">
        <v>1519</v>
      </c>
      <c r="H15" s="24">
        <v>1663</v>
      </c>
      <c r="I15" s="24"/>
    </row>
    <row r="16" spans="1:9">
      <c r="A16" s="24" t="s">
        <v>111</v>
      </c>
      <c r="B16" s="24" t="s">
        <v>23</v>
      </c>
      <c r="C16" s="24">
        <v>1416</v>
      </c>
      <c r="D16" s="24">
        <v>1567</v>
      </c>
      <c r="E16" s="24">
        <v>1435</v>
      </c>
      <c r="F16" s="24"/>
      <c r="G16" s="24">
        <v>1456</v>
      </c>
      <c r="H16" s="24">
        <v>1581</v>
      </c>
      <c r="I16" s="24"/>
    </row>
    <row r="17" spans="1:9">
      <c r="A17" s="24" t="s">
        <v>140</v>
      </c>
      <c r="B17" s="24" t="s">
        <v>30</v>
      </c>
      <c r="C17" s="24">
        <v>853</v>
      </c>
      <c r="D17" s="24">
        <v>1085</v>
      </c>
      <c r="E17" s="24">
        <v>1291</v>
      </c>
      <c r="F17" s="24"/>
      <c r="G17" s="24">
        <v>1449</v>
      </c>
      <c r="H17" s="24">
        <v>1362</v>
      </c>
      <c r="I17" s="24"/>
    </row>
    <row r="18" spans="1:9">
      <c r="A18" s="24" t="s">
        <v>90</v>
      </c>
      <c r="B18" s="24" t="s">
        <v>24</v>
      </c>
      <c r="C18" s="24">
        <v>1166</v>
      </c>
      <c r="D18" s="24">
        <v>1175</v>
      </c>
      <c r="E18" s="24">
        <v>1154</v>
      </c>
      <c r="F18" s="24" t="s">
        <v>127</v>
      </c>
      <c r="G18" s="24">
        <v>1259</v>
      </c>
      <c r="H18" s="24">
        <v>1252</v>
      </c>
      <c r="I18" s="24"/>
    </row>
    <row r="19" spans="1:9">
      <c r="A19" s="24" t="s">
        <v>128</v>
      </c>
      <c r="B19" s="24" t="s">
        <v>25</v>
      </c>
      <c r="C19" s="24">
        <v>1256</v>
      </c>
      <c r="D19" s="24">
        <v>1341</v>
      </c>
      <c r="E19" s="24">
        <v>1182</v>
      </c>
      <c r="F19" s="24"/>
      <c r="G19" s="24">
        <v>1172</v>
      </c>
      <c r="H19" s="24">
        <v>1184</v>
      </c>
      <c r="I19" s="24"/>
    </row>
    <row r="20" spans="1:9">
      <c r="A20" s="24" t="s">
        <v>141</v>
      </c>
      <c r="B20" s="24" t="s">
        <v>28</v>
      </c>
      <c r="C20" s="24">
        <v>1052</v>
      </c>
      <c r="D20" s="24">
        <v>657</v>
      </c>
      <c r="E20" s="24">
        <v>982</v>
      </c>
      <c r="F20" s="24"/>
      <c r="G20" s="24">
        <v>1162</v>
      </c>
      <c r="H20" s="24">
        <v>1051</v>
      </c>
      <c r="I20" s="24"/>
    </row>
    <row r="21" spans="1:9">
      <c r="A21" s="24" t="s">
        <v>141</v>
      </c>
      <c r="B21" s="24" t="s">
        <v>29</v>
      </c>
      <c r="C21" s="24">
        <v>829</v>
      </c>
      <c r="D21" s="24">
        <v>641</v>
      </c>
      <c r="E21" s="24">
        <v>607</v>
      </c>
      <c r="F21" s="24"/>
      <c r="G21" s="24">
        <v>1031</v>
      </c>
      <c r="H21" s="24">
        <v>1000</v>
      </c>
      <c r="I21" s="24"/>
    </row>
    <row r="22" spans="1:9">
      <c r="A22" s="24" t="s">
        <v>144</v>
      </c>
      <c r="B22" s="24" t="s">
        <v>25</v>
      </c>
      <c r="C22" s="24">
        <v>565</v>
      </c>
      <c r="D22" s="24">
        <v>585</v>
      </c>
      <c r="E22" s="24">
        <v>239</v>
      </c>
      <c r="F22" s="24"/>
      <c r="G22" s="24">
        <v>232</v>
      </c>
      <c r="H22" s="24">
        <v>862</v>
      </c>
      <c r="I22" s="24"/>
    </row>
    <row r="23" spans="1:9">
      <c r="A23" s="24" t="s">
        <v>128</v>
      </c>
      <c r="B23" s="24" t="s">
        <v>24</v>
      </c>
      <c r="C23" s="24">
        <v>854</v>
      </c>
      <c r="D23" s="24">
        <v>686</v>
      </c>
      <c r="E23" s="24">
        <v>644</v>
      </c>
      <c r="F23" s="24"/>
      <c r="G23" s="24">
        <v>755</v>
      </c>
      <c r="H23" s="24">
        <v>854</v>
      </c>
      <c r="I23" s="24"/>
    </row>
    <row r="24" spans="1:9">
      <c r="A24" s="24" t="s">
        <v>141</v>
      </c>
      <c r="B24" s="24" t="s">
        <v>32</v>
      </c>
      <c r="C24" s="24">
        <v>758</v>
      </c>
      <c r="D24" s="24">
        <v>432</v>
      </c>
      <c r="E24" s="24">
        <v>371</v>
      </c>
      <c r="F24" s="24"/>
      <c r="G24" s="24">
        <v>835</v>
      </c>
      <c r="H24" s="24">
        <v>845</v>
      </c>
      <c r="I24" s="24"/>
    </row>
    <row r="25" spans="1:9">
      <c r="A25" s="24" t="s">
        <v>128</v>
      </c>
      <c r="B25" s="24" t="s">
        <v>28</v>
      </c>
      <c r="C25" s="24">
        <v>589</v>
      </c>
      <c r="D25" s="24">
        <v>527</v>
      </c>
      <c r="E25" s="24">
        <v>734</v>
      </c>
      <c r="F25" s="24"/>
      <c r="G25" s="24">
        <v>787</v>
      </c>
      <c r="H25" s="24">
        <v>828</v>
      </c>
      <c r="I25" s="24"/>
    </row>
    <row r="26" spans="1:9">
      <c r="A26" s="24" t="s">
        <v>146</v>
      </c>
      <c r="B26" s="24" t="s">
        <v>23</v>
      </c>
      <c r="C26" s="24">
        <v>540</v>
      </c>
      <c r="D26" s="24">
        <v>657</v>
      </c>
      <c r="E26" s="24">
        <v>664</v>
      </c>
      <c r="F26" s="24"/>
      <c r="G26" s="24">
        <v>708</v>
      </c>
      <c r="H26" s="24">
        <v>790</v>
      </c>
      <c r="I26" s="24"/>
    </row>
    <row r="27" spans="1:9">
      <c r="A27" s="24" t="s">
        <v>90</v>
      </c>
      <c r="B27" s="24" t="s">
        <v>26</v>
      </c>
      <c r="C27" s="24">
        <v>743</v>
      </c>
      <c r="D27" s="24">
        <v>689</v>
      </c>
      <c r="E27" s="24">
        <v>600</v>
      </c>
      <c r="F27" s="24" t="s">
        <v>127</v>
      </c>
      <c r="G27" s="24">
        <v>581</v>
      </c>
      <c r="H27" s="24">
        <v>709</v>
      </c>
      <c r="I27" s="24"/>
    </row>
    <row r="28" spans="1:9">
      <c r="A28" s="24" t="s">
        <v>145</v>
      </c>
      <c r="B28" s="24" t="s">
        <v>25</v>
      </c>
      <c r="C28" s="24">
        <v>569</v>
      </c>
      <c r="D28" s="24">
        <v>631</v>
      </c>
      <c r="E28" s="24">
        <v>621</v>
      </c>
      <c r="F28" s="24"/>
      <c r="G28" s="24">
        <v>647</v>
      </c>
      <c r="H28" s="24">
        <v>661</v>
      </c>
      <c r="I28" s="24"/>
    </row>
    <row r="29" spans="1:9">
      <c r="A29" s="24" t="s">
        <v>143</v>
      </c>
      <c r="B29" s="24" t="s">
        <v>26</v>
      </c>
      <c r="C29" s="24">
        <v>106</v>
      </c>
      <c r="D29" s="24">
        <v>143</v>
      </c>
      <c r="E29" s="24">
        <v>395</v>
      </c>
      <c r="F29" s="24"/>
      <c r="G29" s="24">
        <v>533</v>
      </c>
      <c r="H29" s="24">
        <v>644</v>
      </c>
      <c r="I29" s="24"/>
    </row>
    <row r="30" spans="1:9">
      <c r="A30" s="24" t="s">
        <v>92</v>
      </c>
      <c r="B30" s="24" t="s">
        <v>27</v>
      </c>
      <c r="C30" s="24">
        <v>489</v>
      </c>
      <c r="D30" s="24">
        <v>511</v>
      </c>
      <c r="E30" s="24">
        <v>612</v>
      </c>
      <c r="F30" s="24"/>
      <c r="G30" s="24">
        <v>672</v>
      </c>
      <c r="H30" s="24">
        <v>643</v>
      </c>
      <c r="I30" s="24"/>
    </row>
    <row r="31" spans="1:9">
      <c r="A31" s="24" t="s">
        <v>125</v>
      </c>
      <c r="B31" s="24" t="s">
        <v>25</v>
      </c>
      <c r="C31" s="24">
        <v>496</v>
      </c>
      <c r="D31" s="24">
        <v>554</v>
      </c>
      <c r="E31" s="24">
        <v>573</v>
      </c>
      <c r="F31" s="24"/>
      <c r="G31" s="24">
        <v>640</v>
      </c>
      <c r="H31" s="24">
        <v>639</v>
      </c>
      <c r="I31" s="24"/>
    </row>
    <row r="32" spans="1:9">
      <c r="A32" s="24" t="s">
        <v>160</v>
      </c>
      <c r="B32" s="24" t="s">
        <v>24</v>
      </c>
      <c r="C32" s="24">
        <v>535</v>
      </c>
      <c r="D32" s="24">
        <v>567</v>
      </c>
      <c r="E32" s="24">
        <v>530</v>
      </c>
      <c r="F32" s="24"/>
      <c r="G32" s="24">
        <v>562</v>
      </c>
      <c r="H32" s="24">
        <v>606</v>
      </c>
      <c r="I32" s="24"/>
    </row>
    <row r="33" spans="1:9">
      <c r="A33" s="24"/>
      <c r="B33" s="24"/>
      <c r="C33" s="24"/>
      <c r="D33" s="24"/>
      <c r="E33" s="24"/>
      <c r="F33" s="24"/>
      <c r="G33" s="24"/>
      <c r="H33" s="24"/>
      <c r="I33" s="24"/>
    </row>
    <row r="34" spans="1:9" ht="16.5">
      <c r="A34" s="23" t="s">
        <v>129</v>
      </c>
      <c r="B34" s="23" t="s">
        <v>113</v>
      </c>
      <c r="C34" s="23">
        <v>65161</v>
      </c>
      <c r="D34" s="23">
        <v>67309</v>
      </c>
      <c r="E34" s="23">
        <v>68930</v>
      </c>
      <c r="F34" s="36" t="s">
        <v>127</v>
      </c>
      <c r="G34" s="23">
        <v>76245</v>
      </c>
      <c r="H34" s="23">
        <v>82653</v>
      </c>
      <c r="I34" s="23"/>
    </row>
    <row r="35" spans="1:9">
      <c r="A35" s="22"/>
      <c r="B35" s="22"/>
      <c r="C35" s="22"/>
      <c r="D35" s="22"/>
      <c r="E35" s="22"/>
      <c r="F35" s="22"/>
      <c r="G35" s="22"/>
      <c r="H35" s="22"/>
      <c r="I35" s="24"/>
    </row>
    <row r="36" spans="1:9">
      <c r="A36" s="26" t="s">
        <v>55</v>
      </c>
      <c r="B36" s="26"/>
      <c r="C36" s="26"/>
      <c r="D36" s="26"/>
      <c r="E36" s="26"/>
      <c r="F36" s="26"/>
      <c r="G36" s="26"/>
      <c r="H36" s="26"/>
      <c r="I36" s="24"/>
    </row>
    <row r="37" spans="1:9">
      <c r="A37" s="26"/>
      <c r="B37" s="26"/>
      <c r="C37" s="26"/>
      <c r="D37" s="26"/>
      <c r="E37" s="26"/>
      <c r="F37" s="26"/>
      <c r="G37" s="26"/>
      <c r="H37" s="26"/>
      <c r="I37" s="24"/>
    </row>
    <row r="38" spans="1:9" s="11" customFormat="1">
      <c r="A38" s="15"/>
      <c r="B38" s="15"/>
      <c r="C38" s="13"/>
      <c r="D38" s="13"/>
      <c r="E38" s="13"/>
      <c r="F38" s="13"/>
      <c r="G38" s="13"/>
      <c r="H38" s="13"/>
      <c r="I38" s="24"/>
    </row>
    <row r="39" spans="1:9" s="11" customFormat="1">
      <c r="A39" s="37" t="s">
        <v>75</v>
      </c>
      <c r="B39" s="34"/>
      <c r="C39" s="15"/>
      <c r="D39" s="15"/>
      <c r="E39" s="15"/>
      <c r="F39" s="15"/>
      <c r="G39" s="15"/>
      <c r="H39" s="15"/>
      <c r="I39" s="24"/>
    </row>
    <row r="40" spans="1:9" s="11" customFormat="1">
      <c r="A40" s="38" t="s">
        <v>130</v>
      </c>
      <c r="B40" s="34"/>
      <c r="C40" s="15"/>
      <c r="D40" s="15"/>
      <c r="E40" s="15"/>
      <c r="F40" s="15"/>
      <c r="G40" s="15"/>
      <c r="H40" s="15"/>
      <c r="I40" s="24"/>
    </row>
    <row r="41" spans="1:9" s="11" customFormat="1">
      <c r="A41" s="24"/>
      <c r="B41" s="15"/>
      <c r="C41" s="15"/>
      <c r="D41" s="15"/>
      <c r="E41" s="15"/>
      <c r="F41" s="15"/>
      <c r="G41" s="15"/>
      <c r="H41" s="15"/>
      <c r="I41" s="24"/>
    </row>
    <row r="42" spans="1:9">
      <c r="A42" s="35" t="s">
        <v>58</v>
      </c>
      <c r="B42" s="35"/>
      <c r="C42" s="24"/>
      <c r="D42" s="24"/>
      <c r="E42" s="24"/>
      <c r="F42" s="24"/>
      <c r="G42" s="24"/>
      <c r="H42" s="24"/>
      <c r="I42" s="24"/>
    </row>
  </sheetData>
  <mergeCells count="11">
    <mergeCell ref="A36:H37"/>
    <mergeCell ref="A42:B42"/>
    <mergeCell ref="A3:D3"/>
    <mergeCell ref="A4:D4"/>
    <mergeCell ref="A1:D1"/>
    <mergeCell ref="A2:D2"/>
    <mergeCell ref="A5:A6"/>
    <mergeCell ref="B5:B6"/>
    <mergeCell ref="C6:H6"/>
    <mergeCell ref="A39:B39"/>
    <mergeCell ref="A40:B40"/>
  </mergeCell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3"/>
  <sheetViews>
    <sheetView workbookViewId="0">
      <selection sqref="A1:C1"/>
    </sheetView>
  </sheetViews>
  <sheetFormatPr defaultRowHeight="14.25"/>
  <cols>
    <col min="1" max="1" width="6.375" customWidth="1"/>
    <col min="2" max="2" width="35.75" customWidth="1"/>
    <col min="3" max="5" width="7.125" customWidth="1"/>
    <col min="6" max="6" width="1.75" style="12" bestFit="1" customWidth="1"/>
    <col min="7" max="8" width="7.125" customWidth="1"/>
  </cols>
  <sheetData>
    <row r="1" spans="1:8">
      <c r="A1" s="30" t="s">
        <v>161</v>
      </c>
      <c r="B1" s="34"/>
      <c r="C1" s="34"/>
      <c r="D1" s="15"/>
      <c r="E1" s="15"/>
      <c r="F1" s="15"/>
      <c r="G1" s="15"/>
      <c r="H1" s="15"/>
    </row>
    <row r="2" spans="1:8" ht="15">
      <c r="A2" s="31" t="s">
        <v>162</v>
      </c>
      <c r="B2" s="34"/>
      <c r="C2" s="34"/>
      <c r="D2" s="15"/>
      <c r="E2" s="15"/>
      <c r="F2" s="15"/>
      <c r="G2" s="15"/>
      <c r="H2" s="15"/>
    </row>
    <row r="3" spans="1:8">
      <c r="A3" s="30" t="s">
        <v>122</v>
      </c>
      <c r="B3" s="34"/>
      <c r="C3" s="34"/>
      <c r="D3" s="15"/>
      <c r="E3" s="15"/>
      <c r="F3" s="15"/>
      <c r="G3" s="15"/>
      <c r="H3" s="15"/>
    </row>
    <row r="4" spans="1:8">
      <c r="A4" s="22"/>
      <c r="B4" s="22"/>
      <c r="C4" s="21">
        <v>2015</v>
      </c>
      <c r="D4" s="21">
        <v>2016</v>
      </c>
      <c r="E4" s="14">
        <v>2017</v>
      </c>
      <c r="F4" s="18"/>
      <c r="G4" s="21">
        <v>2018</v>
      </c>
      <c r="H4" s="20">
        <v>2019</v>
      </c>
    </row>
    <row r="5" spans="1:8">
      <c r="A5" s="4"/>
      <c r="B5" s="4"/>
      <c r="C5" s="33" t="s">
        <v>22</v>
      </c>
      <c r="D5" s="33"/>
      <c r="E5" s="33"/>
      <c r="F5" s="33"/>
      <c r="G5" s="33"/>
      <c r="H5" s="28"/>
    </row>
    <row r="6" spans="1:8">
      <c r="A6" s="24"/>
      <c r="B6" s="24"/>
      <c r="C6" s="24"/>
      <c r="D6" s="24"/>
      <c r="E6" s="24"/>
      <c r="F6" s="24"/>
      <c r="G6" s="24"/>
      <c r="H6" s="24"/>
    </row>
    <row r="7" spans="1:8">
      <c r="A7" s="23" t="s">
        <v>163</v>
      </c>
      <c r="B7" s="24"/>
      <c r="C7" s="24"/>
      <c r="D7" s="24"/>
      <c r="E7" s="24"/>
      <c r="F7" s="24"/>
      <c r="G7" s="24"/>
      <c r="H7" s="24"/>
    </row>
    <row r="8" spans="1:8">
      <c r="A8" s="24" t="s">
        <v>63</v>
      </c>
      <c r="B8" s="24"/>
      <c r="C8" s="24">
        <v>35169</v>
      </c>
      <c r="D8" s="24">
        <v>36133</v>
      </c>
      <c r="E8" s="24">
        <v>37160</v>
      </c>
      <c r="F8" s="24"/>
      <c r="G8" s="24">
        <v>41530</v>
      </c>
      <c r="H8" s="24">
        <v>45672</v>
      </c>
    </row>
    <row r="9" spans="1:8">
      <c r="A9" s="24" t="s">
        <v>64</v>
      </c>
      <c r="B9" s="24"/>
      <c r="C9" s="24">
        <v>12736</v>
      </c>
      <c r="D9" s="24">
        <v>14556</v>
      </c>
      <c r="E9" s="24">
        <v>15052</v>
      </c>
      <c r="F9" s="24" t="s">
        <v>127</v>
      </c>
      <c r="G9" s="24">
        <v>16439</v>
      </c>
      <c r="H9" s="24">
        <v>16746</v>
      </c>
    </row>
    <row r="10" spans="1:8">
      <c r="A10" s="24" t="s">
        <v>65</v>
      </c>
      <c r="B10" s="24"/>
      <c r="C10" s="24">
        <v>47905</v>
      </c>
      <c r="D10" s="24">
        <v>50689</v>
      </c>
      <c r="E10" s="24">
        <v>52212</v>
      </c>
      <c r="F10" s="24" t="s">
        <v>127</v>
      </c>
      <c r="G10" s="24">
        <v>57969</v>
      </c>
      <c r="H10" s="24">
        <v>62418</v>
      </c>
    </row>
    <row r="11" spans="1:8">
      <c r="A11" s="24"/>
      <c r="B11" s="24"/>
      <c r="C11" s="24"/>
      <c r="D11" s="24"/>
      <c r="E11" s="24"/>
      <c r="F11" s="24"/>
      <c r="G11" s="24"/>
      <c r="H11" s="24"/>
    </row>
    <row r="12" spans="1:8">
      <c r="A12" s="23" t="s">
        <v>164</v>
      </c>
      <c r="B12" s="24"/>
      <c r="C12" s="24"/>
      <c r="D12" s="24"/>
      <c r="E12" s="24"/>
      <c r="F12" s="24"/>
      <c r="G12" s="24"/>
      <c r="H12" s="24"/>
    </row>
    <row r="13" spans="1:8">
      <c r="A13" s="24" t="s">
        <v>83</v>
      </c>
      <c r="B13" s="24"/>
      <c r="C13" s="24">
        <v>7385</v>
      </c>
      <c r="D13" s="24">
        <v>7177</v>
      </c>
      <c r="E13" s="24">
        <v>8467</v>
      </c>
      <c r="F13" s="24"/>
      <c r="G13" s="24">
        <v>9670</v>
      </c>
      <c r="H13" s="24">
        <v>10859</v>
      </c>
    </row>
    <row r="14" spans="1:8">
      <c r="A14" s="24" t="s">
        <v>85</v>
      </c>
      <c r="B14" s="24"/>
      <c r="C14" s="24">
        <v>4182</v>
      </c>
      <c r="D14" s="24">
        <v>4305</v>
      </c>
      <c r="E14" s="24">
        <v>4070</v>
      </c>
      <c r="F14" s="24"/>
      <c r="G14" s="24">
        <v>4745</v>
      </c>
      <c r="H14" s="24">
        <v>5621</v>
      </c>
    </row>
    <row r="15" spans="1:8">
      <c r="A15" s="24" t="s">
        <v>86</v>
      </c>
      <c r="B15" s="24"/>
      <c r="C15" s="24">
        <v>3156</v>
      </c>
      <c r="D15" s="24">
        <v>3400</v>
      </c>
      <c r="E15" s="24">
        <v>3779</v>
      </c>
      <c r="F15" s="24"/>
      <c r="G15" s="24">
        <v>4557</v>
      </c>
      <c r="H15" s="24">
        <v>4997</v>
      </c>
    </row>
    <row r="16" spans="1:8">
      <c r="A16" s="24" t="s">
        <v>88</v>
      </c>
      <c r="B16" s="24"/>
      <c r="C16" s="24">
        <v>1355</v>
      </c>
      <c r="D16" s="24">
        <v>1867</v>
      </c>
      <c r="E16" s="24">
        <v>1898</v>
      </c>
      <c r="F16" s="24"/>
      <c r="G16" s="24">
        <v>1959</v>
      </c>
      <c r="H16" s="24">
        <v>2483</v>
      </c>
    </row>
    <row r="17" spans="1:8">
      <c r="A17" s="24" t="s">
        <v>91</v>
      </c>
      <c r="B17" s="24"/>
      <c r="C17" s="24">
        <v>692</v>
      </c>
      <c r="D17" s="24">
        <v>1021</v>
      </c>
      <c r="E17" s="24">
        <v>1144</v>
      </c>
      <c r="F17" s="24"/>
      <c r="G17" s="24">
        <v>1609</v>
      </c>
      <c r="H17" s="24">
        <v>2114</v>
      </c>
    </row>
    <row r="18" spans="1:8">
      <c r="A18" s="24"/>
      <c r="B18" s="24"/>
      <c r="C18" s="24"/>
      <c r="D18" s="24"/>
      <c r="E18" s="24"/>
      <c r="F18" s="24"/>
      <c r="G18" s="24"/>
      <c r="H18" s="24"/>
    </row>
    <row r="19" spans="1:8">
      <c r="A19" s="23" t="s">
        <v>165</v>
      </c>
      <c r="B19" s="24"/>
      <c r="C19" s="24"/>
      <c r="D19" s="24"/>
      <c r="E19" s="24"/>
      <c r="F19" s="24"/>
      <c r="G19" s="24"/>
      <c r="H19" s="24"/>
    </row>
    <row r="20" spans="1:8">
      <c r="A20" s="24" t="s">
        <v>166</v>
      </c>
      <c r="B20" s="24"/>
      <c r="C20" s="24">
        <v>7831</v>
      </c>
      <c r="D20" s="24">
        <v>9200</v>
      </c>
      <c r="E20" s="24">
        <v>9320</v>
      </c>
      <c r="F20" s="24"/>
      <c r="G20" s="24">
        <v>10310</v>
      </c>
      <c r="H20" s="24">
        <v>10550</v>
      </c>
    </row>
    <row r="21" spans="1:8">
      <c r="A21" s="24"/>
      <c r="B21" s="24" t="s">
        <v>125</v>
      </c>
      <c r="C21" s="24">
        <v>5146</v>
      </c>
      <c r="D21" s="24">
        <v>6150</v>
      </c>
      <c r="E21" s="24">
        <v>6179</v>
      </c>
      <c r="F21" s="24"/>
      <c r="G21" s="24">
        <v>6617</v>
      </c>
      <c r="H21" s="24">
        <v>6690</v>
      </c>
    </row>
    <row r="22" spans="1:8">
      <c r="A22" s="24"/>
      <c r="B22" s="24" t="s">
        <v>126</v>
      </c>
      <c r="C22" s="24">
        <v>1962</v>
      </c>
      <c r="D22" s="24">
        <v>2148</v>
      </c>
      <c r="E22" s="24">
        <v>2361</v>
      </c>
      <c r="F22" s="24"/>
      <c r="G22" s="24">
        <v>2795</v>
      </c>
      <c r="H22" s="24">
        <v>2917</v>
      </c>
    </row>
    <row r="23" spans="1:8">
      <c r="A23" s="24"/>
      <c r="B23" s="24" t="s">
        <v>160</v>
      </c>
      <c r="C23" s="24">
        <v>723</v>
      </c>
      <c r="D23" s="24">
        <v>903</v>
      </c>
      <c r="E23" s="24">
        <v>780</v>
      </c>
      <c r="F23" s="24"/>
      <c r="G23" s="24">
        <v>898</v>
      </c>
      <c r="H23" s="24">
        <v>943</v>
      </c>
    </row>
    <row r="24" spans="1:8">
      <c r="A24" s="24" t="s">
        <v>128</v>
      </c>
      <c r="B24" s="24"/>
      <c r="C24" s="24">
        <v>1815</v>
      </c>
      <c r="D24" s="24">
        <v>1917</v>
      </c>
      <c r="E24" s="24">
        <v>2079</v>
      </c>
      <c r="F24" s="24"/>
      <c r="G24" s="24">
        <v>2275</v>
      </c>
      <c r="H24" s="24">
        <v>2441</v>
      </c>
    </row>
    <row r="25" spans="1:8">
      <c r="A25" s="24" t="s">
        <v>90</v>
      </c>
      <c r="B25" s="24"/>
      <c r="C25" s="24">
        <v>1404</v>
      </c>
      <c r="D25" s="24">
        <v>1503</v>
      </c>
      <c r="E25" s="24">
        <v>1572</v>
      </c>
      <c r="F25" s="24" t="s">
        <v>127</v>
      </c>
      <c r="G25" s="24">
        <v>1669</v>
      </c>
      <c r="H25" s="24">
        <v>1697</v>
      </c>
    </row>
    <row r="26" spans="1:8">
      <c r="A26" s="24"/>
      <c r="B26" s="24"/>
      <c r="C26" s="24"/>
      <c r="D26" s="24"/>
      <c r="E26" s="24"/>
      <c r="F26" s="24"/>
      <c r="G26" s="24"/>
      <c r="H26" s="24"/>
    </row>
    <row r="27" spans="1:8">
      <c r="A27" s="23" t="s">
        <v>167</v>
      </c>
      <c r="B27" s="24"/>
      <c r="C27" s="24"/>
      <c r="D27" s="24"/>
      <c r="E27" s="24"/>
      <c r="F27" s="24"/>
      <c r="G27" s="24"/>
      <c r="H27" s="24"/>
    </row>
    <row r="28" spans="1:8">
      <c r="A28" s="24" t="s">
        <v>63</v>
      </c>
      <c r="B28" s="24"/>
      <c r="C28" s="24">
        <v>35644</v>
      </c>
      <c r="D28" s="24">
        <v>36923</v>
      </c>
      <c r="E28" s="24">
        <v>37100</v>
      </c>
      <c r="F28" s="24"/>
      <c r="G28" s="24">
        <v>41117</v>
      </c>
      <c r="H28" s="24">
        <v>43833</v>
      </c>
    </row>
    <row r="29" spans="1:8">
      <c r="A29" s="24" t="s">
        <v>64</v>
      </c>
      <c r="B29" s="24"/>
      <c r="C29" s="24">
        <v>10733</v>
      </c>
      <c r="D29" s="24">
        <v>10970</v>
      </c>
      <c r="E29" s="24">
        <v>11409</v>
      </c>
      <c r="F29" s="24" t="s">
        <v>127</v>
      </c>
      <c r="G29" s="24">
        <v>12255</v>
      </c>
      <c r="H29" s="24">
        <v>13670</v>
      </c>
    </row>
    <row r="30" spans="1:8">
      <c r="A30" s="24" t="s">
        <v>65</v>
      </c>
      <c r="B30" s="24"/>
      <c r="C30" s="24">
        <v>46377</v>
      </c>
      <c r="D30" s="24">
        <v>47893</v>
      </c>
      <c r="E30" s="24">
        <v>48509</v>
      </c>
      <c r="F30" s="24" t="s">
        <v>127</v>
      </c>
      <c r="G30" s="24">
        <v>53372</v>
      </c>
      <c r="H30" s="24">
        <v>57503</v>
      </c>
    </row>
    <row r="31" spans="1:8">
      <c r="A31" s="24"/>
      <c r="B31" s="24"/>
      <c r="C31" s="24"/>
      <c r="D31" s="24"/>
      <c r="E31" s="24"/>
      <c r="F31" s="24"/>
      <c r="G31" s="24"/>
      <c r="H31" s="24"/>
    </row>
    <row r="32" spans="1:8">
      <c r="A32" s="23" t="s">
        <v>168</v>
      </c>
      <c r="B32" s="24"/>
      <c r="C32" s="24"/>
      <c r="D32" s="24"/>
      <c r="E32" s="24"/>
      <c r="F32" s="24"/>
      <c r="G32" s="24"/>
      <c r="H32" s="24"/>
    </row>
    <row r="33" spans="1:8">
      <c r="A33" s="24" t="s">
        <v>92</v>
      </c>
      <c r="B33" s="24"/>
      <c r="C33" s="24">
        <v>4561</v>
      </c>
      <c r="D33" s="24">
        <v>4842</v>
      </c>
      <c r="E33" s="24">
        <v>4949</v>
      </c>
      <c r="F33" s="24"/>
      <c r="G33" s="24">
        <v>5732</v>
      </c>
      <c r="H33" s="24">
        <v>6082</v>
      </c>
    </row>
    <row r="34" spans="1:8">
      <c r="A34" s="24" t="s">
        <v>140</v>
      </c>
      <c r="B34" s="24"/>
      <c r="C34" s="24">
        <v>4490</v>
      </c>
      <c r="D34" s="24">
        <v>4775</v>
      </c>
      <c r="E34" s="24">
        <v>5633</v>
      </c>
      <c r="F34" s="24"/>
      <c r="G34" s="24">
        <v>6043</v>
      </c>
      <c r="H34" s="24">
        <v>5708</v>
      </c>
    </row>
    <row r="35" spans="1:8">
      <c r="A35" s="24" t="s">
        <v>98</v>
      </c>
      <c r="B35" s="24"/>
      <c r="C35" s="24">
        <v>3296</v>
      </c>
      <c r="D35" s="24">
        <v>3790</v>
      </c>
      <c r="E35" s="24">
        <v>3719</v>
      </c>
      <c r="F35" s="24"/>
      <c r="G35" s="24">
        <v>4097</v>
      </c>
      <c r="H35" s="24">
        <v>4410</v>
      </c>
    </row>
    <row r="36" spans="1:8">
      <c r="A36" s="24" t="s">
        <v>141</v>
      </c>
      <c r="B36" s="24"/>
      <c r="C36" s="24">
        <v>4161</v>
      </c>
      <c r="D36" s="24">
        <v>2888</v>
      </c>
      <c r="E36" s="24">
        <v>2586</v>
      </c>
      <c r="F36" s="24"/>
      <c r="G36" s="24">
        <v>3620</v>
      </c>
      <c r="H36" s="24">
        <v>4251</v>
      </c>
    </row>
    <row r="37" spans="1:8">
      <c r="A37" s="24" t="s">
        <v>111</v>
      </c>
      <c r="B37" s="24"/>
      <c r="C37" s="24">
        <v>1813</v>
      </c>
      <c r="D37" s="24">
        <v>2006</v>
      </c>
      <c r="E37" s="24">
        <v>1876</v>
      </c>
      <c r="F37" s="24"/>
      <c r="G37" s="24">
        <v>1898</v>
      </c>
      <c r="H37" s="24">
        <v>2068</v>
      </c>
    </row>
    <row r="38" spans="1:8">
      <c r="A38" s="24"/>
      <c r="B38" s="24"/>
      <c r="C38" s="24"/>
      <c r="D38" s="24"/>
      <c r="E38" s="24"/>
      <c r="F38" s="24"/>
      <c r="G38" s="24"/>
      <c r="H38" s="24"/>
    </row>
    <row r="39" spans="1:8">
      <c r="A39" s="23" t="s">
        <v>169</v>
      </c>
      <c r="B39" s="24"/>
      <c r="C39" s="24"/>
      <c r="D39" s="24"/>
      <c r="E39" s="24"/>
      <c r="F39" s="24"/>
      <c r="G39" s="24"/>
      <c r="H39" s="24"/>
    </row>
    <row r="40" spans="1:8">
      <c r="A40" s="24" t="s">
        <v>166</v>
      </c>
      <c r="B40" s="24"/>
      <c r="C40" s="24">
        <v>3431</v>
      </c>
      <c r="D40" s="24">
        <v>3601</v>
      </c>
      <c r="E40" s="24">
        <v>3878</v>
      </c>
      <c r="F40" s="24"/>
      <c r="G40" s="24">
        <v>4071</v>
      </c>
      <c r="H40" s="24">
        <v>4300</v>
      </c>
    </row>
    <row r="41" spans="1:8">
      <c r="A41" s="24"/>
      <c r="B41" s="24" t="s">
        <v>125</v>
      </c>
      <c r="C41" s="24">
        <v>2564</v>
      </c>
      <c r="D41" s="24">
        <v>2704</v>
      </c>
      <c r="E41" s="24">
        <v>3026</v>
      </c>
      <c r="F41" s="24"/>
      <c r="G41" s="24">
        <v>3154</v>
      </c>
      <c r="H41" s="24">
        <v>3296</v>
      </c>
    </row>
    <row r="42" spans="1:8">
      <c r="A42" s="24"/>
      <c r="B42" s="24" t="s">
        <v>160</v>
      </c>
      <c r="C42" s="24">
        <v>762</v>
      </c>
      <c r="D42" s="24">
        <v>801</v>
      </c>
      <c r="E42" s="24">
        <v>759</v>
      </c>
      <c r="F42" s="24"/>
      <c r="G42" s="24">
        <v>804</v>
      </c>
      <c r="H42" s="24">
        <v>876</v>
      </c>
    </row>
    <row r="43" spans="1:8">
      <c r="A43" s="24"/>
      <c r="B43" s="24" t="s">
        <v>126</v>
      </c>
      <c r="C43" s="24">
        <v>104</v>
      </c>
      <c r="D43" s="24">
        <v>97</v>
      </c>
      <c r="E43" s="24">
        <v>93</v>
      </c>
      <c r="F43" s="24"/>
      <c r="G43" s="24">
        <v>114</v>
      </c>
      <c r="H43" s="24">
        <v>128</v>
      </c>
    </row>
    <row r="44" spans="1:8">
      <c r="A44" s="24" t="s">
        <v>90</v>
      </c>
      <c r="B44" s="24"/>
      <c r="C44" s="24">
        <v>2448</v>
      </c>
      <c r="D44" s="24">
        <v>2453</v>
      </c>
      <c r="E44" s="24">
        <v>2270</v>
      </c>
      <c r="F44" s="24" t="s">
        <v>127</v>
      </c>
      <c r="G44" s="24">
        <v>2379</v>
      </c>
      <c r="H44" s="24">
        <v>3020</v>
      </c>
    </row>
    <row r="45" spans="1:8">
      <c r="A45" s="24" t="s">
        <v>128</v>
      </c>
      <c r="B45" s="24"/>
      <c r="C45" s="24">
        <v>2224</v>
      </c>
      <c r="D45" s="24">
        <v>1932</v>
      </c>
      <c r="E45" s="24">
        <v>2136</v>
      </c>
      <c r="F45" s="24"/>
      <c r="G45" s="24">
        <v>2437</v>
      </c>
      <c r="H45" s="24">
        <v>2739</v>
      </c>
    </row>
    <row r="46" spans="1:8">
      <c r="A46" s="39"/>
      <c r="B46" s="39"/>
      <c r="C46" s="39"/>
      <c r="D46" s="39"/>
      <c r="E46" s="39"/>
      <c r="F46" s="39"/>
      <c r="G46" s="39"/>
      <c r="H46" s="39"/>
    </row>
    <row r="47" spans="1:8">
      <c r="A47" s="26" t="s">
        <v>170</v>
      </c>
      <c r="B47" s="26"/>
      <c r="C47" s="26"/>
      <c r="D47" s="26"/>
      <c r="E47" s="26"/>
      <c r="F47" s="26"/>
      <c r="G47" s="26"/>
      <c r="H47" s="26"/>
    </row>
    <row r="48" spans="1:8">
      <c r="A48" s="26" t="s">
        <v>171</v>
      </c>
      <c r="B48" s="26"/>
      <c r="C48" s="26"/>
      <c r="D48" s="26"/>
      <c r="E48" s="26"/>
      <c r="F48" s="26"/>
      <c r="G48" s="26"/>
      <c r="H48" s="26"/>
    </row>
    <row r="49" spans="1:9" s="12" customFormat="1">
      <c r="A49" s="19"/>
      <c r="B49" s="19"/>
      <c r="C49" s="19"/>
      <c r="D49" s="19"/>
      <c r="E49" s="19"/>
      <c r="F49" s="19"/>
      <c r="G49" s="19"/>
      <c r="H49" s="19"/>
      <c r="I49" s="15"/>
    </row>
    <row r="50" spans="1:9" s="12" customFormat="1">
      <c r="A50" s="37" t="s">
        <v>75</v>
      </c>
      <c r="B50" s="34"/>
      <c r="C50" s="15"/>
      <c r="D50" s="15"/>
      <c r="E50" s="15"/>
      <c r="F50" s="15"/>
      <c r="G50" s="15"/>
      <c r="H50" s="15"/>
      <c r="I50" s="24"/>
    </row>
    <row r="51" spans="1:9" s="12" customFormat="1">
      <c r="A51" s="38" t="s">
        <v>130</v>
      </c>
      <c r="B51" s="34"/>
      <c r="C51" s="15"/>
      <c r="D51" s="15"/>
      <c r="E51" s="15"/>
      <c r="F51" s="15"/>
      <c r="G51" s="15"/>
      <c r="H51" s="15"/>
      <c r="I51" s="24"/>
    </row>
    <row r="53" spans="1:9" s="12" customFormat="1">
      <c r="A53" s="35" t="s">
        <v>58</v>
      </c>
      <c r="B53" s="35"/>
      <c r="C53" s="24"/>
      <c r="D53" s="24"/>
      <c r="E53" s="24"/>
      <c r="F53" s="24"/>
      <c r="G53" s="24"/>
      <c r="H53" s="24"/>
      <c r="I53" s="24"/>
    </row>
  </sheetData>
  <mergeCells count="10">
    <mergeCell ref="A53:B53"/>
    <mergeCell ref="A47:H47"/>
    <mergeCell ref="A48:H48"/>
    <mergeCell ref="A51:B51"/>
    <mergeCell ref="A3:C3"/>
    <mergeCell ref="A1:C1"/>
    <mergeCell ref="A2:C2"/>
    <mergeCell ref="C5:H5"/>
    <mergeCell ref="A46:H46"/>
    <mergeCell ref="A50:B50"/>
  </mergeCells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xcel Spreadsheet" ma:contentTypeID="0x0101005496552013C0BA46BE88192D5C6EB20B009CDED344C2374474AE96CC935068FE7100A52BC38D06475646BBDF5A6198C258FA" ma:contentTypeVersion="6" ma:contentTypeDescription="Create a new Excel Spreadsheet" ma:contentTypeScope="" ma:versionID="3c167f577553296a7f834a4f4c9c805f">
  <xsd:schema xmlns:xsd="http://www.w3.org/2001/XMLSchema" xmlns:xs="http://www.w3.org/2001/XMLSchema" xmlns:p="http://schemas.microsoft.com/office/2006/metadata/properties" xmlns:ns3="01be4277-2979-4a68-876d-b92b25fceece" xmlns:ns4="931debb3-2ef8-4f70-9e1c-e7f35321f1b8" xmlns:ns5="8125fb2f-0af6-4929-85bb-669986b93a81" xmlns:ns6="http://schemas.microsoft.com/sharepoint/v4" targetNamespace="http://schemas.microsoft.com/office/2006/metadata/properties" ma:root="true" ma:fieldsID="0aacc2aef97fb802b9bab72503881838" ns3:_="" ns4:_="" ns5:_="" ns6:_="">
    <xsd:import namespace="01be4277-2979-4a68-876d-b92b25fceece"/>
    <xsd:import namespace="931debb3-2ef8-4f70-9e1c-e7f35321f1b8"/>
    <xsd:import namespace="8125fb2f-0af6-4929-85bb-669986b93a81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3:C3TopicNote" minOccurs="0"/>
                <xsd:element ref="ns4:TaxKeywordTaxHTField" minOccurs="0"/>
                <xsd:element ref="ns4:TaxCatchAll" minOccurs="0"/>
                <xsd:element ref="ns4:TaxCatchAllLabel" minOccurs="0"/>
                <xsd:element ref="ns4:e8bac518797247d9a4e915b8746d6853" minOccurs="0"/>
                <xsd:element ref="ns4:_dlc_DocId" minOccurs="0"/>
                <xsd:element ref="ns4:_dlc_DocIdUrl" minOccurs="0"/>
                <xsd:element ref="ns4:_dlc_DocIdPersistId" minOccurs="0"/>
                <xsd:element ref="ns4:h46a36d1fcc44c9f84f65dc0772a3757" minOccurs="0"/>
                <xsd:element ref="ns3:C3FinancialYearNote" minOccurs="0"/>
                <xsd:element ref="ns5:SharedWithUsers" minOccurs="0"/>
                <xsd:element ref="ns6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e4277-2979-4a68-876d-b92b25fceece" elementFormDefault="qualified">
    <xsd:import namespace="http://schemas.microsoft.com/office/2006/documentManagement/types"/>
    <xsd:import namespace="http://schemas.microsoft.com/office/infopath/2007/PartnerControls"/>
    <xsd:element name="C3TopicNote" ma:index="9" nillable="true" ma:taxonomy="true" ma:internalName="C3TopicNote" ma:taxonomyFieldName="C3Topic" ma:displayName="Topic" ma:indexed="true" ma:readOnly="false" ma:default="" ma:fieldId="{6a3fe89f-a6dd-4490-a9c1-3ef38d67b8c7}" ma:sspId="8fe43dc7-c10d-4d01-9ab4-5c6baa0ab136" ma:termSetId="c450faab-c86a-470d-88e7-583e23d5422f" ma:anchorId="2f2d8efb-c718-4b07-86af-812eff2e75ba" ma:open="false" ma:isKeyword="false">
      <xsd:complexType>
        <xsd:sequence>
          <xsd:element ref="pc:Terms" minOccurs="0" maxOccurs="1"/>
        </xsd:sequence>
      </xsd:complexType>
    </xsd:element>
    <xsd:element name="C3FinancialYearNote" ma:index="21" nillable="true" ma:taxonomy="true" ma:internalName="C3FinancialYearNote" ma:taxonomyFieldName="C3FinancialYear" ma:displayName="Financial Year" ma:readOnly="false" ma:fieldId="{576f231a-00e6-4d2f-a497-c942067ed5b8}" ma:sspId="8fe43dc7-c10d-4d01-9ab4-5c6baa0ab136" ma:termSetId="09af70a6-6b18-4bf7-9ce7-8fd70e09aad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1debb3-2ef8-4f70-9e1c-e7f35321f1b8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8fe43dc7-c10d-4d01-9ab4-5c6baa0ab13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description="" ma:hidden="true" ma:list="{a0585c08-b172-4358-af99-8b1a862f5988}" ma:internalName="TaxCatchAll" ma:showField="CatchAllData" ma:web="931debb3-2ef8-4f70-9e1c-e7f35321f1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description="" ma:hidden="true" ma:list="{a0585c08-b172-4358-af99-8b1a862f5988}" ma:internalName="TaxCatchAllLabel" ma:readOnly="true" ma:showField="CatchAllDataLabel" ma:web="931debb3-2ef8-4f70-9e1c-e7f35321f1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8bac518797247d9a4e915b8746d6853" ma:index="14" ma:taxonomy="true" ma:internalName="e8bac518797247d9a4e915b8746d6853" ma:taxonomyFieldName="StatsNZSecurityClassification" ma:displayName="Security Classification" ma:default="2;#*Not Yet Classified|dc4a455f-4522-47f7-a9c8-9e8315f049e0" ma:fieldId="{e8bac518-7972-47d9-a4e9-15b8746d6853}" ma:sspId="8fe43dc7-c10d-4d01-9ab4-5c6baa0ab136" ma:termSetId="3c06f7c1-3f61-428e-9da0-fa6fb9cb664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46a36d1fcc44c9f84f65dc0772a3757" ma:index="19" nillable="true" ma:taxonomy="true" ma:internalName="h46a36d1fcc44c9f84f65dc0772a3757" ma:taxonomyFieldName="StatsNZOutputName" ma:displayName="Output Name" ma:fieldId="{146a36d1-fcc4-4c9f-84f6-5dc0772a3757}" ma:sspId="8fe43dc7-c10d-4d01-9ab4-5c6baa0ab136" ma:termSetId="42a8257c-ad7c-4564-b899-9010798345b3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5fb2f-0af6-4929-85bb-669986b93a81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4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3FinancialYearNote xmlns="01be4277-2979-4a68-876d-b92b25fceece">
      <Terms xmlns="http://schemas.microsoft.com/office/infopath/2007/PartnerControls"/>
    </C3FinancialYearNote>
    <h46a36d1fcc44c9f84f65dc0772a3757 xmlns="931debb3-2ef8-4f70-9e1c-e7f35321f1b8">
      <Terms xmlns="http://schemas.microsoft.com/office/infopath/2007/PartnerControls"/>
    </h46a36d1fcc44c9f84f65dc0772a3757>
    <e8bac518797247d9a4e915b8746d6853 xmlns="931debb3-2ef8-4f70-9e1c-e7f35321f1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 Use In-confidence</TermName>
          <TermId xmlns="http://schemas.microsoft.com/office/infopath/2007/PartnerControls">69b44791-be31-46eb-9b92-d68f31097173</TermId>
        </TermInfo>
      </Terms>
    </e8bac518797247d9a4e915b8746d6853>
    <_dlc_DocId xmlns="931debb3-2ef8-4f70-9e1c-e7f35321f1b8">ENXFE5XUT2PX-1406382270-13762</_dlc_DocId>
    <TaxCatchAll xmlns="931debb3-2ef8-4f70-9e1c-e7f35321f1b8">
      <Value>5</Value>
    </TaxCatchAll>
    <_dlc_DocIdUrl xmlns="931debb3-2ef8-4f70-9e1c-e7f35321f1b8">
      <Url>https://stats.cohesion.net.nz/Sites/CR/CRPRS/PUB/_layouts/15/DocIdRedir.aspx?ID=ENXFE5XUT2PX-1406382270-13762</Url>
      <Description>ENXFE5XUT2PX-1406382270-13762</Description>
    </_dlc_DocIdUrl>
    <TaxKeywordTaxHTField xmlns="931debb3-2ef8-4f70-9e1c-e7f35321f1b8">
      <Terms xmlns="http://schemas.microsoft.com/office/infopath/2007/PartnerControls"/>
    </TaxKeywordTaxHTField>
    <C3TopicNote xmlns="01be4277-2979-4a68-876d-b92b25fceece">
      <Terms xmlns="http://schemas.microsoft.com/office/infopath/2007/PartnerControls"/>
    </C3TopicNote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E2AFD86-A608-4199-BE32-631BC8142BFF}"/>
</file>

<file path=customXml/itemProps2.xml><?xml version="1.0" encoding="utf-8"?>
<ds:datastoreItem xmlns:ds="http://schemas.openxmlformats.org/officeDocument/2006/customXml" ds:itemID="{4EA16F4F-0CFB-432C-9DA8-8ACABAB4FD39}"/>
</file>

<file path=customXml/itemProps3.xml><?xml version="1.0" encoding="utf-8"?>
<ds:datastoreItem xmlns:ds="http://schemas.openxmlformats.org/officeDocument/2006/customXml" ds:itemID="{DAD2B8BD-33FD-4D3F-A7FD-47726B8CCE68}"/>
</file>

<file path=customXml/itemProps4.xml><?xml version="1.0" encoding="utf-8"?>
<ds:datastoreItem xmlns:ds="http://schemas.openxmlformats.org/officeDocument/2006/customXml" ds:itemID="{BA962898-0384-4A7E-9055-29EBBC939B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jmckay</dc:creator>
  <cp:keywords/>
  <dc:description/>
  <cp:lastModifiedBy/>
  <cp:revision/>
  <dcterms:created xsi:type="dcterms:W3CDTF">2019-10-02T15:52:52Z</dcterms:created>
  <dcterms:modified xsi:type="dcterms:W3CDTF">2019-11-12T21:55:10Z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sNZFinancialYear">
    <vt:lpwstr/>
  </property>
  <property fmtid="{D5CDD505-2E9C-101B-9397-08002B2CF9AE}" pid="3" name="TaxKeyword">
    <vt:lpwstr/>
  </property>
  <property fmtid="{D5CDD505-2E9C-101B-9397-08002B2CF9AE}" pid="4" name="m91ba62b87924bbda3cfe3a0b94a500e">
    <vt:lpwstr/>
  </property>
  <property fmtid="{D5CDD505-2E9C-101B-9397-08002B2CF9AE}" pid="5" name="StatsNZOutputName">
    <vt:lpwstr/>
  </property>
  <property fmtid="{D5CDD505-2E9C-101B-9397-08002B2CF9AE}" pid="6" name="StatsNZSecurityClassification">
    <vt:lpwstr>5;#Internal Use In-confidence|69b44791-be31-46eb-9b92-d68f31097173</vt:lpwstr>
  </property>
  <property fmtid="{D5CDD505-2E9C-101B-9397-08002B2CF9AE}" pid="7" name="C3FinancialYear">
    <vt:lpwstr/>
  </property>
  <property fmtid="{D5CDD505-2E9C-101B-9397-08002B2CF9AE}" pid="8" name="f9fa092123474519b7094e3fcbe891ca">
    <vt:lpwstr/>
  </property>
  <property fmtid="{D5CDD505-2E9C-101B-9397-08002B2CF9AE}" pid="9" name="ContentTypeId">
    <vt:lpwstr>0x0101005496552013C0BA46BE88192D5C6EB20B009CDED344C2374474AE96CC935068FE7100A52BC38D06475646BBDF5A6198C258FA</vt:lpwstr>
  </property>
  <property fmtid="{D5CDD505-2E9C-101B-9397-08002B2CF9AE}" pid="10" name="StatsNZPublishingStatus">
    <vt:lpwstr/>
  </property>
  <property fmtid="{D5CDD505-2E9C-101B-9397-08002B2CF9AE}" pid="11" name="StatsNZCalendarYear">
    <vt:lpwstr/>
  </property>
  <property fmtid="{D5CDD505-2E9C-101B-9397-08002B2CF9AE}" pid="12" name="kcb5833c80584ebb8e03c9f31419702a">
    <vt:lpwstr/>
  </property>
  <property fmtid="{D5CDD505-2E9C-101B-9397-08002B2CF9AE}" pid="13" name="C3Topic">
    <vt:lpwstr/>
  </property>
  <property fmtid="{D5CDD505-2E9C-101B-9397-08002B2CF9AE}" pid="14" name="_dlc_DocIdItemGuid">
    <vt:lpwstr>cea2313f-f87c-4a4a-8a14-aad0aa6304cf</vt:lpwstr>
  </property>
</Properties>
</file>