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defaultThemeVersion="202300"/>
  <mc:AlternateContent xmlns:mc="http://schemas.openxmlformats.org/markup-compatibility/2006">
    <mc:Choice Requires="x15">
      <x15ac:absPath xmlns:x15ac="http://schemas.microsoft.com/office/spreadsheetml/2010/11/ac" url="https://d.docs.live.net/54b6ca0f42660f79/Work/New Projects/Marketplaces Financials/Files/WB slot search/Versions/Published/"/>
    </mc:Choice>
  </mc:AlternateContent>
  <xr:revisionPtr revIDLastSave="21" documentId="8_{1BF26618-8948-49FF-AA41-110A501D6126}" xr6:coauthVersionLast="47" xr6:coauthVersionMax="47" xr10:uidLastSave="{71FFDFE7-661E-4202-959A-1415CB7E4911}"/>
  <bookViews>
    <workbookView xWindow="735" yWindow="735" windowWidth="20318" windowHeight="11917" xr2:uid="{C8B916DD-2269-4E36-BAEB-E1122D6CBFBB}"/>
  </bookViews>
  <sheets>
    <sheet name="Help" sheetId="7" r:id="rId1"/>
    <sheet name="WB coefficients" sheetId="4" r:id="rId2"/>
    <sheet name="WB cost" sheetId="13" r:id="rId3"/>
    <sheet name="Where to look" sheetId="2" r:id="rId4"/>
    <sheet name="API" sheetId="5" r:id="rId5"/>
    <sheet name="SendTGbot" sheetId="8" state="hidden" r:id="rId6"/>
    <sheet name="Params" sheetId="1" state="hidden" r:id="rId7"/>
  </sheets>
  <functionGroups builtInGroupCount="19"/>
  <definedNames>
    <definedName name="AutoSearchSlots" localSheetId="0">#REF!</definedName>
    <definedName name="AutoSearchSlots">'WB coefficients'!$X$2</definedName>
    <definedName name="ExternalData_1" localSheetId="5" hidden="1">SendTGbot!$A$1:$A$2</definedName>
    <definedName name="ExternalData_1" localSheetId="2" hidden="1">'WB cost'!$D$3:$N$4863</definedName>
    <definedName name="ExternalData_2" localSheetId="6" hidden="1">Params!$I$3:$J$321</definedName>
    <definedName name="FindMessage" localSheetId="0">#REF!</definedName>
    <definedName name="FindMessage">'WB coefficients'!$W$1</definedName>
    <definedName name="help_conf_wb">Help!$B$52</definedName>
    <definedName name="help_xml">Help!#REF!</definedName>
    <definedName name="Notify" localSheetId="0">#REF!</definedName>
    <definedName name="Notify">Params!$C$2</definedName>
    <definedName name="SearchDay" localSheetId="0">#REF!</definedName>
    <definedName name="SearchDay">Params!$F$2</definedName>
    <definedName name="SearchInt" localSheetId="0">#REF!</definedName>
    <definedName name="SearchInt">'WB coefficients'!$C$3</definedName>
    <definedName name="Slicer_Availability">#N/A</definedName>
    <definedName name="Slicer_Status">#N/A</definedName>
    <definedName name="Slicer_Дата">#N/A</definedName>
    <definedName name="Slicer_Статус">#N/A</definedName>
    <definedName name="SlotsCheck">'WB coefficients'!$X$1</definedName>
    <definedName name="Test" localSheetId="0">#REF!</definedName>
    <definedName name="Test">'WB coefficients'!#REF!</definedName>
    <definedName name="TgChatId" localSheetId="0">#REF!</definedName>
    <definedName name="TgChatId">API!$C$4</definedName>
    <definedName name="ValidC" localSheetId="0">#REF!</definedName>
    <definedName name="ValidC">'WB coefficients'!$F$5</definedName>
    <definedName name="WarehousesTypes">Warehouses[boxTypeName]</definedName>
    <definedName name="WarhousesNames">Warehouses[warehouseName]</definedName>
    <definedName name="WBNewApi" localSheetId="0">#REF!</definedName>
    <definedName name="WBNewApi">API!$C$3</definedName>
  </definedNames>
  <calcPr calcId="191029"/>
  <pivotCaches>
    <pivotCache cacheId="0"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 i="13" l="1" a="1"/>
  <c r="O1" i="13" s="1"/>
  <c r="U9" i="4"/>
  <c r="U10" i="4"/>
  <c r="U11" i="4"/>
  <c r="U12" i="4"/>
  <c r="U13" i="4"/>
  <c r="U14" i="4"/>
  <c r="U15" i="4"/>
  <c r="U16" i="4"/>
  <c r="U17" i="4"/>
  <c r="U18" i="4"/>
  <c r="U19" i="4"/>
  <c r="U20" i="4"/>
  <c r="U21" i="4"/>
  <c r="U22" i="4"/>
  <c r="U23" i="4"/>
  <c r="U24" i="4"/>
  <c r="U25" i="4"/>
  <c r="U26" i="4"/>
  <c r="U27" i="4"/>
  <c r="U28" i="4"/>
  <c r="U29" i="4"/>
  <c r="U30" i="4"/>
  <c r="U31" i="4"/>
  <c r="U32" i="4"/>
  <c r="U33" i="4"/>
  <c r="U34" i="4"/>
  <c r="U35" i="4"/>
  <c r="U36" i="4"/>
  <c r="U37" i="4"/>
  <c r="U38" i="4"/>
  <c r="U39" i="4"/>
  <c r="U40" i="4"/>
  <c r="U41" i="4"/>
  <c r="U42" i="4"/>
  <c r="U43" i="4"/>
  <c r="U44" i="4"/>
  <c r="U45" i="4"/>
  <c r="U46" i="4"/>
  <c r="U47" i="4"/>
  <c r="U48" i="4"/>
  <c r="U49" i="4"/>
  <c r="U50" i="4"/>
  <c r="U51" i="4"/>
  <c r="U52" i="4"/>
  <c r="U53" i="4"/>
  <c r="U54" i="4"/>
  <c r="U55" i="4"/>
  <c r="U56" i="4"/>
  <c r="U57" i="4"/>
  <c r="U58" i="4"/>
  <c r="U59" i="4"/>
  <c r="U60" i="4"/>
  <c r="U61" i="4"/>
  <c r="U62" i="4"/>
  <c r="U63" i="4"/>
  <c r="U64" i="4"/>
  <c r="U65" i="4"/>
  <c r="U66" i="4"/>
  <c r="U67" i="4"/>
  <c r="U68" i="4"/>
  <c r="U69" i="4"/>
  <c r="U70" i="4"/>
  <c r="U71" i="4"/>
  <c r="U72" i="4"/>
  <c r="U73" i="4"/>
  <c r="U74" i="4"/>
  <c r="U75" i="4"/>
  <c r="U76" i="4"/>
  <c r="U77" i="4"/>
  <c r="U78" i="4"/>
  <c r="U79" i="4"/>
  <c r="U80" i="4"/>
  <c r="U81" i="4"/>
  <c r="U82" i="4"/>
  <c r="U83" i="4"/>
  <c r="U84" i="4"/>
  <c r="U85" i="4"/>
  <c r="U86" i="4"/>
  <c r="U87" i="4"/>
  <c r="U88" i="4"/>
  <c r="U89" i="4"/>
  <c r="U90" i="4"/>
  <c r="U91" i="4"/>
  <c r="U92" i="4"/>
  <c r="U93" i="4"/>
  <c r="U94" i="4"/>
  <c r="U95" i="4"/>
  <c r="U96" i="4"/>
  <c r="U97" i="4"/>
  <c r="U98" i="4"/>
  <c r="U99" i="4"/>
  <c r="U100" i="4"/>
  <c r="U101" i="4"/>
  <c r="U102" i="4"/>
  <c r="U103" i="4"/>
  <c r="U104" i="4"/>
  <c r="U105" i="4"/>
  <c r="U106" i="4"/>
  <c r="U107" i="4"/>
  <c r="U108" i="4"/>
  <c r="U109" i="4"/>
  <c r="U110" i="4"/>
  <c r="U111" i="4"/>
  <c r="U112" i="4"/>
  <c r="U113" i="4"/>
  <c r="U114" i="4"/>
  <c r="U115" i="4"/>
  <c r="U116" i="4"/>
  <c r="U117" i="4"/>
  <c r="U118" i="4"/>
  <c r="U119" i="4"/>
  <c r="U120" i="4"/>
  <c r="U121" i="4"/>
  <c r="U122" i="4"/>
  <c r="U123" i="4"/>
  <c r="U124" i="4"/>
  <c r="U125" i="4"/>
  <c r="U126" i="4"/>
  <c r="U127" i="4"/>
  <c r="U128" i="4"/>
  <c r="U129" i="4"/>
  <c r="U130" i="4"/>
  <c r="U131" i="4"/>
  <c r="U132" i="4"/>
  <c r="U133" i="4"/>
  <c r="U134" i="4"/>
  <c r="U135" i="4"/>
  <c r="U136" i="4"/>
  <c r="U137" i="4"/>
  <c r="U138" i="4"/>
  <c r="U139" i="4"/>
  <c r="U140" i="4"/>
  <c r="U141" i="4"/>
  <c r="U142" i="4"/>
  <c r="U143" i="4"/>
  <c r="U144" i="4"/>
  <c r="U145" i="4"/>
  <c r="U146" i="4"/>
  <c r="U147" i="4"/>
  <c r="U148" i="4"/>
  <c r="U149" i="4"/>
  <c r="U150" i="4"/>
  <c r="U151" i="4"/>
  <c r="U152" i="4"/>
  <c r="U153" i="4"/>
  <c r="U154" i="4"/>
  <c r="U155" i="4"/>
  <c r="U156" i="4"/>
  <c r="U157" i="4"/>
  <c r="U158" i="4"/>
  <c r="U159" i="4"/>
  <c r="U160" i="4"/>
  <c r="U161" i="4"/>
  <c r="U162" i="4"/>
  <c r="U163" i="4"/>
  <c r="U164" i="4"/>
  <c r="U165" i="4"/>
  <c r="U166" i="4"/>
  <c r="U167" i="4"/>
  <c r="U168" i="4"/>
  <c r="U169" i="4"/>
  <c r="U170" i="4"/>
  <c r="U171" i="4"/>
  <c r="U172" i="4"/>
  <c r="U173" i="4"/>
  <c r="U174" i="4"/>
  <c r="U175" i="4"/>
  <c r="U176" i="4"/>
  <c r="U177" i="4"/>
  <c r="U178" i="4"/>
  <c r="U179" i="4"/>
  <c r="U180" i="4"/>
  <c r="U181" i="4"/>
  <c r="U182" i="4"/>
  <c r="U183" i="4"/>
  <c r="U184" i="4"/>
  <c r="U185" i="4"/>
  <c r="U186" i="4"/>
  <c r="U187" i="4"/>
  <c r="U188" i="4"/>
  <c r="U189" i="4"/>
  <c r="U190" i="4"/>
  <c r="U191" i="4"/>
  <c r="U192" i="4"/>
  <c r="U193" i="4"/>
  <c r="U194" i="4"/>
  <c r="U195" i="4"/>
  <c r="U196" i="4"/>
  <c r="U197" i="4"/>
  <c r="U198" i="4"/>
  <c r="U199" i="4"/>
  <c r="U200" i="4"/>
  <c r="U201" i="4"/>
  <c r="U202" i="4"/>
  <c r="U203" i="4"/>
  <c r="U204" i="4"/>
  <c r="U205" i="4"/>
  <c r="U206" i="4"/>
  <c r="U207" i="4"/>
  <c r="U208" i="4"/>
  <c r="U209" i="4"/>
  <c r="U210" i="4"/>
  <c r="U211" i="4"/>
  <c r="U212" i="4"/>
  <c r="U213" i="4"/>
  <c r="U214" i="4"/>
  <c r="U215" i="4"/>
  <c r="U216" i="4"/>
  <c r="U217" i="4"/>
  <c r="U218" i="4"/>
  <c r="U219" i="4"/>
  <c r="U220" i="4"/>
  <c r="U221" i="4"/>
  <c r="U222" i="4"/>
  <c r="U223" i="4"/>
  <c r="U224" i="4"/>
  <c r="U225" i="4"/>
  <c r="U226" i="4"/>
  <c r="U227" i="4"/>
  <c r="U228" i="4"/>
  <c r="U229" i="4"/>
  <c r="U230" i="4"/>
  <c r="U231" i="4"/>
  <c r="U232" i="4"/>
  <c r="U233" i="4"/>
  <c r="U234" i="4"/>
  <c r="U235" i="4"/>
  <c r="U236" i="4"/>
  <c r="U237" i="4"/>
  <c r="U238" i="4"/>
  <c r="U239" i="4"/>
  <c r="U240" i="4"/>
  <c r="U241" i="4"/>
  <c r="U242" i="4"/>
  <c r="U243" i="4"/>
  <c r="U244" i="4"/>
  <c r="U245" i="4"/>
  <c r="U246" i="4"/>
  <c r="U247" i="4"/>
  <c r="U248" i="4"/>
  <c r="U249" i="4"/>
  <c r="U250" i="4"/>
  <c r="U251" i="4"/>
  <c r="U252" i="4"/>
  <c r="U253" i="4"/>
  <c r="U254" i="4"/>
  <c r="U255" i="4"/>
  <c r="U256" i="4"/>
  <c r="U257" i="4"/>
  <c r="U258" i="4"/>
  <c r="U259" i="4"/>
  <c r="U260" i="4"/>
  <c r="U261" i="4"/>
  <c r="U262" i="4"/>
  <c r="U263" i="4"/>
  <c r="U264" i="4"/>
  <c r="U265" i="4"/>
  <c r="U266" i="4"/>
  <c r="U267" i="4"/>
  <c r="U268" i="4"/>
  <c r="U269" i="4"/>
  <c r="U270" i="4"/>
  <c r="U271" i="4"/>
  <c r="U272" i="4"/>
  <c r="U273" i="4"/>
  <c r="U274" i="4"/>
  <c r="U275" i="4"/>
  <c r="U276" i="4"/>
  <c r="U277" i="4"/>
  <c r="U278" i="4"/>
  <c r="U279" i="4"/>
  <c r="U280" i="4"/>
  <c r="U281" i="4"/>
  <c r="U282" i="4"/>
  <c r="U283" i="4"/>
  <c r="U284" i="4"/>
  <c r="U285" i="4"/>
  <c r="U286" i="4"/>
  <c r="U287" i="4"/>
  <c r="U288" i="4"/>
  <c r="U289" i="4"/>
  <c r="U290" i="4"/>
  <c r="U291" i="4"/>
  <c r="U292" i="4"/>
  <c r="U293" i="4"/>
  <c r="U294" i="4"/>
  <c r="U295" i="4"/>
  <c r="U296" i="4"/>
  <c r="U297" i="4"/>
  <c r="U298" i="4"/>
  <c r="U299" i="4"/>
  <c r="U300" i="4"/>
  <c r="U301" i="4"/>
  <c r="U302" i="4"/>
  <c r="U303" i="4"/>
  <c r="U304" i="4"/>
  <c r="U305" i="4"/>
  <c r="U306" i="4"/>
  <c r="U307" i="4"/>
  <c r="U308" i="4"/>
  <c r="U309" i="4"/>
  <c r="U310" i="4"/>
  <c r="U311" i="4"/>
  <c r="U312" i="4"/>
  <c r="U313" i="4"/>
  <c r="U314" i="4"/>
  <c r="U315" i="4"/>
  <c r="U316" i="4"/>
  <c r="U317" i="4"/>
  <c r="U318" i="4"/>
  <c r="U319" i="4"/>
  <c r="U320" i="4"/>
  <c r="U321" i="4"/>
  <c r="U322" i="4"/>
  <c r="U323" i="4"/>
  <c r="U324" i="4"/>
  <c r="U325" i="4"/>
  <c r="U326" i="4"/>
  <c r="U327" i="4"/>
  <c r="U328" i="4"/>
  <c r="U329" i="4"/>
  <c r="X329" i="4" l="1"/>
  <c r="X328" i="4"/>
  <c r="X327" i="4"/>
  <c r="C5" i="5"/>
  <c r="D12" i="2" l="1"/>
  <c r="D10" i="2"/>
  <c r="D9" i="2"/>
  <c r="D15" i="2" l="1"/>
  <c r="D14" i="2"/>
  <c r="D13" i="2" l="1"/>
  <c r="D11" i="2"/>
  <c r="D8" i="2"/>
  <c r="D7" i="2" l="1"/>
  <c r="D6" i="2" l="1"/>
  <c r="K1" i="5" a="1"/>
  <c r="K1" i="5" s="1"/>
  <c r="K1" i="2" a="1"/>
  <c r="K1" i="2" s="1"/>
  <c r="Q1" i="4" a="1"/>
  <c r="Q1" i="4" s="1"/>
  <c r="D5" i="2" l="1"/>
  <c r="W1" i="5" l="1"/>
  <c r="D4" i="2" l="1"/>
  <c r="T328" i="4" l="1"/>
  <c r="V328" i="4" s="1"/>
  <c r="T329" i="4"/>
  <c r="V329" i="4" s="1"/>
  <c r="T327" i="4"/>
  <c r="V327" i="4" s="1"/>
  <c r="X9" i="4"/>
  <c r="X10" i="4"/>
  <c r="T10" i="4" s="1"/>
  <c r="V10" i="4" s="1"/>
  <c r="X11" i="4"/>
  <c r="T11" i="4" s="1"/>
  <c r="V11" i="4" s="1"/>
  <c r="X12" i="4"/>
  <c r="T12" i="4" s="1"/>
  <c r="V12" i="4" s="1"/>
  <c r="X13" i="4"/>
  <c r="T13" i="4" s="1"/>
  <c r="V13" i="4" s="1"/>
  <c r="X14" i="4"/>
  <c r="T14" i="4" s="1"/>
  <c r="V14" i="4" s="1"/>
  <c r="X15" i="4"/>
  <c r="T15" i="4" s="1"/>
  <c r="V15" i="4" s="1"/>
  <c r="X16" i="4"/>
  <c r="T16" i="4" s="1"/>
  <c r="V16" i="4" s="1"/>
  <c r="X17" i="4"/>
  <c r="T17" i="4" s="1"/>
  <c r="V17" i="4" s="1"/>
  <c r="X18" i="4"/>
  <c r="T18" i="4" s="1"/>
  <c r="V18" i="4" s="1"/>
  <c r="X19" i="4"/>
  <c r="T19" i="4" s="1"/>
  <c r="V19" i="4" s="1"/>
  <c r="X20" i="4"/>
  <c r="T20" i="4" s="1"/>
  <c r="V20" i="4" s="1"/>
  <c r="X21" i="4"/>
  <c r="T21" i="4" s="1"/>
  <c r="V21" i="4" s="1"/>
  <c r="X22" i="4"/>
  <c r="T22" i="4" s="1"/>
  <c r="V22" i="4" s="1"/>
  <c r="X23" i="4"/>
  <c r="T23" i="4" s="1"/>
  <c r="V23" i="4" s="1"/>
  <c r="X24" i="4"/>
  <c r="T24" i="4" s="1"/>
  <c r="V24" i="4" s="1"/>
  <c r="X25" i="4"/>
  <c r="T25" i="4" s="1"/>
  <c r="V25" i="4" s="1"/>
  <c r="X26" i="4"/>
  <c r="T26" i="4" s="1"/>
  <c r="V26" i="4" s="1"/>
  <c r="X27" i="4"/>
  <c r="T27" i="4" s="1"/>
  <c r="V27" i="4" s="1"/>
  <c r="X28" i="4"/>
  <c r="T28" i="4" s="1"/>
  <c r="V28" i="4" s="1"/>
  <c r="X29" i="4"/>
  <c r="T29" i="4" s="1"/>
  <c r="V29" i="4" s="1"/>
  <c r="X30" i="4"/>
  <c r="T30" i="4" s="1"/>
  <c r="V30" i="4" s="1"/>
  <c r="X31" i="4"/>
  <c r="T31" i="4" s="1"/>
  <c r="V31" i="4" s="1"/>
  <c r="X32" i="4"/>
  <c r="T32" i="4" s="1"/>
  <c r="V32" i="4" s="1"/>
  <c r="X33" i="4"/>
  <c r="T33" i="4" s="1"/>
  <c r="V33" i="4" s="1"/>
  <c r="X34" i="4"/>
  <c r="T34" i="4" s="1"/>
  <c r="V34" i="4" s="1"/>
  <c r="X35" i="4"/>
  <c r="T35" i="4" s="1"/>
  <c r="V35" i="4" s="1"/>
  <c r="X36" i="4"/>
  <c r="T36" i="4" s="1"/>
  <c r="V36" i="4" s="1"/>
  <c r="X37" i="4"/>
  <c r="T37" i="4" s="1"/>
  <c r="V37" i="4" s="1"/>
  <c r="X38" i="4"/>
  <c r="T38" i="4" s="1"/>
  <c r="V38" i="4" s="1"/>
  <c r="X39" i="4"/>
  <c r="T39" i="4" s="1"/>
  <c r="V39" i="4" s="1"/>
  <c r="X40" i="4"/>
  <c r="T40" i="4" s="1"/>
  <c r="V40" i="4" s="1"/>
  <c r="X41" i="4"/>
  <c r="T41" i="4" s="1"/>
  <c r="V41" i="4" s="1"/>
  <c r="X42" i="4"/>
  <c r="T42" i="4" s="1"/>
  <c r="V42" i="4" s="1"/>
  <c r="X43" i="4"/>
  <c r="T43" i="4" s="1"/>
  <c r="V43" i="4" s="1"/>
  <c r="X44" i="4"/>
  <c r="T44" i="4" s="1"/>
  <c r="V44" i="4" s="1"/>
  <c r="X45" i="4"/>
  <c r="T45" i="4" s="1"/>
  <c r="V45" i="4" s="1"/>
  <c r="X46" i="4"/>
  <c r="T46" i="4" s="1"/>
  <c r="V46" i="4" s="1"/>
  <c r="X47" i="4"/>
  <c r="T47" i="4" s="1"/>
  <c r="V47" i="4" s="1"/>
  <c r="X48" i="4"/>
  <c r="T48" i="4" s="1"/>
  <c r="V48" i="4" s="1"/>
  <c r="X49" i="4"/>
  <c r="T49" i="4" s="1"/>
  <c r="V49" i="4" s="1"/>
  <c r="X50" i="4"/>
  <c r="T50" i="4" s="1"/>
  <c r="V50" i="4" s="1"/>
  <c r="X51" i="4"/>
  <c r="T51" i="4" s="1"/>
  <c r="V51" i="4" s="1"/>
  <c r="X52" i="4"/>
  <c r="T52" i="4" s="1"/>
  <c r="V52" i="4" s="1"/>
  <c r="X53" i="4"/>
  <c r="T53" i="4" s="1"/>
  <c r="V53" i="4" s="1"/>
  <c r="X54" i="4"/>
  <c r="T54" i="4" s="1"/>
  <c r="V54" i="4" s="1"/>
  <c r="X55" i="4"/>
  <c r="T55" i="4" s="1"/>
  <c r="V55" i="4" s="1"/>
  <c r="X56" i="4"/>
  <c r="T56" i="4" s="1"/>
  <c r="V56" i="4" s="1"/>
  <c r="X57" i="4"/>
  <c r="T57" i="4" s="1"/>
  <c r="V57" i="4" s="1"/>
  <c r="X58" i="4"/>
  <c r="T58" i="4" s="1"/>
  <c r="V58" i="4" s="1"/>
  <c r="X59" i="4"/>
  <c r="T59" i="4" s="1"/>
  <c r="V59" i="4" s="1"/>
  <c r="X60" i="4"/>
  <c r="T60" i="4" s="1"/>
  <c r="V60" i="4" s="1"/>
  <c r="X61" i="4"/>
  <c r="T61" i="4" s="1"/>
  <c r="V61" i="4" s="1"/>
  <c r="X62" i="4"/>
  <c r="T62" i="4" s="1"/>
  <c r="V62" i="4" s="1"/>
  <c r="X63" i="4"/>
  <c r="T63" i="4" s="1"/>
  <c r="V63" i="4" s="1"/>
  <c r="X64" i="4"/>
  <c r="T64" i="4" s="1"/>
  <c r="V64" i="4" s="1"/>
  <c r="X65" i="4"/>
  <c r="T65" i="4" s="1"/>
  <c r="V65" i="4" s="1"/>
  <c r="X66" i="4"/>
  <c r="T66" i="4" s="1"/>
  <c r="V66" i="4" s="1"/>
  <c r="X67" i="4"/>
  <c r="T67" i="4" s="1"/>
  <c r="V67" i="4" s="1"/>
  <c r="X68" i="4"/>
  <c r="T68" i="4" s="1"/>
  <c r="V68" i="4" s="1"/>
  <c r="X69" i="4"/>
  <c r="T69" i="4" s="1"/>
  <c r="V69" i="4" s="1"/>
  <c r="X70" i="4"/>
  <c r="T70" i="4" s="1"/>
  <c r="V70" i="4" s="1"/>
  <c r="X71" i="4"/>
  <c r="T71" i="4" s="1"/>
  <c r="V71" i="4" s="1"/>
  <c r="X72" i="4"/>
  <c r="T72" i="4" s="1"/>
  <c r="V72" i="4" s="1"/>
  <c r="X73" i="4"/>
  <c r="T73" i="4" s="1"/>
  <c r="V73" i="4" s="1"/>
  <c r="X74" i="4"/>
  <c r="T74" i="4" s="1"/>
  <c r="V74" i="4" s="1"/>
  <c r="X75" i="4"/>
  <c r="T75" i="4" s="1"/>
  <c r="V75" i="4" s="1"/>
  <c r="X76" i="4"/>
  <c r="T76" i="4" s="1"/>
  <c r="V76" i="4" s="1"/>
  <c r="X77" i="4"/>
  <c r="T77" i="4" s="1"/>
  <c r="V77" i="4" s="1"/>
  <c r="X78" i="4"/>
  <c r="T78" i="4" s="1"/>
  <c r="V78" i="4" s="1"/>
  <c r="X79" i="4"/>
  <c r="T79" i="4" s="1"/>
  <c r="V79" i="4" s="1"/>
  <c r="X80" i="4"/>
  <c r="T80" i="4" s="1"/>
  <c r="V80" i="4" s="1"/>
  <c r="X81" i="4"/>
  <c r="T81" i="4" s="1"/>
  <c r="V81" i="4" s="1"/>
  <c r="X82" i="4"/>
  <c r="T82" i="4" s="1"/>
  <c r="V82" i="4" s="1"/>
  <c r="X83" i="4"/>
  <c r="T83" i="4" s="1"/>
  <c r="V83" i="4" s="1"/>
  <c r="X84" i="4"/>
  <c r="T84" i="4" s="1"/>
  <c r="V84" i="4" s="1"/>
  <c r="X85" i="4"/>
  <c r="T85" i="4" s="1"/>
  <c r="V85" i="4" s="1"/>
  <c r="X86" i="4"/>
  <c r="T86" i="4" s="1"/>
  <c r="V86" i="4" s="1"/>
  <c r="X87" i="4"/>
  <c r="T87" i="4" s="1"/>
  <c r="V87" i="4" s="1"/>
  <c r="X88" i="4"/>
  <c r="T88" i="4" s="1"/>
  <c r="V88" i="4" s="1"/>
  <c r="X89" i="4"/>
  <c r="T89" i="4" s="1"/>
  <c r="V89" i="4" s="1"/>
  <c r="X90" i="4"/>
  <c r="T90" i="4" s="1"/>
  <c r="V90" i="4" s="1"/>
  <c r="X91" i="4"/>
  <c r="T91" i="4" s="1"/>
  <c r="V91" i="4" s="1"/>
  <c r="X92" i="4"/>
  <c r="T92" i="4" s="1"/>
  <c r="V92" i="4" s="1"/>
  <c r="X93" i="4"/>
  <c r="T93" i="4" s="1"/>
  <c r="V93" i="4" s="1"/>
  <c r="X94" i="4"/>
  <c r="T94" i="4" s="1"/>
  <c r="V94" i="4" s="1"/>
  <c r="X95" i="4"/>
  <c r="T95" i="4" s="1"/>
  <c r="V95" i="4" s="1"/>
  <c r="X96" i="4"/>
  <c r="T96" i="4" s="1"/>
  <c r="V96" i="4" s="1"/>
  <c r="X97" i="4"/>
  <c r="T97" i="4" s="1"/>
  <c r="V97" i="4" s="1"/>
  <c r="X98" i="4"/>
  <c r="T98" i="4" s="1"/>
  <c r="V98" i="4" s="1"/>
  <c r="X99" i="4"/>
  <c r="T99" i="4" s="1"/>
  <c r="V99" i="4" s="1"/>
  <c r="X100" i="4"/>
  <c r="T100" i="4" s="1"/>
  <c r="V100" i="4" s="1"/>
  <c r="X101" i="4"/>
  <c r="T101" i="4" s="1"/>
  <c r="V101" i="4" s="1"/>
  <c r="X102" i="4"/>
  <c r="T102" i="4" s="1"/>
  <c r="V102" i="4" s="1"/>
  <c r="X103" i="4"/>
  <c r="T103" i="4" s="1"/>
  <c r="V103" i="4" s="1"/>
  <c r="X104" i="4"/>
  <c r="T104" i="4" s="1"/>
  <c r="V104" i="4" s="1"/>
  <c r="X105" i="4"/>
  <c r="T105" i="4" s="1"/>
  <c r="V105" i="4" s="1"/>
  <c r="X106" i="4"/>
  <c r="T106" i="4" s="1"/>
  <c r="V106" i="4" s="1"/>
  <c r="X107" i="4"/>
  <c r="T107" i="4" s="1"/>
  <c r="V107" i="4" s="1"/>
  <c r="X108" i="4"/>
  <c r="T108" i="4" s="1"/>
  <c r="V108" i="4" s="1"/>
  <c r="X109" i="4"/>
  <c r="T109" i="4" s="1"/>
  <c r="V109" i="4" s="1"/>
  <c r="X110" i="4"/>
  <c r="T110" i="4" s="1"/>
  <c r="V110" i="4" s="1"/>
  <c r="X111" i="4"/>
  <c r="T111" i="4" s="1"/>
  <c r="V111" i="4" s="1"/>
  <c r="X112" i="4"/>
  <c r="T112" i="4" s="1"/>
  <c r="V112" i="4" s="1"/>
  <c r="X113" i="4"/>
  <c r="T113" i="4" s="1"/>
  <c r="V113" i="4" s="1"/>
  <c r="X114" i="4"/>
  <c r="T114" i="4" s="1"/>
  <c r="V114" i="4" s="1"/>
  <c r="X115" i="4"/>
  <c r="T115" i="4" s="1"/>
  <c r="V115" i="4" s="1"/>
  <c r="X116" i="4"/>
  <c r="T116" i="4" s="1"/>
  <c r="V116" i="4" s="1"/>
  <c r="X117" i="4"/>
  <c r="T117" i="4" s="1"/>
  <c r="V117" i="4" s="1"/>
  <c r="X118" i="4"/>
  <c r="T118" i="4" s="1"/>
  <c r="V118" i="4" s="1"/>
  <c r="X119" i="4"/>
  <c r="T119" i="4" s="1"/>
  <c r="V119" i="4" s="1"/>
  <c r="X120" i="4"/>
  <c r="T120" i="4" s="1"/>
  <c r="V120" i="4" s="1"/>
  <c r="X121" i="4"/>
  <c r="T121" i="4" s="1"/>
  <c r="V121" i="4" s="1"/>
  <c r="X122" i="4"/>
  <c r="T122" i="4" s="1"/>
  <c r="V122" i="4" s="1"/>
  <c r="X123" i="4"/>
  <c r="T123" i="4" s="1"/>
  <c r="V123" i="4" s="1"/>
  <c r="X124" i="4"/>
  <c r="T124" i="4" s="1"/>
  <c r="V124" i="4" s="1"/>
  <c r="X125" i="4"/>
  <c r="T125" i="4" s="1"/>
  <c r="V125" i="4" s="1"/>
  <c r="X126" i="4"/>
  <c r="T126" i="4" s="1"/>
  <c r="V126" i="4" s="1"/>
  <c r="X127" i="4"/>
  <c r="T127" i="4" s="1"/>
  <c r="V127" i="4" s="1"/>
  <c r="X128" i="4"/>
  <c r="T128" i="4" s="1"/>
  <c r="V128" i="4" s="1"/>
  <c r="X129" i="4"/>
  <c r="T129" i="4" s="1"/>
  <c r="V129" i="4" s="1"/>
  <c r="X130" i="4"/>
  <c r="T130" i="4" s="1"/>
  <c r="V130" i="4" s="1"/>
  <c r="X131" i="4"/>
  <c r="T131" i="4" s="1"/>
  <c r="V131" i="4" s="1"/>
  <c r="X132" i="4"/>
  <c r="T132" i="4" s="1"/>
  <c r="V132" i="4" s="1"/>
  <c r="X133" i="4"/>
  <c r="T133" i="4" s="1"/>
  <c r="V133" i="4" s="1"/>
  <c r="X134" i="4"/>
  <c r="T134" i="4" s="1"/>
  <c r="V134" i="4" s="1"/>
  <c r="X135" i="4"/>
  <c r="T135" i="4" s="1"/>
  <c r="V135" i="4" s="1"/>
  <c r="X136" i="4"/>
  <c r="T136" i="4" s="1"/>
  <c r="V136" i="4" s="1"/>
  <c r="X137" i="4"/>
  <c r="T137" i="4" s="1"/>
  <c r="V137" i="4" s="1"/>
  <c r="X138" i="4"/>
  <c r="T138" i="4" s="1"/>
  <c r="V138" i="4" s="1"/>
  <c r="X139" i="4"/>
  <c r="T139" i="4" s="1"/>
  <c r="V139" i="4" s="1"/>
  <c r="X140" i="4"/>
  <c r="T140" i="4" s="1"/>
  <c r="V140" i="4" s="1"/>
  <c r="X141" i="4"/>
  <c r="T141" i="4" s="1"/>
  <c r="V141" i="4" s="1"/>
  <c r="X142" i="4"/>
  <c r="T142" i="4" s="1"/>
  <c r="V142" i="4" s="1"/>
  <c r="X143" i="4"/>
  <c r="T143" i="4" s="1"/>
  <c r="V143" i="4" s="1"/>
  <c r="X144" i="4"/>
  <c r="T144" i="4" s="1"/>
  <c r="V144" i="4" s="1"/>
  <c r="X145" i="4"/>
  <c r="T145" i="4" s="1"/>
  <c r="V145" i="4" s="1"/>
  <c r="X146" i="4"/>
  <c r="T146" i="4" s="1"/>
  <c r="V146" i="4" s="1"/>
  <c r="X147" i="4"/>
  <c r="T147" i="4" s="1"/>
  <c r="V147" i="4" s="1"/>
  <c r="X148" i="4"/>
  <c r="T148" i="4" s="1"/>
  <c r="V148" i="4" s="1"/>
  <c r="X149" i="4"/>
  <c r="T149" i="4" s="1"/>
  <c r="V149" i="4" s="1"/>
  <c r="X150" i="4"/>
  <c r="T150" i="4" s="1"/>
  <c r="V150" i="4" s="1"/>
  <c r="X151" i="4"/>
  <c r="T151" i="4" s="1"/>
  <c r="V151" i="4" s="1"/>
  <c r="X152" i="4"/>
  <c r="T152" i="4" s="1"/>
  <c r="V152" i="4" s="1"/>
  <c r="X153" i="4"/>
  <c r="T153" i="4" s="1"/>
  <c r="V153" i="4" s="1"/>
  <c r="X154" i="4"/>
  <c r="T154" i="4" s="1"/>
  <c r="V154" i="4" s="1"/>
  <c r="X155" i="4"/>
  <c r="T155" i="4" s="1"/>
  <c r="V155" i="4" s="1"/>
  <c r="X156" i="4"/>
  <c r="T156" i="4" s="1"/>
  <c r="V156" i="4" s="1"/>
  <c r="X157" i="4"/>
  <c r="T157" i="4" s="1"/>
  <c r="V157" i="4" s="1"/>
  <c r="X158" i="4"/>
  <c r="T158" i="4" s="1"/>
  <c r="V158" i="4" s="1"/>
  <c r="X159" i="4"/>
  <c r="T159" i="4" s="1"/>
  <c r="V159" i="4" s="1"/>
  <c r="X160" i="4"/>
  <c r="T160" i="4" s="1"/>
  <c r="V160" i="4" s="1"/>
  <c r="X161" i="4"/>
  <c r="T161" i="4" s="1"/>
  <c r="V161" i="4" s="1"/>
  <c r="X162" i="4"/>
  <c r="T162" i="4" s="1"/>
  <c r="V162" i="4" s="1"/>
  <c r="X163" i="4"/>
  <c r="T163" i="4" s="1"/>
  <c r="V163" i="4" s="1"/>
  <c r="X164" i="4"/>
  <c r="T164" i="4" s="1"/>
  <c r="V164" i="4" s="1"/>
  <c r="X165" i="4"/>
  <c r="T165" i="4" s="1"/>
  <c r="V165" i="4" s="1"/>
  <c r="X166" i="4"/>
  <c r="T166" i="4" s="1"/>
  <c r="V166" i="4" s="1"/>
  <c r="X167" i="4"/>
  <c r="T167" i="4" s="1"/>
  <c r="V167" i="4" s="1"/>
  <c r="X168" i="4"/>
  <c r="T168" i="4" s="1"/>
  <c r="V168" i="4" s="1"/>
  <c r="X169" i="4"/>
  <c r="T169" i="4" s="1"/>
  <c r="V169" i="4" s="1"/>
  <c r="X170" i="4"/>
  <c r="T170" i="4" s="1"/>
  <c r="V170" i="4" s="1"/>
  <c r="X171" i="4"/>
  <c r="T171" i="4" s="1"/>
  <c r="V171" i="4" s="1"/>
  <c r="X172" i="4"/>
  <c r="T172" i="4" s="1"/>
  <c r="V172" i="4" s="1"/>
  <c r="X173" i="4"/>
  <c r="T173" i="4" s="1"/>
  <c r="V173" i="4" s="1"/>
  <c r="X174" i="4"/>
  <c r="T174" i="4" s="1"/>
  <c r="V174" i="4" s="1"/>
  <c r="X175" i="4"/>
  <c r="T175" i="4" s="1"/>
  <c r="V175" i="4" s="1"/>
  <c r="X176" i="4"/>
  <c r="T176" i="4" s="1"/>
  <c r="V176" i="4" s="1"/>
  <c r="X177" i="4"/>
  <c r="T177" i="4" s="1"/>
  <c r="V177" i="4" s="1"/>
  <c r="X178" i="4"/>
  <c r="T178" i="4" s="1"/>
  <c r="V178" i="4" s="1"/>
  <c r="X179" i="4"/>
  <c r="T179" i="4" s="1"/>
  <c r="V179" i="4" s="1"/>
  <c r="X180" i="4"/>
  <c r="T180" i="4" s="1"/>
  <c r="V180" i="4" s="1"/>
  <c r="X181" i="4"/>
  <c r="T181" i="4" s="1"/>
  <c r="V181" i="4" s="1"/>
  <c r="X182" i="4"/>
  <c r="T182" i="4" s="1"/>
  <c r="V182" i="4" s="1"/>
  <c r="X183" i="4"/>
  <c r="T183" i="4" s="1"/>
  <c r="V183" i="4" s="1"/>
  <c r="X184" i="4"/>
  <c r="T184" i="4" s="1"/>
  <c r="V184" i="4" s="1"/>
  <c r="X185" i="4"/>
  <c r="T185" i="4" s="1"/>
  <c r="V185" i="4" s="1"/>
  <c r="X186" i="4"/>
  <c r="T186" i="4" s="1"/>
  <c r="V186" i="4" s="1"/>
  <c r="X187" i="4"/>
  <c r="T187" i="4" s="1"/>
  <c r="V187" i="4" s="1"/>
  <c r="X188" i="4"/>
  <c r="T188" i="4" s="1"/>
  <c r="V188" i="4" s="1"/>
  <c r="X189" i="4"/>
  <c r="T189" i="4" s="1"/>
  <c r="V189" i="4" s="1"/>
  <c r="X190" i="4"/>
  <c r="T190" i="4" s="1"/>
  <c r="V190" i="4" s="1"/>
  <c r="X191" i="4"/>
  <c r="T191" i="4" s="1"/>
  <c r="V191" i="4" s="1"/>
  <c r="X192" i="4"/>
  <c r="T192" i="4" s="1"/>
  <c r="V192" i="4" s="1"/>
  <c r="X193" i="4"/>
  <c r="T193" i="4" s="1"/>
  <c r="V193" i="4" s="1"/>
  <c r="X194" i="4"/>
  <c r="T194" i="4" s="1"/>
  <c r="V194" i="4" s="1"/>
  <c r="X195" i="4"/>
  <c r="T195" i="4" s="1"/>
  <c r="V195" i="4" s="1"/>
  <c r="X196" i="4"/>
  <c r="T196" i="4" s="1"/>
  <c r="V196" i="4" s="1"/>
  <c r="X197" i="4"/>
  <c r="T197" i="4" s="1"/>
  <c r="V197" i="4" s="1"/>
  <c r="X198" i="4"/>
  <c r="T198" i="4" s="1"/>
  <c r="V198" i="4" s="1"/>
  <c r="X199" i="4"/>
  <c r="T199" i="4" s="1"/>
  <c r="V199" i="4" s="1"/>
  <c r="X200" i="4"/>
  <c r="T200" i="4" s="1"/>
  <c r="V200" i="4" s="1"/>
  <c r="X201" i="4"/>
  <c r="T201" i="4" s="1"/>
  <c r="V201" i="4" s="1"/>
  <c r="X202" i="4"/>
  <c r="T202" i="4" s="1"/>
  <c r="V202" i="4" s="1"/>
  <c r="X203" i="4"/>
  <c r="T203" i="4" s="1"/>
  <c r="V203" i="4" s="1"/>
  <c r="X204" i="4"/>
  <c r="T204" i="4" s="1"/>
  <c r="V204" i="4" s="1"/>
  <c r="X205" i="4"/>
  <c r="T205" i="4" s="1"/>
  <c r="V205" i="4" s="1"/>
  <c r="X206" i="4"/>
  <c r="T206" i="4" s="1"/>
  <c r="V206" i="4" s="1"/>
  <c r="X207" i="4"/>
  <c r="T207" i="4" s="1"/>
  <c r="V207" i="4" s="1"/>
  <c r="X208" i="4"/>
  <c r="T208" i="4" s="1"/>
  <c r="V208" i="4" s="1"/>
  <c r="X209" i="4"/>
  <c r="T209" i="4" s="1"/>
  <c r="V209" i="4" s="1"/>
  <c r="X210" i="4"/>
  <c r="T210" i="4" s="1"/>
  <c r="V210" i="4" s="1"/>
  <c r="X211" i="4"/>
  <c r="T211" i="4" s="1"/>
  <c r="V211" i="4" s="1"/>
  <c r="X212" i="4"/>
  <c r="T212" i="4" s="1"/>
  <c r="V212" i="4" s="1"/>
  <c r="X213" i="4"/>
  <c r="T213" i="4" s="1"/>
  <c r="V213" i="4" s="1"/>
  <c r="X214" i="4"/>
  <c r="T214" i="4" s="1"/>
  <c r="V214" i="4" s="1"/>
  <c r="X215" i="4"/>
  <c r="T215" i="4" s="1"/>
  <c r="V215" i="4" s="1"/>
  <c r="X216" i="4"/>
  <c r="T216" i="4" s="1"/>
  <c r="V216" i="4" s="1"/>
  <c r="X217" i="4"/>
  <c r="T217" i="4" s="1"/>
  <c r="V217" i="4" s="1"/>
  <c r="X218" i="4"/>
  <c r="T218" i="4" s="1"/>
  <c r="V218" i="4" s="1"/>
  <c r="X219" i="4"/>
  <c r="T219" i="4" s="1"/>
  <c r="V219" i="4" s="1"/>
  <c r="X220" i="4"/>
  <c r="T220" i="4" s="1"/>
  <c r="V220" i="4" s="1"/>
  <c r="X221" i="4"/>
  <c r="T221" i="4" s="1"/>
  <c r="V221" i="4" s="1"/>
  <c r="X222" i="4"/>
  <c r="T222" i="4" s="1"/>
  <c r="V222" i="4" s="1"/>
  <c r="X223" i="4"/>
  <c r="T223" i="4" s="1"/>
  <c r="V223" i="4" s="1"/>
  <c r="X224" i="4"/>
  <c r="T224" i="4" s="1"/>
  <c r="V224" i="4" s="1"/>
  <c r="X225" i="4"/>
  <c r="T225" i="4" s="1"/>
  <c r="V225" i="4" s="1"/>
  <c r="X226" i="4"/>
  <c r="T226" i="4" s="1"/>
  <c r="V226" i="4" s="1"/>
  <c r="X227" i="4"/>
  <c r="T227" i="4" s="1"/>
  <c r="V227" i="4" s="1"/>
  <c r="X228" i="4"/>
  <c r="T228" i="4" s="1"/>
  <c r="V228" i="4" s="1"/>
  <c r="X229" i="4"/>
  <c r="T229" i="4" s="1"/>
  <c r="V229" i="4" s="1"/>
  <c r="X230" i="4"/>
  <c r="T230" i="4" s="1"/>
  <c r="V230" i="4" s="1"/>
  <c r="X231" i="4"/>
  <c r="T231" i="4" s="1"/>
  <c r="V231" i="4" s="1"/>
  <c r="X232" i="4"/>
  <c r="T232" i="4" s="1"/>
  <c r="V232" i="4" s="1"/>
  <c r="X233" i="4"/>
  <c r="T233" i="4" s="1"/>
  <c r="V233" i="4" s="1"/>
  <c r="X234" i="4"/>
  <c r="T234" i="4" s="1"/>
  <c r="V234" i="4" s="1"/>
  <c r="X235" i="4"/>
  <c r="T235" i="4" s="1"/>
  <c r="V235" i="4" s="1"/>
  <c r="X236" i="4"/>
  <c r="T236" i="4" s="1"/>
  <c r="V236" i="4" s="1"/>
  <c r="X237" i="4"/>
  <c r="T237" i="4" s="1"/>
  <c r="V237" i="4" s="1"/>
  <c r="X238" i="4"/>
  <c r="T238" i="4" s="1"/>
  <c r="V238" i="4" s="1"/>
  <c r="X239" i="4"/>
  <c r="T239" i="4" s="1"/>
  <c r="V239" i="4" s="1"/>
  <c r="X240" i="4"/>
  <c r="T240" i="4" s="1"/>
  <c r="V240" i="4" s="1"/>
  <c r="X241" i="4"/>
  <c r="T241" i="4" s="1"/>
  <c r="V241" i="4" s="1"/>
  <c r="X242" i="4"/>
  <c r="T242" i="4" s="1"/>
  <c r="V242" i="4" s="1"/>
  <c r="X243" i="4"/>
  <c r="T243" i="4" s="1"/>
  <c r="V243" i="4" s="1"/>
  <c r="X244" i="4"/>
  <c r="T244" i="4" s="1"/>
  <c r="V244" i="4" s="1"/>
  <c r="X245" i="4"/>
  <c r="T245" i="4" s="1"/>
  <c r="V245" i="4" s="1"/>
  <c r="X246" i="4"/>
  <c r="T246" i="4" s="1"/>
  <c r="V246" i="4" s="1"/>
  <c r="X247" i="4"/>
  <c r="T247" i="4" s="1"/>
  <c r="V247" i="4" s="1"/>
  <c r="X248" i="4"/>
  <c r="T248" i="4" s="1"/>
  <c r="V248" i="4" s="1"/>
  <c r="X249" i="4"/>
  <c r="T249" i="4" s="1"/>
  <c r="V249" i="4" s="1"/>
  <c r="X250" i="4"/>
  <c r="T250" i="4" s="1"/>
  <c r="V250" i="4" s="1"/>
  <c r="X251" i="4"/>
  <c r="T251" i="4" s="1"/>
  <c r="V251" i="4" s="1"/>
  <c r="X252" i="4"/>
  <c r="T252" i="4" s="1"/>
  <c r="V252" i="4" s="1"/>
  <c r="X253" i="4"/>
  <c r="T253" i="4" s="1"/>
  <c r="V253" i="4" s="1"/>
  <c r="X254" i="4"/>
  <c r="T254" i="4" s="1"/>
  <c r="V254" i="4" s="1"/>
  <c r="X255" i="4"/>
  <c r="T255" i="4" s="1"/>
  <c r="V255" i="4" s="1"/>
  <c r="X256" i="4"/>
  <c r="T256" i="4" s="1"/>
  <c r="V256" i="4" s="1"/>
  <c r="X257" i="4"/>
  <c r="T257" i="4" s="1"/>
  <c r="V257" i="4" s="1"/>
  <c r="X258" i="4"/>
  <c r="T258" i="4" s="1"/>
  <c r="V258" i="4" s="1"/>
  <c r="X259" i="4"/>
  <c r="T259" i="4" s="1"/>
  <c r="V259" i="4" s="1"/>
  <c r="X260" i="4"/>
  <c r="T260" i="4" s="1"/>
  <c r="V260" i="4" s="1"/>
  <c r="X261" i="4"/>
  <c r="T261" i="4" s="1"/>
  <c r="V261" i="4" s="1"/>
  <c r="X262" i="4"/>
  <c r="T262" i="4" s="1"/>
  <c r="V262" i="4" s="1"/>
  <c r="X263" i="4"/>
  <c r="T263" i="4" s="1"/>
  <c r="V263" i="4" s="1"/>
  <c r="X264" i="4"/>
  <c r="T264" i="4" s="1"/>
  <c r="V264" i="4" s="1"/>
  <c r="X265" i="4"/>
  <c r="T265" i="4" s="1"/>
  <c r="V265" i="4" s="1"/>
  <c r="X266" i="4"/>
  <c r="T266" i="4" s="1"/>
  <c r="V266" i="4" s="1"/>
  <c r="X267" i="4"/>
  <c r="T267" i="4" s="1"/>
  <c r="V267" i="4" s="1"/>
  <c r="X268" i="4"/>
  <c r="T268" i="4" s="1"/>
  <c r="V268" i="4" s="1"/>
  <c r="X269" i="4"/>
  <c r="T269" i="4" s="1"/>
  <c r="V269" i="4" s="1"/>
  <c r="X270" i="4"/>
  <c r="T270" i="4" s="1"/>
  <c r="V270" i="4" s="1"/>
  <c r="X271" i="4"/>
  <c r="T271" i="4" s="1"/>
  <c r="V271" i="4" s="1"/>
  <c r="X272" i="4"/>
  <c r="T272" i="4" s="1"/>
  <c r="V272" i="4" s="1"/>
  <c r="X273" i="4"/>
  <c r="T273" i="4" s="1"/>
  <c r="V273" i="4" s="1"/>
  <c r="X274" i="4"/>
  <c r="T274" i="4" s="1"/>
  <c r="V274" i="4" s="1"/>
  <c r="X275" i="4"/>
  <c r="T275" i="4" s="1"/>
  <c r="V275" i="4" s="1"/>
  <c r="X276" i="4"/>
  <c r="T276" i="4" s="1"/>
  <c r="V276" i="4" s="1"/>
  <c r="X277" i="4"/>
  <c r="T277" i="4" s="1"/>
  <c r="V277" i="4" s="1"/>
  <c r="X278" i="4"/>
  <c r="T278" i="4" s="1"/>
  <c r="V278" i="4" s="1"/>
  <c r="X279" i="4"/>
  <c r="T279" i="4" s="1"/>
  <c r="V279" i="4" s="1"/>
  <c r="X280" i="4"/>
  <c r="T280" i="4" s="1"/>
  <c r="V280" i="4" s="1"/>
  <c r="X281" i="4"/>
  <c r="T281" i="4" s="1"/>
  <c r="V281" i="4" s="1"/>
  <c r="X282" i="4"/>
  <c r="T282" i="4" s="1"/>
  <c r="V282" i="4" s="1"/>
  <c r="X283" i="4"/>
  <c r="T283" i="4" s="1"/>
  <c r="V283" i="4" s="1"/>
  <c r="X284" i="4"/>
  <c r="T284" i="4" s="1"/>
  <c r="V284" i="4" s="1"/>
  <c r="X285" i="4"/>
  <c r="T285" i="4" s="1"/>
  <c r="V285" i="4" s="1"/>
  <c r="X286" i="4"/>
  <c r="T286" i="4" s="1"/>
  <c r="V286" i="4" s="1"/>
  <c r="X287" i="4"/>
  <c r="T287" i="4" s="1"/>
  <c r="V287" i="4" s="1"/>
  <c r="X288" i="4"/>
  <c r="T288" i="4" s="1"/>
  <c r="V288" i="4" s="1"/>
  <c r="X289" i="4"/>
  <c r="T289" i="4" s="1"/>
  <c r="V289" i="4" s="1"/>
  <c r="X290" i="4"/>
  <c r="T290" i="4" s="1"/>
  <c r="V290" i="4" s="1"/>
  <c r="X291" i="4"/>
  <c r="T291" i="4" s="1"/>
  <c r="V291" i="4" s="1"/>
  <c r="X292" i="4"/>
  <c r="T292" i="4" s="1"/>
  <c r="V292" i="4" s="1"/>
  <c r="X293" i="4"/>
  <c r="T293" i="4" s="1"/>
  <c r="V293" i="4" s="1"/>
  <c r="X294" i="4"/>
  <c r="T294" i="4" s="1"/>
  <c r="V294" i="4" s="1"/>
  <c r="X295" i="4"/>
  <c r="T295" i="4" s="1"/>
  <c r="V295" i="4" s="1"/>
  <c r="X296" i="4"/>
  <c r="T296" i="4" s="1"/>
  <c r="V296" i="4" s="1"/>
  <c r="X297" i="4"/>
  <c r="T297" i="4" s="1"/>
  <c r="V297" i="4" s="1"/>
  <c r="X298" i="4"/>
  <c r="T298" i="4" s="1"/>
  <c r="V298" i="4" s="1"/>
  <c r="X299" i="4"/>
  <c r="T299" i="4" s="1"/>
  <c r="V299" i="4" s="1"/>
  <c r="X300" i="4"/>
  <c r="T300" i="4" s="1"/>
  <c r="V300" i="4" s="1"/>
  <c r="X301" i="4"/>
  <c r="T301" i="4" s="1"/>
  <c r="V301" i="4" s="1"/>
  <c r="X302" i="4"/>
  <c r="T302" i="4" s="1"/>
  <c r="V302" i="4" s="1"/>
  <c r="X303" i="4"/>
  <c r="T303" i="4" s="1"/>
  <c r="V303" i="4" s="1"/>
  <c r="X304" i="4"/>
  <c r="T304" i="4" s="1"/>
  <c r="V304" i="4" s="1"/>
  <c r="X305" i="4"/>
  <c r="T305" i="4" s="1"/>
  <c r="V305" i="4" s="1"/>
  <c r="X306" i="4"/>
  <c r="T306" i="4" s="1"/>
  <c r="V306" i="4" s="1"/>
  <c r="X307" i="4"/>
  <c r="T307" i="4" s="1"/>
  <c r="V307" i="4" s="1"/>
  <c r="X308" i="4"/>
  <c r="T308" i="4" s="1"/>
  <c r="V308" i="4" s="1"/>
  <c r="X309" i="4"/>
  <c r="T309" i="4" s="1"/>
  <c r="V309" i="4" s="1"/>
  <c r="X310" i="4"/>
  <c r="T310" i="4" s="1"/>
  <c r="V310" i="4" s="1"/>
  <c r="X311" i="4"/>
  <c r="T311" i="4" s="1"/>
  <c r="V311" i="4" s="1"/>
  <c r="X312" i="4"/>
  <c r="T312" i="4" s="1"/>
  <c r="V312" i="4" s="1"/>
  <c r="X313" i="4"/>
  <c r="T313" i="4" s="1"/>
  <c r="V313" i="4" s="1"/>
  <c r="X314" i="4"/>
  <c r="T314" i="4" s="1"/>
  <c r="V314" i="4" s="1"/>
  <c r="X315" i="4"/>
  <c r="T315" i="4" s="1"/>
  <c r="V315" i="4" s="1"/>
  <c r="X316" i="4"/>
  <c r="T316" i="4" s="1"/>
  <c r="V316" i="4" s="1"/>
  <c r="X317" i="4"/>
  <c r="T317" i="4" s="1"/>
  <c r="V317" i="4" s="1"/>
  <c r="X318" i="4"/>
  <c r="T318" i="4" s="1"/>
  <c r="V318" i="4" s="1"/>
  <c r="X319" i="4"/>
  <c r="T319" i="4" s="1"/>
  <c r="V319" i="4" s="1"/>
  <c r="X320" i="4"/>
  <c r="T320" i="4" s="1"/>
  <c r="V320" i="4" s="1"/>
  <c r="X321" i="4"/>
  <c r="T321" i="4" s="1"/>
  <c r="V321" i="4" s="1"/>
  <c r="X322" i="4"/>
  <c r="T322" i="4" s="1"/>
  <c r="V322" i="4" s="1"/>
  <c r="X323" i="4"/>
  <c r="T323" i="4" s="1"/>
  <c r="V323" i="4" s="1"/>
  <c r="X324" i="4"/>
  <c r="T324" i="4" s="1"/>
  <c r="V324" i="4" s="1"/>
  <c r="X325" i="4"/>
  <c r="T325" i="4" s="1"/>
  <c r="V325" i="4" s="1"/>
  <c r="X326" i="4"/>
  <c r="T326" i="4" s="1"/>
  <c r="V326" i="4" s="1"/>
  <c r="X1" i="4"/>
  <c r="D3" i="4" a="1"/>
  <c r="D3" i="4" s="1"/>
  <c r="F2" i="4"/>
  <c r="O20" i="13" l="1"/>
  <c r="O28" i="13"/>
  <c r="O36" i="13"/>
  <c r="O44" i="13"/>
  <c r="O52" i="13"/>
  <c r="O60" i="13"/>
  <c r="O68" i="13"/>
  <c r="O76" i="13"/>
  <c r="O84" i="13"/>
  <c r="O92" i="13"/>
  <c r="O100" i="13"/>
  <c r="O108" i="13"/>
  <c r="O116" i="13"/>
  <c r="O124" i="13"/>
  <c r="O132" i="13"/>
  <c r="O140" i="13"/>
  <c r="O148" i="13"/>
  <c r="O156" i="13"/>
  <c r="O164" i="13"/>
  <c r="O172" i="13"/>
  <c r="O180" i="13"/>
  <c r="O188" i="13"/>
  <c r="O196" i="13"/>
  <c r="O204" i="13"/>
  <c r="O212" i="13"/>
  <c r="O220" i="13"/>
  <c r="O228" i="13"/>
  <c r="O236" i="13"/>
  <c r="O244" i="13"/>
  <c r="O252" i="13"/>
  <c r="O260" i="13"/>
  <c r="O268" i="13"/>
  <c r="O276" i="13"/>
  <c r="O284" i="13"/>
  <c r="O292" i="13"/>
  <c r="O300" i="13"/>
  <c r="O308" i="13"/>
  <c r="O316" i="13"/>
  <c r="O324" i="13"/>
  <c r="O332" i="13"/>
  <c r="O340" i="13"/>
  <c r="O348" i="13"/>
  <c r="O356" i="13"/>
  <c r="O364" i="13"/>
  <c r="O372" i="13"/>
  <c r="O380" i="13"/>
  <c r="O388" i="13"/>
  <c r="O396" i="13"/>
  <c r="O404" i="13"/>
  <c r="O412" i="13"/>
  <c r="O420" i="13"/>
  <c r="O428" i="13"/>
  <c r="O436" i="13"/>
  <c r="O444" i="13"/>
  <c r="O452" i="13"/>
  <c r="O460" i="13"/>
  <c r="O468" i="13"/>
  <c r="O476" i="13"/>
  <c r="O484" i="13"/>
  <c r="O492" i="13"/>
  <c r="O500" i="13"/>
  <c r="O508" i="13"/>
  <c r="O516" i="13"/>
  <c r="O524" i="13"/>
  <c r="O532" i="13"/>
  <c r="O540" i="13"/>
  <c r="O548" i="13"/>
  <c r="O556" i="13"/>
  <c r="O564" i="13"/>
  <c r="O572" i="13"/>
  <c r="O580" i="13"/>
  <c r="O588" i="13"/>
  <c r="O596" i="13"/>
  <c r="O604" i="13"/>
  <c r="O612" i="13"/>
  <c r="O620" i="13"/>
  <c r="O628" i="13"/>
  <c r="O636" i="13"/>
  <c r="O644" i="13"/>
  <c r="O21" i="13"/>
  <c r="O29" i="13"/>
  <c r="O37" i="13"/>
  <c r="O45" i="13"/>
  <c r="O53" i="13"/>
  <c r="O61" i="13"/>
  <c r="O69" i="13"/>
  <c r="O77" i="13"/>
  <c r="O85" i="13"/>
  <c r="O93" i="13"/>
  <c r="O101" i="13"/>
  <c r="O109" i="13"/>
  <c r="O117" i="13"/>
  <c r="O125" i="13"/>
  <c r="O133" i="13"/>
  <c r="O141" i="13"/>
  <c r="O149" i="13"/>
  <c r="O157" i="13"/>
  <c r="O165" i="13"/>
  <c r="O173" i="13"/>
  <c r="O181" i="13"/>
  <c r="O189" i="13"/>
  <c r="O197" i="13"/>
  <c r="O205" i="13"/>
  <c r="O213" i="13"/>
  <c r="O221" i="13"/>
  <c r="O229" i="13"/>
  <c r="O237" i="13"/>
  <c r="O245" i="13"/>
  <c r="O253" i="13"/>
  <c r="O261" i="13"/>
  <c r="O269" i="13"/>
  <c r="O277" i="13"/>
  <c r="O285" i="13"/>
  <c r="O293" i="13"/>
  <c r="O301" i="13"/>
  <c r="O309" i="13"/>
  <c r="O317" i="13"/>
  <c r="O325" i="13"/>
  <c r="O333" i="13"/>
  <c r="O341" i="13"/>
  <c r="O349" i="13"/>
  <c r="O357" i="13"/>
  <c r="O365" i="13"/>
  <c r="O373" i="13"/>
  <c r="O381" i="13"/>
  <c r="O389" i="13"/>
  <c r="O397" i="13"/>
  <c r="O405" i="13"/>
  <c r="O413" i="13"/>
  <c r="O421" i="13"/>
  <c r="O429" i="13"/>
  <c r="O437" i="13"/>
  <c r="O445" i="13"/>
  <c r="O453" i="13"/>
  <c r="O461" i="13"/>
  <c r="O469" i="13"/>
  <c r="O477" i="13"/>
  <c r="O485" i="13"/>
  <c r="O493" i="13"/>
  <c r="O501" i="13"/>
  <c r="O509" i="13"/>
  <c r="O517" i="13"/>
  <c r="O525" i="13"/>
  <c r="O533" i="13"/>
  <c r="O541" i="13"/>
  <c r="O549" i="13"/>
  <c r="O557" i="13"/>
  <c r="O565" i="13"/>
  <c r="O573" i="13"/>
  <c r="O581" i="13"/>
  <c r="O589" i="13"/>
  <c r="O597" i="13"/>
  <c r="O605" i="13"/>
  <c r="O613" i="13"/>
  <c r="O621" i="13"/>
  <c r="O629" i="13"/>
  <c r="O637" i="13"/>
  <c r="O645" i="13"/>
  <c r="O653" i="13"/>
  <c r="O661" i="13"/>
  <c r="O669" i="13"/>
  <c r="O677" i="13"/>
  <c r="O22" i="13"/>
  <c r="O30" i="13"/>
  <c r="O38" i="13"/>
  <c r="O46" i="13"/>
  <c r="O54" i="13"/>
  <c r="O62" i="13"/>
  <c r="O70" i="13"/>
  <c r="O78" i="13"/>
  <c r="O86" i="13"/>
  <c r="O94" i="13"/>
  <c r="O102" i="13"/>
  <c r="O110" i="13"/>
  <c r="O118" i="13"/>
  <c r="O126" i="13"/>
  <c r="O134" i="13"/>
  <c r="O142" i="13"/>
  <c r="O150" i="13"/>
  <c r="O158" i="13"/>
  <c r="O166" i="13"/>
  <c r="O174" i="13"/>
  <c r="O182" i="13"/>
  <c r="O190" i="13"/>
  <c r="O198" i="13"/>
  <c r="O206" i="13"/>
  <c r="O214" i="13"/>
  <c r="O222" i="13"/>
  <c r="O230" i="13"/>
  <c r="O238" i="13"/>
  <c r="O246" i="13"/>
  <c r="O254" i="13"/>
  <c r="O262" i="13"/>
  <c r="O270" i="13"/>
  <c r="O278" i="13"/>
  <c r="O286" i="13"/>
  <c r="O294" i="13"/>
  <c r="O302" i="13"/>
  <c r="O310" i="13"/>
  <c r="O318" i="13"/>
  <c r="O326" i="13"/>
  <c r="O334" i="13"/>
  <c r="O342" i="13"/>
  <c r="O350" i="13"/>
  <c r="O358" i="13"/>
  <c r="O366" i="13"/>
  <c r="O374" i="13"/>
  <c r="O382" i="13"/>
  <c r="O390" i="13"/>
  <c r="O398" i="13"/>
  <c r="O406" i="13"/>
  <c r="O414" i="13"/>
  <c r="O422" i="13"/>
  <c r="O430" i="13"/>
  <c r="O438" i="13"/>
  <c r="O446" i="13"/>
  <c r="O454" i="13"/>
  <c r="O462" i="13"/>
  <c r="O470" i="13"/>
  <c r="O478" i="13"/>
  <c r="O486" i="13"/>
  <c r="O494" i="13"/>
  <c r="O502" i="13"/>
  <c r="O510" i="13"/>
  <c r="O518" i="13"/>
  <c r="O526" i="13"/>
  <c r="O534" i="13"/>
  <c r="O542" i="13"/>
  <c r="O550" i="13"/>
  <c r="O558" i="13"/>
  <c r="O566" i="13"/>
  <c r="O574" i="13"/>
  <c r="O582" i="13"/>
  <c r="O590" i="13"/>
  <c r="O598" i="13"/>
  <c r="O606" i="13"/>
  <c r="O614" i="13"/>
  <c r="O622" i="13"/>
  <c r="O630" i="13"/>
  <c r="O638" i="13"/>
  <c r="O646" i="13"/>
  <c r="O654" i="13"/>
  <c r="O662" i="13"/>
  <c r="O670" i="13"/>
  <c r="O678" i="13"/>
  <c r="O23" i="13"/>
  <c r="O31" i="13"/>
  <c r="O39" i="13"/>
  <c r="O47" i="13"/>
  <c r="O55" i="13"/>
  <c r="O63" i="13"/>
  <c r="O71" i="13"/>
  <c r="O79" i="13"/>
  <c r="O87" i="13"/>
  <c r="O95" i="13"/>
  <c r="O103" i="13"/>
  <c r="O111" i="13"/>
  <c r="O119" i="13"/>
  <c r="O127" i="13"/>
  <c r="O135" i="13"/>
  <c r="O143" i="13"/>
  <c r="O151" i="13"/>
  <c r="O159" i="13"/>
  <c r="O167" i="13"/>
  <c r="O175" i="13"/>
  <c r="O183" i="13"/>
  <c r="O191" i="13"/>
  <c r="O199" i="13"/>
  <c r="O207" i="13"/>
  <c r="O215" i="13"/>
  <c r="O223" i="13"/>
  <c r="O231" i="13"/>
  <c r="O239" i="13"/>
  <c r="O247" i="13"/>
  <c r="O255" i="13"/>
  <c r="O263" i="13"/>
  <c r="O271" i="13"/>
  <c r="O279" i="13"/>
  <c r="O287" i="13"/>
  <c r="O295" i="13"/>
  <c r="O303" i="13"/>
  <c r="O311" i="13"/>
  <c r="O319" i="13"/>
  <c r="O327" i="13"/>
  <c r="O335" i="13"/>
  <c r="O343" i="13"/>
  <c r="O351" i="13"/>
  <c r="O359" i="13"/>
  <c r="O367" i="13"/>
  <c r="O375" i="13"/>
  <c r="O383" i="13"/>
  <c r="O391" i="13"/>
  <c r="O399" i="13"/>
  <c r="O407" i="13"/>
  <c r="O415" i="13"/>
  <c r="O423" i="13"/>
  <c r="O431" i="13"/>
  <c r="O439" i="13"/>
  <c r="O447" i="13"/>
  <c r="O455" i="13"/>
  <c r="O463" i="13"/>
  <c r="O471" i="13"/>
  <c r="O479" i="13"/>
  <c r="O487" i="13"/>
  <c r="O495" i="13"/>
  <c r="O503" i="13"/>
  <c r="O511" i="13"/>
  <c r="O519" i="13"/>
  <c r="O527" i="13"/>
  <c r="O535" i="13"/>
  <c r="O543" i="13"/>
  <c r="O551" i="13"/>
  <c r="O559" i="13"/>
  <c r="O567" i="13"/>
  <c r="O575" i="13"/>
  <c r="O583" i="13"/>
  <c r="O591" i="13"/>
  <c r="O599" i="13"/>
  <c r="O607" i="13"/>
  <c r="O615" i="13"/>
  <c r="O623" i="13"/>
  <c r="O631" i="13"/>
  <c r="O639" i="13"/>
  <c r="O647" i="13"/>
  <c r="O655" i="13"/>
  <c r="O25" i="13"/>
  <c r="O33" i="13"/>
  <c r="O41" i="13"/>
  <c r="O49" i="13"/>
  <c r="O57" i="13"/>
  <c r="O65" i="13"/>
  <c r="O73" i="13"/>
  <c r="O81" i="13"/>
  <c r="O89" i="13"/>
  <c r="O97" i="13"/>
  <c r="O105" i="13"/>
  <c r="O113" i="13"/>
  <c r="O121" i="13"/>
  <c r="O129" i="13"/>
  <c r="O137" i="13"/>
  <c r="O145" i="13"/>
  <c r="O153" i="13"/>
  <c r="O161" i="13"/>
  <c r="O169" i="13"/>
  <c r="O177" i="13"/>
  <c r="O185" i="13"/>
  <c r="O193" i="13"/>
  <c r="O201" i="13"/>
  <c r="O209" i="13"/>
  <c r="O217" i="13"/>
  <c r="O225" i="13"/>
  <c r="O233" i="13"/>
  <c r="O241" i="13"/>
  <c r="O249" i="13"/>
  <c r="O257" i="13"/>
  <c r="O265" i="13"/>
  <c r="O273" i="13"/>
  <c r="O281" i="13"/>
  <c r="O289" i="13"/>
  <c r="O297" i="13"/>
  <c r="O305" i="13"/>
  <c r="O313" i="13"/>
  <c r="O321" i="13"/>
  <c r="O329" i="13"/>
  <c r="O337" i="13"/>
  <c r="O345" i="13"/>
  <c r="O353" i="13"/>
  <c r="O361" i="13"/>
  <c r="O369" i="13"/>
  <c r="O377" i="13"/>
  <c r="O385" i="13"/>
  <c r="O393" i="13"/>
  <c r="O401" i="13"/>
  <c r="O409" i="13"/>
  <c r="O417" i="13"/>
  <c r="O425" i="13"/>
  <c r="O433" i="13"/>
  <c r="O441" i="13"/>
  <c r="O449" i="13"/>
  <c r="O457" i="13"/>
  <c r="O465" i="13"/>
  <c r="O473" i="13"/>
  <c r="O481" i="13"/>
  <c r="O489" i="13"/>
  <c r="O497" i="13"/>
  <c r="O505" i="13"/>
  <c r="O513" i="13"/>
  <c r="O521" i="13"/>
  <c r="O529" i="13"/>
  <c r="O537" i="13"/>
  <c r="O545" i="13"/>
  <c r="O553" i="13"/>
  <c r="O561" i="13"/>
  <c r="O569" i="13"/>
  <c r="O577" i="13"/>
  <c r="O585" i="13"/>
  <c r="O593" i="13"/>
  <c r="O601" i="13"/>
  <c r="O609" i="13"/>
  <c r="O617" i="13"/>
  <c r="O625" i="13"/>
  <c r="O633" i="13"/>
  <c r="O641" i="13"/>
  <c r="O649" i="13"/>
  <c r="O657" i="13"/>
  <c r="O665" i="13"/>
  <c r="O673" i="13"/>
  <c r="O681" i="13"/>
  <c r="O27" i="13"/>
  <c r="O50" i="13"/>
  <c r="O72" i="13"/>
  <c r="O91" i="13"/>
  <c r="O114" i="13"/>
  <c r="O136" i="13"/>
  <c r="O155" i="13"/>
  <c r="O178" i="13"/>
  <c r="O200" i="13"/>
  <c r="O219" i="13"/>
  <c r="O242" i="13"/>
  <c r="O264" i="13"/>
  <c r="O283" i="13"/>
  <c r="O306" i="13"/>
  <c r="O328" i="13"/>
  <c r="O347" i="13"/>
  <c r="O370" i="13"/>
  <c r="O392" i="13"/>
  <c r="O411" i="13"/>
  <c r="O434" i="13"/>
  <c r="O456" i="13"/>
  <c r="O475" i="13"/>
  <c r="O498" i="13"/>
  <c r="O520" i="13"/>
  <c r="O539" i="13"/>
  <c r="O562" i="13"/>
  <c r="O584" i="13"/>
  <c r="O603" i="13"/>
  <c r="O626" i="13"/>
  <c r="O648" i="13"/>
  <c r="O663" i="13"/>
  <c r="O675" i="13"/>
  <c r="O686" i="13"/>
  <c r="O694" i="13"/>
  <c r="O702" i="13"/>
  <c r="O710" i="13"/>
  <c r="O718" i="13"/>
  <c r="O726" i="13"/>
  <c r="O734" i="13"/>
  <c r="O742" i="13"/>
  <c r="O750" i="13"/>
  <c r="O758" i="13"/>
  <c r="O766" i="13"/>
  <c r="O774" i="13"/>
  <c r="O782" i="13"/>
  <c r="O790" i="13"/>
  <c r="O798" i="13"/>
  <c r="O806" i="13"/>
  <c r="O814" i="13"/>
  <c r="O822" i="13"/>
  <c r="O830" i="13"/>
  <c r="O838" i="13"/>
  <c r="O846" i="13"/>
  <c r="O854" i="13"/>
  <c r="O862" i="13"/>
  <c r="O870" i="13"/>
  <c r="O878" i="13"/>
  <c r="O886" i="13"/>
  <c r="O894" i="13"/>
  <c r="O902" i="13"/>
  <c r="O910" i="13"/>
  <c r="O918" i="13"/>
  <c r="O926" i="13"/>
  <c r="O934" i="13"/>
  <c r="O942" i="13"/>
  <c r="O950" i="13"/>
  <c r="O958" i="13"/>
  <c r="O966" i="13"/>
  <c r="O974" i="13"/>
  <c r="O982" i="13"/>
  <c r="O990" i="13"/>
  <c r="O998" i="13"/>
  <c r="O32" i="13"/>
  <c r="O51" i="13"/>
  <c r="O74" i="13"/>
  <c r="O96" i="13"/>
  <c r="O115" i="13"/>
  <c r="O138" i="13"/>
  <c r="O160" i="13"/>
  <c r="O179" i="13"/>
  <c r="O202" i="13"/>
  <c r="O224" i="13"/>
  <c r="O243" i="13"/>
  <c r="O266" i="13"/>
  <c r="O288" i="13"/>
  <c r="O307" i="13"/>
  <c r="O330" i="13"/>
  <c r="O352" i="13"/>
  <c r="O371" i="13"/>
  <c r="O394" i="13"/>
  <c r="O416" i="13"/>
  <c r="O435" i="13"/>
  <c r="O458" i="13"/>
  <c r="O480" i="13"/>
  <c r="O499" i="13"/>
  <c r="O522" i="13"/>
  <c r="O544" i="13"/>
  <c r="O563" i="13"/>
  <c r="O586" i="13"/>
  <c r="O608" i="13"/>
  <c r="O627" i="13"/>
  <c r="O650" i="13"/>
  <c r="O664" i="13"/>
  <c r="O676" i="13"/>
  <c r="O687" i="13"/>
  <c r="O695" i="13"/>
  <c r="O703" i="13"/>
  <c r="O711" i="13"/>
  <c r="O719" i="13"/>
  <c r="O727" i="13"/>
  <c r="O735" i="13"/>
  <c r="O743" i="13"/>
  <c r="O751" i="13"/>
  <c r="O759" i="13"/>
  <c r="O767" i="13"/>
  <c r="O775" i="13"/>
  <c r="O783" i="13"/>
  <c r="O791" i="13"/>
  <c r="O799" i="13"/>
  <c r="O807" i="13"/>
  <c r="O815" i="13"/>
  <c r="O823" i="13"/>
  <c r="O831" i="13"/>
  <c r="O839" i="13"/>
  <c r="O847" i="13"/>
  <c r="O855" i="13"/>
  <c r="O863" i="13"/>
  <c r="O871" i="13"/>
  <c r="O879" i="13"/>
  <c r="O887" i="13"/>
  <c r="O895" i="13"/>
  <c r="O903" i="13"/>
  <c r="O911" i="13"/>
  <c r="O919" i="13"/>
  <c r="O927" i="13"/>
  <c r="O935" i="13"/>
  <c r="O943" i="13"/>
  <c r="O951" i="13"/>
  <c r="O959" i="13"/>
  <c r="O967" i="13"/>
  <c r="O975" i="13"/>
  <c r="O34" i="13"/>
  <c r="O56" i="13"/>
  <c r="O75" i="13"/>
  <c r="O98" i="13"/>
  <c r="O120" i="13"/>
  <c r="O139" i="13"/>
  <c r="O162" i="13"/>
  <c r="O184" i="13"/>
  <c r="O203" i="13"/>
  <c r="O226" i="13"/>
  <c r="O248" i="13"/>
  <c r="O267" i="13"/>
  <c r="O290" i="13"/>
  <c r="O312" i="13"/>
  <c r="O331" i="13"/>
  <c r="O354" i="13"/>
  <c r="O376" i="13"/>
  <c r="O395" i="13"/>
  <c r="O418" i="13"/>
  <c r="O440" i="13"/>
  <c r="O459" i="13"/>
  <c r="O482" i="13"/>
  <c r="O504" i="13"/>
  <c r="O523" i="13"/>
  <c r="O546" i="13"/>
  <c r="O568" i="13"/>
  <c r="O587" i="13"/>
  <c r="O610" i="13"/>
  <c r="O632" i="13"/>
  <c r="O651" i="13"/>
  <c r="O666" i="13"/>
  <c r="O679" i="13"/>
  <c r="O688" i="13"/>
  <c r="O696" i="13"/>
  <c r="O704" i="13"/>
  <c r="O712" i="13"/>
  <c r="O720" i="13"/>
  <c r="O728" i="13"/>
  <c r="O736" i="13"/>
  <c r="O744" i="13"/>
  <c r="O752" i="13"/>
  <c r="O760" i="13"/>
  <c r="O768" i="13"/>
  <c r="O776" i="13"/>
  <c r="O784" i="13"/>
  <c r="O792" i="13"/>
  <c r="O800" i="13"/>
  <c r="O808" i="13"/>
  <c r="O816" i="13"/>
  <c r="O824" i="13"/>
  <c r="O832" i="13"/>
  <c r="O840" i="13"/>
  <c r="O848" i="13"/>
  <c r="O856" i="13"/>
  <c r="O864" i="13"/>
  <c r="O872" i="13"/>
  <c r="O880" i="13"/>
  <c r="O888" i="13"/>
  <c r="O896" i="13"/>
  <c r="O904" i="13"/>
  <c r="O912" i="13"/>
  <c r="O920" i="13"/>
  <c r="O928" i="13"/>
  <c r="O936" i="13"/>
  <c r="O944" i="13"/>
  <c r="O952" i="13"/>
  <c r="O960" i="13"/>
  <c r="O968" i="13"/>
  <c r="O976" i="13"/>
  <c r="O984" i="13"/>
  <c r="O992" i="13"/>
  <c r="O1000" i="13"/>
  <c r="O1008" i="13"/>
  <c r="O1016" i="13"/>
  <c r="O1024" i="13"/>
  <c r="O1032" i="13"/>
  <c r="O1040" i="13"/>
  <c r="O1048" i="13"/>
  <c r="O1056" i="13"/>
  <c r="O1064" i="13"/>
  <c r="O1072" i="13"/>
  <c r="O1080" i="13"/>
  <c r="O1088" i="13"/>
  <c r="O1096" i="13"/>
  <c r="O1104" i="13"/>
  <c r="O1112" i="13"/>
  <c r="O1120" i="13"/>
  <c r="O1128" i="13"/>
  <c r="O35" i="13"/>
  <c r="O58" i="13"/>
  <c r="O80" i="13"/>
  <c r="O99" i="13"/>
  <c r="O122" i="13"/>
  <c r="O144" i="13"/>
  <c r="O163" i="13"/>
  <c r="O186" i="13"/>
  <c r="O208" i="13"/>
  <c r="O227" i="13"/>
  <c r="O250" i="13"/>
  <c r="O272" i="13"/>
  <c r="O291" i="13"/>
  <c r="O314" i="13"/>
  <c r="O336" i="13"/>
  <c r="O355" i="13"/>
  <c r="O378" i="13"/>
  <c r="O400" i="13"/>
  <c r="O419" i="13"/>
  <c r="O442" i="13"/>
  <c r="O464" i="13"/>
  <c r="O483" i="13"/>
  <c r="O506" i="13"/>
  <c r="O528" i="13"/>
  <c r="O547" i="13"/>
  <c r="O570" i="13"/>
  <c r="O592" i="13"/>
  <c r="O611" i="13"/>
  <c r="O634" i="13"/>
  <c r="O652" i="13"/>
  <c r="O667" i="13"/>
  <c r="O680" i="13"/>
  <c r="O689" i="13"/>
  <c r="O697" i="13"/>
  <c r="O705" i="13"/>
  <c r="O713" i="13"/>
  <c r="O721" i="13"/>
  <c r="O729" i="13"/>
  <c r="O737" i="13"/>
  <c r="O745" i="13"/>
  <c r="O753" i="13"/>
  <c r="O761" i="13"/>
  <c r="O769" i="13"/>
  <c r="O777" i="13"/>
  <c r="O785" i="13"/>
  <c r="O793" i="13"/>
  <c r="O801" i="13"/>
  <c r="O809" i="13"/>
  <c r="O817" i="13"/>
  <c r="O825" i="13"/>
  <c r="O833" i="13"/>
  <c r="O841" i="13"/>
  <c r="O849" i="13"/>
  <c r="O857" i="13"/>
  <c r="O865" i="13"/>
  <c r="O873" i="13"/>
  <c r="O881" i="13"/>
  <c r="O889" i="13"/>
  <c r="O897" i="13"/>
  <c r="O905" i="13"/>
  <c r="O913" i="13"/>
  <c r="O921" i="13"/>
  <c r="O929" i="13"/>
  <c r="O937" i="13"/>
  <c r="O945" i="13"/>
  <c r="O953" i="13"/>
  <c r="O961" i="13"/>
  <c r="O969" i="13"/>
  <c r="O977" i="13"/>
  <c r="O985" i="13"/>
  <c r="O993" i="13"/>
  <c r="O1001" i="13"/>
  <c r="O1009" i="13"/>
  <c r="O1017" i="13"/>
  <c r="O1025" i="13"/>
  <c r="O1033" i="13"/>
  <c r="O1041" i="13"/>
  <c r="O1049" i="13"/>
  <c r="O1057" i="13"/>
  <c r="O1065" i="13"/>
  <c r="O1073" i="13"/>
  <c r="O1081" i="13"/>
  <c r="O1089" i="13"/>
  <c r="O1097" i="13"/>
  <c r="O19" i="13"/>
  <c r="O42" i="13"/>
  <c r="O64" i="13"/>
  <c r="O83" i="13"/>
  <c r="O106" i="13"/>
  <c r="O128" i="13"/>
  <c r="O147" i="13"/>
  <c r="O170" i="13"/>
  <c r="O192" i="13"/>
  <c r="O211" i="13"/>
  <c r="O234" i="13"/>
  <c r="O256" i="13"/>
  <c r="O275" i="13"/>
  <c r="O298" i="13"/>
  <c r="O320" i="13"/>
  <c r="O339" i="13"/>
  <c r="O362" i="13"/>
  <c r="O384" i="13"/>
  <c r="O403" i="13"/>
  <c r="O426" i="13"/>
  <c r="O448" i="13"/>
  <c r="O467" i="13"/>
  <c r="O490" i="13"/>
  <c r="O512" i="13"/>
  <c r="O531" i="13"/>
  <c r="O554" i="13"/>
  <c r="O576" i="13"/>
  <c r="O595" i="13"/>
  <c r="O618" i="13"/>
  <c r="O640" i="13"/>
  <c r="O658" i="13"/>
  <c r="O671" i="13"/>
  <c r="O683" i="13"/>
  <c r="O691" i="13"/>
  <c r="O699" i="13"/>
  <c r="O707" i="13"/>
  <c r="O715" i="13"/>
  <c r="O723" i="13"/>
  <c r="O731" i="13"/>
  <c r="O739" i="13"/>
  <c r="O747" i="13"/>
  <c r="O755" i="13"/>
  <c r="O763" i="13"/>
  <c r="O771" i="13"/>
  <c r="O779" i="13"/>
  <c r="O787" i="13"/>
  <c r="O795" i="13"/>
  <c r="O803" i="13"/>
  <c r="O811" i="13"/>
  <c r="O819" i="13"/>
  <c r="O827" i="13"/>
  <c r="O835" i="13"/>
  <c r="O843" i="13"/>
  <c r="O851" i="13"/>
  <c r="O859" i="13"/>
  <c r="O867" i="13"/>
  <c r="O875" i="13"/>
  <c r="O883" i="13"/>
  <c r="O891" i="13"/>
  <c r="O899" i="13"/>
  <c r="O907" i="13"/>
  <c r="O67" i="13"/>
  <c r="O130" i="13"/>
  <c r="O187" i="13"/>
  <c r="O240" i="13"/>
  <c r="O299" i="13"/>
  <c r="O360" i="13"/>
  <c r="O410" i="13"/>
  <c r="O472" i="13"/>
  <c r="O530" i="13"/>
  <c r="O579" i="13"/>
  <c r="O642" i="13"/>
  <c r="O682" i="13"/>
  <c r="O701" i="13"/>
  <c r="O724" i="13"/>
  <c r="O746" i="13"/>
  <c r="O765" i="13"/>
  <c r="O788" i="13"/>
  <c r="O810" i="13"/>
  <c r="O829" i="13"/>
  <c r="O852" i="13"/>
  <c r="O874" i="13"/>
  <c r="O893" i="13"/>
  <c r="O915" i="13"/>
  <c r="O931" i="13"/>
  <c r="O947" i="13"/>
  <c r="O963" i="13"/>
  <c r="O979" i="13"/>
  <c r="O991" i="13"/>
  <c r="O1004" i="13"/>
  <c r="O1014" i="13"/>
  <c r="O1026" i="13"/>
  <c r="O1036" i="13"/>
  <c r="O1046" i="13"/>
  <c r="O1058" i="13"/>
  <c r="O1068" i="13"/>
  <c r="O1078" i="13"/>
  <c r="O1090" i="13"/>
  <c r="O1100" i="13"/>
  <c r="O1109" i="13"/>
  <c r="O1118" i="13"/>
  <c r="O1127" i="13"/>
  <c r="O1136" i="13"/>
  <c r="O1144" i="13"/>
  <c r="O1152" i="13"/>
  <c r="O1160" i="13"/>
  <c r="O1168" i="13"/>
  <c r="O1176" i="13"/>
  <c r="O1184" i="13"/>
  <c r="O1192" i="13"/>
  <c r="O1200" i="13"/>
  <c r="O1208" i="13"/>
  <c r="O1216" i="13"/>
  <c r="O1224" i="13"/>
  <c r="O1232" i="13"/>
  <c r="O1240" i="13"/>
  <c r="O1248" i="13"/>
  <c r="O1256" i="13"/>
  <c r="O1264" i="13"/>
  <c r="O1272" i="13"/>
  <c r="O1280" i="13"/>
  <c r="O1288" i="13"/>
  <c r="O1296" i="13"/>
  <c r="O1304" i="13"/>
  <c r="O1312" i="13"/>
  <c r="O1320" i="13"/>
  <c r="O1328" i="13"/>
  <c r="O1336" i="13"/>
  <c r="O1344" i="13"/>
  <c r="O1352" i="13"/>
  <c r="O1360" i="13"/>
  <c r="O1368" i="13"/>
  <c r="O1376" i="13"/>
  <c r="O1384" i="13"/>
  <c r="O1392" i="13"/>
  <c r="O1400" i="13"/>
  <c r="O1408" i="13"/>
  <c r="O1416" i="13"/>
  <c r="O1424" i="13"/>
  <c r="O1432" i="13"/>
  <c r="O1440" i="13"/>
  <c r="O1448" i="13"/>
  <c r="O1456" i="13"/>
  <c r="O1464" i="13"/>
  <c r="O1472" i="13"/>
  <c r="O24" i="13"/>
  <c r="O82" i="13"/>
  <c r="O131" i="13"/>
  <c r="O194" i="13"/>
  <c r="O251" i="13"/>
  <c r="O304" i="13"/>
  <c r="O363" i="13"/>
  <c r="O424" i="13"/>
  <c r="O474" i="13"/>
  <c r="O536" i="13"/>
  <c r="O594" i="13"/>
  <c r="O643" i="13"/>
  <c r="O684" i="13"/>
  <c r="O706" i="13"/>
  <c r="O725" i="13"/>
  <c r="O748" i="13"/>
  <c r="O770" i="13"/>
  <c r="O789" i="13"/>
  <c r="O812" i="13"/>
  <c r="O834" i="13"/>
  <c r="O853" i="13"/>
  <c r="O876" i="13"/>
  <c r="O898" i="13"/>
  <c r="O916" i="13"/>
  <c r="O932" i="13"/>
  <c r="O948" i="13"/>
  <c r="O964" i="13"/>
  <c r="O980" i="13"/>
  <c r="O994" i="13"/>
  <c r="O1005" i="13"/>
  <c r="O1015" i="13"/>
  <c r="O1027" i="13"/>
  <c r="O1037" i="13"/>
  <c r="O1047" i="13"/>
  <c r="O1059" i="13"/>
  <c r="O1069" i="13"/>
  <c r="O1079" i="13"/>
  <c r="O1091" i="13"/>
  <c r="O1101" i="13"/>
  <c r="O1110" i="13"/>
  <c r="O1119" i="13"/>
  <c r="O1129" i="13"/>
  <c r="O1137" i="13"/>
  <c r="O1145" i="13"/>
  <c r="O1153" i="13"/>
  <c r="O1161" i="13"/>
  <c r="O1169" i="13"/>
  <c r="O1177" i="13"/>
  <c r="O1185" i="13"/>
  <c r="O1193" i="13"/>
  <c r="O1201" i="13"/>
  <c r="O1209" i="13"/>
  <c r="O1217" i="13"/>
  <c r="O1225" i="13"/>
  <c r="O1233" i="13"/>
  <c r="O1241" i="13"/>
  <c r="O1249" i="13"/>
  <c r="O1257" i="13"/>
  <c r="O1265" i="13"/>
  <c r="O1273" i="13"/>
  <c r="O1281" i="13"/>
  <c r="O1289" i="13"/>
  <c r="O1297" i="13"/>
  <c r="O1305" i="13"/>
  <c r="O1313" i="13"/>
  <c r="O1321" i="13"/>
  <c r="O1329" i="13"/>
  <c r="O1337" i="13"/>
  <c r="O1345" i="13"/>
  <c r="O1353" i="13"/>
  <c r="O1361" i="13"/>
  <c r="O1369" i="13"/>
  <c r="O1377" i="13"/>
  <c r="O1385" i="13"/>
  <c r="O1393" i="13"/>
  <c r="O1401" i="13"/>
  <c r="O1409" i="13"/>
  <c r="O1417" i="13"/>
  <c r="O1425" i="13"/>
  <c r="O1433" i="13"/>
  <c r="O1441" i="13"/>
  <c r="O1449" i="13"/>
  <c r="O1457" i="13"/>
  <c r="O1465" i="13"/>
  <c r="O1473" i="13"/>
  <c r="O1481" i="13"/>
  <c r="O1489" i="13"/>
  <c r="O1497" i="13"/>
  <c r="O1505" i="13"/>
  <c r="O1513" i="13"/>
  <c r="O1521" i="13"/>
  <c r="O1529" i="13"/>
  <c r="O1537" i="13"/>
  <c r="O26" i="13"/>
  <c r="O88" i="13"/>
  <c r="O146" i="13"/>
  <c r="O195" i="13"/>
  <c r="O258" i="13"/>
  <c r="O315" i="13"/>
  <c r="O368" i="13"/>
  <c r="O427" i="13"/>
  <c r="O488" i="13"/>
  <c r="O538" i="13"/>
  <c r="O600" i="13"/>
  <c r="O656" i="13"/>
  <c r="O685" i="13"/>
  <c r="O708" i="13"/>
  <c r="O730" i="13"/>
  <c r="O749" i="13"/>
  <c r="O772" i="13"/>
  <c r="O794" i="13"/>
  <c r="O813" i="13"/>
  <c r="O836" i="13"/>
  <c r="O858" i="13"/>
  <c r="O877" i="13"/>
  <c r="O900" i="13"/>
  <c r="O917" i="13"/>
  <c r="O933" i="13"/>
  <c r="O949" i="13"/>
  <c r="O965" i="13"/>
  <c r="O981" i="13"/>
  <c r="O995" i="13"/>
  <c r="O1006" i="13"/>
  <c r="O1018" i="13"/>
  <c r="O1028" i="13"/>
  <c r="O1038" i="13"/>
  <c r="O1050" i="13"/>
  <c r="O1060" i="13"/>
  <c r="O1070" i="13"/>
  <c r="O1082" i="13"/>
  <c r="O1092" i="13"/>
  <c r="O1102" i="13"/>
  <c r="O1111" i="13"/>
  <c r="O1121" i="13"/>
  <c r="O1130" i="13"/>
  <c r="O1138" i="13"/>
  <c r="O1146" i="13"/>
  <c r="O1154" i="13"/>
  <c r="O1162" i="13"/>
  <c r="O1170" i="13"/>
  <c r="O1178" i="13"/>
  <c r="O1186" i="13"/>
  <c r="O1194" i="13"/>
  <c r="O1202" i="13"/>
  <c r="O1210" i="13"/>
  <c r="O1218" i="13"/>
  <c r="O1226" i="13"/>
  <c r="O1234" i="13"/>
  <c r="O1242" i="13"/>
  <c r="O1250" i="13"/>
  <c r="O1258" i="13"/>
  <c r="O1266" i="13"/>
  <c r="O1274" i="13"/>
  <c r="O1282" i="13"/>
  <c r="O1290" i="13"/>
  <c r="O1298" i="13"/>
  <c r="O1306" i="13"/>
  <c r="O1314" i="13"/>
  <c r="O1322" i="13"/>
  <c r="O1330" i="13"/>
  <c r="O1338" i="13"/>
  <c r="O1346" i="13"/>
  <c r="O1354" i="13"/>
  <c r="O1362" i="13"/>
  <c r="O1370" i="13"/>
  <c r="O1378" i="13"/>
  <c r="O1386" i="13"/>
  <c r="O1394" i="13"/>
  <c r="O1402" i="13"/>
  <c r="O1410" i="13"/>
  <c r="O1418" i="13"/>
  <c r="O1426" i="13"/>
  <c r="O1434" i="13"/>
  <c r="O1442" i="13"/>
  <c r="O1450" i="13"/>
  <c r="O1458" i="13"/>
  <c r="O1466" i="13"/>
  <c r="O1474" i="13"/>
  <c r="O1482" i="13"/>
  <c r="O1490" i="13"/>
  <c r="O1498" i="13"/>
  <c r="O1506" i="13"/>
  <c r="O1514" i="13"/>
  <c r="O1522" i="13"/>
  <c r="O1530" i="13"/>
  <c r="O1538" i="13"/>
  <c r="O40" i="13"/>
  <c r="O90" i="13"/>
  <c r="O152" i="13"/>
  <c r="O210" i="13"/>
  <c r="O259" i="13"/>
  <c r="O322" i="13"/>
  <c r="O379" i="13"/>
  <c r="O432" i="13"/>
  <c r="O491" i="13"/>
  <c r="O552" i="13"/>
  <c r="O602" i="13"/>
  <c r="O659" i="13"/>
  <c r="O690" i="13"/>
  <c r="O709" i="13"/>
  <c r="O732" i="13"/>
  <c r="O754" i="13"/>
  <c r="O773" i="13"/>
  <c r="O796" i="13"/>
  <c r="O818" i="13"/>
  <c r="O837" i="13"/>
  <c r="O860" i="13"/>
  <c r="O882" i="13"/>
  <c r="O901" i="13"/>
  <c r="O922" i="13"/>
  <c r="O938" i="13"/>
  <c r="O954" i="13"/>
  <c r="O970" i="13"/>
  <c r="O983" i="13"/>
  <c r="O996" i="13"/>
  <c r="O1007" i="13"/>
  <c r="O1019" i="13"/>
  <c r="O1029" i="13"/>
  <c r="O1039" i="13"/>
  <c r="O1051" i="13"/>
  <c r="O1061" i="13"/>
  <c r="O1071" i="13"/>
  <c r="O1083" i="13"/>
  <c r="O1093" i="13"/>
  <c r="O1103" i="13"/>
  <c r="O1113" i="13"/>
  <c r="O1122" i="13"/>
  <c r="O1131" i="13"/>
  <c r="O1139" i="13"/>
  <c r="O1147" i="13"/>
  <c r="O1155" i="13"/>
  <c r="O1163" i="13"/>
  <c r="O1171" i="13"/>
  <c r="O1179" i="13"/>
  <c r="O1187" i="13"/>
  <c r="O1195" i="13"/>
  <c r="O1203" i="13"/>
  <c r="O1211" i="13"/>
  <c r="O1219" i="13"/>
  <c r="O1227" i="13"/>
  <c r="O1235" i="13"/>
  <c r="O1243" i="13"/>
  <c r="O1251" i="13"/>
  <c r="O1259" i="13"/>
  <c r="O1267" i="13"/>
  <c r="O1275" i="13"/>
  <c r="O1283" i="13"/>
  <c r="O1291" i="13"/>
  <c r="O1299" i="13"/>
  <c r="O1307" i="13"/>
  <c r="O1315" i="13"/>
  <c r="O1323" i="13"/>
  <c r="O1331" i="13"/>
  <c r="O1339" i="13"/>
  <c r="O1347" i="13"/>
  <c r="O1355" i="13"/>
  <c r="O1363" i="13"/>
  <c r="O1371" i="13"/>
  <c r="O1379" i="13"/>
  <c r="O1387" i="13"/>
  <c r="O1395" i="13"/>
  <c r="O1403" i="13"/>
  <c r="O1411" i="13"/>
  <c r="O1419" i="13"/>
  <c r="O43" i="13"/>
  <c r="O104" i="13"/>
  <c r="O154" i="13"/>
  <c r="O216" i="13"/>
  <c r="O274" i="13"/>
  <c r="O323" i="13"/>
  <c r="O386" i="13"/>
  <c r="O443" i="13"/>
  <c r="O496" i="13"/>
  <c r="O555" i="13"/>
  <c r="O616" i="13"/>
  <c r="O660" i="13"/>
  <c r="O692" i="13"/>
  <c r="O714" i="13"/>
  <c r="O733" i="13"/>
  <c r="O756" i="13"/>
  <c r="O778" i="13"/>
  <c r="O797" i="13"/>
  <c r="O820" i="13"/>
  <c r="O842" i="13"/>
  <c r="O861" i="13"/>
  <c r="O884" i="13"/>
  <c r="O906" i="13"/>
  <c r="O923" i="13"/>
  <c r="O48" i="13"/>
  <c r="O107" i="13"/>
  <c r="O168" i="13"/>
  <c r="O218" i="13"/>
  <c r="O280" i="13"/>
  <c r="O338" i="13"/>
  <c r="O387" i="13"/>
  <c r="O450" i="13"/>
  <c r="O507" i="13"/>
  <c r="O560" i="13"/>
  <c r="O619" i="13"/>
  <c r="O668" i="13"/>
  <c r="O693" i="13"/>
  <c r="O716" i="13"/>
  <c r="O738" i="13"/>
  <c r="O757" i="13"/>
  <c r="O780" i="13"/>
  <c r="O802" i="13"/>
  <c r="O821" i="13"/>
  <c r="O844" i="13"/>
  <c r="O866" i="13"/>
  <c r="O885" i="13"/>
  <c r="O908" i="13"/>
  <c r="O924" i="13"/>
  <c r="O940" i="13"/>
  <c r="O956" i="13"/>
  <c r="O972" i="13"/>
  <c r="O987" i="13"/>
  <c r="O999" i="13"/>
  <c r="O1011" i="13"/>
  <c r="O1021" i="13"/>
  <c r="O1031" i="13"/>
  <c r="O1043" i="13"/>
  <c r="O1053" i="13"/>
  <c r="O1063" i="13"/>
  <c r="O1075" i="13"/>
  <c r="O1085" i="13"/>
  <c r="O1095" i="13"/>
  <c r="O1106" i="13"/>
  <c r="O1115" i="13"/>
  <c r="O1124" i="13"/>
  <c r="O1133" i="13"/>
  <c r="O1141" i="13"/>
  <c r="O1149" i="13"/>
  <c r="O1157" i="13"/>
  <c r="O1165" i="13"/>
  <c r="O1173" i="13"/>
  <c r="O1181" i="13"/>
  <c r="O1189" i="13"/>
  <c r="O1197" i="13"/>
  <c r="O1205" i="13"/>
  <c r="O1213" i="13"/>
  <c r="O1221" i="13"/>
  <c r="O1229" i="13"/>
  <c r="O1237" i="13"/>
  <c r="O1245" i="13"/>
  <c r="O1253" i="13"/>
  <c r="O1261" i="13"/>
  <c r="O1269" i="13"/>
  <c r="O1277" i="13"/>
  <c r="O1285" i="13"/>
  <c r="O1293" i="13"/>
  <c r="O1301" i="13"/>
  <c r="O1309" i="13"/>
  <c r="O1317" i="13"/>
  <c r="O1325" i="13"/>
  <c r="O1333" i="13"/>
  <c r="O1341" i="13"/>
  <c r="O1349" i="13"/>
  <c r="O1357" i="13"/>
  <c r="O1365" i="13"/>
  <c r="O1373" i="13"/>
  <c r="O1381" i="13"/>
  <c r="O1389" i="13"/>
  <c r="O1397" i="13"/>
  <c r="O1405" i="13"/>
  <c r="O1413" i="13"/>
  <c r="O1421" i="13"/>
  <c r="O1429" i="13"/>
  <c r="O1437" i="13"/>
  <c r="O59" i="13"/>
  <c r="O282" i="13"/>
  <c r="O514" i="13"/>
  <c r="O698" i="13"/>
  <c r="O781" i="13"/>
  <c r="O868" i="13"/>
  <c r="O939" i="13"/>
  <c r="O978" i="13"/>
  <c r="O1012" i="13"/>
  <c r="O1042" i="13"/>
  <c r="O1067" i="13"/>
  <c r="O1098" i="13"/>
  <c r="O1123" i="13"/>
  <c r="O1143" i="13"/>
  <c r="O1166" i="13"/>
  <c r="O1188" i="13"/>
  <c r="O1207" i="13"/>
  <c r="O1230" i="13"/>
  <c r="O1252" i="13"/>
  <c r="O1271" i="13"/>
  <c r="O1294" i="13"/>
  <c r="O1316" i="13"/>
  <c r="O1335" i="13"/>
  <c r="O1358" i="13"/>
  <c r="O1380" i="13"/>
  <c r="O1399" i="13"/>
  <c r="O1422" i="13"/>
  <c r="O1438" i="13"/>
  <c r="O1452" i="13"/>
  <c r="O1463" i="13"/>
  <c r="O1477" i="13"/>
  <c r="O1487" i="13"/>
  <c r="O1499" i="13"/>
  <c r="O1509" i="13"/>
  <c r="O1519" i="13"/>
  <c r="O1531" i="13"/>
  <c r="O1541" i="13"/>
  <c r="O1549" i="13"/>
  <c r="O1557" i="13"/>
  <c r="O1565" i="13"/>
  <c r="O1573" i="13"/>
  <c r="O1581" i="13"/>
  <c r="O1589" i="13"/>
  <c r="O1597" i="13"/>
  <c r="O1605" i="13"/>
  <c r="O1613" i="13"/>
  <c r="O1621" i="13"/>
  <c r="O1629" i="13"/>
  <c r="O1637" i="13"/>
  <c r="O1645" i="13"/>
  <c r="O1653" i="13"/>
  <c r="O1661" i="13"/>
  <c r="O1669" i="13"/>
  <c r="O1677" i="13"/>
  <c r="O1685" i="13"/>
  <c r="O1693" i="13"/>
  <c r="O1701" i="13"/>
  <c r="O1709" i="13"/>
  <c r="O1717" i="13"/>
  <c r="O1725" i="13"/>
  <c r="O1733" i="13"/>
  <c r="O1741" i="13"/>
  <c r="O1749" i="13"/>
  <c r="O1757" i="13"/>
  <c r="O1765" i="13"/>
  <c r="O1773" i="13"/>
  <c r="O1781" i="13"/>
  <c r="O1789" i="13"/>
  <c r="O1797" i="13"/>
  <c r="O1805" i="13"/>
  <c r="O1813" i="13"/>
  <c r="O1821" i="13"/>
  <c r="O1829" i="13"/>
  <c r="O1837" i="13"/>
  <c r="O1845" i="13"/>
  <c r="O1853" i="13"/>
  <c r="O1861" i="13"/>
  <c r="O1869" i="13"/>
  <c r="O1877" i="13"/>
  <c r="O1885" i="13"/>
  <c r="O1893" i="13"/>
  <c r="O1901" i="13"/>
  <c r="O1909" i="13"/>
  <c r="O1917" i="13"/>
  <c r="O1925" i="13"/>
  <c r="O1933" i="13"/>
  <c r="O1941" i="13"/>
  <c r="O66" i="13"/>
  <c r="O296" i="13"/>
  <c r="O515" i="13"/>
  <c r="O700" i="13"/>
  <c r="O786" i="13"/>
  <c r="O869" i="13"/>
  <c r="O941" i="13"/>
  <c r="O986" i="13"/>
  <c r="O1013" i="13"/>
  <c r="O1044" i="13"/>
  <c r="O1074" i="13"/>
  <c r="O1099" i="13"/>
  <c r="O1125" i="13"/>
  <c r="O1148" i="13"/>
  <c r="O1167" i="13"/>
  <c r="O1190" i="13"/>
  <c r="O1212" i="13"/>
  <c r="O1231" i="13"/>
  <c r="O1254" i="13"/>
  <c r="O1276" i="13"/>
  <c r="O1295" i="13"/>
  <c r="O1318" i="13"/>
  <c r="O1340" i="13"/>
  <c r="O1359" i="13"/>
  <c r="O1382" i="13"/>
  <c r="O1404" i="13"/>
  <c r="O1423" i="13"/>
  <c r="O1439" i="13"/>
  <c r="O1453" i="13"/>
  <c r="O1467" i="13"/>
  <c r="O1478" i="13"/>
  <c r="O1488" i="13"/>
  <c r="O1500" i="13"/>
  <c r="O1510" i="13"/>
  <c r="O1520" i="13"/>
  <c r="O1532" i="13"/>
  <c r="O1542" i="13"/>
  <c r="O1550" i="13"/>
  <c r="O1558" i="13"/>
  <c r="O1566" i="13"/>
  <c r="O1574" i="13"/>
  <c r="O1582" i="13"/>
  <c r="O1590" i="13"/>
  <c r="O1598" i="13"/>
  <c r="O1606" i="13"/>
  <c r="O1614" i="13"/>
  <c r="O1622" i="13"/>
  <c r="O1630" i="13"/>
  <c r="O1638" i="13"/>
  <c r="O1646" i="13"/>
  <c r="O1654" i="13"/>
  <c r="O1662" i="13"/>
  <c r="O1670" i="13"/>
  <c r="O1678" i="13"/>
  <c r="O1686" i="13"/>
  <c r="O1694" i="13"/>
  <c r="O1702" i="13"/>
  <c r="O1710" i="13"/>
  <c r="O1718" i="13"/>
  <c r="O1726" i="13"/>
  <c r="O1734" i="13"/>
  <c r="O1742" i="13"/>
  <c r="O1750" i="13"/>
  <c r="O1758" i="13"/>
  <c r="O1766" i="13"/>
  <c r="O1774" i="13"/>
  <c r="O1782" i="13"/>
  <c r="O1790" i="13"/>
  <c r="O1798" i="13"/>
  <c r="O1806" i="13"/>
  <c r="O1814" i="13"/>
  <c r="O1822" i="13"/>
  <c r="O1830" i="13"/>
  <c r="O1838" i="13"/>
  <c r="O1846" i="13"/>
  <c r="O1854" i="13"/>
  <c r="O1862" i="13"/>
  <c r="O1870" i="13"/>
  <c r="O1878" i="13"/>
  <c r="O1886" i="13"/>
  <c r="O1894" i="13"/>
  <c r="O1902" i="13"/>
  <c r="O1910" i="13"/>
  <c r="O1918" i="13"/>
  <c r="O1926" i="13"/>
  <c r="O1934" i="13"/>
  <c r="O1942" i="13"/>
  <c r="O112" i="13"/>
  <c r="O344" i="13"/>
  <c r="O571" i="13"/>
  <c r="O717" i="13"/>
  <c r="O804" i="13"/>
  <c r="O890" i="13"/>
  <c r="O946" i="13"/>
  <c r="O988" i="13"/>
  <c r="O1020" i="13"/>
  <c r="O1045" i="13"/>
  <c r="O1076" i="13"/>
  <c r="O1105" i="13"/>
  <c r="O1126" i="13"/>
  <c r="O1150" i="13"/>
  <c r="O1172" i="13"/>
  <c r="O1191" i="13"/>
  <c r="O1214" i="13"/>
  <c r="O1236" i="13"/>
  <c r="O1255" i="13"/>
  <c r="O1278" i="13"/>
  <c r="O1300" i="13"/>
  <c r="O1319" i="13"/>
  <c r="O1342" i="13"/>
  <c r="O1364" i="13"/>
  <c r="O1383" i="13"/>
  <c r="O1406" i="13"/>
  <c r="O1427" i="13"/>
  <c r="O1443" i="13"/>
  <c r="O1454" i="13"/>
  <c r="O1468" i="13"/>
  <c r="O1479" i="13"/>
  <c r="O1491" i="13"/>
  <c r="O1501" i="13"/>
  <c r="O123" i="13"/>
  <c r="O346" i="13"/>
  <c r="O578" i="13"/>
  <c r="O722" i="13"/>
  <c r="O805" i="13"/>
  <c r="O892" i="13"/>
  <c r="O955" i="13"/>
  <c r="O989" i="13"/>
  <c r="O1022" i="13"/>
  <c r="O1052" i="13"/>
  <c r="O1077" i="13"/>
  <c r="O1107" i="13"/>
  <c r="O1132" i="13"/>
  <c r="O1151" i="13"/>
  <c r="O1174" i="13"/>
  <c r="O1196" i="13"/>
  <c r="O1215" i="13"/>
  <c r="O1238" i="13"/>
  <c r="O1260" i="13"/>
  <c r="O1279" i="13"/>
  <c r="O1302" i="13"/>
  <c r="O1324" i="13"/>
  <c r="O1343" i="13"/>
  <c r="O1366" i="13"/>
  <c r="O1388" i="13"/>
  <c r="O1407" i="13"/>
  <c r="O1428" i="13"/>
  <c r="O1444" i="13"/>
  <c r="O1455" i="13"/>
  <c r="O1469" i="13"/>
  <c r="O1480" i="13"/>
  <c r="O1492" i="13"/>
  <c r="O1502" i="13"/>
  <c r="O1512" i="13"/>
  <c r="O1524" i="13"/>
  <c r="O1534" i="13"/>
  <c r="O1544" i="13"/>
  <c r="O1552" i="13"/>
  <c r="O1560" i="13"/>
  <c r="O1568" i="13"/>
  <c r="O1576" i="13"/>
  <c r="O1584" i="13"/>
  <c r="O1592" i="13"/>
  <c r="O1600" i="13"/>
  <c r="O1608" i="13"/>
  <c r="O1616" i="13"/>
  <c r="O1624" i="13"/>
  <c r="O1632" i="13"/>
  <c r="O1640" i="13"/>
  <c r="O1648" i="13"/>
  <c r="O1656" i="13"/>
  <c r="O1664" i="13"/>
  <c r="O1672" i="13"/>
  <c r="O1680" i="13"/>
  <c r="O1688" i="13"/>
  <c r="O1696" i="13"/>
  <c r="O1704" i="13"/>
  <c r="O1712" i="13"/>
  <c r="O1720" i="13"/>
  <c r="O1728" i="13"/>
  <c r="O1736" i="13"/>
  <c r="O1744" i="13"/>
  <c r="O1752" i="13"/>
  <c r="O1760" i="13"/>
  <c r="O1768" i="13"/>
  <c r="O1776" i="13"/>
  <c r="O1784" i="13"/>
  <c r="O1792" i="13"/>
  <c r="O1800" i="13"/>
  <c r="O1808" i="13"/>
  <c r="O1816" i="13"/>
  <c r="O1824" i="13"/>
  <c r="O1832" i="13"/>
  <c r="O1840" i="13"/>
  <c r="O1848" i="13"/>
  <c r="O1856" i="13"/>
  <c r="O1864" i="13"/>
  <c r="O1872" i="13"/>
  <c r="O1880" i="13"/>
  <c r="O1888" i="13"/>
  <c r="O1896" i="13"/>
  <c r="O1904" i="13"/>
  <c r="O1912" i="13"/>
  <c r="O1920" i="13"/>
  <c r="O171" i="13"/>
  <c r="O402" i="13"/>
  <c r="O624" i="13"/>
  <c r="O740" i="13"/>
  <c r="O826" i="13"/>
  <c r="O909" i="13"/>
  <c r="O957" i="13"/>
  <c r="O997" i="13"/>
  <c r="O1023" i="13"/>
  <c r="O1054" i="13"/>
  <c r="O1084" i="13"/>
  <c r="O1108" i="13"/>
  <c r="O1134" i="13"/>
  <c r="O1156" i="13"/>
  <c r="O1175" i="13"/>
  <c r="O1198" i="13"/>
  <c r="O1220" i="13"/>
  <c r="O1239" i="13"/>
  <c r="O1262" i="13"/>
  <c r="O1284" i="13"/>
  <c r="O1303" i="13"/>
  <c r="O1326" i="13"/>
  <c r="O1348" i="13"/>
  <c r="O1367" i="13"/>
  <c r="O1390" i="13"/>
  <c r="O1412" i="13"/>
  <c r="O1430" i="13"/>
  <c r="O1445" i="13"/>
  <c r="O1459" i="13"/>
  <c r="O1470" i="13"/>
  <c r="O1483" i="13"/>
  <c r="O1493" i="13"/>
  <c r="O1503" i="13"/>
  <c r="O1515" i="13"/>
  <c r="O1525" i="13"/>
  <c r="O1535" i="13"/>
  <c r="O1545" i="13"/>
  <c r="O1553" i="13"/>
  <c r="O1561" i="13"/>
  <c r="O1569" i="13"/>
  <c r="O1577" i="13"/>
  <c r="O1585" i="13"/>
  <c r="O1593" i="13"/>
  <c r="O1601" i="13"/>
  <c r="O1609" i="13"/>
  <c r="O1617" i="13"/>
  <c r="O1625" i="13"/>
  <c r="O1633" i="13"/>
  <c r="O1641" i="13"/>
  <c r="O1649" i="13"/>
  <c r="O1657" i="13"/>
  <c r="O1665" i="13"/>
  <c r="O1673" i="13"/>
  <c r="O1681" i="13"/>
  <c r="O1689" i="13"/>
  <c r="O1697" i="13"/>
  <c r="O1705" i="13"/>
  <c r="O1713" i="13"/>
  <c r="O1721" i="13"/>
  <c r="O1729" i="13"/>
  <c r="O1737" i="13"/>
  <c r="O1745" i="13"/>
  <c r="O1753" i="13"/>
  <c r="O1761" i="13"/>
  <c r="O1769" i="13"/>
  <c r="O1777" i="13"/>
  <c r="O1785" i="13"/>
  <c r="O1793" i="13"/>
  <c r="O1801" i="13"/>
  <c r="O1809" i="13"/>
  <c r="O1817" i="13"/>
  <c r="O1825" i="13"/>
  <c r="O1833" i="13"/>
  <c r="O1841" i="13"/>
  <c r="O1849" i="13"/>
  <c r="O1857" i="13"/>
  <c r="O1865" i="13"/>
  <c r="O1873" i="13"/>
  <c r="O1881" i="13"/>
  <c r="O1889" i="13"/>
  <c r="O1897" i="13"/>
  <c r="O1905" i="13"/>
  <c r="O1913" i="13"/>
  <c r="O1921" i="13"/>
  <c r="O1929" i="13"/>
  <c r="O176" i="13"/>
  <c r="O408" i="13"/>
  <c r="O635" i="13"/>
  <c r="O741" i="13"/>
  <c r="O828" i="13"/>
  <c r="O914" i="13"/>
  <c r="O962" i="13"/>
  <c r="O1002" i="13"/>
  <c r="O1030" i="13"/>
  <c r="O1055" i="13"/>
  <c r="O1086" i="13"/>
  <c r="O1114" i="13"/>
  <c r="O1135" i="13"/>
  <c r="O1158" i="13"/>
  <c r="O1180" i="13"/>
  <c r="O1199" i="13"/>
  <c r="O1222" i="13"/>
  <c r="O1244" i="13"/>
  <c r="O1263" i="13"/>
  <c r="O1286" i="13"/>
  <c r="O1308" i="13"/>
  <c r="O1327" i="13"/>
  <c r="O1350" i="13"/>
  <c r="O1372" i="13"/>
  <c r="O1391" i="13"/>
  <c r="O1414" i="13"/>
  <c r="O1431" i="13"/>
  <c r="O1446" i="13"/>
  <c r="O1460" i="13"/>
  <c r="O1471" i="13"/>
  <c r="O1484" i="13"/>
  <c r="O1494" i="13"/>
  <c r="O1504" i="13"/>
  <c r="O1516" i="13"/>
  <c r="O1526" i="13"/>
  <c r="O1536" i="13"/>
  <c r="O1546" i="13"/>
  <c r="O1554" i="13"/>
  <c r="O1562" i="13"/>
  <c r="O1570" i="13"/>
  <c r="O1578" i="13"/>
  <c r="O1586" i="13"/>
  <c r="O1594" i="13"/>
  <c r="O1602" i="13"/>
  <c r="O1610" i="13"/>
  <c r="O1618" i="13"/>
  <c r="O1626" i="13"/>
  <c r="O1634" i="13"/>
  <c r="O1642" i="13"/>
  <c r="O1650" i="13"/>
  <c r="O1658" i="13"/>
  <c r="O1666" i="13"/>
  <c r="O1674" i="13"/>
  <c r="O1682" i="13"/>
  <c r="O1690" i="13"/>
  <c r="O1698" i="13"/>
  <c r="O1706" i="13"/>
  <c r="O1714" i="13"/>
  <c r="O1722" i="13"/>
  <c r="O1730" i="13"/>
  <c r="O1738" i="13"/>
  <c r="O1746" i="13"/>
  <c r="O1754" i="13"/>
  <c r="O1762" i="13"/>
  <c r="O1770" i="13"/>
  <c r="O1778" i="13"/>
  <c r="O1786" i="13"/>
  <c r="O1794" i="13"/>
  <c r="O1802" i="13"/>
  <c r="O1810" i="13"/>
  <c r="O1818" i="13"/>
  <c r="O1826" i="13"/>
  <c r="O1834" i="13"/>
  <c r="O1842" i="13"/>
  <c r="O1850" i="13"/>
  <c r="O1858" i="13"/>
  <c r="O1866" i="13"/>
  <c r="O1874" i="13"/>
  <c r="O1882" i="13"/>
  <c r="O1890" i="13"/>
  <c r="O1898" i="13"/>
  <c r="O1906" i="13"/>
  <c r="O1914" i="13"/>
  <c r="O1922" i="13"/>
  <c r="O1930" i="13"/>
  <c r="O1938" i="13"/>
  <c r="O232" i="13"/>
  <c r="O845" i="13"/>
  <c r="O1034" i="13"/>
  <c r="O1140" i="13"/>
  <c r="O1223" i="13"/>
  <c r="O1310" i="13"/>
  <c r="O1396" i="13"/>
  <c r="O1461" i="13"/>
  <c r="O1507" i="13"/>
  <c r="O1533" i="13"/>
  <c r="O1556" i="13"/>
  <c r="O1579" i="13"/>
  <c r="O1599" i="13"/>
  <c r="O1620" i="13"/>
  <c r="O1643" i="13"/>
  <c r="O1663" i="13"/>
  <c r="O1684" i="13"/>
  <c r="O1707" i="13"/>
  <c r="O1727" i="13"/>
  <c r="O1748" i="13"/>
  <c r="O1771" i="13"/>
  <c r="O1791" i="13"/>
  <c r="O1812" i="13"/>
  <c r="O1835" i="13"/>
  <c r="O1855" i="13"/>
  <c r="O1876" i="13"/>
  <c r="O1899" i="13"/>
  <c r="O1919" i="13"/>
  <c r="O1936" i="13"/>
  <c r="O1947" i="13"/>
  <c r="O1955" i="13"/>
  <c r="O1963" i="13"/>
  <c r="O1971" i="13"/>
  <c r="O1979" i="13"/>
  <c r="O1987" i="13"/>
  <c r="O1995" i="13"/>
  <c r="O2003" i="13"/>
  <c r="O2011" i="13"/>
  <c r="O2019" i="13"/>
  <c r="O2027" i="13"/>
  <c r="O2035" i="13"/>
  <c r="O2043" i="13"/>
  <c r="O2051" i="13"/>
  <c r="O2059" i="13"/>
  <c r="O2067" i="13"/>
  <c r="O2075" i="13"/>
  <c r="O2083" i="13"/>
  <c r="O2091" i="13"/>
  <c r="O2099" i="13"/>
  <c r="O2107" i="13"/>
  <c r="O2115" i="13"/>
  <c r="O2123" i="13"/>
  <c r="O2131" i="13"/>
  <c r="O2139" i="13"/>
  <c r="O2147" i="13"/>
  <c r="O2155" i="13"/>
  <c r="O2163" i="13"/>
  <c r="O2171" i="13"/>
  <c r="O2179" i="13"/>
  <c r="O2187" i="13"/>
  <c r="O2195" i="13"/>
  <c r="O2203" i="13"/>
  <c r="O2211" i="13"/>
  <c r="O2219" i="13"/>
  <c r="O2227" i="13"/>
  <c r="O2235" i="13"/>
  <c r="O2243" i="13"/>
  <c r="O2251" i="13"/>
  <c r="O2259" i="13"/>
  <c r="O2267" i="13"/>
  <c r="O2275" i="13"/>
  <c r="O2283" i="13"/>
  <c r="O2291" i="13"/>
  <c r="O2299" i="13"/>
  <c r="O2307" i="13"/>
  <c r="O2315" i="13"/>
  <c r="O2323" i="13"/>
  <c r="O2331" i="13"/>
  <c r="O2339" i="13"/>
  <c r="O2347" i="13"/>
  <c r="O2355" i="13"/>
  <c r="O2363" i="13"/>
  <c r="O2371" i="13"/>
  <c r="O2379" i="13"/>
  <c r="O2387" i="13"/>
  <c r="O2395" i="13"/>
  <c r="O2403" i="13"/>
  <c r="O2411" i="13"/>
  <c r="O2419" i="13"/>
  <c r="O2427" i="13"/>
  <c r="O2435" i="13"/>
  <c r="O2443" i="13"/>
  <c r="O2451" i="13"/>
  <c r="O2459" i="13"/>
  <c r="O2467" i="13"/>
  <c r="O2475" i="13"/>
  <c r="O2483" i="13"/>
  <c r="O2491" i="13"/>
  <c r="O2499" i="13"/>
  <c r="O2507" i="13"/>
  <c r="O2515" i="13"/>
  <c r="O2523" i="13"/>
  <c r="O2531" i="13"/>
  <c r="O2539" i="13"/>
  <c r="O2547" i="13"/>
  <c r="O2555" i="13"/>
  <c r="O2563" i="13"/>
  <c r="O2571" i="13"/>
  <c r="O2579" i="13"/>
  <c r="O2587" i="13"/>
  <c r="O2595" i="13"/>
  <c r="O2603" i="13"/>
  <c r="O2611" i="13"/>
  <c r="O2619" i="13"/>
  <c r="O2627" i="13"/>
  <c r="O2635" i="13"/>
  <c r="O2643" i="13"/>
  <c r="O2651" i="13"/>
  <c r="O2659" i="13"/>
  <c r="O2667" i="13"/>
  <c r="O2675" i="13"/>
  <c r="O2683" i="13"/>
  <c r="O2691" i="13"/>
  <c r="O2699" i="13"/>
  <c r="O2707" i="13"/>
  <c r="O2715" i="13"/>
  <c r="O2723" i="13"/>
  <c r="O2731" i="13"/>
  <c r="O2739" i="13"/>
  <c r="O2747" i="13"/>
  <c r="O2755" i="13"/>
  <c r="O2763" i="13"/>
  <c r="O2771" i="13"/>
  <c r="O2779" i="13"/>
  <c r="O2787" i="13"/>
  <c r="O2795" i="13"/>
  <c r="O2803" i="13"/>
  <c r="O2811" i="13"/>
  <c r="O2819" i="13"/>
  <c r="O2827" i="13"/>
  <c r="O2835" i="13"/>
  <c r="O2843" i="13"/>
  <c r="O2851" i="13"/>
  <c r="O2859" i="13"/>
  <c r="O2867" i="13"/>
  <c r="O2875" i="13"/>
  <c r="O2883" i="13"/>
  <c r="O2891" i="13"/>
  <c r="O2899" i="13"/>
  <c r="O2907" i="13"/>
  <c r="O2915" i="13"/>
  <c r="O2923" i="13"/>
  <c r="O2931" i="13"/>
  <c r="O2939" i="13"/>
  <c r="O2947" i="13"/>
  <c r="O2955" i="13"/>
  <c r="O2963" i="13"/>
  <c r="O2971" i="13"/>
  <c r="O2979" i="13"/>
  <c r="O2987" i="13"/>
  <c r="O235" i="13"/>
  <c r="O850" i="13"/>
  <c r="O1035" i="13"/>
  <c r="O1142" i="13"/>
  <c r="O1228" i="13"/>
  <c r="O1311" i="13"/>
  <c r="O1398" i="13"/>
  <c r="O1462" i="13"/>
  <c r="O1508" i="13"/>
  <c r="O1539" i="13"/>
  <c r="O1559" i="13"/>
  <c r="O1580" i="13"/>
  <c r="O1603" i="13"/>
  <c r="O1623" i="13"/>
  <c r="O1644" i="13"/>
  <c r="O1667" i="13"/>
  <c r="O1687" i="13"/>
  <c r="O1708" i="13"/>
  <c r="O1731" i="13"/>
  <c r="O1751" i="13"/>
  <c r="O1772" i="13"/>
  <c r="O1795" i="13"/>
  <c r="O1815" i="13"/>
  <c r="O1836" i="13"/>
  <c r="O1859" i="13"/>
  <c r="O1879" i="13"/>
  <c r="O1900" i="13"/>
  <c r="O1923" i="13"/>
  <c r="O1937" i="13"/>
  <c r="O1948" i="13"/>
  <c r="O1956" i="13"/>
  <c r="O1964" i="13"/>
  <c r="O1972" i="13"/>
  <c r="O1980" i="13"/>
  <c r="O1988" i="13"/>
  <c r="O1996" i="13"/>
  <c r="O2004" i="13"/>
  <c r="O2012" i="13"/>
  <c r="O2020" i="13"/>
  <c r="O2028" i="13"/>
  <c r="O2036" i="13"/>
  <c r="O2044" i="13"/>
  <c r="O2052" i="13"/>
  <c r="O2060" i="13"/>
  <c r="O2068" i="13"/>
  <c r="O2076" i="13"/>
  <c r="O2084" i="13"/>
  <c r="O2092" i="13"/>
  <c r="O2100" i="13"/>
  <c r="O2108" i="13"/>
  <c r="O2116" i="13"/>
  <c r="O2124" i="13"/>
  <c r="O2132" i="13"/>
  <c r="O2140" i="13"/>
  <c r="O2148" i="13"/>
  <c r="O2156" i="13"/>
  <c r="O2164" i="13"/>
  <c r="O2172" i="13"/>
  <c r="O2180" i="13"/>
  <c r="O2188" i="13"/>
  <c r="O2196" i="13"/>
  <c r="O2204" i="13"/>
  <c r="O2212" i="13"/>
  <c r="O2220" i="13"/>
  <c r="O2228" i="13"/>
  <c r="O2236" i="13"/>
  <c r="O2244" i="13"/>
  <c r="O2252" i="13"/>
  <c r="O2260" i="13"/>
  <c r="O2268" i="13"/>
  <c r="O2276" i="13"/>
  <c r="O2284" i="13"/>
  <c r="O2292" i="13"/>
  <c r="O2300" i="13"/>
  <c r="O2308" i="13"/>
  <c r="O2316" i="13"/>
  <c r="O2324" i="13"/>
  <c r="O2332" i="13"/>
  <c r="O2340" i="13"/>
  <c r="O2348" i="13"/>
  <c r="O2356" i="13"/>
  <c r="O2364" i="13"/>
  <c r="O2372" i="13"/>
  <c r="O2380" i="13"/>
  <c r="O2388" i="13"/>
  <c r="O2396" i="13"/>
  <c r="O2404" i="13"/>
  <c r="O2412" i="13"/>
  <c r="O2420" i="13"/>
  <c r="O2428" i="13"/>
  <c r="O2436" i="13"/>
  <c r="O2444" i="13"/>
  <c r="O2452" i="13"/>
  <c r="O2460" i="13"/>
  <c r="O2468" i="13"/>
  <c r="O2476" i="13"/>
  <c r="O2484" i="13"/>
  <c r="O2492" i="13"/>
  <c r="O2500" i="13"/>
  <c r="O2508" i="13"/>
  <c r="O2516" i="13"/>
  <c r="O2524" i="13"/>
  <c r="O2532" i="13"/>
  <c r="O2540" i="13"/>
  <c r="O2548" i="13"/>
  <c r="O2556" i="13"/>
  <c r="O2564" i="13"/>
  <c r="O2572" i="13"/>
  <c r="O2580" i="13"/>
  <c r="O2588" i="13"/>
  <c r="O2596" i="13"/>
  <c r="O2604" i="13"/>
  <c r="O2612" i="13"/>
  <c r="O2620" i="13"/>
  <c r="O2628" i="13"/>
  <c r="O2636" i="13"/>
  <c r="O2644" i="13"/>
  <c r="O2652" i="13"/>
  <c r="O2660" i="13"/>
  <c r="O2668" i="13"/>
  <c r="O2676" i="13"/>
  <c r="O2684" i="13"/>
  <c r="O2692" i="13"/>
  <c r="O2700" i="13"/>
  <c r="O2708" i="13"/>
  <c r="O2716" i="13"/>
  <c r="O2724" i="13"/>
  <c r="O2732" i="13"/>
  <c r="O2740" i="13"/>
  <c r="O2748" i="13"/>
  <c r="O2756" i="13"/>
  <c r="O2764" i="13"/>
  <c r="O2772" i="13"/>
  <c r="O2780" i="13"/>
  <c r="O2788" i="13"/>
  <c r="O2796" i="13"/>
  <c r="O2804" i="13"/>
  <c r="O2812" i="13"/>
  <c r="O2820" i="13"/>
  <c r="O2828" i="13"/>
  <c r="O2836" i="13"/>
  <c r="O2844" i="13"/>
  <c r="O2852" i="13"/>
  <c r="O2860" i="13"/>
  <c r="O2868" i="13"/>
  <c r="O2876" i="13"/>
  <c r="O2884" i="13"/>
  <c r="O2892" i="13"/>
  <c r="O2900" i="13"/>
  <c r="O2908" i="13"/>
  <c r="O2916" i="13"/>
  <c r="O2924" i="13"/>
  <c r="O2932" i="13"/>
  <c r="O2940" i="13"/>
  <c r="O2948" i="13"/>
  <c r="O2956" i="13"/>
  <c r="O2964" i="13"/>
  <c r="O2972" i="13"/>
  <c r="O2980" i="13"/>
  <c r="O2988" i="13"/>
  <c r="O2996" i="13"/>
  <c r="O451" i="13"/>
  <c r="O925" i="13"/>
  <c r="O1062" i="13"/>
  <c r="O1159" i="13"/>
  <c r="O1246" i="13"/>
  <c r="O1332" i="13"/>
  <c r="O1415" i="13"/>
  <c r="O1475" i="13"/>
  <c r="O1511" i="13"/>
  <c r="O1540" i="13"/>
  <c r="O1563" i="13"/>
  <c r="O1583" i="13"/>
  <c r="O1604" i="13"/>
  <c r="O1627" i="13"/>
  <c r="O1647" i="13"/>
  <c r="O1668" i="13"/>
  <c r="O1691" i="13"/>
  <c r="O1711" i="13"/>
  <c r="O1732" i="13"/>
  <c r="O1755" i="13"/>
  <c r="O1775" i="13"/>
  <c r="O1796" i="13"/>
  <c r="O1819" i="13"/>
  <c r="O1839" i="13"/>
  <c r="O1860" i="13"/>
  <c r="O1883" i="13"/>
  <c r="O1903" i="13"/>
  <c r="O1924" i="13"/>
  <c r="O1939" i="13"/>
  <c r="O1949" i="13"/>
  <c r="O1957" i="13"/>
  <c r="O1965" i="13"/>
  <c r="O1973" i="13"/>
  <c r="O1981" i="13"/>
  <c r="O1989" i="13"/>
  <c r="O1997" i="13"/>
  <c r="O2005" i="13"/>
  <c r="O2013" i="13"/>
  <c r="O2021" i="13"/>
  <c r="O2029" i="13"/>
  <c r="O2037" i="13"/>
  <c r="O2045" i="13"/>
  <c r="O2053" i="13"/>
  <c r="O2061" i="13"/>
  <c r="O2069" i="13"/>
  <c r="O2077" i="13"/>
  <c r="O2085" i="13"/>
  <c r="O2093" i="13"/>
  <c r="O2101" i="13"/>
  <c r="O2109" i="13"/>
  <c r="O2117" i="13"/>
  <c r="O2125" i="13"/>
  <c r="O2133" i="13"/>
  <c r="O2141" i="13"/>
  <c r="O2149" i="13"/>
  <c r="O2157" i="13"/>
  <c r="O2165" i="13"/>
  <c r="O2173" i="13"/>
  <c r="O2181" i="13"/>
  <c r="O2189" i="13"/>
  <c r="O2197" i="13"/>
  <c r="O2205" i="13"/>
  <c r="O2213" i="13"/>
  <c r="O2221" i="13"/>
  <c r="O2229" i="13"/>
  <c r="O2237" i="13"/>
  <c r="O2245" i="13"/>
  <c r="O2253" i="13"/>
  <c r="O2261" i="13"/>
  <c r="O2269" i="13"/>
  <c r="O2277" i="13"/>
  <c r="O2285" i="13"/>
  <c r="O2293" i="13"/>
  <c r="O2301" i="13"/>
  <c r="O2309" i="13"/>
  <c r="O2317" i="13"/>
  <c r="O2325" i="13"/>
  <c r="O2333" i="13"/>
  <c r="O2341" i="13"/>
  <c r="O2349" i="13"/>
  <c r="O2357" i="13"/>
  <c r="O2365" i="13"/>
  <c r="O2373" i="13"/>
  <c r="O2381" i="13"/>
  <c r="O2389" i="13"/>
  <c r="O2397" i="13"/>
  <c r="O2405" i="13"/>
  <c r="O2413" i="13"/>
  <c r="O2421" i="13"/>
  <c r="O2429" i="13"/>
  <c r="O2437" i="13"/>
  <c r="O2445" i="13"/>
  <c r="O2453" i="13"/>
  <c r="O2461" i="13"/>
  <c r="O2469" i="13"/>
  <c r="O2477" i="13"/>
  <c r="O2485" i="13"/>
  <c r="O2493" i="13"/>
  <c r="O2501" i="13"/>
  <c r="O2509" i="13"/>
  <c r="O2517" i="13"/>
  <c r="O2525" i="13"/>
  <c r="O2533" i="13"/>
  <c r="O2541" i="13"/>
  <c r="O2549" i="13"/>
  <c r="O2557" i="13"/>
  <c r="O2565" i="13"/>
  <c r="O2573" i="13"/>
  <c r="O2581" i="13"/>
  <c r="O2589" i="13"/>
  <c r="O2597" i="13"/>
  <c r="O2605" i="13"/>
  <c r="O2613" i="13"/>
  <c r="O2621" i="13"/>
  <c r="O2629" i="13"/>
  <c r="O2637" i="13"/>
  <c r="O2645" i="13"/>
  <c r="O2653" i="13"/>
  <c r="O2661" i="13"/>
  <c r="O2669" i="13"/>
  <c r="O2677" i="13"/>
  <c r="O2685" i="13"/>
  <c r="O2693" i="13"/>
  <c r="O2701" i="13"/>
  <c r="O2709" i="13"/>
  <c r="O2717" i="13"/>
  <c r="O2725" i="13"/>
  <c r="O2733" i="13"/>
  <c r="O2741" i="13"/>
  <c r="O2749" i="13"/>
  <c r="O2757" i="13"/>
  <c r="O2765" i="13"/>
  <c r="O2773" i="13"/>
  <c r="O2781" i="13"/>
  <c r="O2789" i="13"/>
  <c r="O2797" i="13"/>
  <c r="O2805" i="13"/>
  <c r="O2813" i="13"/>
  <c r="O2821" i="13"/>
  <c r="O2829" i="13"/>
  <c r="O2837" i="13"/>
  <c r="O2845" i="13"/>
  <c r="O2853" i="13"/>
  <c r="O2861" i="13"/>
  <c r="O2869" i="13"/>
  <c r="O2877" i="13"/>
  <c r="O2885" i="13"/>
  <c r="O2893" i="13"/>
  <c r="O2901" i="13"/>
  <c r="O2909" i="13"/>
  <c r="O2917" i="13"/>
  <c r="O2925" i="13"/>
  <c r="O2933" i="13"/>
  <c r="O2941" i="13"/>
  <c r="O2949" i="13"/>
  <c r="O2957" i="13"/>
  <c r="O2965" i="13"/>
  <c r="O2973" i="13"/>
  <c r="O2981" i="13"/>
  <c r="O2989" i="13"/>
  <c r="O2997" i="13"/>
  <c r="O3005" i="13"/>
  <c r="O3013" i="13"/>
  <c r="O3021" i="13"/>
  <c r="O3029" i="13"/>
  <c r="O3037" i="13"/>
  <c r="O3045" i="13"/>
  <c r="O3053" i="13"/>
  <c r="O3061" i="13"/>
  <c r="O3069" i="13"/>
  <c r="O466" i="13"/>
  <c r="O930" i="13"/>
  <c r="O1066" i="13"/>
  <c r="O1164" i="13"/>
  <c r="O1247" i="13"/>
  <c r="O1334" i="13"/>
  <c r="O1420" i="13"/>
  <c r="O1476" i="13"/>
  <c r="O1517" i="13"/>
  <c r="O1543" i="13"/>
  <c r="O1564" i="13"/>
  <c r="O1587" i="13"/>
  <c r="O1607" i="13"/>
  <c r="O1628" i="13"/>
  <c r="O1651" i="13"/>
  <c r="O1671" i="13"/>
  <c r="O1692" i="13"/>
  <c r="O1715" i="13"/>
  <c r="O1735" i="13"/>
  <c r="O1756" i="13"/>
  <c r="O1779" i="13"/>
  <c r="O1799" i="13"/>
  <c r="O1820" i="13"/>
  <c r="O1843" i="13"/>
  <c r="O1863" i="13"/>
  <c r="O1884" i="13"/>
  <c r="O1907" i="13"/>
  <c r="O1927" i="13"/>
  <c r="O1940" i="13"/>
  <c r="O1950" i="13"/>
  <c r="O1958" i="13"/>
  <c r="O1966" i="13"/>
  <c r="O1974" i="13"/>
  <c r="O1982" i="13"/>
  <c r="O1990" i="13"/>
  <c r="O1998" i="13"/>
  <c r="O2006" i="13"/>
  <c r="O2014" i="13"/>
  <c r="O2022" i="13"/>
  <c r="O2030" i="13"/>
  <c r="O2038" i="13"/>
  <c r="O2046" i="13"/>
  <c r="O2054" i="13"/>
  <c r="O2062" i="13"/>
  <c r="O2070" i="13"/>
  <c r="O2078" i="13"/>
  <c r="O2086" i="13"/>
  <c r="O2094" i="13"/>
  <c r="O2102" i="13"/>
  <c r="O2110" i="13"/>
  <c r="O2118" i="13"/>
  <c r="O2126" i="13"/>
  <c r="O2134" i="13"/>
  <c r="O2142" i="13"/>
  <c r="O2150" i="13"/>
  <c r="O2158" i="13"/>
  <c r="O2166" i="13"/>
  <c r="O2174" i="13"/>
  <c r="O2182" i="13"/>
  <c r="O2190" i="13"/>
  <c r="O2198" i="13"/>
  <c r="O2206" i="13"/>
  <c r="O2214" i="13"/>
  <c r="O2222" i="13"/>
  <c r="O2230" i="13"/>
  <c r="O2238" i="13"/>
  <c r="O2246" i="13"/>
  <c r="O2254" i="13"/>
  <c r="O2262" i="13"/>
  <c r="O2270" i="13"/>
  <c r="O2278" i="13"/>
  <c r="O2286" i="13"/>
  <c r="O2294" i="13"/>
  <c r="O2302" i="13"/>
  <c r="O2310" i="13"/>
  <c r="O2318" i="13"/>
  <c r="O2326" i="13"/>
  <c r="O2334" i="13"/>
  <c r="O2342" i="13"/>
  <c r="O2350" i="13"/>
  <c r="O2358" i="13"/>
  <c r="O2366" i="13"/>
  <c r="O2374" i="13"/>
  <c r="O2382" i="13"/>
  <c r="O2390" i="13"/>
  <c r="O2398" i="13"/>
  <c r="O2406" i="13"/>
  <c r="O2414" i="13"/>
  <c r="O2422" i="13"/>
  <c r="O2430" i="13"/>
  <c r="O2438" i="13"/>
  <c r="O2446" i="13"/>
  <c r="O2454" i="13"/>
  <c r="O2462" i="13"/>
  <c r="O2470" i="13"/>
  <c r="O2478" i="13"/>
  <c r="O2486" i="13"/>
  <c r="O2494" i="13"/>
  <c r="O2502" i="13"/>
  <c r="O2510" i="13"/>
  <c r="O2518" i="13"/>
  <c r="O2526" i="13"/>
  <c r="O2534" i="13"/>
  <c r="O2542" i="13"/>
  <c r="O2550" i="13"/>
  <c r="O2558" i="13"/>
  <c r="O2566" i="13"/>
  <c r="O2574" i="13"/>
  <c r="O2582" i="13"/>
  <c r="O2590" i="13"/>
  <c r="O2598" i="13"/>
  <c r="O2606" i="13"/>
  <c r="O2614" i="13"/>
  <c r="O2622" i="13"/>
  <c r="O2630" i="13"/>
  <c r="O2638" i="13"/>
  <c r="O2646" i="13"/>
  <c r="O2654" i="13"/>
  <c r="O2662" i="13"/>
  <c r="O2670" i="13"/>
  <c r="O2678" i="13"/>
  <c r="O2686" i="13"/>
  <c r="O2694" i="13"/>
  <c r="O2702" i="13"/>
  <c r="O2710" i="13"/>
  <c r="O2718" i="13"/>
  <c r="O2726" i="13"/>
  <c r="O2734" i="13"/>
  <c r="O2742" i="13"/>
  <c r="O2750" i="13"/>
  <c r="O2758" i="13"/>
  <c r="O2766" i="13"/>
  <c r="O2774" i="13"/>
  <c r="O2782" i="13"/>
  <c r="O2790" i="13"/>
  <c r="O2798" i="13"/>
  <c r="O2806" i="13"/>
  <c r="O2814" i="13"/>
  <c r="O2822" i="13"/>
  <c r="O2830" i="13"/>
  <c r="O2838" i="13"/>
  <c r="O2846" i="13"/>
  <c r="O2854" i="13"/>
  <c r="O2862" i="13"/>
  <c r="O2870" i="13"/>
  <c r="O2878" i="13"/>
  <c r="O2886" i="13"/>
  <c r="O2894" i="13"/>
  <c r="O2902" i="13"/>
  <c r="O2910" i="13"/>
  <c r="O2918" i="13"/>
  <c r="O2926" i="13"/>
  <c r="O2934" i="13"/>
  <c r="O2942" i="13"/>
  <c r="O2950" i="13"/>
  <c r="O2958" i="13"/>
  <c r="O2966" i="13"/>
  <c r="O2974" i="13"/>
  <c r="O2982" i="13"/>
  <c r="O672" i="13"/>
  <c r="O971" i="13"/>
  <c r="O1087" i="13"/>
  <c r="O1182" i="13"/>
  <c r="O1268" i="13"/>
  <c r="O1351" i="13"/>
  <c r="O1435" i="13"/>
  <c r="O1485" i="13"/>
  <c r="O1518" i="13"/>
  <c r="O1547" i="13"/>
  <c r="O1567" i="13"/>
  <c r="O1588" i="13"/>
  <c r="O1611" i="13"/>
  <c r="O1631" i="13"/>
  <c r="O1652" i="13"/>
  <c r="O1675" i="13"/>
  <c r="O1695" i="13"/>
  <c r="O1716" i="13"/>
  <c r="O1739" i="13"/>
  <c r="O1759" i="13"/>
  <c r="O1780" i="13"/>
  <c r="O1803" i="13"/>
  <c r="O1823" i="13"/>
  <c r="O1844" i="13"/>
  <c r="O1867" i="13"/>
  <c r="O1887" i="13"/>
  <c r="O1908" i="13"/>
  <c r="O1928" i="13"/>
  <c r="O1943" i="13"/>
  <c r="O1951" i="13"/>
  <c r="O1959" i="13"/>
  <c r="O1967" i="13"/>
  <c r="O1975" i="13"/>
  <c r="O1983" i="13"/>
  <c r="O1991" i="13"/>
  <c r="O1999" i="13"/>
  <c r="O2007" i="13"/>
  <c r="O2015" i="13"/>
  <c r="O2023" i="13"/>
  <c r="O2031" i="13"/>
  <c r="O2039" i="13"/>
  <c r="O2047" i="13"/>
  <c r="O2055" i="13"/>
  <c r="O2063" i="13"/>
  <c r="O2071" i="13"/>
  <c r="O2079" i="13"/>
  <c r="O2087" i="13"/>
  <c r="O2095" i="13"/>
  <c r="O2103" i="13"/>
  <c r="O2111" i="13"/>
  <c r="O2119" i="13"/>
  <c r="O2127" i="13"/>
  <c r="O2135" i="13"/>
  <c r="O2143" i="13"/>
  <c r="O2151" i="13"/>
  <c r="O2159" i="13"/>
  <c r="O2167" i="13"/>
  <c r="O2175" i="13"/>
  <c r="O2183" i="13"/>
  <c r="O2191" i="13"/>
  <c r="O2199" i="13"/>
  <c r="O2207" i="13"/>
  <c r="O2215" i="13"/>
  <c r="O2223" i="13"/>
  <c r="O2231" i="13"/>
  <c r="O2239" i="13"/>
  <c r="O2247" i="13"/>
  <c r="O2255" i="13"/>
  <c r="O2263" i="13"/>
  <c r="O2271" i="13"/>
  <c r="O2279" i="13"/>
  <c r="O2287" i="13"/>
  <c r="O2295" i="13"/>
  <c r="O2303" i="13"/>
  <c r="O2311" i="13"/>
  <c r="O2319" i="13"/>
  <c r="O2327" i="13"/>
  <c r="O2335" i="13"/>
  <c r="O2343" i="13"/>
  <c r="O2351" i="13"/>
  <c r="O2359" i="13"/>
  <c r="O2367" i="13"/>
  <c r="O2375" i="13"/>
  <c r="O2383" i="13"/>
  <c r="O2391" i="13"/>
  <c r="O2399" i="13"/>
  <c r="O2407" i="13"/>
  <c r="O2415" i="13"/>
  <c r="O2423" i="13"/>
  <c r="O2431" i="13"/>
  <c r="O2439" i="13"/>
  <c r="O2447" i="13"/>
  <c r="O2455" i="13"/>
  <c r="O2463" i="13"/>
  <c r="O2471" i="13"/>
  <c r="O2479" i="13"/>
  <c r="O2487" i="13"/>
  <c r="O2495" i="13"/>
  <c r="O2503" i="13"/>
  <c r="O2511" i="13"/>
  <c r="O2519" i="13"/>
  <c r="O2527" i="13"/>
  <c r="O2535" i="13"/>
  <c r="O2543" i="13"/>
  <c r="O2551" i="13"/>
  <c r="O2559" i="13"/>
  <c r="O2567" i="13"/>
  <c r="O2575" i="13"/>
  <c r="O2583" i="13"/>
  <c r="O2591" i="13"/>
  <c r="O2599" i="13"/>
  <c r="O2607" i="13"/>
  <c r="O2615" i="13"/>
  <c r="O2623" i="13"/>
  <c r="O2631" i="13"/>
  <c r="O2639" i="13"/>
  <c r="O2647" i="13"/>
  <c r="O2655" i="13"/>
  <c r="O2663" i="13"/>
  <c r="O2671" i="13"/>
  <c r="O2679" i="13"/>
  <c r="O2687" i="13"/>
  <c r="O2695" i="13"/>
  <c r="O2703" i="13"/>
  <c r="O2711" i="13"/>
  <c r="O2719" i="13"/>
  <c r="O2727" i="13"/>
  <c r="O2735" i="13"/>
  <c r="O2743" i="13"/>
  <c r="O2751" i="13"/>
  <c r="O2759" i="13"/>
  <c r="O2767" i="13"/>
  <c r="O2775" i="13"/>
  <c r="O2783" i="13"/>
  <c r="O2791" i="13"/>
  <c r="O2799" i="13"/>
  <c r="O2807" i="13"/>
  <c r="O2815" i="13"/>
  <c r="O2823" i="13"/>
  <c r="O2831" i="13"/>
  <c r="O2839" i="13"/>
  <c r="O2847" i="13"/>
  <c r="O2855" i="13"/>
  <c r="O2863" i="13"/>
  <c r="O2871" i="13"/>
  <c r="O2879" i="13"/>
  <c r="O2887" i="13"/>
  <c r="O2895" i="13"/>
  <c r="O2903" i="13"/>
  <c r="O2911" i="13"/>
  <c r="O2919" i="13"/>
  <c r="O2927" i="13"/>
  <c r="O2935" i="13"/>
  <c r="O2943" i="13"/>
  <c r="O2951" i="13"/>
  <c r="O2959" i="13"/>
  <c r="O2967" i="13"/>
  <c r="O2975" i="13"/>
  <c r="O2983" i="13"/>
  <c r="O2991" i="13"/>
  <c r="O2999" i="13"/>
  <c r="O674" i="13"/>
  <c r="O973" i="13"/>
  <c r="O1094" i="13"/>
  <c r="O1183" i="13"/>
  <c r="O1270" i="13"/>
  <c r="O1356" i="13"/>
  <c r="O1436" i="13"/>
  <c r="O1486" i="13"/>
  <c r="O1523" i="13"/>
  <c r="O1548" i="13"/>
  <c r="O1571" i="13"/>
  <c r="O1591" i="13"/>
  <c r="O1612" i="13"/>
  <c r="O1635" i="13"/>
  <c r="O1655" i="13"/>
  <c r="O1676" i="13"/>
  <c r="O1699" i="13"/>
  <c r="O1719" i="13"/>
  <c r="O1740" i="13"/>
  <c r="O1763" i="13"/>
  <c r="O1783" i="13"/>
  <c r="O1804" i="13"/>
  <c r="O1827" i="13"/>
  <c r="O1847" i="13"/>
  <c r="O1868" i="13"/>
  <c r="O1891" i="13"/>
  <c r="O1911" i="13"/>
  <c r="O1931" i="13"/>
  <c r="O1944" i="13"/>
  <c r="O1952" i="13"/>
  <c r="O1960" i="13"/>
  <c r="O1968" i="13"/>
  <c r="O1976" i="13"/>
  <c r="O1984" i="13"/>
  <c r="O1992" i="13"/>
  <c r="O2000" i="13"/>
  <c r="O2008" i="13"/>
  <c r="O2016" i="13"/>
  <c r="O2024" i="13"/>
  <c r="O2032" i="13"/>
  <c r="O2040" i="13"/>
  <c r="O2048" i="13"/>
  <c r="O2056" i="13"/>
  <c r="O2064" i="13"/>
  <c r="O2072" i="13"/>
  <c r="O2080" i="13"/>
  <c r="O2088" i="13"/>
  <c r="O2096" i="13"/>
  <c r="O2104" i="13"/>
  <c r="O2112" i="13"/>
  <c r="O2120" i="13"/>
  <c r="O2128" i="13"/>
  <c r="O2136" i="13"/>
  <c r="O2144" i="13"/>
  <c r="O2152" i="13"/>
  <c r="O2160" i="13"/>
  <c r="O2168" i="13"/>
  <c r="O2176" i="13"/>
  <c r="O2184" i="13"/>
  <c r="O2192" i="13"/>
  <c r="O2200" i="13"/>
  <c r="O2208" i="13"/>
  <c r="O2216" i="13"/>
  <c r="O2224" i="13"/>
  <c r="O2232" i="13"/>
  <c r="O2240" i="13"/>
  <c r="O2248" i="13"/>
  <c r="O2256" i="13"/>
  <c r="O2264" i="13"/>
  <c r="O2272" i="13"/>
  <c r="O2280" i="13"/>
  <c r="O2288" i="13"/>
  <c r="O2296" i="13"/>
  <c r="O2304" i="13"/>
  <c r="O2312" i="13"/>
  <c r="O2320" i="13"/>
  <c r="O2328" i="13"/>
  <c r="O2336" i="13"/>
  <c r="O2344" i="13"/>
  <c r="O2352" i="13"/>
  <c r="O2360" i="13"/>
  <c r="O2368" i="13"/>
  <c r="O2376" i="13"/>
  <c r="O2384" i="13"/>
  <c r="O2392" i="13"/>
  <c r="O2400" i="13"/>
  <c r="O2408" i="13"/>
  <c r="O2416" i="13"/>
  <c r="O2424" i="13"/>
  <c r="O2432" i="13"/>
  <c r="O2440" i="13"/>
  <c r="O2448" i="13"/>
  <c r="O2456" i="13"/>
  <c r="O2464" i="13"/>
  <c r="O2472" i="13"/>
  <c r="O2480" i="13"/>
  <c r="O2488" i="13"/>
  <c r="O2496" i="13"/>
  <c r="O2504" i="13"/>
  <c r="O2512" i="13"/>
  <c r="O2520" i="13"/>
  <c r="O2528" i="13"/>
  <c r="O2536" i="13"/>
  <c r="O762" i="13"/>
  <c r="O1287" i="13"/>
  <c r="O1527" i="13"/>
  <c r="O1615" i="13"/>
  <c r="O1700" i="13"/>
  <c r="O1787" i="13"/>
  <c r="O1871" i="13"/>
  <c r="O1945" i="13"/>
  <c r="O1977" i="13"/>
  <c r="O2009" i="13"/>
  <c r="O2041" i="13"/>
  <c r="O2073" i="13"/>
  <c r="O2105" i="13"/>
  <c r="O2137" i="13"/>
  <c r="O2169" i="13"/>
  <c r="O2201" i="13"/>
  <c r="O2233" i="13"/>
  <c r="O2265" i="13"/>
  <c r="O2297" i="13"/>
  <c r="O2329" i="13"/>
  <c r="O2361" i="13"/>
  <c r="O2393" i="13"/>
  <c r="O2425" i="13"/>
  <c r="O2457" i="13"/>
  <c r="O2489" i="13"/>
  <c r="O2521" i="13"/>
  <c r="O2546" i="13"/>
  <c r="O2569" i="13"/>
  <c r="O2592" i="13"/>
  <c r="O2610" i="13"/>
  <c r="O2633" i="13"/>
  <c r="O2656" i="13"/>
  <c r="O2674" i="13"/>
  <c r="O2697" i="13"/>
  <c r="O2720" i="13"/>
  <c r="O2738" i="13"/>
  <c r="O2761" i="13"/>
  <c r="O2784" i="13"/>
  <c r="O2802" i="13"/>
  <c r="O2825" i="13"/>
  <c r="O2848" i="13"/>
  <c r="O2866" i="13"/>
  <c r="O2889" i="13"/>
  <c r="O2912" i="13"/>
  <c r="O2930" i="13"/>
  <c r="O2953" i="13"/>
  <c r="O2976" i="13"/>
  <c r="O2993" i="13"/>
  <c r="O3004" i="13"/>
  <c r="O3014" i="13"/>
  <c r="O3023" i="13"/>
  <c r="O3032" i="13"/>
  <c r="O3041" i="13"/>
  <c r="O3050" i="13"/>
  <c r="O3059" i="13"/>
  <c r="O3068" i="13"/>
  <c r="O3077" i="13"/>
  <c r="O3085" i="13"/>
  <c r="O3093" i="13"/>
  <c r="O3101" i="13"/>
  <c r="O3109" i="13"/>
  <c r="O3117" i="13"/>
  <c r="O3125" i="13"/>
  <c r="O3133" i="13"/>
  <c r="O3141" i="13"/>
  <c r="O3149" i="13"/>
  <c r="O3157" i="13"/>
  <c r="O3165" i="13"/>
  <c r="O3173" i="13"/>
  <c r="O3181" i="13"/>
  <c r="O3189" i="13"/>
  <c r="O3197" i="13"/>
  <c r="O3205" i="13"/>
  <c r="O3213" i="13"/>
  <c r="O3221" i="13"/>
  <c r="O3229" i="13"/>
  <c r="O3237" i="13"/>
  <c r="O3245" i="13"/>
  <c r="O3253" i="13"/>
  <c r="O3261" i="13"/>
  <c r="O3269" i="13"/>
  <c r="O3277" i="13"/>
  <c r="O3285" i="13"/>
  <c r="O3293" i="13"/>
  <c r="O3301" i="13"/>
  <c r="O3309" i="13"/>
  <c r="O3317" i="13"/>
  <c r="O3325" i="13"/>
  <c r="O3333" i="13"/>
  <c r="O3341" i="13"/>
  <c r="O3349" i="13"/>
  <c r="O3357" i="13"/>
  <c r="O3365" i="13"/>
  <c r="O3373" i="13"/>
  <c r="O3381" i="13"/>
  <c r="O3389" i="13"/>
  <c r="O3397" i="13"/>
  <c r="O3405" i="13"/>
  <c r="O3413" i="13"/>
  <c r="O3421" i="13"/>
  <c r="O3429" i="13"/>
  <c r="O3437" i="13"/>
  <c r="O3445" i="13"/>
  <c r="O3453" i="13"/>
  <c r="O3461" i="13"/>
  <c r="O3469" i="13"/>
  <c r="O3477" i="13"/>
  <c r="O3485" i="13"/>
  <c r="O3493" i="13"/>
  <c r="O3501" i="13"/>
  <c r="O3509" i="13"/>
  <c r="O3517" i="13"/>
  <c r="O3525" i="13"/>
  <c r="O3533" i="13"/>
  <c r="O3541" i="13"/>
  <c r="O3549" i="13"/>
  <c r="O3557" i="13"/>
  <c r="O3565" i="13"/>
  <c r="O3573" i="13"/>
  <c r="O3581" i="13"/>
  <c r="O3589" i="13"/>
  <c r="O3597" i="13"/>
  <c r="O3605" i="13"/>
  <c r="O3613" i="13"/>
  <c r="O3621" i="13"/>
  <c r="O3629" i="13"/>
  <c r="O3637" i="13"/>
  <c r="O3645" i="13"/>
  <c r="O3653" i="13"/>
  <c r="O3661" i="13"/>
  <c r="O3669" i="13"/>
  <c r="O3677" i="13"/>
  <c r="O3685" i="13"/>
  <c r="O3693" i="13"/>
  <c r="O3701" i="13"/>
  <c r="O3709" i="13"/>
  <c r="O3717" i="13"/>
  <c r="O3725" i="13"/>
  <c r="O3733" i="13"/>
  <c r="O3741" i="13"/>
  <c r="O3749" i="13"/>
  <c r="O3757" i="13"/>
  <c r="O3765" i="13"/>
  <c r="O3773" i="13"/>
  <c r="O3781" i="13"/>
  <c r="O3789" i="13"/>
  <c r="O3797" i="13"/>
  <c r="O3805" i="13"/>
  <c r="O3813" i="13"/>
  <c r="O3821" i="13"/>
  <c r="O3829" i="13"/>
  <c r="O3837" i="13"/>
  <c r="O3845" i="13"/>
  <c r="O3853" i="13"/>
  <c r="O3861" i="13"/>
  <c r="O3869" i="13"/>
  <c r="O3877" i="13"/>
  <c r="O3885" i="13"/>
  <c r="O3893" i="13"/>
  <c r="O3901" i="13"/>
  <c r="O3909" i="13"/>
  <c r="O3917" i="13"/>
  <c r="O3925" i="13"/>
  <c r="O3933" i="13"/>
  <c r="O3941" i="13"/>
  <c r="O3949" i="13"/>
  <c r="O3957" i="13"/>
  <c r="O3965" i="13"/>
  <c r="O3973" i="13"/>
  <c r="O3981" i="13"/>
  <c r="O764" i="13"/>
  <c r="O1292" i="13"/>
  <c r="O1528" i="13"/>
  <c r="O1619" i="13"/>
  <c r="O1703" i="13"/>
  <c r="O1788" i="13"/>
  <c r="O1875" i="13"/>
  <c r="O1946" i="13"/>
  <c r="O1978" i="13"/>
  <c r="O2010" i="13"/>
  <c r="O2042" i="13"/>
  <c r="O2074" i="13"/>
  <c r="O2106" i="13"/>
  <c r="O2138" i="13"/>
  <c r="O2170" i="13"/>
  <c r="O2202" i="13"/>
  <c r="O2234" i="13"/>
  <c r="O2266" i="13"/>
  <c r="O2298" i="13"/>
  <c r="O2330" i="13"/>
  <c r="O2362" i="13"/>
  <c r="O2394" i="13"/>
  <c r="O2426" i="13"/>
  <c r="O2458" i="13"/>
  <c r="O2490" i="13"/>
  <c r="O2522" i="13"/>
  <c r="O2552" i="13"/>
  <c r="O2570" i="13"/>
  <c r="O2593" i="13"/>
  <c r="O2616" i="13"/>
  <c r="O2634" i="13"/>
  <c r="O2657" i="13"/>
  <c r="O2680" i="13"/>
  <c r="O2698" i="13"/>
  <c r="O2721" i="13"/>
  <c r="O2744" i="13"/>
  <c r="O2762" i="13"/>
  <c r="O2785" i="13"/>
  <c r="O2808" i="13"/>
  <c r="O2826" i="13"/>
  <c r="O2849" i="13"/>
  <c r="O2872" i="13"/>
  <c r="O2890" i="13"/>
  <c r="O2913" i="13"/>
  <c r="O2936" i="13"/>
  <c r="O2954" i="13"/>
  <c r="O2977" i="13"/>
  <c r="O2994" i="13"/>
  <c r="O3006" i="13"/>
  <c r="O3015" i="13"/>
  <c r="O3024" i="13"/>
  <c r="O3033" i="13"/>
  <c r="O3042" i="13"/>
  <c r="O3051" i="13"/>
  <c r="O3060" i="13"/>
  <c r="O3070" i="13"/>
  <c r="O3078" i="13"/>
  <c r="O3086" i="13"/>
  <c r="O3094" i="13"/>
  <c r="O3102" i="13"/>
  <c r="O3110" i="13"/>
  <c r="O3118" i="13"/>
  <c r="O3126" i="13"/>
  <c r="O3134" i="13"/>
  <c r="O3142" i="13"/>
  <c r="O3150" i="13"/>
  <c r="O3158" i="13"/>
  <c r="O3166" i="13"/>
  <c r="O3174" i="13"/>
  <c r="O3182" i="13"/>
  <c r="O3190" i="13"/>
  <c r="O3198" i="13"/>
  <c r="O3206" i="13"/>
  <c r="O3214" i="13"/>
  <c r="O3222" i="13"/>
  <c r="O3230" i="13"/>
  <c r="O3238" i="13"/>
  <c r="O3246" i="13"/>
  <c r="O3254" i="13"/>
  <c r="O3262" i="13"/>
  <c r="O3270" i="13"/>
  <c r="O3278" i="13"/>
  <c r="O3286" i="13"/>
  <c r="O3294" i="13"/>
  <c r="O3302" i="13"/>
  <c r="O3310" i="13"/>
  <c r="O3318" i="13"/>
  <c r="O3326" i="13"/>
  <c r="O3334" i="13"/>
  <c r="O3342" i="13"/>
  <c r="O3350" i="13"/>
  <c r="O3358" i="13"/>
  <c r="O3366" i="13"/>
  <c r="O3374" i="13"/>
  <c r="O3382" i="13"/>
  <c r="O3390" i="13"/>
  <c r="O3398" i="13"/>
  <c r="O3406" i="13"/>
  <c r="O3414" i="13"/>
  <c r="O3422" i="13"/>
  <c r="O3430" i="13"/>
  <c r="O3438" i="13"/>
  <c r="O3446" i="13"/>
  <c r="O3454" i="13"/>
  <c r="O3462" i="13"/>
  <c r="O3470" i="13"/>
  <c r="O3478" i="13"/>
  <c r="O3486" i="13"/>
  <c r="O3494" i="13"/>
  <c r="O3502" i="13"/>
  <c r="O3510" i="13"/>
  <c r="O3518" i="13"/>
  <c r="O3526" i="13"/>
  <c r="O3534" i="13"/>
  <c r="O3542" i="13"/>
  <c r="O3550" i="13"/>
  <c r="O3558" i="13"/>
  <c r="O3566" i="13"/>
  <c r="O3574" i="13"/>
  <c r="O3582" i="13"/>
  <c r="O3590" i="13"/>
  <c r="O3598" i="13"/>
  <c r="O3606" i="13"/>
  <c r="O3614" i="13"/>
  <c r="O3622" i="13"/>
  <c r="O3630" i="13"/>
  <c r="O3638" i="13"/>
  <c r="O3646" i="13"/>
  <c r="O3654" i="13"/>
  <c r="O3662" i="13"/>
  <c r="O3670" i="13"/>
  <c r="O3678" i="13"/>
  <c r="O3686" i="13"/>
  <c r="O3694" i="13"/>
  <c r="O3702" i="13"/>
  <c r="O3710" i="13"/>
  <c r="O3718" i="13"/>
  <c r="O3726" i="13"/>
  <c r="O3734" i="13"/>
  <c r="O3742" i="13"/>
  <c r="O3750" i="13"/>
  <c r="O3758" i="13"/>
  <c r="O3766" i="13"/>
  <c r="O3774" i="13"/>
  <c r="O3782" i="13"/>
  <c r="O3790" i="13"/>
  <c r="O3798" i="13"/>
  <c r="O3806" i="13"/>
  <c r="O3814" i="13"/>
  <c r="O3822" i="13"/>
  <c r="O3830" i="13"/>
  <c r="O3838" i="13"/>
  <c r="O3846" i="13"/>
  <c r="O3854" i="13"/>
  <c r="O3862" i="13"/>
  <c r="O3870" i="13"/>
  <c r="O3878" i="13"/>
  <c r="O3886" i="13"/>
  <c r="O3894" i="13"/>
  <c r="O3902" i="13"/>
  <c r="O3910" i="13"/>
  <c r="O3918" i="13"/>
  <c r="O3926" i="13"/>
  <c r="O3934" i="13"/>
  <c r="O3942" i="13"/>
  <c r="O3950" i="13"/>
  <c r="O3958" i="13"/>
  <c r="O3966" i="13"/>
  <c r="O3974" i="13"/>
  <c r="O3982" i="13"/>
  <c r="O1010" i="13"/>
  <c r="O1375" i="13"/>
  <c r="O1555" i="13"/>
  <c r="O1639" i="13"/>
  <c r="O1724" i="13"/>
  <c r="O1811" i="13"/>
  <c r="O1895" i="13"/>
  <c r="O1954" i="13"/>
  <c r="O1986" i="13"/>
  <c r="O2018" i="13"/>
  <c r="O2050" i="13"/>
  <c r="O2082" i="13"/>
  <c r="O2114" i="13"/>
  <c r="O2146" i="13"/>
  <c r="O2178" i="13"/>
  <c r="O2210" i="13"/>
  <c r="O2242" i="13"/>
  <c r="O2274" i="13"/>
  <c r="O2306" i="13"/>
  <c r="O2338" i="13"/>
  <c r="O2370" i="13"/>
  <c r="O2402" i="13"/>
  <c r="O2434" i="13"/>
  <c r="O2466" i="13"/>
  <c r="O2498" i="13"/>
  <c r="O2530" i="13"/>
  <c r="O2554" i="13"/>
  <c r="O2577" i="13"/>
  <c r="O2600" i="13"/>
  <c r="O2618" i="13"/>
  <c r="O2641" i="13"/>
  <c r="O2664" i="13"/>
  <c r="O2682" i="13"/>
  <c r="O2705" i="13"/>
  <c r="O2728" i="13"/>
  <c r="O2746" i="13"/>
  <c r="O2769" i="13"/>
  <c r="O2792" i="13"/>
  <c r="O2810" i="13"/>
  <c r="O2833" i="13"/>
  <c r="O2856" i="13"/>
  <c r="O2874" i="13"/>
  <c r="O2897" i="13"/>
  <c r="O2920" i="13"/>
  <c r="O2938" i="13"/>
  <c r="O2961" i="13"/>
  <c r="O2984" i="13"/>
  <c r="O2998" i="13"/>
  <c r="O3008" i="13"/>
  <c r="O3017" i="13"/>
  <c r="O3026" i="13"/>
  <c r="O3035" i="13"/>
  <c r="O3044" i="13"/>
  <c r="O3054" i="13"/>
  <c r="O3063" i="13"/>
  <c r="O3072" i="13"/>
  <c r="O3080" i="13"/>
  <c r="O3088" i="13"/>
  <c r="O3096" i="13"/>
  <c r="O3104" i="13"/>
  <c r="O3112" i="13"/>
  <c r="O3120" i="13"/>
  <c r="O3128" i="13"/>
  <c r="O3136" i="13"/>
  <c r="O3144" i="13"/>
  <c r="O3152" i="13"/>
  <c r="O3160" i="13"/>
  <c r="O3168" i="13"/>
  <c r="O3176" i="13"/>
  <c r="O3184" i="13"/>
  <c r="O3192" i="13"/>
  <c r="O3200" i="13"/>
  <c r="O3208" i="13"/>
  <c r="O3216" i="13"/>
  <c r="O3224" i="13"/>
  <c r="O3232" i="13"/>
  <c r="O3240" i="13"/>
  <c r="O3248" i="13"/>
  <c r="O3256" i="13"/>
  <c r="O3264" i="13"/>
  <c r="O3272" i="13"/>
  <c r="O3280" i="13"/>
  <c r="O3288" i="13"/>
  <c r="O3296" i="13"/>
  <c r="O3304" i="13"/>
  <c r="O3312" i="13"/>
  <c r="O3320" i="13"/>
  <c r="O3328" i="13"/>
  <c r="O3336" i="13"/>
  <c r="O3344" i="13"/>
  <c r="O3352" i="13"/>
  <c r="O3360" i="13"/>
  <c r="O3368" i="13"/>
  <c r="O3376" i="13"/>
  <c r="O3384" i="13"/>
  <c r="O3392" i="13"/>
  <c r="O3400" i="13"/>
  <c r="O3408" i="13"/>
  <c r="O3416" i="13"/>
  <c r="O3424" i="13"/>
  <c r="O3432" i="13"/>
  <c r="O3440" i="13"/>
  <c r="O3448" i="13"/>
  <c r="O3456" i="13"/>
  <c r="O3464" i="13"/>
  <c r="O3472" i="13"/>
  <c r="O3480" i="13"/>
  <c r="O3488" i="13"/>
  <c r="O3496" i="13"/>
  <c r="O3504" i="13"/>
  <c r="O3512" i="13"/>
  <c r="O3520" i="13"/>
  <c r="O3528" i="13"/>
  <c r="O3536" i="13"/>
  <c r="O3544" i="13"/>
  <c r="O3552" i="13"/>
  <c r="O3560" i="13"/>
  <c r="O3568" i="13"/>
  <c r="O3576" i="13"/>
  <c r="O3584" i="13"/>
  <c r="O3592" i="13"/>
  <c r="O3600" i="13"/>
  <c r="O3608" i="13"/>
  <c r="O3616" i="13"/>
  <c r="O3624" i="13"/>
  <c r="O3632" i="13"/>
  <c r="O3640" i="13"/>
  <c r="O3648" i="13"/>
  <c r="O3656" i="13"/>
  <c r="O3664" i="13"/>
  <c r="O3672" i="13"/>
  <c r="O3680" i="13"/>
  <c r="O3688" i="13"/>
  <c r="O3696" i="13"/>
  <c r="O3704" i="13"/>
  <c r="O3712" i="13"/>
  <c r="O3720" i="13"/>
  <c r="O3728" i="13"/>
  <c r="O3736" i="13"/>
  <c r="O3744" i="13"/>
  <c r="O3752" i="13"/>
  <c r="O3760" i="13"/>
  <c r="O3768" i="13"/>
  <c r="O3776" i="13"/>
  <c r="O3784" i="13"/>
  <c r="O3792" i="13"/>
  <c r="O3800" i="13"/>
  <c r="O3808" i="13"/>
  <c r="O3816" i="13"/>
  <c r="O3824" i="13"/>
  <c r="O3832" i="13"/>
  <c r="O3840" i="13"/>
  <c r="O3848" i="13"/>
  <c r="O3856" i="13"/>
  <c r="O3864" i="13"/>
  <c r="O3872" i="13"/>
  <c r="O3880" i="13"/>
  <c r="O3888" i="13"/>
  <c r="O3896" i="13"/>
  <c r="O3904" i="13"/>
  <c r="O3912" i="13"/>
  <c r="O3920" i="13"/>
  <c r="O3928" i="13"/>
  <c r="O3936" i="13"/>
  <c r="O3944" i="13"/>
  <c r="O3952" i="13"/>
  <c r="O3960" i="13"/>
  <c r="O3968" i="13"/>
  <c r="O3976" i="13"/>
  <c r="O3984" i="13"/>
  <c r="O1003" i="13"/>
  <c r="O1495" i="13"/>
  <c r="O1659" i="13"/>
  <c r="O1767" i="13"/>
  <c r="O1916" i="13"/>
  <c r="O1985" i="13"/>
  <c r="O2033" i="13"/>
  <c r="O2089" i="13"/>
  <c r="O2130" i="13"/>
  <c r="O2186" i="13"/>
  <c r="O2241" i="13"/>
  <c r="O2289" i="13"/>
  <c r="O2345" i="13"/>
  <c r="O2386" i="13"/>
  <c r="O2442" i="13"/>
  <c r="O2497" i="13"/>
  <c r="O2544" i="13"/>
  <c r="O2578" i="13"/>
  <c r="O2609" i="13"/>
  <c r="O2648" i="13"/>
  <c r="O2681" i="13"/>
  <c r="O2713" i="13"/>
  <c r="O2752" i="13"/>
  <c r="O2778" i="13"/>
  <c r="O2817" i="13"/>
  <c r="O2850" i="13"/>
  <c r="O2882" i="13"/>
  <c r="O2921" i="13"/>
  <c r="O2952" i="13"/>
  <c r="O2986" i="13"/>
  <c r="O3007" i="13"/>
  <c r="O3020" i="13"/>
  <c r="O3036" i="13"/>
  <c r="O3049" i="13"/>
  <c r="O3065" i="13"/>
  <c r="O3079" i="13"/>
  <c r="O3091" i="13"/>
  <c r="O3105" i="13"/>
  <c r="O3116" i="13"/>
  <c r="O3130" i="13"/>
  <c r="O3143" i="13"/>
  <c r="O3155" i="13"/>
  <c r="O3169" i="13"/>
  <c r="O3180" i="13"/>
  <c r="O3194" i="13"/>
  <c r="O3207" i="13"/>
  <c r="O3219" i="13"/>
  <c r="O3233" i="13"/>
  <c r="O3244" i="13"/>
  <c r="O3258" i="13"/>
  <c r="O3271" i="13"/>
  <c r="O3283" i="13"/>
  <c r="O3297" i="13"/>
  <c r="O3308" i="13"/>
  <c r="O3322" i="13"/>
  <c r="O3335" i="13"/>
  <c r="O3347" i="13"/>
  <c r="O3361" i="13"/>
  <c r="O3372" i="13"/>
  <c r="O3386" i="13"/>
  <c r="O3399" i="13"/>
  <c r="O3411" i="13"/>
  <c r="O3425" i="13"/>
  <c r="O3436" i="13"/>
  <c r="O3450" i="13"/>
  <c r="O3463" i="13"/>
  <c r="O3475" i="13"/>
  <c r="O3489" i="13"/>
  <c r="O3500" i="13"/>
  <c r="O3514" i="13"/>
  <c r="O3527" i="13"/>
  <c r="O3539" i="13"/>
  <c r="O3553" i="13"/>
  <c r="O3564" i="13"/>
  <c r="O3578" i="13"/>
  <c r="O3591" i="13"/>
  <c r="O3603" i="13"/>
  <c r="O3617" i="13"/>
  <c r="O3628" i="13"/>
  <c r="O3642" i="13"/>
  <c r="O3655" i="13"/>
  <c r="O3667" i="13"/>
  <c r="O3681" i="13"/>
  <c r="O3692" i="13"/>
  <c r="O3706" i="13"/>
  <c r="O3719" i="13"/>
  <c r="O3731" i="13"/>
  <c r="O3745" i="13"/>
  <c r="O3756" i="13"/>
  <c r="O3770" i="13"/>
  <c r="O3783" i="13"/>
  <c r="O3795" i="13"/>
  <c r="O3809" i="13"/>
  <c r="O3820" i="13"/>
  <c r="O3834" i="13"/>
  <c r="O3847" i="13"/>
  <c r="O3859" i="13"/>
  <c r="O3873" i="13"/>
  <c r="O3884" i="13"/>
  <c r="O3898" i="13"/>
  <c r="O3911" i="13"/>
  <c r="O3923" i="13"/>
  <c r="O3937" i="13"/>
  <c r="O1116" i="13"/>
  <c r="O1496" i="13"/>
  <c r="O1660" i="13"/>
  <c r="O1807" i="13"/>
  <c r="O1932" i="13"/>
  <c r="O1993" i="13"/>
  <c r="O2034" i="13"/>
  <c r="O2090" i="13"/>
  <c r="O2145" i="13"/>
  <c r="O2193" i="13"/>
  <c r="O2249" i="13"/>
  <c r="O2290" i="13"/>
  <c r="O2346" i="13"/>
  <c r="O2401" i="13"/>
  <c r="O2449" i="13"/>
  <c r="O2505" i="13"/>
  <c r="O2545" i="13"/>
  <c r="O2584" i="13"/>
  <c r="O2617" i="13"/>
  <c r="O2649" i="13"/>
  <c r="O2688" i="13"/>
  <c r="O2714" i="13"/>
  <c r="O2753" i="13"/>
  <c r="O2786" i="13"/>
  <c r="O2818" i="13"/>
  <c r="O2857" i="13"/>
  <c r="O2888" i="13"/>
  <c r="O2922" i="13"/>
  <c r="O2960" i="13"/>
  <c r="O2990" i="13"/>
  <c r="O3009" i="13"/>
  <c r="O3022" i="13"/>
  <c r="O3038" i="13"/>
  <c r="O3052" i="13"/>
  <c r="O3066" i="13"/>
  <c r="O3081" i="13"/>
  <c r="O3092" i="13"/>
  <c r="O3106" i="13"/>
  <c r="O3119" i="13"/>
  <c r="O3131" i="13"/>
  <c r="O3145" i="13"/>
  <c r="O3156" i="13"/>
  <c r="O3170" i="13"/>
  <c r="O3183" i="13"/>
  <c r="O3195" i="13"/>
  <c r="O3209" i="13"/>
  <c r="O3220" i="13"/>
  <c r="O3234" i="13"/>
  <c r="O3247" i="13"/>
  <c r="O3259" i="13"/>
  <c r="O3273" i="13"/>
  <c r="O3284" i="13"/>
  <c r="O3298" i="13"/>
  <c r="O3311" i="13"/>
  <c r="O3323" i="13"/>
  <c r="O3337" i="13"/>
  <c r="O3348" i="13"/>
  <c r="O3362" i="13"/>
  <c r="O3375" i="13"/>
  <c r="O3387" i="13"/>
  <c r="O3401" i="13"/>
  <c r="O3412" i="13"/>
  <c r="O3426" i="13"/>
  <c r="O3439" i="13"/>
  <c r="O3451" i="13"/>
  <c r="O3465" i="13"/>
  <c r="O3476" i="13"/>
  <c r="O3490" i="13"/>
  <c r="O3503" i="13"/>
  <c r="O3515" i="13"/>
  <c r="O3529" i="13"/>
  <c r="O3540" i="13"/>
  <c r="O3554" i="13"/>
  <c r="O3567" i="13"/>
  <c r="O3579" i="13"/>
  <c r="O3593" i="13"/>
  <c r="O3604" i="13"/>
  <c r="O3618" i="13"/>
  <c r="O3631" i="13"/>
  <c r="O3643" i="13"/>
  <c r="O3657" i="13"/>
  <c r="O3668" i="13"/>
  <c r="O3682" i="13"/>
  <c r="O3695" i="13"/>
  <c r="O3707" i="13"/>
  <c r="O3721" i="13"/>
  <c r="O3732" i="13"/>
  <c r="O3746" i="13"/>
  <c r="O3759" i="13"/>
  <c r="O3771" i="13"/>
  <c r="O3785" i="13"/>
  <c r="O3796" i="13"/>
  <c r="O3810" i="13"/>
  <c r="O3823" i="13"/>
  <c r="O3835" i="13"/>
  <c r="O3849" i="13"/>
  <c r="O3860" i="13"/>
  <c r="O3874" i="13"/>
  <c r="O3887" i="13"/>
  <c r="O3899" i="13"/>
  <c r="O3913" i="13"/>
  <c r="O3924" i="13"/>
  <c r="O3938" i="13"/>
  <c r="O3951" i="13"/>
  <c r="O3963" i="13"/>
  <c r="O3977" i="13"/>
  <c r="O3988" i="13"/>
  <c r="O3996" i="13"/>
  <c r="O4004" i="13"/>
  <c r="O4012" i="13"/>
  <c r="O4020" i="13"/>
  <c r="O4028" i="13"/>
  <c r="O4036" i="13"/>
  <c r="O4044" i="13"/>
  <c r="O4052" i="13"/>
  <c r="O4060" i="13"/>
  <c r="O4068" i="13"/>
  <c r="O4076" i="13"/>
  <c r="O4084" i="13"/>
  <c r="O4092" i="13"/>
  <c r="O4100" i="13"/>
  <c r="O4108" i="13"/>
  <c r="O4116" i="13"/>
  <c r="O4124" i="13"/>
  <c r="O4132" i="13"/>
  <c r="O4140" i="13"/>
  <c r="O4148" i="13"/>
  <c r="O4156" i="13"/>
  <c r="O4164" i="13"/>
  <c r="O4172" i="13"/>
  <c r="O4180" i="13"/>
  <c r="O4188" i="13"/>
  <c r="O4196" i="13"/>
  <c r="O4204" i="13"/>
  <c r="O4212" i="13"/>
  <c r="O4220" i="13"/>
  <c r="O4228" i="13"/>
  <c r="O4236" i="13"/>
  <c r="O4244" i="13"/>
  <c r="O4252" i="13"/>
  <c r="O4260" i="13"/>
  <c r="O4268" i="13"/>
  <c r="O4276" i="13"/>
  <c r="O4284" i="13"/>
  <c r="O4292" i="13"/>
  <c r="O4300" i="13"/>
  <c r="O4308" i="13"/>
  <c r="O4316" i="13"/>
  <c r="O4324" i="13"/>
  <c r="O4332" i="13"/>
  <c r="O4340" i="13"/>
  <c r="O4348" i="13"/>
  <c r="O4356" i="13"/>
  <c r="O4364" i="13"/>
  <c r="O4372" i="13"/>
  <c r="O4380" i="13"/>
  <c r="O4388" i="13"/>
  <c r="O4396" i="13"/>
  <c r="O4404" i="13"/>
  <c r="O4412" i="13"/>
  <c r="O4420" i="13"/>
  <c r="O4428" i="13"/>
  <c r="O4436" i="13"/>
  <c r="O4444" i="13"/>
  <c r="O4452" i="13"/>
  <c r="O4460" i="13"/>
  <c r="O4468" i="13"/>
  <c r="O4476" i="13"/>
  <c r="O4484" i="13"/>
  <c r="O4492" i="13"/>
  <c r="O4500" i="13"/>
  <c r="O4508" i="13"/>
  <c r="O4516" i="13"/>
  <c r="O4524" i="13"/>
  <c r="O4532" i="13"/>
  <c r="O4540" i="13"/>
  <c r="O4548" i="13"/>
  <c r="O4556" i="13"/>
  <c r="O4564" i="13"/>
  <c r="O4572" i="13"/>
  <c r="O4580" i="13"/>
  <c r="O4588" i="13"/>
  <c r="O4596" i="13"/>
  <c r="O4604" i="13"/>
  <c r="O4612" i="13"/>
  <c r="O4620" i="13"/>
  <c r="O4628" i="13"/>
  <c r="O4636" i="13"/>
  <c r="O4644" i="13"/>
  <c r="O4652" i="13"/>
  <c r="O4660" i="13"/>
  <c r="O4668" i="13"/>
  <c r="O4676" i="13"/>
  <c r="O4684" i="13"/>
  <c r="O4692" i="13"/>
  <c r="O4700" i="13"/>
  <c r="O4708" i="13"/>
  <c r="O4716" i="13"/>
  <c r="O4724" i="13"/>
  <c r="O4732" i="13"/>
  <c r="O4740" i="13"/>
  <c r="O4748" i="13"/>
  <c r="O4756" i="13"/>
  <c r="O4764" i="13"/>
  <c r="O4772" i="13"/>
  <c r="O4780" i="13"/>
  <c r="O4788" i="13"/>
  <c r="O4796" i="13"/>
  <c r="O4804" i="13"/>
  <c r="O4812" i="13"/>
  <c r="O4820" i="13"/>
  <c r="O4828" i="13"/>
  <c r="O4836" i="13"/>
  <c r="O4844" i="13"/>
  <c r="O4852" i="13"/>
  <c r="O4860" i="13"/>
  <c r="O3159" i="13"/>
  <c r="O3223" i="13"/>
  <c r="O3249" i="13"/>
  <c r="O3274" i="13"/>
  <c r="O3299" i="13"/>
  <c r="O3324" i="13"/>
  <c r="O3351" i="13"/>
  <c r="O3377" i="13"/>
  <c r="O3402" i="13"/>
  <c r="O3427" i="13"/>
  <c r="O3452" i="13"/>
  <c r="O3479" i="13"/>
  <c r="O3505" i="13"/>
  <c r="O3530" i="13"/>
  <c r="O3555" i="13"/>
  <c r="O3580" i="13"/>
  <c r="O3607" i="13"/>
  <c r="O3633" i="13"/>
  <c r="O3658" i="13"/>
  <c r="O3683" i="13"/>
  <c r="O3708" i="13"/>
  <c r="O3735" i="13"/>
  <c r="O3761" i="13"/>
  <c r="O3786" i="13"/>
  <c r="O3811" i="13"/>
  <c r="O3836" i="13"/>
  <c r="O3863" i="13"/>
  <c r="O3889" i="13"/>
  <c r="O3914" i="13"/>
  <c r="O3939" i="13"/>
  <c r="O3964" i="13"/>
  <c r="O3997" i="13"/>
  <c r="O4013" i="13"/>
  <c r="O4029" i="13"/>
  <c r="O4045" i="13"/>
  <c r="O4061" i="13"/>
  <c r="O4077" i="13"/>
  <c r="O4093" i="13"/>
  <c r="O4101" i="13"/>
  <c r="O4117" i="13"/>
  <c r="O4133" i="13"/>
  <c r="O4157" i="13"/>
  <c r="O4173" i="13"/>
  <c r="O4189" i="13"/>
  <c r="O4205" i="13"/>
  <c r="O4221" i="13"/>
  <c r="O4237" i="13"/>
  <c r="O4253" i="13"/>
  <c r="O4269" i="13"/>
  <c r="O4277" i="13"/>
  <c r="O4293" i="13"/>
  <c r="O4309" i="13"/>
  <c r="O4325" i="13"/>
  <c r="O4341" i="13"/>
  <c r="O4357" i="13"/>
  <c r="O4373" i="13"/>
  <c r="O4389" i="13"/>
  <c r="O4405" i="13"/>
  <c r="O4421" i="13"/>
  <c r="O4437" i="13"/>
  <c r="O4453" i="13"/>
  <c r="O4469" i="13"/>
  <c r="O4485" i="13"/>
  <c r="O4501" i="13"/>
  <c r="O4517" i="13"/>
  <c r="O4525" i="13"/>
  <c r="O4541" i="13"/>
  <c r="O4557" i="13"/>
  <c r="O4573" i="13"/>
  <c r="O4589" i="13"/>
  <c r="O4605" i="13"/>
  <c r="O4621" i="13"/>
  <c r="O4637" i="13"/>
  <c r="O4653" i="13"/>
  <c r="O4669" i="13"/>
  <c r="O4685" i="13"/>
  <c r="O4701" i="13"/>
  <c r="O4717" i="13"/>
  <c r="O4733" i="13"/>
  <c r="O4749" i="13"/>
  <c r="O4765" i="13"/>
  <c r="O4781" i="13"/>
  <c r="O4797" i="13"/>
  <c r="O4813" i="13"/>
  <c r="O4829" i="13"/>
  <c r="O4845" i="13"/>
  <c r="O4861" i="13"/>
  <c r="O3890" i="13"/>
  <c r="O3915" i="13"/>
  <c r="O3940" i="13"/>
  <c r="O3967" i="13"/>
  <c r="O3990" i="13"/>
  <c r="O4006" i="13"/>
  <c r="O4022" i="13"/>
  <c r="O4038" i="13"/>
  <c r="O4054" i="13"/>
  <c r="O4070" i="13"/>
  <c r="O4086" i="13"/>
  <c r="O4102" i="13"/>
  <c r="O4118" i="13"/>
  <c r="O4134" i="13"/>
  <c r="O4150" i="13"/>
  <c r="O4166" i="13"/>
  <c r="O4182" i="13"/>
  <c r="O4198" i="13"/>
  <c r="O4214" i="13"/>
  <c r="O4230" i="13"/>
  <c r="O4246" i="13"/>
  <c r="O4262" i="13"/>
  <c r="O4286" i="13"/>
  <c r="O4302" i="13"/>
  <c r="O4318" i="13"/>
  <c r="O4334" i="13"/>
  <c r="O4350" i="13"/>
  <c r="O4358" i="13"/>
  <c r="O4374" i="13"/>
  <c r="O4390" i="13"/>
  <c r="O4406" i="13"/>
  <c r="O4422" i="13"/>
  <c r="O4438" i="13"/>
  <c r="O4454" i="13"/>
  <c r="O4470" i="13"/>
  <c r="O4486" i="13"/>
  <c r="O4502" i="13"/>
  <c r="O4518" i="13"/>
  <c r="O1117" i="13"/>
  <c r="O1551" i="13"/>
  <c r="O1679" i="13"/>
  <c r="O1828" i="13"/>
  <c r="O1935" i="13"/>
  <c r="O1994" i="13"/>
  <c r="O2049" i="13"/>
  <c r="O2097" i="13"/>
  <c r="O2153" i="13"/>
  <c r="O2194" i="13"/>
  <c r="O2250" i="13"/>
  <c r="O2305" i="13"/>
  <c r="O2353" i="13"/>
  <c r="O2409" i="13"/>
  <c r="O2450" i="13"/>
  <c r="O2506" i="13"/>
  <c r="O2553" i="13"/>
  <c r="O2585" i="13"/>
  <c r="O2624" i="13"/>
  <c r="O2650" i="13"/>
  <c r="O2689" i="13"/>
  <c r="O2722" i="13"/>
  <c r="O2754" i="13"/>
  <c r="O2793" i="13"/>
  <c r="O2824" i="13"/>
  <c r="O2858" i="13"/>
  <c r="O2896" i="13"/>
  <c r="O2928" i="13"/>
  <c r="O2962" i="13"/>
  <c r="O2992" i="13"/>
  <c r="O3010" i="13"/>
  <c r="O3025" i="13"/>
  <c r="O3039" i="13"/>
  <c r="O3055" i="13"/>
  <c r="O3067" i="13"/>
  <c r="O3082" i="13"/>
  <c r="O3095" i="13"/>
  <c r="O3107" i="13"/>
  <c r="O3121" i="13"/>
  <c r="O3132" i="13"/>
  <c r="O3146" i="13"/>
  <c r="O3171" i="13"/>
  <c r="O3185" i="13"/>
  <c r="O3196" i="13"/>
  <c r="O3210" i="13"/>
  <c r="O3235" i="13"/>
  <c r="O3260" i="13"/>
  <c r="O3287" i="13"/>
  <c r="O3313" i="13"/>
  <c r="O3338" i="13"/>
  <c r="O3363" i="13"/>
  <c r="O3388" i="13"/>
  <c r="O3415" i="13"/>
  <c r="O3441" i="13"/>
  <c r="O3466" i="13"/>
  <c r="O3491" i="13"/>
  <c r="O3516" i="13"/>
  <c r="O3543" i="13"/>
  <c r="O3569" i="13"/>
  <c r="O3594" i="13"/>
  <c r="O3619" i="13"/>
  <c r="O3644" i="13"/>
  <c r="O3671" i="13"/>
  <c r="O3697" i="13"/>
  <c r="O3722" i="13"/>
  <c r="O3747" i="13"/>
  <c r="O3772" i="13"/>
  <c r="O3799" i="13"/>
  <c r="O3825" i="13"/>
  <c r="O3850" i="13"/>
  <c r="O3875" i="13"/>
  <c r="O3900" i="13"/>
  <c r="O3927" i="13"/>
  <c r="O3953" i="13"/>
  <c r="O3978" i="13"/>
  <c r="O3989" i="13"/>
  <c r="O4005" i="13"/>
  <c r="O4021" i="13"/>
  <c r="O4037" i="13"/>
  <c r="O4053" i="13"/>
  <c r="O4069" i="13"/>
  <c r="O4085" i="13"/>
  <c r="O4109" i="13"/>
  <c r="O4125" i="13"/>
  <c r="O4141" i="13"/>
  <c r="O4149" i="13"/>
  <c r="O4165" i="13"/>
  <c r="O4181" i="13"/>
  <c r="O4197" i="13"/>
  <c r="O4213" i="13"/>
  <c r="O4229" i="13"/>
  <c r="O4245" i="13"/>
  <c r="O4261" i="13"/>
  <c r="O4285" i="13"/>
  <c r="O4301" i="13"/>
  <c r="O4317" i="13"/>
  <c r="O4333" i="13"/>
  <c r="O4349" i="13"/>
  <c r="O4365" i="13"/>
  <c r="O4381" i="13"/>
  <c r="O4397" i="13"/>
  <c r="O4413" i="13"/>
  <c r="O4429" i="13"/>
  <c r="O4445" i="13"/>
  <c r="O4461" i="13"/>
  <c r="O4477" i="13"/>
  <c r="O4493" i="13"/>
  <c r="O4509" i="13"/>
  <c r="O4533" i="13"/>
  <c r="O4549" i="13"/>
  <c r="O4565" i="13"/>
  <c r="O4581" i="13"/>
  <c r="O4597" i="13"/>
  <c r="O4613" i="13"/>
  <c r="O4629" i="13"/>
  <c r="O4645" i="13"/>
  <c r="O4661" i="13"/>
  <c r="O4677" i="13"/>
  <c r="O4693" i="13"/>
  <c r="O4709" i="13"/>
  <c r="O4725" i="13"/>
  <c r="O4741" i="13"/>
  <c r="O4757" i="13"/>
  <c r="O4773" i="13"/>
  <c r="O4789" i="13"/>
  <c r="O4805" i="13"/>
  <c r="O4821" i="13"/>
  <c r="O4837" i="13"/>
  <c r="O4853" i="13"/>
  <c r="O3903" i="13"/>
  <c r="O3929" i="13"/>
  <c r="O3954" i="13"/>
  <c r="O3979" i="13"/>
  <c r="O3998" i="13"/>
  <c r="O4014" i="13"/>
  <c r="O4030" i="13"/>
  <c r="O4046" i="13"/>
  <c r="O4062" i="13"/>
  <c r="O4078" i="13"/>
  <c r="O4094" i="13"/>
  <c r="O4110" i="13"/>
  <c r="O4126" i="13"/>
  <c r="O4142" i="13"/>
  <c r="O4158" i="13"/>
  <c r="O4174" i="13"/>
  <c r="O4190" i="13"/>
  <c r="O4206" i="13"/>
  <c r="O4222" i="13"/>
  <c r="O4238" i="13"/>
  <c r="O4254" i="13"/>
  <c r="O4270" i="13"/>
  <c r="O4278" i="13"/>
  <c r="O4294" i="13"/>
  <c r="O4310" i="13"/>
  <c r="O4326" i="13"/>
  <c r="O4342" i="13"/>
  <c r="O4366" i="13"/>
  <c r="O4382" i="13"/>
  <c r="O4398" i="13"/>
  <c r="O4414" i="13"/>
  <c r="O4430" i="13"/>
  <c r="O4446" i="13"/>
  <c r="O4462" i="13"/>
  <c r="O4478" i="13"/>
  <c r="O4494" i="13"/>
  <c r="O4510" i="13"/>
  <c r="O4526" i="13"/>
  <c r="O1204" i="13"/>
  <c r="O1572" i="13"/>
  <c r="O1683" i="13"/>
  <c r="O1831" i="13"/>
  <c r="O1953" i="13"/>
  <c r="O2001" i="13"/>
  <c r="O2057" i="13"/>
  <c r="O2098" i="13"/>
  <c r="O2154" i="13"/>
  <c r="O2209" i="13"/>
  <c r="O2257" i="13"/>
  <c r="O2313" i="13"/>
  <c r="O2354" i="13"/>
  <c r="O2410" i="13"/>
  <c r="O2465" i="13"/>
  <c r="O2513" i="13"/>
  <c r="O2560" i="13"/>
  <c r="O2586" i="13"/>
  <c r="O2625" i="13"/>
  <c r="O2658" i="13"/>
  <c r="O2690" i="13"/>
  <c r="O2729" i="13"/>
  <c r="O2760" i="13"/>
  <c r="O2794" i="13"/>
  <c r="O2832" i="13"/>
  <c r="O2864" i="13"/>
  <c r="O2898" i="13"/>
  <c r="O2929" i="13"/>
  <c r="O2968" i="13"/>
  <c r="O2995" i="13"/>
  <c r="O3011" i="13"/>
  <c r="O3027" i="13"/>
  <c r="O3040" i="13"/>
  <c r="O3056" i="13"/>
  <c r="O3071" i="13"/>
  <c r="O3083" i="13"/>
  <c r="O3097" i="13"/>
  <c r="O3108" i="13"/>
  <c r="O3122" i="13"/>
  <c r="O3135" i="13"/>
  <c r="O3147" i="13"/>
  <c r="O3161" i="13"/>
  <c r="O3172" i="13"/>
  <c r="O3186" i="13"/>
  <c r="O3199" i="13"/>
  <c r="O3211" i="13"/>
  <c r="O3225" i="13"/>
  <c r="O3236" i="13"/>
  <c r="O3250" i="13"/>
  <c r="O3263" i="13"/>
  <c r="O3275" i="13"/>
  <c r="O3289" i="13"/>
  <c r="O3300" i="13"/>
  <c r="O3314" i="13"/>
  <c r="O3327" i="13"/>
  <c r="O3339" i="13"/>
  <c r="O3353" i="13"/>
  <c r="O3364" i="13"/>
  <c r="O3378" i="13"/>
  <c r="O3391" i="13"/>
  <c r="O3403" i="13"/>
  <c r="O3417" i="13"/>
  <c r="O3428" i="13"/>
  <c r="O3442" i="13"/>
  <c r="O3455" i="13"/>
  <c r="O3467" i="13"/>
  <c r="O3481" i="13"/>
  <c r="O3492" i="13"/>
  <c r="O3506" i="13"/>
  <c r="O3519" i="13"/>
  <c r="O3531" i="13"/>
  <c r="O3545" i="13"/>
  <c r="O3556" i="13"/>
  <c r="O3570" i="13"/>
  <c r="O3583" i="13"/>
  <c r="O3595" i="13"/>
  <c r="O3609" i="13"/>
  <c r="O3620" i="13"/>
  <c r="O3634" i="13"/>
  <c r="O3647" i="13"/>
  <c r="O3659" i="13"/>
  <c r="O3673" i="13"/>
  <c r="O3684" i="13"/>
  <c r="O3698" i="13"/>
  <c r="O3711" i="13"/>
  <c r="O3723" i="13"/>
  <c r="O3737" i="13"/>
  <c r="O3748" i="13"/>
  <c r="O3762" i="13"/>
  <c r="O3775" i="13"/>
  <c r="O3787" i="13"/>
  <c r="O3801" i="13"/>
  <c r="O3812" i="13"/>
  <c r="O3826" i="13"/>
  <c r="O3839" i="13"/>
  <c r="O3851" i="13"/>
  <c r="O3865" i="13"/>
  <c r="O3876" i="13"/>
  <c r="O1206" i="13"/>
  <c r="O1723" i="13"/>
  <c r="O1961" i="13"/>
  <c r="O2058" i="13"/>
  <c r="O2161" i="13"/>
  <c r="O2258" i="13"/>
  <c r="O2369" i="13"/>
  <c r="O2473" i="13"/>
  <c r="O2561" i="13"/>
  <c r="O2626" i="13"/>
  <c r="O2696" i="13"/>
  <c r="O2768" i="13"/>
  <c r="O2834" i="13"/>
  <c r="O2904" i="13"/>
  <c r="O2969" i="13"/>
  <c r="O3012" i="13"/>
  <c r="O3043" i="13"/>
  <c r="O3073" i="13"/>
  <c r="O3098" i="13"/>
  <c r="O3123" i="13"/>
  <c r="O3148" i="13"/>
  <c r="O3175" i="13"/>
  <c r="O3201" i="13"/>
  <c r="O3226" i="13"/>
  <c r="O3251" i="13"/>
  <c r="O3276" i="13"/>
  <c r="O3303" i="13"/>
  <c r="O3329" i="13"/>
  <c r="O3354" i="13"/>
  <c r="O3379" i="13"/>
  <c r="O3404" i="13"/>
  <c r="O3431" i="13"/>
  <c r="O3457" i="13"/>
  <c r="O3482" i="13"/>
  <c r="O3507" i="13"/>
  <c r="O3532" i="13"/>
  <c r="O3559" i="13"/>
  <c r="O3585" i="13"/>
  <c r="O3610" i="13"/>
  <c r="O3635" i="13"/>
  <c r="O3660" i="13"/>
  <c r="O3687" i="13"/>
  <c r="O3713" i="13"/>
  <c r="O3738" i="13"/>
  <c r="O3763" i="13"/>
  <c r="O3788" i="13"/>
  <c r="O3815" i="13"/>
  <c r="O3841" i="13"/>
  <c r="O3866" i="13"/>
  <c r="O3891" i="13"/>
  <c r="O3916" i="13"/>
  <c r="O3943" i="13"/>
  <c r="O3961" i="13"/>
  <c r="O3983" i="13"/>
  <c r="O3995" i="13"/>
  <c r="O4009" i="13"/>
  <c r="O4023" i="13"/>
  <c r="O4034" i="13"/>
  <c r="O4048" i="13"/>
  <c r="O4059" i="13"/>
  <c r="O4073" i="13"/>
  <c r="O4087" i="13"/>
  <c r="O4098" i="13"/>
  <c r="O4112" i="13"/>
  <c r="O4123" i="13"/>
  <c r="O4137" i="13"/>
  <c r="O4151" i="13"/>
  <c r="O4162" i="13"/>
  <c r="O4176" i="13"/>
  <c r="O4187" i="13"/>
  <c r="O4201" i="13"/>
  <c r="O4215" i="13"/>
  <c r="O4226" i="13"/>
  <c r="O4240" i="13"/>
  <c r="O4251" i="13"/>
  <c r="O4265" i="13"/>
  <c r="O4279" i="13"/>
  <c r="O4290" i="13"/>
  <c r="O4304" i="13"/>
  <c r="O4315" i="13"/>
  <c r="O4329" i="13"/>
  <c r="O4343" i="13"/>
  <c r="O4354" i="13"/>
  <c r="O4368" i="13"/>
  <c r="O4379" i="13"/>
  <c r="O4393" i="13"/>
  <c r="O4407" i="13"/>
  <c r="O4418" i="13"/>
  <c r="O4432" i="13"/>
  <c r="O4443" i="13"/>
  <c r="O4457" i="13"/>
  <c r="O4471" i="13"/>
  <c r="O4482" i="13"/>
  <c r="O4496" i="13"/>
  <c r="O4507" i="13"/>
  <c r="O4521" i="13"/>
  <c r="O4534" i="13"/>
  <c r="O4544" i="13"/>
  <c r="O4554" i="13"/>
  <c r="O4566" i="13"/>
  <c r="O4576" i="13"/>
  <c r="O4586" i="13"/>
  <c r="O4598" i="13"/>
  <c r="O4608" i="13"/>
  <c r="O4618" i="13"/>
  <c r="O4630" i="13"/>
  <c r="O4640" i="13"/>
  <c r="O4650" i="13"/>
  <c r="O4662" i="13"/>
  <c r="O4672" i="13"/>
  <c r="O4682" i="13"/>
  <c r="O4694" i="13"/>
  <c r="O4704" i="13"/>
  <c r="O4714" i="13"/>
  <c r="O4726" i="13"/>
  <c r="O4736" i="13"/>
  <c r="O4746" i="13"/>
  <c r="O4758" i="13"/>
  <c r="O4768" i="13"/>
  <c r="O4778" i="13"/>
  <c r="O4790" i="13"/>
  <c r="O4800" i="13"/>
  <c r="O4810" i="13"/>
  <c r="O4822" i="13"/>
  <c r="O4832" i="13"/>
  <c r="O4842" i="13"/>
  <c r="O4854" i="13"/>
  <c r="O4066" i="13"/>
  <c r="O4155" i="13"/>
  <c r="O4194" i="13"/>
  <c r="O4233" i="13"/>
  <c r="O4272" i="13"/>
  <c r="O4311" i="13"/>
  <c r="O4347" i="13"/>
  <c r="O4400" i="13"/>
  <c r="O4439" i="13"/>
  <c r="O4489" i="13"/>
  <c r="O4528" i="13"/>
  <c r="O4560" i="13"/>
  <c r="O4592" i="13"/>
  <c r="O4634" i="13"/>
  <c r="O4666" i="13"/>
  <c r="O4710" i="13"/>
  <c r="O4742" i="13"/>
  <c r="O4774" i="13"/>
  <c r="O4816" i="13"/>
  <c r="O4848" i="13"/>
  <c r="O2944" i="13"/>
  <c r="O3266" i="13"/>
  <c r="O3369" i="13"/>
  <c r="O3471" i="13"/>
  <c r="O3572" i="13"/>
  <c r="O3727" i="13"/>
  <c r="O3828" i="13"/>
  <c r="O3931" i="13"/>
  <c r="O4003" i="13"/>
  <c r="O4056" i="13"/>
  <c r="O4106" i="13"/>
  <c r="O4184" i="13"/>
  <c r="O4234" i="13"/>
  <c r="O4287" i="13"/>
  <c r="O4337" i="13"/>
  <c r="O4387" i="13"/>
  <c r="O4440" i="13"/>
  <c r="O4490" i="13"/>
  <c r="O4539" i="13"/>
  <c r="O4583" i="13"/>
  <c r="O4635" i="13"/>
  <c r="O4689" i="13"/>
  <c r="O4731" i="13"/>
  <c r="O4775" i="13"/>
  <c r="O4817" i="13"/>
  <c r="O4859" i="13"/>
  <c r="O2122" i="13"/>
  <c r="O2537" i="13"/>
  <c r="O2809" i="13"/>
  <c r="O3031" i="13"/>
  <c r="O3191" i="13"/>
  <c r="O3292" i="13"/>
  <c r="O3395" i="13"/>
  <c r="O3498" i="13"/>
  <c r="O3601" i="13"/>
  <c r="O3703" i="13"/>
  <c r="O3804" i="13"/>
  <c r="O3956" i="13"/>
  <c r="O4018" i="13"/>
  <c r="O4071" i="13"/>
  <c r="O4121" i="13"/>
  <c r="O4171" i="13"/>
  <c r="O4224" i="13"/>
  <c r="O4274" i="13"/>
  <c r="O4352" i="13"/>
  <c r="O4402" i="13"/>
  <c r="O4455" i="13"/>
  <c r="O4505" i="13"/>
  <c r="O4552" i="13"/>
  <c r="O4594" i="13"/>
  <c r="O4638" i="13"/>
  <c r="O4680" i="13"/>
  <c r="O4722" i="13"/>
  <c r="O4776" i="13"/>
  <c r="O4818" i="13"/>
  <c r="O1636" i="13"/>
  <c r="O2226" i="13"/>
  <c r="O2673" i="13"/>
  <c r="O3003" i="13"/>
  <c r="O3115" i="13"/>
  <c r="O3218" i="13"/>
  <c r="O3321" i="13"/>
  <c r="O3423" i="13"/>
  <c r="O3524" i="13"/>
  <c r="O3627" i="13"/>
  <c r="O3755" i="13"/>
  <c r="O3883" i="13"/>
  <c r="O3980" i="13"/>
  <c r="O4033" i="13"/>
  <c r="O4083" i="13"/>
  <c r="O4136" i="13"/>
  <c r="O4200" i="13"/>
  <c r="O4250" i="13"/>
  <c r="O4328" i="13"/>
  <c r="O4378" i="13"/>
  <c r="O4417" i="13"/>
  <c r="O4467" i="13"/>
  <c r="O4520" i="13"/>
  <c r="O4563" i="13"/>
  <c r="O4607" i="13"/>
  <c r="O4671" i="13"/>
  <c r="O4713" i="13"/>
  <c r="O4755" i="13"/>
  <c r="O4799" i="13"/>
  <c r="O4841" i="13"/>
  <c r="O1374" i="13"/>
  <c r="O1743" i="13"/>
  <c r="O1962" i="13"/>
  <c r="O2065" i="13"/>
  <c r="O2162" i="13"/>
  <c r="O2273" i="13"/>
  <c r="O2377" i="13"/>
  <c r="O2474" i="13"/>
  <c r="O2562" i="13"/>
  <c r="O2632" i="13"/>
  <c r="O2704" i="13"/>
  <c r="O2770" i="13"/>
  <c r="O2840" i="13"/>
  <c r="O2905" i="13"/>
  <c r="O2970" i="13"/>
  <c r="O3016" i="13"/>
  <c r="O3046" i="13"/>
  <c r="O3074" i="13"/>
  <c r="O3099" i="13"/>
  <c r="O3124" i="13"/>
  <c r="O3151" i="13"/>
  <c r="O3177" i="13"/>
  <c r="O3202" i="13"/>
  <c r="O3227" i="13"/>
  <c r="O3252" i="13"/>
  <c r="O3279" i="13"/>
  <c r="O3305" i="13"/>
  <c r="O3330" i="13"/>
  <c r="O3355" i="13"/>
  <c r="O3380" i="13"/>
  <c r="O3407" i="13"/>
  <c r="O3433" i="13"/>
  <c r="O3458" i="13"/>
  <c r="O3483" i="13"/>
  <c r="O3508" i="13"/>
  <c r="O3535" i="13"/>
  <c r="O3561" i="13"/>
  <c r="O3586" i="13"/>
  <c r="O3611" i="13"/>
  <c r="O3636" i="13"/>
  <c r="O3663" i="13"/>
  <c r="O3689" i="13"/>
  <c r="O3714" i="13"/>
  <c r="O3739" i="13"/>
  <c r="O3764" i="13"/>
  <c r="O3791" i="13"/>
  <c r="O3817" i="13"/>
  <c r="O3842" i="13"/>
  <c r="O3867" i="13"/>
  <c r="O3892" i="13"/>
  <c r="O3919" i="13"/>
  <c r="O3945" i="13"/>
  <c r="O3962" i="13"/>
  <c r="O3985" i="13"/>
  <c r="O3999" i="13"/>
  <c r="O4010" i="13"/>
  <c r="O4024" i="13"/>
  <c r="O4035" i="13"/>
  <c r="O4049" i="13"/>
  <c r="O4063" i="13"/>
  <c r="O4074" i="13"/>
  <c r="O4088" i="13"/>
  <c r="O4099" i="13"/>
  <c r="O4113" i="13"/>
  <c r="O4127" i="13"/>
  <c r="O4138" i="13"/>
  <c r="O4152" i="13"/>
  <c r="O4163" i="13"/>
  <c r="O4177" i="13"/>
  <c r="O4191" i="13"/>
  <c r="O4202" i="13"/>
  <c r="O4216" i="13"/>
  <c r="O4227" i="13"/>
  <c r="O4241" i="13"/>
  <c r="O4255" i="13"/>
  <c r="O4266" i="13"/>
  <c r="O4280" i="13"/>
  <c r="O4291" i="13"/>
  <c r="O4305" i="13"/>
  <c r="O4319" i="13"/>
  <c r="O4330" i="13"/>
  <c r="O4344" i="13"/>
  <c r="O4355" i="13"/>
  <c r="O4369" i="13"/>
  <c r="O4383" i="13"/>
  <c r="O4394" i="13"/>
  <c r="O4408" i="13"/>
  <c r="O4419" i="13"/>
  <c r="O4433" i="13"/>
  <c r="O4447" i="13"/>
  <c r="O4458" i="13"/>
  <c r="O4472" i="13"/>
  <c r="O4483" i="13"/>
  <c r="O4497" i="13"/>
  <c r="O4511" i="13"/>
  <c r="O4522" i="13"/>
  <c r="O4535" i="13"/>
  <c r="O4545" i="13"/>
  <c r="O4555" i="13"/>
  <c r="O4567" i="13"/>
  <c r="O4577" i="13"/>
  <c r="O4587" i="13"/>
  <c r="O4599" i="13"/>
  <c r="O4609" i="13"/>
  <c r="O4619" i="13"/>
  <c r="O4631" i="13"/>
  <c r="O4641" i="13"/>
  <c r="O4651" i="13"/>
  <c r="O4663" i="13"/>
  <c r="O4673" i="13"/>
  <c r="O4683" i="13"/>
  <c r="O4695" i="13"/>
  <c r="O4705" i="13"/>
  <c r="O4715" i="13"/>
  <c r="O4727" i="13"/>
  <c r="O4737" i="13"/>
  <c r="O4747" i="13"/>
  <c r="O4759" i="13"/>
  <c r="O4769" i="13"/>
  <c r="O4779" i="13"/>
  <c r="O4791" i="13"/>
  <c r="O4801" i="13"/>
  <c r="O4811" i="13"/>
  <c r="O4823" i="13"/>
  <c r="O4833" i="13"/>
  <c r="O4843" i="13"/>
  <c r="O4855" i="13"/>
  <c r="O4256" i="13"/>
  <c r="O4295" i="13"/>
  <c r="O4320" i="13"/>
  <c r="O4345" i="13"/>
  <c r="O4370" i="13"/>
  <c r="O4395" i="13"/>
  <c r="O4409" i="13"/>
  <c r="O4434" i="13"/>
  <c r="O4459" i="13"/>
  <c r="O4487" i="13"/>
  <c r="O4512" i="13"/>
  <c r="O4536" i="13"/>
  <c r="O4558" i="13"/>
  <c r="O4578" i="13"/>
  <c r="O4600" i="13"/>
  <c r="O4622" i="13"/>
  <c r="O4642" i="13"/>
  <c r="O4664" i="13"/>
  <c r="O4686" i="13"/>
  <c r="O4706" i="13"/>
  <c r="O4738" i="13"/>
  <c r="O4750" i="13"/>
  <c r="O4770" i="13"/>
  <c r="O4802" i="13"/>
  <c r="O4824" i="13"/>
  <c r="O4834" i="13"/>
  <c r="O4856" i="13"/>
  <c r="O1764" i="13"/>
  <c r="O1970" i="13"/>
  <c r="O2185" i="13"/>
  <c r="O2385" i="13"/>
  <c r="O2576" i="13"/>
  <c r="O2712" i="13"/>
  <c r="O2842" i="13"/>
  <c r="O2985" i="13"/>
  <c r="O3048" i="13"/>
  <c r="O3129" i="13"/>
  <c r="O3179" i="13"/>
  <c r="O3231" i="13"/>
  <c r="O3282" i="13"/>
  <c r="O3332" i="13"/>
  <c r="O3359" i="13"/>
  <c r="O3410" i="13"/>
  <c r="O3460" i="13"/>
  <c r="O3513" i="13"/>
  <c r="O3563" i="13"/>
  <c r="O3615" i="13"/>
  <c r="O3691" i="13"/>
  <c r="O3716" i="13"/>
  <c r="O3794" i="13"/>
  <c r="O3844" i="13"/>
  <c r="O3871" i="13"/>
  <c r="O3922" i="13"/>
  <c r="O3970" i="13"/>
  <c r="O4015" i="13"/>
  <c r="O4040" i="13"/>
  <c r="O4051" i="13"/>
  <c r="O4079" i="13"/>
  <c r="O4104" i="13"/>
  <c r="O4143" i="13"/>
  <c r="O4168" i="13"/>
  <c r="O4193" i="13"/>
  <c r="O4218" i="13"/>
  <c r="O4243" i="13"/>
  <c r="O4271" i="13"/>
  <c r="O4296" i="13"/>
  <c r="O4321" i="13"/>
  <c r="O4346" i="13"/>
  <c r="O4371" i="13"/>
  <c r="O4399" i="13"/>
  <c r="O4424" i="13"/>
  <c r="O4449" i="13"/>
  <c r="O4474" i="13"/>
  <c r="O4499" i="13"/>
  <c r="O4527" i="13"/>
  <c r="O4547" i="13"/>
  <c r="O4569" i="13"/>
  <c r="O4591" i="13"/>
  <c r="O4611" i="13"/>
  <c r="O4633" i="13"/>
  <c r="O4655" i="13"/>
  <c r="O4675" i="13"/>
  <c r="O4697" i="13"/>
  <c r="O4719" i="13"/>
  <c r="O4729" i="13"/>
  <c r="O4751" i="13"/>
  <c r="O4771" i="13"/>
  <c r="O4793" i="13"/>
  <c r="O4815" i="13"/>
  <c r="O4835" i="13"/>
  <c r="O4857" i="13"/>
  <c r="O1851" i="13"/>
  <c r="O2002" i="13"/>
  <c r="O2217" i="13"/>
  <c r="O2514" i="13"/>
  <c r="O2665" i="13"/>
  <c r="O2800" i="13"/>
  <c r="O2937" i="13"/>
  <c r="O3028" i="13"/>
  <c r="O3084" i="13"/>
  <c r="O3137" i="13"/>
  <c r="O3187" i="13"/>
  <c r="O3239" i="13"/>
  <c r="O3290" i="13"/>
  <c r="O3340" i="13"/>
  <c r="O3393" i="13"/>
  <c r="O3443" i="13"/>
  <c r="O3495" i="13"/>
  <c r="O3546" i="13"/>
  <c r="O3596" i="13"/>
  <c r="O3649" i="13"/>
  <c r="O3699" i="13"/>
  <c r="O3751" i="13"/>
  <c r="O3802" i="13"/>
  <c r="O3852" i="13"/>
  <c r="O3905" i="13"/>
  <c r="O3948" i="13"/>
  <c r="O3991" i="13"/>
  <c r="O4016" i="13"/>
  <c r="O4041" i="13"/>
  <c r="O4080" i="13"/>
  <c r="O4105" i="13"/>
  <c r="O4130" i="13"/>
  <c r="O4169" i="13"/>
  <c r="O4208" i="13"/>
  <c r="O4247" i="13"/>
  <c r="O4283" i="13"/>
  <c r="O4322" i="13"/>
  <c r="O4361" i="13"/>
  <c r="O4386" i="13"/>
  <c r="O4425" i="13"/>
  <c r="O4464" i="13"/>
  <c r="O4503" i="13"/>
  <c r="O4538" i="13"/>
  <c r="O4570" i="13"/>
  <c r="O4602" i="13"/>
  <c r="O4624" i="13"/>
  <c r="O4656" i="13"/>
  <c r="O4688" i="13"/>
  <c r="O4720" i="13"/>
  <c r="O4752" i="13"/>
  <c r="O4784" i="13"/>
  <c r="O4806" i="13"/>
  <c r="O4838" i="13"/>
  <c r="O2801" i="13"/>
  <c r="O3087" i="13"/>
  <c r="O3163" i="13"/>
  <c r="O3215" i="13"/>
  <c r="O3316" i="13"/>
  <c r="O3419" i="13"/>
  <c r="O3522" i="13"/>
  <c r="O3599" i="13"/>
  <c r="O3675" i="13"/>
  <c r="O3803" i="13"/>
  <c r="O3881" i="13"/>
  <c r="O3992" i="13"/>
  <c r="O4042" i="13"/>
  <c r="O4081" i="13"/>
  <c r="O4131" i="13"/>
  <c r="O4170" i="13"/>
  <c r="O4209" i="13"/>
  <c r="O4273" i="13"/>
  <c r="O4312" i="13"/>
  <c r="O4376" i="13"/>
  <c r="O4426" i="13"/>
  <c r="O4451" i="13"/>
  <c r="O4515" i="13"/>
  <c r="O4551" i="13"/>
  <c r="O4603" i="13"/>
  <c r="O4647" i="13"/>
  <c r="O4679" i="13"/>
  <c r="O4721" i="13"/>
  <c r="O4753" i="13"/>
  <c r="O4795" i="13"/>
  <c r="O4849" i="13"/>
  <c r="O1892" i="13"/>
  <c r="O2225" i="13"/>
  <c r="O2672" i="13"/>
  <c r="O2880" i="13"/>
  <c r="O3062" i="13"/>
  <c r="O3139" i="13"/>
  <c r="O3267" i="13"/>
  <c r="O3370" i="13"/>
  <c r="O3473" i="13"/>
  <c r="O3523" i="13"/>
  <c r="O3651" i="13"/>
  <c r="O3754" i="13"/>
  <c r="O3831" i="13"/>
  <c r="O3932" i="13"/>
  <c r="O3993" i="13"/>
  <c r="O4057" i="13"/>
  <c r="O4107" i="13"/>
  <c r="O4135" i="13"/>
  <c r="O4199" i="13"/>
  <c r="O4249" i="13"/>
  <c r="O4299" i="13"/>
  <c r="O4338" i="13"/>
  <c r="O4391" i="13"/>
  <c r="O4427" i="13"/>
  <c r="O4480" i="13"/>
  <c r="O4530" i="13"/>
  <c r="O4574" i="13"/>
  <c r="O4606" i="13"/>
  <c r="O4648" i="13"/>
  <c r="O4690" i="13"/>
  <c r="O4734" i="13"/>
  <c r="O4766" i="13"/>
  <c r="O4808" i="13"/>
  <c r="O4850" i="13"/>
  <c r="O2026" i="13"/>
  <c r="O2441" i="13"/>
  <c r="O2745" i="13"/>
  <c r="O2881" i="13"/>
  <c r="O3064" i="13"/>
  <c r="O3167" i="13"/>
  <c r="O3268" i="13"/>
  <c r="O3396" i="13"/>
  <c r="O3474" i="13"/>
  <c r="O3577" i="13"/>
  <c r="O3652" i="13"/>
  <c r="O3730" i="13"/>
  <c r="O3833" i="13"/>
  <c r="O3959" i="13"/>
  <c r="O4008" i="13"/>
  <c r="O4058" i="13"/>
  <c r="O4111" i="13"/>
  <c r="O4161" i="13"/>
  <c r="O4211" i="13"/>
  <c r="O4275" i="13"/>
  <c r="O4314" i="13"/>
  <c r="O4353" i="13"/>
  <c r="O4392" i="13"/>
  <c r="O4442" i="13"/>
  <c r="O4495" i="13"/>
  <c r="O4553" i="13"/>
  <c r="O4595" i="13"/>
  <c r="O4627" i="13"/>
  <c r="O4659" i="13"/>
  <c r="O4703" i="13"/>
  <c r="O4745" i="13"/>
  <c r="O4787" i="13"/>
  <c r="O4831" i="13"/>
  <c r="O4863" i="13"/>
  <c r="O1447" i="13"/>
  <c r="O1747" i="13"/>
  <c r="O1969" i="13"/>
  <c r="O2066" i="13"/>
  <c r="O2177" i="13"/>
  <c r="O2281" i="13"/>
  <c r="O2378" i="13"/>
  <c r="O2481" i="13"/>
  <c r="O2568" i="13"/>
  <c r="O2640" i="13"/>
  <c r="O2706" i="13"/>
  <c r="O2776" i="13"/>
  <c r="O2841" i="13"/>
  <c r="O2906" i="13"/>
  <c r="O2978" i="13"/>
  <c r="O3018" i="13"/>
  <c r="O3047" i="13"/>
  <c r="O3075" i="13"/>
  <c r="O3100" i="13"/>
  <c r="O3127" i="13"/>
  <c r="O3153" i="13"/>
  <c r="O3178" i="13"/>
  <c r="O3203" i="13"/>
  <c r="O3228" i="13"/>
  <c r="O3255" i="13"/>
  <c r="O3281" i="13"/>
  <c r="O3306" i="13"/>
  <c r="O3331" i="13"/>
  <c r="O3356" i="13"/>
  <c r="O3383" i="13"/>
  <c r="O3409" i="13"/>
  <c r="O3434" i="13"/>
  <c r="O3459" i="13"/>
  <c r="O3484" i="13"/>
  <c r="O3511" i="13"/>
  <c r="O3537" i="13"/>
  <c r="O3562" i="13"/>
  <c r="O3587" i="13"/>
  <c r="O3612" i="13"/>
  <c r="O3639" i="13"/>
  <c r="O3665" i="13"/>
  <c r="O3690" i="13"/>
  <c r="O3715" i="13"/>
  <c r="O3740" i="13"/>
  <c r="O3767" i="13"/>
  <c r="O3793" i="13"/>
  <c r="O3818" i="13"/>
  <c r="O3843" i="13"/>
  <c r="O3868" i="13"/>
  <c r="O3895" i="13"/>
  <c r="O3921" i="13"/>
  <c r="O3946" i="13"/>
  <c r="O3969" i="13"/>
  <c r="O3986" i="13"/>
  <c r="O4000" i="13"/>
  <c r="O4011" i="13"/>
  <c r="O4025" i="13"/>
  <c r="O4039" i="13"/>
  <c r="O4050" i="13"/>
  <c r="O4064" i="13"/>
  <c r="O4075" i="13"/>
  <c r="O4089" i="13"/>
  <c r="O4103" i="13"/>
  <c r="O4114" i="13"/>
  <c r="O4128" i="13"/>
  <c r="O4139" i="13"/>
  <c r="O4153" i="13"/>
  <c r="O4167" i="13"/>
  <c r="O4178" i="13"/>
  <c r="O4192" i="13"/>
  <c r="O4203" i="13"/>
  <c r="O4217" i="13"/>
  <c r="O4231" i="13"/>
  <c r="O4242" i="13"/>
  <c r="O4267" i="13"/>
  <c r="O4281" i="13"/>
  <c r="O4306" i="13"/>
  <c r="O4331" i="13"/>
  <c r="O4359" i="13"/>
  <c r="O4384" i="13"/>
  <c r="O4423" i="13"/>
  <c r="O4448" i="13"/>
  <c r="O4473" i="13"/>
  <c r="O4498" i="13"/>
  <c r="O4523" i="13"/>
  <c r="O4546" i="13"/>
  <c r="O4568" i="13"/>
  <c r="O4590" i="13"/>
  <c r="O4610" i="13"/>
  <c r="O4632" i="13"/>
  <c r="O4654" i="13"/>
  <c r="O4674" i="13"/>
  <c r="O4696" i="13"/>
  <c r="O4718" i="13"/>
  <c r="O4728" i="13"/>
  <c r="O4760" i="13"/>
  <c r="O4782" i="13"/>
  <c r="O4792" i="13"/>
  <c r="O4814" i="13"/>
  <c r="O4846" i="13"/>
  <c r="O1451" i="13"/>
  <c r="O2081" i="13"/>
  <c r="O2282" i="13"/>
  <c r="O2482" i="13"/>
  <c r="O2642" i="13"/>
  <c r="O2777" i="13"/>
  <c r="O2914" i="13"/>
  <c r="O3019" i="13"/>
  <c r="O3076" i="13"/>
  <c r="O3103" i="13"/>
  <c r="O3154" i="13"/>
  <c r="O3204" i="13"/>
  <c r="O3257" i="13"/>
  <c r="O3307" i="13"/>
  <c r="O3385" i="13"/>
  <c r="O3435" i="13"/>
  <c r="O3487" i="13"/>
  <c r="O3538" i="13"/>
  <c r="O3588" i="13"/>
  <c r="O3641" i="13"/>
  <c r="O3666" i="13"/>
  <c r="O3743" i="13"/>
  <c r="O3769" i="13"/>
  <c r="O3819" i="13"/>
  <c r="O3897" i="13"/>
  <c r="O3947" i="13"/>
  <c r="O3987" i="13"/>
  <c r="O4001" i="13"/>
  <c r="O4026" i="13"/>
  <c r="O4065" i="13"/>
  <c r="O4090" i="13"/>
  <c r="O4115" i="13"/>
  <c r="O4129" i="13"/>
  <c r="O4154" i="13"/>
  <c r="O4179" i="13"/>
  <c r="O4207" i="13"/>
  <c r="O4232" i="13"/>
  <c r="O4257" i="13"/>
  <c r="O4282" i="13"/>
  <c r="O4307" i="13"/>
  <c r="O4335" i="13"/>
  <c r="O4360" i="13"/>
  <c r="O4385" i="13"/>
  <c r="O4410" i="13"/>
  <c r="O4435" i="13"/>
  <c r="O4463" i="13"/>
  <c r="O4488" i="13"/>
  <c r="O4513" i="13"/>
  <c r="O4537" i="13"/>
  <c r="O4559" i="13"/>
  <c r="O4579" i="13"/>
  <c r="O4601" i="13"/>
  <c r="O4623" i="13"/>
  <c r="O4643" i="13"/>
  <c r="O4665" i="13"/>
  <c r="O4687" i="13"/>
  <c r="O4707" i="13"/>
  <c r="O4739" i="13"/>
  <c r="O4761" i="13"/>
  <c r="O4783" i="13"/>
  <c r="O4803" i="13"/>
  <c r="O4825" i="13"/>
  <c r="O4847" i="13"/>
  <c r="O1575" i="13"/>
  <c r="O2113" i="13"/>
  <c r="O2314" i="13"/>
  <c r="O2417" i="13"/>
  <c r="O2594" i="13"/>
  <c r="O2730" i="13"/>
  <c r="O2865" i="13"/>
  <c r="O3000" i="13"/>
  <c r="O3057" i="13"/>
  <c r="O3111" i="13"/>
  <c r="O3162" i="13"/>
  <c r="O3212" i="13"/>
  <c r="O3265" i="13"/>
  <c r="O3315" i="13"/>
  <c r="O3367" i="13"/>
  <c r="O3418" i="13"/>
  <c r="O3468" i="13"/>
  <c r="O3521" i="13"/>
  <c r="O3571" i="13"/>
  <c r="O3623" i="13"/>
  <c r="O3674" i="13"/>
  <c r="O3724" i="13"/>
  <c r="O3777" i="13"/>
  <c r="O3827" i="13"/>
  <c r="O3879" i="13"/>
  <c r="O3930" i="13"/>
  <c r="O3971" i="13"/>
  <c r="O4002" i="13"/>
  <c r="O4027" i="13"/>
  <c r="O4055" i="13"/>
  <c r="O4091" i="13"/>
  <c r="O4119" i="13"/>
  <c r="O4144" i="13"/>
  <c r="O4183" i="13"/>
  <c r="O4219" i="13"/>
  <c r="O4258" i="13"/>
  <c r="O4297" i="13"/>
  <c r="O4336" i="13"/>
  <c r="O4375" i="13"/>
  <c r="O4411" i="13"/>
  <c r="O4450" i="13"/>
  <c r="O4475" i="13"/>
  <c r="O4514" i="13"/>
  <c r="O4550" i="13"/>
  <c r="O4582" i="13"/>
  <c r="O4614" i="13"/>
  <c r="O4646" i="13"/>
  <c r="O4678" i="13"/>
  <c r="O4698" i="13"/>
  <c r="O4730" i="13"/>
  <c r="O4762" i="13"/>
  <c r="O4794" i="13"/>
  <c r="O4826" i="13"/>
  <c r="O4858" i="13"/>
  <c r="O2873" i="13"/>
  <c r="O3058" i="13"/>
  <c r="O3138" i="13"/>
  <c r="O3241" i="13"/>
  <c r="O3343" i="13"/>
  <c r="O3444" i="13"/>
  <c r="O3547" i="13"/>
  <c r="O3625" i="13"/>
  <c r="O3700" i="13"/>
  <c r="O3778" i="13"/>
  <c r="O3906" i="13"/>
  <c r="O3972" i="13"/>
  <c r="O4031" i="13"/>
  <c r="O4067" i="13"/>
  <c r="O4120" i="13"/>
  <c r="O4159" i="13"/>
  <c r="O4223" i="13"/>
  <c r="O4259" i="13"/>
  <c r="O4323" i="13"/>
  <c r="O4362" i="13"/>
  <c r="O4415" i="13"/>
  <c r="O4465" i="13"/>
  <c r="O4504" i="13"/>
  <c r="O4561" i="13"/>
  <c r="O4593" i="13"/>
  <c r="O4625" i="13"/>
  <c r="O4667" i="13"/>
  <c r="O4711" i="13"/>
  <c r="O4763" i="13"/>
  <c r="O4807" i="13"/>
  <c r="O4839" i="13"/>
  <c r="O1596" i="13"/>
  <c r="O2322" i="13"/>
  <c r="O2602" i="13"/>
  <c r="O2945" i="13"/>
  <c r="O3089" i="13"/>
  <c r="O3164" i="13"/>
  <c r="O3242" i="13"/>
  <c r="O3345" i="13"/>
  <c r="O3447" i="13"/>
  <c r="O3548" i="13"/>
  <c r="O3626" i="13"/>
  <c r="O3729" i="13"/>
  <c r="O3857" i="13"/>
  <c r="O3907" i="13"/>
  <c r="O4007" i="13"/>
  <c r="O4043" i="13"/>
  <c r="O4096" i="13"/>
  <c r="O4146" i="13"/>
  <c r="O4185" i="13"/>
  <c r="O4235" i="13"/>
  <c r="O4288" i="13"/>
  <c r="O4327" i="13"/>
  <c r="O4377" i="13"/>
  <c r="O4441" i="13"/>
  <c r="O4491" i="13"/>
  <c r="O4542" i="13"/>
  <c r="O4584" i="13"/>
  <c r="O4626" i="13"/>
  <c r="O4670" i="13"/>
  <c r="O4712" i="13"/>
  <c r="O4744" i="13"/>
  <c r="O4786" i="13"/>
  <c r="O4830" i="13"/>
  <c r="O4862" i="13"/>
  <c r="O2129" i="13"/>
  <c r="O2337" i="13"/>
  <c r="O2608" i="13"/>
  <c r="O2946" i="13"/>
  <c r="O3090" i="13"/>
  <c r="O3193" i="13"/>
  <c r="O3295" i="13"/>
  <c r="O3371" i="13"/>
  <c r="O3499" i="13"/>
  <c r="O3602" i="13"/>
  <c r="O3705" i="13"/>
  <c r="O3780" i="13"/>
  <c r="O3858" i="13"/>
  <c r="O3935" i="13"/>
  <c r="O4019" i="13"/>
  <c r="O4072" i="13"/>
  <c r="O4122" i="13"/>
  <c r="O4175" i="13"/>
  <c r="O4225" i="13"/>
  <c r="O4264" i="13"/>
  <c r="O4289" i="13"/>
  <c r="O4339" i="13"/>
  <c r="O4403" i="13"/>
  <c r="O4456" i="13"/>
  <c r="O4506" i="13"/>
  <c r="O4543" i="13"/>
  <c r="O4585" i="13"/>
  <c r="O4617" i="13"/>
  <c r="O4649" i="13"/>
  <c r="O4691" i="13"/>
  <c r="O4735" i="13"/>
  <c r="O4777" i="13"/>
  <c r="O4819" i="13"/>
  <c r="O1595" i="13"/>
  <c r="O1852" i="13"/>
  <c r="O2017" i="13"/>
  <c r="O2121" i="13"/>
  <c r="O2218" i="13"/>
  <c r="O2321" i="13"/>
  <c r="O2418" i="13"/>
  <c r="O2529" i="13"/>
  <c r="O2601" i="13"/>
  <c r="O2666" i="13"/>
  <c r="O2736" i="13"/>
  <c r="O3001" i="13"/>
  <c r="O3030" i="13"/>
  <c r="O3113" i="13"/>
  <c r="O3188" i="13"/>
  <c r="O3291" i="13"/>
  <c r="O3394" i="13"/>
  <c r="O3497" i="13"/>
  <c r="O3650" i="13"/>
  <c r="O3753" i="13"/>
  <c r="O3855" i="13"/>
  <c r="O3955" i="13"/>
  <c r="O4017" i="13"/>
  <c r="O4095" i="13"/>
  <c r="O4145" i="13"/>
  <c r="O4195" i="13"/>
  <c r="O4248" i="13"/>
  <c r="O4298" i="13"/>
  <c r="O4351" i="13"/>
  <c r="O4401" i="13"/>
  <c r="O4479" i="13"/>
  <c r="O4529" i="13"/>
  <c r="O4571" i="13"/>
  <c r="O4615" i="13"/>
  <c r="O4657" i="13"/>
  <c r="O4699" i="13"/>
  <c r="O4743" i="13"/>
  <c r="O4785" i="13"/>
  <c r="O4827" i="13"/>
  <c r="O2025" i="13"/>
  <c r="O2433" i="13"/>
  <c r="O2737" i="13"/>
  <c r="O3002" i="13"/>
  <c r="O3114" i="13"/>
  <c r="O3217" i="13"/>
  <c r="O3319" i="13"/>
  <c r="O3420" i="13"/>
  <c r="O3575" i="13"/>
  <c r="O3676" i="13"/>
  <c r="O3779" i="13"/>
  <c r="O3882" i="13"/>
  <c r="O3975" i="13"/>
  <c r="O4032" i="13"/>
  <c r="O4082" i="13"/>
  <c r="O4160" i="13"/>
  <c r="O4210" i="13"/>
  <c r="O4263" i="13"/>
  <c r="O4313" i="13"/>
  <c r="O4363" i="13"/>
  <c r="O4416" i="13"/>
  <c r="O4466" i="13"/>
  <c r="O4519" i="13"/>
  <c r="O4562" i="13"/>
  <c r="O4616" i="13"/>
  <c r="O4658" i="13"/>
  <c r="O4702" i="13"/>
  <c r="O4754" i="13"/>
  <c r="O4798" i="13"/>
  <c r="O4840" i="13"/>
  <c r="O1915" i="13"/>
  <c r="O2538" i="13"/>
  <c r="O2816" i="13"/>
  <c r="O3034" i="13"/>
  <c r="O3140" i="13"/>
  <c r="O3243" i="13"/>
  <c r="O3346" i="13"/>
  <c r="O3449" i="13"/>
  <c r="O3551" i="13"/>
  <c r="O3679" i="13"/>
  <c r="O3807" i="13"/>
  <c r="O3908" i="13"/>
  <c r="O3994" i="13"/>
  <c r="O4047" i="13"/>
  <c r="O4097" i="13"/>
  <c r="O4147" i="13"/>
  <c r="O4186" i="13"/>
  <c r="O4239" i="13"/>
  <c r="O4303" i="13"/>
  <c r="O4367" i="13"/>
  <c r="O4431" i="13"/>
  <c r="O4481" i="13"/>
  <c r="O4531" i="13"/>
  <c r="O4575" i="13"/>
  <c r="O4639" i="13"/>
  <c r="O4681" i="13"/>
  <c r="O4723" i="13"/>
  <c r="O4767" i="13"/>
  <c r="O4809" i="13"/>
  <c r="O4851" i="13"/>
  <c r="W327" i="4" a="1"/>
  <c r="W327" i="4" s="1"/>
  <c r="W329" i="4" a="1"/>
  <c r="W329" i="4" s="1"/>
  <c r="W328" i="4" a="1"/>
  <c r="W328" i="4" s="1"/>
  <c r="T9" i="4"/>
  <c r="V9" i="4" s="1"/>
  <c r="E10" i="2"/>
  <c r="F10" i="2" s="1"/>
  <c r="E12" i="2"/>
  <c r="F12" i="2" s="1"/>
  <c r="E9" i="2"/>
  <c r="F9" i="2" s="1"/>
  <c r="E14" i="2"/>
  <c r="F14" i="2" s="1"/>
  <c r="E15" i="2"/>
  <c r="F15" i="2" s="1"/>
  <c r="E13" i="2"/>
  <c r="F13" i="2" s="1"/>
  <c r="E8" i="2"/>
  <c r="F8" i="2" s="1"/>
  <c r="E11" i="2"/>
  <c r="F11" i="2" s="1"/>
  <c r="E7" i="2"/>
  <c r="F7" i="2" s="1"/>
  <c r="E6" i="2"/>
  <c r="F6" i="2" s="1"/>
  <c r="E5" i="2"/>
  <c r="F5" i="2" s="1"/>
  <c r="E4" i="2"/>
  <c r="F4" i="2" s="1"/>
  <c r="O14" i="13" l="1"/>
  <c r="O17" i="13"/>
  <c r="O6" i="13"/>
  <c r="O9" i="13"/>
  <c r="O18" i="13"/>
  <c r="O15" i="13"/>
  <c r="O10" i="13"/>
  <c r="O7" i="13"/>
  <c r="O16" i="13"/>
  <c r="O8" i="13"/>
  <c r="O13" i="13"/>
  <c r="O11" i="13"/>
  <c r="O5" i="13"/>
  <c r="O12" i="13"/>
  <c r="O4" i="13"/>
  <c r="W11" i="4" a="1"/>
  <c r="W11" i="4" s="1"/>
  <c r="W226" i="4" a="1"/>
  <c r="W226" i="4" s="1"/>
  <c r="W211" i="4" a="1"/>
  <c r="W211" i="4" s="1"/>
  <c r="W106" i="4" a="1"/>
  <c r="W106" i="4" s="1"/>
  <c r="W39" i="4" a="1"/>
  <c r="W39" i="4" s="1"/>
  <c r="W283" i="4" a="1"/>
  <c r="W283" i="4" s="1"/>
  <c r="W124" i="4" a="1"/>
  <c r="W124" i="4" s="1"/>
  <c r="W66" i="4" a="1"/>
  <c r="W66" i="4" s="1"/>
  <c r="W130" i="4" a="1"/>
  <c r="W130" i="4" s="1"/>
  <c r="W194" i="4" a="1"/>
  <c r="W194" i="4" s="1"/>
  <c r="W258" i="4" a="1"/>
  <c r="W258" i="4" s="1"/>
  <c r="W322" i="4" a="1"/>
  <c r="W322" i="4" s="1"/>
  <c r="W311" i="4" a="1"/>
  <c r="W311" i="4" s="1"/>
  <c r="W51" i="4" a="1"/>
  <c r="W51" i="4" s="1"/>
  <c r="W115" i="4" a="1"/>
  <c r="W115" i="4" s="1"/>
  <c r="W179" i="4" a="1"/>
  <c r="W179" i="4" s="1"/>
  <c r="W243" i="4" a="1"/>
  <c r="W243" i="4" s="1"/>
  <c r="W307" i="4" a="1"/>
  <c r="W307" i="4" s="1"/>
  <c r="W183" i="4" a="1"/>
  <c r="W183" i="4" s="1"/>
  <c r="W20" i="4" a="1"/>
  <c r="W20" i="4" s="1"/>
  <c r="W84" i="4" a="1"/>
  <c r="W84" i="4" s="1"/>
  <c r="W148" i="4" a="1"/>
  <c r="W148" i="4" s="1"/>
  <c r="W212" i="4" a="1"/>
  <c r="W212" i="4" s="1"/>
  <c r="W276" i="4" a="1"/>
  <c r="W276" i="4" s="1"/>
  <c r="W69" i="4" a="1"/>
  <c r="W69" i="4" s="1"/>
  <c r="W133" i="4" a="1"/>
  <c r="W133" i="4" s="1"/>
  <c r="W197" i="4" a="1"/>
  <c r="W197" i="4" s="1"/>
  <c r="W261" i="4" a="1"/>
  <c r="W261" i="4" s="1"/>
  <c r="W325" i="4" a="1"/>
  <c r="W325" i="4" s="1"/>
  <c r="W30" i="4" a="1"/>
  <c r="W30" i="4" s="1"/>
  <c r="W102" i="4" a="1"/>
  <c r="W102" i="4" s="1"/>
  <c r="W166" i="4" a="1"/>
  <c r="W166" i="4" s="1"/>
  <c r="W230" i="4" a="1"/>
  <c r="W230" i="4" s="1"/>
  <c r="W294" i="4" a="1"/>
  <c r="W294" i="4" s="1"/>
  <c r="W111" i="4" a="1"/>
  <c r="W111" i="4" s="1"/>
  <c r="W175" i="4" a="1"/>
  <c r="W175" i="4" s="1"/>
  <c r="W17" i="4" a="1"/>
  <c r="W17" i="4" s="1"/>
  <c r="W81" i="4" a="1"/>
  <c r="W81" i="4" s="1"/>
  <c r="W145" i="4" a="1"/>
  <c r="W145" i="4" s="1"/>
  <c r="W209" i="4" a="1"/>
  <c r="W209" i="4" s="1"/>
  <c r="W273" i="4" a="1"/>
  <c r="W273" i="4" s="1"/>
  <c r="W32" i="4" a="1"/>
  <c r="W32" i="4" s="1"/>
  <c r="W96" i="4" a="1"/>
  <c r="W96" i="4" s="1"/>
  <c r="W160" i="4" a="1"/>
  <c r="W160" i="4" s="1"/>
  <c r="W224" i="4" a="1"/>
  <c r="W224" i="4" s="1"/>
  <c r="W288" i="4" a="1"/>
  <c r="W288" i="4" s="1"/>
  <c r="W290" i="4" a="1"/>
  <c r="W290" i="4" s="1"/>
  <c r="W10" i="4" a="1"/>
  <c r="W10" i="4" s="1"/>
  <c r="W74" i="4" a="1"/>
  <c r="W74" i="4" s="1"/>
  <c r="W138" i="4" a="1"/>
  <c r="W138" i="4" s="1"/>
  <c r="W202" i="4" a="1"/>
  <c r="W202" i="4" s="1"/>
  <c r="W266" i="4" a="1"/>
  <c r="W266" i="4" s="1"/>
  <c r="W59" i="4" a="1"/>
  <c r="W59" i="4" s="1"/>
  <c r="W123" i="4" a="1"/>
  <c r="W123" i="4" s="1"/>
  <c r="W187" i="4" a="1"/>
  <c r="W187" i="4" s="1"/>
  <c r="W251" i="4" a="1"/>
  <c r="W251" i="4" s="1"/>
  <c r="W315" i="4" a="1"/>
  <c r="W315" i="4" s="1"/>
  <c r="W215" i="4" a="1"/>
  <c r="W215" i="4" s="1"/>
  <c r="W28" i="4" a="1"/>
  <c r="W28" i="4" s="1"/>
  <c r="W92" i="4" a="1"/>
  <c r="W92" i="4" s="1"/>
  <c r="W156" i="4" a="1"/>
  <c r="W156" i="4" s="1"/>
  <c r="W220" i="4" a="1"/>
  <c r="W220" i="4" s="1"/>
  <c r="W284" i="4" a="1"/>
  <c r="W284" i="4" s="1"/>
  <c r="W13" i="4" a="1"/>
  <c r="W13" i="4" s="1"/>
  <c r="W77" i="4" a="1"/>
  <c r="W77" i="4" s="1"/>
  <c r="W141" i="4" a="1"/>
  <c r="W141" i="4" s="1"/>
  <c r="W205" i="4" a="1"/>
  <c r="W205" i="4" s="1"/>
  <c r="W269" i="4" a="1"/>
  <c r="W269" i="4" s="1"/>
  <c r="W38" i="4" a="1"/>
  <c r="W38" i="4" s="1"/>
  <c r="W110" i="4" a="1"/>
  <c r="W110" i="4" s="1"/>
  <c r="W174" i="4" a="1"/>
  <c r="W174" i="4" s="1"/>
  <c r="W238" i="4" a="1"/>
  <c r="W238" i="4" s="1"/>
  <c r="W302" i="4" a="1"/>
  <c r="W302" i="4" s="1"/>
  <c r="W15" i="4" a="1"/>
  <c r="W15" i="4" s="1"/>
  <c r="W119" i="4" a="1"/>
  <c r="W119" i="4" s="1"/>
  <c r="W199" i="4" a="1"/>
  <c r="W199" i="4" s="1"/>
  <c r="W25" i="4" a="1"/>
  <c r="W25" i="4" s="1"/>
  <c r="W89" i="4" a="1"/>
  <c r="W89" i="4" s="1"/>
  <c r="W153" i="4" a="1"/>
  <c r="W153" i="4" s="1"/>
  <c r="W217" i="4" a="1"/>
  <c r="W217" i="4" s="1"/>
  <c r="W281" i="4" a="1"/>
  <c r="W281" i="4" s="1"/>
  <c r="W40" i="4" a="1"/>
  <c r="W40" i="4" s="1"/>
  <c r="W104" i="4" a="1"/>
  <c r="W104" i="4" s="1"/>
  <c r="W168" i="4" a="1"/>
  <c r="W168" i="4" s="1"/>
  <c r="W232" i="4" a="1"/>
  <c r="W232" i="4" s="1"/>
  <c r="W296" i="4" a="1"/>
  <c r="W296" i="4" s="1"/>
  <c r="W282" i="4" a="1"/>
  <c r="W282" i="4" s="1"/>
  <c r="W162" i="4" a="1"/>
  <c r="W162" i="4" s="1"/>
  <c r="W147" i="4" a="1"/>
  <c r="W147" i="4" s="1"/>
  <c r="W42" i="4" a="1"/>
  <c r="W42" i="4" s="1"/>
  <c r="W219" i="4" a="1"/>
  <c r="W219" i="4" s="1"/>
  <c r="W60" i="4" a="1"/>
  <c r="W60" i="4" s="1"/>
  <c r="W18" i="4" a="1"/>
  <c r="W18" i="4" s="1"/>
  <c r="W82" i="4" a="1"/>
  <c r="W82" i="4" s="1"/>
  <c r="W146" i="4" a="1"/>
  <c r="W146" i="4" s="1"/>
  <c r="W210" i="4" a="1"/>
  <c r="W210" i="4" s="1"/>
  <c r="W274" i="4" a="1"/>
  <c r="W274" i="4" s="1"/>
  <c r="W67" i="4" a="1"/>
  <c r="W67" i="4" s="1"/>
  <c r="W131" i="4" a="1"/>
  <c r="W131" i="4" s="1"/>
  <c r="W195" i="4" a="1"/>
  <c r="W195" i="4" s="1"/>
  <c r="W259" i="4" a="1"/>
  <c r="W259" i="4" s="1"/>
  <c r="W323" i="4" a="1"/>
  <c r="W323" i="4" s="1"/>
  <c r="W247" i="4" a="1"/>
  <c r="W247" i="4" s="1"/>
  <c r="W36" i="4" a="1"/>
  <c r="W36" i="4" s="1"/>
  <c r="W100" i="4" a="1"/>
  <c r="W100" i="4" s="1"/>
  <c r="W164" i="4" a="1"/>
  <c r="W164" i="4" s="1"/>
  <c r="W228" i="4" a="1"/>
  <c r="W228" i="4" s="1"/>
  <c r="W292" i="4" a="1"/>
  <c r="W292" i="4" s="1"/>
  <c r="W21" i="4" a="1"/>
  <c r="W21" i="4" s="1"/>
  <c r="W149" i="4" a="1"/>
  <c r="W149" i="4" s="1"/>
  <c r="W213" i="4" a="1"/>
  <c r="W213" i="4" s="1"/>
  <c r="W277" i="4" a="1"/>
  <c r="W277" i="4" s="1"/>
  <c r="W118" i="4" a="1"/>
  <c r="W118" i="4" s="1"/>
  <c r="W182" i="4" a="1"/>
  <c r="W182" i="4" s="1"/>
  <c r="W246" i="4" a="1"/>
  <c r="W246" i="4" s="1"/>
  <c r="W310" i="4" a="1"/>
  <c r="W310" i="4" s="1"/>
  <c r="W47" i="4" a="1"/>
  <c r="W47" i="4" s="1"/>
  <c r="W127" i="4" a="1"/>
  <c r="W127" i="4" s="1"/>
  <c r="W231" i="4" a="1"/>
  <c r="W231" i="4" s="1"/>
  <c r="W33" i="4" a="1"/>
  <c r="W33" i="4" s="1"/>
  <c r="W97" i="4" a="1"/>
  <c r="W97" i="4" s="1"/>
  <c r="W161" i="4" a="1"/>
  <c r="W161" i="4" s="1"/>
  <c r="W225" i="4" a="1"/>
  <c r="W225" i="4" s="1"/>
  <c r="W289" i="4" a="1"/>
  <c r="W289" i="4" s="1"/>
  <c r="W48" i="4" a="1"/>
  <c r="W48" i="4" s="1"/>
  <c r="W112" i="4" a="1"/>
  <c r="W112" i="4" s="1"/>
  <c r="W176" i="4" a="1"/>
  <c r="W176" i="4" s="1"/>
  <c r="W240" i="4" a="1"/>
  <c r="W240" i="4" s="1"/>
  <c r="W304" i="4" a="1"/>
  <c r="W304" i="4" s="1"/>
  <c r="W203" i="4" a="1"/>
  <c r="W203" i="4" s="1"/>
  <c r="W267" i="4" a="1"/>
  <c r="W267" i="4" s="1"/>
  <c r="W287" i="4" a="1"/>
  <c r="W287" i="4" s="1"/>
  <c r="W44" i="4" a="1"/>
  <c r="W44" i="4" s="1"/>
  <c r="W108" i="4" a="1"/>
  <c r="W108" i="4" s="1"/>
  <c r="W172" i="4" a="1"/>
  <c r="W172" i="4" s="1"/>
  <c r="W236" i="4" a="1"/>
  <c r="W236" i="4" s="1"/>
  <c r="W300" i="4" a="1"/>
  <c r="W300" i="4" s="1"/>
  <c r="W55" i="4" a="1"/>
  <c r="W55" i="4" s="1"/>
  <c r="W29" i="4" a="1"/>
  <c r="W29" i="4" s="1"/>
  <c r="W93" i="4" a="1"/>
  <c r="W93" i="4" s="1"/>
  <c r="W157" i="4" a="1"/>
  <c r="W157" i="4" s="1"/>
  <c r="W221" i="4" a="1"/>
  <c r="W221" i="4" s="1"/>
  <c r="W285" i="4" a="1"/>
  <c r="W285" i="4" s="1"/>
  <c r="W54" i="4" a="1"/>
  <c r="W54" i="4" s="1"/>
  <c r="W126" i="4" a="1"/>
  <c r="W126" i="4" s="1"/>
  <c r="W190" i="4" a="1"/>
  <c r="W190" i="4" s="1"/>
  <c r="W254" i="4" a="1"/>
  <c r="W254" i="4" s="1"/>
  <c r="W318" i="4" a="1"/>
  <c r="W318" i="4" s="1"/>
  <c r="W63" i="4" a="1"/>
  <c r="W63" i="4" s="1"/>
  <c r="W135" i="4" a="1"/>
  <c r="W135" i="4" s="1"/>
  <c r="W263" i="4" a="1"/>
  <c r="W263" i="4" s="1"/>
  <c r="W41" i="4" a="1"/>
  <c r="W41" i="4" s="1"/>
  <c r="W105" i="4" a="1"/>
  <c r="W105" i="4" s="1"/>
  <c r="W169" i="4" a="1"/>
  <c r="W169" i="4" s="1"/>
  <c r="W233" i="4" a="1"/>
  <c r="W233" i="4" s="1"/>
  <c r="W297" i="4" a="1"/>
  <c r="W297" i="4" s="1"/>
  <c r="W23" i="4" a="1"/>
  <c r="W23" i="4" s="1"/>
  <c r="W56" i="4" a="1"/>
  <c r="W56" i="4" s="1"/>
  <c r="W120" i="4" a="1"/>
  <c r="W120" i="4" s="1"/>
  <c r="W184" i="4" a="1"/>
  <c r="W184" i="4" s="1"/>
  <c r="W248" i="4" a="1"/>
  <c r="W248" i="4" s="1"/>
  <c r="W312" i="4" a="1"/>
  <c r="W312" i="4" s="1"/>
  <c r="W218" i="4" a="1"/>
  <c r="W218" i="4" s="1"/>
  <c r="W98" i="4" a="1"/>
  <c r="W98" i="4" s="1"/>
  <c r="W83" i="4" a="1"/>
  <c r="W83" i="4" s="1"/>
  <c r="W52" i="4" a="1"/>
  <c r="W52" i="4" s="1"/>
  <c r="W116" i="4" a="1"/>
  <c r="W116" i="4" s="1"/>
  <c r="W180" i="4" a="1"/>
  <c r="W180" i="4" s="1"/>
  <c r="W244" i="4" a="1"/>
  <c r="W244" i="4" s="1"/>
  <c r="W308" i="4" a="1"/>
  <c r="W308" i="4" s="1"/>
  <c r="W255" i="4" a="1"/>
  <c r="W255" i="4" s="1"/>
  <c r="W37" i="4" a="1"/>
  <c r="W37" i="4" s="1"/>
  <c r="W101" i="4" a="1"/>
  <c r="W101" i="4" s="1"/>
  <c r="W165" i="4" a="1"/>
  <c r="W165" i="4" s="1"/>
  <c r="W229" i="4" a="1"/>
  <c r="W229" i="4" s="1"/>
  <c r="W293" i="4" a="1"/>
  <c r="W293" i="4" s="1"/>
  <c r="W62" i="4" a="1"/>
  <c r="W62" i="4" s="1"/>
  <c r="W134" i="4" a="1"/>
  <c r="W134" i="4" s="1"/>
  <c r="W198" i="4" a="1"/>
  <c r="W198" i="4" s="1"/>
  <c r="W262" i="4" a="1"/>
  <c r="W262" i="4" s="1"/>
  <c r="W326" i="4" a="1"/>
  <c r="W326" i="4" s="1"/>
  <c r="W71" i="4" a="1"/>
  <c r="W71" i="4" s="1"/>
  <c r="W143" i="4" a="1"/>
  <c r="W143" i="4" s="1"/>
  <c r="W319" i="4" a="1"/>
  <c r="W319" i="4" s="1"/>
  <c r="W113" i="4" a="1"/>
  <c r="W113" i="4" s="1"/>
  <c r="W177" i="4" a="1"/>
  <c r="W177" i="4" s="1"/>
  <c r="W241" i="4" a="1"/>
  <c r="W241" i="4" s="1"/>
  <c r="W305" i="4" a="1"/>
  <c r="W305" i="4" s="1"/>
  <c r="W191" i="4" a="1"/>
  <c r="W191" i="4" s="1"/>
  <c r="W16" i="4" a="1"/>
  <c r="W16" i="4" s="1"/>
  <c r="W64" i="4" a="1"/>
  <c r="W64" i="4" s="1"/>
  <c r="W128" i="4" a="1"/>
  <c r="W128" i="4" s="1"/>
  <c r="W192" i="4" a="1"/>
  <c r="W192" i="4" s="1"/>
  <c r="W256" i="4" a="1"/>
  <c r="W256" i="4" s="1"/>
  <c r="W320" i="4" a="1"/>
  <c r="W320" i="4" s="1"/>
  <c r="W154" i="4" a="1"/>
  <c r="W154" i="4" s="1"/>
  <c r="W34" i="4" a="1"/>
  <c r="W34" i="4" s="1"/>
  <c r="W19" i="4" a="1"/>
  <c r="W19" i="4" s="1"/>
  <c r="W303" i="4" a="1"/>
  <c r="W303" i="4" s="1"/>
  <c r="W298" i="4" a="1"/>
  <c r="W298" i="4" s="1"/>
  <c r="W155" i="4" a="1"/>
  <c r="W155" i="4" s="1"/>
  <c r="W252" i="4" a="1"/>
  <c r="W252" i="4" s="1"/>
  <c r="W109" i="4" a="1"/>
  <c r="W109" i="4" s="1"/>
  <c r="W173" i="4" a="1"/>
  <c r="W173" i="4" s="1"/>
  <c r="W237" i="4" a="1"/>
  <c r="W237" i="4" s="1"/>
  <c r="W301" i="4" a="1"/>
  <c r="W301" i="4" s="1"/>
  <c r="W79" i="4" a="1"/>
  <c r="W79" i="4" s="1"/>
  <c r="W70" i="4" a="1"/>
  <c r="W70" i="4" s="1"/>
  <c r="W142" i="4" a="1"/>
  <c r="W142" i="4" s="1"/>
  <c r="W206" i="4" a="1"/>
  <c r="W206" i="4" s="1"/>
  <c r="W270" i="4" a="1"/>
  <c r="W270" i="4" s="1"/>
  <c r="W87" i="4" a="1"/>
  <c r="W87" i="4" s="1"/>
  <c r="W151" i="4" a="1"/>
  <c r="W151" i="4" s="1"/>
  <c r="W57" i="4" a="1"/>
  <c r="W57" i="4" s="1"/>
  <c r="W185" i="4" a="1"/>
  <c r="W185" i="4" s="1"/>
  <c r="W249" i="4" a="1"/>
  <c r="W249" i="4" s="1"/>
  <c r="W313" i="4" a="1"/>
  <c r="W313" i="4" s="1"/>
  <c r="W207" i="4" a="1"/>
  <c r="W207" i="4" s="1"/>
  <c r="W72" i="4" a="1"/>
  <c r="W72" i="4" s="1"/>
  <c r="W136" i="4" a="1"/>
  <c r="W136" i="4" s="1"/>
  <c r="W200" i="4" a="1"/>
  <c r="W200" i="4" s="1"/>
  <c r="W264" i="4" a="1"/>
  <c r="W264" i="4" s="1"/>
  <c r="W90" i="4" a="1"/>
  <c r="W90" i="4" s="1"/>
  <c r="W139" i="4" a="1"/>
  <c r="W139" i="4" s="1"/>
  <c r="W234" i="4" a="1"/>
  <c r="W234" i="4" s="1"/>
  <c r="W91" i="4" a="1"/>
  <c r="W91" i="4" s="1"/>
  <c r="W316" i="4" a="1"/>
  <c r="W316" i="4" s="1"/>
  <c r="W114" i="4" a="1"/>
  <c r="W114" i="4" s="1"/>
  <c r="W178" i="4" a="1"/>
  <c r="W178" i="4" s="1"/>
  <c r="W242" i="4" a="1"/>
  <c r="W242" i="4" s="1"/>
  <c r="W306" i="4" a="1"/>
  <c r="W306" i="4" s="1"/>
  <c r="W223" i="4" a="1"/>
  <c r="W223" i="4" s="1"/>
  <c r="W35" i="4" a="1"/>
  <c r="W35" i="4" s="1"/>
  <c r="W99" i="4" a="1"/>
  <c r="W99" i="4" s="1"/>
  <c r="W163" i="4" a="1"/>
  <c r="W163" i="4" s="1"/>
  <c r="W227" i="4" a="1"/>
  <c r="W227" i="4" s="1"/>
  <c r="W291" i="4" a="1"/>
  <c r="W291" i="4" s="1"/>
  <c r="W68" i="4" a="1"/>
  <c r="W68" i="4" s="1"/>
  <c r="W132" i="4" a="1"/>
  <c r="W132" i="4" s="1"/>
  <c r="W196" i="4" a="1"/>
  <c r="W196" i="4" s="1"/>
  <c r="W260" i="4" a="1"/>
  <c r="W260" i="4" s="1"/>
  <c r="W324" i="4" a="1"/>
  <c r="W324" i="4" s="1"/>
  <c r="W53" i="4" a="1"/>
  <c r="W53" i="4" s="1"/>
  <c r="W117" i="4" a="1"/>
  <c r="W117" i="4" s="1"/>
  <c r="W181" i="4" a="1"/>
  <c r="W181" i="4" s="1"/>
  <c r="W245" i="4" a="1"/>
  <c r="W245" i="4" s="1"/>
  <c r="W309" i="4" a="1"/>
  <c r="W309" i="4" s="1"/>
  <c r="W14" i="4" a="1"/>
  <c r="W14" i="4" s="1"/>
  <c r="W78" i="4" a="1"/>
  <c r="W78" i="4" s="1"/>
  <c r="W150" i="4" a="1"/>
  <c r="W150" i="4" s="1"/>
  <c r="W214" i="4" a="1"/>
  <c r="W214" i="4" s="1"/>
  <c r="W278" i="4" a="1"/>
  <c r="W278" i="4" s="1"/>
  <c r="W95" i="4" a="1"/>
  <c r="W95" i="4" s="1"/>
  <c r="W159" i="4" a="1"/>
  <c r="W159" i="4" s="1"/>
  <c r="W65" i="4" a="1"/>
  <c r="W65" i="4" s="1"/>
  <c r="W129" i="4" a="1"/>
  <c r="W129" i="4" s="1"/>
  <c r="W193" i="4" a="1"/>
  <c r="W193" i="4" s="1"/>
  <c r="W257" i="4" a="1"/>
  <c r="W257" i="4" s="1"/>
  <c r="W321" i="4" a="1"/>
  <c r="W321" i="4" s="1"/>
  <c r="W239" i="4" a="1"/>
  <c r="W239" i="4" s="1"/>
  <c r="W80" i="4" a="1"/>
  <c r="W80" i="4" s="1"/>
  <c r="W144" i="4" a="1"/>
  <c r="W144" i="4" s="1"/>
  <c r="W208" i="4" a="1"/>
  <c r="W208" i="4" s="1"/>
  <c r="W272" i="4" a="1"/>
  <c r="W272" i="4" s="1"/>
  <c r="W26" i="4" a="1"/>
  <c r="W26" i="4" s="1"/>
  <c r="W75" i="4" a="1"/>
  <c r="W75" i="4" s="1"/>
  <c r="W275" i="4" a="1"/>
  <c r="W275" i="4" s="1"/>
  <c r="W170" i="4" a="1"/>
  <c r="W170" i="4" s="1"/>
  <c r="W27" i="4" a="1"/>
  <c r="W27" i="4" s="1"/>
  <c r="W188" i="4" a="1"/>
  <c r="W188" i="4" s="1"/>
  <c r="W295" i="4" a="1"/>
  <c r="W295" i="4" s="1"/>
  <c r="W58" i="4" a="1"/>
  <c r="W58" i="4" s="1"/>
  <c r="W122" i="4" a="1"/>
  <c r="W122" i="4" s="1"/>
  <c r="W186" i="4" a="1"/>
  <c r="W186" i="4" s="1"/>
  <c r="W250" i="4" a="1"/>
  <c r="W250" i="4" s="1"/>
  <c r="W314" i="4" a="1"/>
  <c r="W314" i="4" s="1"/>
  <c r="W271" i="4" a="1"/>
  <c r="W271" i="4" s="1"/>
  <c r="W43" i="4" a="1"/>
  <c r="W43" i="4" s="1"/>
  <c r="W107" i="4" a="1"/>
  <c r="W107" i="4" s="1"/>
  <c r="W171" i="4" a="1"/>
  <c r="W171" i="4" s="1"/>
  <c r="W235" i="4" a="1"/>
  <c r="W235" i="4" s="1"/>
  <c r="W299" i="4" a="1"/>
  <c r="W299" i="4" s="1"/>
  <c r="W31" i="4" a="1"/>
  <c r="W31" i="4" s="1"/>
  <c r="W12" i="4" a="1"/>
  <c r="W12" i="4" s="1"/>
  <c r="W76" i="4" a="1"/>
  <c r="W76" i="4" s="1"/>
  <c r="W140" i="4" a="1"/>
  <c r="W140" i="4" s="1"/>
  <c r="W204" i="4" a="1"/>
  <c r="W204" i="4" s="1"/>
  <c r="W268" i="4" a="1"/>
  <c r="W268" i="4" s="1"/>
  <c r="W61" i="4" a="1"/>
  <c r="W61" i="4" s="1"/>
  <c r="W125" i="4" a="1"/>
  <c r="W125" i="4" s="1"/>
  <c r="W189" i="4" a="1"/>
  <c r="W189" i="4" s="1"/>
  <c r="W253" i="4" a="1"/>
  <c r="W253" i="4" s="1"/>
  <c r="W317" i="4" a="1"/>
  <c r="W317" i="4" s="1"/>
  <c r="W22" i="4" a="1"/>
  <c r="W22" i="4" s="1"/>
  <c r="W94" i="4" a="1"/>
  <c r="W94" i="4" s="1"/>
  <c r="W158" i="4" a="1"/>
  <c r="W158" i="4" s="1"/>
  <c r="W222" i="4" a="1"/>
  <c r="W222" i="4" s="1"/>
  <c r="W286" i="4" a="1"/>
  <c r="W286" i="4" s="1"/>
  <c r="W103" i="4" a="1"/>
  <c r="W103" i="4" s="1"/>
  <c r="W167" i="4" a="1"/>
  <c r="W167" i="4" s="1"/>
  <c r="W9" i="4" a="1"/>
  <c r="W9" i="4" s="1"/>
  <c r="W73" i="4" a="1"/>
  <c r="W73" i="4" s="1"/>
  <c r="W137" i="4" a="1"/>
  <c r="W137" i="4" s="1"/>
  <c r="W201" i="4" a="1"/>
  <c r="W201" i="4" s="1"/>
  <c r="W265" i="4" a="1"/>
  <c r="W265" i="4" s="1"/>
  <c r="W279" i="4" a="1"/>
  <c r="W279" i="4" s="1"/>
  <c r="W24" i="4" a="1"/>
  <c r="W24" i="4" s="1"/>
  <c r="W88" i="4" a="1"/>
  <c r="W88" i="4" s="1"/>
  <c r="W152" i="4" a="1"/>
  <c r="W152" i="4" s="1"/>
  <c r="W216" i="4" a="1"/>
  <c r="W216" i="4" s="1"/>
  <c r="W280" i="4" a="1"/>
  <c r="W280" i="4" s="1"/>
  <c r="F3" i="4"/>
  <c r="W46" i="4" l="1" a="1"/>
  <c r="W46" i="4" s="1"/>
  <c r="W50" i="4" a="1"/>
  <c r="W50" i="4" s="1"/>
  <c r="W49" i="4" a="1"/>
  <c r="W49" i="4" s="1"/>
  <c r="W85" i="4" a="1"/>
  <c r="W85" i="4" s="1"/>
  <c r="W121" i="4" a="1"/>
  <c r="W121" i="4" s="1"/>
  <c r="W86" i="4" a="1"/>
  <c r="W86" i="4" s="1"/>
  <c r="F4" i="4" l="1"/>
  <c r="W45" i="4" a="1"/>
  <c r="W45" i="4" s="1"/>
  <c r="W1" i="4" l="1"/>
  <c r="V1" i="5"/>
  <c r="W2" i="4" a="1"/>
  <c r="W2"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64575C-86A6-43AE-89E7-FACFC411FD2D}" keepAlive="1" name="Query - SendTGbot" description="Connection to the 'SendTGbot' query in the workbook." type="5" refreshedVersion="8" saveData="1">
    <dbPr connection="Provider=Microsoft.Mashup.OleDb.1;Data Source=$Workbook$;Location=SendTGbot;Extended Properties=&quot;&quot;" command="SELECT * FROM [SendTGbot]"/>
    <extLst>
      <ext xmlns:x15="http://schemas.microsoft.com/office/spreadsheetml/2010/11/main" uri="{DE250136-89BD-433C-8126-D09CA5730AF9}">
        <x15:connection id="" excludeFromRefreshAll="1"/>
      </ext>
    </extLst>
  </connection>
  <connection id="2" xr16:uid="{8357ECDD-283F-430B-AAB1-78FAEFCF731B}" keepAlive="1" name="Query - Warehouses" description="Connection to the 'Warehouses' query in the workbook." type="5" refreshedVersion="8" background="1" refreshOnLoad="1" saveData="1">
    <dbPr connection="Provider=Microsoft.Mashup.OleDb.1;Data Source=$Workbook$;Location=Warehouses;Extended Properties=&quot;&quot;" command="SELECT * FROM [Warehouses]"/>
  </connection>
  <connection id="3" xr16:uid="{90A3A60F-8F7B-43A1-820E-E041F7D05193}" keepAlive="1" name="Query - WB coefficients" description="Connection to the 'WB coefficients' query in the workbook." type="5" refreshedVersion="8" background="1" saveData="1">
    <dbPr connection="Provider=Microsoft.Mashup.OleDb.1;Data Source=$Workbook$;Location=&quot;WB coefficients&quot;;Extended Properties=&quot;&quot;" command="SELECT * FROM [WB coefficients]"/>
  </connection>
  <connection id="4" xr16:uid="{B609CC94-C5E9-46FC-A28A-0D60191FE85C}" keepAlive="1" name="Query - WB cost1" description="Connection to the 'WB cost' query in the workbook." type="5" refreshedVersion="8" background="1" saveData="1">
    <dbPr connection="Provider=Microsoft.Mashup.OleDb.1;Data Source=$Workbook$;Location=&quot;WB cost&quot;;Extended Properties=&quot;&quot;" command="SELECT * FROM [WB co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futureMetadata>
  <cellMetadata count="1">
    <bk>
      <rc t="1" v="0"/>
    </bk>
  </cellMetadata>
  <valueMetadata count="4">
    <bk>
      <rc t="2" v="0"/>
    </bk>
    <bk>
      <rc t="2" v="1"/>
    </bk>
    <bk>
      <rc t="2" v="2"/>
    </bk>
    <bk>
      <rc t="2" v="3"/>
    </bk>
  </valueMetadata>
</metadata>
</file>

<file path=xl/sharedStrings.xml><?xml version="1.0" encoding="utf-8"?>
<sst xmlns="http://schemas.openxmlformats.org/spreadsheetml/2006/main" count="23889" uniqueCount="361">
  <si>
    <t>Склад</t>
  </si>
  <si>
    <t>Тип</t>
  </si>
  <si>
    <t>Комментарий</t>
  </si>
  <si>
    <t>Join</t>
  </si>
  <si>
    <t>Check</t>
  </si>
  <si>
    <t>Подольск</t>
  </si>
  <si>
    <t>Суперсейф</t>
  </si>
  <si>
    <t>WB API</t>
  </si>
  <si>
    <t>Алматы Атакент</t>
  </si>
  <si>
    <t>Астана</t>
  </si>
  <si>
    <t>Астана 2</t>
  </si>
  <si>
    <t>Белые Столбы</t>
  </si>
  <si>
    <t>Внуково СГТ</t>
  </si>
  <si>
    <t>Волгоград</t>
  </si>
  <si>
    <t>Голицыно СГТ</t>
  </si>
  <si>
    <t>Екатеринбург - Перспективный 12/2</t>
  </si>
  <si>
    <t>Казань</t>
  </si>
  <si>
    <t>Коледино</t>
  </si>
  <si>
    <t>Котовск</t>
  </si>
  <si>
    <t>Краснодар (Тихорецкая)</t>
  </si>
  <si>
    <t>Невинномысск</t>
  </si>
  <si>
    <t>Новосемейкино</t>
  </si>
  <si>
    <t>Обухово</t>
  </si>
  <si>
    <t>Обухово СГТ</t>
  </si>
  <si>
    <t>Подольск 3</t>
  </si>
  <si>
    <t>Подольск 4</t>
  </si>
  <si>
    <t>Радумля СГТ</t>
  </si>
  <si>
    <t>Рязань (Тюшевское)</t>
  </si>
  <si>
    <t>Санкт-Петербург (Уткина Заводь)</t>
  </si>
  <si>
    <t>СЦ Абакан</t>
  </si>
  <si>
    <t>СЦ Абакан 2</t>
  </si>
  <si>
    <t>СЦ Актобе</t>
  </si>
  <si>
    <t>СЦ Артем</t>
  </si>
  <si>
    <t>СЦ Архангельск (ул Ленина)</t>
  </si>
  <si>
    <t>СЦ Астрахань</t>
  </si>
  <si>
    <t>СЦ Астрахань (Солянка)</t>
  </si>
  <si>
    <t>СЦ Байсерке</t>
  </si>
  <si>
    <t>СЦ Барнаул</t>
  </si>
  <si>
    <t>СЦ Белая Дача</t>
  </si>
  <si>
    <t>СЦ Белогорск</t>
  </si>
  <si>
    <t>СЦ Бишкек</t>
  </si>
  <si>
    <t>СЦ Брест</t>
  </si>
  <si>
    <t>Сц Брянск 2</t>
  </si>
  <si>
    <t>СЦ Вёшки</t>
  </si>
  <si>
    <t>СЦ Видное</t>
  </si>
  <si>
    <t>СЦ Владикавказ</t>
  </si>
  <si>
    <t>СЦ Владимир</t>
  </si>
  <si>
    <t>СЦ Внуково</t>
  </si>
  <si>
    <t>СЦ Вологда</t>
  </si>
  <si>
    <t>СЦ Вологда 2</t>
  </si>
  <si>
    <t>СЦ Воронеж</t>
  </si>
  <si>
    <t>СЦ Иваново</t>
  </si>
  <si>
    <t>СЦ Ижевск</t>
  </si>
  <si>
    <t>СЦ Иркутск</t>
  </si>
  <si>
    <t>СЦ Калуга</t>
  </si>
  <si>
    <t>СЦ Кемерово</t>
  </si>
  <si>
    <t>СЦ Киров</t>
  </si>
  <si>
    <t>СЦ Крыловская</t>
  </si>
  <si>
    <t>СЦ Кузнецк</t>
  </si>
  <si>
    <t>СЦ Курск</t>
  </si>
  <si>
    <t>СЦ Липецк</t>
  </si>
  <si>
    <t>СЦ Махачкала</t>
  </si>
  <si>
    <t>СЦ Мурманск</t>
  </si>
  <si>
    <t>СЦ Набережные Челны</t>
  </si>
  <si>
    <t>СЦ Нижний Новгород</t>
  </si>
  <si>
    <t>СЦ Нижний Тагил</t>
  </si>
  <si>
    <t>СЦ Новокузнецк</t>
  </si>
  <si>
    <t>СЦ Новосибирск Пасечная</t>
  </si>
  <si>
    <t>СЦ Ноябрьск</t>
  </si>
  <si>
    <t>СЦ Обухово 2</t>
  </si>
  <si>
    <t>СЦ Омск</t>
  </si>
  <si>
    <t>СЦ Оренбург Центральная</t>
  </si>
  <si>
    <t>СЦ Ош</t>
  </si>
  <si>
    <t>СЦ Пермь 2</t>
  </si>
  <si>
    <t>СЦ Псков</t>
  </si>
  <si>
    <t>СЦ Пушкино</t>
  </si>
  <si>
    <t>СЦ Пятигорск</t>
  </si>
  <si>
    <t>СЦ Пятигорск (Этока)</t>
  </si>
  <si>
    <t>СЦ Ростов-на-Дону</t>
  </si>
  <si>
    <t>СЦ Самара</t>
  </si>
  <si>
    <t>СЦ Семей</t>
  </si>
  <si>
    <t>СЦ Серов</t>
  </si>
  <si>
    <t>СЦ Симферополь</t>
  </si>
  <si>
    <t>СЦ Смоленск 3</t>
  </si>
  <si>
    <t>СЦ Сургут</t>
  </si>
  <si>
    <t>СЦ Сыктывкар</t>
  </si>
  <si>
    <t>СЦ Тамбов</t>
  </si>
  <si>
    <t>СЦ Тверь</t>
  </si>
  <si>
    <t>СЦ Томск</t>
  </si>
  <si>
    <t>СЦ Тюмень</t>
  </si>
  <si>
    <t>СЦ Ульяновск</t>
  </si>
  <si>
    <t>СЦ Уральск</t>
  </si>
  <si>
    <t>СЦ Уфа</t>
  </si>
  <si>
    <t>СЦ Хабаровск</t>
  </si>
  <si>
    <t>СЦ Чебоксары 2</t>
  </si>
  <si>
    <t>СЦ Челябинск 2</t>
  </si>
  <si>
    <t>СЦ Череповец</t>
  </si>
  <si>
    <t>СЦ Чита 2</t>
  </si>
  <si>
    <t>СЦ Шушары</t>
  </si>
  <si>
    <t>СЦ Шымкент</t>
  </si>
  <si>
    <t>СЦ Ярославль</t>
  </si>
  <si>
    <t>Тула</t>
  </si>
  <si>
    <t>Чашниково</t>
  </si>
  <si>
    <t>Чехов 1, Новоселки вл 11 стр 2</t>
  </si>
  <si>
    <t>Чехов 2, Новоселки вл 11 стр 7</t>
  </si>
  <si>
    <t>Шушары СГТ</t>
  </si>
  <si>
    <t>Электросталь</t>
  </si>
  <si>
    <t>Короба</t>
  </si>
  <si>
    <t>Монопаллеты</t>
  </si>
  <si>
    <t>бесплатных слотов</t>
  </si>
  <si>
    <t>Искать слоты раз в</t>
  </si>
  <si>
    <t>Доступность</t>
  </si>
  <si>
    <t>Кол-во слотов</t>
  </si>
  <si>
    <t>Текст</t>
  </si>
  <si>
    <t>TG Chat ID</t>
  </si>
  <si>
    <t>Телеграм</t>
  </si>
  <si>
    <t>Информирование</t>
  </si>
  <si>
    <t>Окно + Телеграм</t>
  </si>
  <si>
    <t>Окно</t>
  </si>
  <si>
    <t>Не уведомлять</t>
  </si>
  <si>
    <t>Кол-во складов/типов где ищем слоты</t>
  </si>
  <si>
    <t>Кол-во складов с нужными слотами</t>
  </si>
  <si>
    <t>Уведомления</t>
  </si>
  <si>
    <t>ПАРАМЕТРЫ ДЛЯ ТАБЛИЦ</t>
  </si>
  <si>
    <t>Bot name</t>
  </si>
  <si>
    <t>Приемлемый коэффициент</t>
  </si>
  <si>
    <t>С какой даты искать</t>
  </si>
  <si>
    <t>Сегодня</t>
  </si>
  <si>
    <t>Завтра</t>
  </si>
  <si>
    <t>Послезавтра</t>
  </si>
  <si>
    <t>4 +</t>
  </si>
  <si>
    <t>С какого дня искать</t>
  </si>
  <si>
    <t>Выбор нужных складов/типов поставки</t>
  </si>
  <si>
    <t>Установка дня начала диапазона поиска</t>
  </si>
  <si>
    <t>Возможность регулировать каналы уведомлений</t>
  </si>
  <si>
    <r>
      <t xml:space="preserve">Подписаться на Telegram бота - </t>
    </r>
    <r>
      <rPr>
        <b/>
        <sz val="11"/>
        <color theme="1"/>
        <rFont val="Aptos Narrow"/>
        <family val="2"/>
        <scheme val="minor"/>
      </rPr>
      <t>@MPBOSS_4U_bot</t>
    </r>
  </si>
  <si>
    <t>Автоматическое обновление с регулировкой частоты  (от 1 минуты до 59)</t>
  </si>
  <si>
    <t>Получение данных от ВБ о коэффициентах приёмки по официальному API</t>
  </si>
  <si>
    <t>Регулирование приемлемого коэффициента</t>
  </si>
  <si>
    <t>Моментальные уведомления о найденых слотах в виде всплывающего окна</t>
  </si>
  <si>
    <t>Моментаьные уведомления о найденых слотах в виде сообщения в Телеграм Бот</t>
  </si>
  <si>
    <r>
      <t>Указать ваш</t>
    </r>
    <r>
      <rPr>
        <b/>
        <sz val="11"/>
        <color theme="1"/>
        <rFont val="Aptos Narrow"/>
        <family val="2"/>
        <scheme val="minor"/>
      </rPr>
      <t xml:space="preserve"> API ключ ВБ</t>
    </r>
    <r>
      <rPr>
        <sz val="11"/>
        <color theme="1"/>
        <rFont val="Aptos Narrow"/>
        <family val="2"/>
        <charset val="204"/>
        <scheme val="minor"/>
      </rPr>
      <t xml:space="preserve"> с доступом к разделу Поставки в закладке API (данные передаются напрямую в ВБ)</t>
    </r>
  </si>
  <si>
    <t>Файл помогает найти свободные слоты на складах Вайлдберриз регулярно запрашивая данные и отправляя уведомления.</t>
  </si>
  <si>
    <t>Разрешить файлу использовать макросы</t>
  </si>
  <si>
    <t>ФУНКЦИОНАЛ</t>
  </si>
  <si>
    <t>ИНСТРУМЕНТЫ ПОИСКА</t>
  </si>
  <si>
    <t>ДЛЯ РАБОТЫ ПОТРЕБУЕТСЯ</t>
  </si>
  <si>
    <t>КОММЕНТАРИИ</t>
  </si>
  <si>
    <t>СЦ Гродно</t>
  </si>
  <si>
    <r>
      <t xml:space="preserve">Указать </t>
    </r>
    <r>
      <rPr>
        <b/>
        <sz val="11"/>
        <color theme="1"/>
        <rFont val="Aptos Narrow"/>
        <family val="2"/>
        <scheme val="minor"/>
      </rPr>
      <t>Telegram Chat ID</t>
    </r>
    <r>
      <rPr>
        <sz val="11"/>
        <color theme="1"/>
        <rFont val="Aptos Narrow"/>
        <family val="2"/>
        <charset val="204"/>
        <scheme val="minor"/>
      </rPr>
      <t xml:space="preserve"> в закладке API  (Это ваш ID в Телеграм. Его можно узнать написав в боте команду "id")</t>
    </r>
  </si>
  <si>
    <t>Во время первого подключения к API Wildberries потребуется указать Экселю пропустить проверку уровня конфиденциальности (см. ниже)</t>
  </si>
  <si>
    <t>ЗАПУСК ПОИСКА</t>
  </si>
  <si>
    <r>
      <t xml:space="preserve">Выполниь задачи из раздела </t>
    </r>
    <r>
      <rPr>
        <b/>
        <sz val="11"/>
        <color theme="1"/>
        <rFont val="Aptos Narrow"/>
        <family val="2"/>
        <scheme val="minor"/>
      </rPr>
      <t>ДЛЯ РАБОТЫ ПОТРЕБУЕТСЯ</t>
    </r>
  </si>
  <si>
    <t>В закаладке "Where to look":</t>
  </si>
  <si>
    <r>
      <t xml:space="preserve">Укажите </t>
    </r>
    <r>
      <rPr>
        <b/>
        <sz val="11"/>
        <color theme="1"/>
        <rFont val="Aptos Narrow"/>
        <family val="2"/>
        <scheme val="minor"/>
      </rPr>
      <t>название склада и тип поставки</t>
    </r>
    <r>
      <rPr>
        <sz val="11"/>
        <color theme="1"/>
        <rFont val="Aptos Narrow"/>
        <family val="2"/>
        <charset val="204"/>
        <scheme val="minor"/>
      </rPr>
      <t xml:space="preserve"> (Название склада берите из таблички в закладке "WB coefficients"</t>
    </r>
  </si>
  <si>
    <t>В закаладке "WB Coefficients":</t>
  </si>
  <si>
    <r>
      <t xml:space="preserve">Укажите </t>
    </r>
    <r>
      <rPr>
        <b/>
        <sz val="11"/>
        <color theme="1"/>
        <rFont val="Aptos Narrow"/>
        <family val="2"/>
        <scheme val="minor"/>
      </rPr>
      <t>приемлемый коэффицент</t>
    </r>
    <r>
      <rPr>
        <sz val="11"/>
        <color theme="1"/>
        <rFont val="Aptos Narrow"/>
        <family val="2"/>
        <charset val="204"/>
        <scheme val="minor"/>
      </rPr>
      <t xml:space="preserve"> (0 - бесплатные слоты, 1 - коэффициент 1, итд)</t>
    </r>
  </si>
  <si>
    <r>
      <t xml:space="preserve">Выберете </t>
    </r>
    <r>
      <rPr>
        <b/>
        <sz val="11"/>
        <color theme="1"/>
        <rFont val="Aptos Narrow"/>
        <family val="2"/>
        <scheme val="minor"/>
      </rPr>
      <t>частоту автоматических обновлений</t>
    </r>
    <r>
      <rPr>
        <sz val="11"/>
        <color theme="1"/>
        <rFont val="Aptos Narrow"/>
        <family val="2"/>
        <charset val="204"/>
        <scheme val="minor"/>
      </rPr>
      <t xml:space="preserve"> данных о слотах, а галочка на чек боксе справа его запускает/останавливает</t>
    </r>
  </si>
  <si>
    <r>
      <t xml:space="preserve">Укажите необходимый </t>
    </r>
    <r>
      <rPr>
        <b/>
        <sz val="11"/>
        <color theme="1"/>
        <rFont val="Aptos Narrow"/>
        <family val="2"/>
        <scheme val="minor"/>
      </rPr>
      <t>диапазон поиска</t>
    </r>
    <r>
      <rPr>
        <sz val="11"/>
        <color theme="1"/>
        <rFont val="Aptos Narrow"/>
        <family val="2"/>
        <charset val="204"/>
        <scheme val="minor"/>
      </rPr>
      <t>: начиная с сегодняшнего, завтрашнего, послезавтрашнего или с 4-го дня. Соответственно уведомления будут посылаться только если найденные слоты находятся в нужном дипазоне.</t>
    </r>
  </si>
  <si>
    <r>
      <rPr>
        <b/>
        <sz val="11"/>
        <color theme="1"/>
        <rFont val="Aptos Narrow"/>
        <family val="2"/>
        <scheme val="minor"/>
      </rPr>
      <t>Фильтры</t>
    </r>
    <r>
      <rPr>
        <sz val="11"/>
        <color theme="1"/>
        <rFont val="Aptos Narrow"/>
        <family val="2"/>
        <charset val="204"/>
        <scheme val="minor"/>
      </rPr>
      <t xml:space="preserve"> "ИЩЕМ/НЕ ИЩЕМ" и "НИЧЕГО/ЕСТЬ СЛОТ!" позволяют контролировать отображение  таблицы. Если вы хотите видеть только склады, где вы ищете слоты, то выбирете "ИЩЕМ". Если  хотите посмотреть где в целом есть слоты, выбириет "ЕСТЬ СЛОТЫ!", но не забудьте вернуть отображение как "ИЩЕМ" так и "НЕ ИЩЕМ". Нажатием Ctrl + Нажатие левой кнокой мышки позволяет выделить оба объекта, чтобы отображалось оба варианта.</t>
    </r>
  </si>
  <si>
    <t>ПРОВЕРКА УРОВНЕЙ КОНФИДЕНЦИАЛЬНОСТИ</t>
  </si>
  <si>
    <t>Во время первого подключения к API Wildberries, в зависимости от ваших настроек Экселя, может потребоваться указать пропустить проверку уровня конфиденциальности, для этого нужно отметить галкой соответствующий чекбокс и нажать ок, когда появится соответствующее окно. Мы лишь берем данные о складах, никакой конфиденциальностью не рискуем.</t>
  </si>
  <si>
    <t>После присвоения новой даты, с нужным коэффициентом, спустя небольшое время не забудьте проверить, что коэффициент установлен верный. Иногда ВБ при создании поставки показывает один коэффициент, а после создания меняет на другой. Это их баг, на за ним нужно следить.</t>
  </si>
  <si>
    <t>В условиях дефицита слотов, рекомендуется предсоздать поставку на нужном складе  (или на нескольких складах) с нужным количеством товаров, на самую дальнюю дату с любым коэффициентом. В таком случае, как только вы получите уведомление о появлении слота, вам будет достаточно зайти в поставку и указать новую дату. Когда вы активно ищите слот, держите страницу с нужной поставкой в кабинете с ВБ открытой, чтобы как только прийдёт уведомление сможете тут-же указать новую дату. Помните, что более 100,000 поставщиков занимются поисхом слотов,  плюс боты. Скорость важна но всё возможно!</t>
  </si>
  <si>
    <t>О ботах. Официального инструмента по автоматическому созданию поставок нет. Использовать программные методы рискованно как с точки зрения вашей безопасности, так и с точки зрения вероятного получения штрафа в несколько десятков или сотен тысяч рублей. Оферта напрямую запрещает при взаимодействии с сайтом ВБ использовать методы автоматизации не предусмотренные самим ВБ.</t>
  </si>
  <si>
    <t>Данный инструмент использует только официальный API  Вайлдберриз для получения данных о слотах. Вся аналитика и уведомления делаются в Excel и Телеграм. Поставки создаёте вы вручную.</t>
  </si>
  <si>
    <t>Имейте ввиду, что у ВБ предусмотрены санкции при слишком сильных расхождениях в поставках фактического количества от запланированного. Создав поставку, вы можете без ущерба менять её не более чем на 10% в количественном выражении, иначе будет повышающий коэффициент приёмки. Также, если вы создали поставку на дальнюю дату, но за  всё время слотов так и не нашли, не забудьте её отменить или перенести в будущее не менее чем за одни полные сутки, чтобы не получить штраф. Например поставку на 30-е сентября отменяйте не позднее 28-го.</t>
  </si>
  <si>
    <t>Минск</t>
  </si>
  <si>
    <t>Технические данные</t>
  </si>
  <si>
    <t>warehouseName</t>
  </si>
  <si>
    <t>boxTypeName</t>
  </si>
  <si>
    <t>Добавляйте и удаляйте строки. Выбирайте склад и тип поставки из выпадающиего списка.</t>
  </si>
  <si>
    <t>Владимир</t>
  </si>
  <si>
    <t>Новосибирск</t>
  </si>
  <si>
    <t>Екатеринбург - Испытателей 14г</t>
  </si>
  <si>
    <t>Если данное окно у вас не появилось или появилось  в другом виде вы можете вручную изменить настройки приватности</t>
  </si>
  <si>
    <t>1. Откройте Power Query</t>
  </si>
  <si>
    <t>2. Выберите там настройки Power Query</t>
  </si>
  <si>
    <t>3. Выделите опцию "не проверять уровни приватности" (это можно сделать на уровне данной таблицы или на уровне всего Excel)</t>
  </si>
  <si>
    <t>СЦ Сабурово</t>
  </si>
  <si>
    <t>СЦ Симферополь Молодежненское</t>
  </si>
  <si>
    <t>Щербинка</t>
  </si>
  <si>
    <t>dateNew</t>
  </si>
  <si>
    <t>Sum of coefficient</t>
  </si>
  <si>
    <t>Status</t>
  </si>
  <si>
    <t>Availability</t>
  </si>
  <si>
    <t>prevous val</t>
  </si>
  <si>
    <t>current val</t>
  </si>
  <si>
    <t>Формат</t>
  </si>
  <si>
    <t>125</t>
  </si>
  <si>
    <t>55</t>
  </si>
  <si>
    <t>155</t>
  </si>
  <si>
    <t>280</t>
  </si>
  <si>
    <t>100</t>
  </si>
  <si>
    <t>200</t>
  </si>
  <si>
    <t>75</t>
  </si>
  <si>
    <t>225</t>
  </si>
  <si>
    <t>150</t>
  </si>
  <si>
    <t>115</t>
  </si>
  <si>
    <t>195</t>
  </si>
  <si>
    <t>260</t>
  </si>
  <si>
    <t>180</t>
  </si>
  <si>
    <t>205</t>
  </si>
  <si>
    <t>175</t>
  </si>
  <si>
    <t>185</t>
  </si>
  <si>
    <t>105</t>
  </si>
  <si>
    <t>445</t>
  </si>
  <si>
    <t>300</t>
  </si>
  <si>
    <t>350</t>
  </si>
  <si>
    <t>95</t>
  </si>
  <si>
    <t>270</t>
  </si>
  <si>
    <t>60</t>
  </si>
  <si>
    <t>50</t>
  </si>
  <si>
    <t>210</t>
  </si>
  <si>
    <t>215</t>
  </si>
  <si>
    <t>135</t>
  </si>
  <si>
    <t>190</t>
  </si>
  <si>
    <t>145</t>
  </si>
  <si>
    <t>130</t>
  </si>
  <si>
    <t>85</t>
  </si>
  <si>
    <t>230</t>
  </si>
  <si>
    <t>140</t>
  </si>
  <si>
    <t>250</t>
  </si>
  <si>
    <t>165</t>
  </si>
  <si>
    <t>57,75</t>
  </si>
  <si>
    <t>21.25</t>
  </si>
  <si>
    <t>0,08</t>
  </si>
  <si>
    <t>0,06</t>
  </si>
  <si>
    <t>57.5</t>
  </si>
  <si>
    <t>0,14</t>
  </si>
  <si>
    <t>0,22</t>
  </si>
  <si>
    <t>25</t>
  </si>
  <si>
    <t>0,15</t>
  </si>
  <si>
    <t>0,36</t>
  </si>
  <si>
    <t>52.5</t>
  </si>
  <si>
    <t>0,16</t>
  </si>
  <si>
    <t>0,18</t>
  </si>
  <si>
    <t>36.25</t>
  </si>
  <si>
    <t>0,11</t>
  </si>
  <si>
    <t>12.5</t>
  </si>
  <si>
    <t>46.25</t>
  </si>
  <si>
    <t>43.75</t>
  </si>
  <si>
    <t>53.75</t>
  </si>
  <si>
    <t>48.75</t>
  </si>
  <si>
    <t>31.25</t>
  </si>
  <si>
    <t>0,1</t>
  </si>
  <si>
    <t>45</t>
  </si>
  <si>
    <t>87.5</t>
  </si>
  <si>
    <t>15</t>
  </si>
  <si>
    <t>0</t>
  </si>
  <si>
    <t>65</t>
  </si>
  <si>
    <t>13.75</t>
  </si>
  <si>
    <t>51.25</t>
  </si>
  <si>
    <t>0,12</t>
  </si>
  <si>
    <t>62.5</t>
  </si>
  <si>
    <t>41.25</t>
  </si>
  <si>
    <t>56.25</t>
  </si>
  <si>
    <t>38.75</t>
  </si>
  <si>
    <t>47.5</t>
  </si>
  <si>
    <t>33.75</t>
  </si>
  <si>
    <t>13.12.24</t>
  </si>
  <si>
    <t>14.12.24</t>
  </si>
  <si>
    <t>15.12.24</t>
  </si>
  <si>
    <t>16.12.24</t>
  </si>
  <si>
    <t>17.12.24</t>
  </si>
  <si>
    <t>Статус</t>
  </si>
  <si>
    <t>Дата</t>
  </si>
  <si>
    <t>Тип поставки</t>
  </si>
  <si>
    <t>Хранение коэфф</t>
  </si>
  <si>
    <t>Доставка коэфф</t>
  </si>
  <si>
    <t>Доставка база литр</t>
  </si>
  <si>
    <t>Доставка доп.литр</t>
  </si>
  <si>
    <t>Хранение база литр</t>
  </si>
  <si>
    <t>Хранение доп.литр</t>
  </si>
  <si>
    <t>Cорт. центр</t>
  </si>
  <si>
    <r>
      <t>ПОИСК СЛОТОВ ДЛЯ ПОСТАВОК \</t>
    </r>
    <r>
      <rPr>
        <sz val="16"/>
        <color theme="1" tint="0.249977111117893"/>
        <rFont val="Aptos Narrow"/>
        <family val="2"/>
        <scheme val="minor"/>
      </rPr>
      <t xml:space="preserve"> КОЭФФИЦИЕНТЫ ПРИЁМКИ</t>
    </r>
  </si>
  <si>
    <r>
      <t>ПОИСК СЛОТОВ ДЛЯ ПОСТАВОК \</t>
    </r>
    <r>
      <rPr>
        <sz val="16"/>
        <color theme="1" tint="0.249977111117893"/>
        <rFont val="Aptos Narrow"/>
        <family val="2"/>
        <scheme val="minor"/>
      </rPr>
      <t xml:space="preserve"> СТОИМОСТЬ ХРАНЕНИЯ И ДОСТАВКИ</t>
    </r>
  </si>
  <si>
    <r>
      <t xml:space="preserve">ПОИСК СЛОТОВ ДЛЯ ПОСТАВОК \ </t>
    </r>
    <r>
      <rPr>
        <sz val="16"/>
        <color theme="1" tint="0.249977111117893"/>
        <rFont val="Aptos Narrow"/>
        <family val="2"/>
        <scheme val="minor"/>
      </rPr>
      <t>ВЫБОР СКЛАДОВ И ФОРМАТОВ</t>
    </r>
  </si>
  <si>
    <r>
      <t xml:space="preserve">ПОИСК СЛОТОВ ДЛЯ ПОСТАВОК \ </t>
    </r>
    <r>
      <rPr>
        <sz val="16"/>
        <color theme="1" tint="0.249977111117893"/>
        <rFont val="Aptos Narrow"/>
        <family val="2"/>
        <scheme val="minor"/>
      </rPr>
      <t>ДАНЫЕ ПОЛЬЗОВАТЕЛЯ</t>
    </r>
  </si>
  <si>
    <r>
      <t>ПОИСК СЛОТОВ ДЛЯ ПОСТАВОК \</t>
    </r>
    <r>
      <rPr>
        <sz val="16"/>
        <color theme="1" tint="0.249977111117893"/>
        <rFont val="Aptos Narrow"/>
        <family val="2"/>
        <scheme val="minor"/>
      </rPr>
      <t xml:space="preserve"> СПРАВКА</t>
    </r>
  </si>
  <si>
    <t>Информация о коэффициентах хранения и логистики</t>
  </si>
  <si>
    <t>Информация о стоимости хранения</t>
  </si>
  <si>
    <t>Информация о стоимости логистики</t>
  </si>
  <si>
    <t>43,75</t>
  </si>
  <si>
    <t>10,63</t>
  </si>
  <si>
    <t>18.12.24</t>
  </si>
  <si>
    <t>19.12.24</t>
  </si>
  <si>
    <t>20.12.24</t>
  </si>
  <si>
    <t>21.12.24</t>
  </si>
  <si>
    <t>22.12.24</t>
  </si>
  <si>
    <t>19,25</t>
  </si>
  <si>
    <t>4,68</t>
  </si>
  <si>
    <t>54,25</t>
  </si>
  <si>
    <t>13,18</t>
  </si>
  <si>
    <t>98</t>
  </si>
  <si>
    <t>23,8</t>
  </si>
  <si>
    <t>70</t>
  </si>
  <si>
    <t>17</t>
  </si>
  <si>
    <t>35</t>
  </si>
  <si>
    <t>8,5</t>
  </si>
  <si>
    <t>26,25</t>
  </si>
  <si>
    <t>6,38</t>
  </si>
  <si>
    <t>78,75</t>
  </si>
  <si>
    <t>19,13</t>
  </si>
  <si>
    <t>52,5</t>
  </si>
  <si>
    <t>12,75</t>
  </si>
  <si>
    <t>40,25</t>
  </si>
  <si>
    <t>9,78</t>
  </si>
  <si>
    <t>68,25</t>
  </si>
  <si>
    <t>16,58</t>
  </si>
  <si>
    <t>91</t>
  </si>
  <si>
    <t>22,1</t>
  </si>
  <si>
    <t>63</t>
  </si>
  <si>
    <t>15,3</t>
  </si>
  <si>
    <t>71,75</t>
  </si>
  <si>
    <t>17,43</t>
  </si>
  <si>
    <t>61,25</t>
  </si>
  <si>
    <t>14,88</t>
  </si>
  <si>
    <t>64,75</t>
  </si>
  <si>
    <t>15,73</t>
  </si>
  <si>
    <t>155,75</t>
  </si>
  <si>
    <t>37,83</t>
  </si>
  <si>
    <t>25,5</t>
  </si>
  <si>
    <t>122,5</t>
  </si>
  <si>
    <t>29,75</t>
  </si>
  <si>
    <t>33,25</t>
  </si>
  <si>
    <t>8,08</t>
  </si>
  <si>
    <t>21</t>
  </si>
  <si>
    <t>5,1</t>
  </si>
  <si>
    <t>17,5</t>
  </si>
  <si>
    <t>4,25</t>
  </si>
  <si>
    <t>73,5</t>
  </si>
  <si>
    <t>17,85</t>
  </si>
  <si>
    <t>75,25</t>
  </si>
  <si>
    <t>18,28</t>
  </si>
  <si>
    <t>47,25</t>
  </si>
  <si>
    <t>11,48</t>
  </si>
  <si>
    <t>66,5</t>
  </si>
  <si>
    <t>16,15</t>
  </si>
  <si>
    <t>50,75</t>
  </si>
  <si>
    <t>12,33</t>
  </si>
  <si>
    <t>45,5</t>
  </si>
  <si>
    <t>11,05</t>
  </si>
  <si>
    <t>7,23</t>
  </si>
  <si>
    <t>80,5</t>
  </si>
  <si>
    <t>19,55</t>
  </si>
  <si>
    <t>94,5</t>
  </si>
  <si>
    <t>22,95</t>
  </si>
  <si>
    <t>49</t>
  </si>
  <si>
    <t>11,9</t>
  </si>
  <si>
    <t>87,5</t>
  </si>
  <si>
    <t>21,25</t>
  </si>
  <si>
    <t>14,03</t>
  </si>
  <si>
    <t>23.12.24</t>
  </si>
  <si>
    <t>24.12.24</t>
  </si>
  <si>
    <t>SendTGbot</t>
  </si>
  <si>
    <t>[Record]</t>
  </si>
  <si>
    <t>25.12.24</t>
  </si>
  <si>
    <t>26.12.24</t>
  </si>
  <si>
    <t>27.12.24</t>
  </si>
  <si>
    <t>Последнее обновление: 17.12.2024 17:12:46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</si>
</sst>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19]d\ mmm;@"/>
  </numFmts>
  <fonts count="25" x14ac:knownFonts="1">
    <font>
      <sz val="11"/>
      <color theme="1"/>
      <name val="Aptos Narrow"/>
      <family val="2"/>
      <charset val="204"/>
      <scheme val="minor"/>
    </font>
    <font>
      <sz val="11"/>
      <name val="Aptos Narrow"/>
      <family val="2"/>
      <charset val="204"/>
      <scheme val="minor"/>
    </font>
    <font>
      <b/>
      <sz val="14"/>
      <color theme="1"/>
      <name val="Aptos Narrow"/>
      <family val="2"/>
      <charset val="204"/>
      <scheme val="minor"/>
    </font>
    <font>
      <b/>
      <sz val="11"/>
      <name val="Consolas"/>
      <family val="3"/>
      <charset val="204"/>
    </font>
    <font>
      <sz val="10"/>
      <name val="Consolas"/>
      <family val="3"/>
      <charset val="204"/>
    </font>
    <font>
      <b/>
      <sz val="11"/>
      <color theme="1"/>
      <name val="Aptos Narrow"/>
      <family val="2"/>
      <scheme val="minor"/>
    </font>
    <font>
      <sz val="10"/>
      <color theme="0" tint="-0.14999847407452621"/>
      <name val="Aptos Narrow"/>
      <family val="2"/>
      <charset val="204"/>
      <scheme val="minor"/>
    </font>
    <font>
      <b/>
      <sz val="10"/>
      <color theme="1"/>
      <name val="Aptos Narrow"/>
      <family val="2"/>
      <charset val="204"/>
      <scheme val="minor"/>
    </font>
    <font>
      <sz val="11"/>
      <name val="Calibri"/>
      <family val="2"/>
      <charset val="204"/>
    </font>
    <font>
      <sz val="11"/>
      <color theme="1"/>
      <name val="Aptos Narrow"/>
      <family val="2"/>
      <scheme val="minor"/>
    </font>
    <font>
      <b/>
      <sz val="14"/>
      <color theme="1"/>
      <name val="Aptos Narrow"/>
      <family val="2"/>
      <scheme val="minor"/>
    </font>
    <font>
      <sz val="11"/>
      <color theme="1" tint="0.249977111117893"/>
      <name val="Aptos Narrow"/>
      <family val="2"/>
      <scheme val="minor"/>
    </font>
    <font>
      <b/>
      <sz val="16"/>
      <color theme="1" tint="0.249977111117893"/>
      <name val="Aptos Narrow"/>
      <family val="2"/>
      <scheme val="minor"/>
    </font>
    <font>
      <sz val="11"/>
      <color theme="0"/>
      <name val="Aptos Narrow"/>
      <family val="2"/>
      <scheme val="minor"/>
    </font>
    <font>
      <b/>
      <i/>
      <sz val="11"/>
      <color theme="1"/>
      <name val="Aptos Narrow"/>
      <family val="2"/>
      <scheme val="minor"/>
    </font>
    <font>
      <sz val="14"/>
      <color theme="1"/>
      <name val="Aptos Narrow"/>
      <family val="2"/>
      <scheme val="minor"/>
    </font>
    <font>
      <sz val="11"/>
      <color rgb="FFFF0000"/>
      <name val="Aptos Narrow"/>
      <family val="2"/>
      <scheme val="minor"/>
    </font>
    <font>
      <sz val="11"/>
      <color theme="0" tint="-0.14999847407452621"/>
      <name val="Aptos Narrow"/>
      <family val="2"/>
      <scheme val="minor"/>
    </font>
    <font>
      <sz val="11"/>
      <color theme="0" tint="-0.34998626667073579"/>
      <name val="Aptos Narrow"/>
      <family val="2"/>
      <scheme val="minor"/>
    </font>
    <font>
      <i/>
      <sz val="11"/>
      <color theme="0" tint="-0.34998626667073579"/>
      <name val="Aptos Narrow"/>
      <family val="2"/>
      <scheme val="minor"/>
    </font>
    <font>
      <u/>
      <sz val="11"/>
      <color theme="10"/>
      <name val="Aptos Narrow"/>
      <family val="2"/>
      <charset val="204"/>
      <scheme val="minor"/>
    </font>
    <font>
      <sz val="11"/>
      <color theme="0" tint="-0.14999847407452621"/>
      <name val="Aptos Narrow"/>
      <family val="2"/>
      <charset val="204"/>
      <scheme val="minor"/>
    </font>
    <font>
      <sz val="8"/>
      <name val="Aptos Narrow"/>
      <family val="2"/>
      <charset val="204"/>
      <scheme val="minor"/>
    </font>
    <font>
      <sz val="16"/>
      <color theme="1" tint="0.249977111117893"/>
      <name val="Aptos Narrow"/>
      <family val="2"/>
      <scheme val="minor"/>
    </font>
    <font>
      <b/>
      <sz val="10"/>
      <color theme="1"/>
      <name val="Consolas"/>
      <family val="3"/>
      <charset val="204"/>
    </font>
  </fonts>
  <fills count="4">
    <fill>
      <patternFill patternType="none"/>
    </fill>
    <fill>
      <patternFill patternType="gray125"/>
    </fill>
    <fill>
      <patternFill patternType="solid">
        <fgColor theme="7" tint="0.39997558519241921"/>
        <bgColor indexed="64"/>
      </patternFill>
    </fill>
    <fill>
      <patternFill patternType="solid">
        <fgColor theme="0" tint="-4.9989318521683403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2">
    <xf numFmtId="0" fontId="0" fillId="0" borderId="0"/>
    <xf numFmtId="0" fontId="20" fillId="0" borderId="0" applyNumberFormat="0" applyFill="0" applyBorder="0" applyAlignment="0" applyProtection="0"/>
  </cellStyleXfs>
  <cellXfs count="37">
    <xf numFmtId="0" fontId="0" fillId="0" borderId="0" xfId="0"/>
    <xf numFmtId="0" fontId="1" fillId="0" borderId="0" xfId="0" applyFont="1"/>
    <xf numFmtId="0" fontId="2" fillId="0" borderId="0" xfId="0" applyFont="1" applyAlignment="1">
      <alignment horizontal="left"/>
    </xf>
    <xf numFmtId="0" fontId="4" fillId="0" borderId="0" xfId="0" applyFont="1"/>
    <xf numFmtId="0" fontId="0" fillId="0" borderId="0" xfId="0" applyAlignment="1">
      <alignment horizontal="center"/>
    </xf>
    <xf numFmtId="0" fontId="5" fillId="0" borderId="0" xfId="0" applyFont="1"/>
    <xf numFmtId="0" fontId="6" fillId="0" borderId="0" xfId="0" applyFont="1" applyAlignment="1">
      <alignment horizontal="center"/>
    </xf>
    <xf numFmtId="0" fontId="7" fillId="0" borderId="0" xfId="0" applyFont="1" applyAlignment="1">
      <alignment horizontal="center"/>
    </xf>
    <xf numFmtId="164" fontId="8" fillId="0" borderId="0" xfId="0" applyNumberFormat="1" applyFont="1"/>
    <xf numFmtId="0" fontId="0" fillId="0" borderId="0" xfId="0" quotePrefix="1"/>
    <xf numFmtId="0" fontId="3" fillId="0" borderId="0" xfId="0" applyFont="1" applyAlignment="1">
      <alignment horizontal="center"/>
    </xf>
    <xf numFmtId="0" fontId="9" fillId="0" borderId="0" xfId="0" applyFont="1"/>
    <xf numFmtId="0" fontId="0" fillId="0" borderId="0" xfId="0" applyAlignment="1">
      <alignment wrapText="1"/>
    </xf>
    <xf numFmtId="0" fontId="10" fillId="0" borderId="0" xfId="0" applyFont="1"/>
    <xf numFmtId="0" fontId="12" fillId="3" borderId="2" xfId="0" applyFont="1" applyFill="1" applyBorder="1" applyAlignment="1">
      <alignment horizontal="left" vertical="center"/>
    </xf>
    <xf numFmtId="0" fontId="11" fillId="3" borderId="2" xfId="0" applyFont="1" applyFill="1" applyBorder="1" applyAlignment="1">
      <alignment horizontal="left" vertical="center"/>
    </xf>
    <xf numFmtId="0" fontId="13" fillId="3" borderId="2" xfId="0" applyFont="1" applyFill="1" applyBorder="1" applyAlignment="1">
      <alignment horizontal="center" vertical="center"/>
    </xf>
    <xf numFmtId="0" fontId="11" fillId="3" borderId="2" xfId="0" applyFont="1" applyFill="1" applyBorder="1" applyAlignment="1">
      <alignment horizontal="left" vertical="top"/>
    </xf>
    <xf numFmtId="0" fontId="0" fillId="0" borderId="0" xfId="0" applyAlignment="1">
      <alignment vertical="top"/>
    </xf>
    <xf numFmtId="0" fontId="14" fillId="0" borderId="0" xfId="0" applyFont="1" applyAlignment="1">
      <alignment wrapText="1"/>
    </xf>
    <xf numFmtId="0" fontId="9" fillId="0" borderId="0" xfId="0" applyFont="1" applyAlignment="1">
      <alignment wrapText="1"/>
    </xf>
    <xf numFmtId="0" fontId="15" fillId="0" borderId="0" xfId="0" applyFont="1"/>
    <xf numFmtId="0" fontId="16" fillId="3" borderId="2" xfId="0" applyFont="1" applyFill="1" applyBorder="1" applyAlignment="1">
      <alignment horizontal="right" vertical="center"/>
    </xf>
    <xf numFmtId="0" fontId="0" fillId="0" borderId="1" xfId="0" applyBorder="1"/>
    <xf numFmtId="0" fontId="0" fillId="0" borderId="1" xfId="0" applyBorder="1" applyAlignment="1">
      <alignment horizontal="left"/>
    </xf>
    <xf numFmtId="0" fontId="17" fillId="3" borderId="2" xfId="0" applyFont="1" applyFill="1" applyBorder="1" applyAlignment="1">
      <alignment horizontal="left" vertical="center"/>
    </xf>
    <xf numFmtId="0" fontId="18" fillId="3" borderId="2" xfId="0" applyFont="1" applyFill="1" applyBorder="1" applyAlignment="1">
      <alignment horizontal="left" vertical="center"/>
    </xf>
    <xf numFmtId="0" fontId="19" fillId="0" borderId="0" xfId="0" applyFont="1"/>
    <xf numFmtId="0" fontId="16" fillId="3" borderId="2" xfId="0" applyFont="1" applyFill="1" applyBorder="1" applyAlignment="1">
      <alignment horizontal="left" vertical="center"/>
    </xf>
    <xf numFmtId="0" fontId="20" fillId="0" borderId="0" xfId="1"/>
    <xf numFmtId="0" fontId="0" fillId="0" borderId="0" xfId="0" pivotButton="1"/>
    <xf numFmtId="164" fontId="0" fillId="0" borderId="0" xfId="0" applyNumberFormat="1" applyAlignment="1">
      <alignment horizontal="center"/>
    </xf>
    <xf numFmtId="0" fontId="21" fillId="0" borderId="0" xfId="0" applyFont="1"/>
    <xf numFmtId="0" fontId="0" fillId="0" borderId="0" xfId="0" applyAlignment="1">
      <alignment horizontal="left"/>
    </xf>
    <xf numFmtId="0" fontId="0" fillId="0" borderId="0" xfId="0" applyAlignment="1">
      <alignment horizontal="left" textRotation="90"/>
    </xf>
    <xf numFmtId="0" fontId="13" fillId="0" borderId="0" xfId="0" applyFont="1"/>
    <xf numFmtId="0" fontId="24" fillId="2" borderId="1" xfId="0" applyFont="1" applyFill="1" applyBorder="1" applyAlignment="1">
      <alignment horizontal="center"/>
    </xf>
  </cellXfs>
  <cellStyles count="2">
    <cellStyle name="Hyperlink" xfId="1" builtinId="8"/>
    <cellStyle name="Normal" xfId="0" builtinId="0"/>
  </cellStyles>
  <dxfs count="23">
    <dxf>
      <numFmt numFmtId="0" formatCode="Genera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0"/>
        <name val="Aptos Narrow"/>
        <family val="2"/>
        <scheme val="minor"/>
      </font>
      <fill>
        <patternFill patternType="none">
          <fgColor indexed="64"/>
          <bgColor indexed="65"/>
        </patternFill>
      </fill>
    </dxf>
    <dxf>
      <font>
        <color theme="0"/>
      </font>
      <fill>
        <patternFill>
          <bgColor rgb="FFFF0000"/>
        </patternFill>
      </fill>
    </dxf>
    <dxf>
      <numFmt numFmtId="0" formatCode="General"/>
    </dxf>
    <dxf>
      <numFmt numFmtId="0" formatCode="General"/>
    </dxf>
    <dxf>
      <alignment horizontal="left" vertical="bottom" textRotation="45"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Consolas"/>
        <family val="3"/>
        <charset val="204"/>
        <scheme val="none"/>
      </font>
      <numFmt numFmtId="0" formatCode="General"/>
    </dxf>
    <dxf>
      <numFmt numFmtId="0" formatCode="General"/>
      <alignment horizontal="center" vertical="bottom" textRotation="0" wrapText="0" indent="0" justifyLastLine="0" shrinkToFit="0" readingOrder="0"/>
    </dxf>
    <dxf>
      <alignment horizontal="center"/>
    </dxf>
    <dxf>
      <alignment horizontal="center"/>
    </dxf>
    <dxf>
      <font>
        <color theme="1"/>
      </font>
      <fill>
        <patternFill>
          <bgColor rgb="FFFFC000"/>
        </patternFill>
      </fill>
    </dxf>
    <dxf>
      <font>
        <color theme="1"/>
      </font>
      <fill>
        <patternFill>
          <bgColor rgb="FFFFFFA3"/>
        </patternFill>
      </fill>
    </dxf>
    <dxf>
      <font>
        <color theme="0" tint="-0.499984740745262"/>
      </font>
      <fill>
        <patternFill>
          <bgColor theme="0" tint="-0.499984740745262"/>
        </patternFill>
      </fill>
    </dxf>
    <dxf>
      <font>
        <color rgb="FF92D050"/>
      </font>
      <fill>
        <patternFill>
          <bgColor rgb="FF92D050"/>
        </patternFill>
      </fill>
    </dxf>
  </dxfs>
  <tableStyles count="1" defaultTableStyle="TableStyleMedium2" defaultPivotStyle="PivotStyleLight16">
    <tableStyle name="Invisible" pivot="0" table="0" count="0" xr9:uid="{1B948653-FA7F-4552-BB75-4894F359CE35}"/>
  </tableStyles>
  <colors>
    <mruColors>
      <color rgb="FFFFFFA3"/>
      <color rgb="FFFFFFCC"/>
      <color rgb="FF008000"/>
      <color rgb="FFFF9900"/>
      <color rgb="FFFFCC66"/>
      <color rgb="FFFCF1C8"/>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microsoft.com/office/2022/10/relationships/richValueRel" Target="richData/richValueRel.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1.xml"/><Relationship Id="rId10" Type="http://schemas.microsoft.com/office/2007/relationships/slicerCache" Target="slicerCaches/slicerCache2.xml"/><Relationship Id="rId19" Type="http://schemas.microsoft.com/office/2017/06/relationships/rdRichValue" Target="richData/rdrichvalue.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fmlaLink="$X$2" lockText="1" noThreeD="1"/>
</file>

<file path=xl/ctrlProps/ctrlProp2.xml><?xml version="1.0" encoding="utf-8"?>
<formControlPr xmlns="http://schemas.microsoft.com/office/spreadsheetml/2009/9/main" objectType="Drop" dropLines="4" dropStyle="combo" dx="39" fmlaLink="Notify" fmlaRange="Params!$C$4:$C$7" noThreeD="1" sel="2" val="0"/>
</file>

<file path=xl/ctrlProps/ctrlProp3.xml><?xml version="1.0" encoding="utf-8"?>
<formControlPr xmlns="http://schemas.microsoft.com/office/spreadsheetml/2009/9/main" objectType="Drop" dropLines="4" dropStyle="combo" dx="39" fmlaLink="Params!$F$2" fmlaRange="Params!$F$4:$F$7" noThreeD="1" sel="3"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481013</xdr:colOff>
          <xdr:row>1</xdr:row>
          <xdr:rowOff>133350</xdr:rowOff>
        </xdr:from>
        <xdr:to>
          <xdr:col>4</xdr:col>
          <xdr:colOff>247650</xdr:colOff>
          <xdr:row>3</xdr:row>
          <xdr:rowOff>80963</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3</xdr:col>
          <xdr:colOff>0</xdr:colOff>
          <xdr:row>5</xdr:row>
          <xdr:rowOff>4763</xdr:rowOff>
        </xdr:to>
        <xdr:sp macro="" textlink="">
          <xdr:nvSpPr>
            <xdr:cNvPr id="2050" name="Drop Dow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4763</xdr:rowOff>
        </xdr:from>
        <xdr:to>
          <xdr:col>3</xdr:col>
          <xdr:colOff>0</xdr:colOff>
          <xdr:row>4</xdr:row>
          <xdr:rowOff>0</xdr:rowOff>
        </xdr:to>
        <xdr:sp macro="" textlink="">
          <xdr:nvSpPr>
            <xdr:cNvPr id="2052" name="Drop Dow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37559</xdr:colOff>
      <xdr:row>5</xdr:row>
      <xdr:rowOff>33618</xdr:rowOff>
    </xdr:from>
    <xdr:to>
      <xdr:col>17</xdr:col>
      <xdr:colOff>436912</xdr:colOff>
      <xdr:row>5</xdr:row>
      <xdr:rowOff>151279</xdr:rowOff>
    </xdr:to>
    <xdr:sp macro="" textlink="">
      <xdr:nvSpPr>
        <xdr:cNvPr id="4" name="TextBox 3">
          <a:extLst>
            <a:ext uri="{FF2B5EF4-FFF2-40B4-BE49-F238E27FC236}">
              <a16:creationId xmlns:a16="http://schemas.microsoft.com/office/drawing/2014/main" id="{2631BC63-C5E7-4DC9-A428-F23F623E70BB}"/>
            </a:ext>
          </a:extLst>
        </xdr:cNvPr>
        <xdr:cNvSpPr txBox="1"/>
      </xdr:nvSpPr>
      <xdr:spPr>
        <a:xfrm>
          <a:off x="6886034" y="1114706"/>
          <a:ext cx="2171003" cy="11766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ru-RU" sz="1050" kern="1200" cap="small" baseline="0"/>
            <a:t>фильтры</a:t>
          </a:r>
          <a:endParaRPr lang="en-US" sz="1050" kern="1200" cap="small" baseline="0"/>
        </a:p>
      </xdr:txBody>
    </xdr:sp>
    <xdr:clientData/>
  </xdr:twoCellAnchor>
  <xdr:twoCellAnchor editAs="absolute">
    <xdr:from>
      <xdr:col>13</xdr:col>
      <xdr:colOff>37558</xdr:colOff>
      <xdr:row>1</xdr:row>
      <xdr:rowOff>5604</xdr:rowOff>
    </xdr:from>
    <xdr:to>
      <xdr:col>15</xdr:col>
      <xdr:colOff>228058</xdr:colOff>
      <xdr:row>4</xdr:row>
      <xdr:rowOff>168089</xdr:rowOff>
    </xdr:to>
    <mc:AlternateContent xmlns:mc="http://schemas.openxmlformats.org/markup-compatibility/2006" xmlns:sle15="http://schemas.microsoft.com/office/drawing/2012/slicer">
      <mc:Choice Requires="sle15">
        <xdr:graphicFrame macro="">
          <xdr:nvGraphicFramePr>
            <xdr:cNvPr id="5" name="Status">
              <a:extLst>
                <a:ext uri="{FF2B5EF4-FFF2-40B4-BE49-F238E27FC236}">
                  <a16:creationId xmlns:a16="http://schemas.microsoft.com/office/drawing/2014/main" id="{C303E207-0157-1DEE-1BEF-A1BF02C9BF1D}"/>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6886033" y="362792"/>
              <a:ext cx="1076325" cy="70541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228059</xdr:colOff>
      <xdr:row>1</xdr:row>
      <xdr:rowOff>11207</xdr:rowOff>
    </xdr:from>
    <xdr:to>
      <xdr:col>17</xdr:col>
      <xdr:colOff>424162</xdr:colOff>
      <xdr:row>4</xdr:row>
      <xdr:rowOff>162485</xdr:rowOff>
    </xdr:to>
    <mc:AlternateContent xmlns:mc="http://schemas.openxmlformats.org/markup-compatibility/2006" xmlns:sle15="http://schemas.microsoft.com/office/drawing/2012/slicer">
      <mc:Choice Requires="sle15">
        <xdr:graphicFrame macro="">
          <xdr:nvGraphicFramePr>
            <xdr:cNvPr id="6" name="Availability">
              <a:extLst>
                <a:ext uri="{FF2B5EF4-FFF2-40B4-BE49-F238E27FC236}">
                  <a16:creationId xmlns:a16="http://schemas.microsoft.com/office/drawing/2014/main" id="{0EF004F8-6C16-AF72-4799-D44780EA3EDF}"/>
                </a:ext>
              </a:extLst>
            </xdr:cNvPr>
            <xdr:cNvGraphicFramePr/>
          </xdr:nvGraphicFramePr>
          <xdr:xfrm>
            <a:off x="0" y="0"/>
            <a:ext cx="0" cy="0"/>
          </xdr:xfrm>
          <a:graphic>
            <a:graphicData uri="http://schemas.microsoft.com/office/drawing/2010/slicer">
              <sle:slicer xmlns:sle="http://schemas.microsoft.com/office/drawing/2010/slicer" name="Availability"/>
            </a:graphicData>
          </a:graphic>
        </xdr:graphicFrame>
      </mc:Choice>
      <mc:Fallback xmlns="">
        <xdr:sp macro="" textlink="">
          <xdr:nvSpPr>
            <xdr:cNvPr id="0" name=""/>
            <xdr:cNvSpPr>
              <a:spLocks noTextEdit="1"/>
            </xdr:cNvSpPr>
          </xdr:nvSpPr>
          <xdr:spPr>
            <a:xfrm>
              <a:off x="7962359" y="368395"/>
              <a:ext cx="1081928" cy="6942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9538</xdr:colOff>
      <xdr:row>2</xdr:row>
      <xdr:rowOff>4767</xdr:rowOff>
    </xdr:from>
    <xdr:to>
      <xdr:col>2</xdr:col>
      <xdr:colOff>466737</xdr:colOff>
      <xdr:row>2</xdr:row>
      <xdr:rowOff>714380</xdr:rowOff>
    </xdr:to>
    <mc:AlternateContent xmlns:mc="http://schemas.openxmlformats.org/markup-compatibility/2006" xmlns:sle15="http://schemas.microsoft.com/office/drawing/2012/slicer">
      <mc:Choice Requires="sle15">
        <xdr:graphicFrame macro="">
          <xdr:nvGraphicFramePr>
            <xdr:cNvPr id="4" name="Статус">
              <a:extLst>
                <a:ext uri="{FF2B5EF4-FFF2-40B4-BE49-F238E27FC236}">
                  <a16:creationId xmlns:a16="http://schemas.microsoft.com/office/drawing/2014/main" id="{8A542786-E704-872E-289A-9783FC95EF55}"/>
                </a:ext>
              </a:extLst>
            </xdr:cNvPr>
            <xdr:cNvGraphicFramePr/>
          </xdr:nvGraphicFramePr>
          <xdr:xfrm>
            <a:off x="0" y="0"/>
            <a:ext cx="0" cy="0"/>
          </xdr:xfrm>
          <a:graphic>
            <a:graphicData uri="http://schemas.microsoft.com/office/drawing/2010/slicer">
              <sle:slicer xmlns:sle="http://schemas.microsoft.com/office/drawing/2010/slicer" name="Статус"/>
            </a:graphicData>
          </a:graphic>
        </xdr:graphicFrame>
      </mc:Choice>
      <mc:Fallback xmlns="">
        <xdr:sp macro="" textlink="">
          <xdr:nvSpPr>
            <xdr:cNvPr id="0" name=""/>
            <xdr:cNvSpPr>
              <a:spLocks noTextEdit="1"/>
            </xdr:cNvSpPr>
          </xdr:nvSpPr>
          <xdr:spPr>
            <a:xfrm>
              <a:off x="266713" y="542930"/>
              <a:ext cx="1266824" cy="70961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14301</xdr:colOff>
      <xdr:row>2</xdr:row>
      <xdr:rowOff>771530</xdr:rowOff>
    </xdr:from>
    <xdr:to>
      <xdr:col>2</xdr:col>
      <xdr:colOff>471500</xdr:colOff>
      <xdr:row>23</xdr:row>
      <xdr:rowOff>152407</xdr:rowOff>
    </xdr:to>
    <mc:AlternateContent xmlns:mc="http://schemas.openxmlformats.org/markup-compatibility/2006" xmlns:sle15="http://schemas.microsoft.com/office/drawing/2012/slicer">
      <mc:Choice Requires="sle15">
        <xdr:graphicFrame macro="">
          <xdr:nvGraphicFramePr>
            <xdr:cNvPr id="5" name="Дата">
              <a:extLst>
                <a:ext uri="{FF2B5EF4-FFF2-40B4-BE49-F238E27FC236}">
                  <a16:creationId xmlns:a16="http://schemas.microsoft.com/office/drawing/2014/main" id="{864F7E46-E575-28FA-8809-736D14B3208A}"/>
                </a:ext>
              </a:extLst>
            </xdr:cNvPr>
            <xdr:cNvGraphicFramePr/>
          </xdr:nvGraphicFramePr>
          <xdr:xfrm>
            <a:off x="0" y="0"/>
            <a:ext cx="0" cy="0"/>
          </xdr:xfrm>
          <a:graphic>
            <a:graphicData uri="http://schemas.microsoft.com/office/drawing/2010/slicer">
              <sle:slicer xmlns:sle="http://schemas.microsoft.com/office/drawing/2010/slicer" name="Дата"/>
            </a:graphicData>
          </a:graphic>
        </xdr:graphicFrame>
      </mc:Choice>
      <mc:Fallback xmlns="">
        <xdr:sp macro="" textlink="">
          <xdr:nvSpPr>
            <xdr:cNvPr id="0" name=""/>
            <xdr:cNvSpPr>
              <a:spLocks noTextEdit="1"/>
            </xdr:cNvSpPr>
          </xdr:nvSpPr>
          <xdr:spPr>
            <a:xfrm>
              <a:off x="271476" y="1309693"/>
              <a:ext cx="1266824" cy="44005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643.717206712965" backgroundQuery="1" createdVersion="8" refreshedVersion="8" minRefreshableVersion="3" recordCount="4815" xr:uid="{3273953A-0FB7-4537-AE8E-444C6AB2B224}">
  <cacheSource type="external" connectionId="3"/>
  <cacheFields count="15">
    <cacheField name="Date" numFmtId="0">
      <sharedItems count="15">
        <s v="17.12.24"/>
        <s v="18.12.24"/>
        <s v="19.12.24"/>
        <s v="20.12.24"/>
        <s v="21.12.24"/>
        <s v="22.12.24"/>
        <s v="23.12.24"/>
        <s v="24.12.24"/>
        <s v="25.12.24"/>
        <s v="26.12.24"/>
        <s v="27.12.24"/>
        <s v="28.12.24"/>
        <s v="29.12.24"/>
        <s v="30.12.24"/>
        <s v="31.12.24"/>
      </sharedItems>
    </cacheField>
    <cacheField name="coefficient" numFmtId="0">
      <sharedItems containsSemiMixedTypes="0" containsString="0" containsNumber="1" containsInteger="1" minValue="-1" maxValue="17" count="7">
        <n v="-1"/>
        <n v="5"/>
        <n v="2"/>
        <n v="0"/>
        <n v="10"/>
        <n v="17"/>
        <n v="3"/>
      </sharedItems>
    </cacheField>
    <cacheField name="warehouseID" numFmtId="0">
      <sharedItems containsSemiMixedTypes="0" containsString="0" containsNumber="1" containsInteger="1" minValue="507" maxValue="336442"/>
    </cacheField>
    <cacheField name="warehouseName" numFmtId="0">
      <sharedItems count="108">
        <s v="СЦ Мурманск"/>
        <s v="Подольск 3"/>
        <s v="СЦ Ярославль"/>
        <s v="СЦ Череповец"/>
        <s v="СЦ Новокузнецк"/>
        <s v="СЦ Пушкино"/>
        <s v="СЦ Киров"/>
        <s v="СЦ Шушары"/>
        <s v="Невинномысск"/>
        <s v="СЦ Семей"/>
        <s v="Коледино"/>
        <s v="СЦ Сыктывкар"/>
        <s v="Обухово СГТ"/>
        <s v="СЦ Псков"/>
        <s v="СЦ Астрахань (Солянка)"/>
        <s v="СЦ Махачкала"/>
        <s v="СЦ Обухово 2"/>
        <s v="Чехов 2, Новоселки вл 11 стр 7"/>
        <s v="СЦ Внуково"/>
        <s v="СЦ Видное"/>
        <s v="СЦ Гродно"/>
        <s v="СЦ Ноябрьск"/>
        <s v="СЦ Оренбург Центральная"/>
        <s v="СЦ Вёшки"/>
        <s v="СЦ Архангельск (ул Ленина)"/>
        <s v="Тула"/>
        <s v="Шушары СГТ"/>
        <s v="Новосибирск"/>
        <s v="СЦ Белогорск"/>
        <s v="СЦ Воронеж"/>
        <s v="СЦ Барнаул"/>
        <s v="СЦ Нижний Тагил"/>
        <s v="СЦ Актобе"/>
        <s v="Минск"/>
        <s v="Голицыно СГТ"/>
        <s v="Екатеринбург - Испытателей 14г"/>
        <s v="СЦ Абакан"/>
        <s v="СЦ Кемерово"/>
        <s v="Белые Столбы"/>
        <s v="СЦ Кузнецк"/>
        <s v="СЦ Артем"/>
        <s v="Чашниково"/>
        <s v="СЦ Крыловская"/>
        <s v="СЦ Байсерке"/>
        <s v="СЦ Сабурово"/>
        <s v="Санкт-Петербург (Уткина Заводь)"/>
        <s v="Астана 2"/>
        <s v="Волгоград"/>
        <s v="СЦ Бишкек"/>
        <s v="СЦ Пермь 2"/>
        <s v="СЦ Белая Дача"/>
        <s v="Сц Брянск 2"/>
        <s v="СЦ Ульяновск"/>
        <s v="Владимир"/>
        <s v="СЦ Симферополь Молодежненское"/>
        <s v="Внуково СГТ"/>
        <s v="Щербинка"/>
        <s v="СЦ Набережные Челны"/>
        <s v="СЦ Иркутск"/>
        <s v="СЦ Липецк"/>
        <s v="СЦ Самара"/>
        <s v="Обухово"/>
        <s v="СЦ Брест"/>
        <s v="Астана"/>
        <s v="СЦ Пятигорск (Этока)"/>
        <s v="СЦ Калуга"/>
        <s v="СЦ Челябинск 2"/>
        <s v="СЦ Томск"/>
        <s v="Котовск"/>
        <s v="СЦ Тюмень"/>
        <s v="СЦ Тверь"/>
        <s v="СЦ Иваново"/>
        <s v="СЦ Чебоксары 2"/>
        <s v="СЦ Абакан 2"/>
        <s v="СЦ Вологда"/>
        <s v="Подольск"/>
        <s v="СЦ Ростов-на-Дону"/>
        <s v="СЦ Астрахань"/>
        <s v="Новосемейкино"/>
        <s v="СЦ Ижевск"/>
        <s v="СЦ Пятигорск"/>
        <s v="Рязань (Тюшевское)"/>
        <s v="СЦ Тамбов"/>
        <s v="СЦ Серов"/>
        <s v="СЦ Уральск"/>
        <s v="СЦ Хабаровск"/>
        <s v="Чехов 1, Новоселки вл 11 стр 2"/>
        <s v="Казань"/>
        <s v="СЦ Омск"/>
        <s v="СЦ Ош"/>
        <s v="СЦ Нижний Новгород"/>
        <s v="Подольск 4"/>
        <s v="СЦ Новосибирск Пасечная"/>
        <s v="СЦ Смоленск 3"/>
        <s v="СЦ Владимир"/>
        <s v="СЦ Чита 2"/>
        <s v="СЦ Сургут"/>
        <s v="СЦ Шымкент"/>
        <s v="СЦ Владикавказ"/>
        <s v="Екатеринбург - Перспективный 12/2"/>
        <s v="Электросталь"/>
        <s v="Радумля СГТ"/>
        <s v="СЦ Уфа"/>
        <s v="Краснодар (Тихорецкая)"/>
        <s v="СЦ Вологда 2"/>
        <s v="Алматы Атакент"/>
        <s v="СЦ Курск"/>
        <s v="СЦ Симферополь" u="1"/>
      </sharedItems>
    </cacheField>
    <cacheField name="allowUnload" numFmtId="0">
      <sharedItems count="2">
        <b v="0"/>
        <b v="1"/>
      </sharedItems>
    </cacheField>
    <cacheField name="boxTypeName" numFmtId="0">
      <sharedItems count="3">
        <s v="Суперсейф"/>
        <s v="Короба"/>
        <s v="Монопаллеты"/>
      </sharedItems>
    </cacheField>
    <cacheField name="boxTypeID" numFmtId="0">
      <sharedItems containsSemiMixedTypes="0" containsString="0" containsNumber="1" containsInteger="1" minValue="2" maxValue="6" count="3">
        <n v="6"/>
        <n v="2"/>
        <n v="5"/>
      </sharedItems>
    </cacheField>
    <cacheField name="storageCoef" numFmtId="0">
      <sharedItems containsBlank="1"/>
    </cacheField>
    <cacheField name="deliveryCoef" numFmtId="0">
      <sharedItems containsBlank="1"/>
    </cacheField>
    <cacheField name="deliveryBaseLiter" numFmtId="0">
      <sharedItems containsBlank="1"/>
    </cacheField>
    <cacheField name="deliveryAdditionalLiter" numFmtId="0">
      <sharedItems containsBlank="1"/>
    </cacheField>
    <cacheField name="storageBaseLiter" numFmtId="0">
      <sharedItems containsBlank="1"/>
    </cacheField>
    <cacheField name="storageAdditionalLiter" numFmtId="0">
      <sharedItems containsBlank="1" count="14">
        <m/>
        <s v="0,14"/>
        <s v="0,15"/>
        <s v="0,06"/>
        <s v="0,18"/>
        <s v="0,12"/>
        <s v="0,36"/>
        <s v="0,08"/>
        <s v="0,22"/>
        <s v="0,1"/>
        <s v="0,16"/>
        <s v="0"/>
        <s v="0,11"/>
        <s v="0,13"/>
      </sharedItems>
    </cacheField>
    <cacheField name="isSortingCenter" numFmtId="0">
      <sharedItems count="2">
        <b v="1"/>
        <b v="0"/>
      </sharedItems>
    </cacheField>
    <cacheField name="dateNew" numFmtId="0">
      <sharedItems containsSemiMixedTypes="0" containsNonDate="0" containsDate="1" containsString="0" minDate="2024-12-04T00:00:00" maxDate="2025-01-01T00:00:00" count="28">
        <d v="2024-12-17T00:00:00"/>
        <d v="2024-12-18T00:00:00"/>
        <d v="2024-12-19T00:00:00"/>
        <d v="2024-12-20T00:00:00"/>
        <d v="2024-12-21T00:00:00"/>
        <d v="2024-12-22T00:00:00"/>
        <d v="2024-12-23T00:00:00"/>
        <d v="2024-12-24T00:00:00"/>
        <d v="2024-12-25T00:00:00"/>
        <d v="2024-12-26T00:00:00"/>
        <d v="2024-12-27T00:00:00"/>
        <d v="2024-12-28T00:00:00"/>
        <d v="2024-12-29T00:00:00"/>
        <d v="2024-12-30T00:00:00"/>
        <d v="2024-12-31T00:00:00"/>
        <d v="2024-12-16T00:00:00" u="1"/>
        <d v="2024-12-14T00:00:00" u="1"/>
        <d v="2024-12-15T00:00:00" u="1"/>
        <d v="2024-12-13T00:00:00" u="1"/>
        <d v="2024-12-12T00:00:00" u="1"/>
        <d v="2024-12-11T00:00:00" u="1"/>
        <d v="2024-12-10T00:00:00" u="1"/>
        <d v="2024-12-09T00:00:00" u="1"/>
        <d v="2024-12-06T00:00:00" u="1"/>
        <d v="2024-12-07T00:00:00" u="1"/>
        <d v="2024-12-08T00:00:00" u="1"/>
        <d v="2024-12-04T00:00:00" u="1"/>
        <d v="2024-12-05T00:00:0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15">
  <r>
    <x v="0"/>
    <x v="0"/>
    <n v="205349"/>
    <x v="0"/>
    <x v="0"/>
    <x v="0"/>
    <x v="0"/>
    <m/>
    <m/>
    <m/>
    <m/>
    <m/>
    <x v="0"/>
    <x v="0"/>
    <x v="0"/>
  </r>
  <r>
    <x v="0"/>
    <x v="0"/>
    <n v="218623"/>
    <x v="1"/>
    <x v="0"/>
    <x v="1"/>
    <x v="1"/>
    <m/>
    <m/>
    <m/>
    <m/>
    <m/>
    <x v="0"/>
    <x v="0"/>
    <x v="0"/>
  </r>
  <r>
    <x v="0"/>
    <x v="1"/>
    <n v="207404"/>
    <x v="2"/>
    <x v="1"/>
    <x v="1"/>
    <x v="1"/>
    <m/>
    <m/>
    <m/>
    <m/>
    <m/>
    <x v="0"/>
    <x v="0"/>
    <x v="0"/>
  </r>
  <r>
    <x v="0"/>
    <x v="2"/>
    <n v="311895"/>
    <x v="3"/>
    <x v="1"/>
    <x v="1"/>
    <x v="1"/>
    <m/>
    <m/>
    <m/>
    <m/>
    <m/>
    <x v="0"/>
    <x v="0"/>
    <x v="0"/>
  </r>
  <r>
    <x v="0"/>
    <x v="0"/>
    <n v="206708"/>
    <x v="4"/>
    <x v="1"/>
    <x v="1"/>
    <x v="1"/>
    <m/>
    <m/>
    <m/>
    <m/>
    <m/>
    <x v="0"/>
    <x v="0"/>
    <x v="0"/>
  </r>
  <r>
    <x v="0"/>
    <x v="0"/>
    <n v="207743"/>
    <x v="5"/>
    <x v="1"/>
    <x v="2"/>
    <x v="2"/>
    <s v="205"/>
    <s v="205"/>
    <s v="71,75"/>
    <s v="17,43"/>
    <s v="51.25"/>
    <x v="0"/>
    <x v="1"/>
    <x v="0"/>
  </r>
  <r>
    <x v="0"/>
    <x v="0"/>
    <n v="303219"/>
    <x v="6"/>
    <x v="1"/>
    <x v="1"/>
    <x v="1"/>
    <m/>
    <m/>
    <m/>
    <m/>
    <m/>
    <x v="0"/>
    <x v="0"/>
    <x v="0"/>
  </r>
  <r>
    <x v="0"/>
    <x v="0"/>
    <n v="312259"/>
    <x v="7"/>
    <x v="1"/>
    <x v="2"/>
    <x v="2"/>
    <s v="230"/>
    <s v="230"/>
    <s v="80,5"/>
    <s v="19,55"/>
    <s v="57.5"/>
    <x v="0"/>
    <x v="1"/>
    <x v="0"/>
  </r>
  <r>
    <x v="0"/>
    <x v="0"/>
    <n v="207743"/>
    <x v="5"/>
    <x v="1"/>
    <x v="1"/>
    <x v="1"/>
    <m/>
    <m/>
    <m/>
    <m/>
    <m/>
    <x v="0"/>
    <x v="0"/>
    <x v="0"/>
  </r>
  <r>
    <x v="0"/>
    <x v="0"/>
    <n v="208277"/>
    <x v="8"/>
    <x v="1"/>
    <x v="2"/>
    <x v="2"/>
    <s v="175"/>
    <s v="175"/>
    <s v="61,25"/>
    <s v="14,88"/>
    <s v="43.75"/>
    <x v="0"/>
    <x v="1"/>
    <x v="0"/>
  </r>
  <r>
    <x v="0"/>
    <x v="0"/>
    <n v="303189"/>
    <x v="9"/>
    <x v="1"/>
    <x v="1"/>
    <x v="1"/>
    <m/>
    <m/>
    <m/>
    <m/>
    <m/>
    <x v="0"/>
    <x v="0"/>
    <x v="0"/>
  </r>
  <r>
    <x v="0"/>
    <x v="0"/>
    <n v="312259"/>
    <x v="7"/>
    <x v="0"/>
    <x v="1"/>
    <x v="1"/>
    <m/>
    <m/>
    <m/>
    <m/>
    <m/>
    <x v="0"/>
    <x v="0"/>
    <x v="0"/>
  </r>
  <r>
    <x v="0"/>
    <x v="0"/>
    <n v="507"/>
    <x v="10"/>
    <x v="1"/>
    <x v="0"/>
    <x v="0"/>
    <s v="180"/>
    <s v="180"/>
    <s v="63"/>
    <s v="15,3"/>
    <s v="0,14"/>
    <x v="1"/>
    <x v="1"/>
    <x v="0"/>
  </r>
  <r>
    <x v="0"/>
    <x v="3"/>
    <n v="208277"/>
    <x v="8"/>
    <x v="1"/>
    <x v="1"/>
    <x v="1"/>
    <s v="185"/>
    <s v="185"/>
    <s v="64,75"/>
    <s v="15,73"/>
    <s v="0,15"/>
    <x v="2"/>
    <x v="1"/>
    <x v="0"/>
  </r>
  <r>
    <x v="0"/>
    <x v="0"/>
    <n v="209208"/>
    <x v="11"/>
    <x v="1"/>
    <x v="1"/>
    <x v="1"/>
    <m/>
    <m/>
    <m/>
    <m/>
    <m/>
    <x v="0"/>
    <x v="0"/>
    <x v="0"/>
  </r>
  <r>
    <x v="0"/>
    <x v="0"/>
    <n v="312617"/>
    <x v="12"/>
    <x v="1"/>
    <x v="2"/>
    <x v="2"/>
    <s v="100"/>
    <s v="100"/>
    <s v="35"/>
    <s v="8,5"/>
    <s v="25"/>
    <x v="0"/>
    <x v="1"/>
    <x v="0"/>
  </r>
  <r>
    <x v="0"/>
    <x v="0"/>
    <n v="209209"/>
    <x v="13"/>
    <x v="1"/>
    <x v="1"/>
    <x v="1"/>
    <m/>
    <m/>
    <m/>
    <m/>
    <m/>
    <x v="0"/>
    <x v="0"/>
    <x v="0"/>
  </r>
  <r>
    <x v="0"/>
    <x v="0"/>
    <n v="206708"/>
    <x v="4"/>
    <x v="0"/>
    <x v="2"/>
    <x v="2"/>
    <m/>
    <m/>
    <m/>
    <m/>
    <m/>
    <x v="0"/>
    <x v="0"/>
    <x v="0"/>
  </r>
  <r>
    <x v="0"/>
    <x v="1"/>
    <n v="302988"/>
    <x v="14"/>
    <x v="1"/>
    <x v="1"/>
    <x v="1"/>
    <m/>
    <m/>
    <m/>
    <m/>
    <m/>
    <x v="0"/>
    <x v="0"/>
    <x v="0"/>
  </r>
  <r>
    <x v="0"/>
    <x v="0"/>
    <n v="312617"/>
    <x v="12"/>
    <x v="1"/>
    <x v="1"/>
    <x v="1"/>
    <s v="75"/>
    <s v="75"/>
    <s v="26,25"/>
    <s v="6,38"/>
    <s v="0,06"/>
    <x v="3"/>
    <x v="1"/>
    <x v="0"/>
  </r>
  <r>
    <x v="0"/>
    <x v="0"/>
    <n v="209211"/>
    <x v="15"/>
    <x v="1"/>
    <x v="1"/>
    <x v="1"/>
    <m/>
    <m/>
    <m/>
    <m/>
    <m/>
    <x v="0"/>
    <x v="0"/>
    <x v="0"/>
  </r>
  <r>
    <x v="0"/>
    <x v="0"/>
    <n v="312807"/>
    <x v="16"/>
    <x v="1"/>
    <x v="2"/>
    <x v="2"/>
    <s v="185"/>
    <s v="185"/>
    <s v="64,75"/>
    <s v="15,73"/>
    <s v="46.25"/>
    <x v="0"/>
    <x v="1"/>
    <x v="0"/>
  </r>
  <r>
    <x v="0"/>
    <x v="0"/>
    <n v="210001"/>
    <x v="17"/>
    <x v="1"/>
    <x v="2"/>
    <x v="2"/>
    <s v="195"/>
    <s v="195"/>
    <s v="68,25"/>
    <s v="16,58"/>
    <s v="48.75"/>
    <x v="0"/>
    <x v="1"/>
    <x v="0"/>
  </r>
  <r>
    <x v="0"/>
    <x v="0"/>
    <n v="507"/>
    <x v="10"/>
    <x v="1"/>
    <x v="1"/>
    <x v="1"/>
    <s v="180"/>
    <s v="180"/>
    <s v="63"/>
    <s v="15,3"/>
    <s v="0,14"/>
    <x v="1"/>
    <x v="1"/>
    <x v="0"/>
  </r>
  <r>
    <x v="0"/>
    <x v="0"/>
    <n v="210001"/>
    <x v="17"/>
    <x v="1"/>
    <x v="1"/>
    <x v="1"/>
    <s v="225"/>
    <s v="225"/>
    <s v="78,75"/>
    <s v="19,13"/>
    <s v="0,18"/>
    <x v="4"/>
    <x v="1"/>
    <x v="0"/>
  </r>
  <r>
    <x v="0"/>
    <x v="1"/>
    <n v="210127"/>
    <x v="18"/>
    <x v="1"/>
    <x v="1"/>
    <x v="1"/>
    <m/>
    <m/>
    <m/>
    <m/>
    <m/>
    <x v="0"/>
    <x v="0"/>
    <x v="0"/>
  </r>
  <r>
    <x v="0"/>
    <x v="0"/>
    <n v="302856"/>
    <x v="19"/>
    <x v="1"/>
    <x v="2"/>
    <x v="2"/>
    <m/>
    <m/>
    <m/>
    <m/>
    <m/>
    <x v="0"/>
    <x v="0"/>
    <x v="0"/>
  </r>
  <r>
    <x v="0"/>
    <x v="0"/>
    <n v="314137"/>
    <x v="20"/>
    <x v="1"/>
    <x v="2"/>
    <x v="2"/>
    <s v="215"/>
    <s v="215"/>
    <s v="75,25"/>
    <s v="18,28"/>
    <s v="53.75"/>
    <x v="0"/>
    <x v="1"/>
    <x v="0"/>
  </r>
  <r>
    <x v="0"/>
    <x v="0"/>
    <n v="303221"/>
    <x v="21"/>
    <x v="1"/>
    <x v="1"/>
    <x v="1"/>
    <m/>
    <m/>
    <m/>
    <m/>
    <m/>
    <x v="0"/>
    <x v="0"/>
    <x v="0"/>
  </r>
  <r>
    <x v="0"/>
    <x v="0"/>
    <n v="315199"/>
    <x v="22"/>
    <x v="1"/>
    <x v="1"/>
    <x v="1"/>
    <m/>
    <m/>
    <m/>
    <m/>
    <m/>
    <x v="0"/>
    <x v="0"/>
    <x v="0"/>
  </r>
  <r>
    <x v="0"/>
    <x v="0"/>
    <n v="210515"/>
    <x v="23"/>
    <x v="1"/>
    <x v="2"/>
    <x v="2"/>
    <s v="200"/>
    <s v="200"/>
    <s v="70"/>
    <s v="17"/>
    <s v="50"/>
    <x v="0"/>
    <x v="1"/>
    <x v="0"/>
  </r>
  <r>
    <x v="0"/>
    <x v="4"/>
    <n v="302769"/>
    <x v="24"/>
    <x v="1"/>
    <x v="1"/>
    <x v="1"/>
    <m/>
    <m/>
    <m/>
    <m/>
    <m/>
    <x v="0"/>
    <x v="0"/>
    <x v="0"/>
  </r>
  <r>
    <x v="0"/>
    <x v="0"/>
    <n v="206348"/>
    <x v="25"/>
    <x v="1"/>
    <x v="1"/>
    <x v="1"/>
    <s v="150"/>
    <s v="150"/>
    <s v="52,5"/>
    <s v="12,75"/>
    <s v="0,12"/>
    <x v="5"/>
    <x v="1"/>
    <x v="0"/>
  </r>
  <r>
    <x v="0"/>
    <x v="0"/>
    <n v="316646"/>
    <x v="26"/>
    <x v="1"/>
    <x v="2"/>
    <x v="2"/>
    <s v="100"/>
    <s v="100"/>
    <s v="35"/>
    <s v="8,5"/>
    <s v="25"/>
    <x v="0"/>
    <x v="1"/>
    <x v="0"/>
  </r>
  <r>
    <x v="0"/>
    <x v="0"/>
    <n v="210515"/>
    <x v="23"/>
    <x v="1"/>
    <x v="1"/>
    <x v="1"/>
    <m/>
    <m/>
    <m/>
    <m/>
    <m/>
    <x v="0"/>
    <x v="0"/>
    <x v="0"/>
  </r>
  <r>
    <x v="0"/>
    <x v="0"/>
    <n v="686"/>
    <x v="27"/>
    <x v="1"/>
    <x v="1"/>
    <x v="1"/>
    <s v="445"/>
    <s v="445"/>
    <s v="155,75"/>
    <s v="37,83"/>
    <s v="0,36"/>
    <x v="6"/>
    <x v="1"/>
    <x v="0"/>
  </r>
  <r>
    <x v="0"/>
    <x v="0"/>
    <n v="210557"/>
    <x v="28"/>
    <x v="1"/>
    <x v="1"/>
    <x v="1"/>
    <m/>
    <m/>
    <m/>
    <m/>
    <m/>
    <x v="0"/>
    <x v="0"/>
    <x v="0"/>
  </r>
  <r>
    <x v="0"/>
    <x v="0"/>
    <n v="211415"/>
    <x v="29"/>
    <x v="1"/>
    <x v="1"/>
    <x v="1"/>
    <m/>
    <m/>
    <m/>
    <m/>
    <m/>
    <x v="0"/>
    <x v="0"/>
    <x v="0"/>
  </r>
  <r>
    <x v="0"/>
    <x v="1"/>
    <n v="302737"/>
    <x v="30"/>
    <x v="1"/>
    <x v="1"/>
    <x v="1"/>
    <m/>
    <m/>
    <m/>
    <m/>
    <m/>
    <x v="0"/>
    <x v="0"/>
    <x v="0"/>
  </r>
  <r>
    <x v="0"/>
    <x v="0"/>
    <n v="316646"/>
    <x v="26"/>
    <x v="1"/>
    <x v="1"/>
    <x v="1"/>
    <s v="95"/>
    <s v="95"/>
    <s v="33,25"/>
    <s v="8,08"/>
    <s v="0,08"/>
    <x v="7"/>
    <x v="1"/>
    <x v="0"/>
  </r>
  <r>
    <x v="0"/>
    <x v="0"/>
    <n v="211470"/>
    <x v="31"/>
    <x v="1"/>
    <x v="1"/>
    <x v="1"/>
    <m/>
    <m/>
    <m/>
    <m/>
    <m/>
    <x v="0"/>
    <x v="0"/>
    <x v="0"/>
  </r>
  <r>
    <x v="0"/>
    <x v="3"/>
    <n v="316879"/>
    <x v="32"/>
    <x v="1"/>
    <x v="2"/>
    <x v="2"/>
    <s v="60"/>
    <s v="60"/>
    <s v="21"/>
    <s v="5,1"/>
    <s v="15"/>
    <x v="0"/>
    <x v="1"/>
    <x v="0"/>
  </r>
  <r>
    <x v="0"/>
    <x v="0"/>
    <n v="206348"/>
    <x v="25"/>
    <x v="1"/>
    <x v="2"/>
    <x v="2"/>
    <s v="250"/>
    <s v="250"/>
    <s v="87,5"/>
    <s v="21,25"/>
    <s v="62.5"/>
    <x v="0"/>
    <x v="1"/>
    <x v="0"/>
  </r>
  <r>
    <x v="0"/>
    <x v="0"/>
    <n v="211622"/>
    <x v="33"/>
    <x v="1"/>
    <x v="2"/>
    <x v="2"/>
    <s v="195"/>
    <s v="195"/>
    <s v="68,25"/>
    <s v="16,58"/>
    <s v="48.75"/>
    <x v="0"/>
    <x v="1"/>
    <x v="0"/>
  </r>
  <r>
    <x v="0"/>
    <x v="0"/>
    <n v="302737"/>
    <x v="30"/>
    <x v="1"/>
    <x v="2"/>
    <x v="2"/>
    <s v="210"/>
    <s v="210"/>
    <s v="73,5"/>
    <s v="17,85"/>
    <s v="52.5"/>
    <x v="0"/>
    <x v="1"/>
    <x v="0"/>
  </r>
  <r>
    <x v="0"/>
    <x v="0"/>
    <n v="317470"/>
    <x v="34"/>
    <x v="1"/>
    <x v="2"/>
    <x v="2"/>
    <s v="100"/>
    <s v="100"/>
    <s v="35"/>
    <s v="8,5"/>
    <s v="25"/>
    <x v="0"/>
    <x v="1"/>
    <x v="0"/>
  </r>
  <r>
    <x v="0"/>
    <x v="4"/>
    <n v="1733"/>
    <x v="35"/>
    <x v="1"/>
    <x v="1"/>
    <x v="1"/>
    <s v="225"/>
    <s v="225"/>
    <s v="78,75"/>
    <s v="19,13"/>
    <s v="0,18"/>
    <x v="4"/>
    <x v="1"/>
    <x v="0"/>
  </r>
  <r>
    <x v="0"/>
    <x v="0"/>
    <n v="206298"/>
    <x v="36"/>
    <x v="1"/>
    <x v="1"/>
    <x v="1"/>
    <m/>
    <m/>
    <m/>
    <m/>
    <m/>
    <x v="0"/>
    <x v="0"/>
    <x v="0"/>
  </r>
  <r>
    <x v="0"/>
    <x v="0"/>
    <n v="213849"/>
    <x v="37"/>
    <x v="1"/>
    <x v="1"/>
    <x v="1"/>
    <m/>
    <m/>
    <m/>
    <m/>
    <m/>
    <x v="0"/>
    <x v="0"/>
    <x v="0"/>
  </r>
  <r>
    <x v="0"/>
    <x v="0"/>
    <n v="317470"/>
    <x v="34"/>
    <x v="1"/>
    <x v="1"/>
    <x v="1"/>
    <s v="75"/>
    <s v="75"/>
    <s v="26,25"/>
    <s v="6,38"/>
    <s v="0,06"/>
    <x v="3"/>
    <x v="1"/>
    <x v="0"/>
  </r>
  <r>
    <x v="0"/>
    <x v="0"/>
    <n v="206236"/>
    <x v="38"/>
    <x v="1"/>
    <x v="1"/>
    <x v="1"/>
    <s v="280"/>
    <s v="280"/>
    <s v="98"/>
    <s v="23,8"/>
    <s v="0,22"/>
    <x v="8"/>
    <x v="1"/>
    <x v="0"/>
  </r>
  <r>
    <x v="0"/>
    <x v="0"/>
    <n v="302335"/>
    <x v="39"/>
    <x v="1"/>
    <x v="1"/>
    <x v="1"/>
    <m/>
    <m/>
    <m/>
    <m/>
    <m/>
    <x v="0"/>
    <x v="0"/>
    <x v="0"/>
  </r>
  <r>
    <x v="0"/>
    <x v="0"/>
    <n v="214951"/>
    <x v="40"/>
    <x v="1"/>
    <x v="1"/>
    <x v="1"/>
    <m/>
    <m/>
    <m/>
    <m/>
    <m/>
    <x v="0"/>
    <x v="0"/>
    <x v="0"/>
  </r>
  <r>
    <x v="0"/>
    <x v="0"/>
    <n v="321932"/>
    <x v="41"/>
    <x v="1"/>
    <x v="2"/>
    <x v="2"/>
    <s v="230"/>
    <s v="230"/>
    <s v="80,5"/>
    <s v="19,55"/>
    <s v="57.5"/>
    <x v="0"/>
    <x v="1"/>
    <x v="0"/>
  </r>
  <r>
    <x v="0"/>
    <x v="0"/>
    <n v="205985"/>
    <x v="42"/>
    <x v="1"/>
    <x v="1"/>
    <x v="1"/>
    <m/>
    <m/>
    <m/>
    <m/>
    <m/>
    <x v="0"/>
    <x v="0"/>
    <x v="0"/>
  </r>
  <r>
    <x v="0"/>
    <x v="3"/>
    <n v="215020"/>
    <x v="43"/>
    <x v="1"/>
    <x v="2"/>
    <x v="2"/>
    <s v="50"/>
    <s v="50"/>
    <s v="17,5"/>
    <s v="4,25"/>
    <s v="12.5"/>
    <x v="0"/>
    <x v="1"/>
    <x v="0"/>
  </r>
  <r>
    <x v="0"/>
    <x v="0"/>
    <n v="302335"/>
    <x v="39"/>
    <x v="1"/>
    <x v="2"/>
    <x v="2"/>
    <s v="145"/>
    <s v="145"/>
    <s v="50,75"/>
    <s v="12,33"/>
    <s v="36.25"/>
    <x v="0"/>
    <x v="1"/>
    <x v="0"/>
  </r>
  <r>
    <x v="0"/>
    <x v="0"/>
    <n v="323608"/>
    <x v="44"/>
    <x v="1"/>
    <x v="1"/>
    <x v="1"/>
    <s v="130"/>
    <s v="130"/>
    <s v="45,5"/>
    <s v="11,05"/>
    <s v="0,1"/>
    <x v="9"/>
    <x v="1"/>
    <x v="0"/>
  </r>
  <r>
    <x v="0"/>
    <x v="0"/>
    <n v="2737"/>
    <x v="45"/>
    <x v="0"/>
    <x v="2"/>
    <x v="2"/>
    <m/>
    <m/>
    <m/>
    <m/>
    <m/>
    <x v="0"/>
    <x v="0"/>
    <x v="0"/>
  </r>
  <r>
    <x v="0"/>
    <x v="0"/>
    <n v="317470"/>
    <x v="34"/>
    <x v="0"/>
    <x v="0"/>
    <x v="0"/>
    <s v="75"/>
    <s v="75"/>
    <s v="26,25"/>
    <s v="6,38"/>
    <s v="0,06"/>
    <x v="3"/>
    <x v="1"/>
    <x v="0"/>
  </r>
  <r>
    <x v="0"/>
    <x v="0"/>
    <n v="205985"/>
    <x v="42"/>
    <x v="1"/>
    <x v="2"/>
    <x v="2"/>
    <s v="225"/>
    <s v="225"/>
    <s v="78,75"/>
    <s v="19,13"/>
    <s v="56.25"/>
    <x v="0"/>
    <x v="1"/>
    <x v="0"/>
  </r>
  <r>
    <x v="0"/>
    <x v="3"/>
    <n v="324108"/>
    <x v="46"/>
    <x v="1"/>
    <x v="2"/>
    <x v="2"/>
    <s v="55"/>
    <s v="55"/>
    <s v="19,25"/>
    <s v="4,68"/>
    <s v="13.75"/>
    <x v="0"/>
    <x v="1"/>
    <x v="0"/>
  </r>
  <r>
    <x v="0"/>
    <x v="0"/>
    <n v="215020"/>
    <x v="43"/>
    <x v="1"/>
    <x v="1"/>
    <x v="1"/>
    <m/>
    <m/>
    <m/>
    <m/>
    <m/>
    <x v="0"/>
    <x v="0"/>
    <x v="0"/>
  </r>
  <r>
    <x v="0"/>
    <x v="3"/>
    <n v="205349"/>
    <x v="0"/>
    <x v="1"/>
    <x v="1"/>
    <x v="1"/>
    <m/>
    <m/>
    <m/>
    <m/>
    <m/>
    <x v="0"/>
    <x v="0"/>
    <x v="0"/>
  </r>
  <r>
    <x v="0"/>
    <x v="0"/>
    <n v="301983"/>
    <x v="47"/>
    <x v="1"/>
    <x v="1"/>
    <x v="1"/>
    <m/>
    <m/>
    <m/>
    <m/>
    <m/>
    <x v="0"/>
    <x v="0"/>
    <x v="0"/>
  </r>
  <r>
    <x v="0"/>
    <x v="3"/>
    <n v="324108"/>
    <x v="46"/>
    <x v="1"/>
    <x v="0"/>
    <x v="0"/>
    <s v="155"/>
    <s v="155"/>
    <s v="54,25"/>
    <s v="13,18"/>
    <s v="0,12"/>
    <x v="5"/>
    <x v="1"/>
    <x v="0"/>
  </r>
  <r>
    <x v="0"/>
    <x v="0"/>
    <n v="216476"/>
    <x v="48"/>
    <x v="1"/>
    <x v="1"/>
    <x v="1"/>
    <m/>
    <m/>
    <m/>
    <m/>
    <m/>
    <x v="0"/>
    <x v="0"/>
    <x v="0"/>
  </r>
  <r>
    <x v="0"/>
    <x v="3"/>
    <n v="324108"/>
    <x v="46"/>
    <x v="1"/>
    <x v="1"/>
    <x v="1"/>
    <s v="155"/>
    <s v="155"/>
    <s v="54,25"/>
    <s v="13,18"/>
    <s v="0,12"/>
    <x v="5"/>
    <x v="1"/>
    <x v="0"/>
  </r>
  <r>
    <x v="0"/>
    <x v="0"/>
    <n v="216566"/>
    <x v="49"/>
    <x v="1"/>
    <x v="1"/>
    <x v="1"/>
    <m/>
    <m/>
    <m/>
    <m/>
    <m/>
    <x v="0"/>
    <x v="0"/>
    <x v="0"/>
  </r>
  <r>
    <x v="0"/>
    <x v="0"/>
    <n v="301983"/>
    <x v="47"/>
    <x v="1"/>
    <x v="2"/>
    <x v="2"/>
    <s v="200"/>
    <s v="200"/>
    <s v="70"/>
    <s v="17"/>
    <s v="50"/>
    <x v="0"/>
    <x v="1"/>
    <x v="0"/>
  </r>
  <r>
    <x v="0"/>
    <x v="0"/>
    <n v="205228"/>
    <x v="50"/>
    <x v="1"/>
    <x v="1"/>
    <x v="1"/>
    <s v="205"/>
    <s v="205"/>
    <s v="71,75"/>
    <s v="17,43"/>
    <s v="0,16"/>
    <x v="10"/>
    <x v="1"/>
    <x v="0"/>
  </r>
  <r>
    <x v="0"/>
    <x v="0"/>
    <n v="217081"/>
    <x v="51"/>
    <x v="1"/>
    <x v="1"/>
    <x v="1"/>
    <m/>
    <m/>
    <m/>
    <m/>
    <m/>
    <x v="0"/>
    <x v="0"/>
    <x v="0"/>
  </r>
  <r>
    <x v="0"/>
    <x v="5"/>
    <n v="2737"/>
    <x v="45"/>
    <x v="1"/>
    <x v="1"/>
    <x v="1"/>
    <s v="270"/>
    <s v="270"/>
    <s v="94,5"/>
    <s v="22,95"/>
    <s v="0,22"/>
    <x v="8"/>
    <x v="1"/>
    <x v="0"/>
  </r>
  <r>
    <x v="0"/>
    <x v="1"/>
    <n v="205104"/>
    <x v="52"/>
    <x v="1"/>
    <x v="1"/>
    <x v="1"/>
    <m/>
    <m/>
    <m/>
    <m/>
    <m/>
    <x v="0"/>
    <x v="0"/>
    <x v="0"/>
  </r>
  <r>
    <x v="0"/>
    <x v="0"/>
    <n v="301981"/>
    <x v="53"/>
    <x v="1"/>
    <x v="1"/>
    <x v="1"/>
    <m/>
    <m/>
    <m/>
    <m/>
    <m/>
    <x v="0"/>
    <x v="0"/>
    <x v="0"/>
  </r>
  <r>
    <x v="0"/>
    <x v="3"/>
    <n v="333530"/>
    <x v="54"/>
    <x v="1"/>
    <x v="1"/>
    <x v="1"/>
    <m/>
    <m/>
    <m/>
    <m/>
    <m/>
    <x v="0"/>
    <x v="0"/>
    <x v="0"/>
  </r>
  <r>
    <x v="0"/>
    <x v="0"/>
    <n v="217678"/>
    <x v="55"/>
    <x v="1"/>
    <x v="1"/>
    <x v="1"/>
    <m/>
    <m/>
    <m/>
    <m/>
    <m/>
    <x v="0"/>
    <x v="0"/>
    <x v="0"/>
  </r>
  <r>
    <x v="0"/>
    <x v="0"/>
    <n v="336442"/>
    <x v="56"/>
    <x v="1"/>
    <x v="2"/>
    <x v="2"/>
    <s v="215"/>
    <s v="215"/>
    <s v="75,25"/>
    <s v="18,28"/>
    <s v="53.75"/>
    <x v="0"/>
    <x v="1"/>
    <x v="0"/>
  </r>
  <r>
    <x v="0"/>
    <x v="0"/>
    <n v="302737"/>
    <x v="30"/>
    <x v="0"/>
    <x v="0"/>
    <x v="0"/>
    <m/>
    <m/>
    <m/>
    <m/>
    <m/>
    <x v="0"/>
    <x v="0"/>
    <x v="0"/>
  </r>
  <r>
    <x v="0"/>
    <x v="0"/>
    <n v="204952"/>
    <x v="57"/>
    <x v="1"/>
    <x v="1"/>
    <x v="1"/>
    <m/>
    <m/>
    <m/>
    <m/>
    <m/>
    <x v="0"/>
    <x v="0"/>
    <x v="0"/>
  </r>
  <r>
    <x v="0"/>
    <x v="0"/>
    <n v="301981"/>
    <x v="53"/>
    <x v="1"/>
    <x v="2"/>
    <x v="2"/>
    <s v="200"/>
    <s v="200"/>
    <s v="70"/>
    <s v="17"/>
    <s v="50"/>
    <x v="0"/>
    <x v="1"/>
    <x v="0"/>
  </r>
  <r>
    <x v="0"/>
    <x v="0"/>
    <n v="302988"/>
    <x v="14"/>
    <x v="0"/>
    <x v="2"/>
    <x v="2"/>
    <m/>
    <m/>
    <m/>
    <m/>
    <m/>
    <x v="0"/>
    <x v="0"/>
    <x v="0"/>
  </r>
  <r>
    <x v="0"/>
    <x v="0"/>
    <n v="302988"/>
    <x v="14"/>
    <x v="0"/>
    <x v="0"/>
    <x v="0"/>
    <m/>
    <m/>
    <m/>
    <m/>
    <m/>
    <x v="0"/>
    <x v="0"/>
    <x v="0"/>
  </r>
  <r>
    <x v="0"/>
    <x v="0"/>
    <n v="131643"/>
    <x v="58"/>
    <x v="0"/>
    <x v="2"/>
    <x v="2"/>
    <m/>
    <m/>
    <m/>
    <m/>
    <m/>
    <x v="0"/>
    <x v="0"/>
    <x v="0"/>
  </r>
  <r>
    <x v="0"/>
    <x v="0"/>
    <n v="131643"/>
    <x v="58"/>
    <x v="0"/>
    <x v="0"/>
    <x v="0"/>
    <m/>
    <m/>
    <m/>
    <m/>
    <m/>
    <x v="0"/>
    <x v="0"/>
    <x v="0"/>
  </r>
  <r>
    <x v="0"/>
    <x v="0"/>
    <n v="160030"/>
    <x v="59"/>
    <x v="0"/>
    <x v="2"/>
    <x v="2"/>
    <m/>
    <m/>
    <m/>
    <m/>
    <m/>
    <x v="0"/>
    <x v="0"/>
    <x v="0"/>
  </r>
  <r>
    <x v="0"/>
    <x v="0"/>
    <n v="117230"/>
    <x v="60"/>
    <x v="1"/>
    <x v="1"/>
    <x v="1"/>
    <m/>
    <m/>
    <m/>
    <m/>
    <m/>
    <x v="0"/>
    <x v="0"/>
    <x v="0"/>
  </r>
  <r>
    <x v="0"/>
    <x v="0"/>
    <n v="218210"/>
    <x v="61"/>
    <x v="1"/>
    <x v="2"/>
    <x v="2"/>
    <s v="185"/>
    <s v="185"/>
    <s v="64,75"/>
    <s v="15,73"/>
    <s v="46.25"/>
    <x v="0"/>
    <x v="1"/>
    <x v="0"/>
  </r>
  <r>
    <x v="0"/>
    <x v="0"/>
    <n v="160030"/>
    <x v="59"/>
    <x v="0"/>
    <x v="0"/>
    <x v="0"/>
    <m/>
    <m/>
    <m/>
    <m/>
    <m/>
    <x v="0"/>
    <x v="0"/>
    <x v="0"/>
  </r>
  <r>
    <x v="0"/>
    <x v="0"/>
    <n v="300363"/>
    <x v="62"/>
    <x v="0"/>
    <x v="0"/>
    <x v="0"/>
    <m/>
    <m/>
    <m/>
    <m/>
    <m/>
    <x v="0"/>
    <x v="0"/>
    <x v="0"/>
  </r>
  <r>
    <x v="0"/>
    <x v="0"/>
    <n v="300363"/>
    <x v="62"/>
    <x v="0"/>
    <x v="1"/>
    <x v="1"/>
    <m/>
    <m/>
    <m/>
    <m/>
    <m/>
    <x v="0"/>
    <x v="0"/>
    <x v="0"/>
  </r>
  <r>
    <x v="0"/>
    <x v="0"/>
    <n v="117230"/>
    <x v="60"/>
    <x v="0"/>
    <x v="2"/>
    <x v="2"/>
    <m/>
    <m/>
    <m/>
    <m/>
    <m/>
    <x v="0"/>
    <x v="0"/>
    <x v="0"/>
  </r>
  <r>
    <x v="0"/>
    <x v="0"/>
    <n v="204939"/>
    <x v="63"/>
    <x v="1"/>
    <x v="1"/>
    <x v="1"/>
    <m/>
    <m/>
    <m/>
    <m/>
    <m/>
    <x v="0"/>
    <x v="0"/>
    <x v="0"/>
  </r>
  <r>
    <x v="0"/>
    <x v="1"/>
    <n v="301920"/>
    <x v="64"/>
    <x v="1"/>
    <x v="1"/>
    <x v="1"/>
    <m/>
    <m/>
    <m/>
    <m/>
    <m/>
    <x v="0"/>
    <x v="0"/>
    <x v="0"/>
  </r>
  <r>
    <x v="0"/>
    <x v="0"/>
    <n v="117230"/>
    <x v="60"/>
    <x v="0"/>
    <x v="0"/>
    <x v="0"/>
    <m/>
    <m/>
    <m/>
    <m/>
    <m/>
    <x v="0"/>
    <x v="0"/>
    <x v="0"/>
  </r>
  <r>
    <x v="0"/>
    <x v="0"/>
    <n v="210515"/>
    <x v="23"/>
    <x v="0"/>
    <x v="0"/>
    <x v="0"/>
    <m/>
    <m/>
    <m/>
    <m/>
    <m/>
    <x v="0"/>
    <x v="0"/>
    <x v="0"/>
  </r>
  <r>
    <x v="0"/>
    <x v="0"/>
    <n v="316646"/>
    <x v="26"/>
    <x v="0"/>
    <x v="0"/>
    <x v="0"/>
    <s v="95"/>
    <s v="95"/>
    <s v="33,25"/>
    <s v="8,08"/>
    <s v="0,08"/>
    <x v="7"/>
    <x v="1"/>
    <x v="0"/>
  </r>
  <r>
    <x v="0"/>
    <x v="0"/>
    <n v="316879"/>
    <x v="32"/>
    <x v="0"/>
    <x v="0"/>
    <x v="0"/>
    <m/>
    <m/>
    <m/>
    <m/>
    <m/>
    <x v="0"/>
    <x v="0"/>
    <x v="0"/>
  </r>
  <r>
    <x v="0"/>
    <x v="0"/>
    <n v="316879"/>
    <x v="32"/>
    <x v="0"/>
    <x v="1"/>
    <x v="1"/>
    <m/>
    <m/>
    <m/>
    <m/>
    <m/>
    <x v="0"/>
    <x v="0"/>
    <x v="0"/>
  </r>
  <r>
    <x v="0"/>
    <x v="0"/>
    <n v="117442"/>
    <x v="65"/>
    <x v="1"/>
    <x v="1"/>
    <x v="1"/>
    <m/>
    <m/>
    <m/>
    <m/>
    <m/>
    <x v="0"/>
    <x v="0"/>
    <x v="0"/>
  </r>
  <r>
    <x v="0"/>
    <x v="0"/>
    <n v="218225"/>
    <x v="66"/>
    <x v="1"/>
    <x v="1"/>
    <x v="1"/>
    <m/>
    <m/>
    <m/>
    <m/>
    <m/>
    <x v="0"/>
    <x v="0"/>
    <x v="0"/>
  </r>
  <r>
    <x v="0"/>
    <x v="0"/>
    <n v="204952"/>
    <x v="57"/>
    <x v="0"/>
    <x v="2"/>
    <x v="2"/>
    <m/>
    <m/>
    <m/>
    <m/>
    <m/>
    <x v="0"/>
    <x v="0"/>
    <x v="0"/>
  </r>
  <r>
    <x v="0"/>
    <x v="0"/>
    <n v="204952"/>
    <x v="57"/>
    <x v="0"/>
    <x v="0"/>
    <x v="0"/>
    <m/>
    <m/>
    <m/>
    <m/>
    <m/>
    <x v="0"/>
    <x v="0"/>
    <x v="0"/>
  </r>
  <r>
    <x v="0"/>
    <x v="0"/>
    <n v="211415"/>
    <x v="29"/>
    <x v="0"/>
    <x v="2"/>
    <x v="2"/>
    <m/>
    <m/>
    <m/>
    <m/>
    <m/>
    <x v="0"/>
    <x v="0"/>
    <x v="0"/>
  </r>
  <r>
    <x v="0"/>
    <x v="0"/>
    <n v="211415"/>
    <x v="29"/>
    <x v="0"/>
    <x v="0"/>
    <x v="0"/>
    <m/>
    <m/>
    <m/>
    <m/>
    <m/>
    <x v="0"/>
    <x v="0"/>
    <x v="0"/>
  </r>
  <r>
    <x v="0"/>
    <x v="0"/>
    <n v="204615"/>
    <x v="67"/>
    <x v="1"/>
    <x v="1"/>
    <x v="1"/>
    <m/>
    <m/>
    <m/>
    <m/>
    <m/>
    <x v="0"/>
    <x v="0"/>
    <x v="0"/>
  </r>
  <r>
    <x v="0"/>
    <x v="3"/>
    <n v="301809"/>
    <x v="68"/>
    <x v="1"/>
    <x v="1"/>
    <x v="1"/>
    <s v="150"/>
    <s v="150"/>
    <s v="52,5"/>
    <s v="12,75"/>
    <s v="0,12"/>
    <x v="5"/>
    <x v="1"/>
    <x v="0"/>
  </r>
  <r>
    <x v="0"/>
    <x v="0"/>
    <n v="323608"/>
    <x v="44"/>
    <x v="1"/>
    <x v="2"/>
    <x v="2"/>
    <m/>
    <m/>
    <m/>
    <m/>
    <m/>
    <x v="0"/>
    <x v="0"/>
    <x v="0"/>
  </r>
  <r>
    <x v="0"/>
    <x v="0"/>
    <n v="323608"/>
    <x v="44"/>
    <x v="0"/>
    <x v="0"/>
    <x v="0"/>
    <s v="130"/>
    <s v="130"/>
    <s v="45,5"/>
    <s v="11,05"/>
    <s v="0,1"/>
    <x v="9"/>
    <x v="1"/>
    <x v="0"/>
  </r>
  <r>
    <x v="0"/>
    <x v="0"/>
    <n v="117819"/>
    <x v="69"/>
    <x v="0"/>
    <x v="2"/>
    <x v="2"/>
    <m/>
    <m/>
    <m/>
    <m/>
    <m/>
    <x v="0"/>
    <x v="0"/>
    <x v="0"/>
  </r>
  <r>
    <x v="0"/>
    <x v="0"/>
    <n v="117819"/>
    <x v="69"/>
    <x v="0"/>
    <x v="0"/>
    <x v="0"/>
    <m/>
    <m/>
    <m/>
    <m/>
    <m/>
    <x v="0"/>
    <x v="0"/>
    <x v="0"/>
  </r>
  <r>
    <x v="0"/>
    <x v="0"/>
    <n v="218623"/>
    <x v="1"/>
    <x v="0"/>
    <x v="0"/>
    <x v="0"/>
    <m/>
    <m/>
    <m/>
    <m/>
    <m/>
    <x v="0"/>
    <x v="0"/>
    <x v="0"/>
  </r>
  <r>
    <x v="0"/>
    <x v="0"/>
    <n v="117456"/>
    <x v="70"/>
    <x v="1"/>
    <x v="1"/>
    <x v="1"/>
    <m/>
    <m/>
    <m/>
    <m/>
    <m/>
    <x v="0"/>
    <x v="0"/>
    <x v="0"/>
  </r>
  <r>
    <x v="0"/>
    <x v="0"/>
    <n v="218402"/>
    <x v="71"/>
    <x v="1"/>
    <x v="1"/>
    <x v="1"/>
    <m/>
    <m/>
    <m/>
    <m/>
    <m/>
    <x v="0"/>
    <x v="0"/>
    <x v="0"/>
  </r>
  <r>
    <x v="0"/>
    <x v="0"/>
    <n v="218916"/>
    <x v="72"/>
    <x v="0"/>
    <x v="2"/>
    <x v="2"/>
    <m/>
    <m/>
    <m/>
    <m/>
    <m/>
    <x v="0"/>
    <x v="0"/>
    <x v="0"/>
  </r>
  <r>
    <x v="0"/>
    <x v="0"/>
    <n v="300862"/>
    <x v="73"/>
    <x v="0"/>
    <x v="2"/>
    <x v="2"/>
    <m/>
    <m/>
    <m/>
    <m/>
    <m/>
    <x v="0"/>
    <x v="0"/>
    <x v="0"/>
  </r>
  <r>
    <x v="0"/>
    <x v="0"/>
    <n v="300862"/>
    <x v="73"/>
    <x v="0"/>
    <x v="0"/>
    <x v="0"/>
    <m/>
    <m/>
    <m/>
    <m/>
    <m/>
    <x v="0"/>
    <x v="0"/>
    <x v="0"/>
  </r>
  <r>
    <x v="0"/>
    <x v="0"/>
    <n v="203631"/>
    <x v="74"/>
    <x v="1"/>
    <x v="1"/>
    <x v="1"/>
    <m/>
    <m/>
    <m/>
    <m/>
    <m/>
    <x v="0"/>
    <x v="0"/>
    <x v="0"/>
  </r>
  <r>
    <x v="0"/>
    <x v="0"/>
    <n v="301809"/>
    <x v="68"/>
    <x v="1"/>
    <x v="2"/>
    <x v="2"/>
    <s v="175"/>
    <s v="175"/>
    <s v="61,25"/>
    <s v="14,88"/>
    <s v="43.75"/>
    <x v="0"/>
    <x v="1"/>
    <x v="0"/>
  </r>
  <r>
    <x v="0"/>
    <x v="0"/>
    <n v="321932"/>
    <x v="41"/>
    <x v="0"/>
    <x v="0"/>
    <x v="0"/>
    <s v="100"/>
    <s v="100"/>
    <s v="35"/>
    <s v="8,5"/>
    <s v="0,08"/>
    <x v="7"/>
    <x v="1"/>
    <x v="0"/>
  </r>
  <r>
    <x v="0"/>
    <x v="0"/>
    <n v="321932"/>
    <x v="41"/>
    <x v="0"/>
    <x v="1"/>
    <x v="1"/>
    <s v="100"/>
    <s v="100"/>
    <s v="35"/>
    <s v="8,5"/>
    <s v="0,08"/>
    <x v="7"/>
    <x v="1"/>
    <x v="0"/>
  </r>
  <r>
    <x v="0"/>
    <x v="0"/>
    <n v="686"/>
    <x v="27"/>
    <x v="0"/>
    <x v="2"/>
    <x v="2"/>
    <m/>
    <m/>
    <m/>
    <m/>
    <m/>
    <x v="0"/>
    <x v="0"/>
    <x v="0"/>
  </r>
  <r>
    <x v="0"/>
    <x v="0"/>
    <n v="686"/>
    <x v="27"/>
    <x v="0"/>
    <x v="0"/>
    <x v="0"/>
    <s v="445"/>
    <s v="445"/>
    <s v="155,75"/>
    <s v="37,83"/>
    <s v="0,36"/>
    <x v="6"/>
    <x v="1"/>
    <x v="0"/>
  </r>
  <r>
    <x v="0"/>
    <x v="0"/>
    <n v="209209"/>
    <x v="13"/>
    <x v="0"/>
    <x v="2"/>
    <x v="2"/>
    <m/>
    <m/>
    <m/>
    <m/>
    <m/>
    <x v="0"/>
    <x v="0"/>
    <x v="0"/>
  </r>
  <r>
    <x v="0"/>
    <x v="0"/>
    <n v="209209"/>
    <x v="13"/>
    <x v="0"/>
    <x v="0"/>
    <x v="0"/>
    <m/>
    <m/>
    <m/>
    <m/>
    <m/>
    <x v="0"/>
    <x v="0"/>
    <x v="0"/>
  </r>
  <r>
    <x v="0"/>
    <x v="1"/>
    <n v="117501"/>
    <x v="75"/>
    <x v="1"/>
    <x v="1"/>
    <x v="1"/>
    <s v="200"/>
    <s v="200"/>
    <s v="70"/>
    <s v="17"/>
    <s v="0,16"/>
    <x v="10"/>
    <x v="1"/>
    <x v="0"/>
  </r>
  <r>
    <x v="0"/>
    <x v="0"/>
    <n v="218616"/>
    <x v="76"/>
    <x v="1"/>
    <x v="1"/>
    <x v="1"/>
    <m/>
    <m/>
    <m/>
    <m/>
    <m/>
    <x v="0"/>
    <x v="0"/>
    <x v="0"/>
  </r>
  <r>
    <x v="0"/>
    <x v="0"/>
    <n v="204939"/>
    <x v="63"/>
    <x v="0"/>
    <x v="2"/>
    <x v="2"/>
    <m/>
    <m/>
    <m/>
    <m/>
    <m/>
    <x v="0"/>
    <x v="0"/>
    <x v="0"/>
  </r>
  <r>
    <x v="0"/>
    <x v="0"/>
    <n v="204939"/>
    <x v="63"/>
    <x v="0"/>
    <x v="0"/>
    <x v="0"/>
    <m/>
    <m/>
    <m/>
    <m/>
    <m/>
    <x v="0"/>
    <x v="0"/>
    <x v="0"/>
  </r>
  <r>
    <x v="0"/>
    <x v="0"/>
    <n v="301981"/>
    <x v="53"/>
    <x v="0"/>
    <x v="0"/>
    <x v="0"/>
    <m/>
    <m/>
    <m/>
    <m/>
    <m/>
    <x v="0"/>
    <x v="0"/>
    <x v="0"/>
  </r>
  <r>
    <x v="0"/>
    <x v="0"/>
    <n v="210001"/>
    <x v="17"/>
    <x v="0"/>
    <x v="0"/>
    <x v="0"/>
    <s v="225"/>
    <s v="225"/>
    <s v="78,75"/>
    <s v="19,13"/>
    <s v="0,18"/>
    <x v="4"/>
    <x v="1"/>
    <x v="0"/>
  </r>
  <r>
    <x v="0"/>
    <x v="0"/>
    <n v="169872"/>
    <x v="77"/>
    <x v="1"/>
    <x v="1"/>
    <x v="1"/>
    <m/>
    <m/>
    <m/>
    <m/>
    <m/>
    <x v="0"/>
    <x v="0"/>
    <x v="0"/>
  </r>
  <r>
    <x v="0"/>
    <x v="0"/>
    <n v="301805"/>
    <x v="78"/>
    <x v="1"/>
    <x v="2"/>
    <x v="2"/>
    <s v="200"/>
    <s v="200"/>
    <s v="70"/>
    <s v="17"/>
    <s v="50"/>
    <x v="0"/>
    <x v="1"/>
    <x v="0"/>
  </r>
  <r>
    <x v="0"/>
    <x v="0"/>
    <n v="218628"/>
    <x v="79"/>
    <x v="0"/>
    <x v="0"/>
    <x v="0"/>
    <m/>
    <m/>
    <m/>
    <m/>
    <m/>
    <x v="0"/>
    <x v="0"/>
    <x v="0"/>
  </r>
  <r>
    <x v="0"/>
    <x v="0"/>
    <n v="311895"/>
    <x v="3"/>
    <x v="0"/>
    <x v="2"/>
    <x v="2"/>
    <m/>
    <m/>
    <m/>
    <m/>
    <m/>
    <x v="0"/>
    <x v="0"/>
    <x v="0"/>
  </r>
  <r>
    <x v="0"/>
    <x v="0"/>
    <n v="311895"/>
    <x v="3"/>
    <x v="0"/>
    <x v="0"/>
    <x v="0"/>
    <m/>
    <m/>
    <m/>
    <m/>
    <m/>
    <x v="0"/>
    <x v="0"/>
    <x v="0"/>
  </r>
  <r>
    <x v="0"/>
    <x v="0"/>
    <n v="117819"/>
    <x v="69"/>
    <x v="1"/>
    <x v="1"/>
    <x v="1"/>
    <m/>
    <m/>
    <m/>
    <m/>
    <m/>
    <x v="0"/>
    <x v="0"/>
    <x v="0"/>
  </r>
  <r>
    <x v="0"/>
    <x v="0"/>
    <n v="218623"/>
    <x v="1"/>
    <x v="1"/>
    <x v="2"/>
    <x v="2"/>
    <s v="300"/>
    <s v="300"/>
    <s v="105"/>
    <s v="25,5"/>
    <s v="75"/>
    <x v="0"/>
    <x v="1"/>
    <x v="0"/>
  </r>
  <r>
    <x v="0"/>
    <x v="0"/>
    <n v="333530"/>
    <x v="54"/>
    <x v="0"/>
    <x v="2"/>
    <x v="2"/>
    <m/>
    <m/>
    <m/>
    <m/>
    <m/>
    <x v="0"/>
    <x v="0"/>
    <x v="0"/>
  </r>
  <r>
    <x v="0"/>
    <x v="0"/>
    <n v="333530"/>
    <x v="54"/>
    <x v="0"/>
    <x v="0"/>
    <x v="0"/>
    <m/>
    <m/>
    <m/>
    <m/>
    <m/>
    <x v="0"/>
    <x v="0"/>
    <x v="0"/>
  </r>
  <r>
    <x v="0"/>
    <x v="0"/>
    <n v="209208"/>
    <x v="11"/>
    <x v="0"/>
    <x v="2"/>
    <x v="2"/>
    <m/>
    <m/>
    <m/>
    <m/>
    <m/>
    <x v="0"/>
    <x v="0"/>
    <x v="0"/>
  </r>
  <r>
    <x v="0"/>
    <x v="0"/>
    <n v="209208"/>
    <x v="11"/>
    <x v="0"/>
    <x v="0"/>
    <x v="0"/>
    <m/>
    <m/>
    <m/>
    <m/>
    <m/>
    <x v="0"/>
    <x v="0"/>
    <x v="0"/>
  </r>
  <r>
    <x v="0"/>
    <x v="0"/>
    <n v="158311"/>
    <x v="80"/>
    <x v="0"/>
    <x v="2"/>
    <x v="2"/>
    <m/>
    <m/>
    <m/>
    <m/>
    <m/>
    <x v="0"/>
    <x v="0"/>
    <x v="0"/>
  </r>
  <r>
    <x v="0"/>
    <x v="0"/>
    <n v="158311"/>
    <x v="80"/>
    <x v="0"/>
    <x v="0"/>
    <x v="0"/>
    <m/>
    <m/>
    <m/>
    <m/>
    <m/>
    <x v="0"/>
    <x v="0"/>
    <x v="0"/>
  </r>
  <r>
    <x v="0"/>
    <x v="0"/>
    <n v="218402"/>
    <x v="71"/>
    <x v="1"/>
    <x v="2"/>
    <x v="2"/>
    <s v="135"/>
    <s v="135"/>
    <s v="47,25"/>
    <s v="11,48"/>
    <s v="33.75"/>
    <x v="0"/>
    <x v="1"/>
    <x v="0"/>
  </r>
  <r>
    <x v="0"/>
    <x v="0"/>
    <n v="218628"/>
    <x v="79"/>
    <x v="1"/>
    <x v="2"/>
    <x v="2"/>
    <s v="190"/>
    <s v="190"/>
    <s v="66,5"/>
    <s v="16,15"/>
    <s v="47.5"/>
    <x v="0"/>
    <x v="1"/>
    <x v="0"/>
  </r>
  <r>
    <x v="0"/>
    <x v="3"/>
    <n v="301760"/>
    <x v="81"/>
    <x v="1"/>
    <x v="1"/>
    <x v="1"/>
    <s v="150"/>
    <s v="150"/>
    <s v="52,5"/>
    <s v="12,75"/>
    <s v="0,12"/>
    <x v="5"/>
    <x v="1"/>
    <x v="0"/>
  </r>
  <r>
    <x v="0"/>
    <x v="0"/>
    <n v="218402"/>
    <x v="71"/>
    <x v="0"/>
    <x v="0"/>
    <x v="0"/>
    <m/>
    <m/>
    <m/>
    <m/>
    <m/>
    <x v="0"/>
    <x v="0"/>
    <x v="0"/>
  </r>
  <r>
    <x v="0"/>
    <x v="0"/>
    <n v="205985"/>
    <x v="42"/>
    <x v="0"/>
    <x v="0"/>
    <x v="0"/>
    <m/>
    <m/>
    <m/>
    <m/>
    <m/>
    <x v="0"/>
    <x v="0"/>
    <x v="0"/>
  </r>
  <r>
    <x v="0"/>
    <x v="1"/>
    <n v="117866"/>
    <x v="82"/>
    <x v="1"/>
    <x v="1"/>
    <x v="1"/>
    <m/>
    <m/>
    <m/>
    <m/>
    <m/>
    <x v="0"/>
    <x v="0"/>
    <x v="0"/>
  </r>
  <r>
    <x v="0"/>
    <x v="0"/>
    <n v="169537"/>
    <x v="83"/>
    <x v="1"/>
    <x v="1"/>
    <x v="1"/>
    <m/>
    <m/>
    <m/>
    <m/>
    <m/>
    <x v="0"/>
    <x v="0"/>
    <x v="0"/>
  </r>
  <r>
    <x v="0"/>
    <x v="0"/>
    <n v="207743"/>
    <x v="5"/>
    <x v="0"/>
    <x v="0"/>
    <x v="0"/>
    <m/>
    <m/>
    <m/>
    <m/>
    <m/>
    <x v="0"/>
    <x v="0"/>
    <x v="0"/>
  </r>
  <r>
    <x v="0"/>
    <x v="0"/>
    <n v="211470"/>
    <x v="31"/>
    <x v="0"/>
    <x v="2"/>
    <x v="2"/>
    <m/>
    <m/>
    <m/>
    <m/>
    <m/>
    <x v="0"/>
    <x v="0"/>
    <x v="0"/>
  </r>
  <r>
    <x v="0"/>
    <x v="0"/>
    <n v="211470"/>
    <x v="31"/>
    <x v="0"/>
    <x v="0"/>
    <x v="0"/>
    <m/>
    <m/>
    <m/>
    <m/>
    <m/>
    <x v="0"/>
    <x v="0"/>
    <x v="0"/>
  </r>
  <r>
    <x v="0"/>
    <x v="0"/>
    <n v="300711"/>
    <x v="84"/>
    <x v="0"/>
    <x v="2"/>
    <x v="2"/>
    <m/>
    <m/>
    <m/>
    <m/>
    <m/>
    <x v="0"/>
    <x v="0"/>
    <x v="0"/>
  </r>
  <r>
    <x v="0"/>
    <x v="0"/>
    <n v="300711"/>
    <x v="84"/>
    <x v="0"/>
    <x v="0"/>
    <x v="0"/>
    <m/>
    <m/>
    <m/>
    <m/>
    <m/>
    <x v="0"/>
    <x v="0"/>
    <x v="0"/>
  </r>
  <r>
    <x v="0"/>
    <x v="0"/>
    <n v="218644"/>
    <x v="85"/>
    <x v="0"/>
    <x v="0"/>
    <x v="0"/>
    <m/>
    <m/>
    <m/>
    <m/>
    <m/>
    <x v="0"/>
    <x v="0"/>
    <x v="0"/>
  </r>
  <r>
    <x v="0"/>
    <x v="0"/>
    <n v="303189"/>
    <x v="9"/>
    <x v="0"/>
    <x v="2"/>
    <x v="2"/>
    <m/>
    <m/>
    <m/>
    <m/>
    <m/>
    <x v="0"/>
    <x v="0"/>
    <x v="0"/>
  </r>
  <r>
    <x v="0"/>
    <x v="0"/>
    <n v="218628"/>
    <x v="79"/>
    <x v="1"/>
    <x v="1"/>
    <x v="1"/>
    <m/>
    <m/>
    <m/>
    <m/>
    <m/>
    <x v="0"/>
    <x v="0"/>
    <x v="0"/>
  </r>
  <r>
    <x v="0"/>
    <x v="0"/>
    <n v="301760"/>
    <x v="81"/>
    <x v="1"/>
    <x v="2"/>
    <x v="2"/>
    <s v="180"/>
    <s v="180"/>
    <s v="63"/>
    <s v="15,3"/>
    <s v="45"/>
    <x v="0"/>
    <x v="1"/>
    <x v="0"/>
  </r>
  <r>
    <x v="0"/>
    <x v="0"/>
    <n v="303189"/>
    <x v="9"/>
    <x v="0"/>
    <x v="0"/>
    <x v="0"/>
    <m/>
    <m/>
    <m/>
    <m/>
    <m/>
    <x v="0"/>
    <x v="0"/>
    <x v="0"/>
  </r>
  <r>
    <x v="0"/>
    <x v="0"/>
    <n v="206968"/>
    <x v="86"/>
    <x v="0"/>
    <x v="0"/>
    <x v="0"/>
    <m/>
    <m/>
    <m/>
    <m/>
    <m/>
    <x v="0"/>
    <x v="0"/>
    <x v="0"/>
  </r>
  <r>
    <x v="0"/>
    <x v="0"/>
    <n v="206968"/>
    <x v="86"/>
    <x v="0"/>
    <x v="1"/>
    <x v="1"/>
    <m/>
    <m/>
    <m/>
    <m/>
    <m/>
    <x v="0"/>
    <x v="0"/>
    <x v="0"/>
  </r>
  <r>
    <x v="0"/>
    <x v="0"/>
    <n v="117986"/>
    <x v="87"/>
    <x v="1"/>
    <x v="2"/>
    <x v="2"/>
    <s v="260"/>
    <s v="260"/>
    <s v="91"/>
    <s v="22,1"/>
    <s v="65"/>
    <x v="0"/>
    <x v="1"/>
    <x v="0"/>
  </r>
  <r>
    <x v="0"/>
    <x v="0"/>
    <n v="168458"/>
    <x v="88"/>
    <x v="1"/>
    <x v="1"/>
    <x v="1"/>
    <m/>
    <m/>
    <m/>
    <m/>
    <m/>
    <x v="0"/>
    <x v="0"/>
    <x v="0"/>
  </r>
  <r>
    <x v="0"/>
    <x v="0"/>
    <n v="218732"/>
    <x v="89"/>
    <x v="0"/>
    <x v="2"/>
    <x v="2"/>
    <m/>
    <m/>
    <m/>
    <m/>
    <m/>
    <x v="0"/>
    <x v="0"/>
    <x v="0"/>
  </r>
  <r>
    <x v="0"/>
    <x v="0"/>
    <n v="218732"/>
    <x v="89"/>
    <x v="0"/>
    <x v="0"/>
    <x v="0"/>
    <m/>
    <m/>
    <m/>
    <m/>
    <m/>
    <x v="0"/>
    <x v="0"/>
    <x v="0"/>
  </r>
  <r>
    <x v="0"/>
    <x v="0"/>
    <n v="301983"/>
    <x v="47"/>
    <x v="0"/>
    <x v="0"/>
    <x v="0"/>
    <m/>
    <m/>
    <m/>
    <m/>
    <m/>
    <x v="0"/>
    <x v="0"/>
    <x v="0"/>
  </r>
  <r>
    <x v="0"/>
    <x v="0"/>
    <n v="118535"/>
    <x v="90"/>
    <x v="0"/>
    <x v="2"/>
    <x v="2"/>
    <m/>
    <m/>
    <m/>
    <m/>
    <m/>
    <x v="0"/>
    <x v="0"/>
    <x v="0"/>
  </r>
  <r>
    <x v="0"/>
    <x v="0"/>
    <n v="118535"/>
    <x v="90"/>
    <x v="0"/>
    <x v="0"/>
    <x v="0"/>
    <m/>
    <m/>
    <m/>
    <m/>
    <m/>
    <x v="0"/>
    <x v="0"/>
    <x v="0"/>
  </r>
  <r>
    <x v="0"/>
    <x v="0"/>
    <n v="218644"/>
    <x v="85"/>
    <x v="1"/>
    <x v="2"/>
    <x v="2"/>
    <s v="85"/>
    <s v="85"/>
    <s v="29,75"/>
    <s v="7,23"/>
    <s v="21.25"/>
    <x v="0"/>
    <x v="1"/>
    <x v="0"/>
  </r>
  <r>
    <x v="0"/>
    <x v="0"/>
    <n v="301229"/>
    <x v="91"/>
    <x v="1"/>
    <x v="2"/>
    <x v="2"/>
    <s v="350"/>
    <s v="350"/>
    <s v="122,5"/>
    <s v="29,75"/>
    <s v="87.5"/>
    <x v="0"/>
    <x v="1"/>
    <x v="0"/>
  </r>
  <r>
    <x v="0"/>
    <x v="0"/>
    <n v="204615"/>
    <x v="67"/>
    <x v="0"/>
    <x v="2"/>
    <x v="2"/>
    <m/>
    <m/>
    <m/>
    <m/>
    <m/>
    <x v="0"/>
    <x v="0"/>
    <x v="0"/>
  </r>
  <r>
    <x v="0"/>
    <x v="0"/>
    <n v="204615"/>
    <x v="67"/>
    <x v="0"/>
    <x v="0"/>
    <x v="0"/>
    <m/>
    <m/>
    <m/>
    <m/>
    <m/>
    <x v="0"/>
    <x v="0"/>
    <x v="0"/>
  </r>
  <r>
    <x v="0"/>
    <x v="0"/>
    <n v="206348"/>
    <x v="25"/>
    <x v="0"/>
    <x v="0"/>
    <x v="0"/>
    <s v="150"/>
    <s v="150"/>
    <s v="52,5"/>
    <s v="12,75"/>
    <s v="0,12"/>
    <x v="5"/>
    <x v="1"/>
    <x v="0"/>
  </r>
  <r>
    <x v="0"/>
    <x v="0"/>
    <n v="314137"/>
    <x v="20"/>
    <x v="0"/>
    <x v="0"/>
    <x v="0"/>
    <m/>
    <m/>
    <m/>
    <m/>
    <m/>
    <x v="0"/>
    <x v="0"/>
    <x v="0"/>
  </r>
  <r>
    <x v="0"/>
    <x v="0"/>
    <n v="314137"/>
    <x v="20"/>
    <x v="0"/>
    <x v="1"/>
    <x v="1"/>
    <m/>
    <m/>
    <m/>
    <m/>
    <m/>
    <x v="0"/>
    <x v="0"/>
    <x v="0"/>
  </r>
  <r>
    <x v="0"/>
    <x v="0"/>
    <n v="117456"/>
    <x v="70"/>
    <x v="0"/>
    <x v="2"/>
    <x v="2"/>
    <m/>
    <m/>
    <m/>
    <m/>
    <m/>
    <x v="0"/>
    <x v="0"/>
    <x v="0"/>
  </r>
  <r>
    <x v="0"/>
    <x v="3"/>
    <n v="117986"/>
    <x v="87"/>
    <x v="1"/>
    <x v="0"/>
    <x v="0"/>
    <s v="195"/>
    <s v="195"/>
    <s v="68,25"/>
    <s v="16,58"/>
    <s v="0,16"/>
    <x v="10"/>
    <x v="1"/>
    <x v="0"/>
  </r>
  <r>
    <x v="0"/>
    <x v="0"/>
    <n v="161520"/>
    <x v="92"/>
    <x v="1"/>
    <x v="1"/>
    <x v="1"/>
    <m/>
    <m/>
    <m/>
    <m/>
    <m/>
    <x v="0"/>
    <x v="0"/>
    <x v="0"/>
  </r>
  <r>
    <x v="0"/>
    <x v="0"/>
    <n v="117456"/>
    <x v="70"/>
    <x v="0"/>
    <x v="0"/>
    <x v="0"/>
    <m/>
    <m/>
    <m/>
    <m/>
    <m/>
    <x v="0"/>
    <x v="0"/>
    <x v="0"/>
  </r>
  <r>
    <x v="0"/>
    <x v="0"/>
    <n v="301229"/>
    <x v="91"/>
    <x v="0"/>
    <x v="0"/>
    <x v="0"/>
    <s v="125"/>
    <s v="125"/>
    <s v="43,75"/>
    <s v="10,63"/>
    <s v="0,1"/>
    <x v="9"/>
    <x v="1"/>
    <x v="0"/>
  </r>
  <r>
    <x v="0"/>
    <x v="0"/>
    <n v="301229"/>
    <x v="91"/>
    <x v="0"/>
    <x v="1"/>
    <x v="1"/>
    <s v="125"/>
    <s v="125"/>
    <s v="43,75"/>
    <s v="10,63"/>
    <s v="0,1"/>
    <x v="9"/>
    <x v="1"/>
    <x v="0"/>
  </r>
  <r>
    <x v="0"/>
    <x v="0"/>
    <n v="218644"/>
    <x v="85"/>
    <x v="1"/>
    <x v="1"/>
    <x v="1"/>
    <m/>
    <m/>
    <m/>
    <m/>
    <m/>
    <x v="0"/>
    <x v="0"/>
    <x v="0"/>
  </r>
  <r>
    <x v="0"/>
    <x v="0"/>
    <n v="300987"/>
    <x v="93"/>
    <x v="1"/>
    <x v="1"/>
    <x v="1"/>
    <m/>
    <m/>
    <m/>
    <m/>
    <m/>
    <x v="0"/>
    <x v="0"/>
    <x v="0"/>
  </r>
  <r>
    <x v="0"/>
    <x v="0"/>
    <n v="144649"/>
    <x v="94"/>
    <x v="0"/>
    <x v="2"/>
    <x v="2"/>
    <m/>
    <m/>
    <m/>
    <m/>
    <m/>
    <x v="0"/>
    <x v="0"/>
    <x v="0"/>
  </r>
  <r>
    <x v="0"/>
    <x v="0"/>
    <n v="144649"/>
    <x v="94"/>
    <x v="0"/>
    <x v="0"/>
    <x v="0"/>
    <m/>
    <m/>
    <m/>
    <m/>
    <m/>
    <x v="0"/>
    <x v="0"/>
    <x v="0"/>
  </r>
  <r>
    <x v="0"/>
    <x v="0"/>
    <n v="215020"/>
    <x v="43"/>
    <x v="0"/>
    <x v="0"/>
    <x v="0"/>
    <m/>
    <m/>
    <m/>
    <m/>
    <m/>
    <x v="0"/>
    <x v="0"/>
    <x v="0"/>
  </r>
  <r>
    <x v="0"/>
    <x v="0"/>
    <n v="209211"/>
    <x v="15"/>
    <x v="0"/>
    <x v="2"/>
    <x v="2"/>
    <m/>
    <m/>
    <m/>
    <m/>
    <m/>
    <x v="0"/>
    <x v="0"/>
    <x v="0"/>
  </r>
  <r>
    <x v="0"/>
    <x v="0"/>
    <n v="209211"/>
    <x v="15"/>
    <x v="0"/>
    <x v="0"/>
    <x v="0"/>
    <m/>
    <m/>
    <m/>
    <m/>
    <m/>
    <x v="0"/>
    <x v="0"/>
    <x v="0"/>
  </r>
  <r>
    <x v="0"/>
    <x v="0"/>
    <n v="211622"/>
    <x v="33"/>
    <x v="0"/>
    <x v="0"/>
    <x v="0"/>
    <m/>
    <m/>
    <m/>
    <m/>
    <m/>
    <x v="0"/>
    <x v="0"/>
    <x v="0"/>
  </r>
  <r>
    <x v="0"/>
    <x v="0"/>
    <n v="211622"/>
    <x v="33"/>
    <x v="0"/>
    <x v="1"/>
    <x v="1"/>
    <m/>
    <m/>
    <m/>
    <m/>
    <m/>
    <x v="0"/>
    <x v="0"/>
    <x v="0"/>
  </r>
  <r>
    <x v="0"/>
    <x v="0"/>
    <n v="218674"/>
    <x v="95"/>
    <x v="0"/>
    <x v="2"/>
    <x v="2"/>
    <m/>
    <m/>
    <m/>
    <m/>
    <m/>
    <x v="0"/>
    <x v="0"/>
    <x v="0"/>
  </r>
  <r>
    <x v="0"/>
    <x v="0"/>
    <n v="117986"/>
    <x v="87"/>
    <x v="1"/>
    <x v="1"/>
    <x v="1"/>
    <s v="195"/>
    <s v="195"/>
    <s v="68,25"/>
    <s v="16,58"/>
    <s v="0,16"/>
    <x v="10"/>
    <x v="1"/>
    <x v="0"/>
  </r>
  <r>
    <x v="0"/>
    <x v="0"/>
    <n v="161003"/>
    <x v="96"/>
    <x v="1"/>
    <x v="1"/>
    <x v="1"/>
    <m/>
    <m/>
    <m/>
    <m/>
    <m/>
    <x v="0"/>
    <x v="0"/>
    <x v="0"/>
  </r>
  <r>
    <x v="0"/>
    <x v="0"/>
    <n v="218674"/>
    <x v="95"/>
    <x v="1"/>
    <x v="1"/>
    <x v="1"/>
    <m/>
    <m/>
    <m/>
    <m/>
    <m/>
    <x v="0"/>
    <x v="0"/>
    <x v="0"/>
  </r>
  <r>
    <x v="0"/>
    <x v="0"/>
    <n v="300862"/>
    <x v="73"/>
    <x v="1"/>
    <x v="1"/>
    <x v="1"/>
    <m/>
    <m/>
    <m/>
    <m/>
    <m/>
    <x v="0"/>
    <x v="0"/>
    <x v="0"/>
  </r>
  <r>
    <x v="0"/>
    <x v="0"/>
    <n v="218674"/>
    <x v="95"/>
    <x v="0"/>
    <x v="0"/>
    <x v="0"/>
    <m/>
    <m/>
    <m/>
    <m/>
    <m/>
    <x v="0"/>
    <x v="0"/>
    <x v="0"/>
  </r>
  <r>
    <x v="0"/>
    <x v="0"/>
    <n v="205228"/>
    <x v="50"/>
    <x v="0"/>
    <x v="2"/>
    <x v="2"/>
    <s v="125"/>
    <s v="125"/>
    <s v="43,75"/>
    <s v="10,63"/>
    <s v="31.25"/>
    <x v="0"/>
    <x v="1"/>
    <x v="0"/>
  </r>
  <r>
    <x v="0"/>
    <x v="0"/>
    <n v="205228"/>
    <x v="50"/>
    <x v="0"/>
    <x v="0"/>
    <x v="0"/>
    <s v="205"/>
    <s v="205"/>
    <s v="71,75"/>
    <s v="17,43"/>
    <s v="0,16"/>
    <x v="10"/>
    <x v="1"/>
    <x v="0"/>
  </r>
  <r>
    <x v="0"/>
    <x v="0"/>
    <n v="210557"/>
    <x v="28"/>
    <x v="0"/>
    <x v="2"/>
    <x v="2"/>
    <m/>
    <m/>
    <m/>
    <m/>
    <m/>
    <x v="0"/>
    <x v="0"/>
    <x v="0"/>
  </r>
  <r>
    <x v="0"/>
    <x v="0"/>
    <n v="210557"/>
    <x v="28"/>
    <x v="0"/>
    <x v="0"/>
    <x v="0"/>
    <m/>
    <m/>
    <m/>
    <m/>
    <m/>
    <x v="0"/>
    <x v="0"/>
    <x v="0"/>
  </r>
  <r>
    <x v="0"/>
    <x v="0"/>
    <n v="312807"/>
    <x v="16"/>
    <x v="0"/>
    <x v="0"/>
    <x v="0"/>
    <m/>
    <m/>
    <m/>
    <m/>
    <m/>
    <x v="0"/>
    <x v="0"/>
    <x v="0"/>
  </r>
  <r>
    <x v="0"/>
    <x v="0"/>
    <n v="312807"/>
    <x v="16"/>
    <x v="0"/>
    <x v="1"/>
    <x v="1"/>
    <m/>
    <m/>
    <m/>
    <m/>
    <m/>
    <x v="0"/>
    <x v="0"/>
    <x v="0"/>
  </r>
  <r>
    <x v="0"/>
    <x v="0"/>
    <n v="169537"/>
    <x v="83"/>
    <x v="0"/>
    <x v="2"/>
    <x v="2"/>
    <m/>
    <m/>
    <m/>
    <m/>
    <m/>
    <x v="0"/>
    <x v="0"/>
    <x v="0"/>
  </r>
  <r>
    <x v="0"/>
    <x v="0"/>
    <n v="160030"/>
    <x v="59"/>
    <x v="1"/>
    <x v="1"/>
    <x v="1"/>
    <m/>
    <m/>
    <m/>
    <m/>
    <m/>
    <x v="0"/>
    <x v="0"/>
    <x v="0"/>
  </r>
  <r>
    <x v="0"/>
    <x v="0"/>
    <n v="300711"/>
    <x v="84"/>
    <x v="1"/>
    <x v="1"/>
    <x v="1"/>
    <m/>
    <m/>
    <m/>
    <m/>
    <m/>
    <x v="0"/>
    <x v="0"/>
    <x v="0"/>
  </r>
  <r>
    <x v="0"/>
    <x v="0"/>
    <n v="118535"/>
    <x v="90"/>
    <x v="1"/>
    <x v="1"/>
    <x v="1"/>
    <m/>
    <m/>
    <m/>
    <m/>
    <m/>
    <x v="0"/>
    <x v="0"/>
    <x v="0"/>
  </r>
  <r>
    <x v="0"/>
    <x v="0"/>
    <n v="218698"/>
    <x v="97"/>
    <x v="1"/>
    <x v="1"/>
    <x v="1"/>
    <s v="125"/>
    <s v="125"/>
    <s v="43,75"/>
    <s v="10,63"/>
    <s v="0,1"/>
    <x v="9"/>
    <x v="1"/>
    <x v="0"/>
  </r>
  <r>
    <x v="0"/>
    <x v="0"/>
    <n v="169537"/>
    <x v="83"/>
    <x v="0"/>
    <x v="0"/>
    <x v="0"/>
    <m/>
    <m/>
    <m/>
    <m/>
    <m/>
    <x v="0"/>
    <x v="0"/>
    <x v="0"/>
  </r>
  <r>
    <x v="0"/>
    <x v="0"/>
    <n v="208277"/>
    <x v="8"/>
    <x v="0"/>
    <x v="0"/>
    <x v="0"/>
    <s v="185"/>
    <s v="185"/>
    <s v="64,75"/>
    <s v="15,73"/>
    <s v="0,15"/>
    <x v="2"/>
    <x v="1"/>
    <x v="0"/>
  </r>
  <r>
    <x v="0"/>
    <x v="0"/>
    <n v="312259"/>
    <x v="7"/>
    <x v="0"/>
    <x v="0"/>
    <x v="0"/>
    <m/>
    <m/>
    <m/>
    <m/>
    <m/>
    <x v="0"/>
    <x v="0"/>
    <x v="0"/>
  </r>
  <r>
    <x v="0"/>
    <x v="0"/>
    <n v="206298"/>
    <x v="36"/>
    <x v="0"/>
    <x v="2"/>
    <x v="2"/>
    <m/>
    <m/>
    <m/>
    <m/>
    <m/>
    <x v="0"/>
    <x v="0"/>
    <x v="0"/>
  </r>
  <r>
    <x v="0"/>
    <x v="0"/>
    <n v="206298"/>
    <x v="36"/>
    <x v="0"/>
    <x v="0"/>
    <x v="0"/>
    <m/>
    <m/>
    <m/>
    <m/>
    <m/>
    <x v="0"/>
    <x v="0"/>
    <x v="0"/>
  </r>
  <r>
    <x v="0"/>
    <x v="0"/>
    <n v="210127"/>
    <x v="18"/>
    <x v="0"/>
    <x v="2"/>
    <x v="2"/>
    <m/>
    <m/>
    <m/>
    <m/>
    <m/>
    <x v="0"/>
    <x v="0"/>
    <x v="0"/>
  </r>
  <r>
    <x v="0"/>
    <x v="0"/>
    <n v="210127"/>
    <x v="18"/>
    <x v="0"/>
    <x v="0"/>
    <x v="0"/>
    <m/>
    <m/>
    <m/>
    <m/>
    <m/>
    <x v="0"/>
    <x v="0"/>
    <x v="0"/>
  </r>
  <r>
    <x v="0"/>
    <x v="0"/>
    <n v="168458"/>
    <x v="88"/>
    <x v="0"/>
    <x v="2"/>
    <x v="2"/>
    <m/>
    <m/>
    <m/>
    <m/>
    <m/>
    <x v="0"/>
    <x v="0"/>
    <x v="0"/>
  </r>
  <r>
    <x v="0"/>
    <x v="0"/>
    <n v="158751"/>
    <x v="98"/>
    <x v="1"/>
    <x v="1"/>
    <x v="1"/>
    <m/>
    <m/>
    <m/>
    <m/>
    <m/>
    <x v="0"/>
    <x v="0"/>
    <x v="0"/>
  </r>
  <r>
    <x v="0"/>
    <x v="0"/>
    <n v="300571"/>
    <x v="99"/>
    <x v="1"/>
    <x v="1"/>
    <x v="1"/>
    <s v="0"/>
    <s v="150"/>
    <s v="52,5"/>
    <s v="12,75"/>
    <s v="0"/>
    <x v="11"/>
    <x v="1"/>
    <x v="0"/>
  </r>
  <r>
    <x v="0"/>
    <x v="0"/>
    <n v="168458"/>
    <x v="88"/>
    <x v="0"/>
    <x v="0"/>
    <x v="0"/>
    <m/>
    <m/>
    <m/>
    <m/>
    <m/>
    <x v="0"/>
    <x v="0"/>
    <x v="0"/>
  </r>
  <r>
    <x v="0"/>
    <x v="0"/>
    <n v="120762"/>
    <x v="100"/>
    <x v="1"/>
    <x v="2"/>
    <x v="2"/>
    <s v="165"/>
    <s v="165"/>
    <s v="57,75"/>
    <s v="14,03"/>
    <s v="41.25"/>
    <x v="0"/>
    <x v="1"/>
    <x v="0"/>
  </r>
  <r>
    <x v="0"/>
    <x v="0"/>
    <n v="218732"/>
    <x v="89"/>
    <x v="1"/>
    <x v="1"/>
    <x v="1"/>
    <m/>
    <m/>
    <m/>
    <m/>
    <m/>
    <x v="0"/>
    <x v="0"/>
    <x v="0"/>
  </r>
  <r>
    <x v="0"/>
    <x v="0"/>
    <n v="213849"/>
    <x v="37"/>
    <x v="0"/>
    <x v="2"/>
    <x v="2"/>
    <m/>
    <m/>
    <m/>
    <m/>
    <m/>
    <x v="0"/>
    <x v="0"/>
    <x v="0"/>
  </r>
  <r>
    <x v="0"/>
    <x v="0"/>
    <n v="213849"/>
    <x v="37"/>
    <x v="0"/>
    <x v="0"/>
    <x v="0"/>
    <m/>
    <m/>
    <m/>
    <m/>
    <m/>
    <x v="0"/>
    <x v="0"/>
    <x v="0"/>
  </r>
  <r>
    <x v="0"/>
    <x v="0"/>
    <n v="300571"/>
    <x v="99"/>
    <x v="0"/>
    <x v="0"/>
    <x v="0"/>
    <s v="0"/>
    <s v="150"/>
    <s v="52,5"/>
    <s v="12,75"/>
    <s v="0"/>
    <x v="11"/>
    <x v="1"/>
    <x v="0"/>
  </r>
  <r>
    <x v="0"/>
    <x v="0"/>
    <n v="302856"/>
    <x v="19"/>
    <x v="0"/>
    <x v="0"/>
    <x v="0"/>
    <m/>
    <m/>
    <m/>
    <m/>
    <m/>
    <x v="0"/>
    <x v="0"/>
    <x v="0"/>
  </r>
  <r>
    <x v="0"/>
    <x v="0"/>
    <n v="302856"/>
    <x v="19"/>
    <x v="1"/>
    <x v="1"/>
    <x v="1"/>
    <m/>
    <m/>
    <m/>
    <m/>
    <m/>
    <x v="0"/>
    <x v="0"/>
    <x v="0"/>
  </r>
  <r>
    <x v="0"/>
    <x v="0"/>
    <n v="336442"/>
    <x v="56"/>
    <x v="0"/>
    <x v="0"/>
    <x v="0"/>
    <s v="190"/>
    <s v="190"/>
    <s v="66,5"/>
    <s v="16,15"/>
    <s v="0,15"/>
    <x v="2"/>
    <x v="1"/>
    <x v="0"/>
  </r>
  <r>
    <x v="0"/>
    <x v="0"/>
    <n v="336442"/>
    <x v="56"/>
    <x v="0"/>
    <x v="1"/>
    <x v="1"/>
    <s v="190"/>
    <s v="190"/>
    <s v="66,5"/>
    <s v="16,15"/>
    <s v="0,15"/>
    <x v="2"/>
    <x v="1"/>
    <x v="0"/>
  </r>
  <r>
    <x v="0"/>
    <x v="0"/>
    <n v="158311"/>
    <x v="80"/>
    <x v="1"/>
    <x v="1"/>
    <x v="1"/>
    <m/>
    <m/>
    <m/>
    <m/>
    <m/>
    <x v="0"/>
    <x v="0"/>
    <x v="0"/>
  </r>
  <r>
    <x v="0"/>
    <x v="0"/>
    <n v="300571"/>
    <x v="99"/>
    <x v="1"/>
    <x v="2"/>
    <x v="2"/>
    <s v="0"/>
    <s v="115"/>
    <s v="40,25"/>
    <s v="9,78"/>
    <s v="0"/>
    <x v="0"/>
    <x v="1"/>
    <x v="0"/>
  </r>
  <r>
    <x v="0"/>
    <x v="0"/>
    <n v="206236"/>
    <x v="38"/>
    <x v="0"/>
    <x v="2"/>
    <x v="2"/>
    <m/>
    <m/>
    <m/>
    <m/>
    <m/>
    <x v="0"/>
    <x v="0"/>
    <x v="0"/>
  </r>
  <r>
    <x v="0"/>
    <x v="0"/>
    <n v="206236"/>
    <x v="38"/>
    <x v="0"/>
    <x v="0"/>
    <x v="0"/>
    <s v="280"/>
    <s v="280"/>
    <s v="98"/>
    <s v="23,8"/>
    <s v="0,22"/>
    <x v="8"/>
    <x v="1"/>
    <x v="0"/>
  </r>
  <r>
    <x v="0"/>
    <x v="0"/>
    <n v="206708"/>
    <x v="4"/>
    <x v="0"/>
    <x v="0"/>
    <x v="0"/>
    <m/>
    <m/>
    <m/>
    <m/>
    <m/>
    <x v="0"/>
    <x v="0"/>
    <x v="0"/>
  </r>
  <r>
    <x v="0"/>
    <x v="0"/>
    <n v="217081"/>
    <x v="51"/>
    <x v="0"/>
    <x v="2"/>
    <x v="2"/>
    <m/>
    <m/>
    <m/>
    <m/>
    <m/>
    <x v="0"/>
    <x v="0"/>
    <x v="0"/>
  </r>
  <r>
    <x v="0"/>
    <x v="6"/>
    <n v="120762"/>
    <x v="100"/>
    <x v="1"/>
    <x v="1"/>
    <x v="1"/>
    <s v="140"/>
    <s v="140"/>
    <s v="49"/>
    <s v="11,9"/>
    <s v="0,11"/>
    <x v="12"/>
    <x v="1"/>
    <x v="0"/>
  </r>
  <r>
    <x v="0"/>
    <x v="0"/>
    <n v="218916"/>
    <x v="72"/>
    <x v="1"/>
    <x v="1"/>
    <x v="1"/>
    <m/>
    <m/>
    <m/>
    <m/>
    <m/>
    <x v="0"/>
    <x v="0"/>
    <x v="0"/>
  </r>
  <r>
    <x v="0"/>
    <x v="0"/>
    <n v="217081"/>
    <x v="51"/>
    <x v="0"/>
    <x v="0"/>
    <x v="0"/>
    <m/>
    <m/>
    <m/>
    <m/>
    <m/>
    <x v="0"/>
    <x v="0"/>
    <x v="0"/>
  </r>
  <r>
    <x v="0"/>
    <x v="0"/>
    <n v="300169"/>
    <x v="101"/>
    <x v="0"/>
    <x v="0"/>
    <x v="0"/>
    <s v="95"/>
    <s v="95"/>
    <s v="33,25"/>
    <s v="8,08"/>
    <s v="0,08"/>
    <x v="7"/>
    <x v="1"/>
    <x v="0"/>
  </r>
  <r>
    <x v="0"/>
    <x v="0"/>
    <n v="203631"/>
    <x v="74"/>
    <x v="0"/>
    <x v="2"/>
    <x v="2"/>
    <m/>
    <m/>
    <m/>
    <m/>
    <m/>
    <x v="0"/>
    <x v="0"/>
    <x v="0"/>
  </r>
  <r>
    <x v="0"/>
    <x v="0"/>
    <n v="302769"/>
    <x v="24"/>
    <x v="0"/>
    <x v="0"/>
    <x v="0"/>
    <m/>
    <m/>
    <m/>
    <m/>
    <m/>
    <x v="0"/>
    <x v="0"/>
    <x v="0"/>
  </r>
  <r>
    <x v="0"/>
    <x v="4"/>
    <n v="300363"/>
    <x v="62"/>
    <x v="1"/>
    <x v="2"/>
    <x v="2"/>
    <s v="200"/>
    <s v="200"/>
    <s v="70"/>
    <s v="17"/>
    <s v="50"/>
    <x v="0"/>
    <x v="1"/>
    <x v="0"/>
  </r>
  <r>
    <x v="0"/>
    <x v="0"/>
    <n v="203631"/>
    <x v="74"/>
    <x v="0"/>
    <x v="0"/>
    <x v="0"/>
    <m/>
    <m/>
    <m/>
    <m/>
    <m/>
    <x v="0"/>
    <x v="0"/>
    <x v="0"/>
  </r>
  <r>
    <x v="0"/>
    <x v="0"/>
    <n v="214951"/>
    <x v="40"/>
    <x v="0"/>
    <x v="2"/>
    <x v="2"/>
    <m/>
    <m/>
    <m/>
    <m/>
    <m/>
    <x v="0"/>
    <x v="0"/>
    <x v="0"/>
  </r>
  <r>
    <x v="0"/>
    <x v="0"/>
    <n v="214951"/>
    <x v="40"/>
    <x v="0"/>
    <x v="0"/>
    <x v="0"/>
    <m/>
    <m/>
    <m/>
    <m/>
    <m/>
    <x v="0"/>
    <x v="0"/>
    <x v="0"/>
  </r>
  <r>
    <x v="0"/>
    <x v="0"/>
    <n v="303219"/>
    <x v="6"/>
    <x v="0"/>
    <x v="2"/>
    <x v="2"/>
    <m/>
    <m/>
    <m/>
    <m/>
    <m/>
    <x v="0"/>
    <x v="0"/>
    <x v="0"/>
  </r>
  <r>
    <x v="0"/>
    <x v="0"/>
    <n v="303219"/>
    <x v="6"/>
    <x v="0"/>
    <x v="0"/>
    <x v="0"/>
    <m/>
    <m/>
    <m/>
    <m/>
    <m/>
    <x v="0"/>
    <x v="0"/>
    <x v="0"/>
  </r>
  <r>
    <x v="0"/>
    <x v="0"/>
    <n v="120762"/>
    <x v="100"/>
    <x v="1"/>
    <x v="0"/>
    <x v="0"/>
    <s v="140"/>
    <s v="140"/>
    <s v="49"/>
    <s v="11,9"/>
    <s v="0,11"/>
    <x v="12"/>
    <x v="1"/>
    <x v="0"/>
  </r>
  <r>
    <x v="0"/>
    <x v="0"/>
    <n v="149445"/>
    <x v="102"/>
    <x v="0"/>
    <x v="2"/>
    <x v="2"/>
    <m/>
    <m/>
    <m/>
    <m/>
    <m/>
    <x v="0"/>
    <x v="0"/>
    <x v="0"/>
  </r>
  <r>
    <x v="0"/>
    <x v="0"/>
    <n v="149445"/>
    <x v="102"/>
    <x v="0"/>
    <x v="0"/>
    <x v="0"/>
    <m/>
    <m/>
    <m/>
    <m/>
    <m/>
    <x v="0"/>
    <x v="0"/>
    <x v="0"/>
  </r>
  <r>
    <x v="0"/>
    <x v="0"/>
    <n v="130744"/>
    <x v="103"/>
    <x v="1"/>
    <x v="2"/>
    <x v="2"/>
    <s v="155"/>
    <s v="155"/>
    <s v="54,25"/>
    <s v="13,18"/>
    <s v="38.75"/>
    <x v="0"/>
    <x v="1"/>
    <x v="0"/>
  </r>
  <r>
    <x v="0"/>
    <x v="0"/>
    <n v="302769"/>
    <x v="24"/>
    <x v="0"/>
    <x v="2"/>
    <x v="2"/>
    <m/>
    <m/>
    <m/>
    <m/>
    <m/>
    <x v="0"/>
    <x v="0"/>
    <x v="0"/>
  </r>
  <r>
    <x v="0"/>
    <x v="0"/>
    <n v="218616"/>
    <x v="76"/>
    <x v="0"/>
    <x v="0"/>
    <x v="0"/>
    <m/>
    <m/>
    <m/>
    <m/>
    <m/>
    <x v="0"/>
    <x v="0"/>
    <x v="0"/>
  </r>
  <r>
    <x v="0"/>
    <x v="3"/>
    <n v="300219"/>
    <x v="104"/>
    <x v="1"/>
    <x v="1"/>
    <x v="1"/>
    <m/>
    <m/>
    <m/>
    <m/>
    <m/>
    <x v="0"/>
    <x v="0"/>
    <x v="0"/>
  </r>
  <r>
    <x v="0"/>
    <x v="0"/>
    <n v="161520"/>
    <x v="92"/>
    <x v="0"/>
    <x v="2"/>
    <x v="2"/>
    <m/>
    <m/>
    <m/>
    <m/>
    <m/>
    <x v="0"/>
    <x v="0"/>
    <x v="0"/>
  </r>
  <r>
    <x v="0"/>
    <x v="0"/>
    <n v="161520"/>
    <x v="92"/>
    <x v="0"/>
    <x v="0"/>
    <x v="0"/>
    <m/>
    <m/>
    <m/>
    <m/>
    <m/>
    <x v="0"/>
    <x v="0"/>
    <x v="0"/>
  </r>
  <r>
    <x v="0"/>
    <x v="0"/>
    <n v="169872"/>
    <x v="77"/>
    <x v="0"/>
    <x v="2"/>
    <x v="2"/>
    <m/>
    <m/>
    <m/>
    <m/>
    <m/>
    <x v="0"/>
    <x v="0"/>
    <x v="0"/>
  </r>
  <r>
    <x v="0"/>
    <x v="0"/>
    <n v="169872"/>
    <x v="77"/>
    <x v="0"/>
    <x v="0"/>
    <x v="0"/>
    <m/>
    <m/>
    <m/>
    <m/>
    <m/>
    <x v="0"/>
    <x v="0"/>
    <x v="0"/>
  </r>
  <r>
    <x v="0"/>
    <x v="0"/>
    <n v="315199"/>
    <x v="22"/>
    <x v="0"/>
    <x v="2"/>
    <x v="2"/>
    <m/>
    <m/>
    <m/>
    <m/>
    <m/>
    <x v="0"/>
    <x v="0"/>
    <x v="0"/>
  </r>
  <r>
    <x v="0"/>
    <x v="0"/>
    <n v="315199"/>
    <x v="22"/>
    <x v="0"/>
    <x v="0"/>
    <x v="0"/>
    <m/>
    <m/>
    <m/>
    <m/>
    <m/>
    <x v="0"/>
    <x v="0"/>
    <x v="0"/>
  </r>
  <r>
    <x v="0"/>
    <x v="0"/>
    <n v="117442"/>
    <x v="65"/>
    <x v="0"/>
    <x v="2"/>
    <x v="2"/>
    <m/>
    <m/>
    <m/>
    <m/>
    <m/>
    <x v="0"/>
    <x v="0"/>
    <x v="0"/>
  </r>
  <r>
    <x v="0"/>
    <x v="0"/>
    <n v="218616"/>
    <x v="76"/>
    <x v="0"/>
    <x v="2"/>
    <x v="2"/>
    <m/>
    <m/>
    <m/>
    <m/>
    <m/>
    <x v="0"/>
    <x v="0"/>
    <x v="0"/>
  </r>
  <r>
    <x v="0"/>
    <x v="0"/>
    <n v="300219"/>
    <x v="104"/>
    <x v="1"/>
    <x v="2"/>
    <x v="2"/>
    <s v="180"/>
    <s v="180"/>
    <s v="63"/>
    <s v="15,3"/>
    <s v="45"/>
    <x v="0"/>
    <x v="1"/>
    <x v="0"/>
  </r>
  <r>
    <x v="0"/>
    <x v="0"/>
    <n v="117442"/>
    <x v="65"/>
    <x v="0"/>
    <x v="0"/>
    <x v="0"/>
    <m/>
    <m/>
    <m/>
    <m/>
    <m/>
    <x v="0"/>
    <x v="0"/>
    <x v="0"/>
  </r>
  <r>
    <x v="0"/>
    <x v="0"/>
    <n v="207404"/>
    <x v="2"/>
    <x v="0"/>
    <x v="2"/>
    <x v="2"/>
    <m/>
    <m/>
    <m/>
    <m/>
    <m/>
    <x v="0"/>
    <x v="0"/>
    <x v="0"/>
  </r>
  <r>
    <x v="0"/>
    <x v="0"/>
    <n v="206968"/>
    <x v="86"/>
    <x v="1"/>
    <x v="2"/>
    <x v="2"/>
    <s v="215"/>
    <s v="215"/>
    <s v="75,25"/>
    <s v="18,28"/>
    <s v="53.75"/>
    <x v="0"/>
    <x v="1"/>
    <x v="0"/>
  </r>
  <r>
    <x v="0"/>
    <x v="0"/>
    <n v="218698"/>
    <x v="97"/>
    <x v="0"/>
    <x v="0"/>
    <x v="0"/>
    <s v="125"/>
    <s v="125"/>
    <s v="43,75"/>
    <s v="10,63"/>
    <s v="0,1"/>
    <x v="9"/>
    <x v="1"/>
    <x v="0"/>
  </r>
  <r>
    <x v="0"/>
    <x v="0"/>
    <n v="207404"/>
    <x v="2"/>
    <x v="0"/>
    <x v="0"/>
    <x v="0"/>
    <m/>
    <m/>
    <m/>
    <m/>
    <m/>
    <x v="0"/>
    <x v="0"/>
    <x v="0"/>
  </r>
  <r>
    <x v="0"/>
    <x v="0"/>
    <n v="216476"/>
    <x v="48"/>
    <x v="0"/>
    <x v="2"/>
    <x v="2"/>
    <m/>
    <m/>
    <m/>
    <m/>
    <m/>
    <x v="0"/>
    <x v="0"/>
    <x v="0"/>
  </r>
  <r>
    <x v="0"/>
    <x v="0"/>
    <n v="216476"/>
    <x v="48"/>
    <x v="0"/>
    <x v="0"/>
    <x v="0"/>
    <m/>
    <m/>
    <m/>
    <m/>
    <m/>
    <x v="0"/>
    <x v="0"/>
    <x v="0"/>
  </r>
  <r>
    <x v="0"/>
    <x v="0"/>
    <n v="216566"/>
    <x v="49"/>
    <x v="0"/>
    <x v="2"/>
    <x v="2"/>
    <m/>
    <m/>
    <m/>
    <m/>
    <m/>
    <x v="0"/>
    <x v="0"/>
    <x v="0"/>
  </r>
  <r>
    <x v="0"/>
    <x v="0"/>
    <n v="216566"/>
    <x v="49"/>
    <x v="0"/>
    <x v="0"/>
    <x v="0"/>
    <m/>
    <m/>
    <m/>
    <m/>
    <m/>
    <x v="0"/>
    <x v="0"/>
    <x v="0"/>
  </r>
  <r>
    <x v="0"/>
    <x v="0"/>
    <n v="300987"/>
    <x v="93"/>
    <x v="0"/>
    <x v="2"/>
    <x v="2"/>
    <m/>
    <m/>
    <m/>
    <m/>
    <m/>
    <x v="0"/>
    <x v="0"/>
    <x v="0"/>
  </r>
  <r>
    <x v="0"/>
    <x v="0"/>
    <n v="218698"/>
    <x v="97"/>
    <x v="0"/>
    <x v="2"/>
    <x v="2"/>
    <s v="100"/>
    <s v="100"/>
    <s v="35"/>
    <s v="8,5"/>
    <s v="25"/>
    <x v="0"/>
    <x v="1"/>
    <x v="0"/>
  </r>
  <r>
    <x v="0"/>
    <x v="0"/>
    <n v="300169"/>
    <x v="101"/>
    <x v="1"/>
    <x v="1"/>
    <x v="1"/>
    <s v="95"/>
    <s v="95"/>
    <s v="33,25"/>
    <s v="8,08"/>
    <s v="0,08"/>
    <x v="7"/>
    <x v="1"/>
    <x v="0"/>
  </r>
  <r>
    <x v="0"/>
    <x v="3"/>
    <n v="130744"/>
    <x v="103"/>
    <x v="1"/>
    <x v="1"/>
    <x v="1"/>
    <s v="160"/>
    <s v="160"/>
    <s v="56"/>
    <s v="13,6"/>
    <s v="0,13"/>
    <x v="13"/>
    <x v="1"/>
    <x v="0"/>
  </r>
  <r>
    <x v="0"/>
    <x v="0"/>
    <n v="217678"/>
    <x v="55"/>
    <x v="0"/>
    <x v="0"/>
    <x v="0"/>
    <m/>
    <m/>
    <m/>
    <m/>
    <m/>
    <x v="0"/>
    <x v="0"/>
    <x v="0"/>
  </r>
  <r>
    <x v="0"/>
    <x v="0"/>
    <n v="300987"/>
    <x v="93"/>
    <x v="0"/>
    <x v="0"/>
    <x v="0"/>
    <m/>
    <m/>
    <m/>
    <m/>
    <m/>
    <x v="0"/>
    <x v="0"/>
    <x v="0"/>
  </r>
  <r>
    <x v="0"/>
    <x v="0"/>
    <n v="161003"/>
    <x v="96"/>
    <x v="0"/>
    <x v="2"/>
    <x v="2"/>
    <m/>
    <m/>
    <m/>
    <m/>
    <m/>
    <x v="0"/>
    <x v="0"/>
    <x v="0"/>
  </r>
  <r>
    <x v="0"/>
    <x v="0"/>
    <n v="161003"/>
    <x v="96"/>
    <x v="0"/>
    <x v="0"/>
    <x v="0"/>
    <m/>
    <m/>
    <m/>
    <m/>
    <m/>
    <x v="0"/>
    <x v="0"/>
    <x v="0"/>
  </r>
  <r>
    <x v="0"/>
    <x v="0"/>
    <n v="302335"/>
    <x v="39"/>
    <x v="0"/>
    <x v="0"/>
    <x v="0"/>
    <m/>
    <m/>
    <m/>
    <m/>
    <m/>
    <x v="0"/>
    <x v="0"/>
    <x v="0"/>
  </r>
  <r>
    <x v="0"/>
    <x v="0"/>
    <n v="1733"/>
    <x v="35"/>
    <x v="0"/>
    <x v="2"/>
    <x v="2"/>
    <m/>
    <m/>
    <m/>
    <m/>
    <m/>
    <x v="0"/>
    <x v="0"/>
    <x v="0"/>
  </r>
  <r>
    <x v="0"/>
    <x v="0"/>
    <n v="1733"/>
    <x v="35"/>
    <x v="0"/>
    <x v="0"/>
    <x v="0"/>
    <s v="225"/>
    <s v="225"/>
    <s v="78,75"/>
    <s v="19,13"/>
    <s v="0,18"/>
    <x v="4"/>
    <x v="1"/>
    <x v="0"/>
  </r>
  <r>
    <x v="0"/>
    <x v="0"/>
    <n v="158751"/>
    <x v="98"/>
    <x v="0"/>
    <x v="2"/>
    <x v="2"/>
    <m/>
    <m/>
    <m/>
    <m/>
    <m/>
    <x v="0"/>
    <x v="0"/>
    <x v="0"/>
  </r>
  <r>
    <x v="0"/>
    <x v="0"/>
    <n v="158751"/>
    <x v="98"/>
    <x v="0"/>
    <x v="0"/>
    <x v="0"/>
    <m/>
    <m/>
    <m/>
    <m/>
    <m/>
    <x v="0"/>
    <x v="0"/>
    <x v="0"/>
  </r>
  <r>
    <x v="0"/>
    <x v="0"/>
    <n v="149445"/>
    <x v="102"/>
    <x v="1"/>
    <x v="1"/>
    <x v="1"/>
    <m/>
    <m/>
    <m/>
    <m/>
    <m/>
    <x v="0"/>
    <x v="0"/>
    <x v="0"/>
  </r>
  <r>
    <x v="0"/>
    <x v="0"/>
    <n v="300169"/>
    <x v="101"/>
    <x v="1"/>
    <x v="2"/>
    <x v="2"/>
    <s v="100"/>
    <s v="100"/>
    <s v="35"/>
    <s v="8,5"/>
    <s v="25"/>
    <x v="0"/>
    <x v="1"/>
    <x v="0"/>
  </r>
  <r>
    <x v="0"/>
    <x v="0"/>
    <n v="301920"/>
    <x v="64"/>
    <x v="0"/>
    <x v="2"/>
    <x v="2"/>
    <m/>
    <m/>
    <m/>
    <m/>
    <m/>
    <x v="0"/>
    <x v="0"/>
    <x v="0"/>
  </r>
  <r>
    <x v="0"/>
    <x v="0"/>
    <n v="301920"/>
    <x v="64"/>
    <x v="0"/>
    <x v="0"/>
    <x v="0"/>
    <m/>
    <m/>
    <m/>
    <m/>
    <m/>
    <x v="0"/>
    <x v="0"/>
    <x v="0"/>
  </r>
  <r>
    <x v="0"/>
    <x v="0"/>
    <n v="218210"/>
    <x v="61"/>
    <x v="0"/>
    <x v="0"/>
    <x v="0"/>
    <m/>
    <m/>
    <m/>
    <m/>
    <m/>
    <x v="0"/>
    <x v="0"/>
    <x v="0"/>
  </r>
  <r>
    <x v="0"/>
    <x v="0"/>
    <n v="131643"/>
    <x v="58"/>
    <x v="1"/>
    <x v="1"/>
    <x v="1"/>
    <m/>
    <m/>
    <m/>
    <m/>
    <m/>
    <x v="0"/>
    <x v="0"/>
    <x v="0"/>
  </r>
  <r>
    <x v="0"/>
    <x v="0"/>
    <n v="217678"/>
    <x v="55"/>
    <x v="1"/>
    <x v="2"/>
    <x v="2"/>
    <s v="100"/>
    <s v="100"/>
    <s v="35"/>
    <s v="8,5"/>
    <s v="25"/>
    <x v="0"/>
    <x v="1"/>
    <x v="0"/>
  </r>
  <r>
    <x v="0"/>
    <x v="0"/>
    <n v="218210"/>
    <x v="61"/>
    <x v="0"/>
    <x v="1"/>
    <x v="1"/>
    <m/>
    <m/>
    <m/>
    <m/>
    <m/>
    <x v="0"/>
    <x v="0"/>
    <x v="0"/>
  </r>
  <r>
    <x v="0"/>
    <x v="0"/>
    <n v="218225"/>
    <x v="66"/>
    <x v="0"/>
    <x v="2"/>
    <x v="2"/>
    <m/>
    <m/>
    <m/>
    <m/>
    <m/>
    <x v="0"/>
    <x v="0"/>
    <x v="0"/>
  </r>
  <r>
    <x v="0"/>
    <x v="0"/>
    <n v="218225"/>
    <x v="66"/>
    <x v="0"/>
    <x v="0"/>
    <x v="0"/>
    <m/>
    <m/>
    <m/>
    <m/>
    <m/>
    <x v="0"/>
    <x v="0"/>
    <x v="0"/>
  </r>
  <r>
    <x v="0"/>
    <x v="0"/>
    <n v="2737"/>
    <x v="45"/>
    <x v="0"/>
    <x v="0"/>
    <x v="0"/>
    <s v="270"/>
    <s v="270"/>
    <s v="94,5"/>
    <s v="22,95"/>
    <s v="0,22"/>
    <x v="8"/>
    <x v="1"/>
    <x v="0"/>
  </r>
  <r>
    <x v="0"/>
    <x v="0"/>
    <n v="117501"/>
    <x v="75"/>
    <x v="0"/>
    <x v="2"/>
    <x v="2"/>
    <m/>
    <m/>
    <m/>
    <m/>
    <m/>
    <x v="0"/>
    <x v="0"/>
    <x v="0"/>
  </r>
  <r>
    <x v="0"/>
    <x v="0"/>
    <n v="507"/>
    <x v="10"/>
    <x v="1"/>
    <x v="2"/>
    <x v="2"/>
    <s v="205"/>
    <s v="205"/>
    <s v="71,75"/>
    <s v="17,43"/>
    <s v="51.25"/>
    <x v="0"/>
    <x v="1"/>
    <x v="0"/>
  </r>
  <r>
    <x v="0"/>
    <x v="0"/>
    <n v="312617"/>
    <x v="12"/>
    <x v="0"/>
    <x v="0"/>
    <x v="0"/>
    <s v="75"/>
    <s v="75"/>
    <s v="26,25"/>
    <s v="6,38"/>
    <s v="0,06"/>
    <x v="3"/>
    <x v="1"/>
    <x v="0"/>
  </r>
  <r>
    <x v="0"/>
    <x v="2"/>
    <n v="218987"/>
    <x v="105"/>
    <x v="1"/>
    <x v="1"/>
    <x v="1"/>
    <s v="125"/>
    <s v="125"/>
    <s v="43,75"/>
    <s v="10,63"/>
    <s v="0,1"/>
    <x v="9"/>
    <x v="1"/>
    <x v="0"/>
  </r>
  <r>
    <x v="0"/>
    <x v="0"/>
    <n v="117501"/>
    <x v="75"/>
    <x v="0"/>
    <x v="0"/>
    <x v="0"/>
    <s v="200"/>
    <s v="200"/>
    <s v="70"/>
    <s v="17"/>
    <s v="0,16"/>
    <x v="10"/>
    <x v="1"/>
    <x v="0"/>
  </r>
  <r>
    <x v="0"/>
    <x v="0"/>
    <n v="117866"/>
    <x v="82"/>
    <x v="0"/>
    <x v="2"/>
    <x v="2"/>
    <m/>
    <m/>
    <m/>
    <m/>
    <m/>
    <x v="0"/>
    <x v="0"/>
    <x v="0"/>
  </r>
  <r>
    <x v="0"/>
    <x v="0"/>
    <n v="117866"/>
    <x v="82"/>
    <x v="0"/>
    <x v="0"/>
    <x v="0"/>
    <m/>
    <m/>
    <m/>
    <m/>
    <m/>
    <x v="0"/>
    <x v="0"/>
    <x v="0"/>
  </r>
  <r>
    <x v="0"/>
    <x v="0"/>
    <n v="140302"/>
    <x v="106"/>
    <x v="1"/>
    <x v="1"/>
    <x v="1"/>
    <m/>
    <m/>
    <m/>
    <m/>
    <m/>
    <x v="0"/>
    <x v="0"/>
    <x v="0"/>
  </r>
  <r>
    <x v="0"/>
    <x v="0"/>
    <n v="300219"/>
    <x v="104"/>
    <x v="0"/>
    <x v="0"/>
    <x v="0"/>
    <m/>
    <m/>
    <m/>
    <m/>
    <m/>
    <x v="0"/>
    <x v="0"/>
    <x v="0"/>
  </r>
  <r>
    <x v="0"/>
    <x v="0"/>
    <n v="301805"/>
    <x v="78"/>
    <x v="0"/>
    <x v="0"/>
    <x v="0"/>
    <m/>
    <m/>
    <m/>
    <m/>
    <m/>
    <x v="0"/>
    <x v="0"/>
    <x v="0"/>
  </r>
  <r>
    <x v="0"/>
    <x v="0"/>
    <n v="301805"/>
    <x v="78"/>
    <x v="0"/>
    <x v="1"/>
    <x v="1"/>
    <m/>
    <m/>
    <m/>
    <m/>
    <m/>
    <x v="0"/>
    <x v="0"/>
    <x v="0"/>
  </r>
  <r>
    <x v="0"/>
    <x v="0"/>
    <n v="140302"/>
    <x v="106"/>
    <x v="0"/>
    <x v="2"/>
    <x v="2"/>
    <m/>
    <m/>
    <m/>
    <m/>
    <m/>
    <x v="0"/>
    <x v="0"/>
    <x v="0"/>
  </r>
  <r>
    <x v="0"/>
    <x v="0"/>
    <n v="140302"/>
    <x v="106"/>
    <x v="0"/>
    <x v="0"/>
    <x v="0"/>
    <m/>
    <m/>
    <m/>
    <m/>
    <m/>
    <x v="0"/>
    <x v="0"/>
    <x v="0"/>
  </r>
  <r>
    <x v="0"/>
    <x v="0"/>
    <n v="301760"/>
    <x v="81"/>
    <x v="0"/>
    <x v="0"/>
    <x v="0"/>
    <s v="150"/>
    <s v="150"/>
    <s v="52,5"/>
    <s v="12,75"/>
    <s v="0,12"/>
    <x v="5"/>
    <x v="1"/>
    <x v="0"/>
  </r>
  <r>
    <x v="0"/>
    <x v="0"/>
    <n v="301809"/>
    <x v="68"/>
    <x v="0"/>
    <x v="0"/>
    <x v="0"/>
    <s v="150"/>
    <s v="150"/>
    <s v="52,5"/>
    <s v="12,75"/>
    <s v="0,12"/>
    <x v="5"/>
    <x v="1"/>
    <x v="0"/>
  </r>
  <r>
    <x v="0"/>
    <x v="3"/>
    <n v="218987"/>
    <x v="105"/>
    <x v="1"/>
    <x v="2"/>
    <x v="2"/>
    <s v="55"/>
    <s v="55"/>
    <s v="19,25"/>
    <s v="4,68"/>
    <s v="13.75"/>
    <x v="0"/>
    <x v="1"/>
    <x v="0"/>
  </r>
  <r>
    <x v="0"/>
    <x v="3"/>
    <n v="218987"/>
    <x v="105"/>
    <x v="1"/>
    <x v="0"/>
    <x v="0"/>
    <s v="125"/>
    <s v="125"/>
    <s v="43,75"/>
    <s v="10,63"/>
    <s v="0,1"/>
    <x v="9"/>
    <x v="1"/>
    <x v="0"/>
  </r>
  <r>
    <x v="0"/>
    <x v="0"/>
    <n v="303221"/>
    <x v="21"/>
    <x v="0"/>
    <x v="2"/>
    <x v="2"/>
    <m/>
    <m/>
    <m/>
    <m/>
    <m/>
    <x v="0"/>
    <x v="0"/>
    <x v="0"/>
  </r>
  <r>
    <x v="0"/>
    <x v="0"/>
    <n v="303221"/>
    <x v="21"/>
    <x v="0"/>
    <x v="0"/>
    <x v="0"/>
    <m/>
    <m/>
    <m/>
    <m/>
    <m/>
    <x v="0"/>
    <x v="0"/>
    <x v="0"/>
  </r>
  <r>
    <x v="0"/>
    <x v="0"/>
    <n v="205104"/>
    <x v="52"/>
    <x v="0"/>
    <x v="2"/>
    <x v="2"/>
    <m/>
    <m/>
    <m/>
    <m/>
    <m/>
    <x v="0"/>
    <x v="0"/>
    <x v="0"/>
  </r>
  <r>
    <x v="0"/>
    <x v="0"/>
    <n v="144649"/>
    <x v="94"/>
    <x v="1"/>
    <x v="1"/>
    <x v="1"/>
    <m/>
    <m/>
    <m/>
    <m/>
    <m/>
    <x v="0"/>
    <x v="0"/>
    <x v="0"/>
  </r>
  <r>
    <x v="0"/>
    <x v="0"/>
    <n v="218916"/>
    <x v="72"/>
    <x v="0"/>
    <x v="0"/>
    <x v="0"/>
    <m/>
    <m/>
    <m/>
    <m/>
    <m/>
    <x v="0"/>
    <x v="0"/>
    <x v="0"/>
  </r>
  <r>
    <x v="0"/>
    <x v="0"/>
    <n v="205104"/>
    <x v="52"/>
    <x v="0"/>
    <x v="0"/>
    <x v="0"/>
    <m/>
    <m/>
    <m/>
    <m/>
    <m/>
    <x v="0"/>
    <x v="0"/>
    <x v="0"/>
  </r>
  <r>
    <x v="0"/>
    <x v="0"/>
    <n v="205349"/>
    <x v="0"/>
    <x v="0"/>
    <x v="2"/>
    <x v="2"/>
    <m/>
    <m/>
    <m/>
    <m/>
    <m/>
    <x v="0"/>
    <x v="0"/>
    <x v="0"/>
  </r>
  <r>
    <x v="0"/>
    <x v="3"/>
    <n v="130744"/>
    <x v="103"/>
    <x v="1"/>
    <x v="0"/>
    <x v="0"/>
    <s v="160"/>
    <s v="160"/>
    <s v="56"/>
    <s v="13,6"/>
    <s v="0,13"/>
    <x v="13"/>
    <x v="1"/>
    <x v="0"/>
  </r>
  <r>
    <x v="1"/>
    <x v="0"/>
    <n v="211622"/>
    <x v="33"/>
    <x v="0"/>
    <x v="1"/>
    <x v="1"/>
    <m/>
    <m/>
    <m/>
    <m/>
    <m/>
    <x v="0"/>
    <x v="0"/>
    <x v="1"/>
  </r>
  <r>
    <x v="1"/>
    <x v="0"/>
    <n v="312807"/>
    <x v="16"/>
    <x v="0"/>
    <x v="1"/>
    <x v="1"/>
    <m/>
    <m/>
    <m/>
    <m/>
    <m/>
    <x v="0"/>
    <x v="0"/>
    <x v="1"/>
  </r>
  <r>
    <x v="1"/>
    <x v="0"/>
    <n v="144649"/>
    <x v="94"/>
    <x v="1"/>
    <x v="1"/>
    <x v="1"/>
    <m/>
    <m/>
    <m/>
    <m/>
    <m/>
    <x v="0"/>
    <x v="0"/>
    <x v="1"/>
  </r>
  <r>
    <x v="1"/>
    <x v="3"/>
    <n v="218987"/>
    <x v="105"/>
    <x v="1"/>
    <x v="2"/>
    <x v="2"/>
    <s v="55"/>
    <s v="55"/>
    <s v="19,25"/>
    <s v="4,68"/>
    <s v="13.75"/>
    <x v="0"/>
    <x v="1"/>
    <x v="1"/>
  </r>
  <r>
    <x v="1"/>
    <x v="3"/>
    <n v="218987"/>
    <x v="105"/>
    <x v="1"/>
    <x v="0"/>
    <x v="0"/>
    <s v="125"/>
    <s v="125"/>
    <s v="43,75"/>
    <s v="10,63"/>
    <s v="0,1"/>
    <x v="9"/>
    <x v="1"/>
    <x v="1"/>
  </r>
  <r>
    <x v="1"/>
    <x v="0"/>
    <n v="140302"/>
    <x v="106"/>
    <x v="1"/>
    <x v="1"/>
    <x v="1"/>
    <m/>
    <m/>
    <m/>
    <m/>
    <m/>
    <x v="0"/>
    <x v="0"/>
    <x v="1"/>
  </r>
  <r>
    <x v="1"/>
    <x v="2"/>
    <n v="218987"/>
    <x v="105"/>
    <x v="1"/>
    <x v="1"/>
    <x v="1"/>
    <s v="125"/>
    <s v="125"/>
    <s v="43,75"/>
    <s v="10,63"/>
    <s v="0,1"/>
    <x v="9"/>
    <x v="1"/>
    <x v="1"/>
  </r>
  <r>
    <x v="1"/>
    <x v="0"/>
    <n v="131643"/>
    <x v="58"/>
    <x v="1"/>
    <x v="1"/>
    <x v="1"/>
    <m/>
    <m/>
    <m/>
    <m/>
    <m/>
    <x v="0"/>
    <x v="0"/>
    <x v="1"/>
  </r>
  <r>
    <x v="1"/>
    <x v="0"/>
    <n v="300169"/>
    <x v="101"/>
    <x v="1"/>
    <x v="2"/>
    <x v="2"/>
    <s v="100"/>
    <s v="100"/>
    <s v="35"/>
    <s v="8,5"/>
    <s v="25"/>
    <x v="0"/>
    <x v="1"/>
    <x v="1"/>
  </r>
  <r>
    <x v="1"/>
    <x v="0"/>
    <n v="149445"/>
    <x v="102"/>
    <x v="1"/>
    <x v="1"/>
    <x v="1"/>
    <m/>
    <m/>
    <m/>
    <m/>
    <m/>
    <x v="0"/>
    <x v="0"/>
    <x v="1"/>
  </r>
  <r>
    <x v="1"/>
    <x v="3"/>
    <n v="130744"/>
    <x v="103"/>
    <x v="1"/>
    <x v="1"/>
    <x v="1"/>
    <s v="160"/>
    <s v="160"/>
    <s v="56"/>
    <s v="13,6"/>
    <s v="0,13"/>
    <x v="13"/>
    <x v="1"/>
    <x v="1"/>
  </r>
  <r>
    <x v="1"/>
    <x v="0"/>
    <n v="300169"/>
    <x v="101"/>
    <x v="1"/>
    <x v="1"/>
    <x v="1"/>
    <s v="95"/>
    <s v="95"/>
    <s v="33,25"/>
    <s v="8,08"/>
    <s v="0,08"/>
    <x v="7"/>
    <x v="1"/>
    <x v="1"/>
  </r>
  <r>
    <x v="1"/>
    <x v="3"/>
    <n v="130744"/>
    <x v="103"/>
    <x v="1"/>
    <x v="0"/>
    <x v="0"/>
    <s v="160"/>
    <s v="160"/>
    <s v="56"/>
    <s v="13,6"/>
    <s v="0,13"/>
    <x v="13"/>
    <x v="1"/>
    <x v="1"/>
  </r>
  <r>
    <x v="1"/>
    <x v="0"/>
    <n v="300219"/>
    <x v="104"/>
    <x v="1"/>
    <x v="2"/>
    <x v="2"/>
    <s v="180"/>
    <s v="180"/>
    <s v="63"/>
    <s v="15,3"/>
    <s v="45"/>
    <x v="0"/>
    <x v="1"/>
    <x v="1"/>
  </r>
  <r>
    <x v="1"/>
    <x v="3"/>
    <n v="300219"/>
    <x v="104"/>
    <x v="1"/>
    <x v="1"/>
    <x v="1"/>
    <m/>
    <m/>
    <m/>
    <m/>
    <m/>
    <x v="0"/>
    <x v="0"/>
    <x v="1"/>
  </r>
  <r>
    <x v="1"/>
    <x v="0"/>
    <n v="130744"/>
    <x v="103"/>
    <x v="1"/>
    <x v="2"/>
    <x v="2"/>
    <s v="155"/>
    <s v="155"/>
    <s v="54,25"/>
    <s v="13,18"/>
    <s v="38.75"/>
    <x v="0"/>
    <x v="1"/>
    <x v="1"/>
  </r>
  <r>
    <x v="1"/>
    <x v="0"/>
    <n v="300363"/>
    <x v="62"/>
    <x v="1"/>
    <x v="2"/>
    <x v="2"/>
    <s v="200"/>
    <s v="200"/>
    <s v="70"/>
    <s v="17"/>
    <s v="50"/>
    <x v="0"/>
    <x v="1"/>
    <x v="1"/>
  </r>
  <r>
    <x v="1"/>
    <x v="0"/>
    <n v="218916"/>
    <x v="72"/>
    <x v="1"/>
    <x v="1"/>
    <x v="1"/>
    <m/>
    <m/>
    <m/>
    <m/>
    <m/>
    <x v="0"/>
    <x v="0"/>
    <x v="1"/>
  </r>
  <r>
    <x v="1"/>
    <x v="0"/>
    <n v="120762"/>
    <x v="100"/>
    <x v="1"/>
    <x v="1"/>
    <x v="1"/>
    <s v="140"/>
    <s v="140"/>
    <s v="49"/>
    <s v="11,9"/>
    <s v="0,11"/>
    <x v="12"/>
    <x v="1"/>
    <x v="1"/>
  </r>
  <r>
    <x v="1"/>
    <x v="0"/>
    <n v="210001"/>
    <x v="17"/>
    <x v="0"/>
    <x v="0"/>
    <x v="0"/>
    <s v="225"/>
    <s v="225"/>
    <s v="78,75"/>
    <s v="19,13"/>
    <s v="0,18"/>
    <x v="4"/>
    <x v="1"/>
    <x v="1"/>
  </r>
  <r>
    <x v="1"/>
    <x v="0"/>
    <n v="218628"/>
    <x v="79"/>
    <x v="0"/>
    <x v="0"/>
    <x v="0"/>
    <m/>
    <m/>
    <m/>
    <m/>
    <m/>
    <x v="0"/>
    <x v="0"/>
    <x v="1"/>
  </r>
  <r>
    <x v="1"/>
    <x v="0"/>
    <n v="300571"/>
    <x v="99"/>
    <x v="1"/>
    <x v="2"/>
    <x v="2"/>
    <s v="0"/>
    <s v="115"/>
    <s v="40,25"/>
    <s v="9,78"/>
    <s v="0"/>
    <x v="0"/>
    <x v="1"/>
    <x v="1"/>
  </r>
  <r>
    <x v="1"/>
    <x v="0"/>
    <n v="158311"/>
    <x v="80"/>
    <x v="1"/>
    <x v="1"/>
    <x v="1"/>
    <m/>
    <m/>
    <m/>
    <m/>
    <m/>
    <x v="0"/>
    <x v="0"/>
    <x v="1"/>
  </r>
  <r>
    <x v="1"/>
    <x v="0"/>
    <n v="311895"/>
    <x v="3"/>
    <x v="0"/>
    <x v="2"/>
    <x v="2"/>
    <m/>
    <m/>
    <m/>
    <m/>
    <m/>
    <x v="0"/>
    <x v="0"/>
    <x v="1"/>
  </r>
  <r>
    <x v="1"/>
    <x v="0"/>
    <n v="311895"/>
    <x v="3"/>
    <x v="0"/>
    <x v="0"/>
    <x v="0"/>
    <m/>
    <m/>
    <m/>
    <m/>
    <m/>
    <x v="0"/>
    <x v="0"/>
    <x v="1"/>
  </r>
  <r>
    <x v="1"/>
    <x v="0"/>
    <n v="333530"/>
    <x v="54"/>
    <x v="0"/>
    <x v="2"/>
    <x v="2"/>
    <m/>
    <m/>
    <m/>
    <m/>
    <m/>
    <x v="0"/>
    <x v="0"/>
    <x v="1"/>
  </r>
  <r>
    <x v="1"/>
    <x v="0"/>
    <n v="333530"/>
    <x v="54"/>
    <x v="0"/>
    <x v="0"/>
    <x v="0"/>
    <m/>
    <m/>
    <m/>
    <m/>
    <m/>
    <x v="0"/>
    <x v="0"/>
    <x v="1"/>
  </r>
  <r>
    <x v="1"/>
    <x v="0"/>
    <n v="209208"/>
    <x v="11"/>
    <x v="0"/>
    <x v="2"/>
    <x v="2"/>
    <m/>
    <m/>
    <m/>
    <m/>
    <m/>
    <x v="0"/>
    <x v="0"/>
    <x v="1"/>
  </r>
  <r>
    <x v="1"/>
    <x v="0"/>
    <n v="209208"/>
    <x v="11"/>
    <x v="0"/>
    <x v="0"/>
    <x v="0"/>
    <m/>
    <m/>
    <m/>
    <m/>
    <m/>
    <x v="0"/>
    <x v="0"/>
    <x v="1"/>
  </r>
  <r>
    <x v="1"/>
    <x v="0"/>
    <n v="218732"/>
    <x v="89"/>
    <x v="1"/>
    <x v="1"/>
    <x v="1"/>
    <m/>
    <m/>
    <m/>
    <m/>
    <m/>
    <x v="0"/>
    <x v="0"/>
    <x v="1"/>
  </r>
  <r>
    <x v="1"/>
    <x v="0"/>
    <n v="120762"/>
    <x v="100"/>
    <x v="1"/>
    <x v="2"/>
    <x v="2"/>
    <s v="165"/>
    <s v="165"/>
    <s v="57,75"/>
    <s v="14,03"/>
    <s v="41.25"/>
    <x v="0"/>
    <x v="1"/>
    <x v="1"/>
  </r>
  <r>
    <x v="1"/>
    <x v="0"/>
    <n v="158311"/>
    <x v="80"/>
    <x v="0"/>
    <x v="2"/>
    <x v="2"/>
    <m/>
    <m/>
    <m/>
    <m/>
    <m/>
    <x v="0"/>
    <x v="0"/>
    <x v="1"/>
  </r>
  <r>
    <x v="1"/>
    <x v="0"/>
    <n v="158311"/>
    <x v="80"/>
    <x v="0"/>
    <x v="0"/>
    <x v="0"/>
    <m/>
    <m/>
    <m/>
    <m/>
    <m/>
    <x v="0"/>
    <x v="0"/>
    <x v="1"/>
  </r>
  <r>
    <x v="1"/>
    <x v="0"/>
    <n v="218402"/>
    <x v="71"/>
    <x v="1"/>
    <x v="2"/>
    <x v="2"/>
    <s v="135"/>
    <s v="135"/>
    <s v="47,25"/>
    <s v="11,48"/>
    <s v="33.75"/>
    <x v="0"/>
    <x v="1"/>
    <x v="1"/>
  </r>
  <r>
    <x v="1"/>
    <x v="0"/>
    <n v="218402"/>
    <x v="71"/>
    <x v="0"/>
    <x v="0"/>
    <x v="0"/>
    <m/>
    <m/>
    <m/>
    <m/>
    <m/>
    <x v="0"/>
    <x v="0"/>
    <x v="1"/>
  </r>
  <r>
    <x v="1"/>
    <x v="0"/>
    <n v="300571"/>
    <x v="99"/>
    <x v="1"/>
    <x v="1"/>
    <x v="1"/>
    <s v="0"/>
    <s v="150"/>
    <s v="52,5"/>
    <s v="12,75"/>
    <s v="0"/>
    <x v="11"/>
    <x v="1"/>
    <x v="1"/>
  </r>
  <r>
    <x v="1"/>
    <x v="2"/>
    <n v="158751"/>
    <x v="98"/>
    <x v="1"/>
    <x v="1"/>
    <x v="1"/>
    <m/>
    <m/>
    <m/>
    <m/>
    <m/>
    <x v="0"/>
    <x v="0"/>
    <x v="1"/>
  </r>
  <r>
    <x v="1"/>
    <x v="0"/>
    <n v="205985"/>
    <x v="42"/>
    <x v="0"/>
    <x v="0"/>
    <x v="0"/>
    <m/>
    <m/>
    <m/>
    <m/>
    <m/>
    <x v="0"/>
    <x v="0"/>
    <x v="1"/>
  </r>
  <r>
    <x v="1"/>
    <x v="0"/>
    <n v="207743"/>
    <x v="5"/>
    <x v="0"/>
    <x v="0"/>
    <x v="0"/>
    <m/>
    <m/>
    <m/>
    <m/>
    <m/>
    <x v="0"/>
    <x v="0"/>
    <x v="1"/>
  </r>
  <r>
    <x v="1"/>
    <x v="0"/>
    <n v="211470"/>
    <x v="31"/>
    <x v="0"/>
    <x v="2"/>
    <x v="2"/>
    <m/>
    <m/>
    <m/>
    <m/>
    <m/>
    <x v="0"/>
    <x v="0"/>
    <x v="1"/>
  </r>
  <r>
    <x v="1"/>
    <x v="0"/>
    <n v="211470"/>
    <x v="31"/>
    <x v="0"/>
    <x v="0"/>
    <x v="0"/>
    <m/>
    <m/>
    <m/>
    <m/>
    <m/>
    <x v="0"/>
    <x v="0"/>
    <x v="1"/>
  </r>
  <r>
    <x v="1"/>
    <x v="0"/>
    <n v="218698"/>
    <x v="97"/>
    <x v="1"/>
    <x v="1"/>
    <x v="1"/>
    <s v="125"/>
    <s v="125"/>
    <s v="43,75"/>
    <s v="10,63"/>
    <s v="0,1"/>
    <x v="9"/>
    <x v="1"/>
    <x v="1"/>
  </r>
  <r>
    <x v="1"/>
    <x v="0"/>
    <n v="118535"/>
    <x v="90"/>
    <x v="1"/>
    <x v="1"/>
    <x v="1"/>
    <m/>
    <m/>
    <m/>
    <m/>
    <m/>
    <x v="0"/>
    <x v="0"/>
    <x v="1"/>
  </r>
  <r>
    <x v="1"/>
    <x v="0"/>
    <n v="300711"/>
    <x v="84"/>
    <x v="0"/>
    <x v="2"/>
    <x v="2"/>
    <m/>
    <m/>
    <m/>
    <m/>
    <m/>
    <x v="0"/>
    <x v="0"/>
    <x v="1"/>
  </r>
  <r>
    <x v="1"/>
    <x v="0"/>
    <n v="300711"/>
    <x v="84"/>
    <x v="0"/>
    <x v="0"/>
    <x v="0"/>
    <m/>
    <m/>
    <m/>
    <m/>
    <m/>
    <x v="0"/>
    <x v="0"/>
    <x v="1"/>
  </r>
  <r>
    <x v="1"/>
    <x v="0"/>
    <n v="218644"/>
    <x v="85"/>
    <x v="0"/>
    <x v="0"/>
    <x v="0"/>
    <m/>
    <m/>
    <m/>
    <m/>
    <m/>
    <x v="0"/>
    <x v="0"/>
    <x v="1"/>
  </r>
  <r>
    <x v="1"/>
    <x v="0"/>
    <n v="303189"/>
    <x v="9"/>
    <x v="0"/>
    <x v="2"/>
    <x v="2"/>
    <m/>
    <m/>
    <m/>
    <m/>
    <m/>
    <x v="0"/>
    <x v="0"/>
    <x v="1"/>
  </r>
  <r>
    <x v="1"/>
    <x v="0"/>
    <n v="303189"/>
    <x v="9"/>
    <x v="0"/>
    <x v="0"/>
    <x v="0"/>
    <m/>
    <m/>
    <m/>
    <m/>
    <m/>
    <x v="0"/>
    <x v="0"/>
    <x v="1"/>
  </r>
  <r>
    <x v="1"/>
    <x v="0"/>
    <n v="300711"/>
    <x v="84"/>
    <x v="1"/>
    <x v="1"/>
    <x v="1"/>
    <m/>
    <m/>
    <m/>
    <m/>
    <m/>
    <x v="0"/>
    <x v="0"/>
    <x v="1"/>
  </r>
  <r>
    <x v="1"/>
    <x v="0"/>
    <n v="160030"/>
    <x v="59"/>
    <x v="1"/>
    <x v="1"/>
    <x v="1"/>
    <m/>
    <m/>
    <m/>
    <m/>
    <m/>
    <x v="0"/>
    <x v="0"/>
    <x v="1"/>
  </r>
  <r>
    <x v="1"/>
    <x v="0"/>
    <n v="218732"/>
    <x v="89"/>
    <x v="0"/>
    <x v="2"/>
    <x v="2"/>
    <m/>
    <m/>
    <m/>
    <m/>
    <m/>
    <x v="0"/>
    <x v="0"/>
    <x v="1"/>
  </r>
  <r>
    <x v="1"/>
    <x v="0"/>
    <n v="218732"/>
    <x v="89"/>
    <x v="0"/>
    <x v="0"/>
    <x v="0"/>
    <m/>
    <m/>
    <m/>
    <m/>
    <m/>
    <x v="0"/>
    <x v="0"/>
    <x v="1"/>
  </r>
  <r>
    <x v="1"/>
    <x v="0"/>
    <n v="301983"/>
    <x v="47"/>
    <x v="0"/>
    <x v="0"/>
    <x v="0"/>
    <m/>
    <m/>
    <m/>
    <m/>
    <m/>
    <x v="0"/>
    <x v="0"/>
    <x v="1"/>
  </r>
  <r>
    <x v="1"/>
    <x v="0"/>
    <n v="218674"/>
    <x v="95"/>
    <x v="1"/>
    <x v="1"/>
    <x v="1"/>
    <m/>
    <m/>
    <m/>
    <m/>
    <m/>
    <x v="0"/>
    <x v="0"/>
    <x v="1"/>
  </r>
  <r>
    <x v="1"/>
    <x v="0"/>
    <n v="300862"/>
    <x v="73"/>
    <x v="1"/>
    <x v="1"/>
    <x v="1"/>
    <m/>
    <m/>
    <m/>
    <m/>
    <m/>
    <x v="0"/>
    <x v="0"/>
    <x v="1"/>
  </r>
  <r>
    <x v="1"/>
    <x v="0"/>
    <n v="118535"/>
    <x v="90"/>
    <x v="0"/>
    <x v="2"/>
    <x v="2"/>
    <m/>
    <m/>
    <m/>
    <m/>
    <m/>
    <x v="0"/>
    <x v="0"/>
    <x v="1"/>
  </r>
  <r>
    <x v="1"/>
    <x v="0"/>
    <n v="118535"/>
    <x v="90"/>
    <x v="0"/>
    <x v="0"/>
    <x v="0"/>
    <m/>
    <m/>
    <m/>
    <m/>
    <m/>
    <x v="0"/>
    <x v="0"/>
    <x v="1"/>
  </r>
  <r>
    <x v="1"/>
    <x v="0"/>
    <n v="204615"/>
    <x v="67"/>
    <x v="0"/>
    <x v="2"/>
    <x v="2"/>
    <m/>
    <m/>
    <m/>
    <m/>
    <m/>
    <x v="0"/>
    <x v="0"/>
    <x v="1"/>
  </r>
  <r>
    <x v="1"/>
    <x v="0"/>
    <n v="204615"/>
    <x v="67"/>
    <x v="0"/>
    <x v="0"/>
    <x v="0"/>
    <m/>
    <m/>
    <m/>
    <m/>
    <m/>
    <x v="0"/>
    <x v="0"/>
    <x v="1"/>
  </r>
  <r>
    <x v="1"/>
    <x v="0"/>
    <n v="206348"/>
    <x v="25"/>
    <x v="0"/>
    <x v="0"/>
    <x v="0"/>
    <s v="150"/>
    <s v="150"/>
    <s v="52,5"/>
    <s v="12,75"/>
    <s v="0,12"/>
    <x v="5"/>
    <x v="1"/>
    <x v="1"/>
  </r>
  <r>
    <x v="1"/>
    <x v="0"/>
    <n v="206968"/>
    <x v="86"/>
    <x v="0"/>
    <x v="0"/>
    <x v="0"/>
    <m/>
    <m/>
    <m/>
    <m/>
    <m/>
    <x v="0"/>
    <x v="0"/>
    <x v="1"/>
  </r>
  <r>
    <x v="1"/>
    <x v="0"/>
    <n v="117986"/>
    <x v="87"/>
    <x v="1"/>
    <x v="1"/>
    <x v="1"/>
    <s v="195"/>
    <s v="195"/>
    <s v="68,25"/>
    <s v="16,58"/>
    <s v="0,16"/>
    <x v="10"/>
    <x v="1"/>
    <x v="1"/>
  </r>
  <r>
    <x v="1"/>
    <x v="0"/>
    <n v="161003"/>
    <x v="96"/>
    <x v="1"/>
    <x v="1"/>
    <x v="1"/>
    <m/>
    <m/>
    <m/>
    <m/>
    <m/>
    <x v="0"/>
    <x v="0"/>
    <x v="1"/>
  </r>
  <r>
    <x v="1"/>
    <x v="0"/>
    <n v="206968"/>
    <x v="86"/>
    <x v="0"/>
    <x v="1"/>
    <x v="1"/>
    <m/>
    <m/>
    <m/>
    <m/>
    <m/>
    <x v="0"/>
    <x v="0"/>
    <x v="1"/>
  </r>
  <r>
    <x v="1"/>
    <x v="0"/>
    <n v="314137"/>
    <x v="20"/>
    <x v="0"/>
    <x v="0"/>
    <x v="0"/>
    <m/>
    <m/>
    <m/>
    <m/>
    <m/>
    <x v="0"/>
    <x v="0"/>
    <x v="1"/>
  </r>
  <r>
    <x v="1"/>
    <x v="0"/>
    <n v="218644"/>
    <x v="85"/>
    <x v="1"/>
    <x v="1"/>
    <x v="1"/>
    <m/>
    <m/>
    <m/>
    <m/>
    <m/>
    <x v="0"/>
    <x v="0"/>
    <x v="1"/>
  </r>
  <r>
    <x v="1"/>
    <x v="0"/>
    <n v="300987"/>
    <x v="93"/>
    <x v="1"/>
    <x v="1"/>
    <x v="1"/>
    <m/>
    <m/>
    <m/>
    <m/>
    <m/>
    <x v="0"/>
    <x v="0"/>
    <x v="1"/>
  </r>
  <r>
    <x v="1"/>
    <x v="0"/>
    <n v="314137"/>
    <x v="20"/>
    <x v="0"/>
    <x v="1"/>
    <x v="1"/>
    <m/>
    <m/>
    <m/>
    <m/>
    <m/>
    <x v="0"/>
    <x v="0"/>
    <x v="1"/>
  </r>
  <r>
    <x v="1"/>
    <x v="0"/>
    <n v="117456"/>
    <x v="70"/>
    <x v="0"/>
    <x v="2"/>
    <x v="2"/>
    <m/>
    <m/>
    <m/>
    <m/>
    <m/>
    <x v="0"/>
    <x v="0"/>
    <x v="1"/>
  </r>
  <r>
    <x v="1"/>
    <x v="0"/>
    <n v="117456"/>
    <x v="70"/>
    <x v="0"/>
    <x v="0"/>
    <x v="0"/>
    <m/>
    <m/>
    <m/>
    <m/>
    <m/>
    <x v="0"/>
    <x v="0"/>
    <x v="1"/>
  </r>
  <r>
    <x v="1"/>
    <x v="0"/>
    <n v="301229"/>
    <x v="91"/>
    <x v="0"/>
    <x v="0"/>
    <x v="0"/>
    <s v="125"/>
    <s v="125"/>
    <s v="43,75"/>
    <s v="10,63"/>
    <s v="0,1"/>
    <x v="9"/>
    <x v="1"/>
    <x v="1"/>
  </r>
  <r>
    <x v="1"/>
    <x v="0"/>
    <n v="301229"/>
    <x v="91"/>
    <x v="0"/>
    <x v="1"/>
    <x v="1"/>
    <s v="125"/>
    <s v="125"/>
    <s v="43,75"/>
    <s v="10,63"/>
    <s v="0,1"/>
    <x v="9"/>
    <x v="1"/>
    <x v="1"/>
  </r>
  <r>
    <x v="1"/>
    <x v="0"/>
    <n v="144649"/>
    <x v="94"/>
    <x v="0"/>
    <x v="2"/>
    <x v="2"/>
    <m/>
    <m/>
    <m/>
    <m/>
    <m/>
    <x v="0"/>
    <x v="0"/>
    <x v="1"/>
  </r>
  <r>
    <x v="1"/>
    <x v="0"/>
    <n v="144649"/>
    <x v="94"/>
    <x v="0"/>
    <x v="0"/>
    <x v="0"/>
    <m/>
    <m/>
    <m/>
    <m/>
    <m/>
    <x v="0"/>
    <x v="0"/>
    <x v="1"/>
  </r>
  <r>
    <x v="1"/>
    <x v="3"/>
    <n v="117986"/>
    <x v="87"/>
    <x v="1"/>
    <x v="0"/>
    <x v="0"/>
    <s v="195"/>
    <s v="195"/>
    <s v="68,25"/>
    <s v="16,58"/>
    <s v="0,16"/>
    <x v="10"/>
    <x v="1"/>
    <x v="1"/>
  </r>
  <r>
    <x v="1"/>
    <x v="0"/>
    <n v="161520"/>
    <x v="92"/>
    <x v="1"/>
    <x v="1"/>
    <x v="1"/>
    <m/>
    <m/>
    <m/>
    <m/>
    <m/>
    <x v="0"/>
    <x v="0"/>
    <x v="1"/>
  </r>
  <r>
    <x v="1"/>
    <x v="0"/>
    <n v="215020"/>
    <x v="43"/>
    <x v="0"/>
    <x v="0"/>
    <x v="0"/>
    <m/>
    <m/>
    <m/>
    <m/>
    <m/>
    <x v="0"/>
    <x v="0"/>
    <x v="1"/>
  </r>
  <r>
    <x v="1"/>
    <x v="0"/>
    <n v="218644"/>
    <x v="85"/>
    <x v="1"/>
    <x v="2"/>
    <x v="2"/>
    <s v="85"/>
    <s v="85"/>
    <s v="29,75"/>
    <s v="7,23"/>
    <s v="21.25"/>
    <x v="0"/>
    <x v="1"/>
    <x v="1"/>
  </r>
  <r>
    <x v="1"/>
    <x v="0"/>
    <n v="301229"/>
    <x v="91"/>
    <x v="1"/>
    <x v="2"/>
    <x v="2"/>
    <s v="350"/>
    <s v="350"/>
    <s v="122,5"/>
    <s v="29,75"/>
    <s v="87.5"/>
    <x v="0"/>
    <x v="1"/>
    <x v="1"/>
  </r>
  <r>
    <x v="1"/>
    <x v="0"/>
    <n v="209211"/>
    <x v="15"/>
    <x v="0"/>
    <x v="2"/>
    <x v="2"/>
    <m/>
    <m/>
    <m/>
    <m/>
    <m/>
    <x v="0"/>
    <x v="0"/>
    <x v="1"/>
  </r>
  <r>
    <x v="1"/>
    <x v="0"/>
    <n v="209211"/>
    <x v="15"/>
    <x v="0"/>
    <x v="0"/>
    <x v="0"/>
    <m/>
    <m/>
    <m/>
    <m/>
    <m/>
    <x v="0"/>
    <x v="0"/>
    <x v="1"/>
  </r>
  <r>
    <x v="1"/>
    <x v="0"/>
    <n v="218674"/>
    <x v="95"/>
    <x v="0"/>
    <x v="2"/>
    <x v="2"/>
    <m/>
    <m/>
    <m/>
    <m/>
    <m/>
    <x v="0"/>
    <x v="0"/>
    <x v="1"/>
  </r>
  <r>
    <x v="1"/>
    <x v="0"/>
    <n v="218674"/>
    <x v="95"/>
    <x v="0"/>
    <x v="0"/>
    <x v="0"/>
    <m/>
    <m/>
    <m/>
    <m/>
    <m/>
    <x v="0"/>
    <x v="0"/>
    <x v="1"/>
  </r>
  <r>
    <x v="1"/>
    <x v="0"/>
    <n v="205228"/>
    <x v="50"/>
    <x v="0"/>
    <x v="2"/>
    <x v="2"/>
    <s v="125"/>
    <s v="125"/>
    <s v="43,75"/>
    <s v="10,63"/>
    <s v="31.25"/>
    <x v="0"/>
    <x v="1"/>
    <x v="1"/>
  </r>
  <r>
    <x v="1"/>
    <x v="0"/>
    <n v="205228"/>
    <x v="50"/>
    <x v="0"/>
    <x v="0"/>
    <x v="0"/>
    <s v="205"/>
    <s v="205"/>
    <s v="71,75"/>
    <s v="17,43"/>
    <s v="0,16"/>
    <x v="10"/>
    <x v="1"/>
    <x v="1"/>
  </r>
  <r>
    <x v="1"/>
    <x v="0"/>
    <n v="210557"/>
    <x v="28"/>
    <x v="0"/>
    <x v="2"/>
    <x v="2"/>
    <m/>
    <m/>
    <m/>
    <m/>
    <m/>
    <x v="0"/>
    <x v="0"/>
    <x v="1"/>
  </r>
  <r>
    <x v="1"/>
    <x v="0"/>
    <n v="210557"/>
    <x v="28"/>
    <x v="0"/>
    <x v="0"/>
    <x v="0"/>
    <m/>
    <m/>
    <m/>
    <m/>
    <m/>
    <x v="0"/>
    <x v="0"/>
    <x v="1"/>
  </r>
  <r>
    <x v="1"/>
    <x v="0"/>
    <n v="117986"/>
    <x v="87"/>
    <x v="1"/>
    <x v="2"/>
    <x v="2"/>
    <s v="260"/>
    <s v="260"/>
    <s v="91"/>
    <s v="22,1"/>
    <s v="65"/>
    <x v="0"/>
    <x v="1"/>
    <x v="1"/>
  </r>
  <r>
    <x v="1"/>
    <x v="0"/>
    <n v="168458"/>
    <x v="88"/>
    <x v="1"/>
    <x v="1"/>
    <x v="1"/>
    <m/>
    <m/>
    <m/>
    <m/>
    <m/>
    <x v="0"/>
    <x v="0"/>
    <x v="1"/>
  </r>
  <r>
    <x v="1"/>
    <x v="0"/>
    <n v="218628"/>
    <x v="79"/>
    <x v="1"/>
    <x v="1"/>
    <x v="1"/>
    <m/>
    <m/>
    <m/>
    <m/>
    <m/>
    <x v="0"/>
    <x v="0"/>
    <x v="1"/>
  </r>
  <r>
    <x v="1"/>
    <x v="0"/>
    <n v="301760"/>
    <x v="81"/>
    <x v="1"/>
    <x v="2"/>
    <x v="2"/>
    <s v="180"/>
    <s v="180"/>
    <s v="63"/>
    <s v="15,3"/>
    <s v="45"/>
    <x v="0"/>
    <x v="1"/>
    <x v="1"/>
  </r>
  <r>
    <x v="1"/>
    <x v="0"/>
    <n v="315199"/>
    <x v="22"/>
    <x v="0"/>
    <x v="2"/>
    <x v="2"/>
    <m/>
    <m/>
    <m/>
    <m/>
    <m/>
    <x v="0"/>
    <x v="0"/>
    <x v="1"/>
  </r>
  <r>
    <x v="1"/>
    <x v="0"/>
    <n v="117230"/>
    <x v="60"/>
    <x v="1"/>
    <x v="1"/>
    <x v="1"/>
    <m/>
    <m/>
    <m/>
    <m/>
    <m/>
    <x v="0"/>
    <x v="0"/>
    <x v="1"/>
  </r>
  <r>
    <x v="1"/>
    <x v="0"/>
    <n v="312807"/>
    <x v="16"/>
    <x v="0"/>
    <x v="0"/>
    <x v="0"/>
    <m/>
    <m/>
    <m/>
    <m/>
    <m/>
    <x v="0"/>
    <x v="0"/>
    <x v="1"/>
  </r>
  <r>
    <x v="1"/>
    <x v="0"/>
    <n v="2737"/>
    <x v="45"/>
    <x v="1"/>
    <x v="1"/>
    <x v="1"/>
    <s v="270"/>
    <s v="270"/>
    <s v="94,5"/>
    <s v="22,95"/>
    <s v="0,22"/>
    <x v="8"/>
    <x v="1"/>
    <x v="1"/>
  </r>
  <r>
    <x v="1"/>
    <x v="0"/>
    <n v="169537"/>
    <x v="83"/>
    <x v="0"/>
    <x v="2"/>
    <x v="2"/>
    <m/>
    <m/>
    <m/>
    <m/>
    <m/>
    <x v="0"/>
    <x v="0"/>
    <x v="1"/>
  </r>
  <r>
    <x v="1"/>
    <x v="0"/>
    <n v="169537"/>
    <x v="83"/>
    <x v="0"/>
    <x v="0"/>
    <x v="0"/>
    <m/>
    <m/>
    <m/>
    <m/>
    <m/>
    <x v="0"/>
    <x v="0"/>
    <x v="1"/>
  </r>
  <r>
    <x v="1"/>
    <x v="0"/>
    <n v="208277"/>
    <x v="8"/>
    <x v="0"/>
    <x v="0"/>
    <x v="0"/>
    <s v="185"/>
    <s v="185"/>
    <s v="64,75"/>
    <s v="15,73"/>
    <s v="0,15"/>
    <x v="2"/>
    <x v="1"/>
    <x v="1"/>
  </r>
  <r>
    <x v="1"/>
    <x v="0"/>
    <n v="206298"/>
    <x v="36"/>
    <x v="0"/>
    <x v="2"/>
    <x v="2"/>
    <m/>
    <m/>
    <m/>
    <m/>
    <m/>
    <x v="0"/>
    <x v="0"/>
    <x v="1"/>
  </r>
  <r>
    <x v="1"/>
    <x v="0"/>
    <n v="218628"/>
    <x v="79"/>
    <x v="1"/>
    <x v="2"/>
    <x v="2"/>
    <s v="190"/>
    <s v="190"/>
    <s v="66,5"/>
    <s v="16,15"/>
    <s v="47.5"/>
    <x v="0"/>
    <x v="1"/>
    <x v="1"/>
  </r>
  <r>
    <x v="1"/>
    <x v="1"/>
    <n v="117866"/>
    <x v="82"/>
    <x v="1"/>
    <x v="1"/>
    <x v="1"/>
    <m/>
    <m/>
    <m/>
    <m/>
    <m/>
    <x v="0"/>
    <x v="0"/>
    <x v="1"/>
  </r>
  <r>
    <x v="1"/>
    <x v="0"/>
    <n v="169537"/>
    <x v="83"/>
    <x v="1"/>
    <x v="1"/>
    <x v="1"/>
    <m/>
    <m/>
    <m/>
    <m/>
    <m/>
    <x v="0"/>
    <x v="0"/>
    <x v="1"/>
  </r>
  <r>
    <x v="1"/>
    <x v="3"/>
    <n v="301760"/>
    <x v="81"/>
    <x v="1"/>
    <x v="1"/>
    <x v="1"/>
    <s v="150"/>
    <s v="150"/>
    <s v="52,5"/>
    <s v="12,75"/>
    <s v="0,12"/>
    <x v="5"/>
    <x v="1"/>
    <x v="1"/>
  </r>
  <r>
    <x v="1"/>
    <x v="0"/>
    <n v="206298"/>
    <x v="36"/>
    <x v="0"/>
    <x v="0"/>
    <x v="0"/>
    <m/>
    <m/>
    <m/>
    <m/>
    <m/>
    <x v="0"/>
    <x v="0"/>
    <x v="1"/>
  </r>
  <r>
    <x v="1"/>
    <x v="0"/>
    <n v="210127"/>
    <x v="18"/>
    <x v="0"/>
    <x v="2"/>
    <x v="2"/>
    <m/>
    <m/>
    <m/>
    <m/>
    <m/>
    <x v="0"/>
    <x v="0"/>
    <x v="1"/>
  </r>
  <r>
    <x v="1"/>
    <x v="0"/>
    <n v="210127"/>
    <x v="18"/>
    <x v="0"/>
    <x v="0"/>
    <x v="0"/>
    <m/>
    <m/>
    <m/>
    <m/>
    <m/>
    <x v="0"/>
    <x v="0"/>
    <x v="1"/>
  </r>
  <r>
    <x v="1"/>
    <x v="0"/>
    <n v="312259"/>
    <x v="7"/>
    <x v="0"/>
    <x v="0"/>
    <x v="0"/>
    <m/>
    <m/>
    <m/>
    <m/>
    <m/>
    <x v="0"/>
    <x v="0"/>
    <x v="1"/>
  </r>
  <r>
    <x v="1"/>
    <x v="0"/>
    <n v="168458"/>
    <x v="88"/>
    <x v="0"/>
    <x v="2"/>
    <x v="2"/>
    <m/>
    <m/>
    <m/>
    <m/>
    <m/>
    <x v="0"/>
    <x v="0"/>
    <x v="1"/>
  </r>
  <r>
    <x v="1"/>
    <x v="0"/>
    <n v="218623"/>
    <x v="1"/>
    <x v="1"/>
    <x v="2"/>
    <x v="2"/>
    <s v="300"/>
    <s v="300"/>
    <s v="105"/>
    <s v="25,5"/>
    <s v="75"/>
    <x v="0"/>
    <x v="1"/>
    <x v="1"/>
  </r>
  <r>
    <x v="1"/>
    <x v="0"/>
    <n v="117819"/>
    <x v="69"/>
    <x v="1"/>
    <x v="1"/>
    <x v="1"/>
    <m/>
    <m/>
    <m/>
    <m/>
    <m/>
    <x v="0"/>
    <x v="0"/>
    <x v="1"/>
  </r>
  <r>
    <x v="1"/>
    <x v="0"/>
    <n v="168458"/>
    <x v="88"/>
    <x v="0"/>
    <x v="0"/>
    <x v="0"/>
    <m/>
    <m/>
    <m/>
    <m/>
    <m/>
    <x v="0"/>
    <x v="0"/>
    <x v="1"/>
  </r>
  <r>
    <x v="1"/>
    <x v="0"/>
    <n v="213849"/>
    <x v="37"/>
    <x v="0"/>
    <x v="2"/>
    <x v="2"/>
    <m/>
    <m/>
    <m/>
    <m/>
    <m/>
    <x v="0"/>
    <x v="0"/>
    <x v="1"/>
  </r>
  <r>
    <x v="1"/>
    <x v="0"/>
    <n v="213849"/>
    <x v="37"/>
    <x v="0"/>
    <x v="0"/>
    <x v="0"/>
    <m/>
    <m/>
    <m/>
    <m/>
    <m/>
    <x v="0"/>
    <x v="0"/>
    <x v="1"/>
  </r>
  <r>
    <x v="1"/>
    <x v="0"/>
    <n v="301805"/>
    <x v="78"/>
    <x v="1"/>
    <x v="2"/>
    <x v="2"/>
    <s v="200"/>
    <s v="200"/>
    <s v="70"/>
    <s v="17"/>
    <s v="50"/>
    <x v="0"/>
    <x v="1"/>
    <x v="1"/>
  </r>
  <r>
    <x v="1"/>
    <x v="0"/>
    <n v="169872"/>
    <x v="77"/>
    <x v="1"/>
    <x v="1"/>
    <x v="1"/>
    <m/>
    <m/>
    <m/>
    <m/>
    <m/>
    <x v="0"/>
    <x v="0"/>
    <x v="1"/>
  </r>
  <r>
    <x v="1"/>
    <x v="0"/>
    <n v="302856"/>
    <x v="19"/>
    <x v="0"/>
    <x v="0"/>
    <x v="0"/>
    <m/>
    <m/>
    <m/>
    <m/>
    <m/>
    <x v="0"/>
    <x v="0"/>
    <x v="1"/>
  </r>
  <r>
    <x v="1"/>
    <x v="0"/>
    <n v="302856"/>
    <x v="19"/>
    <x v="1"/>
    <x v="1"/>
    <x v="1"/>
    <m/>
    <m/>
    <m/>
    <m/>
    <m/>
    <x v="0"/>
    <x v="0"/>
    <x v="1"/>
  </r>
  <r>
    <x v="1"/>
    <x v="0"/>
    <n v="336442"/>
    <x v="56"/>
    <x v="1"/>
    <x v="2"/>
    <x v="2"/>
    <s v="215"/>
    <s v="215"/>
    <s v="75,25"/>
    <s v="18,28"/>
    <s v="53.75"/>
    <x v="0"/>
    <x v="1"/>
    <x v="1"/>
  </r>
  <r>
    <x v="1"/>
    <x v="0"/>
    <n v="336442"/>
    <x v="56"/>
    <x v="0"/>
    <x v="0"/>
    <x v="0"/>
    <s v="190"/>
    <s v="190"/>
    <s v="66,5"/>
    <s v="16,15"/>
    <s v="0,15"/>
    <x v="2"/>
    <x v="1"/>
    <x v="1"/>
  </r>
  <r>
    <x v="1"/>
    <x v="0"/>
    <n v="336442"/>
    <x v="56"/>
    <x v="0"/>
    <x v="1"/>
    <x v="1"/>
    <s v="190"/>
    <s v="190"/>
    <s v="66,5"/>
    <s v="16,15"/>
    <s v="0,15"/>
    <x v="2"/>
    <x v="1"/>
    <x v="1"/>
  </r>
  <r>
    <x v="1"/>
    <x v="0"/>
    <n v="206236"/>
    <x v="38"/>
    <x v="0"/>
    <x v="2"/>
    <x v="2"/>
    <m/>
    <m/>
    <m/>
    <m/>
    <m/>
    <x v="0"/>
    <x v="0"/>
    <x v="1"/>
  </r>
  <r>
    <x v="1"/>
    <x v="0"/>
    <n v="218616"/>
    <x v="76"/>
    <x v="1"/>
    <x v="1"/>
    <x v="1"/>
    <m/>
    <m/>
    <m/>
    <m/>
    <m/>
    <x v="0"/>
    <x v="0"/>
    <x v="1"/>
  </r>
  <r>
    <x v="1"/>
    <x v="1"/>
    <n v="117501"/>
    <x v="75"/>
    <x v="1"/>
    <x v="1"/>
    <x v="1"/>
    <s v="200"/>
    <s v="200"/>
    <s v="70"/>
    <s v="17"/>
    <s v="0,16"/>
    <x v="10"/>
    <x v="1"/>
    <x v="1"/>
  </r>
  <r>
    <x v="1"/>
    <x v="0"/>
    <n v="206236"/>
    <x v="38"/>
    <x v="0"/>
    <x v="0"/>
    <x v="0"/>
    <s v="280"/>
    <s v="280"/>
    <s v="98"/>
    <s v="23,8"/>
    <s v="0,22"/>
    <x v="8"/>
    <x v="1"/>
    <x v="1"/>
  </r>
  <r>
    <x v="1"/>
    <x v="0"/>
    <n v="206708"/>
    <x v="4"/>
    <x v="0"/>
    <x v="0"/>
    <x v="0"/>
    <m/>
    <m/>
    <m/>
    <m/>
    <m/>
    <x v="0"/>
    <x v="0"/>
    <x v="1"/>
  </r>
  <r>
    <x v="1"/>
    <x v="0"/>
    <n v="217081"/>
    <x v="51"/>
    <x v="0"/>
    <x v="2"/>
    <x v="2"/>
    <m/>
    <m/>
    <m/>
    <m/>
    <m/>
    <x v="0"/>
    <x v="0"/>
    <x v="1"/>
  </r>
  <r>
    <x v="1"/>
    <x v="0"/>
    <n v="301809"/>
    <x v="68"/>
    <x v="1"/>
    <x v="2"/>
    <x v="2"/>
    <s v="175"/>
    <s v="175"/>
    <s v="61,25"/>
    <s v="14,88"/>
    <s v="43.75"/>
    <x v="0"/>
    <x v="1"/>
    <x v="1"/>
  </r>
  <r>
    <x v="1"/>
    <x v="0"/>
    <n v="203631"/>
    <x v="74"/>
    <x v="1"/>
    <x v="1"/>
    <x v="1"/>
    <m/>
    <m/>
    <m/>
    <m/>
    <m/>
    <x v="0"/>
    <x v="0"/>
    <x v="1"/>
  </r>
  <r>
    <x v="1"/>
    <x v="0"/>
    <n v="217081"/>
    <x v="51"/>
    <x v="0"/>
    <x v="0"/>
    <x v="0"/>
    <m/>
    <m/>
    <m/>
    <m/>
    <m/>
    <x v="0"/>
    <x v="0"/>
    <x v="1"/>
  </r>
  <r>
    <x v="1"/>
    <x v="0"/>
    <n v="300169"/>
    <x v="101"/>
    <x v="0"/>
    <x v="0"/>
    <x v="0"/>
    <s v="95"/>
    <s v="95"/>
    <s v="33,25"/>
    <s v="8,08"/>
    <s v="0,08"/>
    <x v="7"/>
    <x v="1"/>
    <x v="1"/>
  </r>
  <r>
    <x v="1"/>
    <x v="0"/>
    <n v="300571"/>
    <x v="99"/>
    <x v="0"/>
    <x v="0"/>
    <x v="0"/>
    <s v="0"/>
    <s v="150"/>
    <s v="52,5"/>
    <s v="12,75"/>
    <s v="0"/>
    <x v="11"/>
    <x v="1"/>
    <x v="1"/>
  </r>
  <r>
    <x v="1"/>
    <x v="0"/>
    <n v="214951"/>
    <x v="40"/>
    <x v="0"/>
    <x v="2"/>
    <x v="2"/>
    <m/>
    <m/>
    <m/>
    <m/>
    <m/>
    <x v="0"/>
    <x v="0"/>
    <x v="1"/>
  </r>
  <r>
    <x v="1"/>
    <x v="0"/>
    <n v="214951"/>
    <x v="40"/>
    <x v="0"/>
    <x v="0"/>
    <x v="0"/>
    <m/>
    <m/>
    <m/>
    <m/>
    <m/>
    <x v="0"/>
    <x v="0"/>
    <x v="1"/>
  </r>
  <r>
    <x v="1"/>
    <x v="0"/>
    <n v="218402"/>
    <x v="71"/>
    <x v="1"/>
    <x v="1"/>
    <x v="1"/>
    <m/>
    <m/>
    <m/>
    <m/>
    <m/>
    <x v="0"/>
    <x v="0"/>
    <x v="1"/>
  </r>
  <r>
    <x v="1"/>
    <x v="0"/>
    <n v="117456"/>
    <x v="70"/>
    <x v="1"/>
    <x v="1"/>
    <x v="1"/>
    <m/>
    <m/>
    <m/>
    <m/>
    <m/>
    <x v="0"/>
    <x v="0"/>
    <x v="1"/>
  </r>
  <r>
    <x v="1"/>
    <x v="0"/>
    <n v="303219"/>
    <x v="6"/>
    <x v="0"/>
    <x v="2"/>
    <x v="2"/>
    <m/>
    <m/>
    <m/>
    <m/>
    <m/>
    <x v="0"/>
    <x v="0"/>
    <x v="1"/>
  </r>
  <r>
    <x v="1"/>
    <x v="0"/>
    <n v="303219"/>
    <x v="6"/>
    <x v="0"/>
    <x v="0"/>
    <x v="0"/>
    <m/>
    <m/>
    <m/>
    <m/>
    <m/>
    <x v="0"/>
    <x v="0"/>
    <x v="1"/>
  </r>
  <r>
    <x v="1"/>
    <x v="0"/>
    <n v="120762"/>
    <x v="100"/>
    <x v="1"/>
    <x v="0"/>
    <x v="0"/>
    <s v="140"/>
    <s v="140"/>
    <s v="49"/>
    <s v="11,9"/>
    <s v="0,11"/>
    <x v="12"/>
    <x v="1"/>
    <x v="1"/>
  </r>
  <r>
    <x v="1"/>
    <x v="0"/>
    <n v="149445"/>
    <x v="102"/>
    <x v="0"/>
    <x v="2"/>
    <x v="2"/>
    <m/>
    <m/>
    <m/>
    <m/>
    <m/>
    <x v="0"/>
    <x v="0"/>
    <x v="1"/>
  </r>
  <r>
    <x v="1"/>
    <x v="3"/>
    <n v="301809"/>
    <x v="68"/>
    <x v="1"/>
    <x v="1"/>
    <x v="1"/>
    <s v="150"/>
    <s v="150"/>
    <s v="52,5"/>
    <s v="12,75"/>
    <s v="0,12"/>
    <x v="5"/>
    <x v="1"/>
    <x v="1"/>
  </r>
  <r>
    <x v="1"/>
    <x v="0"/>
    <n v="204615"/>
    <x v="67"/>
    <x v="1"/>
    <x v="1"/>
    <x v="1"/>
    <m/>
    <m/>
    <m/>
    <m/>
    <m/>
    <x v="0"/>
    <x v="0"/>
    <x v="1"/>
  </r>
  <r>
    <x v="1"/>
    <x v="0"/>
    <n v="149445"/>
    <x v="102"/>
    <x v="0"/>
    <x v="0"/>
    <x v="0"/>
    <m/>
    <m/>
    <m/>
    <m/>
    <m/>
    <x v="0"/>
    <x v="0"/>
    <x v="1"/>
  </r>
  <r>
    <x v="1"/>
    <x v="0"/>
    <n v="161520"/>
    <x v="92"/>
    <x v="0"/>
    <x v="2"/>
    <x v="2"/>
    <m/>
    <m/>
    <m/>
    <m/>
    <m/>
    <x v="0"/>
    <x v="0"/>
    <x v="1"/>
  </r>
  <r>
    <x v="1"/>
    <x v="0"/>
    <n v="161520"/>
    <x v="92"/>
    <x v="0"/>
    <x v="0"/>
    <x v="0"/>
    <m/>
    <m/>
    <m/>
    <m/>
    <m/>
    <x v="0"/>
    <x v="0"/>
    <x v="1"/>
  </r>
  <r>
    <x v="1"/>
    <x v="0"/>
    <n v="169872"/>
    <x v="77"/>
    <x v="0"/>
    <x v="2"/>
    <x v="2"/>
    <m/>
    <m/>
    <m/>
    <m/>
    <m/>
    <x v="0"/>
    <x v="0"/>
    <x v="1"/>
  </r>
  <r>
    <x v="1"/>
    <x v="0"/>
    <n v="218225"/>
    <x v="66"/>
    <x v="1"/>
    <x v="1"/>
    <x v="1"/>
    <m/>
    <m/>
    <m/>
    <m/>
    <m/>
    <x v="0"/>
    <x v="0"/>
    <x v="1"/>
  </r>
  <r>
    <x v="1"/>
    <x v="0"/>
    <n v="117442"/>
    <x v="65"/>
    <x v="1"/>
    <x v="1"/>
    <x v="1"/>
    <m/>
    <m/>
    <m/>
    <m/>
    <m/>
    <x v="0"/>
    <x v="0"/>
    <x v="1"/>
  </r>
  <r>
    <x v="1"/>
    <x v="0"/>
    <n v="169872"/>
    <x v="77"/>
    <x v="0"/>
    <x v="0"/>
    <x v="0"/>
    <m/>
    <m/>
    <m/>
    <m/>
    <m/>
    <x v="0"/>
    <x v="0"/>
    <x v="1"/>
  </r>
  <r>
    <x v="1"/>
    <x v="0"/>
    <n v="203631"/>
    <x v="74"/>
    <x v="0"/>
    <x v="2"/>
    <x v="2"/>
    <m/>
    <m/>
    <m/>
    <m/>
    <m/>
    <x v="0"/>
    <x v="0"/>
    <x v="1"/>
  </r>
  <r>
    <x v="1"/>
    <x v="0"/>
    <n v="2737"/>
    <x v="45"/>
    <x v="0"/>
    <x v="2"/>
    <x v="2"/>
    <m/>
    <m/>
    <m/>
    <m/>
    <m/>
    <x v="0"/>
    <x v="0"/>
    <x v="1"/>
  </r>
  <r>
    <x v="1"/>
    <x v="0"/>
    <n v="117442"/>
    <x v="65"/>
    <x v="0"/>
    <x v="2"/>
    <x v="2"/>
    <m/>
    <m/>
    <m/>
    <m/>
    <m/>
    <x v="0"/>
    <x v="0"/>
    <x v="1"/>
  </r>
  <r>
    <x v="1"/>
    <x v="0"/>
    <n v="117442"/>
    <x v="65"/>
    <x v="0"/>
    <x v="0"/>
    <x v="0"/>
    <m/>
    <m/>
    <m/>
    <m/>
    <m/>
    <x v="0"/>
    <x v="0"/>
    <x v="1"/>
  </r>
  <r>
    <x v="1"/>
    <x v="1"/>
    <n v="301920"/>
    <x v="64"/>
    <x v="1"/>
    <x v="1"/>
    <x v="1"/>
    <m/>
    <m/>
    <m/>
    <m/>
    <m/>
    <x v="0"/>
    <x v="0"/>
    <x v="1"/>
  </r>
  <r>
    <x v="1"/>
    <x v="0"/>
    <n v="204939"/>
    <x v="63"/>
    <x v="1"/>
    <x v="1"/>
    <x v="1"/>
    <m/>
    <m/>
    <m/>
    <m/>
    <m/>
    <x v="0"/>
    <x v="0"/>
    <x v="1"/>
  </r>
  <r>
    <x v="1"/>
    <x v="0"/>
    <n v="207404"/>
    <x v="2"/>
    <x v="0"/>
    <x v="2"/>
    <x v="2"/>
    <m/>
    <m/>
    <m/>
    <m/>
    <m/>
    <x v="0"/>
    <x v="0"/>
    <x v="1"/>
  </r>
  <r>
    <x v="1"/>
    <x v="0"/>
    <n v="207404"/>
    <x v="2"/>
    <x v="0"/>
    <x v="0"/>
    <x v="0"/>
    <m/>
    <m/>
    <m/>
    <m/>
    <m/>
    <x v="0"/>
    <x v="0"/>
    <x v="1"/>
  </r>
  <r>
    <x v="1"/>
    <x v="0"/>
    <n v="216476"/>
    <x v="48"/>
    <x v="0"/>
    <x v="2"/>
    <x v="2"/>
    <m/>
    <m/>
    <m/>
    <m/>
    <m/>
    <x v="0"/>
    <x v="0"/>
    <x v="1"/>
  </r>
  <r>
    <x v="1"/>
    <x v="0"/>
    <n v="216476"/>
    <x v="48"/>
    <x v="0"/>
    <x v="0"/>
    <x v="0"/>
    <m/>
    <m/>
    <m/>
    <m/>
    <m/>
    <x v="0"/>
    <x v="0"/>
    <x v="1"/>
  </r>
  <r>
    <x v="1"/>
    <x v="0"/>
    <n v="216566"/>
    <x v="49"/>
    <x v="0"/>
    <x v="2"/>
    <x v="2"/>
    <m/>
    <m/>
    <m/>
    <m/>
    <m/>
    <x v="0"/>
    <x v="0"/>
    <x v="1"/>
  </r>
  <r>
    <x v="1"/>
    <x v="0"/>
    <n v="216566"/>
    <x v="49"/>
    <x v="0"/>
    <x v="0"/>
    <x v="0"/>
    <m/>
    <m/>
    <m/>
    <m/>
    <m/>
    <x v="0"/>
    <x v="0"/>
    <x v="1"/>
  </r>
  <r>
    <x v="1"/>
    <x v="0"/>
    <n v="203631"/>
    <x v="74"/>
    <x v="0"/>
    <x v="0"/>
    <x v="0"/>
    <m/>
    <m/>
    <m/>
    <m/>
    <m/>
    <x v="0"/>
    <x v="0"/>
    <x v="1"/>
  </r>
  <r>
    <x v="1"/>
    <x v="0"/>
    <n v="507"/>
    <x v="10"/>
    <x v="1"/>
    <x v="2"/>
    <x v="2"/>
    <s v="205"/>
    <s v="205"/>
    <s v="71,75"/>
    <s v="17,43"/>
    <s v="51.25"/>
    <x v="0"/>
    <x v="1"/>
    <x v="1"/>
  </r>
  <r>
    <x v="1"/>
    <x v="0"/>
    <n v="211622"/>
    <x v="33"/>
    <x v="0"/>
    <x v="0"/>
    <x v="0"/>
    <m/>
    <m/>
    <m/>
    <m/>
    <m/>
    <x v="0"/>
    <x v="0"/>
    <x v="1"/>
  </r>
  <r>
    <x v="1"/>
    <x v="0"/>
    <n v="315199"/>
    <x v="22"/>
    <x v="0"/>
    <x v="0"/>
    <x v="0"/>
    <m/>
    <m/>
    <m/>
    <m/>
    <m/>
    <x v="0"/>
    <x v="0"/>
    <x v="1"/>
  </r>
  <r>
    <x v="1"/>
    <x v="0"/>
    <n v="300987"/>
    <x v="93"/>
    <x v="0"/>
    <x v="2"/>
    <x v="2"/>
    <m/>
    <m/>
    <m/>
    <m/>
    <m/>
    <x v="0"/>
    <x v="0"/>
    <x v="1"/>
  </r>
  <r>
    <x v="1"/>
    <x v="0"/>
    <n v="301981"/>
    <x v="53"/>
    <x v="1"/>
    <x v="2"/>
    <x v="2"/>
    <s v="200"/>
    <s v="200"/>
    <s v="70"/>
    <s v="17"/>
    <s v="50"/>
    <x v="0"/>
    <x v="1"/>
    <x v="1"/>
  </r>
  <r>
    <x v="1"/>
    <x v="0"/>
    <n v="204952"/>
    <x v="57"/>
    <x v="1"/>
    <x v="1"/>
    <x v="1"/>
    <m/>
    <m/>
    <m/>
    <m/>
    <m/>
    <x v="0"/>
    <x v="0"/>
    <x v="1"/>
  </r>
  <r>
    <x v="1"/>
    <x v="0"/>
    <n v="300987"/>
    <x v="93"/>
    <x v="0"/>
    <x v="0"/>
    <x v="0"/>
    <m/>
    <m/>
    <m/>
    <m/>
    <m/>
    <x v="0"/>
    <x v="0"/>
    <x v="1"/>
  </r>
  <r>
    <x v="1"/>
    <x v="0"/>
    <n v="161003"/>
    <x v="96"/>
    <x v="0"/>
    <x v="2"/>
    <x v="2"/>
    <m/>
    <m/>
    <m/>
    <m/>
    <m/>
    <x v="0"/>
    <x v="0"/>
    <x v="1"/>
  </r>
  <r>
    <x v="1"/>
    <x v="0"/>
    <n v="161003"/>
    <x v="96"/>
    <x v="0"/>
    <x v="0"/>
    <x v="0"/>
    <m/>
    <m/>
    <m/>
    <m/>
    <m/>
    <x v="0"/>
    <x v="0"/>
    <x v="1"/>
  </r>
  <r>
    <x v="1"/>
    <x v="0"/>
    <n v="302335"/>
    <x v="39"/>
    <x v="0"/>
    <x v="0"/>
    <x v="0"/>
    <m/>
    <m/>
    <m/>
    <m/>
    <m/>
    <x v="0"/>
    <x v="0"/>
    <x v="1"/>
  </r>
  <r>
    <x v="1"/>
    <x v="0"/>
    <n v="217678"/>
    <x v="55"/>
    <x v="1"/>
    <x v="1"/>
    <x v="1"/>
    <m/>
    <m/>
    <m/>
    <m/>
    <m/>
    <x v="0"/>
    <x v="0"/>
    <x v="1"/>
  </r>
  <r>
    <x v="1"/>
    <x v="3"/>
    <n v="333530"/>
    <x v="54"/>
    <x v="1"/>
    <x v="1"/>
    <x v="1"/>
    <m/>
    <m/>
    <m/>
    <m/>
    <m/>
    <x v="0"/>
    <x v="0"/>
    <x v="1"/>
  </r>
  <r>
    <x v="1"/>
    <x v="0"/>
    <n v="1733"/>
    <x v="35"/>
    <x v="0"/>
    <x v="2"/>
    <x v="2"/>
    <m/>
    <m/>
    <m/>
    <m/>
    <m/>
    <x v="0"/>
    <x v="0"/>
    <x v="1"/>
  </r>
  <r>
    <x v="1"/>
    <x v="0"/>
    <n v="1733"/>
    <x v="35"/>
    <x v="0"/>
    <x v="0"/>
    <x v="0"/>
    <s v="225"/>
    <s v="225"/>
    <s v="78,75"/>
    <s v="19,13"/>
    <s v="0,18"/>
    <x v="4"/>
    <x v="1"/>
    <x v="1"/>
  </r>
  <r>
    <x v="1"/>
    <x v="0"/>
    <n v="158751"/>
    <x v="98"/>
    <x v="0"/>
    <x v="2"/>
    <x v="2"/>
    <m/>
    <m/>
    <m/>
    <m/>
    <m/>
    <x v="0"/>
    <x v="0"/>
    <x v="1"/>
  </r>
  <r>
    <x v="1"/>
    <x v="0"/>
    <n v="158751"/>
    <x v="98"/>
    <x v="0"/>
    <x v="0"/>
    <x v="0"/>
    <m/>
    <m/>
    <m/>
    <m/>
    <m/>
    <x v="0"/>
    <x v="0"/>
    <x v="1"/>
  </r>
  <r>
    <x v="1"/>
    <x v="0"/>
    <n v="301920"/>
    <x v="64"/>
    <x v="0"/>
    <x v="2"/>
    <x v="2"/>
    <m/>
    <m/>
    <m/>
    <m/>
    <m/>
    <x v="0"/>
    <x v="0"/>
    <x v="1"/>
  </r>
  <r>
    <x v="1"/>
    <x v="0"/>
    <n v="301920"/>
    <x v="64"/>
    <x v="0"/>
    <x v="0"/>
    <x v="0"/>
    <m/>
    <m/>
    <m/>
    <m/>
    <m/>
    <x v="0"/>
    <x v="0"/>
    <x v="1"/>
  </r>
  <r>
    <x v="1"/>
    <x v="0"/>
    <n v="218210"/>
    <x v="61"/>
    <x v="0"/>
    <x v="0"/>
    <x v="0"/>
    <m/>
    <m/>
    <m/>
    <m/>
    <m/>
    <x v="0"/>
    <x v="0"/>
    <x v="1"/>
  </r>
  <r>
    <x v="1"/>
    <x v="0"/>
    <n v="218210"/>
    <x v="61"/>
    <x v="1"/>
    <x v="2"/>
    <x v="2"/>
    <s v="185"/>
    <s v="185"/>
    <s v="64,75"/>
    <s v="15,73"/>
    <s v="46.25"/>
    <x v="0"/>
    <x v="1"/>
    <x v="1"/>
  </r>
  <r>
    <x v="1"/>
    <x v="1"/>
    <n v="205104"/>
    <x v="52"/>
    <x v="1"/>
    <x v="1"/>
    <x v="1"/>
    <m/>
    <m/>
    <m/>
    <m/>
    <m/>
    <x v="0"/>
    <x v="0"/>
    <x v="1"/>
  </r>
  <r>
    <x v="1"/>
    <x v="0"/>
    <n v="218210"/>
    <x v="61"/>
    <x v="0"/>
    <x v="1"/>
    <x v="1"/>
    <m/>
    <m/>
    <m/>
    <m/>
    <m/>
    <x v="0"/>
    <x v="0"/>
    <x v="1"/>
  </r>
  <r>
    <x v="1"/>
    <x v="0"/>
    <n v="217081"/>
    <x v="51"/>
    <x v="1"/>
    <x v="1"/>
    <x v="1"/>
    <m/>
    <m/>
    <m/>
    <m/>
    <m/>
    <x v="0"/>
    <x v="0"/>
    <x v="1"/>
  </r>
  <r>
    <x v="1"/>
    <x v="0"/>
    <n v="301981"/>
    <x v="53"/>
    <x v="1"/>
    <x v="1"/>
    <x v="1"/>
    <m/>
    <m/>
    <m/>
    <m/>
    <m/>
    <x v="0"/>
    <x v="0"/>
    <x v="1"/>
  </r>
  <r>
    <x v="1"/>
    <x v="0"/>
    <n v="218225"/>
    <x v="66"/>
    <x v="0"/>
    <x v="2"/>
    <x v="2"/>
    <m/>
    <m/>
    <m/>
    <m/>
    <m/>
    <x v="0"/>
    <x v="0"/>
    <x v="1"/>
  </r>
  <r>
    <x v="1"/>
    <x v="0"/>
    <n v="218225"/>
    <x v="66"/>
    <x v="0"/>
    <x v="0"/>
    <x v="0"/>
    <m/>
    <m/>
    <m/>
    <m/>
    <m/>
    <x v="0"/>
    <x v="0"/>
    <x v="1"/>
  </r>
  <r>
    <x v="1"/>
    <x v="0"/>
    <n v="2737"/>
    <x v="45"/>
    <x v="0"/>
    <x v="0"/>
    <x v="0"/>
    <s v="270"/>
    <s v="270"/>
    <s v="94,5"/>
    <s v="22,95"/>
    <s v="0,22"/>
    <x v="8"/>
    <x v="1"/>
    <x v="1"/>
  </r>
  <r>
    <x v="1"/>
    <x v="0"/>
    <n v="117501"/>
    <x v="75"/>
    <x v="0"/>
    <x v="2"/>
    <x v="2"/>
    <m/>
    <m/>
    <m/>
    <m/>
    <m/>
    <x v="0"/>
    <x v="0"/>
    <x v="1"/>
  </r>
  <r>
    <x v="1"/>
    <x v="0"/>
    <n v="117501"/>
    <x v="75"/>
    <x v="0"/>
    <x v="0"/>
    <x v="0"/>
    <s v="200"/>
    <s v="200"/>
    <s v="70"/>
    <s v="17"/>
    <s v="0,16"/>
    <x v="10"/>
    <x v="1"/>
    <x v="1"/>
  </r>
  <r>
    <x v="1"/>
    <x v="0"/>
    <n v="117866"/>
    <x v="82"/>
    <x v="0"/>
    <x v="2"/>
    <x v="2"/>
    <m/>
    <m/>
    <m/>
    <m/>
    <m/>
    <x v="0"/>
    <x v="0"/>
    <x v="1"/>
  </r>
  <r>
    <x v="1"/>
    <x v="0"/>
    <n v="117866"/>
    <x v="82"/>
    <x v="0"/>
    <x v="0"/>
    <x v="0"/>
    <m/>
    <m/>
    <m/>
    <m/>
    <m/>
    <x v="0"/>
    <x v="0"/>
    <x v="1"/>
  </r>
  <r>
    <x v="1"/>
    <x v="0"/>
    <n v="301805"/>
    <x v="78"/>
    <x v="0"/>
    <x v="0"/>
    <x v="0"/>
    <m/>
    <m/>
    <m/>
    <m/>
    <m/>
    <x v="0"/>
    <x v="0"/>
    <x v="1"/>
  </r>
  <r>
    <x v="1"/>
    <x v="0"/>
    <n v="216566"/>
    <x v="49"/>
    <x v="1"/>
    <x v="1"/>
    <x v="1"/>
    <m/>
    <m/>
    <m/>
    <m/>
    <m/>
    <x v="0"/>
    <x v="0"/>
    <x v="1"/>
  </r>
  <r>
    <x v="1"/>
    <x v="3"/>
    <n v="324108"/>
    <x v="46"/>
    <x v="1"/>
    <x v="1"/>
    <x v="1"/>
    <s v="155"/>
    <s v="155"/>
    <s v="54,25"/>
    <s v="13,18"/>
    <s v="0,12"/>
    <x v="5"/>
    <x v="1"/>
    <x v="1"/>
  </r>
  <r>
    <x v="1"/>
    <x v="0"/>
    <n v="205228"/>
    <x v="50"/>
    <x v="1"/>
    <x v="1"/>
    <x v="1"/>
    <s v="205"/>
    <s v="205"/>
    <s v="71,75"/>
    <s v="17,43"/>
    <s v="0,16"/>
    <x v="10"/>
    <x v="1"/>
    <x v="1"/>
  </r>
  <r>
    <x v="1"/>
    <x v="0"/>
    <n v="301983"/>
    <x v="47"/>
    <x v="1"/>
    <x v="2"/>
    <x v="2"/>
    <s v="200"/>
    <s v="200"/>
    <s v="70"/>
    <s v="17"/>
    <s v="50"/>
    <x v="0"/>
    <x v="1"/>
    <x v="1"/>
  </r>
  <r>
    <x v="1"/>
    <x v="0"/>
    <n v="301805"/>
    <x v="78"/>
    <x v="0"/>
    <x v="1"/>
    <x v="1"/>
    <m/>
    <m/>
    <m/>
    <m/>
    <m/>
    <x v="0"/>
    <x v="0"/>
    <x v="1"/>
  </r>
  <r>
    <x v="1"/>
    <x v="0"/>
    <n v="140302"/>
    <x v="106"/>
    <x v="0"/>
    <x v="2"/>
    <x v="2"/>
    <m/>
    <m/>
    <m/>
    <m/>
    <m/>
    <x v="0"/>
    <x v="0"/>
    <x v="1"/>
  </r>
  <r>
    <x v="1"/>
    <x v="0"/>
    <n v="140302"/>
    <x v="106"/>
    <x v="0"/>
    <x v="0"/>
    <x v="0"/>
    <m/>
    <m/>
    <m/>
    <m/>
    <m/>
    <x v="0"/>
    <x v="0"/>
    <x v="1"/>
  </r>
  <r>
    <x v="1"/>
    <x v="0"/>
    <n v="301809"/>
    <x v="68"/>
    <x v="0"/>
    <x v="0"/>
    <x v="0"/>
    <s v="150"/>
    <s v="150"/>
    <s v="52,5"/>
    <s v="12,75"/>
    <s v="0,12"/>
    <x v="5"/>
    <x v="1"/>
    <x v="1"/>
  </r>
  <r>
    <x v="1"/>
    <x v="0"/>
    <n v="303221"/>
    <x v="21"/>
    <x v="0"/>
    <x v="2"/>
    <x v="2"/>
    <m/>
    <m/>
    <m/>
    <m/>
    <m/>
    <x v="0"/>
    <x v="0"/>
    <x v="1"/>
  </r>
  <r>
    <x v="1"/>
    <x v="0"/>
    <n v="303221"/>
    <x v="21"/>
    <x v="0"/>
    <x v="0"/>
    <x v="0"/>
    <m/>
    <m/>
    <m/>
    <m/>
    <m/>
    <x v="0"/>
    <x v="0"/>
    <x v="1"/>
  </r>
  <r>
    <x v="1"/>
    <x v="0"/>
    <n v="205104"/>
    <x v="52"/>
    <x v="0"/>
    <x v="2"/>
    <x v="2"/>
    <m/>
    <m/>
    <m/>
    <m/>
    <m/>
    <x v="0"/>
    <x v="0"/>
    <x v="1"/>
  </r>
  <r>
    <x v="1"/>
    <x v="0"/>
    <n v="205104"/>
    <x v="52"/>
    <x v="0"/>
    <x v="0"/>
    <x v="0"/>
    <m/>
    <m/>
    <m/>
    <m/>
    <m/>
    <x v="0"/>
    <x v="0"/>
    <x v="1"/>
  </r>
  <r>
    <x v="1"/>
    <x v="0"/>
    <n v="216476"/>
    <x v="48"/>
    <x v="1"/>
    <x v="1"/>
    <x v="1"/>
    <m/>
    <m/>
    <m/>
    <m/>
    <m/>
    <x v="0"/>
    <x v="0"/>
    <x v="1"/>
  </r>
  <r>
    <x v="1"/>
    <x v="3"/>
    <n v="324108"/>
    <x v="46"/>
    <x v="1"/>
    <x v="0"/>
    <x v="0"/>
    <s v="155"/>
    <s v="155"/>
    <s v="54,25"/>
    <s v="13,18"/>
    <s v="0,12"/>
    <x v="5"/>
    <x v="1"/>
    <x v="1"/>
  </r>
  <r>
    <x v="1"/>
    <x v="0"/>
    <n v="205349"/>
    <x v="0"/>
    <x v="0"/>
    <x v="2"/>
    <x v="2"/>
    <m/>
    <m/>
    <m/>
    <m/>
    <m/>
    <x v="0"/>
    <x v="0"/>
    <x v="1"/>
  </r>
  <r>
    <x v="1"/>
    <x v="0"/>
    <n v="301983"/>
    <x v="47"/>
    <x v="1"/>
    <x v="1"/>
    <x v="1"/>
    <m/>
    <m/>
    <m/>
    <m/>
    <m/>
    <x v="0"/>
    <x v="0"/>
    <x v="1"/>
  </r>
  <r>
    <x v="1"/>
    <x v="3"/>
    <n v="205349"/>
    <x v="0"/>
    <x v="1"/>
    <x v="1"/>
    <x v="1"/>
    <m/>
    <m/>
    <m/>
    <m/>
    <m/>
    <x v="0"/>
    <x v="0"/>
    <x v="1"/>
  </r>
  <r>
    <x v="1"/>
    <x v="0"/>
    <n v="205349"/>
    <x v="0"/>
    <x v="0"/>
    <x v="0"/>
    <x v="0"/>
    <m/>
    <m/>
    <m/>
    <m/>
    <m/>
    <x v="0"/>
    <x v="0"/>
    <x v="1"/>
  </r>
  <r>
    <x v="1"/>
    <x v="0"/>
    <n v="301760"/>
    <x v="81"/>
    <x v="0"/>
    <x v="0"/>
    <x v="0"/>
    <s v="150"/>
    <s v="150"/>
    <s v="52,5"/>
    <s v="12,75"/>
    <s v="0,12"/>
    <x v="5"/>
    <x v="1"/>
    <x v="1"/>
  </r>
  <r>
    <x v="1"/>
    <x v="0"/>
    <n v="317470"/>
    <x v="34"/>
    <x v="0"/>
    <x v="0"/>
    <x v="0"/>
    <s v="75"/>
    <s v="75"/>
    <s v="26,25"/>
    <s v="6,38"/>
    <s v="0,06"/>
    <x v="3"/>
    <x v="1"/>
    <x v="1"/>
  </r>
  <r>
    <x v="1"/>
    <x v="0"/>
    <n v="300219"/>
    <x v="104"/>
    <x v="0"/>
    <x v="0"/>
    <x v="0"/>
    <m/>
    <m/>
    <m/>
    <m/>
    <m/>
    <x v="0"/>
    <x v="0"/>
    <x v="1"/>
  </r>
  <r>
    <x v="1"/>
    <x v="0"/>
    <n v="312617"/>
    <x v="12"/>
    <x v="0"/>
    <x v="0"/>
    <x v="0"/>
    <s v="75"/>
    <s v="75"/>
    <s v="26,25"/>
    <s v="6,38"/>
    <s v="0,06"/>
    <x v="3"/>
    <x v="1"/>
    <x v="1"/>
  </r>
  <r>
    <x v="1"/>
    <x v="0"/>
    <n v="217678"/>
    <x v="55"/>
    <x v="1"/>
    <x v="2"/>
    <x v="2"/>
    <s v="100"/>
    <s v="100"/>
    <s v="35"/>
    <s v="8,5"/>
    <s v="25"/>
    <x v="0"/>
    <x v="1"/>
    <x v="1"/>
  </r>
  <r>
    <x v="1"/>
    <x v="0"/>
    <n v="217678"/>
    <x v="55"/>
    <x v="0"/>
    <x v="0"/>
    <x v="0"/>
    <m/>
    <m/>
    <m/>
    <m/>
    <m/>
    <x v="0"/>
    <x v="0"/>
    <x v="1"/>
  </r>
  <r>
    <x v="1"/>
    <x v="0"/>
    <n v="215020"/>
    <x v="43"/>
    <x v="1"/>
    <x v="1"/>
    <x v="1"/>
    <m/>
    <m/>
    <m/>
    <m/>
    <m/>
    <x v="0"/>
    <x v="0"/>
    <x v="1"/>
  </r>
  <r>
    <x v="1"/>
    <x v="3"/>
    <n v="324108"/>
    <x v="46"/>
    <x v="1"/>
    <x v="2"/>
    <x v="2"/>
    <s v="55"/>
    <s v="55"/>
    <s v="19,25"/>
    <s v="4,68"/>
    <s v="13.75"/>
    <x v="0"/>
    <x v="1"/>
    <x v="1"/>
  </r>
  <r>
    <x v="1"/>
    <x v="0"/>
    <n v="218698"/>
    <x v="97"/>
    <x v="0"/>
    <x v="2"/>
    <x v="2"/>
    <s v="100"/>
    <s v="100"/>
    <s v="35"/>
    <s v="8,5"/>
    <s v="25"/>
    <x v="0"/>
    <x v="1"/>
    <x v="1"/>
  </r>
  <r>
    <x v="1"/>
    <x v="0"/>
    <n v="218698"/>
    <x v="97"/>
    <x v="0"/>
    <x v="0"/>
    <x v="0"/>
    <s v="125"/>
    <s v="125"/>
    <s v="43,75"/>
    <s v="10,63"/>
    <s v="0,1"/>
    <x v="9"/>
    <x v="1"/>
    <x v="1"/>
  </r>
  <r>
    <x v="1"/>
    <x v="0"/>
    <n v="323608"/>
    <x v="44"/>
    <x v="1"/>
    <x v="1"/>
    <x v="1"/>
    <s v="130"/>
    <s v="130"/>
    <s v="45,5"/>
    <s v="11,05"/>
    <s v="0,1"/>
    <x v="9"/>
    <x v="1"/>
    <x v="1"/>
  </r>
  <r>
    <x v="1"/>
    <x v="0"/>
    <n v="205985"/>
    <x v="42"/>
    <x v="1"/>
    <x v="2"/>
    <x v="2"/>
    <s v="225"/>
    <s v="225"/>
    <s v="78,75"/>
    <s v="19,13"/>
    <s v="56.25"/>
    <x v="0"/>
    <x v="1"/>
    <x v="1"/>
  </r>
  <r>
    <x v="1"/>
    <x v="0"/>
    <n v="218916"/>
    <x v="72"/>
    <x v="0"/>
    <x v="2"/>
    <x v="2"/>
    <m/>
    <m/>
    <m/>
    <m/>
    <m/>
    <x v="0"/>
    <x v="0"/>
    <x v="1"/>
  </r>
  <r>
    <x v="1"/>
    <x v="0"/>
    <n v="218916"/>
    <x v="72"/>
    <x v="0"/>
    <x v="0"/>
    <x v="0"/>
    <m/>
    <m/>
    <m/>
    <m/>
    <m/>
    <x v="0"/>
    <x v="0"/>
    <x v="1"/>
  </r>
  <r>
    <x v="1"/>
    <x v="0"/>
    <n v="218616"/>
    <x v="76"/>
    <x v="0"/>
    <x v="2"/>
    <x v="2"/>
    <m/>
    <m/>
    <m/>
    <m/>
    <m/>
    <x v="0"/>
    <x v="0"/>
    <x v="1"/>
  </r>
  <r>
    <x v="1"/>
    <x v="0"/>
    <n v="218616"/>
    <x v="76"/>
    <x v="0"/>
    <x v="0"/>
    <x v="0"/>
    <m/>
    <m/>
    <m/>
    <m/>
    <m/>
    <x v="0"/>
    <x v="0"/>
    <x v="1"/>
  </r>
  <r>
    <x v="1"/>
    <x v="0"/>
    <n v="302769"/>
    <x v="24"/>
    <x v="0"/>
    <x v="2"/>
    <x v="2"/>
    <m/>
    <m/>
    <m/>
    <m/>
    <m/>
    <x v="0"/>
    <x v="0"/>
    <x v="1"/>
  </r>
  <r>
    <x v="1"/>
    <x v="0"/>
    <n v="302769"/>
    <x v="24"/>
    <x v="0"/>
    <x v="0"/>
    <x v="0"/>
    <m/>
    <m/>
    <m/>
    <m/>
    <m/>
    <x v="0"/>
    <x v="0"/>
    <x v="1"/>
  </r>
  <r>
    <x v="1"/>
    <x v="3"/>
    <n v="215020"/>
    <x v="43"/>
    <x v="1"/>
    <x v="2"/>
    <x v="2"/>
    <s v="50"/>
    <s v="50"/>
    <s v="17,5"/>
    <s v="4,25"/>
    <s v="12.5"/>
    <x v="0"/>
    <x v="1"/>
    <x v="1"/>
  </r>
  <r>
    <x v="1"/>
    <x v="0"/>
    <n v="302335"/>
    <x v="39"/>
    <x v="1"/>
    <x v="2"/>
    <x v="2"/>
    <s v="145"/>
    <s v="145"/>
    <s v="50,75"/>
    <s v="12,33"/>
    <s v="36.25"/>
    <x v="0"/>
    <x v="1"/>
    <x v="1"/>
  </r>
  <r>
    <x v="1"/>
    <x v="0"/>
    <n v="302737"/>
    <x v="30"/>
    <x v="0"/>
    <x v="0"/>
    <x v="0"/>
    <m/>
    <m/>
    <m/>
    <m/>
    <m/>
    <x v="0"/>
    <x v="0"/>
    <x v="1"/>
  </r>
  <r>
    <x v="1"/>
    <x v="0"/>
    <n v="302988"/>
    <x v="14"/>
    <x v="0"/>
    <x v="2"/>
    <x v="2"/>
    <m/>
    <m/>
    <m/>
    <m/>
    <m/>
    <x v="0"/>
    <x v="0"/>
    <x v="1"/>
  </r>
  <r>
    <x v="1"/>
    <x v="0"/>
    <n v="302988"/>
    <x v="14"/>
    <x v="0"/>
    <x v="0"/>
    <x v="0"/>
    <m/>
    <m/>
    <m/>
    <m/>
    <m/>
    <x v="0"/>
    <x v="0"/>
    <x v="1"/>
  </r>
  <r>
    <x v="1"/>
    <x v="0"/>
    <n v="131643"/>
    <x v="58"/>
    <x v="0"/>
    <x v="2"/>
    <x v="2"/>
    <m/>
    <m/>
    <m/>
    <m/>
    <m/>
    <x v="0"/>
    <x v="0"/>
    <x v="1"/>
  </r>
  <r>
    <x v="1"/>
    <x v="0"/>
    <n v="321932"/>
    <x v="41"/>
    <x v="1"/>
    <x v="2"/>
    <x v="2"/>
    <s v="230"/>
    <s v="230"/>
    <s v="80,5"/>
    <s v="19,55"/>
    <s v="57.5"/>
    <x v="0"/>
    <x v="1"/>
    <x v="1"/>
  </r>
  <r>
    <x v="1"/>
    <x v="0"/>
    <n v="205985"/>
    <x v="42"/>
    <x v="1"/>
    <x v="1"/>
    <x v="1"/>
    <m/>
    <m/>
    <m/>
    <m/>
    <m/>
    <x v="0"/>
    <x v="0"/>
    <x v="1"/>
  </r>
  <r>
    <x v="1"/>
    <x v="0"/>
    <n v="131643"/>
    <x v="58"/>
    <x v="0"/>
    <x v="0"/>
    <x v="0"/>
    <m/>
    <m/>
    <m/>
    <m/>
    <m/>
    <x v="0"/>
    <x v="0"/>
    <x v="1"/>
  </r>
  <r>
    <x v="1"/>
    <x v="0"/>
    <n v="160030"/>
    <x v="59"/>
    <x v="0"/>
    <x v="2"/>
    <x v="2"/>
    <m/>
    <m/>
    <m/>
    <m/>
    <m/>
    <x v="0"/>
    <x v="0"/>
    <x v="1"/>
  </r>
  <r>
    <x v="1"/>
    <x v="0"/>
    <n v="160030"/>
    <x v="59"/>
    <x v="0"/>
    <x v="0"/>
    <x v="0"/>
    <m/>
    <m/>
    <m/>
    <m/>
    <m/>
    <x v="0"/>
    <x v="0"/>
    <x v="1"/>
  </r>
  <r>
    <x v="1"/>
    <x v="0"/>
    <n v="300363"/>
    <x v="62"/>
    <x v="0"/>
    <x v="0"/>
    <x v="0"/>
    <m/>
    <m/>
    <m/>
    <m/>
    <m/>
    <x v="0"/>
    <x v="0"/>
    <x v="1"/>
  </r>
  <r>
    <x v="1"/>
    <x v="0"/>
    <n v="214951"/>
    <x v="40"/>
    <x v="1"/>
    <x v="1"/>
    <x v="1"/>
    <m/>
    <m/>
    <m/>
    <m/>
    <m/>
    <x v="0"/>
    <x v="0"/>
    <x v="1"/>
  </r>
  <r>
    <x v="1"/>
    <x v="0"/>
    <n v="317470"/>
    <x v="34"/>
    <x v="1"/>
    <x v="1"/>
    <x v="1"/>
    <s v="75"/>
    <s v="75"/>
    <s v="26,25"/>
    <s v="6,38"/>
    <s v="0,06"/>
    <x v="3"/>
    <x v="1"/>
    <x v="1"/>
  </r>
  <r>
    <x v="1"/>
    <x v="0"/>
    <n v="300363"/>
    <x v="62"/>
    <x v="0"/>
    <x v="1"/>
    <x v="1"/>
    <m/>
    <m/>
    <m/>
    <m/>
    <m/>
    <x v="0"/>
    <x v="0"/>
    <x v="1"/>
  </r>
  <r>
    <x v="1"/>
    <x v="0"/>
    <n v="117230"/>
    <x v="60"/>
    <x v="0"/>
    <x v="2"/>
    <x v="2"/>
    <m/>
    <m/>
    <m/>
    <m/>
    <m/>
    <x v="0"/>
    <x v="0"/>
    <x v="1"/>
  </r>
  <r>
    <x v="1"/>
    <x v="0"/>
    <n v="117230"/>
    <x v="60"/>
    <x v="0"/>
    <x v="0"/>
    <x v="0"/>
    <m/>
    <m/>
    <m/>
    <m/>
    <m/>
    <x v="0"/>
    <x v="0"/>
    <x v="1"/>
  </r>
  <r>
    <x v="1"/>
    <x v="0"/>
    <n v="210515"/>
    <x v="23"/>
    <x v="0"/>
    <x v="0"/>
    <x v="0"/>
    <m/>
    <m/>
    <m/>
    <m/>
    <m/>
    <x v="0"/>
    <x v="0"/>
    <x v="1"/>
  </r>
  <r>
    <x v="1"/>
    <x v="0"/>
    <n v="316879"/>
    <x v="32"/>
    <x v="0"/>
    <x v="0"/>
    <x v="0"/>
    <m/>
    <m/>
    <m/>
    <m/>
    <m/>
    <x v="0"/>
    <x v="0"/>
    <x v="1"/>
  </r>
  <r>
    <x v="1"/>
    <x v="0"/>
    <n v="316879"/>
    <x v="32"/>
    <x v="0"/>
    <x v="1"/>
    <x v="1"/>
    <m/>
    <m/>
    <m/>
    <m/>
    <m/>
    <x v="0"/>
    <x v="0"/>
    <x v="1"/>
  </r>
  <r>
    <x v="1"/>
    <x v="0"/>
    <n v="302335"/>
    <x v="39"/>
    <x v="1"/>
    <x v="1"/>
    <x v="1"/>
    <m/>
    <m/>
    <m/>
    <m/>
    <m/>
    <x v="0"/>
    <x v="0"/>
    <x v="1"/>
  </r>
  <r>
    <x v="1"/>
    <x v="0"/>
    <n v="206236"/>
    <x v="38"/>
    <x v="1"/>
    <x v="1"/>
    <x v="1"/>
    <s v="280"/>
    <s v="280"/>
    <s v="98"/>
    <s v="23,8"/>
    <s v="0,22"/>
    <x v="8"/>
    <x v="1"/>
    <x v="1"/>
  </r>
  <r>
    <x v="1"/>
    <x v="0"/>
    <n v="204952"/>
    <x v="57"/>
    <x v="0"/>
    <x v="2"/>
    <x v="2"/>
    <m/>
    <m/>
    <m/>
    <m/>
    <m/>
    <x v="0"/>
    <x v="0"/>
    <x v="1"/>
  </r>
  <r>
    <x v="1"/>
    <x v="0"/>
    <n v="204952"/>
    <x v="57"/>
    <x v="0"/>
    <x v="0"/>
    <x v="0"/>
    <m/>
    <m/>
    <m/>
    <m/>
    <m/>
    <x v="0"/>
    <x v="0"/>
    <x v="1"/>
  </r>
  <r>
    <x v="1"/>
    <x v="0"/>
    <n v="213849"/>
    <x v="37"/>
    <x v="1"/>
    <x v="1"/>
    <x v="1"/>
    <m/>
    <m/>
    <m/>
    <m/>
    <m/>
    <x v="0"/>
    <x v="0"/>
    <x v="1"/>
  </r>
  <r>
    <x v="1"/>
    <x v="0"/>
    <n v="317470"/>
    <x v="34"/>
    <x v="1"/>
    <x v="2"/>
    <x v="2"/>
    <s v="100"/>
    <s v="100"/>
    <s v="35"/>
    <s v="8,5"/>
    <s v="25"/>
    <x v="0"/>
    <x v="1"/>
    <x v="1"/>
  </r>
  <r>
    <x v="1"/>
    <x v="0"/>
    <n v="211415"/>
    <x v="29"/>
    <x v="0"/>
    <x v="2"/>
    <x v="2"/>
    <m/>
    <m/>
    <m/>
    <m/>
    <m/>
    <x v="0"/>
    <x v="0"/>
    <x v="1"/>
  </r>
  <r>
    <x v="1"/>
    <x v="0"/>
    <n v="211415"/>
    <x v="29"/>
    <x v="0"/>
    <x v="0"/>
    <x v="0"/>
    <m/>
    <m/>
    <m/>
    <m/>
    <m/>
    <x v="0"/>
    <x v="0"/>
    <x v="1"/>
  </r>
  <r>
    <x v="1"/>
    <x v="0"/>
    <n v="316646"/>
    <x v="26"/>
    <x v="0"/>
    <x v="0"/>
    <x v="0"/>
    <s v="95"/>
    <s v="95"/>
    <s v="33,25"/>
    <s v="8,08"/>
    <s v="0,08"/>
    <x v="7"/>
    <x v="1"/>
    <x v="1"/>
  </r>
  <r>
    <x v="1"/>
    <x v="0"/>
    <n v="117819"/>
    <x v="69"/>
    <x v="0"/>
    <x v="2"/>
    <x v="2"/>
    <m/>
    <m/>
    <m/>
    <m/>
    <m/>
    <x v="0"/>
    <x v="0"/>
    <x v="1"/>
  </r>
  <r>
    <x v="1"/>
    <x v="0"/>
    <n v="117819"/>
    <x v="69"/>
    <x v="0"/>
    <x v="0"/>
    <x v="0"/>
    <m/>
    <m/>
    <m/>
    <m/>
    <m/>
    <x v="0"/>
    <x v="0"/>
    <x v="1"/>
  </r>
  <r>
    <x v="1"/>
    <x v="0"/>
    <n v="218623"/>
    <x v="1"/>
    <x v="0"/>
    <x v="0"/>
    <x v="0"/>
    <m/>
    <m/>
    <m/>
    <m/>
    <m/>
    <x v="0"/>
    <x v="0"/>
    <x v="1"/>
  </r>
  <r>
    <x v="1"/>
    <x v="0"/>
    <n v="218623"/>
    <x v="1"/>
    <x v="0"/>
    <x v="1"/>
    <x v="1"/>
    <m/>
    <m/>
    <m/>
    <m/>
    <m/>
    <x v="0"/>
    <x v="0"/>
    <x v="1"/>
  </r>
  <r>
    <x v="1"/>
    <x v="4"/>
    <n v="1733"/>
    <x v="35"/>
    <x v="1"/>
    <x v="1"/>
    <x v="1"/>
    <s v="225"/>
    <s v="225"/>
    <s v="78,75"/>
    <s v="19,13"/>
    <s v="0,18"/>
    <x v="4"/>
    <x v="1"/>
    <x v="1"/>
  </r>
  <r>
    <x v="1"/>
    <x v="0"/>
    <n v="206298"/>
    <x v="36"/>
    <x v="1"/>
    <x v="1"/>
    <x v="1"/>
    <m/>
    <m/>
    <m/>
    <m/>
    <m/>
    <x v="0"/>
    <x v="0"/>
    <x v="1"/>
  </r>
  <r>
    <x v="1"/>
    <x v="0"/>
    <n v="211622"/>
    <x v="33"/>
    <x v="1"/>
    <x v="2"/>
    <x v="2"/>
    <s v="195"/>
    <s v="195"/>
    <s v="68,25"/>
    <s v="16,58"/>
    <s v="48.75"/>
    <x v="0"/>
    <x v="1"/>
    <x v="1"/>
  </r>
  <r>
    <x v="1"/>
    <x v="0"/>
    <n v="302737"/>
    <x v="30"/>
    <x v="1"/>
    <x v="2"/>
    <x v="2"/>
    <s v="210"/>
    <s v="210"/>
    <s v="73,5"/>
    <s v="17,85"/>
    <s v="52.5"/>
    <x v="0"/>
    <x v="1"/>
    <x v="1"/>
  </r>
  <r>
    <x v="1"/>
    <x v="0"/>
    <n v="300862"/>
    <x v="73"/>
    <x v="0"/>
    <x v="2"/>
    <x v="2"/>
    <m/>
    <m/>
    <m/>
    <m/>
    <m/>
    <x v="0"/>
    <x v="0"/>
    <x v="1"/>
  </r>
  <r>
    <x v="1"/>
    <x v="0"/>
    <n v="300862"/>
    <x v="73"/>
    <x v="0"/>
    <x v="0"/>
    <x v="0"/>
    <m/>
    <m/>
    <m/>
    <m/>
    <m/>
    <x v="0"/>
    <x v="0"/>
    <x v="1"/>
  </r>
  <r>
    <x v="1"/>
    <x v="0"/>
    <n v="321932"/>
    <x v="41"/>
    <x v="0"/>
    <x v="0"/>
    <x v="0"/>
    <s v="100"/>
    <s v="100"/>
    <s v="35"/>
    <s v="8,5"/>
    <s v="0,08"/>
    <x v="7"/>
    <x v="1"/>
    <x v="1"/>
  </r>
  <r>
    <x v="1"/>
    <x v="0"/>
    <n v="321932"/>
    <x v="41"/>
    <x v="0"/>
    <x v="1"/>
    <x v="1"/>
    <s v="100"/>
    <s v="100"/>
    <s v="35"/>
    <s v="8,5"/>
    <s v="0,08"/>
    <x v="7"/>
    <x v="1"/>
    <x v="1"/>
  </r>
  <r>
    <x v="1"/>
    <x v="0"/>
    <n v="323608"/>
    <x v="44"/>
    <x v="1"/>
    <x v="2"/>
    <x v="2"/>
    <m/>
    <m/>
    <m/>
    <m/>
    <m/>
    <x v="0"/>
    <x v="0"/>
    <x v="1"/>
  </r>
  <r>
    <x v="1"/>
    <x v="0"/>
    <n v="323608"/>
    <x v="44"/>
    <x v="0"/>
    <x v="0"/>
    <x v="0"/>
    <s v="130"/>
    <s v="130"/>
    <s v="45,5"/>
    <s v="11,05"/>
    <s v="0,1"/>
    <x v="9"/>
    <x v="1"/>
    <x v="1"/>
  </r>
  <r>
    <x v="1"/>
    <x v="0"/>
    <n v="686"/>
    <x v="27"/>
    <x v="0"/>
    <x v="2"/>
    <x v="2"/>
    <m/>
    <m/>
    <m/>
    <m/>
    <m/>
    <x v="0"/>
    <x v="0"/>
    <x v="1"/>
  </r>
  <r>
    <x v="1"/>
    <x v="0"/>
    <n v="686"/>
    <x v="27"/>
    <x v="0"/>
    <x v="0"/>
    <x v="0"/>
    <s v="445"/>
    <s v="445"/>
    <s v="155,75"/>
    <s v="37,83"/>
    <s v="0,36"/>
    <x v="6"/>
    <x v="1"/>
    <x v="1"/>
  </r>
  <r>
    <x v="1"/>
    <x v="0"/>
    <n v="211470"/>
    <x v="31"/>
    <x v="1"/>
    <x v="1"/>
    <x v="1"/>
    <m/>
    <m/>
    <m/>
    <m/>
    <m/>
    <x v="0"/>
    <x v="0"/>
    <x v="1"/>
  </r>
  <r>
    <x v="1"/>
    <x v="3"/>
    <n v="316879"/>
    <x v="32"/>
    <x v="1"/>
    <x v="2"/>
    <x v="2"/>
    <s v="60"/>
    <s v="60"/>
    <s v="21"/>
    <s v="5,1"/>
    <s v="15"/>
    <x v="0"/>
    <x v="1"/>
    <x v="1"/>
  </r>
  <r>
    <x v="1"/>
    <x v="0"/>
    <n v="206348"/>
    <x v="25"/>
    <x v="1"/>
    <x v="2"/>
    <x v="2"/>
    <s v="250"/>
    <s v="250"/>
    <s v="87,5"/>
    <s v="21,25"/>
    <s v="62.5"/>
    <x v="0"/>
    <x v="1"/>
    <x v="1"/>
  </r>
  <r>
    <x v="1"/>
    <x v="0"/>
    <n v="316646"/>
    <x v="26"/>
    <x v="1"/>
    <x v="1"/>
    <x v="1"/>
    <s v="95"/>
    <s v="95"/>
    <s v="33,25"/>
    <s v="8,08"/>
    <s v="0,08"/>
    <x v="7"/>
    <x v="1"/>
    <x v="1"/>
  </r>
  <r>
    <x v="1"/>
    <x v="0"/>
    <n v="209209"/>
    <x v="13"/>
    <x v="0"/>
    <x v="2"/>
    <x v="2"/>
    <m/>
    <m/>
    <m/>
    <m/>
    <m/>
    <x v="0"/>
    <x v="0"/>
    <x v="1"/>
  </r>
  <r>
    <x v="1"/>
    <x v="0"/>
    <n v="209209"/>
    <x v="13"/>
    <x v="0"/>
    <x v="0"/>
    <x v="0"/>
    <m/>
    <m/>
    <m/>
    <m/>
    <m/>
    <x v="0"/>
    <x v="0"/>
    <x v="1"/>
  </r>
  <r>
    <x v="1"/>
    <x v="0"/>
    <n v="204939"/>
    <x v="63"/>
    <x v="0"/>
    <x v="2"/>
    <x v="2"/>
    <m/>
    <m/>
    <m/>
    <m/>
    <m/>
    <x v="0"/>
    <x v="0"/>
    <x v="1"/>
  </r>
  <r>
    <x v="1"/>
    <x v="0"/>
    <n v="204939"/>
    <x v="63"/>
    <x v="0"/>
    <x v="0"/>
    <x v="0"/>
    <m/>
    <m/>
    <m/>
    <m/>
    <m/>
    <x v="0"/>
    <x v="0"/>
    <x v="1"/>
  </r>
  <r>
    <x v="1"/>
    <x v="0"/>
    <n v="301981"/>
    <x v="53"/>
    <x v="0"/>
    <x v="0"/>
    <x v="0"/>
    <m/>
    <m/>
    <m/>
    <m/>
    <m/>
    <x v="0"/>
    <x v="0"/>
    <x v="1"/>
  </r>
  <r>
    <x v="1"/>
    <x v="0"/>
    <n v="211415"/>
    <x v="29"/>
    <x v="1"/>
    <x v="1"/>
    <x v="1"/>
    <m/>
    <m/>
    <m/>
    <m/>
    <m/>
    <x v="0"/>
    <x v="0"/>
    <x v="1"/>
  </r>
  <r>
    <x v="1"/>
    <x v="1"/>
    <n v="302737"/>
    <x v="30"/>
    <x v="1"/>
    <x v="1"/>
    <x v="1"/>
    <m/>
    <m/>
    <m/>
    <m/>
    <m/>
    <x v="0"/>
    <x v="0"/>
    <x v="1"/>
  </r>
  <r>
    <x v="1"/>
    <x v="0"/>
    <n v="210557"/>
    <x v="28"/>
    <x v="1"/>
    <x v="1"/>
    <x v="1"/>
    <m/>
    <m/>
    <m/>
    <m/>
    <m/>
    <x v="0"/>
    <x v="0"/>
    <x v="1"/>
  </r>
  <r>
    <x v="1"/>
    <x v="0"/>
    <n v="686"/>
    <x v="27"/>
    <x v="1"/>
    <x v="1"/>
    <x v="1"/>
    <s v="445"/>
    <s v="445"/>
    <s v="155,75"/>
    <s v="37,83"/>
    <s v="0,36"/>
    <x v="6"/>
    <x v="1"/>
    <x v="1"/>
  </r>
  <r>
    <x v="1"/>
    <x v="0"/>
    <n v="210515"/>
    <x v="23"/>
    <x v="1"/>
    <x v="1"/>
    <x v="1"/>
    <m/>
    <m/>
    <m/>
    <m/>
    <m/>
    <x v="0"/>
    <x v="0"/>
    <x v="1"/>
  </r>
  <r>
    <x v="1"/>
    <x v="0"/>
    <n v="316646"/>
    <x v="26"/>
    <x v="1"/>
    <x v="2"/>
    <x v="2"/>
    <s v="100"/>
    <s v="100"/>
    <s v="35"/>
    <s v="8,5"/>
    <s v="25"/>
    <x v="0"/>
    <x v="1"/>
    <x v="1"/>
  </r>
  <r>
    <x v="1"/>
    <x v="0"/>
    <n v="315199"/>
    <x v="22"/>
    <x v="1"/>
    <x v="1"/>
    <x v="1"/>
    <m/>
    <m/>
    <m/>
    <m/>
    <m/>
    <x v="0"/>
    <x v="0"/>
    <x v="1"/>
  </r>
  <r>
    <x v="1"/>
    <x v="0"/>
    <n v="206348"/>
    <x v="25"/>
    <x v="1"/>
    <x v="1"/>
    <x v="1"/>
    <s v="150"/>
    <s v="150"/>
    <s v="52,5"/>
    <s v="12,75"/>
    <s v="0,12"/>
    <x v="5"/>
    <x v="1"/>
    <x v="1"/>
  </r>
  <r>
    <x v="1"/>
    <x v="0"/>
    <n v="210515"/>
    <x v="23"/>
    <x v="1"/>
    <x v="2"/>
    <x v="2"/>
    <s v="200"/>
    <s v="200"/>
    <s v="70"/>
    <s v="17"/>
    <s v="50"/>
    <x v="0"/>
    <x v="1"/>
    <x v="1"/>
  </r>
  <r>
    <x v="1"/>
    <x v="4"/>
    <n v="302769"/>
    <x v="24"/>
    <x v="1"/>
    <x v="1"/>
    <x v="1"/>
    <m/>
    <m/>
    <m/>
    <m/>
    <m/>
    <x v="0"/>
    <x v="0"/>
    <x v="1"/>
  </r>
  <r>
    <x v="1"/>
    <x v="0"/>
    <n v="314137"/>
    <x v="20"/>
    <x v="1"/>
    <x v="2"/>
    <x v="2"/>
    <s v="215"/>
    <s v="215"/>
    <s v="75,25"/>
    <s v="18,28"/>
    <s v="53.75"/>
    <x v="0"/>
    <x v="1"/>
    <x v="1"/>
  </r>
  <r>
    <x v="1"/>
    <x v="0"/>
    <n v="210127"/>
    <x v="18"/>
    <x v="1"/>
    <x v="1"/>
    <x v="1"/>
    <m/>
    <m/>
    <m/>
    <m/>
    <m/>
    <x v="0"/>
    <x v="0"/>
    <x v="1"/>
  </r>
  <r>
    <x v="1"/>
    <x v="0"/>
    <n v="302856"/>
    <x v="19"/>
    <x v="1"/>
    <x v="2"/>
    <x v="2"/>
    <m/>
    <m/>
    <m/>
    <m/>
    <m/>
    <x v="0"/>
    <x v="0"/>
    <x v="1"/>
  </r>
  <r>
    <x v="1"/>
    <x v="0"/>
    <n v="210001"/>
    <x v="17"/>
    <x v="1"/>
    <x v="1"/>
    <x v="1"/>
    <s v="225"/>
    <s v="225"/>
    <s v="78,75"/>
    <s v="19,13"/>
    <s v="0,18"/>
    <x v="4"/>
    <x v="1"/>
    <x v="1"/>
  </r>
  <r>
    <x v="1"/>
    <x v="1"/>
    <n v="507"/>
    <x v="10"/>
    <x v="1"/>
    <x v="1"/>
    <x v="1"/>
    <s v="180"/>
    <s v="180"/>
    <s v="63"/>
    <s v="15,3"/>
    <s v="0,14"/>
    <x v="1"/>
    <x v="1"/>
    <x v="1"/>
  </r>
  <r>
    <x v="1"/>
    <x v="0"/>
    <n v="210001"/>
    <x v="17"/>
    <x v="1"/>
    <x v="2"/>
    <x v="2"/>
    <s v="195"/>
    <s v="195"/>
    <s v="68,25"/>
    <s v="16,58"/>
    <s v="48.75"/>
    <x v="0"/>
    <x v="1"/>
    <x v="1"/>
  </r>
  <r>
    <x v="1"/>
    <x v="0"/>
    <n v="312807"/>
    <x v="16"/>
    <x v="1"/>
    <x v="2"/>
    <x v="2"/>
    <s v="185"/>
    <s v="185"/>
    <s v="64,75"/>
    <s v="15,73"/>
    <s v="46.25"/>
    <x v="0"/>
    <x v="1"/>
    <x v="1"/>
  </r>
  <r>
    <x v="1"/>
    <x v="0"/>
    <n v="209211"/>
    <x v="15"/>
    <x v="1"/>
    <x v="1"/>
    <x v="1"/>
    <m/>
    <m/>
    <m/>
    <m/>
    <m/>
    <x v="0"/>
    <x v="0"/>
    <x v="1"/>
  </r>
  <r>
    <x v="1"/>
    <x v="0"/>
    <n v="312617"/>
    <x v="12"/>
    <x v="1"/>
    <x v="1"/>
    <x v="1"/>
    <s v="75"/>
    <s v="75"/>
    <s v="26,25"/>
    <s v="6,38"/>
    <s v="0,06"/>
    <x v="3"/>
    <x v="1"/>
    <x v="1"/>
  </r>
  <r>
    <x v="1"/>
    <x v="4"/>
    <n v="209209"/>
    <x v="13"/>
    <x v="1"/>
    <x v="1"/>
    <x v="1"/>
    <m/>
    <m/>
    <m/>
    <m/>
    <m/>
    <x v="0"/>
    <x v="0"/>
    <x v="1"/>
  </r>
  <r>
    <x v="1"/>
    <x v="1"/>
    <n v="302988"/>
    <x v="14"/>
    <x v="1"/>
    <x v="1"/>
    <x v="1"/>
    <m/>
    <m/>
    <m/>
    <m/>
    <m/>
    <x v="0"/>
    <x v="0"/>
    <x v="1"/>
  </r>
  <r>
    <x v="1"/>
    <x v="0"/>
    <n v="206708"/>
    <x v="4"/>
    <x v="0"/>
    <x v="2"/>
    <x v="2"/>
    <m/>
    <m/>
    <m/>
    <m/>
    <m/>
    <x v="0"/>
    <x v="0"/>
    <x v="1"/>
  </r>
  <r>
    <x v="1"/>
    <x v="0"/>
    <n v="312617"/>
    <x v="12"/>
    <x v="1"/>
    <x v="2"/>
    <x v="2"/>
    <s v="100"/>
    <s v="100"/>
    <s v="35"/>
    <s v="8,5"/>
    <s v="25"/>
    <x v="0"/>
    <x v="1"/>
    <x v="1"/>
  </r>
  <r>
    <x v="1"/>
    <x v="0"/>
    <n v="209208"/>
    <x v="11"/>
    <x v="1"/>
    <x v="1"/>
    <x v="1"/>
    <m/>
    <m/>
    <m/>
    <m/>
    <m/>
    <x v="0"/>
    <x v="0"/>
    <x v="1"/>
  </r>
  <r>
    <x v="1"/>
    <x v="0"/>
    <n v="312259"/>
    <x v="7"/>
    <x v="0"/>
    <x v="1"/>
    <x v="1"/>
    <m/>
    <m/>
    <m/>
    <m/>
    <m/>
    <x v="0"/>
    <x v="0"/>
    <x v="1"/>
  </r>
  <r>
    <x v="1"/>
    <x v="3"/>
    <n v="208277"/>
    <x v="8"/>
    <x v="1"/>
    <x v="1"/>
    <x v="1"/>
    <s v="185"/>
    <s v="185"/>
    <s v="64,75"/>
    <s v="15,73"/>
    <s v="0,15"/>
    <x v="2"/>
    <x v="1"/>
    <x v="1"/>
  </r>
  <r>
    <x v="1"/>
    <x v="0"/>
    <n v="507"/>
    <x v="10"/>
    <x v="1"/>
    <x v="0"/>
    <x v="0"/>
    <s v="180"/>
    <s v="180"/>
    <s v="63"/>
    <s v="15,3"/>
    <s v="0,14"/>
    <x v="1"/>
    <x v="1"/>
    <x v="1"/>
  </r>
  <r>
    <x v="1"/>
    <x v="0"/>
    <n v="208277"/>
    <x v="8"/>
    <x v="1"/>
    <x v="2"/>
    <x v="2"/>
    <s v="175"/>
    <s v="175"/>
    <s v="61,25"/>
    <s v="14,88"/>
    <s v="43.75"/>
    <x v="0"/>
    <x v="1"/>
    <x v="1"/>
  </r>
  <r>
    <x v="1"/>
    <x v="0"/>
    <n v="303189"/>
    <x v="9"/>
    <x v="1"/>
    <x v="1"/>
    <x v="1"/>
    <m/>
    <m/>
    <m/>
    <m/>
    <m/>
    <x v="0"/>
    <x v="0"/>
    <x v="1"/>
  </r>
  <r>
    <x v="1"/>
    <x v="0"/>
    <n v="207743"/>
    <x v="5"/>
    <x v="1"/>
    <x v="1"/>
    <x v="1"/>
    <m/>
    <m/>
    <m/>
    <m/>
    <m/>
    <x v="0"/>
    <x v="0"/>
    <x v="1"/>
  </r>
  <r>
    <x v="1"/>
    <x v="0"/>
    <n v="312259"/>
    <x v="7"/>
    <x v="1"/>
    <x v="2"/>
    <x v="2"/>
    <s v="230"/>
    <s v="230"/>
    <s v="80,5"/>
    <s v="19,55"/>
    <s v="57.5"/>
    <x v="0"/>
    <x v="1"/>
    <x v="1"/>
  </r>
  <r>
    <x v="1"/>
    <x v="0"/>
    <n v="207743"/>
    <x v="5"/>
    <x v="1"/>
    <x v="2"/>
    <x v="2"/>
    <s v="205"/>
    <s v="205"/>
    <s v="71,75"/>
    <s v="17,43"/>
    <s v="51.25"/>
    <x v="0"/>
    <x v="1"/>
    <x v="1"/>
  </r>
  <r>
    <x v="1"/>
    <x v="0"/>
    <n v="303219"/>
    <x v="6"/>
    <x v="1"/>
    <x v="1"/>
    <x v="1"/>
    <m/>
    <m/>
    <m/>
    <m/>
    <m/>
    <x v="0"/>
    <x v="0"/>
    <x v="1"/>
  </r>
  <r>
    <x v="1"/>
    <x v="2"/>
    <n v="311895"/>
    <x v="3"/>
    <x v="1"/>
    <x v="1"/>
    <x v="1"/>
    <m/>
    <m/>
    <m/>
    <m/>
    <m/>
    <x v="0"/>
    <x v="0"/>
    <x v="1"/>
  </r>
  <r>
    <x v="1"/>
    <x v="0"/>
    <n v="206708"/>
    <x v="4"/>
    <x v="1"/>
    <x v="1"/>
    <x v="1"/>
    <m/>
    <m/>
    <m/>
    <m/>
    <m/>
    <x v="0"/>
    <x v="0"/>
    <x v="1"/>
  </r>
  <r>
    <x v="1"/>
    <x v="1"/>
    <n v="207404"/>
    <x v="2"/>
    <x v="1"/>
    <x v="1"/>
    <x v="1"/>
    <m/>
    <m/>
    <m/>
    <m/>
    <m/>
    <x v="0"/>
    <x v="0"/>
    <x v="1"/>
  </r>
  <r>
    <x v="1"/>
    <x v="0"/>
    <n v="303221"/>
    <x v="21"/>
    <x v="1"/>
    <x v="1"/>
    <x v="1"/>
    <m/>
    <m/>
    <m/>
    <m/>
    <m/>
    <x v="0"/>
    <x v="0"/>
    <x v="1"/>
  </r>
  <r>
    <x v="1"/>
    <x v="0"/>
    <n v="206968"/>
    <x v="86"/>
    <x v="1"/>
    <x v="2"/>
    <x v="2"/>
    <s v="215"/>
    <s v="215"/>
    <s v="75,25"/>
    <s v="18,28"/>
    <s v="53.75"/>
    <x v="0"/>
    <x v="1"/>
    <x v="1"/>
  </r>
  <r>
    <x v="2"/>
    <x v="0"/>
    <n v="210127"/>
    <x v="18"/>
    <x v="1"/>
    <x v="1"/>
    <x v="1"/>
    <m/>
    <m/>
    <m/>
    <m/>
    <m/>
    <x v="0"/>
    <x v="0"/>
    <x v="2"/>
  </r>
  <r>
    <x v="2"/>
    <x v="0"/>
    <n v="217081"/>
    <x v="51"/>
    <x v="1"/>
    <x v="1"/>
    <x v="1"/>
    <m/>
    <m/>
    <m/>
    <m/>
    <m/>
    <x v="0"/>
    <x v="0"/>
    <x v="2"/>
  </r>
  <r>
    <x v="2"/>
    <x v="0"/>
    <n v="168458"/>
    <x v="88"/>
    <x v="0"/>
    <x v="0"/>
    <x v="0"/>
    <m/>
    <m/>
    <m/>
    <m/>
    <m/>
    <x v="0"/>
    <x v="0"/>
    <x v="2"/>
  </r>
  <r>
    <x v="2"/>
    <x v="0"/>
    <n v="168458"/>
    <x v="88"/>
    <x v="0"/>
    <x v="2"/>
    <x v="2"/>
    <m/>
    <m/>
    <m/>
    <m/>
    <m/>
    <x v="0"/>
    <x v="0"/>
    <x v="2"/>
  </r>
  <r>
    <x v="2"/>
    <x v="0"/>
    <n v="210127"/>
    <x v="18"/>
    <x v="0"/>
    <x v="0"/>
    <x v="0"/>
    <m/>
    <m/>
    <m/>
    <m/>
    <m/>
    <x v="0"/>
    <x v="0"/>
    <x v="2"/>
  </r>
  <r>
    <x v="2"/>
    <x v="0"/>
    <n v="210127"/>
    <x v="18"/>
    <x v="0"/>
    <x v="2"/>
    <x v="2"/>
    <m/>
    <m/>
    <m/>
    <m/>
    <m/>
    <x v="0"/>
    <x v="0"/>
    <x v="2"/>
  </r>
  <r>
    <x v="2"/>
    <x v="0"/>
    <n v="206298"/>
    <x v="36"/>
    <x v="0"/>
    <x v="0"/>
    <x v="0"/>
    <m/>
    <m/>
    <m/>
    <m/>
    <m/>
    <x v="0"/>
    <x v="0"/>
    <x v="2"/>
  </r>
  <r>
    <x v="2"/>
    <x v="0"/>
    <n v="206298"/>
    <x v="36"/>
    <x v="0"/>
    <x v="2"/>
    <x v="2"/>
    <m/>
    <m/>
    <m/>
    <m/>
    <m/>
    <x v="0"/>
    <x v="0"/>
    <x v="2"/>
  </r>
  <r>
    <x v="2"/>
    <x v="0"/>
    <n v="213849"/>
    <x v="37"/>
    <x v="0"/>
    <x v="0"/>
    <x v="0"/>
    <m/>
    <m/>
    <m/>
    <m/>
    <m/>
    <x v="0"/>
    <x v="0"/>
    <x v="2"/>
  </r>
  <r>
    <x v="2"/>
    <x v="0"/>
    <n v="507"/>
    <x v="10"/>
    <x v="1"/>
    <x v="2"/>
    <x v="2"/>
    <s v="205"/>
    <s v="205"/>
    <s v="71,75"/>
    <s v="17,43"/>
    <s v="51.25"/>
    <x v="0"/>
    <x v="1"/>
    <x v="2"/>
  </r>
  <r>
    <x v="2"/>
    <x v="0"/>
    <n v="206968"/>
    <x v="86"/>
    <x v="1"/>
    <x v="2"/>
    <x v="2"/>
    <s v="215"/>
    <s v="215"/>
    <s v="75,25"/>
    <s v="18,28"/>
    <s v="53.75"/>
    <x v="0"/>
    <x v="1"/>
    <x v="2"/>
  </r>
  <r>
    <x v="2"/>
    <x v="0"/>
    <n v="303221"/>
    <x v="21"/>
    <x v="1"/>
    <x v="1"/>
    <x v="1"/>
    <m/>
    <m/>
    <m/>
    <m/>
    <m/>
    <x v="0"/>
    <x v="0"/>
    <x v="2"/>
  </r>
  <r>
    <x v="2"/>
    <x v="0"/>
    <n v="303219"/>
    <x v="6"/>
    <x v="1"/>
    <x v="1"/>
    <x v="1"/>
    <m/>
    <m/>
    <m/>
    <m/>
    <m/>
    <x v="0"/>
    <x v="0"/>
    <x v="2"/>
  </r>
  <r>
    <x v="2"/>
    <x v="0"/>
    <n v="312259"/>
    <x v="7"/>
    <x v="0"/>
    <x v="0"/>
    <x v="0"/>
    <m/>
    <m/>
    <m/>
    <m/>
    <m/>
    <x v="0"/>
    <x v="0"/>
    <x v="2"/>
  </r>
  <r>
    <x v="2"/>
    <x v="0"/>
    <n v="208277"/>
    <x v="8"/>
    <x v="0"/>
    <x v="0"/>
    <x v="0"/>
    <s v="185"/>
    <s v="185"/>
    <s v="64,75"/>
    <s v="15,73"/>
    <s v="0,15"/>
    <x v="2"/>
    <x v="1"/>
    <x v="2"/>
  </r>
  <r>
    <x v="2"/>
    <x v="0"/>
    <n v="169537"/>
    <x v="83"/>
    <x v="0"/>
    <x v="0"/>
    <x v="0"/>
    <m/>
    <m/>
    <m/>
    <m/>
    <m/>
    <x v="0"/>
    <x v="0"/>
    <x v="2"/>
  </r>
  <r>
    <x v="2"/>
    <x v="0"/>
    <n v="169537"/>
    <x v="83"/>
    <x v="0"/>
    <x v="2"/>
    <x v="2"/>
    <m/>
    <m/>
    <m/>
    <m/>
    <m/>
    <x v="0"/>
    <x v="0"/>
    <x v="2"/>
  </r>
  <r>
    <x v="2"/>
    <x v="0"/>
    <n v="312807"/>
    <x v="16"/>
    <x v="0"/>
    <x v="1"/>
    <x v="1"/>
    <m/>
    <m/>
    <m/>
    <m/>
    <m/>
    <x v="0"/>
    <x v="0"/>
    <x v="2"/>
  </r>
  <r>
    <x v="2"/>
    <x v="0"/>
    <n v="312807"/>
    <x v="16"/>
    <x v="0"/>
    <x v="0"/>
    <x v="0"/>
    <m/>
    <m/>
    <m/>
    <m/>
    <m/>
    <x v="0"/>
    <x v="0"/>
    <x v="2"/>
  </r>
  <r>
    <x v="2"/>
    <x v="0"/>
    <n v="210557"/>
    <x v="28"/>
    <x v="0"/>
    <x v="0"/>
    <x v="0"/>
    <m/>
    <m/>
    <m/>
    <m/>
    <m/>
    <x v="0"/>
    <x v="0"/>
    <x v="2"/>
  </r>
  <r>
    <x v="2"/>
    <x v="0"/>
    <n v="210557"/>
    <x v="28"/>
    <x v="0"/>
    <x v="2"/>
    <x v="2"/>
    <m/>
    <m/>
    <m/>
    <m/>
    <m/>
    <x v="0"/>
    <x v="0"/>
    <x v="2"/>
  </r>
  <r>
    <x v="2"/>
    <x v="0"/>
    <n v="205228"/>
    <x v="50"/>
    <x v="0"/>
    <x v="0"/>
    <x v="0"/>
    <s v="205"/>
    <s v="205"/>
    <s v="71,75"/>
    <s v="17,43"/>
    <s v="0,16"/>
    <x v="10"/>
    <x v="1"/>
    <x v="2"/>
  </r>
  <r>
    <x v="2"/>
    <x v="0"/>
    <n v="205228"/>
    <x v="50"/>
    <x v="0"/>
    <x v="2"/>
    <x v="2"/>
    <s v="125"/>
    <s v="125"/>
    <s v="43,75"/>
    <s v="10,63"/>
    <s v="31.25"/>
    <x v="0"/>
    <x v="1"/>
    <x v="2"/>
  </r>
  <r>
    <x v="2"/>
    <x v="2"/>
    <n v="311895"/>
    <x v="3"/>
    <x v="1"/>
    <x v="1"/>
    <x v="1"/>
    <m/>
    <m/>
    <m/>
    <m/>
    <m/>
    <x v="0"/>
    <x v="0"/>
    <x v="2"/>
  </r>
  <r>
    <x v="2"/>
    <x v="0"/>
    <n v="206708"/>
    <x v="4"/>
    <x v="1"/>
    <x v="1"/>
    <x v="1"/>
    <m/>
    <m/>
    <m/>
    <m/>
    <m/>
    <x v="0"/>
    <x v="0"/>
    <x v="2"/>
  </r>
  <r>
    <x v="2"/>
    <x v="1"/>
    <n v="207404"/>
    <x v="2"/>
    <x v="1"/>
    <x v="1"/>
    <x v="1"/>
    <m/>
    <m/>
    <m/>
    <m/>
    <m/>
    <x v="0"/>
    <x v="0"/>
    <x v="2"/>
  </r>
  <r>
    <x v="2"/>
    <x v="0"/>
    <n v="312259"/>
    <x v="7"/>
    <x v="1"/>
    <x v="2"/>
    <x v="2"/>
    <s v="230"/>
    <s v="230"/>
    <s v="80,5"/>
    <s v="19,55"/>
    <s v="57.5"/>
    <x v="0"/>
    <x v="1"/>
    <x v="2"/>
  </r>
  <r>
    <x v="2"/>
    <x v="0"/>
    <n v="303189"/>
    <x v="9"/>
    <x v="1"/>
    <x v="1"/>
    <x v="1"/>
    <m/>
    <m/>
    <m/>
    <m/>
    <m/>
    <x v="0"/>
    <x v="0"/>
    <x v="2"/>
  </r>
  <r>
    <x v="2"/>
    <x v="0"/>
    <n v="218674"/>
    <x v="95"/>
    <x v="0"/>
    <x v="0"/>
    <x v="0"/>
    <m/>
    <m/>
    <m/>
    <m/>
    <m/>
    <x v="0"/>
    <x v="0"/>
    <x v="2"/>
  </r>
  <r>
    <x v="2"/>
    <x v="0"/>
    <n v="218674"/>
    <x v="95"/>
    <x v="0"/>
    <x v="2"/>
    <x v="2"/>
    <m/>
    <m/>
    <m/>
    <m/>
    <m/>
    <x v="0"/>
    <x v="0"/>
    <x v="2"/>
  </r>
  <r>
    <x v="2"/>
    <x v="0"/>
    <n v="211622"/>
    <x v="33"/>
    <x v="0"/>
    <x v="1"/>
    <x v="1"/>
    <m/>
    <m/>
    <m/>
    <m/>
    <m/>
    <x v="0"/>
    <x v="0"/>
    <x v="2"/>
  </r>
  <r>
    <x v="2"/>
    <x v="0"/>
    <n v="211622"/>
    <x v="33"/>
    <x v="0"/>
    <x v="0"/>
    <x v="0"/>
    <m/>
    <m/>
    <m/>
    <m/>
    <m/>
    <x v="0"/>
    <x v="0"/>
    <x v="2"/>
  </r>
  <r>
    <x v="2"/>
    <x v="0"/>
    <n v="209211"/>
    <x v="15"/>
    <x v="0"/>
    <x v="0"/>
    <x v="0"/>
    <m/>
    <m/>
    <m/>
    <m/>
    <m/>
    <x v="0"/>
    <x v="0"/>
    <x v="2"/>
  </r>
  <r>
    <x v="2"/>
    <x v="0"/>
    <n v="209211"/>
    <x v="15"/>
    <x v="0"/>
    <x v="2"/>
    <x v="2"/>
    <m/>
    <m/>
    <m/>
    <m/>
    <m/>
    <x v="0"/>
    <x v="0"/>
    <x v="2"/>
  </r>
  <r>
    <x v="2"/>
    <x v="0"/>
    <n v="215020"/>
    <x v="43"/>
    <x v="0"/>
    <x v="0"/>
    <x v="0"/>
    <m/>
    <m/>
    <m/>
    <m/>
    <m/>
    <x v="0"/>
    <x v="0"/>
    <x v="2"/>
  </r>
  <r>
    <x v="2"/>
    <x v="0"/>
    <n v="144649"/>
    <x v="94"/>
    <x v="0"/>
    <x v="0"/>
    <x v="0"/>
    <m/>
    <m/>
    <m/>
    <m/>
    <m/>
    <x v="0"/>
    <x v="0"/>
    <x v="2"/>
  </r>
  <r>
    <x v="2"/>
    <x v="0"/>
    <n v="144649"/>
    <x v="94"/>
    <x v="0"/>
    <x v="2"/>
    <x v="2"/>
    <m/>
    <m/>
    <m/>
    <m/>
    <m/>
    <x v="0"/>
    <x v="0"/>
    <x v="2"/>
  </r>
  <r>
    <x v="2"/>
    <x v="0"/>
    <n v="300571"/>
    <x v="99"/>
    <x v="0"/>
    <x v="0"/>
    <x v="0"/>
    <s v="0"/>
    <s v="150"/>
    <s v="52,5"/>
    <s v="12,75"/>
    <s v="0"/>
    <x v="11"/>
    <x v="1"/>
    <x v="2"/>
  </r>
  <r>
    <x v="2"/>
    <x v="0"/>
    <n v="302856"/>
    <x v="19"/>
    <x v="0"/>
    <x v="0"/>
    <x v="0"/>
    <m/>
    <m/>
    <m/>
    <m/>
    <m/>
    <x v="0"/>
    <x v="0"/>
    <x v="2"/>
  </r>
  <r>
    <x v="2"/>
    <x v="0"/>
    <n v="207743"/>
    <x v="5"/>
    <x v="1"/>
    <x v="2"/>
    <x v="2"/>
    <s v="205"/>
    <s v="205"/>
    <s v="71,75"/>
    <s v="17,43"/>
    <s v="51.25"/>
    <x v="0"/>
    <x v="1"/>
    <x v="2"/>
  </r>
  <r>
    <x v="2"/>
    <x v="0"/>
    <n v="507"/>
    <x v="10"/>
    <x v="1"/>
    <x v="0"/>
    <x v="0"/>
    <s v="180"/>
    <s v="180"/>
    <s v="63"/>
    <s v="15,3"/>
    <s v="0,14"/>
    <x v="1"/>
    <x v="1"/>
    <x v="2"/>
  </r>
  <r>
    <x v="2"/>
    <x v="0"/>
    <n v="312259"/>
    <x v="7"/>
    <x v="0"/>
    <x v="1"/>
    <x v="1"/>
    <m/>
    <m/>
    <m/>
    <m/>
    <m/>
    <x v="0"/>
    <x v="0"/>
    <x v="2"/>
  </r>
  <r>
    <x v="2"/>
    <x v="0"/>
    <n v="301229"/>
    <x v="91"/>
    <x v="0"/>
    <x v="1"/>
    <x v="1"/>
    <s v="125"/>
    <s v="125"/>
    <s v="43,75"/>
    <s v="10,63"/>
    <s v="0,1"/>
    <x v="9"/>
    <x v="1"/>
    <x v="2"/>
  </r>
  <r>
    <x v="2"/>
    <x v="0"/>
    <n v="301229"/>
    <x v="91"/>
    <x v="0"/>
    <x v="0"/>
    <x v="0"/>
    <s v="125"/>
    <s v="125"/>
    <s v="43,75"/>
    <s v="10,63"/>
    <s v="0,1"/>
    <x v="9"/>
    <x v="1"/>
    <x v="2"/>
  </r>
  <r>
    <x v="2"/>
    <x v="0"/>
    <n v="117456"/>
    <x v="70"/>
    <x v="0"/>
    <x v="0"/>
    <x v="0"/>
    <m/>
    <m/>
    <m/>
    <m/>
    <m/>
    <x v="0"/>
    <x v="0"/>
    <x v="2"/>
  </r>
  <r>
    <x v="2"/>
    <x v="0"/>
    <n v="117456"/>
    <x v="70"/>
    <x v="0"/>
    <x v="2"/>
    <x v="2"/>
    <m/>
    <m/>
    <m/>
    <m/>
    <m/>
    <x v="0"/>
    <x v="0"/>
    <x v="2"/>
  </r>
  <r>
    <x v="2"/>
    <x v="0"/>
    <n v="314137"/>
    <x v="20"/>
    <x v="0"/>
    <x v="1"/>
    <x v="1"/>
    <m/>
    <m/>
    <m/>
    <m/>
    <m/>
    <x v="0"/>
    <x v="0"/>
    <x v="2"/>
  </r>
  <r>
    <x v="2"/>
    <x v="0"/>
    <n v="314137"/>
    <x v="20"/>
    <x v="0"/>
    <x v="0"/>
    <x v="0"/>
    <m/>
    <m/>
    <m/>
    <m/>
    <m/>
    <x v="0"/>
    <x v="0"/>
    <x v="2"/>
  </r>
  <r>
    <x v="2"/>
    <x v="0"/>
    <n v="302856"/>
    <x v="19"/>
    <x v="1"/>
    <x v="1"/>
    <x v="1"/>
    <m/>
    <m/>
    <m/>
    <m/>
    <m/>
    <x v="0"/>
    <x v="0"/>
    <x v="2"/>
  </r>
  <r>
    <x v="2"/>
    <x v="0"/>
    <n v="336442"/>
    <x v="56"/>
    <x v="1"/>
    <x v="2"/>
    <x v="2"/>
    <s v="215"/>
    <s v="215"/>
    <s v="75,25"/>
    <s v="18,28"/>
    <s v="53.75"/>
    <x v="0"/>
    <x v="1"/>
    <x v="2"/>
  </r>
  <r>
    <x v="2"/>
    <x v="0"/>
    <n v="207743"/>
    <x v="5"/>
    <x v="1"/>
    <x v="1"/>
    <x v="1"/>
    <m/>
    <m/>
    <m/>
    <m/>
    <m/>
    <x v="0"/>
    <x v="0"/>
    <x v="2"/>
  </r>
  <r>
    <x v="2"/>
    <x v="0"/>
    <n v="312617"/>
    <x v="12"/>
    <x v="1"/>
    <x v="2"/>
    <x v="2"/>
    <s v="100"/>
    <s v="100"/>
    <s v="35"/>
    <s v="8,5"/>
    <s v="25"/>
    <x v="0"/>
    <x v="1"/>
    <x v="2"/>
  </r>
  <r>
    <x v="2"/>
    <x v="1"/>
    <n v="302988"/>
    <x v="14"/>
    <x v="1"/>
    <x v="1"/>
    <x v="1"/>
    <m/>
    <m/>
    <m/>
    <m/>
    <m/>
    <x v="0"/>
    <x v="0"/>
    <x v="2"/>
  </r>
  <r>
    <x v="2"/>
    <x v="0"/>
    <n v="206348"/>
    <x v="25"/>
    <x v="0"/>
    <x v="0"/>
    <x v="0"/>
    <s v="150"/>
    <s v="150"/>
    <s v="52,5"/>
    <s v="12,75"/>
    <s v="0,12"/>
    <x v="5"/>
    <x v="1"/>
    <x v="2"/>
  </r>
  <r>
    <x v="2"/>
    <x v="0"/>
    <n v="204615"/>
    <x v="67"/>
    <x v="0"/>
    <x v="0"/>
    <x v="0"/>
    <m/>
    <m/>
    <m/>
    <m/>
    <m/>
    <x v="0"/>
    <x v="0"/>
    <x v="2"/>
  </r>
  <r>
    <x v="2"/>
    <x v="0"/>
    <n v="204615"/>
    <x v="67"/>
    <x v="0"/>
    <x v="2"/>
    <x v="2"/>
    <m/>
    <m/>
    <m/>
    <m/>
    <m/>
    <x v="0"/>
    <x v="0"/>
    <x v="2"/>
  </r>
  <r>
    <x v="2"/>
    <x v="0"/>
    <n v="118535"/>
    <x v="90"/>
    <x v="0"/>
    <x v="0"/>
    <x v="0"/>
    <m/>
    <m/>
    <m/>
    <m/>
    <m/>
    <x v="0"/>
    <x v="0"/>
    <x v="2"/>
  </r>
  <r>
    <x v="2"/>
    <x v="0"/>
    <n v="118535"/>
    <x v="90"/>
    <x v="0"/>
    <x v="2"/>
    <x v="2"/>
    <m/>
    <m/>
    <m/>
    <m/>
    <m/>
    <x v="0"/>
    <x v="0"/>
    <x v="2"/>
  </r>
  <r>
    <x v="2"/>
    <x v="0"/>
    <n v="301983"/>
    <x v="47"/>
    <x v="0"/>
    <x v="0"/>
    <x v="0"/>
    <m/>
    <m/>
    <m/>
    <m/>
    <m/>
    <x v="0"/>
    <x v="0"/>
    <x v="2"/>
  </r>
  <r>
    <x v="2"/>
    <x v="0"/>
    <n v="218732"/>
    <x v="89"/>
    <x v="0"/>
    <x v="0"/>
    <x v="0"/>
    <m/>
    <m/>
    <m/>
    <m/>
    <m/>
    <x v="0"/>
    <x v="0"/>
    <x v="2"/>
  </r>
  <r>
    <x v="2"/>
    <x v="0"/>
    <n v="218732"/>
    <x v="89"/>
    <x v="0"/>
    <x v="2"/>
    <x v="2"/>
    <m/>
    <m/>
    <m/>
    <m/>
    <m/>
    <x v="0"/>
    <x v="0"/>
    <x v="2"/>
  </r>
  <r>
    <x v="2"/>
    <x v="0"/>
    <n v="336442"/>
    <x v="56"/>
    <x v="0"/>
    <x v="0"/>
    <x v="0"/>
    <s v="190"/>
    <s v="190"/>
    <s v="66,5"/>
    <s v="16,15"/>
    <s v="0,15"/>
    <x v="2"/>
    <x v="1"/>
    <x v="2"/>
  </r>
  <r>
    <x v="2"/>
    <x v="0"/>
    <n v="336442"/>
    <x v="56"/>
    <x v="0"/>
    <x v="1"/>
    <x v="1"/>
    <s v="190"/>
    <s v="190"/>
    <s v="66,5"/>
    <s v="16,15"/>
    <s v="0,15"/>
    <x v="2"/>
    <x v="1"/>
    <x v="2"/>
  </r>
  <r>
    <x v="2"/>
    <x v="0"/>
    <n v="208277"/>
    <x v="8"/>
    <x v="1"/>
    <x v="2"/>
    <x v="2"/>
    <s v="175"/>
    <s v="175"/>
    <s v="61,25"/>
    <s v="14,88"/>
    <s v="43.75"/>
    <x v="0"/>
    <x v="1"/>
    <x v="2"/>
  </r>
  <r>
    <x v="2"/>
    <x v="0"/>
    <n v="312617"/>
    <x v="12"/>
    <x v="1"/>
    <x v="1"/>
    <x v="1"/>
    <s v="75"/>
    <s v="75"/>
    <s v="26,25"/>
    <s v="6,38"/>
    <s v="0,06"/>
    <x v="3"/>
    <x v="1"/>
    <x v="2"/>
  </r>
  <r>
    <x v="2"/>
    <x v="0"/>
    <n v="312807"/>
    <x v="16"/>
    <x v="1"/>
    <x v="2"/>
    <x v="2"/>
    <s v="185"/>
    <s v="185"/>
    <s v="64,75"/>
    <s v="15,73"/>
    <s v="46.25"/>
    <x v="0"/>
    <x v="1"/>
    <x v="2"/>
  </r>
  <r>
    <x v="2"/>
    <x v="0"/>
    <n v="206968"/>
    <x v="86"/>
    <x v="0"/>
    <x v="1"/>
    <x v="1"/>
    <m/>
    <m/>
    <m/>
    <m/>
    <m/>
    <x v="0"/>
    <x v="0"/>
    <x v="2"/>
  </r>
  <r>
    <x v="2"/>
    <x v="0"/>
    <n v="206968"/>
    <x v="86"/>
    <x v="0"/>
    <x v="0"/>
    <x v="0"/>
    <m/>
    <m/>
    <m/>
    <m/>
    <m/>
    <x v="0"/>
    <x v="0"/>
    <x v="2"/>
  </r>
  <r>
    <x v="2"/>
    <x v="0"/>
    <n v="303189"/>
    <x v="9"/>
    <x v="0"/>
    <x v="0"/>
    <x v="0"/>
    <m/>
    <m/>
    <m/>
    <m/>
    <m/>
    <x v="0"/>
    <x v="0"/>
    <x v="2"/>
  </r>
  <r>
    <x v="2"/>
    <x v="0"/>
    <n v="303189"/>
    <x v="9"/>
    <x v="0"/>
    <x v="2"/>
    <x v="2"/>
    <m/>
    <m/>
    <m/>
    <m/>
    <m/>
    <x v="0"/>
    <x v="0"/>
    <x v="2"/>
  </r>
  <r>
    <x v="2"/>
    <x v="0"/>
    <n v="218644"/>
    <x v="85"/>
    <x v="0"/>
    <x v="0"/>
    <x v="0"/>
    <m/>
    <m/>
    <m/>
    <m/>
    <m/>
    <x v="0"/>
    <x v="0"/>
    <x v="2"/>
  </r>
  <r>
    <x v="2"/>
    <x v="0"/>
    <n v="300711"/>
    <x v="84"/>
    <x v="0"/>
    <x v="0"/>
    <x v="0"/>
    <m/>
    <m/>
    <m/>
    <m/>
    <m/>
    <x v="0"/>
    <x v="0"/>
    <x v="2"/>
  </r>
  <r>
    <x v="2"/>
    <x v="0"/>
    <n v="300711"/>
    <x v="84"/>
    <x v="0"/>
    <x v="2"/>
    <x v="2"/>
    <m/>
    <m/>
    <m/>
    <m/>
    <m/>
    <x v="0"/>
    <x v="0"/>
    <x v="2"/>
  </r>
  <r>
    <x v="2"/>
    <x v="0"/>
    <n v="211470"/>
    <x v="31"/>
    <x v="0"/>
    <x v="0"/>
    <x v="0"/>
    <m/>
    <m/>
    <m/>
    <m/>
    <m/>
    <x v="0"/>
    <x v="0"/>
    <x v="2"/>
  </r>
  <r>
    <x v="2"/>
    <x v="0"/>
    <n v="211470"/>
    <x v="31"/>
    <x v="0"/>
    <x v="2"/>
    <x v="2"/>
    <m/>
    <m/>
    <m/>
    <m/>
    <m/>
    <x v="0"/>
    <x v="0"/>
    <x v="2"/>
  </r>
  <r>
    <x v="2"/>
    <x v="0"/>
    <n v="206236"/>
    <x v="38"/>
    <x v="0"/>
    <x v="2"/>
    <x v="2"/>
    <m/>
    <m/>
    <m/>
    <m/>
    <m/>
    <x v="0"/>
    <x v="0"/>
    <x v="2"/>
  </r>
  <r>
    <x v="2"/>
    <x v="0"/>
    <n v="206236"/>
    <x v="38"/>
    <x v="0"/>
    <x v="0"/>
    <x v="0"/>
    <s v="280"/>
    <s v="280"/>
    <s v="98"/>
    <s v="23,8"/>
    <s v="0,22"/>
    <x v="8"/>
    <x v="1"/>
    <x v="2"/>
  </r>
  <r>
    <x v="2"/>
    <x v="3"/>
    <n v="208277"/>
    <x v="8"/>
    <x v="1"/>
    <x v="1"/>
    <x v="1"/>
    <s v="185"/>
    <s v="185"/>
    <s v="64,75"/>
    <s v="15,73"/>
    <s v="0,15"/>
    <x v="2"/>
    <x v="1"/>
    <x v="2"/>
  </r>
  <r>
    <x v="2"/>
    <x v="0"/>
    <n v="302856"/>
    <x v="19"/>
    <x v="1"/>
    <x v="2"/>
    <x v="2"/>
    <m/>
    <m/>
    <m/>
    <m/>
    <m/>
    <x v="0"/>
    <x v="0"/>
    <x v="2"/>
  </r>
  <r>
    <x v="2"/>
    <x v="1"/>
    <n v="507"/>
    <x v="10"/>
    <x v="1"/>
    <x v="1"/>
    <x v="1"/>
    <s v="180"/>
    <s v="180"/>
    <s v="63"/>
    <s v="15,3"/>
    <s v="0,14"/>
    <x v="1"/>
    <x v="1"/>
    <x v="2"/>
  </r>
  <r>
    <x v="2"/>
    <x v="0"/>
    <n v="207743"/>
    <x v="5"/>
    <x v="0"/>
    <x v="0"/>
    <x v="0"/>
    <m/>
    <m/>
    <m/>
    <m/>
    <m/>
    <x v="0"/>
    <x v="0"/>
    <x v="2"/>
  </r>
  <r>
    <x v="2"/>
    <x v="0"/>
    <n v="205985"/>
    <x v="42"/>
    <x v="0"/>
    <x v="0"/>
    <x v="0"/>
    <m/>
    <m/>
    <m/>
    <m/>
    <m/>
    <x v="0"/>
    <x v="0"/>
    <x v="2"/>
  </r>
  <r>
    <x v="2"/>
    <x v="0"/>
    <n v="218402"/>
    <x v="71"/>
    <x v="0"/>
    <x v="0"/>
    <x v="0"/>
    <m/>
    <m/>
    <m/>
    <m/>
    <m/>
    <x v="0"/>
    <x v="0"/>
    <x v="2"/>
  </r>
  <r>
    <x v="2"/>
    <x v="0"/>
    <n v="218402"/>
    <x v="71"/>
    <x v="1"/>
    <x v="2"/>
    <x v="2"/>
    <s v="135"/>
    <s v="135"/>
    <s v="47,25"/>
    <s v="11,48"/>
    <s v="33.75"/>
    <x v="0"/>
    <x v="1"/>
    <x v="2"/>
  </r>
  <r>
    <x v="2"/>
    <x v="0"/>
    <n v="158311"/>
    <x v="80"/>
    <x v="0"/>
    <x v="0"/>
    <x v="0"/>
    <m/>
    <m/>
    <m/>
    <m/>
    <m/>
    <x v="0"/>
    <x v="0"/>
    <x v="2"/>
  </r>
  <r>
    <x v="2"/>
    <x v="0"/>
    <n v="158311"/>
    <x v="80"/>
    <x v="0"/>
    <x v="2"/>
    <x v="2"/>
    <m/>
    <m/>
    <m/>
    <m/>
    <m/>
    <x v="0"/>
    <x v="0"/>
    <x v="2"/>
  </r>
  <r>
    <x v="2"/>
    <x v="0"/>
    <n v="209208"/>
    <x v="11"/>
    <x v="0"/>
    <x v="0"/>
    <x v="0"/>
    <m/>
    <m/>
    <m/>
    <m/>
    <m/>
    <x v="0"/>
    <x v="0"/>
    <x v="2"/>
  </r>
  <r>
    <x v="2"/>
    <x v="0"/>
    <n v="209208"/>
    <x v="11"/>
    <x v="0"/>
    <x v="2"/>
    <x v="2"/>
    <m/>
    <m/>
    <m/>
    <m/>
    <m/>
    <x v="0"/>
    <x v="0"/>
    <x v="2"/>
  </r>
  <r>
    <x v="2"/>
    <x v="0"/>
    <n v="333530"/>
    <x v="54"/>
    <x v="0"/>
    <x v="0"/>
    <x v="0"/>
    <m/>
    <m/>
    <m/>
    <m/>
    <m/>
    <x v="0"/>
    <x v="0"/>
    <x v="2"/>
  </r>
  <r>
    <x v="2"/>
    <x v="0"/>
    <n v="314137"/>
    <x v="20"/>
    <x v="1"/>
    <x v="2"/>
    <x v="2"/>
    <s v="215"/>
    <s v="215"/>
    <s v="75,25"/>
    <s v="18,28"/>
    <s v="53.75"/>
    <x v="0"/>
    <x v="1"/>
    <x v="2"/>
  </r>
  <r>
    <x v="2"/>
    <x v="4"/>
    <n v="302769"/>
    <x v="24"/>
    <x v="1"/>
    <x v="1"/>
    <x v="1"/>
    <m/>
    <m/>
    <m/>
    <m/>
    <m/>
    <x v="0"/>
    <x v="0"/>
    <x v="2"/>
  </r>
  <r>
    <x v="2"/>
    <x v="0"/>
    <n v="209208"/>
    <x v="11"/>
    <x v="1"/>
    <x v="1"/>
    <x v="1"/>
    <m/>
    <m/>
    <m/>
    <m/>
    <m/>
    <x v="0"/>
    <x v="0"/>
    <x v="2"/>
  </r>
  <r>
    <x v="2"/>
    <x v="0"/>
    <n v="315199"/>
    <x v="22"/>
    <x v="1"/>
    <x v="1"/>
    <x v="1"/>
    <m/>
    <m/>
    <m/>
    <m/>
    <m/>
    <x v="0"/>
    <x v="0"/>
    <x v="2"/>
  </r>
  <r>
    <x v="2"/>
    <x v="0"/>
    <n v="316646"/>
    <x v="26"/>
    <x v="1"/>
    <x v="2"/>
    <x v="2"/>
    <s v="100"/>
    <s v="100"/>
    <s v="35"/>
    <s v="8,5"/>
    <s v="25"/>
    <x v="0"/>
    <x v="1"/>
    <x v="2"/>
  </r>
  <r>
    <x v="2"/>
    <x v="0"/>
    <n v="333530"/>
    <x v="54"/>
    <x v="0"/>
    <x v="2"/>
    <x v="2"/>
    <m/>
    <m/>
    <m/>
    <m/>
    <m/>
    <x v="0"/>
    <x v="0"/>
    <x v="2"/>
  </r>
  <r>
    <x v="2"/>
    <x v="0"/>
    <n v="311895"/>
    <x v="3"/>
    <x v="0"/>
    <x v="0"/>
    <x v="0"/>
    <m/>
    <m/>
    <m/>
    <m/>
    <m/>
    <x v="0"/>
    <x v="0"/>
    <x v="2"/>
  </r>
  <r>
    <x v="2"/>
    <x v="0"/>
    <n v="311895"/>
    <x v="3"/>
    <x v="0"/>
    <x v="2"/>
    <x v="2"/>
    <m/>
    <m/>
    <m/>
    <m/>
    <m/>
    <x v="0"/>
    <x v="0"/>
    <x v="2"/>
  </r>
  <r>
    <x v="2"/>
    <x v="0"/>
    <n v="218628"/>
    <x v="79"/>
    <x v="0"/>
    <x v="0"/>
    <x v="0"/>
    <m/>
    <m/>
    <m/>
    <m/>
    <m/>
    <x v="0"/>
    <x v="0"/>
    <x v="2"/>
  </r>
  <r>
    <x v="2"/>
    <x v="0"/>
    <n v="210001"/>
    <x v="17"/>
    <x v="0"/>
    <x v="0"/>
    <x v="0"/>
    <s v="225"/>
    <s v="225"/>
    <s v="78,75"/>
    <s v="19,13"/>
    <s v="0,18"/>
    <x v="4"/>
    <x v="1"/>
    <x v="2"/>
  </r>
  <r>
    <x v="2"/>
    <x v="0"/>
    <n v="301981"/>
    <x v="53"/>
    <x v="0"/>
    <x v="0"/>
    <x v="0"/>
    <m/>
    <m/>
    <m/>
    <m/>
    <m/>
    <x v="0"/>
    <x v="0"/>
    <x v="2"/>
  </r>
  <r>
    <x v="2"/>
    <x v="0"/>
    <n v="204939"/>
    <x v="63"/>
    <x v="0"/>
    <x v="0"/>
    <x v="0"/>
    <m/>
    <m/>
    <m/>
    <m/>
    <m/>
    <x v="0"/>
    <x v="0"/>
    <x v="2"/>
  </r>
  <r>
    <x v="2"/>
    <x v="0"/>
    <n v="204939"/>
    <x v="63"/>
    <x v="0"/>
    <x v="2"/>
    <x v="2"/>
    <m/>
    <m/>
    <m/>
    <m/>
    <m/>
    <x v="0"/>
    <x v="0"/>
    <x v="2"/>
  </r>
  <r>
    <x v="2"/>
    <x v="0"/>
    <n v="206708"/>
    <x v="4"/>
    <x v="0"/>
    <x v="2"/>
    <x v="2"/>
    <m/>
    <m/>
    <m/>
    <m/>
    <m/>
    <x v="0"/>
    <x v="0"/>
    <x v="2"/>
  </r>
  <r>
    <x v="2"/>
    <x v="0"/>
    <n v="206708"/>
    <x v="4"/>
    <x v="0"/>
    <x v="0"/>
    <x v="0"/>
    <m/>
    <m/>
    <m/>
    <m/>
    <m/>
    <x v="0"/>
    <x v="0"/>
    <x v="2"/>
  </r>
  <r>
    <x v="2"/>
    <x v="4"/>
    <n v="209209"/>
    <x v="13"/>
    <x v="1"/>
    <x v="1"/>
    <x v="1"/>
    <m/>
    <m/>
    <m/>
    <m/>
    <m/>
    <x v="0"/>
    <x v="0"/>
    <x v="2"/>
  </r>
  <r>
    <x v="2"/>
    <x v="1"/>
    <n v="302737"/>
    <x v="30"/>
    <x v="1"/>
    <x v="1"/>
    <x v="1"/>
    <m/>
    <m/>
    <m/>
    <m/>
    <m/>
    <x v="0"/>
    <x v="0"/>
    <x v="2"/>
  </r>
  <r>
    <x v="2"/>
    <x v="0"/>
    <n v="686"/>
    <x v="27"/>
    <x v="1"/>
    <x v="1"/>
    <x v="1"/>
    <s v="445"/>
    <s v="445"/>
    <s v="155,75"/>
    <s v="37,83"/>
    <s v="0,36"/>
    <x v="6"/>
    <x v="1"/>
    <x v="2"/>
  </r>
  <r>
    <x v="2"/>
    <x v="0"/>
    <n v="209209"/>
    <x v="13"/>
    <x v="0"/>
    <x v="0"/>
    <x v="0"/>
    <m/>
    <m/>
    <m/>
    <m/>
    <m/>
    <x v="0"/>
    <x v="0"/>
    <x v="2"/>
  </r>
  <r>
    <x v="2"/>
    <x v="0"/>
    <n v="209209"/>
    <x v="13"/>
    <x v="0"/>
    <x v="2"/>
    <x v="2"/>
    <m/>
    <m/>
    <m/>
    <m/>
    <m/>
    <x v="0"/>
    <x v="0"/>
    <x v="2"/>
  </r>
  <r>
    <x v="2"/>
    <x v="0"/>
    <n v="686"/>
    <x v="27"/>
    <x v="0"/>
    <x v="0"/>
    <x v="0"/>
    <s v="445"/>
    <s v="445"/>
    <s v="155,75"/>
    <s v="37,83"/>
    <s v="0,36"/>
    <x v="6"/>
    <x v="1"/>
    <x v="2"/>
  </r>
  <r>
    <x v="2"/>
    <x v="0"/>
    <n v="686"/>
    <x v="27"/>
    <x v="0"/>
    <x v="2"/>
    <x v="2"/>
    <m/>
    <m/>
    <m/>
    <m/>
    <m/>
    <x v="0"/>
    <x v="0"/>
    <x v="2"/>
  </r>
  <r>
    <x v="2"/>
    <x v="0"/>
    <n v="321932"/>
    <x v="41"/>
    <x v="0"/>
    <x v="1"/>
    <x v="1"/>
    <s v="100"/>
    <s v="100"/>
    <s v="35"/>
    <s v="8,5"/>
    <s v="0,08"/>
    <x v="7"/>
    <x v="1"/>
    <x v="2"/>
  </r>
  <r>
    <x v="2"/>
    <x v="0"/>
    <n v="321932"/>
    <x v="41"/>
    <x v="0"/>
    <x v="0"/>
    <x v="0"/>
    <s v="100"/>
    <s v="100"/>
    <s v="35"/>
    <s v="8,5"/>
    <s v="0,08"/>
    <x v="7"/>
    <x v="1"/>
    <x v="2"/>
  </r>
  <r>
    <x v="2"/>
    <x v="0"/>
    <n v="300862"/>
    <x v="73"/>
    <x v="0"/>
    <x v="0"/>
    <x v="0"/>
    <m/>
    <m/>
    <m/>
    <m/>
    <m/>
    <x v="0"/>
    <x v="0"/>
    <x v="2"/>
  </r>
  <r>
    <x v="2"/>
    <x v="0"/>
    <n v="300862"/>
    <x v="73"/>
    <x v="0"/>
    <x v="2"/>
    <x v="2"/>
    <m/>
    <m/>
    <m/>
    <m/>
    <m/>
    <x v="0"/>
    <x v="0"/>
    <x v="2"/>
  </r>
  <r>
    <x v="2"/>
    <x v="0"/>
    <n v="217081"/>
    <x v="51"/>
    <x v="0"/>
    <x v="2"/>
    <x v="2"/>
    <m/>
    <m/>
    <m/>
    <m/>
    <m/>
    <x v="0"/>
    <x v="0"/>
    <x v="2"/>
  </r>
  <r>
    <x v="2"/>
    <x v="0"/>
    <n v="217081"/>
    <x v="51"/>
    <x v="0"/>
    <x v="0"/>
    <x v="0"/>
    <m/>
    <m/>
    <m/>
    <m/>
    <m/>
    <x v="0"/>
    <x v="0"/>
    <x v="2"/>
  </r>
  <r>
    <x v="2"/>
    <x v="0"/>
    <n v="209211"/>
    <x v="15"/>
    <x v="1"/>
    <x v="1"/>
    <x v="1"/>
    <m/>
    <m/>
    <m/>
    <m/>
    <m/>
    <x v="0"/>
    <x v="0"/>
    <x v="2"/>
  </r>
  <r>
    <x v="2"/>
    <x v="0"/>
    <n v="316646"/>
    <x v="26"/>
    <x v="1"/>
    <x v="1"/>
    <x v="1"/>
    <s v="95"/>
    <s v="95"/>
    <s v="33,25"/>
    <s v="8,08"/>
    <s v="0,08"/>
    <x v="7"/>
    <x v="1"/>
    <x v="2"/>
  </r>
  <r>
    <x v="2"/>
    <x v="0"/>
    <n v="302737"/>
    <x v="30"/>
    <x v="1"/>
    <x v="2"/>
    <x v="2"/>
    <s v="210"/>
    <s v="210"/>
    <s v="73,5"/>
    <s v="17,85"/>
    <s v="52.5"/>
    <x v="0"/>
    <x v="1"/>
    <x v="2"/>
  </r>
  <r>
    <x v="2"/>
    <x v="0"/>
    <n v="218623"/>
    <x v="1"/>
    <x v="0"/>
    <x v="1"/>
    <x v="1"/>
    <m/>
    <m/>
    <m/>
    <m/>
    <m/>
    <x v="0"/>
    <x v="0"/>
    <x v="2"/>
  </r>
  <r>
    <x v="2"/>
    <x v="0"/>
    <n v="218623"/>
    <x v="1"/>
    <x v="0"/>
    <x v="0"/>
    <x v="0"/>
    <m/>
    <m/>
    <m/>
    <m/>
    <m/>
    <x v="0"/>
    <x v="0"/>
    <x v="2"/>
  </r>
  <r>
    <x v="2"/>
    <x v="0"/>
    <n v="117819"/>
    <x v="69"/>
    <x v="0"/>
    <x v="0"/>
    <x v="0"/>
    <m/>
    <m/>
    <m/>
    <m/>
    <m/>
    <x v="0"/>
    <x v="0"/>
    <x v="2"/>
  </r>
  <r>
    <x v="2"/>
    <x v="0"/>
    <n v="117819"/>
    <x v="69"/>
    <x v="0"/>
    <x v="2"/>
    <x v="2"/>
    <m/>
    <m/>
    <m/>
    <m/>
    <m/>
    <x v="0"/>
    <x v="0"/>
    <x v="2"/>
  </r>
  <r>
    <x v="2"/>
    <x v="0"/>
    <n v="323608"/>
    <x v="44"/>
    <x v="0"/>
    <x v="0"/>
    <x v="0"/>
    <s v="130"/>
    <s v="130"/>
    <s v="45,5"/>
    <s v="11,05"/>
    <s v="0,1"/>
    <x v="9"/>
    <x v="1"/>
    <x v="2"/>
  </r>
  <r>
    <x v="2"/>
    <x v="0"/>
    <n v="323608"/>
    <x v="44"/>
    <x v="1"/>
    <x v="2"/>
    <x v="2"/>
    <m/>
    <m/>
    <m/>
    <m/>
    <m/>
    <x v="0"/>
    <x v="0"/>
    <x v="2"/>
  </r>
  <r>
    <x v="2"/>
    <x v="0"/>
    <n v="211415"/>
    <x v="29"/>
    <x v="0"/>
    <x v="0"/>
    <x v="0"/>
    <m/>
    <m/>
    <m/>
    <m/>
    <m/>
    <x v="0"/>
    <x v="0"/>
    <x v="2"/>
  </r>
  <r>
    <x v="2"/>
    <x v="0"/>
    <n v="211415"/>
    <x v="29"/>
    <x v="0"/>
    <x v="2"/>
    <x v="2"/>
    <m/>
    <m/>
    <m/>
    <m/>
    <m/>
    <x v="0"/>
    <x v="0"/>
    <x v="2"/>
  </r>
  <r>
    <x v="2"/>
    <x v="0"/>
    <n v="300169"/>
    <x v="101"/>
    <x v="0"/>
    <x v="0"/>
    <x v="0"/>
    <s v="95"/>
    <s v="95"/>
    <s v="33,25"/>
    <s v="8,08"/>
    <s v="0,08"/>
    <x v="7"/>
    <x v="1"/>
    <x v="2"/>
  </r>
  <r>
    <x v="2"/>
    <x v="0"/>
    <n v="203631"/>
    <x v="74"/>
    <x v="0"/>
    <x v="2"/>
    <x v="2"/>
    <m/>
    <m/>
    <m/>
    <m/>
    <m/>
    <x v="0"/>
    <x v="0"/>
    <x v="2"/>
  </r>
  <r>
    <x v="2"/>
    <x v="0"/>
    <n v="210001"/>
    <x v="17"/>
    <x v="1"/>
    <x v="2"/>
    <x v="2"/>
    <s v="195"/>
    <s v="195"/>
    <s v="68,25"/>
    <s v="16,58"/>
    <s v="48.75"/>
    <x v="0"/>
    <x v="1"/>
    <x v="2"/>
  </r>
  <r>
    <x v="2"/>
    <x v="3"/>
    <n v="316879"/>
    <x v="32"/>
    <x v="1"/>
    <x v="2"/>
    <x v="2"/>
    <s v="60"/>
    <s v="60"/>
    <s v="21"/>
    <s v="5,1"/>
    <s v="15"/>
    <x v="0"/>
    <x v="1"/>
    <x v="2"/>
  </r>
  <r>
    <x v="2"/>
    <x v="0"/>
    <n v="1733"/>
    <x v="35"/>
    <x v="1"/>
    <x v="1"/>
    <x v="1"/>
    <s v="225"/>
    <s v="225"/>
    <s v="78,75"/>
    <s v="19,13"/>
    <s v="0,18"/>
    <x v="4"/>
    <x v="1"/>
    <x v="2"/>
  </r>
  <r>
    <x v="2"/>
    <x v="0"/>
    <n v="204952"/>
    <x v="57"/>
    <x v="0"/>
    <x v="0"/>
    <x v="0"/>
    <m/>
    <m/>
    <m/>
    <m/>
    <m/>
    <x v="0"/>
    <x v="0"/>
    <x v="2"/>
  </r>
  <r>
    <x v="2"/>
    <x v="0"/>
    <n v="204952"/>
    <x v="57"/>
    <x v="0"/>
    <x v="2"/>
    <x v="2"/>
    <m/>
    <m/>
    <m/>
    <m/>
    <m/>
    <x v="0"/>
    <x v="0"/>
    <x v="2"/>
  </r>
  <r>
    <x v="2"/>
    <x v="0"/>
    <n v="316879"/>
    <x v="32"/>
    <x v="0"/>
    <x v="1"/>
    <x v="1"/>
    <m/>
    <m/>
    <m/>
    <m/>
    <m/>
    <x v="0"/>
    <x v="0"/>
    <x v="2"/>
  </r>
  <r>
    <x v="2"/>
    <x v="0"/>
    <n v="316879"/>
    <x v="32"/>
    <x v="0"/>
    <x v="0"/>
    <x v="0"/>
    <m/>
    <m/>
    <m/>
    <m/>
    <m/>
    <x v="0"/>
    <x v="0"/>
    <x v="2"/>
  </r>
  <r>
    <x v="2"/>
    <x v="0"/>
    <n v="316646"/>
    <x v="26"/>
    <x v="0"/>
    <x v="0"/>
    <x v="0"/>
    <s v="95"/>
    <s v="95"/>
    <s v="33,25"/>
    <s v="8,08"/>
    <s v="0,08"/>
    <x v="7"/>
    <x v="1"/>
    <x v="2"/>
  </r>
  <r>
    <x v="2"/>
    <x v="0"/>
    <n v="210515"/>
    <x v="23"/>
    <x v="0"/>
    <x v="0"/>
    <x v="0"/>
    <m/>
    <m/>
    <m/>
    <m/>
    <m/>
    <x v="0"/>
    <x v="0"/>
    <x v="2"/>
  </r>
  <r>
    <x v="2"/>
    <x v="0"/>
    <n v="117230"/>
    <x v="60"/>
    <x v="0"/>
    <x v="0"/>
    <x v="0"/>
    <m/>
    <m/>
    <m/>
    <m/>
    <m/>
    <x v="0"/>
    <x v="0"/>
    <x v="2"/>
  </r>
  <r>
    <x v="2"/>
    <x v="0"/>
    <n v="117230"/>
    <x v="60"/>
    <x v="0"/>
    <x v="2"/>
    <x v="2"/>
    <m/>
    <m/>
    <m/>
    <m/>
    <m/>
    <x v="0"/>
    <x v="0"/>
    <x v="2"/>
  </r>
  <r>
    <x v="2"/>
    <x v="0"/>
    <n v="300363"/>
    <x v="62"/>
    <x v="0"/>
    <x v="1"/>
    <x v="1"/>
    <m/>
    <m/>
    <m/>
    <m/>
    <m/>
    <x v="0"/>
    <x v="0"/>
    <x v="2"/>
  </r>
  <r>
    <x v="2"/>
    <x v="0"/>
    <n v="300363"/>
    <x v="62"/>
    <x v="0"/>
    <x v="0"/>
    <x v="0"/>
    <m/>
    <m/>
    <m/>
    <m/>
    <m/>
    <x v="0"/>
    <x v="0"/>
    <x v="2"/>
  </r>
  <r>
    <x v="2"/>
    <x v="0"/>
    <n v="203631"/>
    <x v="74"/>
    <x v="0"/>
    <x v="0"/>
    <x v="0"/>
    <m/>
    <m/>
    <m/>
    <m/>
    <m/>
    <x v="0"/>
    <x v="0"/>
    <x v="2"/>
  </r>
  <r>
    <x v="2"/>
    <x v="0"/>
    <n v="214951"/>
    <x v="40"/>
    <x v="0"/>
    <x v="2"/>
    <x v="2"/>
    <m/>
    <m/>
    <m/>
    <m/>
    <m/>
    <x v="0"/>
    <x v="0"/>
    <x v="2"/>
  </r>
  <r>
    <x v="2"/>
    <x v="0"/>
    <n v="210001"/>
    <x v="17"/>
    <x v="1"/>
    <x v="1"/>
    <x v="1"/>
    <s v="225"/>
    <s v="225"/>
    <s v="78,75"/>
    <s v="19,13"/>
    <s v="0,18"/>
    <x v="4"/>
    <x v="1"/>
    <x v="2"/>
  </r>
  <r>
    <x v="2"/>
    <x v="0"/>
    <n v="317470"/>
    <x v="34"/>
    <x v="1"/>
    <x v="2"/>
    <x v="2"/>
    <s v="100"/>
    <s v="100"/>
    <s v="35"/>
    <s v="8,5"/>
    <s v="25"/>
    <x v="0"/>
    <x v="1"/>
    <x v="2"/>
  </r>
  <r>
    <x v="2"/>
    <x v="0"/>
    <n v="302335"/>
    <x v="39"/>
    <x v="1"/>
    <x v="1"/>
    <x v="1"/>
    <m/>
    <m/>
    <m/>
    <m/>
    <m/>
    <x v="0"/>
    <x v="0"/>
    <x v="2"/>
  </r>
  <r>
    <x v="2"/>
    <x v="0"/>
    <n v="160030"/>
    <x v="59"/>
    <x v="0"/>
    <x v="0"/>
    <x v="0"/>
    <m/>
    <m/>
    <m/>
    <m/>
    <m/>
    <x v="0"/>
    <x v="0"/>
    <x v="2"/>
  </r>
  <r>
    <x v="2"/>
    <x v="0"/>
    <n v="160030"/>
    <x v="59"/>
    <x v="0"/>
    <x v="2"/>
    <x v="2"/>
    <m/>
    <m/>
    <m/>
    <m/>
    <m/>
    <x v="0"/>
    <x v="0"/>
    <x v="2"/>
  </r>
  <r>
    <x v="2"/>
    <x v="0"/>
    <n v="131643"/>
    <x v="58"/>
    <x v="0"/>
    <x v="0"/>
    <x v="0"/>
    <m/>
    <m/>
    <m/>
    <m/>
    <m/>
    <x v="0"/>
    <x v="0"/>
    <x v="2"/>
  </r>
  <r>
    <x v="2"/>
    <x v="0"/>
    <n v="131643"/>
    <x v="58"/>
    <x v="0"/>
    <x v="2"/>
    <x v="2"/>
    <m/>
    <m/>
    <m/>
    <m/>
    <m/>
    <x v="0"/>
    <x v="0"/>
    <x v="2"/>
  </r>
  <r>
    <x v="2"/>
    <x v="0"/>
    <n v="302988"/>
    <x v="14"/>
    <x v="0"/>
    <x v="0"/>
    <x v="0"/>
    <m/>
    <m/>
    <m/>
    <m/>
    <m/>
    <x v="0"/>
    <x v="0"/>
    <x v="2"/>
  </r>
  <r>
    <x v="2"/>
    <x v="0"/>
    <n v="302988"/>
    <x v="14"/>
    <x v="0"/>
    <x v="2"/>
    <x v="2"/>
    <m/>
    <m/>
    <m/>
    <m/>
    <m/>
    <x v="0"/>
    <x v="0"/>
    <x v="2"/>
  </r>
  <r>
    <x v="2"/>
    <x v="0"/>
    <n v="302737"/>
    <x v="30"/>
    <x v="0"/>
    <x v="0"/>
    <x v="0"/>
    <m/>
    <m/>
    <m/>
    <m/>
    <m/>
    <x v="0"/>
    <x v="0"/>
    <x v="2"/>
  </r>
  <r>
    <x v="2"/>
    <x v="0"/>
    <n v="302769"/>
    <x v="24"/>
    <x v="0"/>
    <x v="0"/>
    <x v="0"/>
    <m/>
    <m/>
    <m/>
    <m/>
    <m/>
    <x v="0"/>
    <x v="0"/>
    <x v="2"/>
  </r>
  <r>
    <x v="2"/>
    <x v="0"/>
    <n v="302769"/>
    <x v="24"/>
    <x v="0"/>
    <x v="2"/>
    <x v="2"/>
    <m/>
    <m/>
    <m/>
    <m/>
    <m/>
    <x v="0"/>
    <x v="0"/>
    <x v="2"/>
  </r>
  <r>
    <x v="2"/>
    <x v="0"/>
    <n v="218616"/>
    <x v="76"/>
    <x v="0"/>
    <x v="0"/>
    <x v="0"/>
    <m/>
    <m/>
    <m/>
    <m/>
    <m/>
    <x v="0"/>
    <x v="0"/>
    <x v="2"/>
  </r>
  <r>
    <x v="2"/>
    <x v="0"/>
    <n v="214951"/>
    <x v="40"/>
    <x v="0"/>
    <x v="0"/>
    <x v="0"/>
    <m/>
    <m/>
    <m/>
    <m/>
    <m/>
    <x v="0"/>
    <x v="0"/>
    <x v="2"/>
  </r>
  <r>
    <x v="2"/>
    <x v="0"/>
    <n v="303219"/>
    <x v="6"/>
    <x v="0"/>
    <x v="2"/>
    <x v="2"/>
    <m/>
    <m/>
    <m/>
    <m/>
    <m/>
    <x v="0"/>
    <x v="0"/>
    <x v="2"/>
  </r>
  <r>
    <x v="2"/>
    <x v="0"/>
    <n v="317470"/>
    <x v="34"/>
    <x v="1"/>
    <x v="1"/>
    <x v="1"/>
    <s v="75"/>
    <s v="75"/>
    <s v="26,25"/>
    <s v="6,38"/>
    <s v="0,06"/>
    <x v="3"/>
    <x v="1"/>
    <x v="2"/>
  </r>
  <r>
    <x v="2"/>
    <x v="0"/>
    <n v="321932"/>
    <x v="41"/>
    <x v="1"/>
    <x v="2"/>
    <x v="2"/>
    <s v="230"/>
    <s v="230"/>
    <s v="80,5"/>
    <s v="19,55"/>
    <s v="57.5"/>
    <x v="0"/>
    <x v="1"/>
    <x v="2"/>
  </r>
  <r>
    <x v="2"/>
    <x v="0"/>
    <n v="302335"/>
    <x v="39"/>
    <x v="1"/>
    <x v="2"/>
    <x v="2"/>
    <s v="145"/>
    <s v="145"/>
    <s v="50,75"/>
    <s v="12,33"/>
    <s v="36.25"/>
    <x v="0"/>
    <x v="1"/>
    <x v="2"/>
  </r>
  <r>
    <x v="2"/>
    <x v="0"/>
    <n v="218616"/>
    <x v="76"/>
    <x v="0"/>
    <x v="2"/>
    <x v="2"/>
    <m/>
    <m/>
    <m/>
    <m/>
    <m/>
    <x v="0"/>
    <x v="0"/>
    <x v="2"/>
  </r>
  <r>
    <x v="2"/>
    <x v="0"/>
    <n v="218698"/>
    <x v="97"/>
    <x v="0"/>
    <x v="0"/>
    <x v="0"/>
    <s v="125"/>
    <s v="125"/>
    <s v="43,75"/>
    <s v="10,63"/>
    <s v="0,1"/>
    <x v="9"/>
    <x v="1"/>
    <x v="2"/>
  </r>
  <r>
    <x v="2"/>
    <x v="0"/>
    <n v="218698"/>
    <x v="97"/>
    <x v="0"/>
    <x v="2"/>
    <x v="2"/>
    <s v="100"/>
    <s v="100"/>
    <s v="35"/>
    <s v="8,5"/>
    <s v="25"/>
    <x v="0"/>
    <x v="1"/>
    <x v="2"/>
  </r>
  <r>
    <x v="2"/>
    <x v="0"/>
    <n v="217678"/>
    <x v="55"/>
    <x v="0"/>
    <x v="0"/>
    <x v="0"/>
    <m/>
    <m/>
    <m/>
    <m/>
    <m/>
    <x v="0"/>
    <x v="0"/>
    <x v="2"/>
  </r>
  <r>
    <x v="2"/>
    <x v="0"/>
    <n v="217678"/>
    <x v="55"/>
    <x v="1"/>
    <x v="2"/>
    <x v="2"/>
    <s v="100"/>
    <s v="100"/>
    <s v="35"/>
    <s v="8,5"/>
    <s v="25"/>
    <x v="0"/>
    <x v="1"/>
    <x v="2"/>
  </r>
  <r>
    <x v="2"/>
    <x v="0"/>
    <n v="312617"/>
    <x v="12"/>
    <x v="0"/>
    <x v="0"/>
    <x v="0"/>
    <s v="75"/>
    <s v="75"/>
    <s v="26,25"/>
    <s v="6,38"/>
    <s v="0,06"/>
    <x v="3"/>
    <x v="1"/>
    <x v="2"/>
  </r>
  <r>
    <x v="2"/>
    <x v="0"/>
    <n v="300219"/>
    <x v="104"/>
    <x v="0"/>
    <x v="0"/>
    <x v="0"/>
    <m/>
    <m/>
    <m/>
    <m/>
    <m/>
    <x v="0"/>
    <x v="0"/>
    <x v="2"/>
  </r>
  <r>
    <x v="2"/>
    <x v="0"/>
    <n v="218916"/>
    <x v="72"/>
    <x v="0"/>
    <x v="0"/>
    <x v="0"/>
    <m/>
    <m/>
    <m/>
    <m/>
    <m/>
    <x v="0"/>
    <x v="0"/>
    <x v="2"/>
  </r>
  <r>
    <x v="2"/>
    <x v="0"/>
    <n v="2737"/>
    <x v="45"/>
    <x v="0"/>
    <x v="2"/>
    <x v="2"/>
    <m/>
    <m/>
    <m/>
    <m/>
    <m/>
    <x v="0"/>
    <x v="0"/>
    <x v="2"/>
  </r>
  <r>
    <x v="2"/>
    <x v="6"/>
    <n v="206348"/>
    <x v="25"/>
    <x v="1"/>
    <x v="1"/>
    <x v="1"/>
    <s v="150"/>
    <s v="150"/>
    <s v="52,5"/>
    <s v="12,75"/>
    <s v="0,12"/>
    <x v="5"/>
    <x v="1"/>
    <x v="2"/>
  </r>
  <r>
    <x v="2"/>
    <x v="0"/>
    <n v="210515"/>
    <x v="23"/>
    <x v="1"/>
    <x v="2"/>
    <x v="2"/>
    <s v="200"/>
    <s v="200"/>
    <s v="70"/>
    <s v="17"/>
    <s v="50"/>
    <x v="0"/>
    <x v="1"/>
    <x v="2"/>
  </r>
  <r>
    <x v="2"/>
    <x v="0"/>
    <n v="323608"/>
    <x v="44"/>
    <x v="1"/>
    <x v="1"/>
    <x v="1"/>
    <s v="130"/>
    <s v="130"/>
    <s v="45,5"/>
    <s v="11,05"/>
    <s v="0,1"/>
    <x v="9"/>
    <x v="1"/>
    <x v="2"/>
  </r>
  <r>
    <x v="2"/>
    <x v="3"/>
    <n v="324108"/>
    <x v="46"/>
    <x v="1"/>
    <x v="2"/>
    <x v="2"/>
    <s v="55"/>
    <s v="55"/>
    <s v="19,25"/>
    <s v="4,68"/>
    <s v="13.75"/>
    <x v="0"/>
    <x v="1"/>
    <x v="2"/>
  </r>
  <r>
    <x v="2"/>
    <x v="0"/>
    <n v="218916"/>
    <x v="72"/>
    <x v="0"/>
    <x v="2"/>
    <x v="2"/>
    <m/>
    <m/>
    <m/>
    <m/>
    <m/>
    <x v="0"/>
    <x v="0"/>
    <x v="2"/>
  </r>
  <r>
    <x v="2"/>
    <x v="0"/>
    <n v="317470"/>
    <x v="34"/>
    <x v="0"/>
    <x v="0"/>
    <x v="0"/>
    <s v="75"/>
    <s v="75"/>
    <s v="26,25"/>
    <s v="6,38"/>
    <s v="0,06"/>
    <x v="3"/>
    <x v="1"/>
    <x v="2"/>
  </r>
  <r>
    <x v="2"/>
    <x v="0"/>
    <n v="205349"/>
    <x v="0"/>
    <x v="0"/>
    <x v="0"/>
    <x v="0"/>
    <m/>
    <m/>
    <m/>
    <m/>
    <m/>
    <x v="0"/>
    <x v="0"/>
    <x v="2"/>
  </r>
  <r>
    <x v="2"/>
    <x v="0"/>
    <n v="205349"/>
    <x v="0"/>
    <x v="0"/>
    <x v="2"/>
    <x v="2"/>
    <m/>
    <m/>
    <m/>
    <m/>
    <m/>
    <x v="0"/>
    <x v="0"/>
    <x v="2"/>
  </r>
  <r>
    <x v="2"/>
    <x v="0"/>
    <n v="205104"/>
    <x v="52"/>
    <x v="0"/>
    <x v="0"/>
    <x v="0"/>
    <m/>
    <m/>
    <m/>
    <m/>
    <m/>
    <x v="0"/>
    <x v="0"/>
    <x v="2"/>
  </r>
  <r>
    <x v="2"/>
    <x v="0"/>
    <n v="205104"/>
    <x v="52"/>
    <x v="0"/>
    <x v="2"/>
    <x v="2"/>
    <m/>
    <m/>
    <m/>
    <m/>
    <m/>
    <x v="0"/>
    <x v="0"/>
    <x v="2"/>
  </r>
  <r>
    <x v="2"/>
    <x v="0"/>
    <n v="303221"/>
    <x v="21"/>
    <x v="0"/>
    <x v="0"/>
    <x v="0"/>
    <m/>
    <m/>
    <m/>
    <m/>
    <m/>
    <x v="0"/>
    <x v="0"/>
    <x v="2"/>
  </r>
  <r>
    <x v="2"/>
    <x v="0"/>
    <n v="303221"/>
    <x v="21"/>
    <x v="0"/>
    <x v="2"/>
    <x v="2"/>
    <m/>
    <m/>
    <m/>
    <m/>
    <m/>
    <x v="0"/>
    <x v="0"/>
    <x v="2"/>
  </r>
  <r>
    <x v="2"/>
    <x v="0"/>
    <n v="301809"/>
    <x v="68"/>
    <x v="0"/>
    <x v="0"/>
    <x v="0"/>
    <s v="150"/>
    <s v="150"/>
    <s v="52,5"/>
    <s v="12,75"/>
    <s v="0,12"/>
    <x v="5"/>
    <x v="1"/>
    <x v="2"/>
  </r>
  <r>
    <x v="2"/>
    <x v="0"/>
    <n v="301760"/>
    <x v="81"/>
    <x v="0"/>
    <x v="0"/>
    <x v="0"/>
    <s v="150"/>
    <s v="150"/>
    <s v="52,5"/>
    <s v="12,75"/>
    <s v="0,12"/>
    <x v="5"/>
    <x v="1"/>
    <x v="2"/>
  </r>
  <r>
    <x v="2"/>
    <x v="0"/>
    <n v="303219"/>
    <x v="6"/>
    <x v="0"/>
    <x v="0"/>
    <x v="0"/>
    <m/>
    <m/>
    <m/>
    <m/>
    <m/>
    <x v="0"/>
    <x v="0"/>
    <x v="2"/>
  </r>
  <r>
    <x v="2"/>
    <x v="0"/>
    <n v="120762"/>
    <x v="100"/>
    <x v="1"/>
    <x v="0"/>
    <x v="0"/>
    <s v="140"/>
    <s v="140"/>
    <s v="49"/>
    <s v="11,9"/>
    <s v="0,11"/>
    <x v="12"/>
    <x v="1"/>
    <x v="2"/>
  </r>
  <r>
    <x v="2"/>
    <x v="0"/>
    <n v="210515"/>
    <x v="23"/>
    <x v="1"/>
    <x v="1"/>
    <x v="1"/>
    <m/>
    <m/>
    <m/>
    <m/>
    <m/>
    <x v="0"/>
    <x v="0"/>
    <x v="2"/>
  </r>
  <r>
    <x v="2"/>
    <x v="0"/>
    <n v="301983"/>
    <x v="47"/>
    <x v="1"/>
    <x v="1"/>
    <x v="1"/>
    <m/>
    <m/>
    <m/>
    <m/>
    <m/>
    <x v="0"/>
    <x v="0"/>
    <x v="2"/>
  </r>
  <r>
    <x v="2"/>
    <x v="3"/>
    <n v="324108"/>
    <x v="46"/>
    <x v="1"/>
    <x v="0"/>
    <x v="0"/>
    <s v="155"/>
    <s v="155"/>
    <s v="54,25"/>
    <s v="13,18"/>
    <s v="0,12"/>
    <x v="5"/>
    <x v="1"/>
    <x v="2"/>
  </r>
  <r>
    <x v="2"/>
    <x v="0"/>
    <n v="140302"/>
    <x v="106"/>
    <x v="0"/>
    <x v="0"/>
    <x v="0"/>
    <m/>
    <m/>
    <m/>
    <m/>
    <m/>
    <x v="0"/>
    <x v="0"/>
    <x v="2"/>
  </r>
  <r>
    <x v="2"/>
    <x v="0"/>
    <n v="140302"/>
    <x v="106"/>
    <x v="0"/>
    <x v="2"/>
    <x v="2"/>
    <m/>
    <m/>
    <m/>
    <m/>
    <m/>
    <x v="0"/>
    <x v="0"/>
    <x v="2"/>
  </r>
  <r>
    <x v="2"/>
    <x v="0"/>
    <n v="301805"/>
    <x v="78"/>
    <x v="0"/>
    <x v="1"/>
    <x v="1"/>
    <m/>
    <m/>
    <m/>
    <m/>
    <m/>
    <x v="0"/>
    <x v="0"/>
    <x v="2"/>
  </r>
  <r>
    <x v="2"/>
    <x v="0"/>
    <n v="301805"/>
    <x v="78"/>
    <x v="0"/>
    <x v="0"/>
    <x v="0"/>
    <m/>
    <m/>
    <m/>
    <m/>
    <m/>
    <x v="0"/>
    <x v="0"/>
    <x v="2"/>
  </r>
  <r>
    <x v="2"/>
    <x v="0"/>
    <n v="117866"/>
    <x v="82"/>
    <x v="0"/>
    <x v="0"/>
    <x v="0"/>
    <m/>
    <m/>
    <m/>
    <m/>
    <m/>
    <x v="0"/>
    <x v="0"/>
    <x v="2"/>
  </r>
  <r>
    <x v="2"/>
    <x v="0"/>
    <n v="117866"/>
    <x v="82"/>
    <x v="0"/>
    <x v="2"/>
    <x v="2"/>
    <m/>
    <m/>
    <m/>
    <m/>
    <m/>
    <x v="0"/>
    <x v="0"/>
    <x v="2"/>
  </r>
  <r>
    <x v="2"/>
    <x v="0"/>
    <n v="117501"/>
    <x v="75"/>
    <x v="0"/>
    <x v="0"/>
    <x v="0"/>
    <s v="200"/>
    <s v="200"/>
    <s v="70"/>
    <s v="17"/>
    <s v="0,16"/>
    <x v="10"/>
    <x v="1"/>
    <x v="2"/>
  </r>
  <r>
    <x v="2"/>
    <x v="0"/>
    <n v="117501"/>
    <x v="75"/>
    <x v="0"/>
    <x v="2"/>
    <x v="2"/>
    <m/>
    <m/>
    <m/>
    <m/>
    <m/>
    <x v="0"/>
    <x v="0"/>
    <x v="2"/>
  </r>
  <r>
    <x v="2"/>
    <x v="0"/>
    <n v="2737"/>
    <x v="45"/>
    <x v="0"/>
    <x v="0"/>
    <x v="0"/>
    <s v="270"/>
    <s v="270"/>
    <s v="94,5"/>
    <s v="22,95"/>
    <s v="0,22"/>
    <x v="8"/>
    <x v="1"/>
    <x v="2"/>
  </r>
  <r>
    <x v="2"/>
    <x v="0"/>
    <n v="218225"/>
    <x v="66"/>
    <x v="0"/>
    <x v="0"/>
    <x v="0"/>
    <m/>
    <m/>
    <m/>
    <m/>
    <m/>
    <x v="0"/>
    <x v="0"/>
    <x v="2"/>
  </r>
  <r>
    <x v="2"/>
    <x v="0"/>
    <n v="149445"/>
    <x v="102"/>
    <x v="0"/>
    <x v="2"/>
    <x v="2"/>
    <m/>
    <m/>
    <m/>
    <m/>
    <m/>
    <x v="0"/>
    <x v="0"/>
    <x v="2"/>
  </r>
  <r>
    <x v="2"/>
    <x v="0"/>
    <n v="149445"/>
    <x v="102"/>
    <x v="0"/>
    <x v="0"/>
    <x v="0"/>
    <m/>
    <m/>
    <m/>
    <m/>
    <m/>
    <x v="0"/>
    <x v="0"/>
    <x v="2"/>
  </r>
  <r>
    <x v="2"/>
    <x v="0"/>
    <n v="210557"/>
    <x v="28"/>
    <x v="1"/>
    <x v="1"/>
    <x v="1"/>
    <m/>
    <m/>
    <m/>
    <m/>
    <m/>
    <x v="0"/>
    <x v="0"/>
    <x v="2"/>
  </r>
  <r>
    <x v="2"/>
    <x v="0"/>
    <n v="301983"/>
    <x v="47"/>
    <x v="1"/>
    <x v="2"/>
    <x v="2"/>
    <s v="200"/>
    <s v="200"/>
    <s v="70"/>
    <s v="17"/>
    <s v="50"/>
    <x v="0"/>
    <x v="1"/>
    <x v="2"/>
  </r>
  <r>
    <x v="2"/>
    <x v="3"/>
    <n v="324108"/>
    <x v="46"/>
    <x v="1"/>
    <x v="1"/>
    <x v="1"/>
    <s v="155"/>
    <s v="155"/>
    <s v="54,25"/>
    <s v="13,18"/>
    <s v="0,12"/>
    <x v="5"/>
    <x v="1"/>
    <x v="2"/>
  </r>
  <r>
    <x v="2"/>
    <x v="0"/>
    <n v="218225"/>
    <x v="66"/>
    <x v="0"/>
    <x v="2"/>
    <x v="2"/>
    <m/>
    <m/>
    <m/>
    <m/>
    <m/>
    <x v="0"/>
    <x v="0"/>
    <x v="2"/>
  </r>
  <r>
    <x v="2"/>
    <x v="0"/>
    <n v="218210"/>
    <x v="61"/>
    <x v="0"/>
    <x v="1"/>
    <x v="1"/>
    <m/>
    <m/>
    <m/>
    <m/>
    <m/>
    <x v="0"/>
    <x v="0"/>
    <x v="2"/>
  </r>
  <r>
    <x v="2"/>
    <x v="0"/>
    <n v="218210"/>
    <x v="61"/>
    <x v="0"/>
    <x v="0"/>
    <x v="0"/>
    <m/>
    <m/>
    <m/>
    <m/>
    <m/>
    <x v="0"/>
    <x v="0"/>
    <x v="2"/>
  </r>
  <r>
    <x v="2"/>
    <x v="0"/>
    <n v="301920"/>
    <x v="64"/>
    <x v="0"/>
    <x v="0"/>
    <x v="0"/>
    <m/>
    <m/>
    <m/>
    <m/>
    <m/>
    <x v="0"/>
    <x v="0"/>
    <x v="2"/>
  </r>
  <r>
    <x v="2"/>
    <x v="0"/>
    <n v="301920"/>
    <x v="64"/>
    <x v="0"/>
    <x v="2"/>
    <x v="2"/>
    <m/>
    <m/>
    <m/>
    <m/>
    <m/>
    <x v="0"/>
    <x v="0"/>
    <x v="2"/>
  </r>
  <r>
    <x v="2"/>
    <x v="0"/>
    <n v="158751"/>
    <x v="98"/>
    <x v="0"/>
    <x v="0"/>
    <x v="0"/>
    <m/>
    <m/>
    <m/>
    <m/>
    <m/>
    <x v="0"/>
    <x v="0"/>
    <x v="2"/>
  </r>
  <r>
    <x v="2"/>
    <x v="0"/>
    <n v="158751"/>
    <x v="98"/>
    <x v="0"/>
    <x v="2"/>
    <x v="2"/>
    <m/>
    <m/>
    <m/>
    <m/>
    <m/>
    <x v="0"/>
    <x v="0"/>
    <x v="2"/>
  </r>
  <r>
    <x v="2"/>
    <x v="0"/>
    <n v="1733"/>
    <x v="35"/>
    <x v="0"/>
    <x v="0"/>
    <x v="0"/>
    <s v="225"/>
    <s v="225"/>
    <s v="78,75"/>
    <s v="19,13"/>
    <s v="0,18"/>
    <x v="4"/>
    <x v="1"/>
    <x v="2"/>
  </r>
  <r>
    <x v="2"/>
    <x v="0"/>
    <n v="161520"/>
    <x v="92"/>
    <x v="0"/>
    <x v="2"/>
    <x v="2"/>
    <m/>
    <m/>
    <m/>
    <m/>
    <m/>
    <x v="0"/>
    <x v="0"/>
    <x v="2"/>
  </r>
  <r>
    <x v="2"/>
    <x v="0"/>
    <n v="161520"/>
    <x v="92"/>
    <x v="0"/>
    <x v="0"/>
    <x v="0"/>
    <m/>
    <m/>
    <m/>
    <m/>
    <m/>
    <x v="0"/>
    <x v="0"/>
    <x v="2"/>
  </r>
  <r>
    <x v="2"/>
    <x v="0"/>
    <n v="211415"/>
    <x v="29"/>
    <x v="1"/>
    <x v="1"/>
    <x v="1"/>
    <m/>
    <m/>
    <m/>
    <m/>
    <m/>
    <x v="0"/>
    <x v="0"/>
    <x v="2"/>
  </r>
  <r>
    <x v="2"/>
    <x v="3"/>
    <n v="301981"/>
    <x v="53"/>
    <x v="1"/>
    <x v="1"/>
    <x v="1"/>
    <m/>
    <m/>
    <m/>
    <m/>
    <m/>
    <x v="0"/>
    <x v="0"/>
    <x v="2"/>
  </r>
  <r>
    <x v="2"/>
    <x v="0"/>
    <n v="2737"/>
    <x v="45"/>
    <x v="1"/>
    <x v="1"/>
    <x v="1"/>
    <s v="270"/>
    <s v="270"/>
    <s v="94,5"/>
    <s v="22,95"/>
    <s v="0,22"/>
    <x v="8"/>
    <x v="1"/>
    <x v="2"/>
  </r>
  <r>
    <x v="2"/>
    <x v="0"/>
    <n v="1733"/>
    <x v="35"/>
    <x v="0"/>
    <x v="2"/>
    <x v="2"/>
    <m/>
    <m/>
    <m/>
    <m/>
    <m/>
    <x v="0"/>
    <x v="0"/>
    <x v="2"/>
  </r>
  <r>
    <x v="2"/>
    <x v="0"/>
    <n v="302335"/>
    <x v="39"/>
    <x v="0"/>
    <x v="0"/>
    <x v="0"/>
    <m/>
    <m/>
    <m/>
    <m/>
    <m/>
    <x v="0"/>
    <x v="0"/>
    <x v="2"/>
  </r>
  <r>
    <x v="2"/>
    <x v="0"/>
    <n v="161003"/>
    <x v="96"/>
    <x v="0"/>
    <x v="0"/>
    <x v="0"/>
    <m/>
    <m/>
    <m/>
    <m/>
    <m/>
    <x v="0"/>
    <x v="0"/>
    <x v="2"/>
  </r>
  <r>
    <x v="2"/>
    <x v="0"/>
    <n v="161003"/>
    <x v="96"/>
    <x v="0"/>
    <x v="2"/>
    <x v="2"/>
    <m/>
    <m/>
    <m/>
    <m/>
    <m/>
    <x v="0"/>
    <x v="0"/>
    <x v="2"/>
  </r>
  <r>
    <x v="2"/>
    <x v="0"/>
    <n v="169872"/>
    <x v="77"/>
    <x v="0"/>
    <x v="2"/>
    <x v="2"/>
    <m/>
    <m/>
    <m/>
    <m/>
    <m/>
    <x v="0"/>
    <x v="0"/>
    <x v="2"/>
  </r>
  <r>
    <x v="2"/>
    <x v="0"/>
    <n v="169872"/>
    <x v="77"/>
    <x v="0"/>
    <x v="0"/>
    <x v="0"/>
    <m/>
    <m/>
    <m/>
    <m/>
    <m/>
    <x v="0"/>
    <x v="0"/>
    <x v="2"/>
  </r>
  <r>
    <x v="2"/>
    <x v="0"/>
    <n v="315199"/>
    <x v="22"/>
    <x v="0"/>
    <x v="2"/>
    <x v="2"/>
    <m/>
    <m/>
    <m/>
    <m/>
    <m/>
    <x v="0"/>
    <x v="0"/>
    <x v="2"/>
  </r>
  <r>
    <x v="2"/>
    <x v="3"/>
    <n v="333530"/>
    <x v="54"/>
    <x v="1"/>
    <x v="1"/>
    <x v="1"/>
    <m/>
    <m/>
    <m/>
    <m/>
    <m/>
    <x v="0"/>
    <x v="0"/>
    <x v="2"/>
  </r>
  <r>
    <x v="2"/>
    <x v="0"/>
    <n v="301981"/>
    <x v="53"/>
    <x v="1"/>
    <x v="2"/>
    <x v="2"/>
    <s v="200"/>
    <s v="200"/>
    <s v="70"/>
    <s v="17"/>
    <s v="50"/>
    <x v="0"/>
    <x v="1"/>
    <x v="2"/>
  </r>
  <r>
    <x v="2"/>
    <x v="0"/>
    <n v="206348"/>
    <x v="25"/>
    <x v="1"/>
    <x v="2"/>
    <x v="2"/>
    <s v="250"/>
    <s v="250"/>
    <s v="87,5"/>
    <s v="21,25"/>
    <s v="62.5"/>
    <x v="0"/>
    <x v="1"/>
    <x v="2"/>
  </r>
  <r>
    <x v="2"/>
    <x v="0"/>
    <n v="315199"/>
    <x v="22"/>
    <x v="0"/>
    <x v="0"/>
    <x v="0"/>
    <m/>
    <m/>
    <m/>
    <m/>
    <m/>
    <x v="0"/>
    <x v="0"/>
    <x v="2"/>
  </r>
  <r>
    <x v="2"/>
    <x v="0"/>
    <n v="211470"/>
    <x v="31"/>
    <x v="1"/>
    <x v="1"/>
    <x v="1"/>
    <m/>
    <m/>
    <m/>
    <m/>
    <m/>
    <x v="0"/>
    <x v="0"/>
    <x v="2"/>
  </r>
  <r>
    <x v="2"/>
    <x v="0"/>
    <n v="117230"/>
    <x v="60"/>
    <x v="1"/>
    <x v="1"/>
    <x v="1"/>
    <m/>
    <m/>
    <m/>
    <m/>
    <m/>
    <x v="0"/>
    <x v="0"/>
    <x v="2"/>
  </r>
  <r>
    <x v="2"/>
    <x v="1"/>
    <n v="301920"/>
    <x v="64"/>
    <x v="1"/>
    <x v="1"/>
    <x v="1"/>
    <m/>
    <m/>
    <m/>
    <m/>
    <m/>
    <x v="0"/>
    <x v="0"/>
    <x v="2"/>
  </r>
  <r>
    <x v="2"/>
    <x v="0"/>
    <n v="117442"/>
    <x v="65"/>
    <x v="0"/>
    <x v="2"/>
    <x v="2"/>
    <m/>
    <m/>
    <m/>
    <m/>
    <m/>
    <x v="0"/>
    <x v="0"/>
    <x v="2"/>
  </r>
  <r>
    <x v="2"/>
    <x v="0"/>
    <n v="117442"/>
    <x v="65"/>
    <x v="0"/>
    <x v="0"/>
    <x v="0"/>
    <m/>
    <m/>
    <m/>
    <m/>
    <m/>
    <x v="0"/>
    <x v="0"/>
    <x v="2"/>
  </r>
  <r>
    <x v="2"/>
    <x v="0"/>
    <n v="207404"/>
    <x v="2"/>
    <x v="0"/>
    <x v="2"/>
    <x v="2"/>
    <m/>
    <m/>
    <m/>
    <m/>
    <m/>
    <x v="0"/>
    <x v="0"/>
    <x v="2"/>
  </r>
  <r>
    <x v="2"/>
    <x v="0"/>
    <n v="207404"/>
    <x v="2"/>
    <x v="0"/>
    <x v="0"/>
    <x v="0"/>
    <m/>
    <m/>
    <m/>
    <m/>
    <m/>
    <x v="0"/>
    <x v="0"/>
    <x v="2"/>
  </r>
  <r>
    <x v="2"/>
    <x v="0"/>
    <n v="216476"/>
    <x v="48"/>
    <x v="0"/>
    <x v="2"/>
    <x v="2"/>
    <m/>
    <m/>
    <m/>
    <m/>
    <m/>
    <x v="0"/>
    <x v="0"/>
    <x v="2"/>
  </r>
  <r>
    <x v="2"/>
    <x v="0"/>
    <n v="216476"/>
    <x v="48"/>
    <x v="0"/>
    <x v="0"/>
    <x v="0"/>
    <m/>
    <m/>
    <m/>
    <m/>
    <m/>
    <x v="0"/>
    <x v="0"/>
    <x v="2"/>
  </r>
  <r>
    <x v="2"/>
    <x v="0"/>
    <n v="216566"/>
    <x v="49"/>
    <x v="0"/>
    <x v="2"/>
    <x v="2"/>
    <m/>
    <m/>
    <m/>
    <m/>
    <m/>
    <x v="0"/>
    <x v="0"/>
    <x v="2"/>
  </r>
  <r>
    <x v="2"/>
    <x v="0"/>
    <n v="117442"/>
    <x v="65"/>
    <x v="1"/>
    <x v="1"/>
    <x v="1"/>
    <m/>
    <m/>
    <m/>
    <m/>
    <m/>
    <x v="0"/>
    <x v="0"/>
    <x v="2"/>
  </r>
  <r>
    <x v="2"/>
    <x v="3"/>
    <n v="301809"/>
    <x v="68"/>
    <x v="1"/>
    <x v="1"/>
    <x v="1"/>
    <s v="150"/>
    <s v="150"/>
    <s v="52,5"/>
    <s v="12,75"/>
    <s v="0,12"/>
    <x v="5"/>
    <x v="1"/>
    <x v="2"/>
  </r>
  <r>
    <x v="2"/>
    <x v="0"/>
    <n v="206298"/>
    <x v="36"/>
    <x v="1"/>
    <x v="1"/>
    <x v="1"/>
    <m/>
    <m/>
    <m/>
    <m/>
    <m/>
    <x v="0"/>
    <x v="0"/>
    <x v="2"/>
  </r>
  <r>
    <x v="2"/>
    <x v="0"/>
    <n v="211622"/>
    <x v="33"/>
    <x v="1"/>
    <x v="2"/>
    <x v="2"/>
    <s v="195"/>
    <s v="195"/>
    <s v="68,25"/>
    <s v="16,58"/>
    <s v="48.75"/>
    <x v="0"/>
    <x v="1"/>
    <x v="2"/>
  </r>
  <r>
    <x v="2"/>
    <x v="0"/>
    <n v="117456"/>
    <x v="70"/>
    <x v="1"/>
    <x v="1"/>
    <x v="1"/>
    <m/>
    <m/>
    <m/>
    <m/>
    <m/>
    <x v="0"/>
    <x v="0"/>
    <x v="2"/>
  </r>
  <r>
    <x v="2"/>
    <x v="0"/>
    <n v="301809"/>
    <x v="68"/>
    <x v="1"/>
    <x v="2"/>
    <x v="2"/>
    <s v="175"/>
    <s v="175"/>
    <s v="61,25"/>
    <s v="14,88"/>
    <s v="43.75"/>
    <x v="0"/>
    <x v="1"/>
    <x v="2"/>
  </r>
  <r>
    <x v="2"/>
    <x v="0"/>
    <n v="216566"/>
    <x v="49"/>
    <x v="0"/>
    <x v="0"/>
    <x v="0"/>
    <m/>
    <m/>
    <m/>
    <m/>
    <m/>
    <x v="0"/>
    <x v="0"/>
    <x v="2"/>
  </r>
  <r>
    <x v="2"/>
    <x v="0"/>
    <n v="300987"/>
    <x v="93"/>
    <x v="0"/>
    <x v="2"/>
    <x v="2"/>
    <m/>
    <m/>
    <m/>
    <m/>
    <m/>
    <x v="0"/>
    <x v="0"/>
    <x v="2"/>
  </r>
  <r>
    <x v="2"/>
    <x v="0"/>
    <n v="300987"/>
    <x v="93"/>
    <x v="0"/>
    <x v="0"/>
    <x v="0"/>
    <m/>
    <m/>
    <m/>
    <m/>
    <m/>
    <x v="0"/>
    <x v="0"/>
    <x v="2"/>
  </r>
  <r>
    <x v="2"/>
    <x v="1"/>
    <n v="117501"/>
    <x v="75"/>
    <x v="1"/>
    <x v="1"/>
    <x v="1"/>
    <s v="200"/>
    <s v="200"/>
    <s v="70"/>
    <s v="17"/>
    <s v="0,16"/>
    <x v="10"/>
    <x v="1"/>
    <x v="2"/>
  </r>
  <r>
    <x v="2"/>
    <x v="0"/>
    <n v="301805"/>
    <x v="78"/>
    <x v="1"/>
    <x v="2"/>
    <x v="2"/>
    <s v="200"/>
    <s v="200"/>
    <s v="70"/>
    <s v="17"/>
    <s v="50"/>
    <x v="0"/>
    <x v="1"/>
    <x v="2"/>
  </r>
  <r>
    <x v="2"/>
    <x v="0"/>
    <n v="117819"/>
    <x v="69"/>
    <x v="1"/>
    <x v="1"/>
    <x v="1"/>
    <m/>
    <m/>
    <m/>
    <m/>
    <m/>
    <x v="0"/>
    <x v="0"/>
    <x v="2"/>
  </r>
  <r>
    <x v="2"/>
    <x v="3"/>
    <n v="301760"/>
    <x v="81"/>
    <x v="1"/>
    <x v="1"/>
    <x v="1"/>
    <s v="150"/>
    <s v="150"/>
    <s v="52,5"/>
    <s v="12,75"/>
    <s v="0,12"/>
    <x v="5"/>
    <x v="1"/>
    <x v="2"/>
  </r>
  <r>
    <x v="2"/>
    <x v="1"/>
    <n v="117866"/>
    <x v="82"/>
    <x v="1"/>
    <x v="1"/>
    <x v="1"/>
    <m/>
    <m/>
    <m/>
    <m/>
    <m/>
    <x v="0"/>
    <x v="0"/>
    <x v="2"/>
  </r>
  <r>
    <x v="2"/>
    <x v="0"/>
    <n v="301760"/>
    <x v="81"/>
    <x v="1"/>
    <x v="2"/>
    <x v="2"/>
    <s v="180"/>
    <s v="180"/>
    <s v="63"/>
    <s v="15,3"/>
    <s v="45"/>
    <x v="0"/>
    <x v="1"/>
    <x v="2"/>
  </r>
  <r>
    <x v="2"/>
    <x v="0"/>
    <n v="213849"/>
    <x v="37"/>
    <x v="1"/>
    <x v="1"/>
    <x v="1"/>
    <m/>
    <m/>
    <m/>
    <m/>
    <m/>
    <x v="0"/>
    <x v="0"/>
    <x v="2"/>
  </r>
  <r>
    <x v="2"/>
    <x v="0"/>
    <n v="117986"/>
    <x v="87"/>
    <x v="1"/>
    <x v="2"/>
    <x v="2"/>
    <s v="260"/>
    <s v="260"/>
    <s v="91"/>
    <s v="22,1"/>
    <s v="65"/>
    <x v="0"/>
    <x v="1"/>
    <x v="2"/>
  </r>
  <r>
    <x v="2"/>
    <x v="0"/>
    <n v="301229"/>
    <x v="91"/>
    <x v="1"/>
    <x v="2"/>
    <x v="2"/>
    <s v="350"/>
    <s v="350"/>
    <s v="122,5"/>
    <s v="29,75"/>
    <s v="87.5"/>
    <x v="0"/>
    <x v="1"/>
    <x v="2"/>
  </r>
  <r>
    <x v="2"/>
    <x v="3"/>
    <n v="117986"/>
    <x v="87"/>
    <x v="1"/>
    <x v="0"/>
    <x v="0"/>
    <s v="195"/>
    <s v="195"/>
    <s v="68,25"/>
    <s v="16,58"/>
    <s v="0,16"/>
    <x v="10"/>
    <x v="1"/>
    <x v="2"/>
  </r>
  <r>
    <x v="2"/>
    <x v="0"/>
    <n v="206236"/>
    <x v="38"/>
    <x v="1"/>
    <x v="1"/>
    <x v="1"/>
    <s v="280"/>
    <s v="280"/>
    <s v="98"/>
    <s v="23,8"/>
    <s v="0,22"/>
    <x v="8"/>
    <x v="1"/>
    <x v="2"/>
  </r>
  <r>
    <x v="2"/>
    <x v="0"/>
    <n v="300987"/>
    <x v="93"/>
    <x v="1"/>
    <x v="1"/>
    <x v="1"/>
    <m/>
    <m/>
    <m/>
    <m/>
    <m/>
    <x v="0"/>
    <x v="0"/>
    <x v="2"/>
  </r>
  <r>
    <x v="2"/>
    <x v="0"/>
    <n v="300862"/>
    <x v="73"/>
    <x v="1"/>
    <x v="1"/>
    <x v="1"/>
    <m/>
    <m/>
    <m/>
    <m/>
    <m/>
    <x v="0"/>
    <x v="0"/>
    <x v="2"/>
  </r>
  <r>
    <x v="2"/>
    <x v="0"/>
    <n v="117986"/>
    <x v="87"/>
    <x v="1"/>
    <x v="1"/>
    <x v="1"/>
    <s v="195"/>
    <s v="195"/>
    <s v="68,25"/>
    <s v="16,58"/>
    <s v="0,16"/>
    <x v="10"/>
    <x v="1"/>
    <x v="2"/>
  </r>
  <r>
    <x v="2"/>
    <x v="0"/>
    <n v="300711"/>
    <x v="84"/>
    <x v="1"/>
    <x v="1"/>
    <x v="1"/>
    <m/>
    <m/>
    <m/>
    <m/>
    <m/>
    <x v="0"/>
    <x v="0"/>
    <x v="2"/>
  </r>
  <r>
    <x v="2"/>
    <x v="0"/>
    <n v="118535"/>
    <x v="90"/>
    <x v="1"/>
    <x v="1"/>
    <x v="1"/>
    <m/>
    <m/>
    <m/>
    <m/>
    <m/>
    <x v="0"/>
    <x v="0"/>
    <x v="2"/>
  </r>
  <r>
    <x v="2"/>
    <x v="0"/>
    <n v="300571"/>
    <x v="99"/>
    <x v="1"/>
    <x v="1"/>
    <x v="1"/>
    <s v="0"/>
    <s v="150"/>
    <s v="52,5"/>
    <s v="12,75"/>
    <s v="0"/>
    <x v="11"/>
    <x v="1"/>
    <x v="2"/>
  </r>
  <r>
    <x v="2"/>
    <x v="0"/>
    <n v="120762"/>
    <x v="100"/>
    <x v="1"/>
    <x v="2"/>
    <x v="2"/>
    <s v="165"/>
    <s v="165"/>
    <s v="57,75"/>
    <s v="14,03"/>
    <s v="41.25"/>
    <x v="0"/>
    <x v="1"/>
    <x v="2"/>
  </r>
  <r>
    <x v="2"/>
    <x v="0"/>
    <n v="300571"/>
    <x v="99"/>
    <x v="1"/>
    <x v="2"/>
    <x v="2"/>
    <s v="0"/>
    <s v="115"/>
    <s v="40,25"/>
    <s v="9,78"/>
    <s v="0"/>
    <x v="0"/>
    <x v="1"/>
    <x v="2"/>
  </r>
  <r>
    <x v="2"/>
    <x v="0"/>
    <n v="214951"/>
    <x v="40"/>
    <x v="1"/>
    <x v="1"/>
    <x v="1"/>
    <m/>
    <m/>
    <m/>
    <m/>
    <m/>
    <x v="0"/>
    <x v="0"/>
    <x v="2"/>
  </r>
  <r>
    <x v="2"/>
    <x v="0"/>
    <n v="120762"/>
    <x v="100"/>
    <x v="1"/>
    <x v="1"/>
    <x v="1"/>
    <s v="140"/>
    <s v="140"/>
    <s v="49"/>
    <s v="11,9"/>
    <s v="0,11"/>
    <x v="12"/>
    <x v="1"/>
    <x v="2"/>
  </r>
  <r>
    <x v="2"/>
    <x v="0"/>
    <n v="300363"/>
    <x v="62"/>
    <x v="1"/>
    <x v="2"/>
    <x v="2"/>
    <s v="200"/>
    <s v="200"/>
    <s v="70"/>
    <s v="17"/>
    <s v="50"/>
    <x v="0"/>
    <x v="1"/>
    <x v="2"/>
  </r>
  <r>
    <x v="2"/>
    <x v="3"/>
    <n v="300219"/>
    <x v="104"/>
    <x v="1"/>
    <x v="1"/>
    <x v="1"/>
    <m/>
    <m/>
    <m/>
    <m/>
    <m/>
    <x v="0"/>
    <x v="0"/>
    <x v="2"/>
  </r>
  <r>
    <x v="2"/>
    <x v="0"/>
    <n v="130744"/>
    <x v="103"/>
    <x v="1"/>
    <x v="2"/>
    <x v="2"/>
    <s v="155"/>
    <s v="155"/>
    <s v="54,25"/>
    <s v="13,18"/>
    <s v="38.75"/>
    <x v="0"/>
    <x v="1"/>
    <x v="2"/>
  </r>
  <r>
    <x v="2"/>
    <x v="0"/>
    <n v="300219"/>
    <x v="104"/>
    <x v="1"/>
    <x v="2"/>
    <x v="2"/>
    <s v="180"/>
    <s v="180"/>
    <s v="63"/>
    <s v="15,3"/>
    <s v="45"/>
    <x v="0"/>
    <x v="1"/>
    <x v="2"/>
  </r>
  <r>
    <x v="2"/>
    <x v="0"/>
    <n v="205985"/>
    <x v="42"/>
    <x v="1"/>
    <x v="1"/>
    <x v="1"/>
    <m/>
    <m/>
    <m/>
    <m/>
    <m/>
    <x v="0"/>
    <x v="0"/>
    <x v="2"/>
  </r>
  <r>
    <x v="2"/>
    <x v="3"/>
    <n v="130744"/>
    <x v="103"/>
    <x v="1"/>
    <x v="0"/>
    <x v="0"/>
    <s v="160"/>
    <s v="160"/>
    <s v="56"/>
    <s v="13,6"/>
    <s v="0,13"/>
    <x v="13"/>
    <x v="1"/>
    <x v="2"/>
  </r>
  <r>
    <x v="2"/>
    <x v="0"/>
    <n v="300169"/>
    <x v="101"/>
    <x v="1"/>
    <x v="1"/>
    <x v="1"/>
    <s v="95"/>
    <s v="95"/>
    <s v="33,25"/>
    <s v="8,08"/>
    <s v="0,08"/>
    <x v="7"/>
    <x v="1"/>
    <x v="2"/>
  </r>
  <r>
    <x v="2"/>
    <x v="3"/>
    <n v="130744"/>
    <x v="103"/>
    <x v="1"/>
    <x v="1"/>
    <x v="1"/>
    <s v="160"/>
    <s v="160"/>
    <s v="56"/>
    <s v="13,6"/>
    <s v="0,13"/>
    <x v="13"/>
    <x v="1"/>
    <x v="2"/>
  </r>
  <r>
    <x v="2"/>
    <x v="0"/>
    <n v="300169"/>
    <x v="101"/>
    <x v="1"/>
    <x v="2"/>
    <x v="2"/>
    <s v="100"/>
    <s v="100"/>
    <s v="35"/>
    <s v="8,5"/>
    <s v="25"/>
    <x v="0"/>
    <x v="1"/>
    <x v="2"/>
  </r>
  <r>
    <x v="2"/>
    <x v="0"/>
    <n v="131643"/>
    <x v="58"/>
    <x v="1"/>
    <x v="1"/>
    <x v="1"/>
    <m/>
    <m/>
    <m/>
    <m/>
    <m/>
    <x v="0"/>
    <x v="0"/>
    <x v="2"/>
  </r>
  <r>
    <x v="2"/>
    <x v="2"/>
    <n v="218987"/>
    <x v="105"/>
    <x v="1"/>
    <x v="1"/>
    <x v="1"/>
    <s v="125"/>
    <s v="125"/>
    <s v="43,75"/>
    <s v="10,63"/>
    <s v="0,1"/>
    <x v="9"/>
    <x v="1"/>
    <x v="2"/>
  </r>
  <r>
    <x v="2"/>
    <x v="3"/>
    <n v="215020"/>
    <x v="43"/>
    <x v="1"/>
    <x v="2"/>
    <x v="2"/>
    <s v="50"/>
    <s v="50"/>
    <s v="17,5"/>
    <s v="4,25"/>
    <s v="12.5"/>
    <x v="0"/>
    <x v="1"/>
    <x v="2"/>
  </r>
  <r>
    <x v="2"/>
    <x v="0"/>
    <n v="140302"/>
    <x v="106"/>
    <x v="1"/>
    <x v="1"/>
    <x v="1"/>
    <m/>
    <m/>
    <m/>
    <m/>
    <m/>
    <x v="0"/>
    <x v="0"/>
    <x v="2"/>
  </r>
  <r>
    <x v="2"/>
    <x v="3"/>
    <n v="218987"/>
    <x v="105"/>
    <x v="1"/>
    <x v="0"/>
    <x v="0"/>
    <s v="125"/>
    <s v="125"/>
    <s v="43,75"/>
    <s v="10,63"/>
    <s v="0,1"/>
    <x v="9"/>
    <x v="1"/>
    <x v="2"/>
  </r>
  <r>
    <x v="2"/>
    <x v="0"/>
    <n v="144649"/>
    <x v="94"/>
    <x v="1"/>
    <x v="1"/>
    <x v="1"/>
    <m/>
    <m/>
    <m/>
    <m/>
    <m/>
    <x v="0"/>
    <x v="0"/>
    <x v="2"/>
  </r>
  <r>
    <x v="2"/>
    <x v="3"/>
    <n v="218987"/>
    <x v="105"/>
    <x v="1"/>
    <x v="2"/>
    <x v="2"/>
    <s v="55"/>
    <s v="55"/>
    <s v="19,25"/>
    <s v="4,68"/>
    <s v="13.75"/>
    <x v="0"/>
    <x v="1"/>
    <x v="2"/>
  </r>
  <r>
    <x v="2"/>
    <x v="0"/>
    <n v="149445"/>
    <x v="102"/>
    <x v="1"/>
    <x v="1"/>
    <x v="1"/>
    <m/>
    <m/>
    <m/>
    <m/>
    <m/>
    <x v="0"/>
    <x v="0"/>
    <x v="2"/>
  </r>
  <r>
    <x v="2"/>
    <x v="0"/>
    <n v="218916"/>
    <x v="72"/>
    <x v="1"/>
    <x v="1"/>
    <x v="1"/>
    <m/>
    <m/>
    <m/>
    <m/>
    <m/>
    <x v="0"/>
    <x v="0"/>
    <x v="2"/>
  </r>
  <r>
    <x v="2"/>
    <x v="0"/>
    <n v="158311"/>
    <x v="80"/>
    <x v="1"/>
    <x v="1"/>
    <x v="1"/>
    <m/>
    <m/>
    <m/>
    <m/>
    <m/>
    <x v="0"/>
    <x v="0"/>
    <x v="2"/>
  </r>
  <r>
    <x v="2"/>
    <x v="0"/>
    <n v="205985"/>
    <x v="42"/>
    <x v="1"/>
    <x v="2"/>
    <x v="2"/>
    <s v="225"/>
    <s v="225"/>
    <s v="78,75"/>
    <s v="19,13"/>
    <s v="56.25"/>
    <x v="0"/>
    <x v="1"/>
    <x v="2"/>
  </r>
  <r>
    <x v="2"/>
    <x v="0"/>
    <n v="218732"/>
    <x v="89"/>
    <x v="1"/>
    <x v="1"/>
    <x v="1"/>
    <m/>
    <m/>
    <m/>
    <m/>
    <m/>
    <x v="0"/>
    <x v="0"/>
    <x v="2"/>
  </r>
  <r>
    <x v="2"/>
    <x v="0"/>
    <n v="158751"/>
    <x v="98"/>
    <x v="1"/>
    <x v="1"/>
    <x v="1"/>
    <m/>
    <m/>
    <m/>
    <m/>
    <m/>
    <x v="0"/>
    <x v="0"/>
    <x v="2"/>
  </r>
  <r>
    <x v="2"/>
    <x v="0"/>
    <n v="218698"/>
    <x v="97"/>
    <x v="1"/>
    <x v="1"/>
    <x v="1"/>
    <s v="125"/>
    <s v="125"/>
    <s v="43,75"/>
    <s v="10,63"/>
    <s v="0,1"/>
    <x v="9"/>
    <x v="1"/>
    <x v="2"/>
  </r>
  <r>
    <x v="2"/>
    <x v="0"/>
    <n v="160030"/>
    <x v="59"/>
    <x v="1"/>
    <x v="1"/>
    <x v="1"/>
    <m/>
    <m/>
    <m/>
    <m/>
    <m/>
    <x v="0"/>
    <x v="0"/>
    <x v="2"/>
  </r>
  <r>
    <x v="2"/>
    <x v="0"/>
    <n v="215020"/>
    <x v="43"/>
    <x v="1"/>
    <x v="1"/>
    <x v="1"/>
    <m/>
    <m/>
    <m/>
    <m/>
    <m/>
    <x v="0"/>
    <x v="0"/>
    <x v="2"/>
  </r>
  <r>
    <x v="2"/>
    <x v="0"/>
    <n v="213849"/>
    <x v="37"/>
    <x v="0"/>
    <x v="2"/>
    <x v="2"/>
    <m/>
    <m/>
    <m/>
    <m/>
    <m/>
    <x v="0"/>
    <x v="0"/>
    <x v="2"/>
  </r>
  <r>
    <x v="2"/>
    <x v="0"/>
    <n v="218674"/>
    <x v="95"/>
    <x v="1"/>
    <x v="1"/>
    <x v="1"/>
    <m/>
    <m/>
    <m/>
    <m/>
    <m/>
    <x v="0"/>
    <x v="0"/>
    <x v="2"/>
  </r>
  <r>
    <x v="2"/>
    <x v="0"/>
    <n v="161003"/>
    <x v="96"/>
    <x v="1"/>
    <x v="1"/>
    <x v="1"/>
    <m/>
    <m/>
    <m/>
    <m/>
    <m/>
    <x v="0"/>
    <x v="0"/>
    <x v="2"/>
  </r>
  <r>
    <x v="2"/>
    <x v="0"/>
    <n v="218644"/>
    <x v="85"/>
    <x v="1"/>
    <x v="1"/>
    <x v="1"/>
    <m/>
    <m/>
    <m/>
    <m/>
    <m/>
    <x v="0"/>
    <x v="0"/>
    <x v="2"/>
  </r>
  <r>
    <x v="2"/>
    <x v="0"/>
    <n v="161520"/>
    <x v="92"/>
    <x v="1"/>
    <x v="1"/>
    <x v="1"/>
    <m/>
    <m/>
    <m/>
    <m/>
    <m/>
    <x v="0"/>
    <x v="0"/>
    <x v="2"/>
  </r>
  <r>
    <x v="2"/>
    <x v="0"/>
    <n v="218644"/>
    <x v="85"/>
    <x v="1"/>
    <x v="2"/>
    <x v="2"/>
    <s v="85"/>
    <s v="85"/>
    <s v="29,75"/>
    <s v="7,23"/>
    <s v="21.25"/>
    <x v="0"/>
    <x v="1"/>
    <x v="2"/>
  </r>
  <r>
    <x v="2"/>
    <x v="0"/>
    <n v="218628"/>
    <x v="79"/>
    <x v="1"/>
    <x v="1"/>
    <x v="1"/>
    <m/>
    <m/>
    <m/>
    <m/>
    <m/>
    <x v="0"/>
    <x v="0"/>
    <x v="2"/>
  </r>
  <r>
    <x v="2"/>
    <x v="0"/>
    <n v="168458"/>
    <x v="88"/>
    <x v="1"/>
    <x v="1"/>
    <x v="1"/>
    <m/>
    <m/>
    <m/>
    <m/>
    <m/>
    <x v="0"/>
    <x v="0"/>
    <x v="2"/>
  </r>
  <r>
    <x v="2"/>
    <x v="3"/>
    <n v="205349"/>
    <x v="0"/>
    <x v="1"/>
    <x v="1"/>
    <x v="1"/>
    <m/>
    <m/>
    <m/>
    <m/>
    <m/>
    <x v="0"/>
    <x v="0"/>
    <x v="2"/>
  </r>
  <r>
    <x v="2"/>
    <x v="0"/>
    <n v="218628"/>
    <x v="79"/>
    <x v="1"/>
    <x v="2"/>
    <x v="2"/>
    <s v="190"/>
    <s v="190"/>
    <s v="66,5"/>
    <s v="16,15"/>
    <s v="47.5"/>
    <x v="0"/>
    <x v="1"/>
    <x v="2"/>
  </r>
  <r>
    <x v="2"/>
    <x v="0"/>
    <n v="169537"/>
    <x v="83"/>
    <x v="1"/>
    <x v="1"/>
    <x v="1"/>
    <m/>
    <m/>
    <m/>
    <m/>
    <m/>
    <x v="0"/>
    <x v="0"/>
    <x v="2"/>
  </r>
  <r>
    <x v="2"/>
    <x v="0"/>
    <n v="218623"/>
    <x v="1"/>
    <x v="1"/>
    <x v="2"/>
    <x v="2"/>
    <s v="300"/>
    <s v="300"/>
    <s v="105"/>
    <s v="25,5"/>
    <s v="75"/>
    <x v="0"/>
    <x v="1"/>
    <x v="2"/>
  </r>
  <r>
    <x v="2"/>
    <x v="0"/>
    <n v="216476"/>
    <x v="48"/>
    <x v="1"/>
    <x v="1"/>
    <x v="1"/>
    <m/>
    <m/>
    <m/>
    <m/>
    <m/>
    <x v="0"/>
    <x v="0"/>
    <x v="2"/>
  </r>
  <r>
    <x v="2"/>
    <x v="0"/>
    <n v="169872"/>
    <x v="77"/>
    <x v="1"/>
    <x v="1"/>
    <x v="1"/>
    <m/>
    <m/>
    <m/>
    <m/>
    <m/>
    <x v="0"/>
    <x v="0"/>
    <x v="2"/>
  </r>
  <r>
    <x v="2"/>
    <x v="0"/>
    <n v="218616"/>
    <x v="76"/>
    <x v="1"/>
    <x v="1"/>
    <x v="1"/>
    <m/>
    <m/>
    <m/>
    <m/>
    <m/>
    <x v="0"/>
    <x v="0"/>
    <x v="2"/>
  </r>
  <r>
    <x v="2"/>
    <x v="0"/>
    <n v="203631"/>
    <x v="74"/>
    <x v="1"/>
    <x v="1"/>
    <x v="1"/>
    <m/>
    <m/>
    <m/>
    <m/>
    <m/>
    <x v="0"/>
    <x v="0"/>
    <x v="2"/>
  </r>
  <r>
    <x v="2"/>
    <x v="0"/>
    <n v="218402"/>
    <x v="71"/>
    <x v="1"/>
    <x v="1"/>
    <x v="1"/>
    <m/>
    <m/>
    <m/>
    <m/>
    <m/>
    <x v="0"/>
    <x v="0"/>
    <x v="2"/>
  </r>
  <r>
    <x v="2"/>
    <x v="0"/>
    <n v="204615"/>
    <x v="67"/>
    <x v="1"/>
    <x v="1"/>
    <x v="1"/>
    <m/>
    <m/>
    <m/>
    <m/>
    <m/>
    <x v="0"/>
    <x v="0"/>
    <x v="2"/>
  </r>
  <r>
    <x v="2"/>
    <x v="0"/>
    <n v="218225"/>
    <x v="66"/>
    <x v="1"/>
    <x v="1"/>
    <x v="1"/>
    <m/>
    <m/>
    <m/>
    <m/>
    <m/>
    <x v="0"/>
    <x v="0"/>
    <x v="2"/>
  </r>
  <r>
    <x v="2"/>
    <x v="0"/>
    <n v="204939"/>
    <x v="63"/>
    <x v="1"/>
    <x v="1"/>
    <x v="1"/>
    <m/>
    <m/>
    <m/>
    <m/>
    <m/>
    <x v="0"/>
    <x v="0"/>
    <x v="2"/>
  </r>
  <r>
    <x v="2"/>
    <x v="0"/>
    <n v="218210"/>
    <x v="61"/>
    <x v="1"/>
    <x v="2"/>
    <x v="2"/>
    <s v="185"/>
    <s v="185"/>
    <s v="64,75"/>
    <s v="15,73"/>
    <s v="46.25"/>
    <x v="0"/>
    <x v="1"/>
    <x v="2"/>
  </r>
  <r>
    <x v="2"/>
    <x v="0"/>
    <n v="204952"/>
    <x v="57"/>
    <x v="1"/>
    <x v="1"/>
    <x v="1"/>
    <m/>
    <m/>
    <m/>
    <m/>
    <m/>
    <x v="0"/>
    <x v="0"/>
    <x v="2"/>
  </r>
  <r>
    <x v="2"/>
    <x v="0"/>
    <n v="217678"/>
    <x v="55"/>
    <x v="1"/>
    <x v="1"/>
    <x v="1"/>
    <m/>
    <m/>
    <m/>
    <m/>
    <m/>
    <x v="0"/>
    <x v="0"/>
    <x v="2"/>
  </r>
  <r>
    <x v="2"/>
    <x v="0"/>
    <n v="205228"/>
    <x v="50"/>
    <x v="1"/>
    <x v="1"/>
    <x v="1"/>
    <s v="205"/>
    <s v="205"/>
    <s v="71,75"/>
    <s v="17,43"/>
    <s v="0,16"/>
    <x v="10"/>
    <x v="1"/>
    <x v="2"/>
  </r>
  <r>
    <x v="2"/>
    <x v="1"/>
    <n v="205104"/>
    <x v="52"/>
    <x v="1"/>
    <x v="1"/>
    <x v="1"/>
    <m/>
    <m/>
    <m/>
    <m/>
    <m/>
    <x v="0"/>
    <x v="0"/>
    <x v="2"/>
  </r>
  <r>
    <x v="2"/>
    <x v="0"/>
    <n v="216566"/>
    <x v="49"/>
    <x v="1"/>
    <x v="1"/>
    <x v="1"/>
    <m/>
    <m/>
    <m/>
    <m/>
    <m/>
    <x v="0"/>
    <x v="0"/>
    <x v="2"/>
  </r>
  <r>
    <x v="3"/>
    <x v="0"/>
    <n v="160030"/>
    <x v="59"/>
    <x v="1"/>
    <x v="1"/>
    <x v="1"/>
    <m/>
    <m/>
    <m/>
    <m/>
    <m/>
    <x v="0"/>
    <x v="0"/>
    <x v="3"/>
  </r>
  <r>
    <x v="3"/>
    <x v="0"/>
    <n v="120762"/>
    <x v="100"/>
    <x v="1"/>
    <x v="2"/>
    <x v="2"/>
    <s v="165"/>
    <s v="165"/>
    <s v="57,75"/>
    <s v="14,03"/>
    <s v="41.25"/>
    <x v="0"/>
    <x v="1"/>
    <x v="3"/>
  </r>
  <r>
    <x v="3"/>
    <x v="0"/>
    <n v="205349"/>
    <x v="0"/>
    <x v="0"/>
    <x v="0"/>
    <x v="0"/>
    <m/>
    <m/>
    <m/>
    <m/>
    <m/>
    <x v="0"/>
    <x v="0"/>
    <x v="3"/>
  </r>
  <r>
    <x v="3"/>
    <x v="0"/>
    <n v="317470"/>
    <x v="34"/>
    <x v="0"/>
    <x v="0"/>
    <x v="0"/>
    <s v="75"/>
    <s v="75"/>
    <s v="26,25"/>
    <s v="6,38"/>
    <s v="0,06"/>
    <x v="3"/>
    <x v="1"/>
    <x v="3"/>
  </r>
  <r>
    <x v="3"/>
    <x v="0"/>
    <n v="218698"/>
    <x v="97"/>
    <x v="0"/>
    <x v="2"/>
    <x v="2"/>
    <s v="100"/>
    <s v="100"/>
    <s v="35"/>
    <s v="8,5"/>
    <s v="25"/>
    <x v="0"/>
    <x v="1"/>
    <x v="3"/>
  </r>
  <r>
    <x v="3"/>
    <x v="0"/>
    <n v="218698"/>
    <x v="97"/>
    <x v="0"/>
    <x v="0"/>
    <x v="0"/>
    <s v="125"/>
    <s v="125"/>
    <s v="43,75"/>
    <s v="10,63"/>
    <s v="0,1"/>
    <x v="9"/>
    <x v="1"/>
    <x v="3"/>
  </r>
  <r>
    <x v="3"/>
    <x v="0"/>
    <n v="218916"/>
    <x v="72"/>
    <x v="0"/>
    <x v="2"/>
    <x v="2"/>
    <m/>
    <m/>
    <m/>
    <m/>
    <m/>
    <x v="0"/>
    <x v="0"/>
    <x v="3"/>
  </r>
  <r>
    <x v="3"/>
    <x v="0"/>
    <n v="218916"/>
    <x v="72"/>
    <x v="0"/>
    <x v="0"/>
    <x v="0"/>
    <m/>
    <m/>
    <m/>
    <m/>
    <m/>
    <x v="0"/>
    <x v="0"/>
    <x v="3"/>
  </r>
  <r>
    <x v="3"/>
    <x v="0"/>
    <n v="300219"/>
    <x v="104"/>
    <x v="0"/>
    <x v="0"/>
    <x v="0"/>
    <m/>
    <m/>
    <m/>
    <m/>
    <m/>
    <x v="0"/>
    <x v="0"/>
    <x v="3"/>
  </r>
  <r>
    <x v="3"/>
    <x v="0"/>
    <n v="312617"/>
    <x v="12"/>
    <x v="0"/>
    <x v="0"/>
    <x v="0"/>
    <s v="75"/>
    <s v="75"/>
    <s v="26,25"/>
    <s v="6,38"/>
    <s v="0,06"/>
    <x v="3"/>
    <x v="1"/>
    <x v="3"/>
  </r>
  <r>
    <x v="3"/>
    <x v="0"/>
    <n v="206968"/>
    <x v="86"/>
    <x v="1"/>
    <x v="2"/>
    <x v="2"/>
    <s v="215"/>
    <s v="215"/>
    <s v="75,25"/>
    <s v="18,28"/>
    <s v="53.75"/>
    <x v="0"/>
    <x v="1"/>
    <x v="3"/>
  </r>
  <r>
    <x v="3"/>
    <x v="1"/>
    <n v="205104"/>
    <x v="52"/>
    <x v="1"/>
    <x v="1"/>
    <x v="1"/>
    <m/>
    <m/>
    <m/>
    <m/>
    <m/>
    <x v="0"/>
    <x v="0"/>
    <x v="3"/>
  </r>
  <r>
    <x v="3"/>
    <x v="0"/>
    <n v="216566"/>
    <x v="49"/>
    <x v="1"/>
    <x v="1"/>
    <x v="1"/>
    <m/>
    <m/>
    <m/>
    <m/>
    <m/>
    <x v="0"/>
    <x v="0"/>
    <x v="3"/>
  </r>
  <r>
    <x v="3"/>
    <x v="0"/>
    <n v="217081"/>
    <x v="51"/>
    <x v="1"/>
    <x v="1"/>
    <x v="1"/>
    <m/>
    <m/>
    <m/>
    <m/>
    <m/>
    <x v="0"/>
    <x v="0"/>
    <x v="3"/>
  </r>
  <r>
    <x v="3"/>
    <x v="0"/>
    <n v="303221"/>
    <x v="21"/>
    <x v="1"/>
    <x v="1"/>
    <x v="1"/>
    <m/>
    <m/>
    <m/>
    <m/>
    <m/>
    <x v="0"/>
    <x v="0"/>
    <x v="3"/>
  </r>
  <r>
    <x v="3"/>
    <x v="0"/>
    <n v="205349"/>
    <x v="0"/>
    <x v="0"/>
    <x v="2"/>
    <x v="2"/>
    <m/>
    <m/>
    <m/>
    <m/>
    <m/>
    <x v="0"/>
    <x v="0"/>
    <x v="3"/>
  </r>
  <r>
    <x v="3"/>
    <x v="0"/>
    <n v="217678"/>
    <x v="55"/>
    <x v="1"/>
    <x v="2"/>
    <x v="2"/>
    <s v="100"/>
    <s v="100"/>
    <s v="35"/>
    <s v="8,5"/>
    <s v="25"/>
    <x v="0"/>
    <x v="1"/>
    <x v="3"/>
  </r>
  <r>
    <x v="3"/>
    <x v="0"/>
    <n v="217678"/>
    <x v="55"/>
    <x v="0"/>
    <x v="0"/>
    <x v="0"/>
    <m/>
    <m/>
    <m/>
    <m/>
    <m/>
    <x v="0"/>
    <x v="0"/>
    <x v="3"/>
  </r>
  <r>
    <x v="3"/>
    <x v="0"/>
    <n v="302769"/>
    <x v="24"/>
    <x v="0"/>
    <x v="2"/>
    <x v="2"/>
    <m/>
    <m/>
    <m/>
    <m/>
    <m/>
    <x v="0"/>
    <x v="0"/>
    <x v="3"/>
  </r>
  <r>
    <x v="3"/>
    <x v="0"/>
    <n v="302769"/>
    <x v="24"/>
    <x v="0"/>
    <x v="0"/>
    <x v="0"/>
    <m/>
    <m/>
    <m/>
    <m/>
    <m/>
    <x v="0"/>
    <x v="0"/>
    <x v="3"/>
  </r>
  <r>
    <x v="3"/>
    <x v="0"/>
    <n v="218616"/>
    <x v="76"/>
    <x v="0"/>
    <x v="2"/>
    <x v="2"/>
    <m/>
    <m/>
    <m/>
    <m/>
    <m/>
    <x v="0"/>
    <x v="0"/>
    <x v="3"/>
  </r>
  <r>
    <x v="3"/>
    <x v="0"/>
    <n v="218616"/>
    <x v="76"/>
    <x v="0"/>
    <x v="0"/>
    <x v="0"/>
    <m/>
    <m/>
    <m/>
    <m/>
    <m/>
    <x v="0"/>
    <x v="0"/>
    <x v="3"/>
  </r>
  <r>
    <x v="3"/>
    <x v="0"/>
    <n v="302737"/>
    <x v="30"/>
    <x v="0"/>
    <x v="0"/>
    <x v="0"/>
    <m/>
    <m/>
    <m/>
    <m/>
    <m/>
    <x v="0"/>
    <x v="0"/>
    <x v="3"/>
  </r>
  <r>
    <x v="3"/>
    <x v="0"/>
    <n v="302988"/>
    <x v="14"/>
    <x v="0"/>
    <x v="2"/>
    <x v="2"/>
    <m/>
    <m/>
    <m/>
    <m/>
    <m/>
    <x v="0"/>
    <x v="0"/>
    <x v="3"/>
  </r>
  <r>
    <x v="3"/>
    <x v="0"/>
    <n v="302988"/>
    <x v="14"/>
    <x v="0"/>
    <x v="0"/>
    <x v="0"/>
    <m/>
    <m/>
    <m/>
    <m/>
    <m/>
    <x v="0"/>
    <x v="0"/>
    <x v="3"/>
  </r>
  <r>
    <x v="3"/>
    <x v="0"/>
    <n v="205228"/>
    <x v="50"/>
    <x v="1"/>
    <x v="1"/>
    <x v="1"/>
    <s v="205"/>
    <s v="205"/>
    <s v="71,75"/>
    <s v="17,43"/>
    <s v="0,16"/>
    <x v="10"/>
    <x v="1"/>
    <x v="3"/>
  </r>
  <r>
    <x v="3"/>
    <x v="0"/>
    <n v="217678"/>
    <x v="55"/>
    <x v="1"/>
    <x v="1"/>
    <x v="1"/>
    <m/>
    <m/>
    <m/>
    <m/>
    <m/>
    <x v="0"/>
    <x v="0"/>
    <x v="3"/>
  </r>
  <r>
    <x v="3"/>
    <x v="0"/>
    <n v="507"/>
    <x v="10"/>
    <x v="1"/>
    <x v="2"/>
    <x v="2"/>
    <s v="205"/>
    <s v="205"/>
    <s v="71,75"/>
    <s v="17,43"/>
    <s v="51.25"/>
    <x v="0"/>
    <x v="1"/>
    <x v="3"/>
  </r>
  <r>
    <x v="3"/>
    <x v="0"/>
    <n v="131643"/>
    <x v="58"/>
    <x v="0"/>
    <x v="2"/>
    <x v="2"/>
    <m/>
    <m/>
    <m/>
    <m/>
    <m/>
    <x v="0"/>
    <x v="0"/>
    <x v="3"/>
  </r>
  <r>
    <x v="3"/>
    <x v="0"/>
    <n v="303219"/>
    <x v="6"/>
    <x v="1"/>
    <x v="1"/>
    <x v="1"/>
    <m/>
    <m/>
    <m/>
    <m/>
    <m/>
    <x v="0"/>
    <x v="0"/>
    <x v="3"/>
  </r>
  <r>
    <x v="3"/>
    <x v="0"/>
    <n v="204952"/>
    <x v="57"/>
    <x v="1"/>
    <x v="1"/>
    <x v="1"/>
    <m/>
    <m/>
    <m/>
    <m/>
    <m/>
    <x v="0"/>
    <x v="0"/>
    <x v="3"/>
  </r>
  <r>
    <x v="3"/>
    <x v="0"/>
    <n v="206708"/>
    <x v="4"/>
    <x v="1"/>
    <x v="1"/>
    <x v="1"/>
    <m/>
    <m/>
    <m/>
    <m/>
    <m/>
    <x v="0"/>
    <x v="0"/>
    <x v="3"/>
  </r>
  <r>
    <x v="3"/>
    <x v="0"/>
    <n v="131643"/>
    <x v="58"/>
    <x v="0"/>
    <x v="0"/>
    <x v="0"/>
    <m/>
    <m/>
    <m/>
    <m/>
    <m/>
    <x v="0"/>
    <x v="0"/>
    <x v="3"/>
  </r>
  <r>
    <x v="3"/>
    <x v="0"/>
    <n v="160030"/>
    <x v="59"/>
    <x v="0"/>
    <x v="2"/>
    <x v="2"/>
    <m/>
    <m/>
    <m/>
    <m/>
    <m/>
    <x v="0"/>
    <x v="0"/>
    <x v="3"/>
  </r>
  <r>
    <x v="3"/>
    <x v="0"/>
    <n v="160030"/>
    <x v="59"/>
    <x v="0"/>
    <x v="0"/>
    <x v="0"/>
    <m/>
    <m/>
    <m/>
    <m/>
    <m/>
    <x v="0"/>
    <x v="0"/>
    <x v="3"/>
  </r>
  <r>
    <x v="3"/>
    <x v="0"/>
    <n v="300363"/>
    <x v="62"/>
    <x v="0"/>
    <x v="0"/>
    <x v="0"/>
    <m/>
    <m/>
    <m/>
    <m/>
    <m/>
    <x v="0"/>
    <x v="0"/>
    <x v="3"/>
  </r>
  <r>
    <x v="3"/>
    <x v="0"/>
    <n v="300363"/>
    <x v="62"/>
    <x v="0"/>
    <x v="1"/>
    <x v="1"/>
    <m/>
    <m/>
    <m/>
    <m/>
    <m/>
    <x v="0"/>
    <x v="0"/>
    <x v="3"/>
  </r>
  <r>
    <x v="3"/>
    <x v="0"/>
    <n v="210515"/>
    <x v="23"/>
    <x v="0"/>
    <x v="0"/>
    <x v="0"/>
    <m/>
    <m/>
    <m/>
    <m/>
    <m/>
    <x v="0"/>
    <x v="0"/>
    <x v="3"/>
  </r>
  <r>
    <x v="3"/>
    <x v="0"/>
    <n v="205104"/>
    <x v="52"/>
    <x v="0"/>
    <x v="0"/>
    <x v="0"/>
    <m/>
    <m/>
    <m/>
    <m/>
    <m/>
    <x v="0"/>
    <x v="0"/>
    <x v="3"/>
  </r>
  <r>
    <x v="3"/>
    <x v="0"/>
    <n v="218210"/>
    <x v="61"/>
    <x v="1"/>
    <x v="2"/>
    <x v="2"/>
    <s v="185"/>
    <s v="185"/>
    <s v="64,75"/>
    <s v="15,73"/>
    <s v="46.25"/>
    <x v="0"/>
    <x v="1"/>
    <x v="3"/>
  </r>
  <r>
    <x v="3"/>
    <x v="2"/>
    <n v="311895"/>
    <x v="3"/>
    <x v="1"/>
    <x v="1"/>
    <x v="1"/>
    <m/>
    <m/>
    <m/>
    <m/>
    <m/>
    <x v="0"/>
    <x v="0"/>
    <x v="3"/>
  </r>
  <r>
    <x v="3"/>
    <x v="0"/>
    <n v="117230"/>
    <x v="60"/>
    <x v="0"/>
    <x v="2"/>
    <x v="2"/>
    <m/>
    <m/>
    <m/>
    <m/>
    <m/>
    <x v="0"/>
    <x v="0"/>
    <x v="3"/>
  </r>
  <r>
    <x v="3"/>
    <x v="0"/>
    <n v="117230"/>
    <x v="60"/>
    <x v="0"/>
    <x v="0"/>
    <x v="0"/>
    <m/>
    <m/>
    <m/>
    <m/>
    <m/>
    <x v="0"/>
    <x v="0"/>
    <x v="3"/>
  </r>
  <r>
    <x v="3"/>
    <x v="1"/>
    <n v="207404"/>
    <x v="2"/>
    <x v="1"/>
    <x v="1"/>
    <x v="1"/>
    <m/>
    <m/>
    <m/>
    <m/>
    <m/>
    <x v="0"/>
    <x v="0"/>
    <x v="3"/>
  </r>
  <r>
    <x v="3"/>
    <x v="0"/>
    <n v="204939"/>
    <x v="63"/>
    <x v="1"/>
    <x v="1"/>
    <x v="1"/>
    <m/>
    <m/>
    <m/>
    <m/>
    <m/>
    <x v="0"/>
    <x v="0"/>
    <x v="3"/>
  </r>
  <r>
    <x v="3"/>
    <x v="0"/>
    <n v="205104"/>
    <x v="52"/>
    <x v="0"/>
    <x v="2"/>
    <x v="2"/>
    <m/>
    <m/>
    <m/>
    <m/>
    <m/>
    <x v="0"/>
    <x v="0"/>
    <x v="3"/>
  </r>
  <r>
    <x v="3"/>
    <x v="0"/>
    <n v="316646"/>
    <x v="26"/>
    <x v="0"/>
    <x v="0"/>
    <x v="0"/>
    <s v="95"/>
    <s v="95"/>
    <s v="33,25"/>
    <s v="8,08"/>
    <s v="0,08"/>
    <x v="7"/>
    <x v="1"/>
    <x v="3"/>
  </r>
  <r>
    <x v="3"/>
    <x v="0"/>
    <n v="316879"/>
    <x v="32"/>
    <x v="0"/>
    <x v="0"/>
    <x v="0"/>
    <m/>
    <m/>
    <m/>
    <m/>
    <m/>
    <x v="0"/>
    <x v="0"/>
    <x v="3"/>
  </r>
  <r>
    <x v="3"/>
    <x v="0"/>
    <n v="316879"/>
    <x v="32"/>
    <x v="0"/>
    <x v="1"/>
    <x v="1"/>
    <m/>
    <m/>
    <m/>
    <m/>
    <m/>
    <x v="0"/>
    <x v="0"/>
    <x v="3"/>
  </r>
  <r>
    <x v="3"/>
    <x v="0"/>
    <n v="204952"/>
    <x v="57"/>
    <x v="0"/>
    <x v="2"/>
    <x v="2"/>
    <m/>
    <m/>
    <m/>
    <m/>
    <m/>
    <x v="0"/>
    <x v="0"/>
    <x v="3"/>
  </r>
  <r>
    <x v="3"/>
    <x v="0"/>
    <n v="204952"/>
    <x v="57"/>
    <x v="0"/>
    <x v="0"/>
    <x v="0"/>
    <m/>
    <m/>
    <m/>
    <m/>
    <m/>
    <x v="0"/>
    <x v="0"/>
    <x v="3"/>
  </r>
  <r>
    <x v="3"/>
    <x v="0"/>
    <n v="211415"/>
    <x v="29"/>
    <x v="0"/>
    <x v="2"/>
    <x v="2"/>
    <m/>
    <m/>
    <m/>
    <m/>
    <m/>
    <x v="0"/>
    <x v="0"/>
    <x v="3"/>
  </r>
  <r>
    <x v="3"/>
    <x v="0"/>
    <n v="211415"/>
    <x v="29"/>
    <x v="0"/>
    <x v="0"/>
    <x v="0"/>
    <m/>
    <m/>
    <m/>
    <m/>
    <m/>
    <x v="0"/>
    <x v="0"/>
    <x v="3"/>
  </r>
  <r>
    <x v="3"/>
    <x v="0"/>
    <n v="303221"/>
    <x v="21"/>
    <x v="0"/>
    <x v="0"/>
    <x v="0"/>
    <m/>
    <m/>
    <m/>
    <m/>
    <m/>
    <x v="0"/>
    <x v="0"/>
    <x v="3"/>
  </r>
  <r>
    <x v="3"/>
    <x v="0"/>
    <n v="218225"/>
    <x v="66"/>
    <x v="1"/>
    <x v="1"/>
    <x v="1"/>
    <m/>
    <m/>
    <m/>
    <m/>
    <m/>
    <x v="0"/>
    <x v="0"/>
    <x v="3"/>
  </r>
  <r>
    <x v="3"/>
    <x v="0"/>
    <n v="312259"/>
    <x v="7"/>
    <x v="1"/>
    <x v="2"/>
    <x v="2"/>
    <s v="230"/>
    <s v="230"/>
    <s v="80,5"/>
    <s v="19,55"/>
    <s v="57.5"/>
    <x v="0"/>
    <x v="1"/>
    <x v="3"/>
  </r>
  <r>
    <x v="3"/>
    <x v="0"/>
    <n v="321932"/>
    <x v="41"/>
    <x v="0"/>
    <x v="0"/>
    <x v="0"/>
    <s v="100"/>
    <s v="100"/>
    <s v="35"/>
    <s v="8,5"/>
    <s v="0,08"/>
    <x v="7"/>
    <x v="1"/>
    <x v="3"/>
  </r>
  <r>
    <x v="3"/>
    <x v="0"/>
    <n v="303189"/>
    <x v="9"/>
    <x v="1"/>
    <x v="1"/>
    <x v="1"/>
    <m/>
    <m/>
    <m/>
    <m/>
    <m/>
    <x v="0"/>
    <x v="0"/>
    <x v="3"/>
  </r>
  <r>
    <x v="3"/>
    <x v="0"/>
    <n v="204615"/>
    <x v="67"/>
    <x v="1"/>
    <x v="1"/>
    <x v="1"/>
    <m/>
    <m/>
    <m/>
    <m/>
    <m/>
    <x v="0"/>
    <x v="0"/>
    <x v="3"/>
  </r>
  <r>
    <x v="3"/>
    <x v="0"/>
    <n v="303221"/>
    <x v="21"/>
    <x v="0"/>
    <x v="2"/>
    <x v="2"/>
    <m/>
    <m/>
    <m/>
    <m/>
    <m/>
    <x v="0"/>
    <x v="0"/>
    <x v="3"/>
  </r>
  <r>
    <x v="3"/>
    <x v="0"/>
    <n v="321932"/>
    <x v="41"/>
    <x v="0"/>
    <x v="1"/>
    <x v="1"/>
    <s v="100"/>
    <s v="100"/>
    <s v="35"/>
    <s v="8,5"/>
    <s v="0,08"/>
    <x v="7"/>
    <x v="1"/>
    <x v="3"/>
  </r>
  <r>
    <x v="3"/>
    <x v="0"/>
    <n v="323608"/>
    <x v="44"/>
    <x v="1"/>
    <x v="2"/>
    <x v="2"/>
    <m/>
    <m/>
    <m/>
    <m/>
    <m/>
    <x v="0"/>
    <x v="0"/>
    <x v="3"/>
  </r>
  <r>
    <x v="3"/>
    <x v="0"/>
    <n v="323608"/>
    <x v="44"/>
    <x v="0"/>
    <x v="0"/>
    <x v="0"/>
    <s v="130"/>
    <s v="130"/>
    <s v="45,5"/>
    <s v="11,05"/>
    <s v="0,1"/>
    <x v="9"/>
    <x v="1"/>
    <x v="3"/>
  </r>
  <r>
    <x v="3"/>
    <x v="0"/>
    <n v="117819"/>
    <x v="69"/>
    <x v="0"/>
    <x v="2"/>
    <x v="2"/>
    <m/>
    <m/>
    <m/>
    <m/>
    <m/>
    <x v="0"/>
    <x v="0"/>
    <x v="3"/>
  </r>
  <r>
    <x v="3"/>
    <x v="0"/>
    <n v="117819"/>
    <x v="69"/>
    <x v="0"/>
    <x v="0"/>
    <x v="0"/>
    <m/>
    <m/>
    <m/>
    <m/>
    <m/>
    <x v="0"/>
    <x v="0"/>
    <x v="3"/>
  </r>
  <r>
    <x v="3"/>
    <x v="0"/>
    <n v="218623"/>
    <x v="1"/>
    <x v="0"/>
    <x v="0"/>
    <x v="0"/>
    <m/>
    <m/>
    <m/>
    <m/>
    <m/>
    <x v="0"/>
    <x v="0"/>
    <x v="3"/>
  </r>
  <r>
    <x v="3"/>
    <x v="0"/>
    <n v="301809"/>
    <x v="68"/>
    <x v="0"/>
    <x v="0"/>
    <x v="0"/>
    <s v="150"/>
    <s v="150"/>
    <s v="52,5"/>
    <s v="12,75"/>
    <s v="0,12"/>
    <x v="5"/>
    <x v="1"/>
    <x v="3"/>
  </r>
  <r>
    <x v="3"/>
    <x v="0"/>
    <n v="218402"/>
    <x v="71"/>
    <x v="1"/>
    <x v="1"/>
    <x v="1"/>
    <m/>
    <m/>
    <m/>
    <m/>
    <m/>
    <x v="0"/>
    <x v="0"/>
    <x v="3"/>
  </r>
  <r>
    <x v="3"/>
    <x v="0"/>
    <n v="207743"/>
    <x v="5"/>
    <x v="1"/>
    <x v="2"/>
    <x v="2"/>
    <s v="205"/>
    <s v="205"/>
    <s v="71,75"/>
    <s v="17,43"/>
    <s v="51.25"/>
    <x v="0"/>
    <x v="1"/>
    <x v="3"/>
  </r>
  <r>
    <x v="3"/>
    <x v="0"/>
    <n v="218623"/>
    <x v="1"/>
    <x v="0"/>
    <x v="1"/>
    <x v="1"/>
    <m/>
    <m/>
    <m/>
    <m/>
    <m/>
    <x v="0"/>
    <x v="0"/>
    <x v="3"/>
  </r>
  <r>
    <x v="3"/>
    <x v="0"/>
    <n v="300862"/>
    <x v="73"/>
    <x v="0"/>
    <x v="2"/>
    <x v="2"/>
    <m/>
    <m/>
    <m/>
    <m/>
    <m/>
    <x v="0"/>
    <x v="0"/>
    <x v="3"/>
  </r>
  <r>
    <x v="3"/>
    <x v="0"/>
    <n v="312259"/>
    <x v="7"/>
    <x v="0"/>
    <x v="1"/>
    <x v="1"/>
    <m/>
    <m/>
    <m/>
    <m/>
    <m/>
    <x v="0"/>
    <x v="0"/>
    <x v="3"/>
  </r>
  <r>
    <x v="3"/>
    <x v="0"/>
    <n v="203631"/>
    <x v="74"/>
    <x v="1"/>
    <x v="1"/>
    <x v="1"/>
    <m/>
    <m/>
    <m/>
    <m/>
    <m/>
    <x v="0"/>
    <x v="0"/>
    <x v="3"/>
  </r>
  <r>
    <x v="3"/>
    <x v="0"/>
    <n v="301760"/>
    <x v="81"/>
    <x v="0"/>
    <x v="0"/>
    <x v="0"/>
    <s v="150"/>
    <s v="150"/>
    <s v="52,5"/>
    <s v="12,75"/>
    <s v="0,12"/>
    <x v="5"/>
    <x v="1"/>
    <x v="3"/>
  </r>
  <r>
    <x v="3"/>
    <x v="0"/>
    <n v="300862"/>
    <x v="73"/>
    <x v="0"/>
    <x v="0"/>
    <x v="0"/>
    <m/>
    <m/>
    <m/>
    <m/>
    <m/>
    <x v="0"/>
    <x v="0"/>
    <x v="3"/>
  </r>
  <r>
    <x v="3"/>
    <x v="0"/>
    <n v="686"/>
    <x v="27"/>
    <x v="0"/>
    <x v="2"/>
    <x v="2"/>
    <m/>
    <m/>
    <m/>
    <m/>
    <m/>
    <x v="0"/>
    <x v="0"/>
    <x v="3"/>
  </r>
  <r>
    <x v="3"/>
    <x v="0"/>
    <n v="686"/>
    <x v="27"/>
    <x v="0"/>
    <x v="0"/>
    <x v="0"/>
    <s v="445"/>
    <s v="445"/>
    <s v="155,75"/>
    <s v="37,83"/>
    <s v="0,36"/>
    <x v="6"/>
    <x v="1"/>
    <x v="3"/>
  </r>
  <r>
    <x v="3"/>
    <x v="0"/>
    <n v="209209"/>
    <x v="13"/>
    <x v="0"/>
    <x v="2"/>
    <x v="2"/>
    <m/>
    <m/>
    <m/>
    <m/>
    <m/>
    <x v="0"/>
    <x v="0"/>
    <x v="3"/>
  </r>
  <r>
    <x v="3"/>
    <x v="0"/>
    <n v="209209"/>
    <x v="13"/>
    <x v="0"/>
    <x v="0"/>
    <x v="0"/>
    <m/>
    <m/>
    <m/>
    <m/>
    <m/>
    <x v="0"/>
    <x v="0"/>
    <x v="3"/>
  </r>
  <r>
    <x v="3"/>
    <x v="0"/>
    <n v="507"/>
    <x v="10"/>
    <x v="1"/>
    <x v="0"/>
    <x v="0"/>
    <s v="180"/>
    <s v="180"/>
    <s v="63"/>
    <s v="15,3"/>
    <s v="0,14"/>
    <x v="1"/>
    <x v="1"/>
    <x v="3"/>
  </r>
  <r>
    <x v="3"/>
    <x v="0"/>
    <n v="218616"/>
    <x v="76"/>
    <x v="1"/>
    <x v="1"/>
    <x v="1"/>
    <m/>
    <m/>
    <m/>
    <m/>
    <m/>
    <x v="0"/>
    <x v="0"/>
    <x v="3"/>
  </r>
  <r>
    <x v="3"/>
    <x v="0"/>
    <n v="207743"/>
    <x v="5"/>
    <x v="1"/>
    <x v="1"/>
    <x v="1"/>
    <m/>
    <m/>
    <m/>
    <m/>
    <m/>
    <x v="0"/>
    <x v="0"/>
    <x v="3"/>
  </r>
  <r>
    <x v="3"/>
    <x v="0"/>
    <n v="204939"/>
    <x v="63"/>
    <x v="0"/>
    <x v="2"/>
    <x v="2"/>
    <m/>
    <m/>
    <m/>
    <m/>
    <m/>
    <x v="0"/>
    <x v="0"/>
    <x v="3"/>
  </r>
  <r>
    <x v="3"/>
    <x v="0"/>
    <n v="204939"/>
    <x v="63"/>
    <x v="0"/>
    <x v="0"/>
    <x v="0"/>
    <m/>
    <m/>
    <m/>
    <m/>
    <m/>
    <x v="0"/>
    <x v="0"/>
    <x v="3"/>
  </r>
  <r>
    <x v="3"/>
    <x v="0"/>
    <n v="301981"/>
    <x v="53"/>
    <x v="0"/>
    <x v="0"/>
    <x v="0"/>
    <m/>
    <m/>
    <m/>
    <m/>
    <m/>
    <x v="0"/>
    <x v="0"/>
    <x v="3"/>
  </r>
  <r>
    <x v="3"/>
    <x v="1"/>
    <n v="302988"/>
    <x v="14"/>
    <x v="1"/>
    <x v="1"/>
    <x v="1"/>
    <m/>
    <m/>
    <m/>
    <m/>
    <m/>
    <x v="0"/>
    <x v="0"/>
    <x v="3"/>
  </r>
  <r>
    <x v="3"/>
    <x v="0"/>
    <n v="169872"/>
    <x v="77"/>
    <x v="1"/>
    <x v="1"/>
    <x v="1"/>
    <m/>
    <m/>
    <m/>
    <m/>
    <m/>
    <x v="0"/>
    <x v="0"/>
    <x v="3"/>
  </r>
  <r>
    <x v="3"/>
    <x v="0"/>
    <n v="216476"/>
    <x v="48"/>
    <x v="1"/>
    <x v="1"/>
    <x v="1"/>
    <m/>
    <m/>
    <m/>
    <m/>
    <m/>
    <x v="0"/>
    <x v="0"/>
    <x v="3"/>
  </r>
  <r>
    <x v="3"/>
    <x v="0"/>
    <n v="333530"/>
    <x v="54"/>
    <x v="0"/>
    <x v="2"/>
    <x v="2"/>
    <m/>
    <m/>
    <m/>
    <m/>
    <m/>
    <x v="0"/>
    <x v="0"/>
    <x v="3"/>
  </r>
  <r>
    <x v="3"/>
    <x v="0"/>
    <n v="333530"/>
    <x v="54"/>
    <x v="0"/>
    <x v="0"/>
    <x v="0"/>
    <m/>
    <m/>
    <m/>
    <m/>
    <m/>
    <x v="0"/>
    <x v="0"/>
    <x v="3"/>
  </r>
  <r>
    <x v="3"/>
    <x v="0"/>
    <n v="210001"/>
    <x v="17"/>
    <x v="0"/>
    <x v="0"/>
    <x v="0"/>
    <s v="225"/>
    <s v="225"/>
    <s v="78,75"/>
    <s v="19,13"/>
    <s v="0,18"/>
    <x v="4"/>
    <x v="1"/>
    <x v="3"/>
  </r>
  <r>
    <x v="3"/>
    <x v="0"/>
    <n v="218628"/>
    <x v="79"/>
    <x v="0"/>
    <x v="0"/>
    <x v="0"/>
    <m/>
    <m/>
    <m/>
    <m/>
    <m/>
    <x v="0"/>
    <x v="0"/>
    <x v="3"/>
  </r>
  <r>
    <x v="3"/>
    <x v="0"/>
    <n v="311895"/>
    <x v="3"/>
    <x v="0"/>
    <x v="2"/>
    <x v="2"/>
    <m/>
    <m/>
    <m/>
    <m/>
    <m/>
    <x v="0"/>
    <x v="0"/>
    <x v="3"/>
  </r>
  <r>
    <x v="3"/>
    <x v="0"/>
    <n v="140302"/>
    <x v="106"/>
    <x v="0"/>
    <x v="0"/>
    <x v="0"/>
    <m/>
    <m/>
    <m/>
    <m/>
    <m/>
    <x v="0"/>
    <x v="0"/>
    <x v="3"/>
  </r>
  <r>
    <x v="3"/>
    <x v="0"/>
    <n v="218623"/>
    <x v="1"/>
    <x v="1"/>
    <x v="2"/>
    <x v="2"/>
    <s v="300"/>
    <s v="300"/>
    <s v="105"/>
    <s v="25,5"/>
    <s v="75"/>
    <x v="0"/>
    <x v="1"/>
    <x v="3"/>
  </r>
  <r>
    <x v="3"/>
    <x v="0"/>
    <n v="312617"/>
    <x v="12"/>
    <x v="1"/>
    <x v="2"/>
    <x v="2"/>
    <s v="100"/>
    <s v="100"/>
    <s v="35"/>
    <s v="8,5"/>
    <s v="25"/>
    <x v="0"/>
    <x v="1"/>
    <x v="3"/>
  </r>
  <r>
    <x v="3"/>
    <x v="0"/>
    <n v="311895"/>
    <x v="3"/>
    <x v="0"/>
    <x v="0"/>
    <x v="0"/>
    <m/>
    <m/>
    <m/>
    <m/>
    <m/>
    <x v="0"/>
    <x v="0"/>
    <x v="3"/>
  </r>
  <r>
    <x v="3"/>
    <x v="0"/>
    <n v="209208"/>
    <x v="11"/>
    <x v="0"/>
    <x v="2"/>
    <x v="2"/>
    <m/>
    <m/>
    <m/>
    <m/>
    <m/>
    <x v="0"/>
    <x v="0"/>
    <x v="3"/>
  </r>
  <r>
    <x v="3"/>
    <x v="0"/>
    <n v="209208"/>
    <x v="11"/>
    <x v="0"/>
    <x v="0"/>
    <x v="0"/>
    <m/>
    <m/>
    <m/>
    <m/>
    <m/>
    <x v="0"/>
    <x v="0"/>
    <x v="3"/>
  </r>
  <r>
    <x v="3"/>
    <x v="0"/>
    <n v="208277"/>
    <x v="8"/>
    <x v="1"/>
    <x v="2"/>
    <x v="2"/>
    <s v="175"/>
    <s v="175"/>
    <s v="61,25"/>
    <s v="14,88"/>
    <s v="43.75"/>
    <x v="0"/>
    <x v="1"/>
    <x v="3"/>
  </r>
  <r>
    <x v="3"/>
    <x v="0"/>
    <n v="169537"/>
    <x v="83"/>
    <x v="1"/>
    <x v="1"/>
    <x v="1"/>
    <m/>
    <m/>
    <m/>
    <m/>
    <m/>
    <x v="0"/>
    <x v="0"/>
    <x v="3"/>
  </r>
  <r>
    <x v="3"/>
    <x v="0"/>
    <n v="140302"/>
    <x v="106"/>
    <x v="0"/>
    <x v="2"/>
    <x v="2"/>
    <m/>
    <m/>
    <m/>
    <m/>
    <m/>
    <x v="0"/>
    <x v="0"/>
    <x v="3"/>
  </r>
  <r>
    <x v="3"/>
    <x v="0"/>
    <n v="218402"/>
    <x v="71"/>
    <x v="1"/>
    <x v="2"/>
    <x v="2"/>
    <s v="135"/>
    <s v="135"/>
    <s v="47,25"/>
    <s v="11,48"/>
    <s v="33.75"/>
    <x v="0"/>
    <x v="1"/>
    <x v="3"/>
  </r>
  <r>
    <x v="3"/>
    <x v="0"/>
    <n v="301805"/>
    <x v="78"/>
    <x v="0"/>
    <x v="1"/>
    <x v="1"/>
    <m/>
    <m/>
    <m/>
    <m/>
    <m/>
    <x v="0"/>
    <x v="0"/>
    <x v="3"/>
  </r>
  <r>
    <x v="3"/>
    <x v="0"/>
    <n v="218628"/>
    <x v="79"/>
    <x v="1"/>
    <x v="2"/>
    <x v="2"/>
    <s v="190"/>
    <s v="190"/>
    <s v="66,5"/>
    <s v="16,15"/>
    <s v="47.5"/>
    <x v="0"/>
    <x v="1"/>
    <x v="3"/>
  </r>
  <r>
    <x v="3"/>
    <x v="0"/>
    <n v="312617"/>
    <x v="12"/>
    <x v="1"/>
    <x v="1"/>
    <x v="1"/>
    <s v="75"/>
    <s v="75"/>
    <s v="26,25"/>
    <s v="6,38"/>
    <s v="0,06"/>
    <x v="3"/>
    <x v="1"/>
    <x v="3"/>
  </r>
  <r>
    <x v="3"/>
    <x v="0"/>
    <n v="218402"/>
    <x v="71"/>
    <x v="0"/>
    <x v="0"/>
    <x v="0"/>
    <m/>
    <m/>
    <m/>
    <m/>
    <m/>
    <x v="0"/>
    <x v="0"/>
    <x v="3"/>
  </r>
  <r>
    <x v="3"/>
    <x v="0"/>
    <n v="158311"/>
    <x v="80"/>
    <x v="0"/>
    <x v="2"/>
    <x v="2"/>
    <m/>
    <m/>
    <m/>
    <m/>
    <m/>
    <x v="0"/>
    <x v="0"/>
    <x v="3"/>
  </r>
  <r>
    <x v="3"/>
    <x v="0"/>
    <n v="158311"/>
    <x v="80"/>
    <x v="0"/>
    <x v="0"/>
    <x v="0"/>
    <m/>
    <m/>
    <m/>
    <m/>
    <m/>
    <x v="0"/>
    <x v="0"/>
    <x v="3"/>
  </r>
  <r>
    <x v="3"/>
    <x v="0"/>
    <n v="300711"/>
    <x v="84"/>
    <x v="0"/>
    <x v="2"/>
    <x v="2"/>
    <m/>
    <m/>
    <m/>
    <m/>
    <m/>
    <x v="0"/>
    <x v="0"/>
    <x v="3"/>
  </r>
  <r>
    <x v="3"/>
    <x v="0"/>
    <n v="300711"/>
    <x v="84"/>
    <x v="0"/>
    <x v="0"/>
    <x v="0"/>
    <m/>
    <m/>
    <m/>
    <m/>
    <m/>
    <x v="0"/>
    <x v="0"/>
    <x v="3"/>
  </r>
  <r>
    <x v="3"/>
    <x v="0"/>
    <n v="205985"/>
    <x v="42"/>
    <x v="0"/>
    <x v="0"/>
    <x v="0"/>
    <m/>
    <m/>
    <m/>
    <m/>
    <m/>
    <x v="0"/>
    <x v="0"/>
    <x v="3"/>
  </r>
  <r>
    <x v="3"/>
    <x v="0"/>
    <n v="207743"/>
    <x v="5"/>
    <x v="0"/>
    <x v="0"/>
    <x v="0"/>
    <m/>
    <m/>
    <m/>
    <m/>
    <m/>
    <x v="0"/>
    <x v="0"/>
    <x v="3"/>
  </r>
  <r>
    <x v="3"/>
    <x v="0"/>
    <n v="302856"/>
    <x v="19"/>
    <x v="1"/>
    <x v="2"/>
    <x v="2"/>
    <m/>
    <m/>
    <m/>
    <m/>
    <m/>
    <x v="0"/>
    <x v="0"/>
    <x v="3"/>
  </r>
  <r>
    <x v="3"/>
    <x v="0"/>
    <n v="168458"/>
    <x v="88"/>
    <x v="1"/>
    <x v="1"/>
    <x v="1"/>
    <m/>
    <m/>
    <m/>
    <m/>
    <m/>
    <x v="0"/>
    <x v="0"/>
    <x v="3"/>
  </r>
  <r>
    <x v="3"/>
    <x v="3"/>
    <n v="205349"/>
    <x v="0"/>
    <x v="1"/>
    <x v="1"/>
    <x v="1"/>
    <m/>
    <m/>
    <m/>
    <m/>
    <m/>
    <x v="0"/>
    <x v="0"/>
    <x v="3"/>
  </r>
  <r>
    <x v="3"/>
    <x v="3"/>
    <n v="208277"/>
    <x v="8"/>
    <x v="1"/>
    <x v="1"/>
    <x v="1"/>
    <s v="185"/>
    <s v="185"/>
    <s v="64,75"/>
    <s v="15,73"/>
    <s v="0,15"/>
    <x v="2"/>
    <x v="1"/>
    <x v="3"/>
  </r>
  <r>
    <x v="3"/>
    <x v="0"/>
    <n v="218628"/>
    <x v="79"/>
    <x v="1"/>
    <x v="1"/>
    <x v="1"/>
    <m/>
    <m/>
    <m/>
    <m/>
    <m/>
    <x v="0"/>
    <x v="0"/>
    <x v="3"/>
  </r>
  <r>
    <x v="3"/>
    <x v="1"/>
    <n v="507"/>
    <x v="10"/>
    <x v="1"/>
    <x v="1"/>
    <x v="1"/>
    <s v="180"/>
    <s v="180"/>
    <s v="63"/>
    <s v="15,3"/>
    <s v="0,14"/>
    <x v="1"/>
    <x v="1"/>
    <x v="3"/>
  </r>
  <r>
    <x v="3"/>
    <x v="0"/>
    <n v="211470"/>
    <x v="31"/>
    <x v="0"/>
    <x v="2"/>
    <x v="2"/>
    <m/>
    <m/>
    <m/>
    <m/>
    <m/>
    <x v="0"/>
    <x v="0"/>
    <x v="3"/>
  </r>
  <r>
    <x v="3"/>
    <x v="0"/>
    <n v="211470"/>
    <x v="31"/>
    <x v="0"/>
    <x v="0"/>
    <x v="0"/>
    <m/>
    <m/>
    <m/>
    <m/>
    <m/>
    <x v="0"/>
    <x v="0"/>
    <x v="3"/>
  </r>
  <r>
    <x v="3"/>
    <x v="0"/>
    <n v="218644"/>
    <x v="85"/>
    <x v="0"/>
    <x v="0"/>
    <x v="0"/>
    <m/>
    <m/>
    <m/>
    <m/>
    <m/>
    <x v="0"/>
    <x v="0"/>
    <x v="3"/>
  </r>
  <r>
    <x v="3"/>
    <x v="0"/>
    <n v="303189"/>
    <x v="9"/>
    <x v="0"/>
    <x v="2"/>
    <x v="2"/>
    <m/>
    <m/>
    <m/>
    <m/>
    <m/>
    <x v="0"/>
    <x v="0"/>
    <x v="3"/>
  </r>
  <r>
    <x v="3"/>
    <x v="0"/>
    <n v="303189"/>
    <x v="9"/>
    <x v="0"/>
    <x v="0"/>
    <x v="0"/>
    <m/>
    <m/>
    <m/>
    <m/>
    <m/>
    <x v="0"/>
    <x v="0"/>
    <x v="3"/>
  </r>
  <r>
    <x v="3"/>
    <x v="0"/>
    <n v="206348"/>
    <x v="25"/>
    <x v="0"/>
    <x v="0"/>
    <x v="0"/>
    <s v="150"/>
    <s v="150"/>
    <s v="52,5"/>
    <s v="12,75"/>
    <s v="0,12"/>
    <x v="5"/>
    <x v="1"/>
    <x v="3"/>
  </r>
  <r>
    <x v="3"/>
    <x v="0"/>
    <n v="206968"/>
    <x v="86"/>
    <x v="0"/>
    <x v="0"/>
    <x v="0"/>
    <m/>
    <m/>
    <m/>
    <m/>
    <m/>
    <x v="0"/>
    <x v="0"/>
    <x v="3"/>
  </r>
  <r>
    <x v="3"/>
    <x v="0"/>
    <n v="206968"/>
    <x v="86"/>
    <x v="0"/>
    <x v="1"/>
    <x v="1"/>
    <m/>
    <m/>
    <m/>
    <m/>
    <m/>
    <x v="0"/>
    <x v="0"/>
    <x v="3"/>
  </r>
  <r>
    <x v="3"/>
    <x v="0"/>
    <n v="312807"/>
    <x v="16"/>
    <x v="1"/>
    <x v="2"/>
    <x v="2"/>
    <s v="185"/>
    <s v="185"/>
    <s v="64,75"/>
    <s v="15,73"/>
    <s v="46.25"/>
    <x v="0"/>
    <x v="1"/>
    <x v="3"/>
  </r>
  <r>
    <x v="3"/>
    <x v="4"/>
    <n v="161520"/>
    <x v="92"/>
    <x v="1"/>
    <x v="1"/>
    <x v="1"/>
    <m/>
    <m/>
    <m/>
    <m/>
    <m/>
    <x v="0"/>
    <x v="0"/>
    <x v="3"/>
  </r>
  <r>
    <x v="3"/>
    <x v="0"/>
    <n v="301805"/>
    <x v="78"/>
    <x v="0"/>
    <x v="0"/>
    <x v="0"/>
    <m/>
    <m/>
    <m/>
    <m/>
    <m/>
    <x v="0"/>
    <x v="0"/>
    <x v="3"/>
  </r>
  <r>
    <x v="3"/>
    <x v="0"/>
    <n v="218644"/>
    <x v="85"/>
    <x v="1"/>
    <x v="2"/>
    <x v="2"/>
    <s v="85"/>
    <s v="85"/>
    <s v="29,75"/>
    <s v="7,23"/>
    <s v="21.25"/>
    <x v="0"/>
    <x v="1"/>
    <x v="3"/>
  </r>
  <r>
    <x v="3"/>
    <x v="0"/>
    <n v="314137"/>
    <x v="20"/>
    <x v="1"/>
    <x v="2"/>
    <x v="2"/>
    <s v="215"/>
    <s v="215"/>
    <s v="75,25"/>
    <s v="18,28"/>
    <s v="53.75"/>
    <x v="0"/>
    <x v="1"/>
    <x v="3"/>
  </r>
  <r>
    <x v="3"/>
    <x v="0"/>
    <n v="117501"/>
    <x v="75"/>
    <x v="0"/>
    <x v="0"/>
    <x v="0"/>
    <s v="200"/>
    <s v="200"/>
    <s v="70"/>
    <s v="17"/>
    <s v="0,16"/>
    <x v="10"/>
    <x v="1"/>
    <x v="3"/>
  </r>
  <r>
    <x v="3"/>
    <x v="0"/>
    <n v="218732"/>
    <x v="89"/>
    <x v="0"/>
    <x v="2"/>
    <x v="2"/>
    <m/>
    <m/>
    <m/>
    <m/>
    <m/>
    <x v="0"/>
    <x v="0"/>
    <x v="3"/>
  </r>
  <r>
    <x v="3"/>
    <x v="0"/>
    <n v="218732"/>
    <x v="89"/>
    <x v="0"/>
    <x v="0"/>
    <x v="0"/>
    <m/>
    <m/>
    <m/>
    <m/>
    <m/>
    <x v="0"/>
    <x v="0"/>
    <x v="3"/>
  </r>
  <r>
    <x v="3"/>
    <x v="0"/>
    <n v="301983"/>
    <x v="47"/>
    <x v="0"/>
    <x v="0"/>
    <x v="0"/>
    <m/>
    <m/>
    <m/>
    <m/>
    <m/>
    <x v="0"/>
    <x v="0"/>
    <x v="3"/>
  </r>
  <r>
    <x v="3"/>
    <x v="0"/>
    <n v="118535"/>
    <x v="90"/>
    <x v="0"/>
    <x v="2"/>
    <x v="2"/>
    <m/>
    <m/>
    <m/>
    <m/>
    <m/>
    <x v="0"/>
    <x v="0"/>
    <x v="3"/>
  </r>
  <r>
    <x v="3"/>
    <x v="0"/>
    <n v="118535"/>
    <x v="90"/>
    <x v="0"/>
    <x v="0"/>
    <x v="0"/>
    <m/>
    <m/>
    <m/>
    <m/>
    <m/>
    <x v="0"/>
    <x v="0"/>
    <x v="3"/>
  </r>
  <r>
    <x v="3"/>
    <x v="0"/>
    <n v="204615"/>
    <x v="67"/>
    <x v="0"/>
    <x v="2"/>
    <x v="2"/>
    <m/>
    <m/>
    <m/>
    <m/>
    <m/>
    <x v="0"/>
    <x v="0"/>
    <x v="3"/>
  </r>
  <r>
    <x v="3"/>
    <x v="0"/>
    <n v="204615"/>
    <x v="67"/>
    <x v="0"/>
    <x v="0"/>
    <x v="0"/>
    <m/>
    <m/>
    <m/>
    <m/>
    <m/>
    <x v="0"/>
    <x v="0"/>
    <x v="3"/>
  </r>
  <r>
    <x v="3"/>
    <x v="0"/>
    <n v="301229"/>
    <x v="91"/>
    <x v="0"/>
    <x v="0"/>
    <x v="0"/>
    <s v="125"/>
    <s v="125"/>
    <s v="43,75"/>
    <s v="10,63"/>
    <s v="0,1"/>
    <x v="9"/>
    <x v="1"/>
    <x v="3"/>
  </r>
  <r>
    <x v="3"/>
    <x v="4"/>
    <n v="302769"/>
    <x v="24"/>
    <x v="1"/>
    <x v="1"/>
    <x v="1"/>
    <m/>
    <m/>
    <m/>
    <m/>
    <m/>
    <x v="0"/>
    <x v="0"/>
    <x v="3"/>
  </r>
  <r>
    <x v="3"/>
    <x v="0"/>
    <n v="117501"/>
    <x v="75"/>
    <x v="0"/>
    <x v="2"/>
    <x v="2"/>
    <m/>
    <m/>
    <m/>
    <m/>
    <m/>
    <x v="0"/>
    <x v="0"/>
    <x v="3"/>
  </r>
  <r>
    <x v="3"/>
    <x v="0"/>
    <n v="218644"/>
    <x v="85"/>
    <x v="1"/>
    <x v="1"/>
    <x v="1"/>
    <m/>
    <m/>
    <m/>
    <m/>
    <m/>
    <x v="0"/>
    <x v="0"/>
    <x v="3"/>
  </r>
  <r>
    <x v="3"/>
    <x v="0"/>
    <n v="206708"/>
    <x v="4"/>
    <x v="0"/>
    <x v="2"/>
    <x v="2"/>
    <m/>
    <m/>
    <m/>
    <m/>
    <m/>
    <x v="0"/>
    <x v="0"/>
    <x v="3"/>
  </r>
  <r>
    <x v="3"/>
    <x v="0"/>
    <n v="161003"/>
    <x v="96"/>
    <x v="1"/>
    <x v="1"/>
    <x v="1"/>
    <m/>
    <m/>
    <m/>
    <m/>
    <m/>
    <x v="0"/>
    <x v="0"/>
    <x v="3"/>
  </r>
  <r>
    <x v="3"/>
    <x v="0"/>
    <n v="2737"/>
    <x v="45"/>
    <x v="0"/>
    <x v="0"/>
    <x v="0"/>
    <s v="270"/>
    <s v="270"/>
    <s v="94,5"/>
    <s v="22,95"/>
    <s v="0,22"/>
    <x v="8"/>
    <x v="1"/>
    <x v="3"/>
  </r>
  <r>
    <x v="3"/>
    <x v="0"/>
    <n v="301229"/>
    <x v="91"/>
    <x v="0"/>
    <x v="1"/>
    <x v="1"/>
    <s v="125"/>
    <s v="125"/>
    <s v="43,75"/>
    <s v="10,63"/>
    <s v="0,1"/>
    <x v="9"/>
    <x v="1"/>
    <x v="3"/>
  </r>
  <r>
    <x v="3"/>
    <x v="0"/>
    <n v="314137"/>
    <x v="20"/>
    <x v="0"/>
    <x v="0"/>
    <x v="0"/>
    <m/>
    <m/>
    <m/>
    <m/>
    <m/>
    <x v="0"/>
    <x v="0"/>
    <x v="3"/>
  </r>
  <r>
    <x v="3"/>
    <x v="0"/>
    <n v="314137"/>
    <x v="20"/>
    <x v="0"/>
    <x v="1"/>
    <x v="1"/>
    <m/>
    <m/>
    <m/>
    <m/>
    <m/>
    <x v="0"/>
    <x v="0"/>
    <x v="3"/>
  </r>
  <r>
    <x v="3"/>
    <x v="0"/>
    <n v="117456"/>
    <x v="70"/>
    <x v="0"/>
    <x v="2"/>
    <x v="2"/>
    <m/>
    <m/>
    <m/>
    <m/>
    <m/>
    <x v="0"/>
    <x v="0"/>
    <x v="3"/>
  </r>
  <r>
    <x v="3"/>
    <x v="0"/>
    <n v="117456"/>
    <x v="70"/>
    <x v="0"/>
    <x v="0"/>
    <x v="0"/>
    <m/>
    <m/>
    <m/>
    <m/>
    <m/>
    <x v="0"/>
    <x v="0"/>
    <x v="3"/>
  </r>
  <r>
    <x v="3"/>
    <x v="0"/>
    <n v="144649"/>
    <x v="94"/>
    <x v="0"/>
    <x v="2"/>
    <x v="2"/>
    <m/>
    <m/>
    <m/>
    <m/>
    <m/>
    <x v="0"/>
    <x v="0"/>
    <x v="3"/>
  </r>
  <r>
    <x v="3"/>
    <x v="0"/>
    <n v="144649"/>
    <x v="94"/>
    <x v="0"/>
    <x v="0"/>
    <x v="0"/>
    <m/>
    <m/>
    <m/>
    <m/>
    <m/>
    <x v="0"/>
    <x v="0"/>
    <x v="3"/>
  </r>
  <r>
    <x v="3"/>
    <x v="0"/>
    <n v="215020"/>
    <x v="43"/>
    <x v="0"/>
    <x v="0"/>
    <x v="0"/>
    <m/>
    <m/>
    <m/>
    <m/>
    <m/>
    <x v="0"/>
    <x v="0"/>
    <x v="3"/>
  </r>
  <r>
    <x v="3"/>
    <x v="0"/>
    <n v="209208"/>
    <x v="11"/>
    <x v="1"/>
    <x v="1"/>
    <x v="1"/>
    <m/>
    <m/>
    <m/>
    <m/>
    <m/>
    <x v="0"/>
    <x v="0"/>
    <x v="3"/>
  </r>
  <r>
    <x v="3"/>
    <x v="0"/>
    <n v="218674"/>
    <x v="95"/>
    <x v="1"/>
    <x v="1"/>
    <x v="1"/>
    <m/>
    <m/>
    <m/>
    <m/>
    <m/>
    <x v="0"/>
    <x v="0"/>
    <x v="3"/>
  </r>
  <r>
    <x v="3"/>
    <x v="0"/>
    <n v="315199"/>
    <x v="22"/>
    <x v="1"/>
    <x v="1"/>
    <x v="1"/>
    <m/>
    <m/>
    <m/>
    <m/>
    <m/>
    <x v="0"/>
    <x v="0"/>
    <x v="3"/>
  </r>
  <r>
    <x v="3"/>
    <x v="0"/>
    <n v="316646"/>
    <x v="26"/>
    <x v="1"/>
    <x v="2"/>
    <x v="2"/>
    <s v="100"/>
    <s v="100"/>
    <s v="35"/>
    <s v="8,5"/>
    <s v="25"/>
    <x v="0"/>
    <x v="1"/>
    <x v="3"/>
  </r>
  <r>
    <x v="3"/>
    <x v="0"/>
    <n v="215020"/>
    <x v="43"/>
    <x v="1"/>
    <x v="1"/>
    <x v="1"/>
    <m/>
    <m/>
    <m/>
    <m/>
    <m/>
    <x v="0"/>
    <x v="0"/>
    <x v="3"/>
  </r>
  <r>
    <x v="3"/>
    <x v="0"/>
    <n v="218225"/>
    <x v="66"/>
    <x v="0"/>
    <x v="0"/>
    <x v="0"/>
    <m/>
    <m/>
    <m/>
    <m/>
    <m/>
    <x v="0"/>
    <x v="0"/>
    <x v="3"/>
  </r>
  <r>
    <x v="3"/>
    <x v="0"/>
    <n v="209211"/>
    <x v="15"/>
    <x v="0"/>
    <x v="2"/>
    <x v="2"/>
    <m/>
    <m/>
    <m/>
    <m/>
    <m/>
    <x v="0"/>
    <x v="0"/>
    <x v="3"/>
  </r>
  <r>
    <x v="3"/>
    <x v="0"/>
    <n v="209211"/>
    <x v="15"/>
    <x v="0"/>
    <x v="0"/>
    <x v="0"/>
    <m/>
    <m/>
    <m/>
    <m/>
    <m/>
    <x v="0"/>
    <x v="0"/>
    <x v="3"/>
  </r>
  <r>
    <x v="3"/>
    <x v="0"/>
    <n v="210557"/>
    <x v="28"/>
    <x v="0"/>
    <x v="2"/>
    <x v="2"/>
    <m/>
    <m/>
    <m/>
    <m/>
    <m/>
    <x v="0"/>
    <x v="0"/>
    <x v="3"/>
  </r>
  <r>
    <x v="3"/>
    <x v="0"/>
    <n v="210557"/>
    <x v="28"/>
    <x v="0"/>
    <x v="0"/>
    <x v="0"/>
    <m/>
    <m/>
    <m/>
    <m/>
    <m/>
    <x v="0"/>
    <x v="0"/>
    <x v="3"/>
  </r>
  <r>
    <x v="3"/>
    <x v="0"/>
    <n v="211622"/>
    <x v="33"/>
    <x v="0"/>
    <x v="0"/>
    <x v="0"/>
    <m/>
    <m/>
    <m/>
    <m/>
    <m/>
    <x v="0"/>
    <x v="0"/>
    <x v="3"/>
  </r>
  <r>
    <x v="3"/>
    <x v="0"/>
    <n v="211622"/>
    <x v="33"/>
    <x v="0"/>
    <x v="1"/>
    <x v="1"/>
    <m/>
    <m/>
    <m/>
    <m/>
    <m/>
    <x v="0"/>
    <x v="0"/>
    <x v="3"/>
  </r>
  <r>
    <x v="3"/>
    <x v="0"/>
    <n v="218674"/>
    <x v="95"/>
    <x v="0"/>
    <x v="2"/>
    <x v="2"/>
    <m/>
    <m/>
    <m/>
    <m/>
    <m/>
    <x v="0"/>
    <x v="0"/>
    <x v="3"/>
  </r>
  <r>
    <x v="3"/>
    <x v="0"/>
    <n v="218225"/>
    <x v="66"/>
    <x v="0"/>
    <x v="2"/>
    <x v="2"/>
    <m/>
    <m/>
    <m/>
    <m/>
    <m/>
    <x v="0"/>
    <x v="0"/>
    <x v="3"/>
  </r>
  <r>
    <x v="3"/>
    <x v="0"/>
    <n v="218698"/>
    <x v="97"/>
    <x v="1"/>
    <x v="1"/>
    <x v="1"/>
    <s v="125"/>
    <s v="125"/>
    <s v="43,75"/>
    <s v="10,63"/>
    <s v="0,1"/>
    <x v="9"/>
    <x v="1"/>
    <x v="3"/>
  </r>
  <r>
    <x v="3"/>
    <x v="1"/>
    <n v="302737"/>
    <x v="30"/>
    <x v="1"/>
    <x v="1"/>
    <x v="1"/>
    <m/>
    <m/>
    <m/>
    <m/>
    <m/>
    <x v="0"/>
    <x v="0"/>
    <x v="3"/>
  </r>
  <r>
    <x v="3"/>
    <x v="0"/>
    <n v="218674"/>
    <x v="95"/>
    <x v="0"/>
    <x v="0"/>
    <x v="0"/>
    <m/>
    <m/>
    <m/>
    <m/>
    <m/>
    <x v="0"/>
    <x v="0"/>
    <x v="3"/>
  </r>
  <r>
    <x v="3"/>
    <x v="4"/>
    <n v="209209"/>
    <x v="13"/>
    <x v="1"/>
    <x v="1"/>
    <x v="1"/>
    <m/>
    <m/>
    <m/>
    <m/>
    <m/>
    <x v="0"/>
    <x v="0"/>
    <x v="3"/>
  </r>
  <r>
    <x v="3"/>
    <x v="0"/>
    <n v="158751"/>
    <x v="98"/>
    <x v="1"/>
    <x v="1"/>
    <x v="1"/>
    <m/>
    <m/>
    <m/>
    <m/>
    <m/>
    <x v="0"/>
    <x v="0"/>
    <x v="3"/>
  </r>
  <r>
    <x v="3"/>
    <x v="0"/>
    <n v="218210"/>
    <x v="61"/>
    <x v="0"/>
    <x v="1"/>
    <x v="1"/>
    <m/>
    <m/>
    <m/>
    <m/>
    <m/>
    <x v="0"/>
    <x v="0"/>
    <x v="3"/>
  </r>
  <r>
    <x v="3"/>
    <x v="0"/>
    <n v="205228"/>
    <x v="50"/>
    <x v="0"/>
    <x v="2"/>
    <x v="2"/>
    <s v="125"/>
    <s v="125"/>
    <s v="43,75"/>
    <s v="10,63"/>
    <s v="31.25"/>
    <x v="0"/>
    <x v="1"/>
    <x v="3"/>
  </r>
  <r>
    <x v="3"/>
    <x v="0"/>
    <n v="205228"/>
    <x v="50"/>
    <x v="0"/>
    <x v="0"/>
    <x v="0"/>
    <s v="205"/>
    <s v="205"/>
    <s v="71,75"/>
    <s v="17,43"/>
    <s v="0,16"/>
    <x v="10"/>
    <x v="1"/>
    <x v="3"/>
  </r>
  <r>
    <x v="3"/>
    <x v="0"/>
    <n v="312807"/>
    <x v="16"/>
    <x v="0"/>
    <x v="0"/>
    <x v="0"/>
    <m/>
    <m/>
    <m/>
    <m/>
    <m/>
    <x v="0"/>
    <x v="0"/>
    <x v="3"/>
  </r>
  <r>
    <x v="3"/>
    <x v="0"/>
    <n v="312807"/>
    <x v="16"/>
    <x v="0"/>
    <x v="1"/>
    <x v="1"/>
    <m/>
    <m/>
    <m/>
    <m/>
    <m/>
    <x v="0"/>
    <x v="0"/>
    <x v="3"/>
  </r>
  <r>
    <x v="3"/>
    <x v="0"/>
    <n v="169537"/>
    <x v="83"/>
    <x v="0"/>
    <x v="2"/>
    <x v="2"/>
    <m/>
    <m/>
    <m/>
    <m/>
    <m/>
    <x v="0"/>
    <x v="0"/>
    <x v="3"/>
  </r>
  <r>
    <x v="3"/>
    <x v="0"/>
    <n v="169537"/>
    <x v="83"/>
    <x v="0"/>
    <x v="0"/>
    <x v="0"/>
    <m/>
    <m/>
    <m/>
    <m/>
    <m/>
    <x v="0"/>
    <x v="0"/>
    <x v="3"/>
  </r>
  <r>
    <x v="3"/>
    <x v="0"/>
    <n v="218210"/>
    <x v="61"/>
    <x v="0"/>
    <x v="0"/>
    <x v="0"/>
    <m/>
    <m/>
    <m/>
    <m/>
    <m/>
    <x v="0"/>
    <x v="0"/>
    <x v="3"/>
  </r>
  <r>
    <x v="3"/>
    <x v="0"/>
    <n v="218732"/>
    <x v="89"/>
    <x v="1"/>
    <x v="1"/>
    <x v="1"/>
    <m/>
    <m/>
    <m/>
    <m/>
    <m/>
    <x v="0"/>
    <x v="0"/>
    <x v="3"/>
  </r>
  <r>
    <x v="3"/>
    <x v="0"/>
    <n v="686"/>
    <x v="27"/>
    <x v="1"/>
    <x v="1"/>
    <x v="1"/>
    <s v="445"/>
    <s v="445"/>
    <s v="155,75"/>
    <s v="37,83"/>
    <s v="0,36"/>
    <x v="6"/>
    <x v="1"/>
    <x v="3"/>
  </r>
  <r>
    <x v="3"/>
    <x v="0"/>
    <n v="208277"/>
    <x v="8"/>
    <x v="0"/>
    <x v="0"/>
    <x v="0"/>
    <s v="185"/>
    <s v="185"/>
    <s v="64,75"/>
    <s v="15,73"/>
    <s v="0,15"/>
    <x v="2"/>
    <x v="1"/>
    <x v="3"/>
  </r>
  <r>
    <x v="3"/>
    <x v="0"/>
    <n v="312259"/>
    <x v="7"/>
    <x v="0"/>
    <x v="0"/>
    <x v="0"/>
    <m/>
    <m/>
    <m/>
    <m/>
    <m/>
    <x v="0"/>
    <x v="0"/>
    <x v="3"/>
  </r>
  <r>
    <x v="3"/>
    <x v="0"/>
    <n v="206298"/>
    <x v="36"/>
    <x v="0"/>
    <x v="2"/>
    <x v="2"/>
    <m/>
    <m/>
    <m/>
    <m/>
    <m/>
    <x v="0"/>
    <x v="0"/>
    <x v="3"/>
  </r>
  <r>
    <x v="3"/>
    <x v="0"/>
    <n v="209211"/>
    <x v="15"/>
    <x v="1"/>
    <x v="1"/>
    <x v="1"/>
    <m/>
    <m/>
    <m/>
    <m/>
    <m/>
    <x v="0"/>
    <x v="0"/>
    <x v="3"/>
  </r>
  <r>
    <x v="3"/>
    <x v="0"/>
    <n v="158311"/>
    <x v="80"/>
    <x v="1"/>
    <x v="1"/>
    <x v="1"/>
    <m/>
    <m/>
    <m/>
    <m/>
    <m/>
    <x v="0"/>
    <x v="0"/>
    <x v="3"/>
  </r>
  <r>
    <x v="3"/>
    <x v="0"/>
    <n v="205985"/>
    <x v="42"/>
    <x v="1"/>
    <x v="2"/>
    <x v="2"/>
    <s v="225"/>
    <s v="225"/>
    <s v="78,75"/>
    <s v="19,13"/>
    <s v="56.25"/>
    <x v="0"/>
    <x v="1"/>
    <x v="3"/>
  </r>
  <r>
    <x v="3"/>
    <x v="0"/>
    <n v="206298"/>
    <x v="36"/>
    <x v="0"/>
    <x v="0"/>
    <x v="0"/>
    <m/>
    <m/>
    <m/>
    <m/>
    <m/>
    <x v="0"/>
    <x v="0"/>
    <x v="3"/>
  </r>
  <r>
    <x v="3"/>
    <x v="0"/>
    <n v="210127"/>
    <x v="18"/>
    <x v="0"/>
    <x v="2"/>
    <x v="2"/>
    <m/>
    <m/>
    <m/>
    <m/>
    <m/>
    <x v="0"/>
    <x v="0"/>
    <x v="3"/>
  </r>
  <r>
    <x v="3"/>
    <x v="0"/>
    <n v="210127"/>
    <x v="18"/>
    <x v="0"/>
    <x v="0"/>
    <x v="0"/>
    <m/>
    <m/>
    <m/>
    <m/>
    <m/>
    <x v="0"/>
    <x v="0"/>
    <x v="3"/>
  </r>
  <r>
    <x v="3"/>
    <x v="0"/>
    <n v="213849"/>
    <x v="37"/>
    <x v="0"/>
    <x v="2"/>
    <x v="2"/>
    <m/>
    <m/>
    <m/>
    <m/>
    <m/>
    <x v="0"/>
    <x v="0"/>
    <x v="3"/>
  </r>
  <r>
    <x v="3"/>
    <x v="0"/>
    <n v="316646"/>
    <x v="26"/>
    <x v="1"/>
    <x v="1"/>
    <x v="1"/>
    <s v="95"/>
    <s v="95"/>
    <s v="33,25"/>
    <s v="8,08"/>
    <s v="0,08"/>
    <x v="7"/>
    <x v="1"/>
    <x v="3"/>
  </r>
  <r>
    <x v="3"/>
    <x v="0"/>
    <n v="218916"/>
    <x v="72"/>
    <x v="1"/>
    <x v="1"/>
    <x v="1"/>
    <m/>
    <m/>
    <m/>
    <m/>
    <m/>
    <x v="0"/>
    <x v="0"/>
    <x v="3"/>
  </r>
  <r>
    <x v="3"/>
    <x v="0"/>
    <n v="302737"/>
    <x v="30"/>
    <x v="1"/>
    <x v="2"/>
    <x v="2"/>
    <s v="210"/>
    <s v="210"/>
    <s v="73,5"/>
    <s v="17,85"/>
    <s v="52.5"/>
    <x v="0"/>
    <x v="1"/>
    <x v="3"/>
  </r>
  <r>
    <x v="3"/>
    <x v="0"/>
    <n v="213849"/>
    <x v="37"/>
    <x v="0"/>
    <x v="0"/>
    <x v="0"/>
    <m/>
    <m/>
    <m/>
    <m/>
    <m/>
    <x v="0"/>
    <x v="0"/>
    <x v="3"/>
  </r>
  <r>
    <x v="3"/>
    <x v="0"/>
    <n v="168458"/>
    <x v="88"/>
    <x v="0"/>
    <x v="2"/>
    <x v="2"/>
    <m/>
    <m/>
    <m/>
    <m/>
    <m/>
    <x v="0"/>
    <x v="0"/>
    <x v="3"/>
  </r>
  <r>
    <x v="3"/>
    <x v="0"/>
    <n v="168458"/>
    <x v="88"/>
    <x v="0"/>
    <x v="0"/>
    <x v="0"/>
    <m/>
    <m/>
    <m/>
    <m/>
    <m/>
    <x v="0"/>
    <x v="0"/>
    <x v="3"/>
  </r>
  <r>
    <x v="3"/>
    <x v="0"/>
    <n v="300169"/>
    <x v="101"/>
    <x v="0"/>
    <x v="0"/>
    <x v="0"/>
    <s v="95"/>
    <s v="95"/>
    <s v="33,25"/>
    <s v="8,08"/>
    <s v="0,08"/>
    <x v="7"/>
    <x v="1"/>
    <x v="3"/>
  </r>
  <r>
    <x v="3"/>
    <x v="0"/>
    <n v="210001"/>
    <x v="17"/>
    <x v="1"/>
    <x v="2"/>
    <x v="2"/>
    <s v="195"/>
    <s v="195"/>
    <s v="68,25"/>
    <s v="16,58"/>
    <s v="48.75"/>
    <x v="0"/>
    <x v="1"/>
    <x v="3"/>
  </r>
  <r>
    <x v="3"/>
    <x v="0"/>
    <n v="149445"/>
    <x v="102"/>
    <x v="1"/>
    <x v="1"/>
    <x v="1"/>
    <m/>
    <m/>
    <m/>
    <m/>
    <m/>
    <x v="0"/>
    <x v="0"/>
    <x v="3"/>
  </r>
  <r>
    <x v="3"/>
    <x v="0"/>
    <n v="117866"/>
    <x v="82"/>
    <x v="0"/>
    <x v="0"/>
    <x v="0"/>
    <m/>
    <m/>
    <m/>
    <m/>
    <m/>
    <x v="0"/>
    <x v="0"/>
    <x v="3"/>
  </r>
  <r>
    <x v="3"/>
    <x v="0"/>
    <n v="300571"/>
    <x v="99"/>
    <x v="0"/>
    <x v="0"/>
    <x v="0"/>
    <s v="0"/>
    <s v="150"/>
    <s v="52,5"/>
    <s v="12,75"/>
    <s v="0"/>
    <x v="11"/>
    <x v="1"/>
    <x v="3"/>
  </r>
  <r>
    <x v="3"/>
    <x v="0"/>
    <n v="302856"/>
    <x v="19"/>
    <x v="0"/>
    <x v="0"/>
    <x v="0"/>
    <m/>
    <m/>
    <m/>
    <m/>
    <m/>
    <x v="0"/>
    <x v="0"/>
    <x v="3"/>
  </r>
  <r>
    <x v="3"/>
    <x v="0"/>
    <n v="302856"/>
    <x v="19"/>
    <x v="1"/>
    <x v="1"/>
    <x v="1"/>
    <m/>
    <m/>
    <m/>
    <m/>
    <m/>
    <x v="0"/>
    <x v="0"/>
    <x v="3"/>
  </r>
  <r>
    <x v="3"/>
    <x v="0"/>
    <n v="336442"/>
    <x v="56"/>
    <x v="1"/>
    <x v="2"/>
    <x v="2"/>
    <s v="215"/>
    <s v="215"/>
    <s v="75,25"/>
    <s v="18,28"/>
    <s v="53.75"/>
    <x v="0"/>
    <x v="1"/>
    <x v="3"/>
  </r>
  <r>
    <x v="3"/>
    <x v="0"/>
    <n v="336442"/>
    <x v="56"/>
    <x v="0"/>
    <x v="0"/>
    <x v="0"/>
    <s v="190"/>
    <s v="190"/>
    <s v="66,5"/>
    <s v="16,15"/>
    <s v="0,15"/>
    <x v="2"/>
    <x v="1"/>
    <x v="3"/>
  </r>
  <r>
    <x v="3"/>
    <x v="0"/>
    <n v="117866"/>
    <x v="82"/>
    <x v="0"/>
    <x v="2"/>
    <x v="2"/>
    <m/>
    <m/>
    <m/>
    <m/>
    <m/>
    <x v="0"/>
    <x v="0"/>
    <x v="3"/>
  </r>
  <r>
    <x v="3"/>
    <x v="3"/>
    <n v="218987"/>
    <x v="105"/>
    <x v="1"/>
    <x v="2"/>
    <x v="2"/>
    <s v="55"/>
    <s v="55"/>
    <s v="19,25"/>
    <s v="4,68"/>
    <s v="13.75"/>
    <x v="0"/>
    <x v="1"/>
    <x v="3"/>
  </r>
  <r>
    <x v="3"/>
    <x v="3"/>
    <n v="316879"/>
    <x v="32"/>
    <x v="1"/>
    <x v="2"/>
    <x v="2"/>
    <s v="60"/>
    <s v="60"/>
    <s v="21"/>
    <s v="5,1"/>
    <s v="15"/>
    <x v="0"/>
    <x v="1"/>
    <x v="3"/>
  </r>
  <r>
    <x v="3"/>
    <x v="0"/>
    <n v="336442"/>
    <x v="56"/>
    <x v="0"/>
    <x v="1"/>
    <x v="1"/>
    <s v="190"/>
    <s v="190"/>
    <s v="66,5"/>
    <s v="16,15"/>
    <s v="0,15"/>
    <x v="2"/>
    <x v="1"/>
    <x v="3"/>
  </r>
  <r>
    <x v="3"/>
    <x v="0"/>
    <n v="206236"/>
    <x v="38"/>
    <x v="0"/>
    <x v="2"/>
    <x v="2"/>
    <m/>
    <m/>
    <m/>
    <m/>
    <m/>
    <x v="0"/>
    <x v="0"/>
    <x v="3"/>
  </r>
  <r>
    <x v="3"/>
    <x v="0"/>
    <n v="206236"/>
    <x v="38"/>
    <x v="0"/>
    <x v="0"/>
    <x v="0"/>
    <s v="280"/>
    <s v="280"/>
    <s v="98"/>
    <s v="23,8"/>
    <s v="0,22"/>
    <x v="8"/>
    <x v="1"/>
    <x v="3"/>
  </r>
  <r>
    <x v="3"/>
    <x v="0"/>
    <n v="210001"/>
    <x v="17"/>
    <x v="1"/>
    <x v="1"/>
    <x v="1"/>
    <s v="225"/>
    <s v="225"/>
    <s v="78,75"/>
    <s v="19,13"/>
    <s v="0,18"/>
    <x v="4"/>
    <x v="1"/>
    <x v="3"/>
  </r>
  <r>
    <x v="3"/>
    <x v="0"/>
    <n v="144649"/>
    <x v="94"/>
    <x v="1"/>
    <x v="1"/>
    <x v="1"/>
    <m/>
    <m/>
    <m/>
    <m/>
    <m/>
    <x v="0"/>
    <x v="0"/>
    <x v="3"/>
  </r>
  <r>
    <x v="3"/>
    <x v="0"/>
    <n v="301920"/>
    <x v="64"/>
    <x v="0"/>
    <x v="0"/>
    <x v="0"/>
    <m/>
    <m/>
    <m/>
    <m/>
    <m/>
    <x v="0"/>
    <x v="0"/>
    <x v="3"/>
  </r>
  <r>
    <x v="3"/>
    <x v="0"/>
    <n v="206708"/>
    <x v="4"/>
    <x v="0"/>
    <x v="0"/>
    <x v="0"/>
    <m/>
    <m/>
    <m/>
    <m/>
    <m/>
    <x v="0"/>
    <x v="0"/>
    <x v="3"/>
  </r>
  <r>
    <x v="3"/>
    <x v="0"/>
    <n v="217081"/>
    <x v="51"/>
    <x v="0"/>
    <x v="2"/>
    <x v="2"/>
    <m/>
    <m/>
    <m/>
    <m/>
    <m/>
    <x v="0"/>
    <x v="0"/>
    <x v="3"/>
  </r>
  <r>
    <x v="3"/>
    <x v="0"/>
    <n v="217081"/>
    <x v="51"/>
    <x v="0"/>
    <x v="0"/>
    <x v="0"/>
    <m/>
    <m/>
    <m/>
    <m/>
    <m/>
    <x v="0"/>
    <x v="0"/>
    <x v="3"/>
  </r>
  <r>
    <x v="3"/>
    <x v="0"/>
    <n v="169872"/>
    <x v="77"/>
    <x v="0"/>
    <x v="2"/>
    <x v="2"/>
    <m/>
    <m/>
    <m/>
    <m/>
    <m/>
    <x v="0"/>
    <x v="0"/>
    <x v="3"/>
  </r>
  <r>
    <x v="3"/>
    <x v="0"/>
    <n v="169872"/>
    <x v="77"/>
    <x v="0"/>
    <x v="0"/>
    <x v="0"/>
    <m/>
    <m/>
    <m/>
    <m/>
    <m/>
    <x v="0"/>
    <x v="0"/>
    <x v="3"/>
  </r>
  <r>
    <x v="3"/>
    <x v="0"/>
    <n v="317470"/>
    <x v="34"/>
    <x v="1"/>
    <x v="2"/>
    <x v="2"/>
    <s v="100"/>
    <s v="100"/>
    <s v="35"/>
    <s v="8,5"/>
    <s v="25"/>
    <x v="0"/>
    <x v="1"/>
    <x v="3"/>
  </r>
  <r>
    <x v="3"/>
    <x v="3"/>
    <n v="218987"/>
    <x v="105"/>
    <x v="1"/>
    <x v="0"/>
    <x v="0"/>
    <s v="125"/>
    <s v="125"/>
    <s v="43,75"/>
    <s v="10,63"/>
    <s v="0,1"/>
    <x v="9"/>
    <x v="1"/>
    <x v="3"/>
  </r>
  <r>
    <x v="3"/>
    <x v="0"/>
    <n v="1733"/>
    <x v="35"/>
    <x v="1"/>
    <x v="1"/>
    <x v="1"/>
    <s v="225"/>
    <s v="225"/>
    <s v="78,75"/>
    <s v="19,13"/>
    <s v="0,18"/>
    <x v="4"/>
    <x v="1"/>
    <x v="3"/>
  </r>
  <r>
    <x v="3"/>
    <x v="0"/>
    <n v="203631"/>
    <x v="74"/>
    <x v="0"/>
    <x v="2"/>
    <x v="2"/>
    <m/>
    <m/>
    <m/>
    <m/>
    <m/>
    <x v="0"/>
    <x v="0"/>
    <x v="3"/>
  </r>
  <r>
    <x v="3"/>
    <x v="0"/>
    <n v="203631"/>
    <x v="74"/>
    <x v="0"/>
    <x v="0"/>
    <x v="0"/>
    <m/>
    <m/>
    <m/>
    <m/>
    <m/>
    <x v="0"/>
    <x v="0"/>
    <x v="3"/>
  </r>
  <r>
    <x v="3"/>
    <x v="0"/>
    <n v="214951"/>
    <x v="40"/>
    <x v="0"/>
    <x v="2"/>
    <x v="2"/>
    <m/>
    <m/>
    <m/>
    <m/>
    <m/>
    <x v="0"/>
    <x v="0"/>
    <x v="3"/>
  </r>
  <r>
    <x v="3"/>
    <x v="0"/>
    <n v="302335"/>
    <x v="39"/>
    <x v="1"/>
    <x v="1"/>
    <x v="1"/>
    <m/>
    <m/>
    <m/>
    <m/>
    <m/>
    <x v="0"/>
    <x v="0"/>
    <x v="3"/>
  </r>
  <r>
    <x v="3"/>
    <x v="0"/>
    <n v="140302"/>
    <x v="106"/>
    <x v="1"/>
    <x v="1"/>
    <x v="1"/>
    <m/>
    <m/>
    <m/>
    <m/>
    <m/>
    <x v="0"/>
    <x v="0"/>
    <x v="3"/>
  </r>
  <r>
    <x v="3"/>
    <x v="3"/>
    <n v="215020"/>
    <x v="43"/>
    <x v="1"/>
    <x v="2"/>
    <x v="2"/>
    <s v="50"/>
    <s v="50"/>
    <s v="17,5"/>
    <s v="4,25"/>
    <s v="12.5"/>
    <x v="0"/>
    <x v="1"/>
    <x v="3"/>
  </r>
  <r>
    <x v="3"/>
    <x v="0"/>
    <n v="214951"/>
    <x v="40"/>
    <x v="0"/>
    <x v="0"/>
    <x v="0"/>
    <m/>
    <m/>
    <m/>
    <m/>
    <m/>
    <x v="0"/>
    <x v="0"/>
    <x v="3"/>
  </r>
  <r>
    <x v="3"/>
    <x v="0"/>
    <n v="303219"/>
    <x v="6"/>
    <x v="0"/>
    <x v="2"/>
    <x v="2"/>
    <m/>
    <m/>
    <m/>
    <m/>
    <m/>
    <x v="0"/>
    <x v="0"/>
    <x v="3"/>
  </r>
  <r>
    <x v="3"/>
    <x v="0"/>
    <n v="303219"/>
    <x v="6"/>
    <x v="0"/>
    <x v="0"/>
    <x v="0"/>
    <m/>
    <m/>
    <m/>
    <m/>
    <m/>
    <x v="0"/>
    <x v="0"/>
    <x v="3"/>
  </r>
  <r>
    <x v="3"/>
    <x v="0"/>
    <n v="120762"/>
    <x v="100"/>
    <x v="1"/>
    <x v="0"/>
    <x v="0"/>
    <s v="140"/>
    <s v="140"/>
    <s v="49"/>
    <s v="11,9"/>
    <s v="0,11"/>
    <x v="12"/>
    <x v="1"/>
    <x v="3"/>
  </r>
  <r>
    <x v="3"/>
    <x v="0"/>
    <n v="149445"/>
    <x v="102"/>
    <x v="0"/>
    <x v="2"/>
    <x v="2"/>
    <m/>
    <m/>
    <m/>
    <m/>
    <m/>
    <x v="0"/>
    <x v="0"/>
    <x v="3"/>
  </r>
  <r>
    <x v="3"/>
    <x v="0"/>
    <n v="301920"/>
    <x v="64"/>
    <x v="0"/>
    <x v="2"/>
    <x v="2"/>
    <m/>
    <m/>
    <m/>
    <m/>
    <m/>
    <x v="0"/>
    <x v="0"/>
    <x v="3"/>
  </r>
  <r>
    <x v="3"/>
    <x v="2"/>
    <n v="218987"/>
    <x v="105"/>
    <x v="1"/>
    <x v="1"/>
    <x v="1"/>
    <s v="125"/>
    <s v="125"/>
    <s v="43,75"/>
    <s v="10,63"/>
    <s v="0,1"/>
    <x v="9"/>
    <x v="1"/>
    <x v="3"/>
  </r>
  <r>
    <x v="3"/>
    <x v="0"/>
    <n v="317470"/>
    <x v="34"/>
    <x v="1"/>
    <x v="1"/>
    <x v="1"/>
    <s v="75"/>
    <s v="75"/>
    <s v="26,25"/>
    <s v="6,38"/>
    <s v="0,06"/>
    <x v="3"/>
    <x v="1"/>
    <x v="3"/>
  </r>
  <r>
    <x v="3"/>
    <x v="0"/>
    <n v="149445"/>
    <x v="102"/>
    <x v="0"/>
    <x v="0"/>
    <x v="0"/>
    <m/>
    <m/>
    <m/>
    <m/>
    <m/>
    <x v="0"/>
    <x v="0"/>
    <x v="3"/>
  </r>
  <r>
    <x v="3"/>
    <x v="0"/>
    <n v="161520"/>
    <x v="92"/>
    <x v="0"/>
    <x v="2"/>
    <x v="2"/>
    <m/>
    <m/>
    <m/>
    <m/>
    <m/>
    <x v="0"/>
    <x v="0"/>
    <x v="3"/>
  </r>
  <r>
    <x v="3"/>
    <x v="0"/>
    <n v="161520"/>
    <x v="92"/>
    <x v="0"/>
    <x v="0"/>
    <x v="0"/>
    <m/>
    <m/>
    <m/>
    <m/>
    <m/>
    <x v="0"/>
    <x v="0"/>
    <x v="3"/>
  </r>
  <r>
    <x v="3"/>
    <x v="0"/>
    <n v="210127"/>
    <x v="18"/>
    <x v="1"/>
    <x v="1"/>
    <x v="1"/>
    <m/>
    <m/>
    <m/>
    <m/>
    <m/>
    <x v="0"/>
    <x v="0"/>
    <x v="3"/>
  </r>
  <r>
    <x v="3"/>
    <x v="0"/>
    <n v="131643"/>
    <x v="58"/>
    <x v="1"/>
    <x v="1"/>
    <x v="1"/>
    <m/>
    <m/>
    <m/>
    <m/>
    <m/>
    <x v="0"/>
    <x v="0"/>
    <x v="3"/>
  </r>
  <r>
    <x v="3"/>
    <x v="0"/>
    <n v="158751"/>
    <x v="98"/>
    <x v="0"/>
    <x v="0"/>
    <x v="0"/>
    <m/>
    <m/>
    <m/>
    <m/>
    <m/>
    <x v="0"/>
    <x v="0"/>
    <x v="3"/>
  </r>
  <r>
    <x v="3"/>
    <x v="0"/>
    <n v="321932"/>
    <x v="41"/>
    <x v="1"/>
    <x v="2"/>
    <x v="2"/>
    <s v="230"/>
    <s v="230"/>
    <s v="80,5"/>
    <s v="19,55"/>
    <s v="57.5"/>
    <x v="0"/>
    <x v="1"/>
    <x v="3"/>
  </r>
  <r>
    <x v="3"/>
    <x v="0"/>
    <n v="302335"/>
    <x v="39"/>
    <x v="1"/>
    <x v="2"/>
    <x v="2"/>
    <s v="145"/>
    <s v="145"/>
    <s v="50,75"/>
    <s v="12,33"/>
    <s v="36.25"/>
    <x v="0"/>
    <x v="1"/>
    <x v="3"/>
  </r>
  <r>
    <x v="3"/>
    <x v="0"/>
    <n v="206348"/>
    <x v="25"/>
    <x v="1"/>
    <x v="1"/>
    <x v="1"/>
    <s v="150"/>
    <s v="150"/>
    <s v="52,5"/>
    <s v="12,75"/>
    <s v="0,12"/>
    <x v="5"/>
    <x v="1"/>
    <x v="3"/>
  </r>
  <r>
    <x v="3"/>
    <x v="0"/>
    <n v="210515"/>
    <x v="23"/>
    <x v="1"/>
    <x v="2"/>
    <x v="2"/>
    <s v="200"/>
    <s v="200"/>
    <s v="70"/>
    <s v="17"/>
    <s v="50"/>
    <x v="0"/>
    <x v="1"/>
    <x v="3"/>
  </r>
  <r>
    <x v="3"/>
    <x v="0"/>
    <n v="323608"/>
    <x v="44"/>
    <x v="1"/>
    <x v="1"/>
    <x v="1"/>
    <s v="130"/>
    <s v="130"/>
    <s v="45,5"/>
    <s v="11,05"/>
    <s v="0,1"/>
    <x v="9"/>
    <x v="1"/>
    <x v="3"/>
  </r>
  <r>
    <x v="3"/>
    <x v="0"/>
    <n v="158751"/>
    <x v="98"/>
    <x v="0"/>
    <x v="2"/>
    <x v="2"/>
    <m/>
    <m/>
    <m/>
    <m/>
    <m/>
    <x v="0"/>
    <x v="0"/>
    <x v="3"/>
  </r>
  <r>
    <x v="3"/>
    <x v="0"/>
    <n v="300169"/>
    <x v="101"/>
    <x v="1"/>
    <x v="2"/>
    <x v="2"/>
    <s v="100"/>
    <s v="100"/>
    <s v="35"/>
    <s v="8,5"/>
    <s v="25"/>
    <x v="0"/>
    <x v="1"/>
    <x v="3"/>
  </r>
  <r>
    <x v="3"/>
    <x v="0"/>
    <n v="2737"/>
    <x v="45"/>
    <x v="0"/>
    <x v="2"/>
    <x v="2"/>
    <m/>
    <m/>
    <m/>
    <m/>
    <m/>
    <x v="0"/>
    <x v="0"/>
    <x v="3"/>
  </r>
  <r>
    <x v="3"/>
    <x v="0"/>
    <n v="301983"/>
    <x v="47"/>
    <x v="1"/>
    <x v="1"/>
    <x v="1"/>
    <m/>
    <m/>
    <m/>
    <m/>
    <m/>
    <x v="0"/>
    <x v="0"/>
    <x v="3"/>
  </r>
  <r>
    <x v="3"/>
    <x v="0"/>
    <n v="210515"/>
    <x v="23"/>
    <x v="1"/>
    <x v="1"/>
    <x v="1"/>
    <m/>
    <m/>
    <m/>
    <m/>
    <m/>
    <x v="0"/>
    <x v="0"/>
    <x v="3"/>
  </r>
  <r>
    <x v="3"/>
    <x v="3"/>
    <n v="324108"/>
    <x v="46"/>
    <x v="1"/>
    <x v="2"/>
    <x v="2"/>
    <s v="55"/>
    <s v="55"/>
    <s v="19,25"/>
    <s v="4,68"/>
    <s v="13.75"/>
    <x v="0"/>
    <x v="1"/>
    <x v="3"/>
  </r>
  <r>
    <x v="3"/>
    <x v="3"/>
    <n v="324108"/>
    <x v="46"/>
    <x v="1"/>
    <x v="0"/>
    <x v="0"/>
    <s v="155"/>
    <s v="155"/>
    <s v="54,25"/>
    <s v="13,18"/>
    <s v="0,12"/>
    <x v="5"/>
    <x v="1"/>
    <x v="3"/>
  </r>
  <r>
    <x v="3"/>
    <x v="0"/>
    <n v="301983"/>
    <x v="47"/>
    <x v="1"/>
    <x v="2"/>
    <x v="2"/>
    <s v="200"/>
    <s v="200"/>
    <s v="70"/>
    <s v="17"/>
    <s v="50"/>
    <x v="0"/>
    <x v="1"/>
    <x v="3"/>
  </r>
  <r>
    <x v="3"/>
    <x v="0"/>
    <n v="210557"/>
    <x v="28"/>
    <x v="1"/>
    <x v="1"/>
    <x v="1"/>
    <m/>
    <m/>
    <m/>
    <m/>
    <m/>
    <x v="0"/>
    <x v="0"/>
    <x v="3"/>
  </r>
  <r>
    <x v="3"/>
    <x v="3"/>
    <n v="130744"/>
    <x v="103"/>
    <x v="1"/>
    <x v="1"/>
    <x v="1"/>
    <s v="160"/>
    <s v="160"/>
    <s v="56"/>
    <s v="13,6"/>
    <s v="0,13"/>
    <x v="13"/>
    <x v="1"/>
    <x v="3"/>
  </r>
  <r>
    <x v="3"/>
    <x v="0"/>
    <n v="1733"/>
    <x v="35"/>
    <x v="0"/>
    <x v="0"/>
    <x v="0"/>
    <s v="225"/>
    <s v="225"/>
    <s v="78,75"/>
    <s v="19,13"/>
    <s v="0,18"/>
    <x v="4"/>
    <x v="1"/>
    <x v="3"/>
  </r>
  <r>
    <x v="3"/>
    <x v="3"/>
    <n v="324108"/>
    <x v="46"/>
    <x v="1"/>
    <x v="1"/>
    <x v="1"/>
    <s v="155"/>
    <s v="155"/>
    <s v="54,25"/>
    <s v="13,18"/>
    <s v="0,12"/>
    <x v="5"/>
    <x v="1"/>
    <x v="3"/>
  </r>
  <r>
    <x v="3"/>
    <x v="0"/>
    <n v="301981"/>
    <x v="53"/>
    <x v="1"/>
    <x v="1"/>
    <x v="1"/>
    <m/>
    <m/>
    <m/>
    <m/>
    <m/>
    <x v="0"/>
    <x v="0"/>
    <x v="3"/>
  </r>
  <r>
    <x v="3"/>
    <x v="0"/>
    <n v="1733"/>
    <x v="35"/>
    <x v="0"/>
    <x v="2"/>
    <x v="2"/>
    <m/>
    <m/>
    <m/>
    <m/>
    <m/>
    <x v="0"/>
    <x v="0"/>
    <x v="3"/>
  </r>
  <r>
    <x v="3"/>
    <x v="0"/>
    <n v="300169"/>
    <x v="101"/>
    <x v="1"/>
    <x v="1"/>
    <x v="1"/>
    <s v="95"/>
    <s v="95"/>
    <s v="33,25"/>
    <s v="8,08"/>
    <s v="0,08"/>
    <x v="7"/>
    <x v="1"/>
    <x v="3"/>
  </r>
  <r>
    <x v="3"/>
    <x v="0"/>
    <n v="211415"/>
    <x v="29"/>
    <x v="1"/>
    <x v="1"/>
    <x v="1"/>
    <m/>
    <m/>
    <m/>
    <m/>
    <m/>
    <x v="0"/>
    <x v="0"/>
    <x v="3"/>
  </r>
  <r>
    <x v="3"/>
    <x v="0"/>
    <n v="2737"/>
    <x v="45"/>
    <x v="1"/>
    <x v="1"/>
    <x v="1"/>
    <s v="270"/>
    <s v="270"/>
    <s v="94,5"/>
    <s v="22,95"/>
    <s v="0,22"/>
    <x v="8"/>
    <x v="1"/>
    <x v="3"/>
  </r>
  <r>
    <x v="3"/>
    <x v="0"/>
    <n v="333530"/>
    <x v="54"/>
    <x v="1"/>
    <x v="1"/>
    <x v="1"/>
    <m/>
    <m/>
    <m/>
    <m/>
    <m/>
    <x v="0"/>
    <x v="0"/>
    <x v="3"/>
  </r>
  <r>
    <x v="3"/>
    <x v="0"/>
    <n v="301981"/>
    <x v="53"/>
    <x v="1"/>
    <x v="2"/>
    <x v="2"/>
    <s v="200"/>
    <s v="200"/>
    <s v="70"/>
    <s v="17"/>
    <s v="50"/>
    <x v="0"/>
    <x v="1"/>
    <x v="3"/>
  </r>
  <r>
    <x v="3"/>
    <x v="0"/>
    <n v="206348"/>
    <x v="25"/>
    <x v="1"/>
    <x v="2"/>
    <x v="2"/>
    <s v="250"/>
    <s v="250"/>
    <s v="87,5"/>
    <s v="21,25"/>
    <s v="62.5"/>
    <x v="0"/>
    <x v="1"/>
    <x v="3"/>
  </r>
  <r>
    <x v="3"/>
    <x v="3"/>
    <n v="130744"/>
    <x v="103"/>
    <x v="1"/>
    <x v="0"/>
    <x v="0"/>
    <s v="160"/>
    <s v="160"/>
    <s v="56"/>
    <s v="13,6"/>
    <s v="0,13"/>
    <x v="13"/>
    <x v="1"/>
    <x v="3"/>
  </r>
  <r>
    <x v="3"/>
    <x v="0"/>
    <n v="302335"/>
    <x v="39"/>
    <x v="0"/>
    <x v="0"/>
    <x v="0"/>
    <m/>
    <m/>
    <m/>
    <m/>
    <m/>
    <x v="0"/>
    <x v="0"/>
    <x v="3"/>
  </r>
  <r>
    <x v="3"/>
    <x v="0"/>
    <n v="211470"/>
    <x v="31"/>
    <x v="1"/>
    <x v="1"/>
    <x v="1"/>
    <m/>
    <m/>
    <m/>
    <m/>
    <m/>
    <x v="0"/>
    <x v="0"/>
    <x v="3"/>
  </r>
  <r>
    <x v="3"/>
    <x v="0"/>
    <n v="117230"/>
    <x v="60"/>
    <x v="1"/>
    <x v="1"/>
    <x v="1"/>
    <m/>
    <m/>
    <m/>
    <m/>
    <m/>
    <x v="0"/>
    <x v="0"/>
    <x v="3"/>
  </r>
  <r>
    <x v="3"/>
    <x v="1"/>
    <n v="301920"/>
    <x v="64"/>
    <x v="1"/>
    <x v="1"/>
    <x v="1"/>
    <m/>
    <m/>
    <m/>
    <m/>
    <m/>
    <x v="0"/>
    <x v="0"/>
    <x v="3"/>
  </r>
  <r>
    <x v="3"/>
    <x v="0"/>
    <n v="117442"/>
    <x v="65"/>
    <x v="1"/>
    <x v="1"/>
    <x v="1"/>
    <m/>
    <m/>
    <m/>
    <m/>
    <m/>
    <x v="0"/>
    <x v="0"/>
    <x v="3"/>
  </r>
  <r>
    <x v="3"/>
    <x v="0"/>
    <n v="205985"/>
    <x v="42"/>
    <x v="1"/>
    <x v="1"/>
    <x v="1"/>
    <m/>
    <m/>
    <m/>
    <m/>
    <m/>
    <x v="0"/>
    <x v="0"/>
    <x v="3"/>
  </r>
  <r>
    <x v="3"/>
    <x v="0"/>
    <n v="300219"/>
    <x v="104"/>
    <x v="1"/>
    <x v="2"/>
    <x v="2"/>
    <s v="180"/>
    <s v="180"/>
    <s v="63"/>
    <s v="15,3"/>
    <s v="45"/>
    <x v="0"/>
    <x v="1"/>
    <x v="3"/>
  </r>
  <r>
    <x v="3"/>
    <x v="3"/>
    <n v="301809"/>
    <x v="68"/>
    <x v="1"/>
    <x v="1"/>
    <x v="1"/>
    <s v="150"/>
    <s v="150"/>
    <s v="52,5"/>
    <s v="12,75"/>
    <s v="0,12"/>
    <x v="5"/>
    <x v="1"/>
    <x v="3"/>
  </r>
  <r>
    <x v="3"/>
    <x v="0"/>
    <n v="206298"/>
    <x v="36"/>
    <x v="1"/>
    <x v="1"/>
    <x v="1"/>
    <m/>
    <m/>
    <m/>
    <m/>
    <m/>
    <x v="0"/>
    <x v="0"/>
    <x v="3"/>
  </r>
  <r>
    <x v="3"/>
    <x v="0"/>
    <n v="211622"/>
    <x v="33"/>
    <x v="1"/>
    <x v="2"/>
    <x v="2"/>
    <s v="195"/>
    <s v="195"/>
    <s v="68,25"/>
    <s v="16,58"/>
    <s v="48.75"/>
    <x v="0"/>
    <x v="1"/>
    <x v="3"/>
  </r>
  <r>
    <x v="3"/>
    <x v="0"/>
    <n v="117456"/>
    <x v="70"/>
    <x v="1"/>
    <x v="1"/>
    <x v="1"/>
    <m/>
    <m/>
    <m/>
    <m/>
    <m/>
    <x v="0"/>
    <x v="0"/>
    <x v="3"/>
  </r>
  <r>
    <x v="3"/>
    <x v="0"/>
    <n v="301809"/>
    <x v="68"/>
    <x v="1"/>
    <x v="2"/>
    <x v="2"/>
    <s v="175"/>
    <s v="175"/>
    <s v="61,25"/>
    <s v="14,88"/>
    <s v="43.75"/>
    <x v="0"/>
    <x v="1"/>
    <x v="3"/>
  </r>
  <r>
    <x v="3"/>
    <x v="0"/>
    <n v="216566"/>
    <x v="49"/>
    <x v="0"/>
    <x v="2"/>
    <x v="2"/>
    <m/>
    <m/>
    <m/>
    <m/>
    <m/>
    <x v="0"/>
    <x v="0"/>
    <x v="3"/>
  </r>
  <r>
    <x v="3"/>
    <x v="1"/>
    <n v="117501"/>
    <x v="75"/>
    <x v="1"/>
    <x v="1"/>
    <x v="1"/>
    <s v="200"/>
    <s v="200"/>
    <s v="70"/>
    <s v="17"/>
    <s v="0,16"/>
    <x v="10"/>
    <x v="1"/>
    <x v="3"/>
  </r>
  <r>
    <x v="3"/>
    <x v="0"/>
    <n v="301805"/>
    <x v="78"/>
    <x v="1"/>
    <x v="2"/>
    <x v="2"/>
    <s v="200"/>
    <s v="200"/>
    <s v="70"/>
    <s v="17"/>
    <s v="50"/>
    <x v="0"/>
    <x v="1"/>
    <x v="3"/>
  </r>
  <r>
    <x v="3"/>
    <x v="0"/>
    <n v="130744"/>
    <x v="103"/>
    <x v="1"/>
    <x v="2"/>
    <x v="2"/>
    <s v="155"/>
    <s v="155"/>
    <s v="54,25"/>
    <s v="13,18"/>
    <s v="38.75"/>
    <x v="0"/>
    <x v="1"/>
    <x v="3"/>
  </r>
  <r>
    <x v="3"/>
    <x v="0"/>
    <n v="216566"/>
    <x v="49"/>
    <x v="0"/>
    <x v="0"/>
    <x v="0"/>
    <m/>
    <m/>
    <m/>
    <m/>
    <m/>
    <x v="0"/>
    <x v="0"/>
    <x v="3"/>
  </r>
  <r>
    <x v="3"/>
    <x v="0"/>
    <n v="161003"/>
    <x v="96"/>
    <x v="0"/>
    <x v="0"/>
    <x v="0"/>
    <m/>
    <m/>
    <m/>
    <m/>
    <m/>
    <x v="0"/>
    <x v="0"/>
    <x v="3"/>
  </r>
  <r>
    <x v="3"/>
    <x v="0"/>
    <n v="300219"/>
    <x v="104"/>
    <x v="1"/>
    <x v="1"/>
    <x v="1"/>
    <m/>
    <m/>
    <m/>
    <m/>
    <m/>
    <x v="0"/>
    <x v="0"/>
    <x v="3"/>
  </r>
  <r>
    <x v="3"/>
    <x v="0"/>
    <n v="315199"/>
    <x v="22"/>
    <x v="0"/>
    <x v="2"/>
    <x v="2"/>
    <m/>
    <m/>
    <m/>
    <m/>
    <m/>
    <x v="0"/>
    <x v="0"/>
    <x v="3"/>
  </r>
  <r>
    <x v="3"/>
    <x v="0"/>
    <n v="117819"/>
    <x v="69"/>
    <x v="1"/>
    <x v="1"/>
    <x v="1"/>
    <m/>
    <m/>
    <m/>
    <m/>
    <m/>
    <x v="0"/>
    <x v="0"/>
    <x v="3"/>
  </r>
  <r>
    <x v="3"/>
    <x v="3"/>
    <n v="301760"/>
    <x v="81"/>
    <x v="1"/>
    <x v="1"/>
    <x v="1"/>
    <s v="150"/>
    <s v="150"/>
    <s v="52,5"/>
    <s v="12,75"/>
    <s v="0,12"/>
    <x v="5"/>
    <x v="1"/>
    <x v="3"/>
  </r>
  <r>
    <x v="3"/>
    <x v="0"/>
    <n v="315199"/>
    <x v="22"/>
    <x v="0"/>
    <x v="0"/>
    <x v="0"/>
    <m/>
    <m/>
    <m/>
    <m/>
    <m/>
    <x v="0"/>
    <x v="0"/>
    <x v="3"/>
  </r>
  <r>
    <x v="3"/>
    <x v="0"/>
    <n v="117442"/>
    <x v="65"/>
    <x v="0"/>
    <x v="2"/>
    <x v="2"/>
    <m/>
    <m/>
    <m/>
    <m/>
    <m/>
    <x v="0"/>
    <x v="0"/>
    <x v="3"/>
  </r>
  <r>
    <x v="3"/>
    <x v="1"/>
    <n v="117866"/>
    <x v="82"/>
    <x v="1"/>
    <x v="1"/>
    <x v="1"/>
    <m/>
    <m/>
    <m/>
    <m/>
    <m/>
    <x v="0"/>
    <x v="0"/>
    <x v="3"/>
  </r>
  <r>
    <x v="3"/>
    <x v="0"/>
    <n v="301760"/>
    <x v="81"/>
    <x v="1"/>
    <x v="2"/>
    <x v="2"/>
    <s v="180"/>
    <s v="180"/>
    <s v="63"/>
    <s v="15,3"/>
    <s v="45"/>
    <x v="0"/>
    <x v="1"/>
    <x v="3"/>
  </r>
  <r>
    <x v="3"/>
    <x v="0"/>
    <n v="213849"/>
    <x v="37"/>
    <x v="1"/>
    <x v="1"/>
    <x v="1"/>
    <m/>
    <m/>
    <m/>
    <m/>
    <m/>
    <x v="0"/>
    <x v="0"/>
    <x v="3"/>
  </r>
  <r>
    <x v="3"/>
    <x v="0"/>
    <n v="117986"/>
    <x v="87"/>
    <x v="1"/>
    <x v="2"/>
    <x v="2"/>
    <s v="260"/>
    <s v="260"/>
    <s v="91"/>
    <s v="22,1"/>
    <s v="65"/>
    <x v="0"/>
    <x v="1"/>
    <x v="3"/>
  </r>
  <r>
    <x v="3"/>
    <x v="0"/>
    <n v="301229"/>
    <x v="91"/>
    <x v="1"/>
    <x v="2"/>
    <x v="2"/>
    <s v="350"/>
    <s v="350"/>
    <s v="122,5"/>
    <s v="29,75"/>
    <s v="87.5"/>
    <x v="0"/>
    <x v="1"/>
    <x v="3"/>
  </r>
  <r>
    <x v="3"/>
    <x v="0"/>
    <n v="206236"/>
    <x v="38"/>
    <x v="1"/>
    <x v="1"/>
    <x v="1"/>
    <s v="280"/>
    <s v="280"/>
    <s v="98"/>
    <s v="23,8"/>
    <s v="0,22"/>
    <x v="8"/>
    <x v="1"/>
    <x v="3"/>
  </r>
  <r>
    <x v="3"/>
    <x v="3"/>
    <n v="117986"/>
    <x v="87"/>
    <x v="1"/>
    <x v="0"/>
    <x v="0"/>
    <s v="195"/>
    <s v="195"/>
    <s v="68,25"/>
    <s v="16,58"/>
    <s v="0,16"/>
    <x v="10"/>
    <x v="1"/>
    <x v="3"/>
  </r>
  <r>
    <x v="3"/>
    <x v="0"/>
    <n v="300363"/>
    <x v="62"/>
    <x v="1"/>
    <x v="2"/>
    <x v="2"/>
    <s v="200"/>
    <s v="200"/>
    <s v="70"/>
    <s v="17"/>
    <s v="50"/>
    <x v="0"/>
    <x v="1"/>
    <x v="3"/>
  </r>
  <r>
    <x v="3"/>
    <x v="0"/>
    <n v="300987"/>
    <x v="93"/>
    <x v="1"/>
    <x v="1"/>
    <x v="1"/>
    <m/>
    <m/>
    <m/>
    <m/>
    <m/>
    <x v="0"/>
    <x v="0"/>
    <x v="3"/>
  </r>
  <r>
    <x v="3"/>
    <x v="0"/>
    <n v="117442"/>
    <x v="65"/>
    <x v="0"/>
    <x v="0"/>
    <x v="0"/>
    <m/>
    <m/>
    <m/>
    <m/>
    <m/>
    <x v="0"/>
    <x v="0"/>
    <x v="3"/>
  </r>
  <r>
    <x v="3"/>
    <x v="6"/>
    <n v="120762"/>
    <x v="100"/>
    <x v="1"/>
    <x v="1"/>
    <x v="1"/>
    <s v="140"/>
    <s v="140"/>
    <s v="49"/>
    <s v="11,9"/>
    <s v="0,11"/>
    <x v="12"/>
    <x v="1"/>
    <x v="3"/>
  </r>
  <r>
    <x v="3"/>
    <x v="0"/>
    <n v="214951"/>
    <x v="40"/>
    <x v="1"/>
    <x v="1"/>
    <x v="1"/>
    <m/>
    <m/>
    <m/>
    <m/>
    <m/>
    <x v="0"/>
    <x v="0"/>
    <x v="3"/>
  </r>
  <r>
    <x v="3"/>
    <x v="0"/>
    <n v="300862"/>
    <x v="73"/>
    <x v="1"/>
    <x v="1"/>
    <x v="1"/>
    <m/>
    <m/>
    <m/>
    <m/>
    <m/>
    <x v="0"/>
    <x v="0"/>
    <x v="3"/>
  </r>
  <r>
    <x v="3"/>
    <x v="0"/>
    <n v="207404"/>
    <x v="2"/>
    <x v="0"/>
    <x v="2"/>
    <x v="2"/>
    <m/>
    <m/>
    <m/>
    <m/>
    <m/>
    <x v="0"/>
    <x v="0"/>
    <x v="3"/>
  </r>
  <r>
    <x v="3"/>
    <x v="0"/>
    <n v="207404"/>
    <x v="2"/>
    <x v="0"/>
    <x v="0"/>
    <x v="0"/>
    <m/>
    <m/>
    <m/>
    <m/>
    <m/>
    <x v="0"/>
    <x v="0"/>
    <x v="3"/>
  </r>
  <r>
    <x v="3"/>
    <x v="0"/>
    <n v="117986"/>
    <x v="87"/>
    <x v="1"/>
    <x v="1"/>
    <x v="1"/>
    <s v="195"/>
    <s v="195"/>
    <s v="68,25"/>
    <s v="16,58"/>
    <s v="0,16"/>
    <x v="10"/>
    <x v="1"/>
    <x v="3"/>
  </r>
  <r>
    <x v="3"/>
    <x v="0"/>
    <n v="300711"/>
    <x v="84"/>
    <x v="1"/>
    <x v="1"/>
    <x v="1"/>
    <m/>
    <m/>
    <m/>
    <m/>
    <m/>
    <x v="0"/>
    <x v="0"/>
    <x v="3"/>
  </r>
  <r>
    <x v="3"/>
    <x v="0"/>
    <n v="216476"/>
    <x v="48"/>
    <x v="0"/>
    <x v="2"/>
    <x v="2"/>
    <m/>
    <m/>
    <m/>
    <m/>
    <m/>
    <x v="0"/>
    <x v="0"/>
    <x v="3"/>
  </r>
  <r>
    <x v="3"/>
    <x v="0"/>
    <n v="161003"/>
    <x v="96"/>
    <x v="0"/>
    <x v="2"/>
    <x v="2"/>
    <m/>
    <m/>
    <m/>
    <m/>
    <m/>
    <x v="0"/>
    <x v="0"/>
    <x v="3"/>
  </r>
  <r>
    <x v="3"/>
    <x v="0"/>
    <n v="300571"/>
    <x v="99"/>
    <x v="1"/>
    <x v="2"/>
    <x v="2"/>
    <s v="0"/>
    <s v="115"/>
    <s v="40,25"/>
    <s v="9,78"/>
    <s v="0"/>
    <x v="0"/>
    <x v="1"/>
    <x v="3"/>
  </r>
  <r>
    <x v="3"/>
    <x v="0"/>
    <n v="216476"/>
    <x v="48"/>
    <x v="0"/>
    <x v="0"/>
    <x v="0"/>
    <m/>
    <m/>
    <m/>
    <m/>
    <m/>
    <x v="0"/>
    <x v="0"/>
    <x v="3"/>
  </r>
  <r>
    <x v="3"/>
    <x v="0"/>
    <n v="118535"/>
    <x v="90"/>
    <x v="1"/>
    <x v="1"/>
    <x v="1"/>
    <m/>
    <m/>
    <m/>
    <m/>
    <m/>
    <x v="0"/>
    <x v="0"/>
    <x v="3"/>
  </r>
  <r>
    <x v="3"/>
    <x v="0"/>
    <n v="300571"/>
    <x v="99"/>
    <x v="1"/>
    <x v="1"/>
    <x v="1"/>
    <s v="0"/>
    <s v="150"/>
    <s v="52,5"/>
    <s v="12,75"/>
    <s v="0"/>
    <x v="11"/>
    <x v="1"/>
    <x v="3"/>
  </r>
  <r>
    <x v="3"/>
    <x v="0"/>
    <n v="300987"/>
    <x v="93"/>
    <x v="0"/>
    <x v="2"/>
    <x v="2"/>
    <m/>
    <m/>
    <m/>
    <m/>
    <m/>
    <x v="0"/>
    <x v="0"/>
    <x v="3"/>
  </r>
  <r>
    <x v="3"/>
    <x v="0"/>
    <n v="300987"/>
    <x v="93"/>
    <x v="0"/>
    <x v="0"/>
    <x v="0"/>
    <m/>
    <m/>
    <m/>
    <m/>
    <m/>
    <x v="0"/>
    <x v="0"/>
    <x v="3"/>
  </r>
  <r>
    <x v="4"/>
    <x v="0"/>
    <n v="216476"/>
    <x v="48"/>
    <x v="0"/>
    <x v="0"/>
    <x v="0"/>
    <m/>
    <m/>
    <m/>
    <m/>
    <m/>
    <x v="0"/>
    <x v="0"/>
    <x v="4"/>
  </r>
  <r>
    <x v="4"/>
    <x v="0"/>
    <n v="158311"/>
    <x v="80"/>
    <x v="0"/>
    <x v="0"/>
    <x v="0"/>
    <m/>
    <m/>
    <m/>
    <m/>
    <m/>
    <x v="0"/>
    <x v="0"/>
    <x v="4"/>
  </r>
  <r>
    <x v="4"/>
    <x v="0"/>
    <n v="216566"/>
    <x v="49"/>
    <x v="1"/>
    <x v="1"/>
    <x v="1"/>
    <m/>
    <m/>
    <m/>
    <m/>
    <m/>
    <x v="0"/>
    <x v="0"/>
    <x v="4"/>
  </r>
  <r>
    <x v="4"/>
    <x v="0"/>
    <n v="216566"/>
    <x v="49"/>
    <x v="0"/>
    <x v="2"/>
    <x v="2"/>
    <m/>
    <m/>
    <m/>
    <m/>
    <m/>
    <x v="0"/>
    <x v="0"/>
    <x v="4"/>
  </r>
  <r>
    <x v="4"/>
    <x v="0"/>
    <n v="216566"/>
    <x v="49"/>
    <x v="0"/>
    <x v="0"/>
    <x v="0"/>
    <m/>
    <m/>
    <m/>
    <m/>
    <m/>
    <x v="0"/>
    <x v="0"/>
    <x v="4"/>
  </r>
  <r>
    <x v="4"/>
    <x v="0"/>
    <n v="300987"/>
    <x v="93"/>
    <x v="0"/>
    <x v="2"/>
    <x v="2"/>
    <m/>
    <m/>
    <m/>
    <m/>
    <m/>
    <x v="0"/>
    <x v="0"/>
    <x v="4"/>
  </r>
  <r>
    <x v="4"/>
    <x v="0"/>
    <n v="216476"/>
    <x v="48"/>
    <x v="0"/>
    <x v="2"/>
    <x v="2"/>
    <m/>
    <m/>
    <m/>
    <m/>
    <m/>
    <x v="0"/>
    <x v="0"/>
    <x v="4"/>
  </r>
  <r>
    <x v="4"/>
    <x v="0"/>
    <n v="207404"/>
    <x v="2"/>
    <x v="0"/>
    <x v="0"/>
    <x v="0"/>
    <m/>
    <m/>
    <m/>
    <m/>
    <m/>
    <x v="0"/>
    <x v="0"/>
    <x v="4"/>
  </r>
  <r>
    <x v="4"/>
    <x v="0"/>
    <n v="300571"/>
    <x v="99"/>
    <x v="1"/>
    <x v="1"/>
    <x v="1"/>
    <s v="0"/>
    <s v="150"/>
    <s v="52,5"/>
    <s v="12,75"/>
    <s v="0"/>
    <x v="11"/>
    <x v="1"/>
    <x v="4"/>
  </r>
  <r>
    <x v="4"/>
    <x v="0"/>
    <n v="300987"/>
    <x v="93"/>
    <x v="0"/>
    <x v="0"/>
    <x v="0"/>
    <m/>
    <m/>
    <m/>
    <m/>
    <m/>
    <x v="0"/>
    <x v="0"/>
    <x v="4"/>
  </r>
  <r>
    <x v="4"/>
    <x v="0"/>
    <n v="161003"/>
    <x v="96"/>
    <x v="0"/>
    <x v="2"/>
    <x v="2"/>
    <m/>
    <m/>
    <m/>
    <m/>
    <m/>
    <x v="0"/>
    <x v="0"/>
    <x v="4"/>
  </r>
  <r>
    <x v="4"/>
    <x v="0"/>
    <n v="161003"/>
    <x v="96"/>
    <x v="0"/>
    <x v="0"/>
    <x v="0"/>
    <m/>
    <m/>
    <m/>
    <m/>
    <m/>
    <x v="0"/>
    <x v="0"/>
    <x v="4"/>
  </r>
  <r>
    <x v="4"/>
    <x v="0"/>
    <n v="302335"/>
    <x v="39"/>
    <x v="0"/>
    <x v="0"/>
    <x v="0"/>
    <m/>
    <m/>
    <m/>
    <m/>
    <m/>
    <x v="0"/>
    <x v="0"/>
    <x v="4"/>
  </r>
  <r>
    <x v="4"/>
    <x v="0"/>
    <n v="1733"/>
    <x v="35"/>
    <x v="0"/>
    <x v="2"/>
    <x v="2"/>
    <m/>
    <m/>
    <m/>
    <m/>
    <m/>
    <x v="0"/>
    <x v="0"/>
    <x v="4"/>
  </r>
  <r>
    <x v="4"/>
    <x v="0"/>
    <n v="118535"/>
    <x v="90"/>
    <x v="1"/>
    <x v="1"/>
    <x v="1"/>
    <m/>
    <m/>
    <m/>
    <m/>
    <m/>
    <x v="0"/>
    <x v="0"/>
    <x v="4"/>
  </r>
  <r>
    <x v="4"/>
    <x v="0"/>
    <n v="207404"/>
    <x v="2"/>
    <x v="0"/>
    <x v="2"/>
    <x v="2"/>
    <m/>
    <m/>
    <m/>
    <m/>
    <m/>
    <x v="0"/>
    <x v="0"/>
    <x v="4"/>
  </r>
  <r>
    <x v="4"/>
    <x v="0"/>
    <n v="300571"/>
    <x v="99"/>
    <x v="1"/>
    <x v="2"/>
    <x v="2"/>
    <s v="0"/>
    <s v="115"/>
    <s v="40,25"/>
    <s v="9,78"/>
    <s v="0"/>
    <x v="0"/>
    <x v="1"/>
    <x v="4"/>
  </r>
  <r>
    <x v="4"/>
    <x v="0"/>
    <n v="1733"/>
    <x v="35"/>
    <x v="0"/>
    <x v="0"/>
    <x v="0"/>
    <s v="225"/>
    <s v="225"/>
    <s v="78,75"/>
    <s v="19,13"/>
    <s v="0,18"/>
    <x v="4"/>
    <x v="1"/>
    <x v="4"/>
  </r>
  <r>
    <x v="4"/>
    <x v="0"/>
    <n v="158751"/>
    <x v="98"/>
    <x v="0"/>
    <x v="2"/>
    <x v="2"/>
    <m/>
    <m/>
    <m/>
    <m/>
    <m/>
    <x v="0"/>
    <x v="0"/>
    <x v="4"/>
  </r>
  <r>
    <x v="4"/>
    <x v="0"/>
    <n v="117442"/>
    <x v="65"/>
    <x v="0"/>
    <x v="0"/>
    <x v="0"/>
    <m/>
    <m/>
    <m/>
    <m/>
    <m/>
    <x v="0"/>
    <x v="0"/>
    <x v="4"/>
  </r>
  <r>
    <x v="4"/>
    <x v="0"/>
    <n v="117442"/>
    <x v="65"/>
    <x v="0"/>
    <x v="2"/>
    <x v="2"/>
    <m/>
    <m/>
    <m/>
    <m/>
    <m/>
    <x v="0"/>
    <x v="0"/>
    <x v="4"/>
  </r>
  <r>
    <x v="4"/>
    <x v="0"/>
    <n v="300711"/>
    <x v="84"/>
    <x v="1"/>
    <x v="1"/>
    <x v="1"/>
    <m/>
    <m/>
    <m/>
    <m/>
    <m/>
    <x v="0"/>
    <x v="0"/>
    <x v="4"/>
  </r>
  <r>
    <x v="4"/>
    <x v="0"/>
    <n v="158751"/>
    <x v="98"/>
    <x v="0"/>
    <x v="0"/>
    <x v="0"/>
    <m/>
    <m/>
    <m/>
    <m/>
    <m/>
    <x v="0"/>
    <x v="0"/>
    <x v="4"/>
  </r>
  <r>
    <x v="4"/>
    <x v="0"/>
    <n v="301920"/>
    <x v="64"/>
    <x v="0"/>
    <x v="2"/>
    <x v="2"/>
    <m/>
    <m/>
    <m/>
    <m/>
    <m/>
    <x v="0"/>
    <x v="0"/>
    <x v="4"/>
  </r>
  <r>
    <x v="4"/>
    <x v="0"/>
    <n v="301920"/>
    <x v="64"/>
    <x v="0"/>
    <x v="0"/>
    <x v="0"/>
    <m/>
    <m/>
    <m/>
    <m/>
    <m/>
    <x v="0"/>
    <x v="0"/>
    <x v="4"/>
  </r>
  <r>
    <x v="4"/>
    <x v="0"/>
    <n v="218210"/>
    <x v="61"/>
    <x v="0"/>
    <x v="0"/>
    <x v="0"/>
    <m/>
    <m/>
    <m/>
    <m/>
    <m/>
    <x v="0"/>
    <x v="0"/>
    <x v="4"/>
  </r>
  <r>
    <x v="4"/>
    <x v="0"/>
    <n v="218210"/>
    <x v="61"/>
    <x v="0"/>
    <x v="1"/>
    <x v="1"/>
    <m/>
    <m/>
    <m/>
    <m/>
    <m/>
    <x v="0"/>
    <x v="0"/>
    <x v="4"/>
  </r>
  <r>
    <x v="4"/>
    <x v="0"/>
    <n v="218225"/>
    <x v="66"/>
    <x v="0"/>
    <x v="2"/>
    <x v="2"/>
    <m/>
    <m/>
    <m/>
    <m/>
    <m/>
    <x v="0"/>
    <x v="0"/>
    <x v="4"/>
  </r>
  <r>
    <x v="4"/>
    <x v="0"/>
    <n v="218225"/>
    <x v="66"/>
    <x v="0"/>
    <x v="0"/>
    <x v="0"/>
    <m/>
    <m/>
    <m/>
    <m/>
    <m/>
    <x v="0"/>
    <x v="0"/>
    <x v="4"/>
  </r>
  <r>
    <x v="4"/>
    <x v="0"/>
    <n v="117986"/>
    <x v="87"/>
    <x v="1"/>
    <x v="1"/>
    <x v="1"/>
    <s v="195"/>
    <s v="195"/>
    <s v="68,25"/>
    <s v="16,58"/>
    <s v="0,16"/>
    <x v="10"/>
    <x v="1"/>
    <x v="4"/>
  </r>
  <r>
    <x v="4"/>
    <x v="0"/>
    <n v="315199"/>
    <x v="22"/>
    <x v="0"/>
    <x v="0"/>
    <x v="0"/>
    <m/>
    <m/>
    <m/>
    <m/>
    <m/>
    <x v="0"/>
    <x v="0"/>
    <x v="4"/>
  </r>
  <r>
    <x v="4"/>
    <x v="0"/>
    <n v="315199"/>
    <x v="22"/>
    <x v="0"/>
    <x v="2"/>
    <x v="2"/>
    <m/>
    <m/>
    <m/>
    <m/>
    <m/>
    <x v="0"/>
    <x v="0"/>
    <x v="4"/>
  </r>
  <r>
    <x v="4"/>
    <x v="0"/>
    <n v="169872"/>
    <x v="77"/>
    <x v="0"/>
    <x v="0"/>
    <x v="0"/>
    <m/>
    <m/>
    <m/>
    <m/>
    <m/>
    <x v="0"/>
    <x v="0"/>
    <x v="4"/>
  </r>
  <r>
    <x v="4"/>
    <x v="0"/>
    <n v="169872"/>
    <x v="77"/>
    <x v="0"/>
    <x v="2"/>
    <x v="2"/>
    <m/>
    <m/>
    <m/>
    <m/>
    <m/>
    <x v="0"/>
    <x v="0"/>
    <x v="4"/>
  </r>
  <r>
    <x v="4"/>
    <x v="0"/>
    <n v="300862"/>
    <x v="73"/>
    <x v="1"/>
    <x v="1"/>
    <x v="1"/>
    <m/>
    <m/>
    <m/>
    <m/>
    <m/>
    <x v="0"/>
    <x v="0"/>
    <x v="4"/>
  </r>
  <r>
    <x v="4"/>
    <x v="0"/>
    <n v="2737"/>
    <x v="45"/>
    <x v="0"/>
    <x v="0"/>
    <x v="0"/>
    <s v="270"/>
    <s v="270"/>
    <s v="94,5"/>
    <s v="22,95"/>
    <s v="0,22"/>
    <x v="8"/>
    <x v="1"/>
    <x v="4"/>
  </r>
  <r>
    <x v="4"/>
    <x v="0"/>
    <n v="117501"/>
    <x v="75"/>
    <x v="0"/>
    <x v="2"/>
    <x v="2"/>
    <m/>
    <m/>
    <m/>
    <m/>
    <m/>
    <x v="0"/>
    <x v="0"/>
    <x v="4"/>
  </r>
  <r>
    <x v="4"/>
    <x v="0"/>
    <n v="117501"/>
    <x v="75"/>
    <x v="0"/>
    <x v="0"/>
    <x v="0"/>
    <s v="200"/>
    <s v="200"/>
    <s v="70"/>
    <s v="17"/>
    <s v="0,16"/>
    <x v="10"/>
    <x v="1"/>
    <x v="4"/>
  </r>
  <r>
    <x v="4"/>
    <x v="0"/>
    <n v="117866"/>
    <x v="82"/>
    <x v="0"/>
    <x v="2"/>
    <x v="2"/>
    <m/>
    <m/>
    <m/>
    <m/>
    <m/>
    <x v="0"/>
    <x v="0"/>
    <x v="4"/>
  </r>
  <r>
    <x v="4"/>
    <x v="0"/>
    <n v="117866"/>
    <x v="82"/>
    <x v="0"/>
    <x v="0"/>
    <x v="0"/>
    <m/>
    <m/>
    <m/>
    <m/>
    <m/>
    <x v="0"/>
    <x v="0"/>
    <x v="4"/>
  </r>
  <r>
    <x v="4"/>
    <x v="0"/>
    <n v="301805"/>
    <x v="78"/>
    <x v="0"/>
    <x v="0"/>
    <x v="0"/>
    <m/>
    <m/>
    <m/>
    <m/>
    <m/>
    <x v="0"/>
    <x v="0"/>
    <x v="4"/>
  </r>
  <r>
    <x v="4"/>
    <x v="0"/>
    <n v="301805"/>
    <x v="78"/>
    <x v="0"/>
    <x v="1"/>
    <x v="1"/>
    <m/>
    <m/>
    <m/>
    <m/>
    <m/>
    <x v="0"/>
    <x v="0"/>
    <x v="4"/>
  </r>
  <r>
    <x v="4"/>
    <x v="0"/>
    <n v="140302"/>
    <x v="106"/>
    <x v="0"/>
    <x v="2"/>
    <x v="2"/>
    <m/>
    <m/>
    <m/>
    <m/>
    <m/>
    <x v="0"/>
    <x v="0"/>
    <x v="4"/>
  </r>
  <r>
    <x v="4"/>
    <x v="0"/>
    <n v="140302"/>
    <x v="106"/>
    <x v="0"/>
    <x v="0"/>
    <x v="0"/>
    <m/>
    <m/>
    <m/>
    <m/>
    <m/>
    <x v="0"/>
    <x v="0"/>
    <x v="4"/>
  </r>
  <r>
    <x v="4"/>
    <x v="0"/>
    <n v="301760"/>
    <x v="81"/>
    <x v="0"/>
    <x v="0"/>
    <x v="0"/>
    <s v="150"/>
    <s v="150"/>
    <s v="52,5"/>
    <s v="12,75"/>
    <s v="0,12"/>
    <x v="5"/>
    <x v="1"/>
    <x v="4"/>
  </r>
  <r>
    <x v="4"/>
    <x v="6"/>
    <n v="120762"/>
    <x v="100"/>
    <x v="1"/>
    <x v="1"/>
    <x v="1"/>
    <s v="140"/>
    <s v="140"/>
    <s v="49"/>
    <s v="11,9"/>
    <s v="0,11"/>
    <x v="12"/>
    <x v="1"/>
    <x v="4"/>
  </r>
  <r>
    <x v="4"/>
    <x v="0"/>
    <n v="300363"/>
    <x v="62"/>
    <x v="1"/>
    <x v="2"/>
    <x v="2"/>
    <s v="200"/>
    <s v="200"/>
    <s v="70"/>
    <s v="17"/>
    <s v="50"/>
    <x v="0"/>
    <x v="1"/>
    <x v="4"/>
  </r>
  <r>
    <x v="4"/>
    <x v="0"/>
    <n v="300987"/>
    <x v="93"/>
    <x v="1"/>
    <x v="1"/>
    <x v="1"/>
    <m/>
    <m/>
    <m/>
    <m/>
    <m/>
    <x v="0"/>
    <x v="0"/>
    <x v="4"/>
  </r>
  <r>
    <x v="4"/>
    <x v="3"/>
    <n v="117986"/>
    <x v="87"/>
    <x v="1"/>
    <x v="0"/>
    <x v="0"/>
    <s v="195"/>
    <s v="195"/>
    <s v="68,25"/>
    <s v="16,58"/>
    <s v="0,16"/>
    <x v="10"/>
    <x v="1"/>
    <x v="4"/>
  </r>
  <r>
    <x v="4"/>
    <x v="0"/>
    <n v="214951"/>
    <x v="40"/>
    <x v="1"/>
    <x v="1"/>
    <x v="1"/>
    <m/>
    <m/>
    <m/>
    <m/>
    <m/>
    <x v="0"/>
    <x v="0"/>
    <x v="4"/>
  </r>
  <r>
    <x v="4"/>
    <x v="0"/>
    <n v="161520"/>
    <x v="92"/>
    <x v="0"/>
    <x v="0"/>
    <x v="0"/>
    <m/>
    <m/>
    <m/>
    <m/>
    <m/>
    <x v="0"/>
    <x v="0"/>
    <x v="4"/>
  </r>
  <r>
    <x v="4"/>
    <x v="0"/>
    <n v="301809"/>
    <x v="68"/>
    <x v="0"/>
    <x v="0"/>
    <x v="0"/>
    <s v="150"/>
    <s v="150"/>
    <s v="52,5"/>
    <s v="12,75"/>
    <s v="0,12"/>
    <x v="5"/>
    <x v="1"/>
    <x v="4"/>
  </r>
  <r>
    <x v="4"/>
    <x v="0"/>
    <n v="303221"/>
    <x v="21"/>
    <x v="0"/>
    <x v="2"/>
    <x v="2"/>
    <m/>
    <m/>
    <m/>
    <m/>
    <m/>
    <x v="0"/>
    <x v="0"/>
    <x v="4"/>
  </r>
  <r>
    <x v="4"/>
    <x v="0"/>
    <n v="303221"/>
    <x v="21"/>
    <x v="0"/>
    <x v="0"/>
    <x v="0"/>
    <m/>
    <m/>
    <m/>
    <m/>
    <m/>
    <x v="0"/>
    <x v="0"/>
    <x v="4"/>
  </r>
  <r>
    <x v="4"/>
    <x v="0"/>
    <n v="205104"/>
    <x v="52"/>
    <x v="0"/>
    <x v="2"/>
    <x v="2"/>
    <m/>
    <m/>
    <m/>
    <m/>
    <m/>
    <x v="0"/>
    <x v="0"/>
    <x v="4"/>
  </r>
  <r>
    <x v="4"/>
    <x v="0"/>
    <n v="205104"/>
    <x v="52"/>
    <x v="0"/>
    <x v="0"/>
    <x v="0"/>
    <m/>
    <m/>
    <m/>
    <m/>
    <m/>
    <x v="0"/>
    <x v="0"/>
    <x v="4"/>
  </r>
  <r>
    <x v="4"/>
    <x v="0"/>
    <n v="205349"/>
    <x v="0"/>
    <x v="0"/>
    <x v="2"/>
    <x v="2"/>
    <m/>
    <m/>
    <m/>
    <m/>
    <m/>
    <x v="0"/>
    <x v="0"/>
    <x v="4"/>
  </r>
  <r>
    <x v="4"/>
    <x v="0"/>
    <n v="205349"/>
    <x v="0"/>
    <x v="0"/>
    <x v="0"/>
    <x v="0"/>
    <m/>
    <m/>
    <m/>
    <m/>
    <m/>
    <x v="0"/>
    <x v="0"/>
    <x v="4"/>
  </r>
  <r>
    <x v="4"/>
    <x v="0"/>
    <n v="317470"/>
    <x v="34"/>
    <x v="0"/>
    <x v="0"/>
    <x v="0"/>
    <s v="75"/>
    <s v="75"/>
    <s v="26,25"/>
    <s v="6,38"/>
    <s v="0,06"/>
    <x v="3"/>
    <x v="1"/>
    <x v="4"/>
  </r>
  <r>
    <x v="4"/>
    <x v="0"/>
    <n v="213849"/>
    <x v="37"/>
    <x v="1"/>
    <x v="1"/>
    <x v="1"/>
    <m/>
    <m/>
    <m/>
    <m/>
    <m/>
    <x v="0"/>
    <x v="0"/>
    <x v="4"/>
  </r>
  <r>
    <x v="4"/>
    <x v="0"/>
    <n v="161520"/>
    <x v="92"/>
    <x v="0"/>
    <x v="2"/>
    <x v="2"/>
    <m/>
    <m/>
    <m/>
    <m/>
    <m/>
    <x v="0"/>
    <x v="0"/>
    <x v="4"/>
  </r>
  <r>
    <x v="4"/>
    <x v="0"/>
    <n v="301229"/>
    <x v="91"/>
    <x v="1"/>
    <x v="2"/>
    <x v="2"/>
    <s v="350"/>
    <s v="350"/>
    <s v="122,5"/>
    <s v="29,75"/>
    <s v="87.5"/>
    <x v="0"/>
    <x v="1"/>
    <x v="4"/>
  </r>
  <r>
    <x v="4"/>
    <x v="0"/>
    <n v="218916"/>
    <x v="72"/>
    <x v="0"/>
    <x v="2"/>
    <x v="2"/>
    <m/>
    <m/>
    <m/>
    <m/>
    <m/>
    <x v="0"/>
    <x v="0"/>
    <x v="4"/>
  </r>
  <r>
    <x v="4"/>
    <x v="0"/>
    <n v="218916"/>
    <x v="72"/>
    <x v="0"/>
    <x v="0"/>
    <x v="0"/>
    <m/>
    <m/>
    <m/>
    <m/>
    <m/>
    <x v="0"/>
    <x v="0"/>
    <x v="4"/>
  </r>
  <r>
    <x v="4"/>
    <x v="0"/>
    <n v="117986"/>
    <x v="87"/>
    <x v="1"/>
    <x v="2"/>
    <x v="2"/>
    <s v="260"/>
    <s v="260"/>
    <s v="91"/>
    <s v="22,1"/>
    <s v="65"/>
    <x v="0"/>
    <x v="1"/>
    <x v="4"/>
  </r>
  <r>
    <x v="4"/>
    <x v="0"/>
    <n v="149445"/>
    <x v="102"/>
    <x v="0"/>
    <x v="0"/>
    <x v="0"/>
    <m/>
    <m/>
    <m/>
    <m/>
    <m/>
    <x v="0"/>
    <x v="0"/>
    <x v="4"/>
  </r>
  <r>
    <x v="4"/>
    <x v="0"/>
    <n v="149445"/>
    <x v="102"/>
    <x v="0"/>
    <x v="2"/>
    <x v="2"/>
    <m/>
    <m/>
    <m/>
    <m/>
    <m/>
    <x v="0"/>
    <x v="0"/>
    <x v="4"/>
  </r>
  <r>
    <x v="4"/>
    <x v="0"/>
    <n v="300219"/>
    <x v="104"/>
    <x v="0"/>
    <x v="0"/>
    <x v="0"/>
    <m/>
    <m/>
    <m/>
    <m/>
    <m/>
    <x v="0"/>
    <x v="0"/>
    <x v="4"/>
  </r>
  <r>
    <x v="4"/>
    <x v="0"/>
    <n v="312617"/>
    <x v="12"/>
    <x v="0"/>
    <x v="0"/>
    <x v="0"/>
    <s v="75"/>
    <s v="75"/>
    <s v="26,25"/>
    <s v="6,38"/>
    <s v="0,06"/>
    <x v="3"/>
    <x v="1"/>
    <x v="4"/>
  </r>
  <r>
    <x v="4"/>
    <x v="0"/>
    <n v="217678"/>
    <x v="55"/>
    <x v="1"/>
    <x v="2"/>
    <x v="2"/>
    <s v="100"/>
    <s v="100"/>
    <s v="35"/>
    <s v="8,5"/>
    <s v="25"/>
    <x v="0"/>
    <x v="1"/>
    <x v="4"/>
  </r>
  <r>
    <x v="4"/>
    <x v="0"/>
    <n v="217678"/>
    <x v="55"/>
    <x v="0"/>
    <x v="0"/>
    <x v="0"/>
    <m/>
    <m/>
    <m/>
    <m/>
    <m/>
    <x v="0"/>
    <x v="0"/>
    <x v="4"/>
  </r>
  <r>
    <x v="4"/>
    <x v="0"/>
    <n v="218698"/>
    <x v="97"/>
    <x v="0"/>
    <x v="2"/>
    <x v="2"/>
    <s v="100"/>
    <s v="100"/>
    <s v="35"/>
    <s v="8,5"/>
    <s v="25"/>
    <x v="0"/>
    <x v="1"/>
    <x v="4"/>
  </r>
  <r>
    <x v="4"/>
    <x v="0"/>
    <n v="206236"/>
    <x v="38"/>
    <x v="1"/>
    <x v="1"/>
    <x v="1"/>
    <s v="280"/>
    <s v="280"/>
    <s v="98"/>
    <s v="23,8"/>
    <s v="0,22"/>
    <x v="8"/>
    <x v="1"/>
    <x v="4"/>
  </r>
  <r>
    <x v="4"/>
    <x v="0"/>
    <n v="120762"/>
    <x v="100"/>
    <x v="1"/>
    <x v="0"/>
    <x v="0"/>
    <s v="140"/>
    <s v="140"/>
    <s v="49"/>
    <s v="11,9"/>
    <s v="0,11"/>
    <x v="12"/>
    <x v="1"/>
    <x v="4"/>
  </r>
  <r>
    <x v="4"/>
    <x v="0"/>
    <n v="301760"/>
    <x v="81"/>
    <x v="1"/>
    <x v="2"/>
    <x v="2"/>
    <s v="180"/>
    <s v="180"/>
    <s v="63"/>
    <s v="15,3"/>
    <s v="45"/>
    <x v="0"/>
    <x v="1"/>
    <x v="4"/>
  </r>
  <r>
    <x v="4"/>
    <x v="0"/>
    <n v="218698"/>
    <x v="97"/>
    <x v="0"/>
    <x v="0"/>
    <x v="0"/>
    <s v="125"/>
    <s v="125"/>
    <s v="43,75"/>
    <s v="10,63"/>
    <s v="0,1"/>
    <x v="9"/>
    <x v="1"/>
    <x v="4"/>
  </r>
  <r>
    <x v="4"/>
    <x v="0"/>
    <n v="218616"/>
    <x v="76"/>
    <x v="0"/>
    <x v="2"/>
    <x v="2"/>
    <m/>
    <m/>
    <m/>
    <m/>
    <m/>
    <x v="0"/>
    <x v="0"/>
    <x v="4"/>
  </r>
  <r>
    <x v="4"/>
    <x v="0"/>
    <n v="218616"/>
    <x v="76"/>
    <x v="0"/>
    <x v="0"/>
    <x v="0"/>
    <m/>
    <m/>
    <m/>
    <m/>
    <m/>
    <x v="0"/>
    <x v="0"/>
    <x v="4"/>
  </r>
  <r>
    <x v="4"/>
    <x v="0"/>
    <n v="302769"/>
    <x v="24"/>
    <x v="0"/>
    <x v="2"/>
    <x v="2"/>
    <m/>
    <m/>
    <m/>
    <m/>
    <m/>
    <x v="0"/>
    <x v="0"/>
    <x v="4"/>
  </r>
  <r>
    <x v="4"/>
    <x v="1"/>
    <n v="117866"/>
    <x v="82"/>
    <x v="1"/>
    <x v="1"/>
    <x v="1"/>
    <m/>
    <m/>
    <m/>
    <m/>
    <m/>
    <x v="0"/>
    <x v="0"/>
    <x v="4"/>
  </r>
  <r>
    <x v="4"/>
    <x v="0"/>
    <n v="303219"/>
    <x v="6"/>
    <x v="0"/>
    <x v="0"/>
    <x v="0"/>
    <m/>
    <m/>
    <m/>
    <m/>
    <m/>
    <x v="0"/>
    <x v="0"/>
    <x v="4"/>
  </r>
  <r>
    <x v="4"/>
    <x v="0"/>
    <n v="303219"/>
    <x v="6"/>
    <x v="0"/>
    <x v="2"/>
    <x v="2"/>
    <m/>
    <m/>
    <m/>
    <m/>
    <m/>
    <x v="0"/>
    <x v="0"/>
    <x v="4"/>
  </r>
  <r>
    <x v="4"/>
    <x v="0"/>
    <n v="302769"/>
    <x v="24"/>
    <x v="0"/>
    <x v="0"/>
    <x v="0"/>
    <m/>
    <m/>
    <m/>
    <m/>
    <m/>
    <x v="0"/>
    <x v="0"/>
    <x v="4"/>
  </r>
  <r>
    <x v="4"/>
    <x v="0"/>
    <n v="302737"/>
    <x v="30"/>
    <x v="0"/>
    <x v="0"/>
    <x v="0"/>
    <m/>
    <m/>
    <m/>
    <m/>
    <m/>
    <x v="0"/>
    <x v="0"/>
    <x v="4"/>
  </r>
  <r>
    <x v="4"/>
    <x v="0"/>
    <n v="302988"/>
    <x v="14"/>
    <x v="0"/>
    <x v="2"/>
    <x v="2"/>
    <m/>
    <m/>
    <m/>
    <m/>
    <m/>
    <x v="0"/>
    <x v="0"/>
    <x v="4"/>
  </r>
  <r>
    <x v="4"/>
    <x v="0"/>
    <n v="302988"/>
    <x v="14"/>
    <x v="0"/>
    <x v="0"/>
    <x v="0"/>
    <m/>
    <m/>
    <m/>
    <m/>
    <m/>
    <x v="0"/>
    <x v="0"/>
    <x v="4"/>
  </r>
  <r>
    <x v="4"/>
    <x v="0"/>
    <n v="214951"/>
    <x v="40"/>
    <x v="0"/>
    <x v="0"/>
    <x v="0"/>
    <m/>
    <m/>
    <m/>
    <m/>
    <m/>
    <x v="0"/>
    <x v="0"/>
    <x v="4"/>
  </r>
  <r>
    <x v="4"/>
    <x v="0"/>
    <n v="214951"/>
    <x v="40"/>
    <x v="0"/>
    <x v="2"/>
    <x v="2"/>
    <m/>
    <m/>
    <m/>
    <m/>
    <m/>
    <x v="0"/>
    <x v="0"/>
    <x v="4"/>
  </r>
  <r>
    <x v="4"/>
    <x v="3"/>
    <n v="301760"/>
    <x v="81"/>
    <x v="1"/>
    <x v="1"/>
    <x v="1"/>
    <s v="150"/>
    <s v="150"/>
    <s v="52,5"/>
    <s v="12,75"/>
    <s v="0,12"/>
    <x v="5"/>
    <x v="1"/>
    <x v="4"/>
  </r>
  <r>
    <x v="4"/>
    <x v="0"/>
    <n v="131643"/>
    <x v="58"/>
    <x v="0"/>
    <x v="2"/>
    <x v="2"/>
    <m/>
    <m/>
    <m/>
    <m/>
    <m/>
    <x v="0"/>
    <x v="0"/>
    <x v="4"/>
  </r>
  <r>
    <x v="4"/>
    <x v="0"/>
    <n v="131643"/>
    <x v="58"/>
    <x v="0"/>
    <x v="0"/>
    <x v="0"/>
    <m/>
    <m/>
    <m/>
    <m/>
    <m/>
    <x v="0"/>
    <x v="0"/>
    <x v="4"/>
  </r>
  <r>
    <x v="4"/>
    <x v="0"/>
    <n v="160030"/>
    <x v="59"/>
    <x v="0"/>
    <x v="2"/>
    <x v="2"/>
    <m/>
    <m/>
    <m/>
    <m/>
    <m/>
    <x v="0"/>
    <x v="0"/>
    <x v="4"/>
  </r>
  <r>
    <x v="4"/>
    <x v="0"/>
    <n v="160030"/>
    <x v="59"/>
    <x v="0"/>
    <x v="0"/>
    <x v="0"/>
    <m/>
    <m/>
    <m/>
    <m/>
    <m/>
    <x v="0"/>
    <x v="0"/>
    <x v="4"/>
  </r>
  <r>
    <x v="4"/>
    <x v="0"/>
    <n v="117819"/>
    <x v="69"/>
    <x v="1"/>
    <x v="1"/>
    <x v="1"/>
    <m/>
    <m/>
    <m/>
    <m/>
    <m/>
    <x v="0"/>
    <x v="0"/>
    <x v="4"/>
  </r>
  <r>
    <x v="4"/>
    <x v="0"/>
    <n v="203631"/>
    <x v="74"/>
    <x v="0"/>
    <x v="0"/>
    <x v="0"/>
    <m/>
    <m/>
    <m/>
    <m/>
    <m/>
    <x v="0"/>
    <x v="0"/>
    <x v="4"/>
  </r>
  <r>
    <x v="4"/>
    <x v="3"/>
    <n v="300219"/>
    <x v="104"/>
    <x v="1"/>
    <x v="1"/>
    <x v="1"/>
    <m/>
    <m/>
    <m/>
    <m/>
    <m/>
    <x v="0"/>
    <x v="0"/>
    <x v="4"/>
  </r>
  <r>
    <x v="4"/>
    <x v="0"/>
    <n v="300363"/>
    <x v="62"/>
    <x v="0"/>
    <x v="0"/>
    <x v="0"/>
    <m/>
    <m/>
    <m/>
    <m/>
    <m/>
    <x v="0"/>
    <x v="0"/>
    <x v="4"/>
  </r>
  <r>
    <x v="4"/>
    <x v="0"/>
    <n v="300363"/>
    <x v="62"/>
    <x v="0"/>
    <x v="1"/>
    <x v="1"/>
    <m/>
    <m/>
    <m/>
    <m/>
    <m/>
    <x v="0"/>
    <x v="0"/>
    <x v="4"/>
  </r>
  <r>
    <x v="4"/>
    <x v="0"/>
    <n v="117230"/>
    <x v="60"/>
    <x v="0"/>
    <x v="2"/>
    <x v="2"/>
    <m/>
    <m/>
    <m/>
    <m/>
    <m/>
    <x v="0"/>
    <x v="0"/>
    <x v="4"/>
  </r>
  <r>
    <x v="4"/>
    <x v="0"/>
    <n v="117230"/>
    <x v="60"/>
    <x v="0"/>
    <x v="0"/>
    <x v="0"/>
    <m/>
    <m/>
    <m/>
    <m/>
    <m/>
    <x v="0"/>
    <x v="0"/>
    <x v="4"/>
  </r>
  <r>
    <x v="4"/>
    <x v="0"/>
    <n v="210515"/>
    <x v="23"/>
    <x v="0"/>
    <x v="0"/>
    <x v="0"/>
    <m/>
    <m/>
    <m/>
    <m/>
    <m/>
    <x v="0"/>
    <x v="0"/>
    <x v="4"/>
  </r>
  <r>
    <x v="4"/>
    <x v="0"/>
    <n v="205985"/>
    <x v="42"/>
    <x v="1"/>
    <x v="1"/>
    <x v="1"/>
    <m/>
    <m/>
    <m/>
    <m/>
    <m/>
    <x v="0"/>
    <x v="0"/>
    <x v="4"/>
  </r>
  <r>
    <x v="4"/>
    <x v="0"/>
    <n v="130744"/>
    <x v="103"/>
    <x v="1"/>
    <x v="2"/>
    <x v="2"/>
    <s v="155"/>
    <s v="155"/>
    <s v="54,25"/>
    <s v="13,18"/>
    <s v="38.75"/>
    <x v="0"/>
    <x v="1"/>
    <x v="4"/>
  </r>
  <r>
    <x v="4"/>
    <x v="0"/>
    <n v="301805"/>
    <x v="78"/>
    <x v="1"/>
    <x v="2"/>
    <x v="2"/>
    <s v="200"/>
    <s v="200"/>
    <s v="70"/>
    <s v="17"/>
    <s v="50"/>
    <x v="0"/>
    <x v="1"/>
    <x v="4"/>
  </r>
  <r>
    <x v="4"/>
    <x v="0"/>
    <n v="316646"/>
    <x v="26"/>
    <x v="0"/>
    <x v="0"/>
    <x v="0"/>
    <s v="95"/>
    <s v="95"/>
    <s v="33,25"/>
    <s v="8,08"/>
    <s v="0,08"/>
    <x v="7"/>
    <x v="1"/>
    <x v="4"/>
  </r>
  <r>
    <x v="4"/>
    <x v="1"/>
    <n v="117501"/>
    <x v="75"/>
    <x v="1"/>
    <x v="1"/>
    <x v="1"/>
    <s v="200"/>
    <s v="200"/>
    <s v="70"/>
    <s v="17"/>
    <s v="0,16"/>
    <x v="10"/>
    <x v="1"/>
    <x v="4"/>
  </r>
  <r>
    <x v="4"/>
    <x v="0"/>
    <n v="203631"/>
    <x v="74"/>
    <x v="0"/>
    <x v="2"/>
    <x v="2"/>
    <m/>
    <m/>
    <m/>
    <m/>
    <m/>
    <x v="0"/>
    <x v="0"/>
    <x v="4"/>
  </r>
  <r>
    <x v="4"/>
    <x v="0"/>
    <n v="300169"/>
    <x v="101"/>
    <x v="0"/>
    <x v="0"/>
    <x v="0"/>
    <s v="95"/>
    <s v="95"/>
    <s v="33,25"/>
    <s v="8,08"/>
    <s v="0,08"/>
    <x v="7"/>
    <x v="1"/>
    <x v="4"/>
  </r>
  <r>
    <x v="4"/>
    <x v="0"/>
    <n v="316879"/>
    <x v="32"/>
    <x v="0"/>
    <x v="0"/>
    <x v="0"/>
    <m/>
    <m/>
    <m/>
    <m/>
    <m/>
    <x v="0"/>
    <x v="0"/>
    <x v="4"/>
  </r>
  <r>
    <x v="4"/>
    <x v="0"/>
    <n v="316879"/>
    <x v="32"/>
    <x v="0"/>
    <x v="1"/>
    <x v="1"/>
    <m/>
    <m/>
    <m/>
    <m/>
    <m/>
    <x v="0"/>
    <x v="0"/>
    <x v="4"/>
  </r>
  <r>
    <x v="4"/>
    <x v="0"/>
    <n v="204952"/>
    <x v="57"/>
    <x v="0"/>
    <x v="2"/>
    <x v="2"/>
    <m/>
    <m/>
    <m/>
    <m/>
    <m/>
    <x v="0"/>
    <x v="0"/>
    <x v="4"/>
  </r>
  <r>
    <x v="4"/>
    <x v="0"/>
    <n v="204952"/>
    <x v="57"/>
    <x v="0"/>
    <x v="0"/>
    <x v="0"/>
    <m/>
    <m/>
    <m/>
    <m/>
    <m/>
    <x v="0"/>
    <x v="0"/>
    <x v="4"/>
  </r>
  <r>
    <x v="4"/>
    <x v="0"/>
    <n v="211415"/>
    <x v="29"/>
    <x v="0"/>
    <x v="2"/>
    <x v="2"/>
    <m/>
    <m/>
    <m/>
    <m/>
    <m/>
    <x v="0"/>
    <x v="0"/>
    <x v="4"/>
  </r>
  <r>
    <x v="4"/>
    <x v="0"/>
    <n v="211415"/>
    <x v="29"/>
    <x v="0"/>
    <x v="0"/>
    <x v="0"/>
    <m/>
    <m/>
    <m/>
    <m/>
    <m/>
    <x v="0"/>
    <x v="0"/>
    <x v="4"/>
  </r>
  <r>
    <x v="4"/>
    <x v="0"/>
    <n v="323608"/>
    <x v="44"/>
    <x v="1"/>
    <x v="2"/>
    <x v="2"/>
    <m/>
    <m/>
    <m/>
    <m/>
    <m/>
    <x v="0"/>
    <x v="0"/>
    <x v="4"/>
  </r>
  <r>
    <x v="4"/>
    <x v="0"/>
    <n v="323608"/>
    <x v="44"/>
    <x v="0"/>
    <x v="0"/>
    <x v="0"/>
    <s v="130"/>
    <s v="130"/>
    <s v="45,5"/>
    <s v="11,05"/>
    <s v="0,1"/>
    <x v="9"/>
    <x v="1"/>
    <x v="4"/>
  </r>
  <r>
    <x v="4"/>
    <x v="0"/>
    <n v="211622"/>
    <x v="33"/>
    <x v="1"/>
    <x v="2"/>
    <x v="2"/>
    <s v="195"/>
    <s v="195"/>
    <s v="68,25"/>
    <s v="16,58"/>
    <s v="48.75"/>
    <x v="0"/>
    <x v="1"/>
    <x v="4"/>
  </r>
  <r>
    <x v="4"/>
    <x v="0"/>
    <n v="217081"/>
    <x v="51"/>
    <x v="0"/>
    <x v="0"/>
    <x v="0"/>
    <m/>
    <m/>
    <m/>
    <m/>
    <m/>
    <x v="0"/>
    <x v="0"/>
    <x v="4"/>
  </r>
  <r>
    <x v="4"/>
    <x v="0"/>
    <n v="301809"/>
    <x v="68"/>
    <x v="1"/>
    <x v="2"/>
    <x v="2"/>
    <s v="175"/>
    <s v="175"/>
    <s v="61,25"/>
    <s v="14,88"/>
    <s v="43.75"/>
    <x v="0"/>
    <x v="1"/>
    <x v="4"/>
  </r>
  <r>
    <x v="4"/>
    <x v="0"/>
    <n v="117456"/>
    <x v="70"/>
    <x v="1"/>
    <x v="1"/>
    <x v="1"/>
    <m/>
    <m/>
    <m/>
    <m/>
    <m/>
    <x v="0"/>
    <x v="0"/>
    <x v="4"/>
  </r>
  <r>
    <x v="4"/>
    <x v="0"/>
    <n v="217081"/>
    <x v="51"/>
    <x v="0"/>
    <x v="2"/>
    <x v="2"/>
    <m/>
    <m/>
    <m/>
    <m/>
    <m/>
    <x v="0"/>
    <x v="0"/>
    <x v="4"/>
  </r>
  <r>
    <x v="4"/>
    <x v="0"/>
    <n v="206708"/>
    <x v="4"/>
    <x v="0"/>
    <x v="0"/>
    <x v="0"/>
    <m/>
    <m/>
    <m/>
    <m/>
    <m/>
    <x v="0"/>
    <x v="0"/>
    <x v="4"/>
  </r>
  <r>
    <x v="4"/>
    <x v="0"/>
    <n v="117819"/>
    <x v="69"/>
    <x v="0"/>
    <x v="2"/>
    <x v="2"/>
    <m/>
    <m/>
    <m/>
    <m/>
    <m/>
    <x v="0"/>
    <x v="0"/>
    <x v="4"/>
  </r>
  <r>
    <x v="4"/>
    <x v="0"/>
    <n v="117819"/>
    <x v="69"/>
    <x v="0"/>
    <x v="0"/>
    <x v="0"/>
    <m/>
    <m/>
    <m/>
    <m/>
    <m/>
    <x v="0"/>
    <x v="0"/>
    <x v="4"/>
  </r>
  <r>
    <x v="4"/>
    <x v="0"/>
    <n v="218623"/>
    <x v="1"/>
    <x v="0"/>
    <x v="0"/>
    <x v="0"/>
    <m/>
    <m/>
    <m/>
    <m/>
    <m/>
    <x v="0"/>
    <x v="0"/>
    <x v="4"/>
  </r>
  <r>
    <x v="4"/>
    <x v="0"/>
    <n v="218623"/>
    <x v="1"/>
    <x v="0"/>
    <x v="1"/>
    <x v="1"/>
    <m/>
    <m/>
    <m/>
    <m/>
    <m/>
    <x v="0"/>
    <x v="0"/>
    <x v="4"/>
  </r>
  <r>
    <x v="4"/>
    <x v="0"/>
    <n v="300862"/>
    <x v="73"/>
    <x v="0"/>
    <x v="2"/>
    <x v="2"/>
    <m/>
    <m/>
    <m/>
    <m/>
    <m/>
    <x v="0"/>
    <x v="0"/>
    <x v="4"/>
  </r>
  <r>
    <x v="4"/>
    <x v="0"/>
    <n v="300862"/>
    <x v="73"/>
    <x v="0"/>
    <x v="0"/>
    <x v="0"/>
    <m/>
    <m/>
    <m/>
    <m/>
    <m/>
    <x v="0"/>
    <x v="0"/>
    <x v="4"/>
  </r>
  <r>
    <x v="4"/>
    <x v="0"/>
    <n v="321932"/>
    <x v="41"/>
    <x v="0"/>
    <x v="0"/>
    <x v="0"/>
    <s v="100"/>
    <s v="100"/>
    <s v="35"/>
    <s v="8,5"/>
    <s v="0,08"/>
    <x v="7"/>
    <x v="1"/>
    <x v="4"/>
  </r>
  <r>
    <x v="4"/>
    <x v="0"/>
    <n v="206236"/>
    <x v="38"/>
    <x v="0"/>
    <x v="0"/>
    <x v="0"/>
    <s v="280"/>
    <s v="280"/>
    <s v="98"/>
    <s v="23,8"/>
    <s v="0,22"/>
    <x v="8"/>
    <x v="1"/>
    <x v="4"/>
  </r>
  <r>
    <x v="4"/>
    <x v="0"/>
    <n v="300219"/>
    <x v="104"/>
    <x v="1"/>
    <x v="2"/>
    <x v="2"/>
    <s v="180"/>
    <s v="180"/>
    <s v="63"/>
    <s v="15,3"/>
    <s v="45"/>
    <x v="0"/>
    <x v="1"/>
    <x v="4"/>
  </r>
  <r>
    <x v="4"/>
    <x v="3"/>
    <n v="301809"/>
    <x v="68"/>
    <x v="1"/>
    <x v="1"/>
    <x v="1"/>
    <s v="150"/>
    <s v="150"/>
    <s v="52,5"/>
    <s v="12,75"/>
    <s v="0,12"/>
    <x v="5"/>
    <x v="1"/>
    <x v="4"/>
  </r>
  <r>
    <x v="4"/>
    <x v="0"/>
    <n v="321932"/>
    <x v="41"/>
    <x v="0"/>
    <x v="1"/>
    <x v="1"/>
    <s v="100"/>
    <s v="100"/>
    <s v="35"/>
    <s v="8,5"/>
    <s v="0,08"/>
    <x v="7"/>
    <x v="1"/>
    <x v="4"/>
  </r>
  <r>
    <x v="4"/>
    <x v="0"/>
    <n v="117442"/>
    <x v="65"/>
    <x v="1"/>
    <x v="1"/>
    <x v="1"/>
    <m/>
    <m/>
    <m/>
    <m/>
    <m/>
    <x v="0"/>
    <x v="0"/>
    <x v="4"/>
  </r>
  <r>
    <x v="4"/>
    <x v="0"/>
    <n v="206236"/>
    <x v="38"/>
    <x v="0"/>
    <x v="2"/>
    <x v="2"/>
    <m/>
    <m/>
    <m/>
    <m/>
    <m/>
    <x v="0"/>
    <x v="0"/>
    <x v="4"/>
  </r>
  <r>
    <x v="4"/>
    <x v="0"/>
    <n v="206298"/>
    <x v="36"/>
    <x v="1"/>
    <x v="1"/>
    <x v="1"/>
    <m/>
    <m/>
    <m/>
    <m/>
    <m/>
    <x v="0"/>
    <x v="0"/>
    <x v="4"/>
  </r>
  <r>
    <x v="4"/>
    <x v="0"/>
    <n v="686"/>
    <x v="27"/>
    <x v="0"/>
    <x v="2"/>
    <x v="2"/>
    <m/>
    <m/>
    <m/>
    <m/>
    <m/>
    <x v="0"/>
    <x v="0"/>
    <x v="4"/>
  </r>
  <r>
    <x v="4"/>
    <x v="0"/>
    <n v="686"/>
    <x v="27"/>
    <x v="0"/>
    <x v="0"/>
    <x v="0"/>
    <s v="445"/>
    <s v="445"/>
    <s v="155,75"/>
    <s v="37,83"/>
    <s v="0,36"/>
    <x v="6"/>
    <x v="1"/>
    <x v="4"/>
  </r>
  <r>
    <x v="4"/>
    <x v="0"/>
    <n v="209209"/>
    <x v="13"/>
    <x v="0"/>
    <x v="2"/>
    <x v="2"/>
    <m/>
    <m/>
    <m/>
    <m/>
    <m/>
    <x v="0"/>
    <x v="0"/>
    <x v="4"/>
  </r>
  <r>
    <x v="4"/>
    <x v="0"/>
    <n v="209209"/>
    <x v="13"/>
    <x v="0"/>
    <x v="0"/>
    <x v="0"/>
    <m/>
    <m/>
    <m/>
    <m/>
    <m/>
    <x v="0"/>
    <x v="0"/>
    <x v="4"/>
  </r>
  <r>
    <x v="4"/>
    <x v="0"/>
    <n v="204939"/>
    <x v="63"/>
    <x v="0"/>
    <x v="2"/>
    <x v="2"/>
    <m/>
    <m/>
    <m/>
    <m/>
    <m/>
    <x v="0"/>
    <x v="0"/>
    <x v="4"/>
  </r>
  <r>
    <x v="4"/>
    <x v="0"/>
    <n v="204939"/>
    <x v="63"/>
    <x v="0"/>
    <x v="0"/>
    <x v="0"/>
    <m/>
    <m/>
    <m/>
    <m/>
    <m/>
    <x v="0"/>
    <x v="0"/>
    <x v="4"/>
  </r>
  <r>
    <x v="4"/>
    <x v="0"/>
    <n v="301981"/>
    <x v="53"/>
    <x v="0"/>
    <x v="0"/>
    <x v="0"/>
    <m/>
    <m/>
    <m/>
    <m/>
    <m/>
    <x v="0"/>
    <x v="0"/>
    <x v="4"/>
  </r>
  <r>
    <x v="4"/>
    <x v="0"/>
    <n v="211470"/>
    <x v="31"/>
    <x v="1"/>
    <x v="1"/>
    <x v="1"/>
    <m/>
    <m/>
    <m/>
    <m/>
    <m/>
    <x v="0"/>
    <x v="0"/>
    <x v="4"/>
  </r>
  <r>
    <x v="4"/>
    <x v="0"/>
    <n v="336442"/>
    <x v="56"/>
    <x v="0"/>
    <x v="1"/>
    <x v="1"/>
    <s v="190"/>
    <s v="190"/>
    <s v="66,5"/>
    <s v="16,15"/>
    <s v="0,15"/>
    <x v="2"/>
    <x v="1"/>
    <x v="4"/>
  </r>
  <r>
    <x v="4"/>
    <x v="1"/>
    <n v="301920"/>
    <x v="64"/>
    <x v="1"/>
    <x v="1"/>
    <x v="1"/>
    <m/>
    <m/>
    <m/>
    <m/>
    <m/>
    <x v="0"/>
    <x v="0"/>
    <x v="4"/>
  </r>
  <r>
    <x v="4"/>
    <x v="0"/>
    <n v="210001"/>
    <x v="17"/>
    <x v="0"/>
    <x v="0"/>
    <x v="0"/>
    <s v="225"/>
    <s v="225"/>
    <s v="78,75"/>
    <s v="19,13"/>
    <s v="0,18"/>
    <x v="4"/>
    <x v="1"/>
    <x v="4"/>
  </r>
  <r>
    <x v="4"/>
    <x v="0"/>
    <n v="117230"/>
    <x v="60"/>
    <x v="1"/>
    <x v="1"/>
    <x v="1"/>
    <m/>
    <m/>
    <m/>
    <m/>
    <m/>
    <x v="0"/>
    <x v="0"/>
    <x v="4"/>
  </r>
  <r>
    <x v="4"/>
    <x v="0"/>
    <n v="336442"/>
    <x v="56"/>
    <x v="0"/>
    <x v="0"/>
    <x v="0"/>
    <s v="190"/>
    <s v="190"/>
    <s v="66,5"/>
    <s v="16,15"/>
    <s v="0,15"/>
    <x v="2"/>
    <x v="1"/>
    <x v="4"/>
  </r>
  <r>
    <x v="4"/>
    <x v="0"/>
    <n v="336442"/>
    <x v="56"/>
    <x v="1"/>
    <x v="2"/>
    <x v="2"/>
    <s v="215"/>
    <s v="215"/>
    <s v="75,25"/>
    <s v="18,28"/>
    <s v="53.75"/>
    <x v="0"/>
    <x v="1"/>
    <x v="4"/>
  </r>
  <r>
    <x v="4"/>
    <x v="0"/>
    <n v="218628"/>
    <x v="79"/>
    <x v="0"/>
    <x v="0"/>
    <x v="0"/>
    <m/>
    <m/>
    <m/>
    <m/>
    <m/>
    <x v="0"/>
    <x v="0"/>
    <x v="4"/>
  </r>
  <r>
    <x v="4"/>
    <x v="0"/>
    <n v="311895"/>
    <x v="3"/>
    <x v="0"/>
    <x v="2"/>
    <x v="2"/>
    <m/>
    <m/>
    <m/>
    <m/>
    <m/>
    <x v="0"/>
    <x v="0"/>
    <x v="4"/>
  </r>
  <r>
    <x v="4"/>
    <x v="0"/>
    <n v="311895"/>
    <x v="3"/>
    <x v="0"/>
    <x v="0"/>
    <x v="0"/>
    <m/>
    <m/>
    <m/>
    <m/>
    <m/>
    <x v="0"/>
    <x v="0"/>
    <x v="4"/>
  </r>
  <r>
    <x v="4"/>
    <x v="0"/>
    <n v="333530"/>
    <x v="54"/>
    <x v="0"/>
    <x v="2"/>
    <x v="2"/>
    <m/>
    <m/>
    <m/>
    <m/>
    <m/>
    <x v="0"/>
    <x v="0"/>
    <x v="4"/>
  </r>
  <r>
    <x v="4"/>
    <x v="0"/>
    <n v="333530"/>
    <x v="54"/>
    <x v="0"/>
    <x v="0"/>
    <x v="0"/>
    <m/>
    <m/>
    <m/>
    <m/>
    <m/>
    <x v="0"/>
    <x v="0"/>
    <x v="4"/>
  </r>
  <r>
    <x v="4"/>
    <x v="0"/>
    <n v="209208"/>
    <x v="11"/>
    <x v="0"/>
    <x v="2"/>
    <x v="2"/>
    <m/>
    <m/>
    <m/>
    <m/>
    <m/>
    <x v="0"/>
    <x v="0"/>
    <x v="4"/>
  </r>
  <r>
    <x v="4"/>
    <x v="0"/>
    <n v="209208"/>
    <x v="11"/>
    <x v="0"/>
    <x v="0"/>
    <x v="0"/>
    <m/>
    <m/>
    <m/>
    <m/>
    <m/>
    <x v="0"/>
    <x v="0"/>
    <x v="4"/>
  </r>
  <r>
    <x v="4"/>
    <x v="3"/>
    <n v="130744"/>
    <x v="103"/>
    <x v="1"/>
    <x v="0"/>
    <x v="0"/>
    <s v="160"/>
    <s v="160"/>
    <s v="56"/>
    <s v="13,6"/>
    <s v="0,13"/>
    <x v="13"/>
    <x v="1"/>
    <x v="4"/>
  </r>
  <r>
    <x v="4"/>
    <x v="0"/>
    <n v="302856"/>
    <x v="19"/>
    <x v="1"/>
    <x v="1"/>
    <x v="1"/>
    <m/>
    <m/>
    <m/>
    <m/>
    <m/>
    <x v="0"/>
    <x v="0"/>
    <x v="4"/>
  </r>
  <r>
    <x v="4"/>
    <x v="0"/>
    <n v="301981"/>
    <x v="53"/>
    <x v="1"/>
    <x v="2"/>
    <x v="2"/>
    <s v="200"/>
    <s v="200"/>
    <s v="70"/>
    <s v="17"/>
    <s v="50"/>
    <x v="0"/>
    <x v="1"/>
    <x v="4"/>
  </r>
  <r>
    <x v="4"/>
    <x v="0"/>
    <n v="158311"/>
    <x v="80"/>
    <x v="0"/>
    <x v="2"/>
    <x v="2"/>
    <m/>
    <m/>
    <m/>
    <m/>
    <m/>
    <x v="0"/>
    <x v="0"/>
    <x v="4"/>
  </r>
  <r>
    <x v="4"/>
    <x v="0"/>
    <n v="120762"/>
    <x v="100"/>
    <x v="1"/>
    <x v="2"/>
    <x v="2"/>
    <s v="165"/>
    <s v="165"/>
    <s v="57,75"/>
    <s v="14,03"/>
    <s v="41.25"/>
    <x v="0"/>
    <x v="1"/>
    <x v="4"/>
  </r>
  <r>
    <x v="4"/>
    <x v="3"/>
    <n v="333530"/>
    <x v="54"/>
    <x v="1"/>
    <x v="1"/>
    <x v="1"/>
    <m/>
    <m/>
    <m/>
    <m/>
    <m/>
    <x v="0"/>
    <x v="0"/>
    <x v="4"/>
  </r>
  <r>
    <x v="4"/>
    <x v="0"/>
    <n v="302856"/>
    <x v="19"/>
    <x v="0"/>
    <x v="0"/>
    <x v="0"/>
    <m/>
    <m/>
    <m/>
    <m/>
    <m/>
    <x v="0"/>
    <x v="0"/>
    <x v="4"/>
  </r>
  <r>
    <x v="4"/>
    <x v="0"/>
    <n v="206348"/>
    <x v="25"/>
    <x v="1"/>
    <x v="2"/>
    <x v="2"/>
    <s v="250"/>
    <s v="250"/>
    <s v="87,5"/>
    <s v="21,25"/>
    <s v="62.5"/>
    <x v="0"/>
    <x v="1"/>
    <x v="4"/>
  </r>
  <r>
    <x v="4"/>
    <x v="0"/>
    <n v="2737"/>
    <x v="45"/>
    <x v="1"/>
    <x v="1"/>
    <x v="1"/>
    <s v="270"/>
    <s v="270"/>
    <s v="94,5"/>
    <s v="22,95"/>
    <s v="0,22"/>
    <x v="8"/>
    <x v="1"/>
    <x v="4"/>
  </r>
  <r>
    <x v="4"/>
    <x v="0"/>
    <n v="300571"/>
    <x v="99"/>
    <x v="0"/>
    <x v="0"/>
    <x v="0"/>
    <s v="0"/>
    <s v="150"/>
    <s v="52,5"/>
    <s v="12,75"/>
    <s v="0"/>
    <x v="11"/>
    <x v="1"/>
    <x v="4"/>
  </r>
  <r>
    <x v="4"/>
    <x v="3"/>
    <n v="324108"/>
    <x v="46"/>
    <x v="1"/>
    <x v="1"/>
    <x v="1"/>
    <s v="155"/>
    <s v="155"/>
    <s v="54,25"/>
    <s v="13,18"/>
    <s v="0,12"/>
    <x v="5"/>
    <x v="1"/>
    <x v="4"/>
  </r>
  <r>
    <x v="4"/>
    <x v="0"/>
    <n v="211415"/>
    <x v="29"/>
    <x v="1"/>
    <x v="1"/>
    <x v="1"/>
    <m/>
    <m/>
    <m/>
    <m/>
    <m/>
    <x v="0"/>
    <x v="0"/>
    <x v="4"/>
  </r>
  <r>
    <x v="4"/>
    <x v="0"/>
    <n v="218402"/>
    <x v="71"/>
    <x v="1"/>
    <x v="2"/>
    <x v="2"/>
    <s v="135"/>
    <s v="135"/>
    <s v="47,25"/>
    <s v="11,48"/>
    <s v="33.75"/>
    <x v="0"/>
    <x v="1"/>
    <x v="4"/>
  </r>
  <r>
    <x v="4"/>
    <x v="0"/>
    <n v="300169"/>
    <x v="101"/>
    <x v="1"/>
    <x v="1"/>
    <x v="1"/>
    <s v="95"/>
    <s v="95"/>
    <s v="33,25"/>
    <s v="8,08"/>
    <s v="0,08"/>
    <x v="7"/>
    <x v="1"/>
    <x v="4"/>
  </r>
  <r>
    <x v="4"/>
    <x v="0"/>
    <n v="213849"/>
    <x v="37"/>
    <x v="0"/>
    <x v="0"/>
    <x v="0"/>
    <m/>
    <m/>
    <m/>
    <m/>
    <m/>
    <x v="0"/>
    <x v="0"/>
    <x v="4"/>
  </r>
  <r>
    <x v="4"/>
    <x v="0"/>
    <n v="301981"/>
    <x v="53"/>
    <x v="1"/>
    <x v="1"/>
    <x v="1"/>
    <m/>
    <m/>
    <m/>
    <m/>
    <m/>
    <x v="0"/>
    <x v="0"/>
    <x v="4"/>
  </r>
  <r>
    <x v="4"/>
    <x v="0"/>
    <n v="213849"/>
    <x v="37"/>
    <x v="0"/>
    <x v="2"/>
    <x v="2"/>
    <m/>
    <m/>
    <m/>
    <m/>
    <m/>
    <x v="0"/>
    <x v="0"/>
    <x v="4"/>
  </r>
  <r>
    <x v="4"/>
    <x v="0"/>
    <n v="210557"/>
    <x v="28"/>
    <x v="1"/>
    <x v="1"/>
    <x v="1"/>
    <m/>
    <m/>
    <m/>
    <m/>
    <m/>
    <x v="0"/>
    <x v="0"/>
    <x v="4"/>
  </r>
  <r>
    <x v="4"/>
    <x v="0"/>
    <n v="218402"/>
    <x v="71"/>
    <x v="0"/>
    <x v="0"/>
    <x v="0"/>
    <m/>
    <m/>
    <m/>
    <m/>
    <m/>
    <x v="0"/>
    <x v="0"/>
    <x v="4"/>
  </r>
  <r>
    <x v="4"/>
    <x v="0"/>
    <n v="205985"/>
    <x v="42"/>
    <x v="0"/>
    <x v="0"/>
    <x v="0"/>
    <m/>
    <m/>
    <m/>
    <m/>
    <m/>
    <x v="0"/>
    <x v="0"/>
    <x v="4"/>
  </r>
  <r>
    <x v="4"/>
    <x v="0"/>
    <n v="207743"/>
    <x v="5"/>
    <x v="0"/>
    <x v="0"/>
    <x v="0"/>
    <m/>
    <m/>
    <m/>
    <m/>
    <m/>
    <x v="0"/>
    <x v="0"/>
    <x v="4"/>
  </r>
  <r>
    <x v="4"/>
    <x v="3"/>
    <n v="130744"/>
    <x v="103"/>
    <x v="1"/>
    <x v="1"/>
    <x v="1"/>
    <s v="160"/>
    <s v="160"/>
    <s v="56"/>
    <s v="13,6"/>
    <s v="0,13"/>
    <x v="13"/>
    <x v="1"/>
    <x v="4"/>
  </r>
  <r>
    <x v="4"/>
    <x v="0"/>
    <n v="168458"/>
    <x v="88"/>
    <x v="0"/>
    <x v="0"/>
    <x v="0"/>
    <m/>
    <m/>
    <m/>
    <m/>
    <m/>
    <x v="0"/>
    <x v="0"/>
    <x v="4"/>
  </r>
  <r>
    <x v="4"/>
    <x v="0"/>
    <n v="301983"/>
    <x v="47"/>
    <x v="1"/>
    <x v="2"/>
    <x v="2"/>
    <s v="200"/>
    <s v="200"/>
    <s v="70"/>
    <s v="17"/>
    <s v="50"/>
    <x v="0"/>
    <x v="1"/>
    <x v="4"/>
  </r>
  <r>
    <x v="4"/>
    <x v="0"/>
    <n v="211470"/>
    <x v="31"/>
    <x v="0"/>
    <x v="2"/>
    <x v="2"/>
    <m/>
    <m/>
    <m/>
    <m/>
    <m/>
    <x v="0"/>
    <x v="0"/>
    <x v="4"/>
  </r>
  <r>
    <x v="4"/>
    <x v="3"/>
    <n v="324108"/>
    <x v="46"/>
    <x v="1"/>
    <x v="0"/>
    <x v="0"/>
    <s v="155"/>
    <s v="155"/>
    <s v="54,25"/>
    <s v="13,18"/>
    <s v="0,12"/>
    <x v="5"/>
    <x v="1"/>
    <x v="4"/>
  </r>
  <r>
    <x v="4"/>
    <x v="0"/>
    <n v="168458"/>
    <x v="88"/>
    <x v="0"/>
    <x v="2"/>
    <x v="2"/>
    <m/>
    <m/>
    <m/>
    <m/>
    <m/>
    <x v="0"/>
    <x v="0"/>
    <x v="4"/>
  </r>
  <r>
    <x v="4"/>
    <x v="0"/>
    <n v="210515"/>
    <x v="23"/>
    <x v="1"/>
    <x v="1"/>
    <x v="1"/>
    <m/>
    <m/>
    <m/>
    <m/>
    <m/>
    <x v="0"/>
    <x v="0"/>
    <x v="4"/>
  </r>
  <r>
    <x v="4"/>
    <x v="0"/>
    <n v="211470"/>
    <x v="31"/>
    <x v="0"/>
    <x v="0"/>
    <x v="0"/>
    <m/>
    <m/>
    <m/>
    <m/>
    <m/>
    <x v="0"/>
    <x v="0"/>
    <x v="4"/>
  </r>
  <r>
    <x v="4"/>
    <x v="0"/>
    <n v="300711"/>
    <x v="84"/>
    <x v="0"/>
    <x v="2"/>
    <x v="2"/>
    <m/>
    <m/>
    <m/>
    <m/>
    <m/>
    <x v="0"/>
    <x v="0"/>
    <x v="4"/>
  </r>
  <r>
    <x v="4"/>
    <x v="3"/>
    <n v="324108"/>
    <x v="46"/>
    <x v="1"/>
    <x v="2"/>
    <x v="2"/>
    <s v="55"/>
    <s v="55"/>
    <s v="19,25"/>
    <s v="4,68"/>
    <s v="13.75"/>
    <x v="0"/>
    <x v="1"/>
    <x v="4"/>
  </r>
  <r>
    <x v="4"/>
    <x v="0"/>
    <n v="210127"/>
    <x v="18"/>
    <x v="0"/>
    <x v="0"/>
    <x v="0"/>
    <m/>
    <m/>
    <m/>
    <m/>
    <m/>
    <x v="0"/>
    <x v="0"/>
    <x v="4"/>
  </r>
  <r>
    <x v="4"/>
    <x v="0"/>
    <n v="300711"/>
    <x v="84"/>
    <x v="0"/>
    <x v="0"/>
    <x v="0"/>
    <m/>
    <m/>
    <m/>
    <m/>
    <m/>
    <x v="0"/>
    <x v="0"/>
    <x v="4"/>
  </r>
  <r>
    <x v="4"/>
    <x v="0"/>
    <n v="218644"/>
    <x v="85"/>
    <x v="0"/>
    <x v="0"/>
    <x v="0"/>
    <m/>
    <m/>
    <m/>
    <m/>
    <m/>
    <x v="0"/>
    <x v="0"/>
    <x v="4"/>
  </r>
  <r>
    <x v="4"/>
    <x v="0"/>
    <n v="210127"/>
    <x v="18"/>
    <x v="0"/>
    <x v="2"/>
    <x v="2"/>
    <m/>
    <m/>
    <m/>
    <m/>
    <m/>
    <x v="0"/>
    <x v="0"/>
    <x v="4"/>
  </r>
  <r>
    <x v="4"/>
    <x v="0"/>
    <n v="206298"/>
    <x v="36"/>
    <x v="0"/>
    <x v="0"/>
    <x v="0"/>
    <m/>
    <m/>
    <m/>
    <m/>
    <m/>
    <x v="0"/>
    <x v="0"/>
    <x v="4"/>
  </r>
  <r>
    <x v="4"/>
    <x v="0"/>
    <n v="301983"/>
    <x v="47"/>
    <x v="1"/>
    <x v="1"/>
    <x v="1"/>
    <m/>
    <m/>
    <m/>
    <m/>
    <m/>
    <x v="0"/>
    <x v="0"/>
    <x v="4"/>
  </r>
  <r>
    <x v="4"/>
    <x v="0"/>
    <n v="210515"/>
    <x v="23"/>
    <x v="1"/>
    <x v="2"/>
    <x v="2"/>
    <s v="200"/>
    <s v="200"/>
    <s v="70"/>
    <s v="17"/>
    <s v="50"/>
    <x v="0"/>
    <x v="1"/>
    <x v="4"/>
  </r>
  <r>
    <x v="4"/>
    <x v="0"/>
    <n v="2737"/>
    <x v="45"/>
    <x v="0"/>
    <x v="2"/>
    <x v="2"/>
    <m/>
    <m/>
    <m/>
    <m/>
    <m/>
    <x v="0"/>
    <x v="0"/>
    <x v="4"/>
  </r>
  <r>
    <x v="4"/>
    <x v="0"/>
    <n v="300169"/>
    <x v="101"/>
    <x v="1"/>
    <x v="2"/>
    <x v="2"/>
    <s v="100"/>
    <s v="100"/>
    <s v="35"/>
    <s v="8,5"/>
    <s v="25"/>
    <x v="0"/>
    <x v="1"/>
    <x v="4"/>
  </r>
  <r>
    <x v="4"/>
    <x v="0"/>
    <n v="323608"/>
    <x v="44"/>
    <x v="1"/>
    <x v="1"/>
    <x v="1"/>
    <s v="130"/>
    <s v="130"/>
    <s v="45,5"/>
    <s v="11,05"/>
    <s v="0,1"/>
    <x v="9"/>
    <x v="1"/>
    <x v="4"/>
  </r>
  <r>
    <x v="4"/>
    <x v="0"/>
    <n v="206298"/>
    <x v="36"/>
    <x v="0"/>
    <x v="2"/>
    <x v="2"/>
    <m/>
    <m/>
    <m/>
    <m/>
    <m/>
    <x v="0"/>
    <x v="0"/>
    <x v="4"/>
  </r>
  <r>
    <x v="4"/>
    <x v="0"/>
    <n v="312259"/>
    <x v="7"/>
    <x v="0"/>
    <x v="0"/>
    <x v="0"/>
    <m/>
    <m/>
    <m/>
    <m/>
    <m/>
    <x v="0"/>
    <x v="0"/>
    <x v="4"/>
  </r>
  <r>
    <x v="4"/>
    <x v="0"/>
    <n v="208277"/>
    <x v="8"/>
    <x v="0"/>
    <x v="0"/>
    <x v="0"/>
    <s v="185"/>
    <s v="185"/>
    <s v="64,75"/>
    <s v="15,73"/>
    <s v="0,15"/>
    <x v="2"/>
    <x v="1"/>
    <x v="4"/>
  </r>
  <r>
    <x v="4"/>
    <x v="0"/>
    <n v="303189"/>
    <x v="9"/>
    <x v="0"/>
    <x v="2"/>
    <x v="2"/>
    <m/>
    <m/>
    <m/>
    <m/>
    <m/>
    <x v="0"/>
    <x v="0"/>
    <x v="4"/>
  </r>
  <r>
    <x v="4"/>
    <x v="0"/>
    <n v="303189"/>
    <x v="9"/>
    <x v="0"/>
    <x v="0"/>
    <x v="0"/>
    <m/>
    <m/>
    <m/>
    <m/>
    <m/>
    <x v="0"/>
    <x v="0"/>
    <x v="4"/>
  </r>
  <r>
    <x v="4"/>
    <x v="0"/>
    <n v="206968"/>
    <x v="86"/>
    <x v="0"/>
    <x v="0"/>
    <x v="0"/>
    <m/>
    <m/>
    <m/>
    <m/>
    <m/>
    <x v="0"/>
    <x v="0"/>
    <x v="4"/>
  </r>
  <r>
    <x v="4"/>
    <x v="1"/>
    <n v="210127"/>
    <x v="18"/>
    <x v="1"/>
    <x v="1"/>
    <x v="1"/>
    <m/>
    <m/>
    <m/>
    <m/>
    <m/>
    <x v="0"/>
    <x v="0"/>
    <x v="4"/>
  </r>
  <r>
    <x v="4"/>
    <x v="0"/>
    <n v="169537"/>
    <x v="83"/>
    <x v="0"/>
    <x v="0"/>
    <x v="0"/>
    <m/>
    <m/>
    <m/>
    <m/>
    <m/>
    <x v="0"/>
    <x v="0"/>
    <x v="4"/>
  </r>
  <r>
    <x v="4"/>
    <x v="0"/>
    <n v="302335"/>
    <x v="39"/>
    <x v="1"/>
    <x v="2"/>
    <x v="2"/>
    <s v="145"/>
    <s v="145"/>
    <s v="50,75"/>
    <s v="12,33"/>
    <s v="36.25"/>
    <x v="0"/>
    <x v="1"/>
    <x v="4"/>
  </r>
  <r>
    <x v="4"/>
    <x v="0"/>
    <n v="321932"/>
    <x v="41"/>
    <x v="1"/>
    <x v="2"/>
    <x v="2"/>
    <s v="230"/>
    <s v="230"/>
    <s v="80,5"/>
    <s v="19,55"/>
    <s v="57.5"/>
    <x v="0"/>
    <x v="1"/>
    <x v="4"/>
  </r>
  <r>
    <x v="4"/>
    <x v="0"/>
    <n v="169537"/>
    <x v="83"/>
    <x v="0"/>
    <x v="2"/>
    <x v="2"/>
    <m/>
    <m/>
    <m/>
    <m/>
    <m/>
    <x v="0"/>
    <x v="0"/>
    <x v="4"/>
  </r>
  <r>
    <x v="4"/>
    <x v="0"/>
    <n v="131643"/>
    <x v="58"/>
    <x v="1"/>
    <x v="1"/>
    <x v="1"/>
    <m/>
    <m/>
    <m/>
    <m/>
    <m/>
    <x v="0"/>
    <x v="0"/>
    <x v="4"/>
  </r>
  <r>
    <x v="4"/>
    <x v="0"/>
    <n v="206968"/>
    <x v="86"/>
    <x v="0"/>
    <x v="1"/>
    <x v="1"/>
    <m/>
    <m/>
    <m/>
    <m/>
    <m/>
    <x v="0"/>
    <x v="0"/>
    <x v="4"/>
  </r>
  <r>
    <x v="4"/>
    <x v="0"/>
    <n v="218732"/>
    <x v="89"/>
    <x v="0"/>
    <x v="2"/>
    <x v="2"/>
    <m/>
    <m/>
    <m/>
    <m/>
    <m/>
    <x v="0"/>
    <x v="0"/>
    <x v="4"/>
  </r>
  <r>
    <x v="4"/>
    <x v="0"/>
    <n v="317470"/>
    <x v="34"/>
    <x v="1"/>
    <x v="1"/>
    <x v="1"/>
    <s v="75"/>
    <s v="75"/>
    <s v="26,25"/>
    <s v="6,38"/>
    <s v="0,06"/>
    <x v="3"/>
    <x v="1"/>
    <x v="4"/>
  </r>
  <r>
    <x v="4"/>
    <x v="2"/>
    <n v="218987"/>
    <x v="105"/>
    <x v="1"/>
    <x v="1"/>
    <x v="1"/>
    <s v="125"/>
    <s v="125"/>
    <s v="43,75"/>
    <s v="10,63"/>
    <s v="0,1"/>
    <x v="9"/>
    <x v="1"/>
    <x v="4"/>
  </r>
  <r>
    <x v="4"/>
    <x v="6"/>
    <n v="206348"/>
    <x v="25"/>
    <x v="1"/>
    <x v="1"/>
    <x v="1"/>
    <s v="150"/>
    <s v="150"/>
    <s v="52,5"/>
    <s v="12,75"/>
    <s v="0,12"/>
    <x v="5"/>
    <x v="1"/>
    <x v="4"/>
  </r>
  <r>
    <x v="4"/>
    <x v="0"/>
    <n v="218732"/>
    <x v="89"/>
    <x v="0"/>
    <x v="0"/>
    <x v="0"/>
    <m/>
    <m/>
    <m/>
    <m/>
    <m/>
    <x v="0"/>
    <x v="0"/>
    <x v="4"/>
  </r>
  <r>
    <x v="4"/>
    <x v="0"/>
    <n v="301983"/>
    <x v="47"/>
    <x v="0"/>
    <x v="0"/>
    <x v="0"/>
    <m/>
    <m/>
    <m/>
    <m/>
    <m/>
    <x v="0"/>
    <x v="0"/>
    <x v="4"/>
  </r>
  <r>
    <x v="4"/>
    <x v="0"/>
    <n v="1733"/>
    <x v="35"/>
    <x v="1"/>
    <x v="1"/>
    <x v="1"/>
    <s v="225"/>
    <s v="225"/>
    <s v="78,75"/>
    <s v="19,13"/>
    <s v="0,18"/>
    <x v="4"/>
    <x v="1"/>
    <x v="4"/>
  </r>
  <r>
    <x v="4"/>
    <x v="0"/>
    <n v="210001"/>
    <x v="17"/>
    <x v="1"/>
    <x v="1"/>
    <x v="1"/>
    <s v="225"/>
    <s v="225"/>
    <s v="78,75"/>
    <s v="19,13"/>
    <s v="0,18"/>
    <x v="4"/>
    <x v="1"/>
    <x v="4"/>
  </r>
  <r>
    <x v="4"/>
    <x v="0"/>
    <n v="140302"/>
    <x v="106"/>
    <x v="1"/>
    <x v="1"/>
    <x v="1"/>
    <m/>
    <m/>
    <m/>
    <m/>
    <m/>
    <x v="0"/>
    <x v="0"/>
    <x v="4"/>
  </r>
  <r>
    <x v="4"/>
    <x v="0"/>
    <n v="302335"/>
    <x v="39"/>
    <x v="1"/>
    <x v="1"/>
    <x v="1"/>
    <m/>
    <m/>
    <m/>
    <m/>
    <m/>
    <x v="0"/>
    <x v="0"/>
    <x v="4"/>
  </r>
  <r>
    <x v="4"/>
    <x v="3"/>
    <n v="218987"/>
    <x v="105"/>
    <x v="1"/>
    <x v="0"/>
    <x v="0"/>
    <s v="125"/>
    <s v="125"/>
    <s v="43,75"/>
    <s v="10,63"/>
    <s v="0,1"/>
    <x v="9"/>
    <x v="1"/>
    <x v="4"/>
  </r>
  <r>
    <x v="4"/>
    <x v="0"/>
    <n v="317470"/>
    <x v="34"/>
    <x v="1"/>
    <x v="2"/>
    <x v="2"/>
    <s v="100"/>
    <s v="100"/>
    <s v="35"/>
    <s v="8,5"/>
    <s v="25"/>
    <x v="0"/>
    <x v="1"/>
    <x v="4"/>
  </r>
  <r>
    <x v="4"/>
    <x v="3"/>
    <n v="215020"/>
    <x v="43"/>
    <x v="1"/>
    <x v="2"/>
    <x v="2"/>
    <s v="50"/>
    <s v="50"/>
    <s v="17,5"/>
    <s v="4,25"/>
    <s v="12.5"/>
    <x v="0"/>
    <x v="1"/>
    <x v="4"/>
  </r>
  <r>
    <x v="4"/>
    <x v="0"/>
    <n v="144649"/>
    <x v="94"/>
    <x v="1"/>
    <x v="1"/>
    <x v="1"/>
    <m/>
    <m/>
    <m/>
    <m/>
    <m/>
    <x v="0"/>
    <x v="0"/>
    <x v="4"/>
  </r>
  <r>
    <x v="4"/>
    <x v="0"/>
    <n v="210001"/>
    <x v="17"/>
    <x v="1"/>
    <x v="2"/>
    <x v="2"/>
    <s v="195"/>
    <s v="195"/>
    <s v="68,25"/>
    <s v="16,58"/>
    <s v="48.75"/>
    <x v="0"/>
    <x v="1"/>
    <x v="4"/>
  </r>
  <r>
    <x v="4"/>
    <x v="0"/>
    <n v="118535"/>
    <x v="90"/>
    <x v="0"/>
    <x v="2"/>
    <x v="2"/>
    <m/>
    <m/>
    <m/>
    <m/>
    <m/>
    <x v="0"/>
    <x v="0"/>
    <x v="4"/>
  </r>
  <r>
    <x v="4"/>
    <x v="3"/>
    <n v="316879"/>
    <x v="32"/>
    <x v="1"/>
    <x v="2"/>
    <x v="2"/>
    <s v="60"/>
    <s v="60"/>
    <s v="21"/>
    <s v="5,1"/>
    <s v="15"/>
    <x v="0"/>
    <x v="1"/>
    <x v="4"/>
  </r>
  <r>
    <x v="4"/>
    <x v="3"/>
    <n v="218987"/>
    <x v="105"/>
    <x v="1"/>
    <x v="2"/>
    <x v="2"/>
    <s v="55"/>
    <s v="55"/>
    <s v="19,25"/>
    <s v="4,68"/>
    <s v="13.75"/>
    <x v="0"/>
    <x v="1"/>
    <x v="4"/>
  </r>
  <r>
    <x v="4"/>
    <x v="0"/>
    <n v="149445"/>
    <x v="102"/>
    <x v="1"/>
    <x v="1"/>
    <x v="1"/>
    <m/>
    <m/>
    <m/>
    <m/>
    <m/>
    <x v="0"/>
    <x v="0"/>
    <x v="4"/>
  </r>
  <r>
    <x v="4"/>
    <x v="0"/>
    <n v="118535"/>
    <x v="90"/>
    <x v="0"/>
    <x v="0"/>
    <x v="0"/>
    <m/>
    <m/>
    <m/>
    <m/>
    <m/>
    <x v="0"/>
    <x v="0"/>
    <x v="4"/>
  </r>
  <r>
    <x v="4"/>
    <x v="0"/>
    <n v="204615"/>
    <x v="67"/>
    <x v="0"/>
    <x v="2"/>
    <x v="2"/>
    <m/>
    <m/>
    <m/>
    <m/>
    <m/>
    <x v="0"/>
    <x v="0"/>
    <x v="4"/>
  </r>
  <r>
    <x v="4"/>
    <x v="0"/>
    <n v="209211"/>
    <x v="15"/>
    <x v="1"/>
    <x v="1"/>
    <x v="1"/>
    <m/>
    <m/>
    <m/>
    <m/>
    <m/>
    <x v="0"/>
    <x v="0"/>
    <x v="4"/>
  </r>
  <r>
    <x v="4"/>
    <x v="0"/>
    <n v="218916"/>
    <x v="72"/>
    <x v="1"/>
    <x v="1"/>
    <x v="1"/>
    <m/>
    <m/>
    <m/>
    <m/>
    <m/>
    <x v="0"/>
    <x v="0"/>
    <x v="4"/>
  </r>
  <r>
    <x v="4"/>
    <x v="0"/>
    <n v="302737"/>
    <x v="30"/>
    <x v="1"/>
    <x v="2"/>
    <x v="2"/>
    <s v="210"/>
    <s v="210"/>
    <s v="73,5"/>
    <s v="17,85"/>
    <s v="52.5"/>
    <x v="0"/>
    <x v="1"/>
    <x v="4"/>
  </r>
  <r>
    <x v="4"/>
    <x v="0"/>
    <n v="204615"/>
    <x v="67"/>
    <x v="0"/>
    <x v="0"/>
    <x v="0"/>
    <m/>
    <m/>
    <m/>
    <m/>
    <m/>
    <x v="0"/>
    <x v="0"/>
    <x v="4"/>
  </r>
  <r>
    <x v="4"/>
    <x v="0"/>
    <n v="206348"/>
    <x v="25"/>
    <x v="0"/>
    <x v="0"/>
    <x v="0"/>
    <s v="150"/>
    <s v="150"/>
    <s v="52,5"/>
    <s v="12,75"/>
    <s v="0,12"/>
    <x v="5"/>
    <x v="1"/>
    <x v="4"/>
  </r>
  <r>
    <x v="4"/>
    <x v="0"/>
    <n v="316646"/>
    <x v="26"/>
    <x v="1"/>
    <x v="1"/>
    <x v="1"/>
    <s v="95"/>
    <s v="95"/>
    <s v="33,25"/>
    <s v="8,08"/>
    <s v="0,08"/>
    <x v="7"/>
    <x v="1"/>
    <x v="4"/>
  </r>
  <r>
    <x v="4"/>
    <x v="0"/>
    <n v="205985"/>
    <x v="42"/>
    <x v="1"/>
    <x v="2"/>
    <x v="2"/>
    <s v="225"/>
    <s v="225"/>
    <s v="78,75"/>
    <s v="19,13"/>
    <s v="56.25"/>
    <x v="0"/>
    <x v="1"/>
    <x v="4"/>
  </r>
  <r>
    <x v="4"/>
    <x v="0"/>
    <n v="158311"/>
    <x v="80"/>
    <x v="1"/>
    <x v="1"/>
    <x v="1"/>
    <m/>
    <m/>
    <m/>
    <m/>
    <m/>
    <x v="0"/>
    <x v="0"/>
    <x v="4"/>
  </r>
  <r>
    <x v="4"/>
    <x v="0"/>
    <n v="314137"/>
    <x v="20"/>
    <x v="0"/>
    <x v="0"/>
    <x v="0"/>
    <m/>
    <m/>
    <m/>
    <m/>
    <m/>
    <x v="0"/>
    <x v="0"/>
    <x v="4"/>
  </r>
  <r>
    <x v="4"/>
    <x v="0"/>
    <n v="686"/>
    <x v="27"/>
    <x v="1"/>
    <x v="1"/>
    <x v="1"/>
    <s v="445"/>
    <s v="445"/>
    <s v="155,75"/>
    <s v="37,83"/>
    <s v="0,36"/>
    <x v="6"/>
    <x v="1"/>
    <x v="4"/>
  </r>
  <r>
    <x v="4"/>
    <x v="0"/>
    <n v="316646"/>
    <x v="26"/>
    <x v="1"/>
    <x v="2"/>
    <x v="2"/>
    <s v="100"/>
    <s v="100"/>
    <s v="35"/>
    <s v="8,5"/>
    <s v="25"/>
    <x v="0"/>
    <x v="1"/>
    <x v="4"/>
  </r>
  <r>
    <x v="4"/>
    <x v="0"/>
    <n v="218732"/>
    <x v="89"/>
    <x v="1"/>
    <x v="1"/>
    <x v="1"/>
    <m/>
    <m/>
    <m/>
    <m/>
    <m/>
    <x v="0"/>
    <x v="0"/>
    <x v="4"/>
  </r>
  <r>
    <x v="4"/>
    <x v="4"/>
    <n v="209209"/>
    <x v="13"/>
    <x v="1"/>
    <x v="1"/>
    <x v="1"/>
    <m/>
    <m/>
    <m/>
    <m/>
    <m/>
    <x v="0"/>
    <x v="0"/>
    <x v="4"/>
  </r>
  <r>
    <x v="4"/>
    <x v="2"/>
    <n v="158751"/>
    <x v="98"/>
    <x v="1"/>
    <x v="1"/>
    <x v="1"/>
    <m/>
    <m/>
    <m/>
    <m/>
    <m/>
    <x v="0"/>
    <x v="0"/>
    <x v="4"/>
  </r>
  <r>
    <x v="4"/>
    <x v="0"/>
    <n v="218698"/>
    <x v="97"/>
    <x v="1"/>
    <x v="1"/>
    <x v="1"/>
    <s v="125"/>
    <s v="125"/>
    <s v="43,75"/>
    <s v="10,63"/>
    <s v="0,1"/>
    <x v="9"/>
    <x v="1"/>
    <x v="4"/>
  </r>
  <r>
    <x v="4"/>
    <x v="1"/>
    <n v="302737"/>
    <x v="30"/>
    <x v="1"/>
    <x v="1"/>
    <x v="1"/>
    <m/>
    <m/>
    <m/>
    <m/>
    <m/>
    <x v="0"/>
    <x v="0"/>
    <x v="4"/>
  </r>
  <r>
    <x v="4"/>
    <x v="0"/>
    <n v="160030"/>
    <x v="59"/>
    <x v="1"/>
    <x v="1"/>
    <x v="1"/>
    <m/>
    <m/>
    <m/>
    <m/>
    <m/>
    <x v="0"/>
    <x v="0"/>
    <x v="4"/>
  </r>
  <r>
    <x v="4"/>
    <x v="0"/>
    <n v="209208"/>
    <x v="11"/>
    <x v="1"/>
    <x v="1"/>
    <x v="1"/>
    <m/>
    <m/>
    <m/>
    <m/>
    <m/>
    <x v="0"/>
    <x v="0"/>
    <x v="4"/>
  </r>
  <r>
    <x v="4"/>
    <x v="0"/>
    <n v="314137"/>
    <x v="20"/>
    <x v="0"/>
    <x v="1"/>
    <x v="1"/>
    <m/>
    <m/>
    <m/>
    <m/>
    <m/>
    <x v="0"/>
    <x v="0"/>
    <x v="4"/>
  </r>
  <r>
    <x v="4"/>
    <x v="0"/>
    <n v="117456"/>
    <x v="70"/>
    <x v="0"/>
    <x v="2"/>
    <x v="2"/>
    <m/>
    <m/>
    <m/>
    <m/>
    <m/>
    <x v="0"/>
    <x v="0"/>
    <x v="4"/>
  </r>
  <r>
    <x v="4"/>
    <x v="0"/>
    <n v="315199"/>
    <x v="22"/>
    <x v="1"/>
    <x v="1"/>
    <x v="1"/>
    <m/>
    <m/>
    <m/>
    <m/>
    <m/>
    <x v="0"/>
    <x v="0"/>
    <x v="4"/>
  </r>
  <r>
    <x v="4"/>
    <x v="0"/>
    <n v="218674"/>
    <x v="95"/>
    <x v="1"/>
    <x v="1"/>
    <x v="1"/>
    <m/>
    <m/>
    <m/>
    <m/>
    <m/>
    <x v="0"/>
    <x v="0"/>
    <x v="4"/>
  </r>
  <r>
    <x v="4"/>
    <x v="0"/>
    <n v="215020"/>
    <x v="43"/>
    <x v="1"/>
    <x v="1"/>
    <x v="1"/>
    <m/>
    <m/>
    <m/>
    <m/>
    <m/>
    <x v="0"/>
    <x v="0"/>
    <x v="4"/>
  </r>
  <r>
    <x v="4"/>
    <x v="0"/>
    <n v="117456"/>
    <x v="70"/>
    <x v="0"/>
    <x v="0"/>
    <x v="0"/>
    <m/>
    <m/>
    <m/>
    <m/>
    <m/>
    <x v="0"/>
    <x v="0"/>
    <x v="4"/>
  </r>
  <r>
    <x v="4"/>
    <x v="0"/>
    <n v="301229"/>
    <x v="91"/>
    <x v="0"/>
    <x v="0"/>
    <x v="0"/>
    <s v="125"/>
    <s v="125"/>
    <s v="43,75"/>
    <s v="10,63"/>
    <s v="0,1"/>
    <x v="9"/>
    <x v="1"/>
    <x v="4"/>
  </r>
  <r>
    <x v="4"/>
    <x v="0"/>
    <n v="301229"/>
    <x v="91"/>
    <x v="0"/>
    <x v="1"/>
    <x v="1"/>
    <s v="125"/>
    <s v="125"/>
    <s v="43,75"/>
    <s v="10,63"/>
    <s v="0,1"/>
    <x v="9"/>
    <x v="1"/>
    <x v="4"/>
  </r>
  <r>
    <x v="4"/>
    <x v="0"/>
    <n v="218644"/>
    <x v="85"/>
    <x v="1"/>
    <x v="1"/>
    <x v="1"/>
    <m/>
    <m/>
    <m/>
    <m/>
    <m/>
    <x v="0"/>
    <x v="0"/>
    <x v="4"/>
  </r>
  <r>
    <x v="4"/>
    <x v="0"/>
    <n v="161003"/>
    <x v="96"/>
    <x v="1"/>
    <x v="1"/>
    <x v="1"/>
    <m/>
    <m/>
    <m/>
    <m/>
    <m/>
    <x v="0"/>
    <x v="0"/>
    <x v="4"/>
  </r>
  <r>
    <x v="4"/>
    <x v="4"/>
    <n v="302769"/>
    <x v="24"/>
    <x v="1"/>
    <x v="1"/>
    <x v="1"/>
    <m/>
    <m/>
    <m/>
    <m/>
    <m/>
    <x v="0"/>
    <x v="0"/>
    <x v="4"/>
  </r>
  <r>
    <x v="4"/>
    <x v="0"/>
    <n v="144649"/>
    <x v="94"/>
    <x v="0"/>
    <x v="2"/>
    <x v="2"/>
    <m/>
    <m/>
    <m/>
    <m/>
    <m/>
    <x v="0"/>
    <x v="0"/>
    <x v="4"/>
  </r>
  <r>
    <x v="4"/>
    <x v="0"/>
    <n v="314137"/>
    <x v="20"/>
    <x v="1"/>
    <x v="2"/>
    <x v="2"/>
    <s v="215"/>
    <s v="215"/>
    <s v="75,25"/>
    <s v="18,28"/>
    <s v="53.75"/>
    <x v="0"/>
    <x v="1"/>
    <x v="4"/>
  </r>
  <r>
    <x v="4"/>
    <x v="0"/>
    <n v="218644"/>
    <x v="85"/>
    <x v="1"/>
    <x v="2"/>
    <x v="2"/>
    <s v="85"/>
    <s v="85"/>
    <s v="29,75"/>
    <s v="7,23"/>
    <s v="21.25"/>
    <x v="0"/>
    <x v="1"/>
    <x v="4"/>
  </r>
  <r>
    <x v="4"/>
    <x v="0"/>
    <n v="206708"/>
    <x v="4"/>
    <x v="0"/>
    <x v="2"/>
    <x v="2"/>
    <m/>
    <m/>
    <m/>
    <m/>
    <m/>
    <x v="0"/>
    <x v="0"/>
    <x v="4"/>
  </r>
  <r>
    <x v="4"/>
    <x v="0"/>
    <n v="144649"/>
    <x v="94"/>
    <x v="0"/>
    <x v="0"/>
    <x v="0"/>
    <m/>
    <m/>
    <m/>
    <m/>
    <m/>
    <x v="0"/>
    <x v="0"/>
    <x v="4"/>
  </r>
  <r>
    <x v="4"/>
    <x v="1"/>
    <n v="507"/>
    <x v="10"/>
    <x v="1"/>
    <x v="1"/>
    <x v="1"/>
    <s v="180"/>
    <s v="180"/>
    <s v="63"/>
    <s v="15,3"/>
    <s v="0,14"/>
    <x v="1"/>
    <x v="1"/>
    <x v="4"/>
  </r>
  <r>
    <x v="4"/>
    <x v="0"/>
    <n v="312807"/>
    <x v="16"/>
    <x v="1"/>
    <x v="2"/>
    <x v="2"/>
    <s v="185"/>
    <s v="185"/>
    <s v="64,75"/>
    <s v="15,73"/>
    <s v="46.25"/>
    <x v="0"/>
    <x v="1"/>
    <x v="4"/>
  </r>
  <r>
    <x v="4"/>
    <x v="0"/>
    <n v="161520"/>
    <x v="92"/>
    <x v="1"/>
    <x v="1"/>
    <x v="1"/>
    <m/>
    <m/>
    <m/>
    <m/>
    <m/>
    <x v="0"/>
    <x v="0"/>
    <x v="4"/>
  </r>
  <r>
    <x v="4"/>
    <x v="0"/>
    <n v="218628"/>
    <x v="79"/>
    <x v="1"/>
    <x v="1"/>
    <x v="1"/>
    <m/>
    <m/>
    <m/>
    <m/>
    <m/>
    <x v="0"/>
    <x v="0"/>
    <x v="4"/>
  </r>
  <r>
    <x v="4"/>
    <x v="3"/>
    <n v="208277"/>
    <x v="8"/>
    <x v="1"/>
    <x v="1"/>
    <x v="1"/>
    <s v="185"/>
    <s v="185"/>
    <s v="64,75"/>
    <s v="15,73"/>
    <s v="0,15"/>
    <x v="2"/>
    <x v="1"/>
    <x v="4"/>
  </r>
  <r>
    <x v="4"/>
    <x v="3"/>
    <n v="205349"/>
    <x v="0"/>
    <x v="1"/>
    <x v="1"/>
    <x v="1"/>
    <m/>
    <m/>
    <m/>
    <m/>
    <m/>
    <x v="0"/>
    <x v="0"/>
    <x v="4"/>
  </r>
  <r>
    <x v="4"/>
    <x v="0"/>
    <n v="168458"/>
    <x v="88"/>
    <x v="1"/>
    <x v="1"/>
    <x v="1"/>
    <m/>
    <m/>
    <m/>
    <m/>
    <m/>
    <x v="0"/>
    <x v="0"/>
    <x v="4"/>
  </r>
  <r>
    <x v="4"/>
    <x v="0"/>
    <n v="302856"/>
    <x v="19"/>
    <x v="1"/>
    <x v="2"/>
    <x v="2"/>
    <m/>
    <m/>
    <m/>
    <m/>
    <m/>
    <x v="0"/>
    <x v="0"/>
    <x v="4"/>
  </r>
  <r>
    <x v="4"/>
    <x v="0"/>
    <n v="208277"/>
    <x v="8"/>
    <x v="1"/>
    <x v="2"/>
    <x v="2"/>
    <s v="175"/>
    <s v="175"/>
    <s v="61,25"/>
    <s v="14,88"/>
    <s v="43.75"/>
    <x v="0"/>
    <x v="1"/>
    <x v="4"/>
  </r>
  <r>
    <x v="4"/>
    <x v="0"/>
    <n v="215020"/>
    <x v="43"/>
    <x v="0"/>
    <x v="0"/>
    <x v="0"/>
    <m/>
    <m/>
    <m/>
    <m/>
    <m/>
    <x v="0"/>
    <x v="0"/>
    <x v="4"/>
  </r>
  <r>
    <x v="4"/>
    <x v="0"/>
    <n v="209211"/>
    <x v="15"/>
    <x v="0"/>
    <x v="2"/>
    <x v="2"/>
    <m/>
    <m/>
    <m/>
    <m/>
    <m/>
    <x v="0"/>
    <x v="0"/>
    <x v="4"/>
  </r>
  <r>
    <x v="4"/>
    <x v="0"/>
    <n v="312617"/>
    <x v="12"/>
    <x v="1"/>
    <x v="1"/>
    <x v="1"/>
    <s v="75"/>
    <s v="75"/>
    <s v="26,25"/>
    <s v="6,38"/>
    <s v="0,06"/>
    <x v="3"/>
    <x v="1"/>
    <x v="4"/>
  </r>
  <r>
    <x v="4"/>
    <x v="0"/>
    <n v="218628"/>
    <x v="79"/>
    <x v="1"/>
    <x v="2"/>
    <x v="2"/>
    <s v="190"/>
    <s v="190"/>
    <s v="66,5"/>
    <s v="16,15"/>
    <s v="47.5"/>
    <x v="0"/>
    <x v="1"/>
    <x v="4"/>
  </r>
  <r>
    <x v="4"/>
    <x v="0"/>
    <n v="169537"/>
    <x v="83"/>
    <x v="1"/>
    <x v="1"/>
    <x v="1"/>
    <m/>
    <m/>
    <m/>
    <m/>
    <m/>
    <x v="0"/>
    <x v="0"/>
    <x v="4"/>
  </r>
  <r>
    <x v="4"/>
    <x v="0"/>
    <n v="209211"/>
    <x v="15"/>
    <x v="0"/>
    <x v="0"/>
    <x v="0"/>
    <m/>
    <m/>
    <m/>
    <m/>
    <m/>
    <x v="0"/>
    <x v="0"/>
    <x v="4"/>
  </r>
  <r>
    <x v="4"/>
    <x v="0"/>
    <n v="211622"/>
    <x v="33"/>
    <x v="0"/>
    <x v="0"/>
    <x v="0"/>
    <m/>
    <m/>
    <m/>
    <m/>
    <m/>
    <x v="0"/>
    <x v="0"/>
    <x v="4"/>
  </r>
  <r>
    <x v="4"/>
    <x v="0"/>
    <n v="312617"/>
    <x v="12"/>
    <x v="1"/>
    <x v="2"/>
    <x v="2"/>
    <s v="100"/>
    <s v="100"/>
    <s v="35"/>
    <s v="8,5"/>
    <s v="25"/>
    <x v="0"/>
    <x v="1"/>
    <x v="4"/>
  </r>
  <r>
    <x v="4"/>
    <x v="0"/>
    <n v="218623"/>
    <x v="1"/>
    <x v="1"/>
    <x v="2"/>
    <x v="2"/>
    <s v="300"/>
    <s v="300"/>
    <s v="105"/>
    <s v="25,5"/>
    <s v="75"/>
    <x v="0"/>
    <x v="1"/>
    <x v="4"/>
  </r>
  <r>
    <x v="4"/>
    <x v="0"/>
    <n v="211622"/>
    <x v="33"/>
    <x v="0"/>
    <x v="1"/>
    <x v="1"/>
    <m/>
    <m/>
    <m/>
    <m/>
    <m/>
    <x v="0"/>
    <x v="0"/>
    <x v="4"/>
  </r>
  <r>
    <x v="4"/>
    <x v="0"/>
    <n v="218674"/>
    <x v="95"/>
    <x v="0"/>
    <x v="2"/>
    <x v="2"/>
    <m/>
    <m/>
    <m/>
    <m/>
    <m/>
    <x v="0"/>
    <x v="0"/>
    <x v="4"/>
  </r>
  <r>
    <x v="4"/>
    <x v="0"/>
    <n v="207743"/>
    <x v="5"/>
    <x v="1"/>
    <x v="1"/>
    <x v="1"/>
    <m/>
    <m/>
    <m/>
    <m/>
    <m/>
    <x v="0"/>
    <x v="0"/>
    <x v="4"/>
  </r>
  <r>
    <x v="4"/>
    <x v="0"/>
    <n v="169872"/>
    <x v="77"/>
    <x v="1"/>
    <x v="1"/>
    <x v="1"/>
    <m/>
    <m/>
    <m/>
    <m/>
    <m/>
    <x v="0"/>
    <x v="0"/>
    <x v="4"/>
  </r>
  <r>
    <x v="4"/>
    <x v="1"/>
    <n v="302988"/>
    <x v="14"/>
    <x v="1"/>
    <x v="1"/>
    <x v="1"/>
    <m/>
    <m/>
    <m/>
    <m/>
    <m/>
    <x v="0"/>
    <x v="0"/>
    <x v="4"/>
  </r>
  <r>
    <x v="4"/>
    <x v="0"/>
    <n v="218616"/>
    <x v="76"/>
    <x v="1"/>
    <x v="1"/>
    <x v="1"/>
    <m/>
    <m/>
    <m/>
    <m/>
    <m/>
    <x v="0"/>
    <x v="0"/>
    <x v="4"/>
  </r>
  <r>
    <x v="4"/>
    <x v="0"/>
    <n v="507"/>
    <x v="10"/>
    <x v="1"/>
    <x v="0"/>
    <x v="0"/>
    <s v="180"/>
    <s v="180"/>
    <s v="63"/>
    <s v="15,3"/>
    <s v="0,14"/>
    <x v="1"/>
    <x v="1"/>
    <x v="4"/>
  </r>
  <r>
    <x v="4"/>
    <x v="0"/>
    <n v="216476"/>
    <x v="48"/>
    <x v="1"/>
    <x v="1"/>
    <x v="1"/>
    <m/>
    <m/>
    <m/>
    <m/>
    <m/>
    <x v="0"/>
    <x v="0"/>
    <x v="4"/>
  </r>
  <r>
    <x v="4"/>
    <x v="0"/>
    <n v="312259"/>
    <x v="7"/>
    <x v="0"/>
    <x v="1"/>
    <x v="1"/>
    <m/>
    <m/>
    <m/>
    <m/>
    <m/>
    <x v="0"/>
    <x v="0"/>
    <x v="4"/>
  </r>
  <r>
    <x v="4"/>
    <x v="0"/>
    <n v="203631"/>
    <x v="74"/>
    <x v="1"/>
    <x v="1"/>
    <x v="1"/>
    <m/>
    <m/>
    <m/>
    <m/>
    <m/>
    <x v="0"/>
    <x v="0"/>
    <x v="4"/>
  </r>
  <r>
    <x v="4"/>
    <x v="0"/>
    <n v="207743"/>
    <x v="5"/>
    <x v="1"/>
    <x v="2"/>
    <x v="2"/>
    <s v="205"/>
    <s v="205"/>
    <s v="71,75"/>
    <s v="17,43"/>
    <s v="51.25"/>
    <x v="0"/>
    <x v="1"/>
    <x v="4"/>
  </r>
  <r>
    <x v="4"/>
    <x v="0"/>
    <n v="218402"/>
    <x v="71"/>
    <x v="1"/>
    <x v="1"/>
    <x v="1"/>
    <m/>
    <m/>
    <m/>
    <m/>
    <m/>
    <x v="0"/>
    <x v="0"/>
    <x v="4"/>
  </r>
  <r>
    <x v="4"/>
    <x v="0"/>
    <n v="218674"/>
    <x v="95"/>
    <x v="0"/>
    <x v="0"/>
    <x v="0"/>
    <m/>
    <m/>
    <m/>
    <m/>
    <m/>
    <x v="0"/>
    <x v="0"/>
    <x v="4"/>
  </r>
  <r>
    <x v="4"/>
    <x v="0"/>
    <n v="205228"/>
    <x v="50"/>
    <x v="0"/>
    <x v="2"/>
    <x v="2"/>
    <s v="125"/>
    <s v="125"/>
    <s v="43,75"/>
    <s v="10,63"/>
    <s v="31.25"/>
    <x v="0"/>
    <x v="1"/>
    <x v="4"/>
  </r>
  <r>
    <x v="4"/>
    <x v="0"/>
    <n v="205228"/>
    <x v="50"/>
    <x v="0"/>
    <x v="0"/>
    <x v="0"/>
    <s v="205"/>
    <s v="205"/>
    <s v="71,75"/>
    <s v="17,43"/>
    <s v="0,16"/>
    <x v="10"/>
    <x v="1"/>
    <x v="4"/>
  </r>
  <r>
    <x v="4"/>
    <x v="1"/>
    <n v="207404"/>
    <x v="2"/>
    <x v="1"/>
    <x v="1"/>
    <x v="1"/>
    <m/>
    <m/>
    <m/>
    <m/>
    <m/>
    <x v="0"/>
    <x v="0"/>
    <x v="4"/>
  </r>
  <r>
    <x v="4"/>
    <x v="0"/>
    <n v="204615"/>
    <x v="67"/>
    <x v="1"/>
    <x v="1"/>
    <x v="1"/>
    <m/>
    <m/>
    <m/>
    <m/>
    <m/>
    <x v="0"/>
    <x v="0"/>
    <x v="4"/>
  </r>
  <r>
    <x v="4"/>
    <x v="0"/>
    <n v="303189"/>
    <x v="9"/>
    <x v="1"/>
    <x v="1"/>
    <x v="1"/>
    <m/>
    <m/>
    <m/>
    <m/>
    <m/>
    <x v="0"/>
    <x v="0"/>
    <x v="4"/>
  </r>
  <r>
    <x v="4"/>
    <x v="0"/>
    <n v="312259"/>
    <x v="7"/>
    <x v="1"/>
    <x v="2"/>
    <x v="2"/>
    <s v="230"/>
    <s v="230"/>
    <s v="80,5"/>
    <s v="19,55"/>
    <s v="57.5"/>
    <x v="0"/>
    <x v="1"/>
    <x v="4"/>
  </r>
  <r>
    <x v="4"/>
    <x v="0"/>
    <n v="218225"/>
    <x v="66"/>
    <x v="1"/>
    <x v="1"/>
    <x v="1"/>
    <m/>
    <m/>
    <m/>
    <m/>
    <m/>
    <x v="0"/>
    <x v="0"/>
    <x v="4"/>
  </r>
  <r>
    <x v="4"/>
    <x v="0"/>
    <n v="204939"/>
    <x v="63"/>
    <x v="1"/>
    <x v="1"/>
    <x v="1"/>
    <m/>
    <m/>
    <m/>
    <m/>
    <m/>
    <x v="0"/>
    <x v="0"/>
    <x v="4"/>
  </r>
  <r>
    <x v="4"/>
    <x v="0"/>
    <n v="210557"/>
    <x v="28"/>
    <x v="0"/>
    <x v="2"/>
    <x v="2"/>
    <m/>
    <m/>
    <m/>
    <m/>
    <m/>
    <x v="0"/>
    <x v="0"/>
    <x v="4"/>
  </r>
  <r>
    <x v="4"/>
    <x v="0"/>
    <n v="210557"/>
    <x v="28"/>
    <x v="0"/>
    <x v="0"/>
    <x v="0"/>
    <m/>
    <m/>
    <m/>
    <m/>
    <m/>
    <x v="0"/>
    <x v="0"/>
    <x v="4"/>
  </r>
  <r>
    <x v="4"/>
    <x v="2"/>
    <n v="311895"/>
    <x v="3"/>
    <x v="1"/>
    <x v="1"/>
    <x v="1"/>
    <m/>
    <m/>
    <m/>
    <m/>
    <m/>
    <x v="0"/>
    <x v="0"/>
    <x v="4"/>
  </r>
  <r>
    <x v="4"/>
    <x v="0"/>
    <n v="218210"/>
    <x v="61"/>
    <x v="1"/>
    <x v="2"/>
    <x v="2"/>
    <s v="185"/>
    <s v="185"/>
    <s v="64,75"/>
    <s v="15,73"/>
    <s v="46.25"/>
    <x v="0"/>
    <x v="1"/>
    <x v="4"/>
  </r>
  <r>
    <x v="4"/>
    <x v="0"/>
    <n v="205228"/>
    <x v="50"/>
    <x v="1"/>
    <x v="1"/>
    <x v="1"/>
    <s v="205"/>
    <s v="205"/>
    <s v="71,75"/>
    <s v="17,43"/>
    <s v="0,16"/>
    <x v="10"/>
    <x v="1"/>
    <x v="4"/>
  </r>
  <r>
    <x v="4"/>
    <x v="0"/>
    <n v="312807"/>
    <x v="16"/>
    <x v="0"/>
    <x v="0"/>
    <x v="0"/>
    <m/>
    <m/>
    <m/>
    <m/>
    <m/>
    <x v="0"/>
    <x v="0"/>
    <x v="4"/>
  </r>
  <r>
    <x v="4"/>
    <x v="0"/>
    <n v="312807"/>
    <x v="16"/>
    <x v="0"/>
    <x v="1"/>
    <x v="1"/>
    <m/>
    <m/>
    <m/>
    <m/>
    <m/>
    <x v="0"/>
    <x v="0"/>
    <x v="4"/>
  </r>
  <r>
    <x v="4"/>
    <x v="0"/>
    <n v="206968"/>
    <x v="86"/>
    <x v="1"/>
    <x v="2"/>
    <x v="2"/>
    <s v="215"/>
    <s v="215"/>
    <s v="75,25"/>
    <s v="18,28"/>
    <s v="53.75"/>
    <x v="0"/>
    <x v="1"/>
    <x v="4"/>
  </r>
  <r>
    <x v="4"/>
    <x v="0"/>
    <n v="204952"/>
    <x v="57"/>
    <x v="1"/>
    <x v="1"/>
    <x v="1"/>
    <m/>
    <m/>
    <m/>
    <m/>
    <m/>
    <x v="0"/>
    <x v="0"/>
    <x v="4"/>
  </r>
  <r>
    <x v="4"/>
    <x v="0"/>
    <n v="303219"/>
    <x v="6"/>
    <x v="1"/>
    <x v="1"/>
    <x v="1"/>
    <m/>
    <m/>
    <m/>
    <m/>
    <m/>
    <x v="0"/>
    <x v="0"/>
    <x v="4"/>
  </r>
  <r>
    <x v="4"/>
    <x v="0"/>
    <n v="507"/>
    <x v="10"/>
    <x v="1"/>
    <x v="2"/>
    <x v="2"/>
    <s v="205"/>
    <s v="205"/>
    <s v="71,75"/>
    <s v="17,43"/>
    <s v="51.25"/>
    <x v="0"/>
    <x v="1"/>
    <x v="4"/>
  </r>
  <r>
    <x v="4"/>
    <x v="0"/>
    <n v="217678"/>
    <x v="55"/>
    <x v="1"/>
    <x v="1"/>
    <x v="1"/>
    <m/>
    <m/>
    <m/>
    <m/>
    <m/>
    <x v="0"/>
    <x v="0"/>
    <x v="4"/>
  </r>
  <r>
    <x v="4"/>
    <x v="0"/>
    <n v="303221"/>
    <x v="21"/>
    <x v="1"/>
    <x v="1"/>
    <x v="1"/>
    <m/>
    <m/>
    <m/>
    <m/>
    <m/>
    <x v="0"/>
    <x v="0"/>
    <x v="4"/>
  </r>
  <r>
    <x v="4"/>
    <x v="3"/>
    <n v="217081"/>
    <x v="51"/>
    <x v="1"/>
    <x v="1"/>
    <x v="1"/>
    <m/>
    <m/>
    <m/>
    <m/>
    <m/>
    <x v="0"/>
    <x v="0"/>
    <x v="4"/>
  </r>
  <r>
    <x v="4"/>
    <x v="1"/>
    <n v="205104"/>
    <x v="52"/>
    <x v="1"/>
    <x v="1"/>
    <x v="1"/>
    <m/>
    <m/>
    <m/>
    <m/>
    <m/>
    <x v="0"/>
    <x v="0"/>
    <x v="4"/>
  </r>
  <r>
    <x v="4"/>
    <x v="0"/>
    <n v="206708"/>
    <x v="4"/>
    <x v="1"/>
    <x v="1"/>
    <x v="1"/>
    <m/>
    <m/>
    <m/>
    <m/>
    <m/>
    <x v="0"/>
    <x v="0"/>
    <x v="4"/>
  </r>
  <r>
    <x v="5"/>
    <x v="2"/>
    <n v="218987"/>
    <x v="105"/>
    <x v="1"/>
    <x v="1"/>
    <x v="1"/>
    <s v="125"/>
    <s v="125"/>
    <s v="43,75"/>
    <s v="10,63"/>
    <s v="0,1"/>
    <x v="9"/>
    <x v="1"/>
    <x v="5"/>
  </r>
  <r>
    <x v="5"/>
    <x v="0"/>
    <n v="301760"/>
    <x v="81"/>
    <x v="1"/>
    <x v="2"/>
    <x v="2"/>
    <s v="180"/>
    <s v="180"/>
    <s v="63"/>
    <s v="15,3"/>
    <s v="45"/>
    <x v="0"/>
    <x v="1"/>
    <x v="5"/>
  </r>
  <r>
    <x v="5"/>
    <x v="0"/>
    <n v="149445"/>
    <x v="102"/>
    <x v="1"/>
    <x v="1"/>
    <x v="1"/>
    <m/>
    <m/>
    <m/>
    <m/>
    <m/>
    <x v="0"/>
    <x v="0"/>
    <x v="5"/>
  </r>
  <r>
    <x v="5"/>
    <x v="0"/>
    <n v="144649"/>
    <x v="94"/>
    <x v="1"/>
    <x v="1"/>
    <x v="1"/>
    <m/>
    <m/>
    <m/>
    <m/>
    <m/>
    <x v="0"/>
    <x v="0"/>
    <x v="5"/>
  </r>
  <r>
    <x v="5"/>
    <x v="0"/>
    <n v="158311"/>
    <x v="80"/>
    <x v="1"/>
    <x v="1"/>
    <x v="1"/>
    <m/>
    <m/>
    <m/>
    <m/>
    <m/>
    <x v="0"/>
    <x v="0"/>
    <x v="5"/>
  </r>
  <r>
    <x v="5"/>
    <x v="0"/>
    <n v="140302"/>
    <x v="106"/>
    <x v="1"/>
    <x v="1"/>
    <x v="1"/>
    <m/>
    <m/>
    <m/>
    <m/>
    <m/>
    <x v="0"/>
    <x v="0"/>
    <x v="5"/>
  </r>
  <r>
    <x v="5"/>
    <x v="0"/>
    <n v="131643"/>
    <x v="58"/>
    <x v="1"/>
    <x v="1"/>
    <x v="1"/>
    <m/>
    <m/>
    <m/>
    <m/>
    <m/>
    <x v="0"/>
    <x v="0"/>
    <x v="5"/>
  </r>
  <r>
    <x v="5"/>
    <x v="0"/>
    <n v="158751"/>
    <x v="98"/>
    <x v="1"/>
    <x v="1"/>
    <x v="1"/>
    <m/>
    <m/>
    <m/>
    <m/>
    <m/>
    <x v="0"/>
    <x v="0"/>
    <x v="5"/>
  </r>
  <r>
    <x v="5"/>
    <x v="0"/>
    <n v="303221"/>
    <x v="21"/>
    <x v="1"/>
    <x v="1"/>
    <x v="1"/>
    <m/>
    <m/>
    <m/>
    <m/>
    <m/>
    <x v="0"/>
    <x v="0"/>
    <x v="5"/>
  </r>
  <r>
    <x v="5"/>
    <x v="3"/>
    <n v="130744"/>
    <x v="103"/>
    <x v="1"/>
    <x v="1"/>
    <x v="1"/>
    <s v="160"/>
    <s v="160"/>
    <s v="56"/>
    <s v="13,6"/>
    <s v="0,13"/>
    <x v="13"/>
    <x v="1"/>
    <x v="5"/>
  </r>
  <r>
    <x v="5"/>
    <x v="0"/>
    <n v="160030"/>
    <x v="59"/>
    <x v="1"/>
    <x v="1"/>
    <x v="1"/>
    <m/>
    <m/>
    <m/>
    <m/>
    <m/>
    <x v="0"/>
    <x v="0"/>
    <x v="5"/>
  </r>
  <r>
    <x v="5"/>
    <x v="3"/>
    <n v="130744"/>
    <x v="103"/>
    <x v="1"/>
    <x v="0"/>
    <x v="0"/>
    <s v="160"/>
    <s v="160"/>
    <s v="56"/>
    <s v="13,6"/>
    <s v="0,13"/>
    <x v="13"/>
    <x v="1"/>
    <x v="5"/>
  </r>
  <r>
    <x v="5"/>
    <x v="0"/>
    <n v="130744"/>
    <x v="103"/>
    <x v="1"/>
    <x v="2"/>
    <x v="2"/>
    <s v="155"/>
    <s v="155"/>
    <s v="54,25"/>
    <s v="13,18"/>
    <s v="38.75"/>
    <x v="0"/>
    <x v="1"/>
    <x v="5"/>
  </r>
  <r>
    <x v="5"/>
    <x v="0"/>
    <n v="161003"/>
    <x v="96"/>
    <x v="1"/>
    <x v="1"/>
    <x v="1"/>
    <m/>
    <m/>
    <m/>
    <m/>
    <m/>
    <x v="0"/>
    <x v="0"/>
    <x v="5"/>
  </r>
  <r>
    <x v="5"/>
    <x v="6"/>
    <n v="120762"/>
    <x v="100"/>
    <x v="1"/>
    <x v="1"/>
    <x v="1"/>
    <s v="140"/>
    <s v="140"/>
    <s v="49"/>
    <s v="11,9"/>
    <s v="0,11"/>
    <x v="12"/>
    <x v="1"/>
    <x v="5"/>
  </r>
  <r>
    <x v="5"/>
    <x v="0"/>
    <n v="120762"/>
    <x v="100"/>
    <x v="1"/>
    <x v="2"/>
    <x v="2"/>
    <s v="165"/>
    <s v="165"/>
    <s v="57,75"/>
    <s v="14,03"/>
    <s v="41.25"/>
    <x v="0"/>
    <x v="1"/>
    <x v="5"/>
  </r>
  <r>
    <x v="5"/>
    <x v="0"/>
    <n v="161520"/>
    <x v="92"/>
    <x v="1"/>
    <x v="1"/>
    <x v="1"/>
    <m/>
    <m/>
    <m/>
    <m/>
    <m/>
    <x v="0"/>
    <x v="0"/>
    <x v="5"/>
  </r>
  <r>
    <x v="5"/>
    <x v="0"/>
    <n v="118535"/>
    <x v="90"/>
    <x v="1"/>
    <x v="1"/>
    <x v="1"/>
    <m/>
    <m/>
    <m/>
    <m/>
    <m/>
    <x v="0"/>
    <x v="0"/>
    <x v="5"/>
  </r>
  <r>
    <x v="5"/>
    <x v="0"/>
    <n v="168458"/>
    <x v="88"/>
    <x v="1"/>
    <x v="1"/>
    <x v="1"/>
    <m/>
    <m/>
    <m/>
    <m/>
    <m/>
    <x v="0"/>
    <x v="0"/>
    <x v="5"/>
  </r>
  <r>
    <x v="5"/>
    <x v="0"/>
    <n v="303219"/>
    <x v="6"/>
    <x v="1"/>
    <x v="1"/>
    <x v="1"/>
    <m/>
    <m/>
    <m/>
    <m/>
    <m/>
    <x v="0"/>
    <x v="0"/>
    <x v="5"/>
  </r>
  <r>
    <x v="5"/>
    <x v="0"/>
    <n v="117986"/>
    <x v="87"/>
    <x v="1"/>
    <x v="1"/>
    <x v="1"/>
    <s v="195"/>
    <s v="195"/>
    <s v="68,25"/>
    <s v="16,58"/>
    <s v="0,16"/>
    <x v="10"/>
    <x v="1"/>
    <x v="5"/>
  </r>
  <r>
    <x v="5"/>
    <x v="3"/>
    <n v="117986"/>
    <x v="87"/>
    <x v="1"/>
    <x v="0"/>
    <x v="0"/>
    <s v="195"/>
    <s v="195"/>
    <s v="68,25"/>
    <s v="16,58"/>
    <s v="0,16"/>
    <x v="10"/>
    <x v="1"/>
    <x v="5"/>
  </r>
  <r>
    <x v="5"/>
    <x v="0"/>
    <n v="169537"/>
    <x v="83"/>
    <x v="1"/>
    <x v="1"/>
    <x v="1"/>
    <m/>
    <m/>
    <m/>
    <m/>
    <m/>
    <x v="0"/>
    <x v="0"/>
    <x v="5"/>
  </r>
  <r>
    <x v="5"/>
    <x v="2"/>
    <n v="311895"/>
    <x v="3"/>
    <x v="1"/>
    <x v="1"/>
    <x v="1"/>
    <m/>
    <m/>
    <m/>
    <m/>
    <m/>
    <x v="0"/>
    <x v="0"/>
    <x v="5"/>
  </r>
  <r>
    <x v="5"/>
    <x v="0"/>
    <n v="117986"/>
    <x v="87"/>
    <x v="1"/>
    <x v="2"/>
    <x v="2"/>
    <s v="260"/>
    <s v="260"/>
    <s v="91"/>
    <s v="22,1"/>
    <s v="65"/>
    <x v="0"/>
    <x v="1"/>
    <x v="5"/>
  </r>
  <r>
    <x v="5"/>
    <x v="1"/>
    <n v="117866"/>
    <x v="82"/>
    <x v="1"/>
    <x v="1"/>
    <x v="1"/>
    <m/>
    <m/>
    <m/>
    <m/>
    <m/>
    <x v="0"/>
    <x v="0"/>
    <x v="5"/>
  </r>
  <r>
    <x v="5"/>
    <x v="0"/>
    <n v="169872"/>
    <x v="77"/>
    <x v="1"/>
    <x v="1"/>
    <x v="1"/>
    <m/>
    <m/>
    <m/>
    <m/>
    <m/>
    <x v="0"/>
    <x v="0"/>
    <x v="5"/>
  </r>
  <r>
    <x v="5"/>
    <x v="0"/>
    <n v="117819"/>
    <x v="69"/>
    <x v="1"/>
    <x v="1"/>
    <x v="1"/>
    <m/>
    <m/>
    <m/>
    <m/>
    <m/>
    <x v="0"/>
    <x v="0"/>
    <x v="5"/>
  </r>
  <r>
    <x v="5"/>
    <x v="0"/>
    <n v="203631"/>
    <x v="74"/>
    <x v="1"/>
    <x v="1"/>
    <x v="1"/>
    <m/>
    <m/>
    <m/>
    <m/>
    <m/>
    <x v="0"/>
    <x v="0"/>
    <x v="5"/>
  </r>
  <r>
    <x v="5"/>
    <x v="1"/>
    <n v="117501"/>
    <x v="75"/>
    <x v="1"/>
    <x v="1"/>
    <x v="1"/>
    <s v="200"/>
    <s v="200"/>
    <s v="70"/>
    <s v="17"/>
    <s v="0,16"/>
    <x v="10"/>
    <x v="1"/>
    <x v="5"/>
  </r>
  <r>
    <x v="5"/>
    <x v="0"/>
    <n v="117456"/>
    <x v="70"/>
    <x v="1"/>
    <x v="1"/>
    <x v="1"/>
    <m/>
    <m/>
    <m/>
    <m/>
    <m/>
    <x v="0"/>
    <x v="0"/>
    <x v="5"/>
  </r>
  <r>
    <x v="5"/>
    <x v="0"/>
    <n v="204615"/>
    <x v="67"/>
    <x v="1"/>
    <x v="1"/>
    <x v="1"/>
    <m/>
    <m/>
    <m/>
    <m/>
    <m/>
    <x v="0"/>
    <x v="0"/>
    <x v="5"/>
  </r>
  <r>
    <x v="5"/>
    <x v="0"/>
    <n v="117442"/>
    <x v="65"/>
    <x v="1"/>
    <x v="1"/>
    <x v="1"/>
    <m/>
    <m/>
    <m/>
    <m/>
    <m/>
    <x v="0"/>
    <x v="0"/>
    <x v="5"/>
  </r>
  <r>
    <x v="5"/>
    <x v="0"/>
    <n v="117230"/>
    <x v="60"/>
    <x v="1"/>
    <x v="1"/>
    <x v="1"/>
    <m/>
    <m/>
    <m/>
    <m/>
    <m/>
    <x v="0"/>
    <x v="0"/>
    <x v="5"/>
  </r>
  <r>
    <x v="5"/>
    <x v="0"/>
    <n v="204939"/>
    <x v="63"/>
    <x v="1"/>
    <x v="1"/>
    <x v="1"/>
    <m/>
    <m/>
    <m/>
    <m/>
    <m/>
    <x v="0"/>
    <x v="0"/>
    <x v="5"/>
  </r>
  <r>
    <x v="5"/>
    <x v="0"/>
    <n v="2737"/>
    <x v="45"/>
    <x v="1"/>
    <x v="1"/>
    <x v="1"/>
    <s v="270"/>
    <s v="270"/>
    <s v="94,5"/>
    <s v="22,95"/>
    <s v="0,22"/>
    <x v="8"/>
    <x v="1"/>
    <x v="5"/>
  </r>
  <r>
    <x v="5"/>
    <x v="0"/>
    <n v="303189"/>
    <x v="9"/>
    <x v="1"/>
    <x v="1"/>
    <x v="1"/>
    <m/>
    <m/>
    <m/>
    <m/>
    <m/>
    <x v="0"/>
    <x v="0"/>
    <x v="5"/>
  </r>
  <r>
    <x v="5"/>
    <x v="0"/>
    <n v="312259"/>
    <x v="7"/>
    <x v="1"/>
    <x v="2"/>
    <x v="2"/>
    <s v="230"/>
    <s v="230"/>
    <s v="80,5"/>
    <s v="19,55"/>
    <s v="57.5"/>
    <x v="0"/>
    <x v="1"/>
    <x v="5"/>
  </r>
  <r>
    <x v="5"/>
    <x v="0"/>
    <n v="204952"/>
    <x v="57"/>
    <x v="1"/>
    <x v="1"/>
    <x v="1"/>
    <m/>
    <m/>
    <m/>
    <m/>
    <m/>
    <x v="0"/>
    <x v="0"/>
    <x v="5"/>
  </r>
  <r>
    <x v="5"/>
    <x v="0"/>
    <n v="2737"/>
    <x v="45"/>
    <x v="0"/>
    <x v="2"/>
    <x v="2"/>
    <m/>
    <m/>
    <m/>
    <m/>
    <m/>
    <x v="0"/>
    <x v="0"/>
    <x v="5"/>
  </r>
  <r>
    <x v="5"/>
    <x v="0"/>
    <n v="1733"/>
    <x v="35"/>
    <x v="1"/>
    <x v="1"/>
    <x v="1"/>
    <s v="225"/>
    <s v="225"/>
    <s v="78,75"/>
    <s v="19,13"/>
    <s v="0,18"/>
    <x v="4"/>
    <x v="1"/>
    <x v="5"/>
  </r>
  <r>
    <x v="5"/>
    <x v="0"/>
    <n v="686"/>
    <x v="27"/>
    <x v="1"/>
    <x v="1"/>
    <x v="1"/>
    <s v="445"/>
    <s v="445"/>
    <s v="155,75"/>
    <s v="37,83"/>
    <s v="0,36"/>
    <x v="6"/>
    <x v="1"/>
    <x v="5"/>
  </r>
  <r>
    <x v="5"/>
    <x v="1"/>
    <n v="205104"/>
    <x v="52"/>
    <x v="1"/>
    <x v="1"/>
    <x v="1"/>
    <m/>
    <m/>
    <m/>
    <m/>
    <m/>
    <x v="0"/>
    <x v="0"/>
    <x v="5"/>
  </r>
  <r>
    <x v="5"/>
    <x v="1"/>
    <n v="507"/>
    <x v="10"/>
    <x v="1"/>
    <x v="1"/>
    <x v="1"/>
    <s v="180"/>
    <s v="180"/>
    <s v="63"/>
    <s v="15,3"/>
    <s v="0,14"/>
    <x v="1"/>
    <x v="1"/>
    <x v="5"/>
  </r>
  <r>
    <x v="5"/>
    <x v="0"/>
    <n v="507"/>
    <x v="10"/>
    <x v="1"/>
    <x v="0"/>
    <x v="0"/>
    <s v="180"/>
    <s v="180"/>
    <s v="63"/>
    <s v="15,3"/>
    <s v="0,14"/>
    <x v="1"/>
    <x v="1"/>
    <x v="5"/>
  </r>
  <r>
    <x v="5"/>
    <x v="0"/>
    <n v="205228"/>
    <x v="50"/>
    <x v="1"/>
    <x v="1"/>
    <x v="1"/>
    <s v="205"/>
    <s v="205"/>
    <s v="71,75"/>
    <s v="17,43"/>
    <s v="0,16"/>
    <x v="10"/>
    <x v="1"/>
    <x v="5"/>
  </r>
  <r>
    <x v="5"/>
    <x v="0"/>
    <n v="507"/>
    <x v="10"/>
    <x v="1"/>
    <x v="2"/>
    <x v="2"/>
    <s v="205"/>
    <s v="205"/>
    <s v="71,75"/>
    <s v="17,43"/>
    <s v="51.25"/>
    <x v="0"/>
    <x v="1"/>
    <x v="5"/>
  </r>
  <r>
    <x v="5"/>
    <x v="0"/>
    <n v="300363"/>
    <x v="62"/>
    <x v="0"/>
    <x v="0"/>
    <x v="0"/>
    <m/>
    <m/>
    <m/>
    <m/>
    <m/>
    <x v="0"/>
    <x v="0"/>
    <x v="5"/>
  </r>
  <r>
    <x v="5"/>
    <x v="0"/>
    <n v="300363"/>
    <x v="62"/>
    <x v="0"/>
    <x v="1"/>
    <x v="1"/>
    <m/>
    <m/>
    <m/>
    <m/>
    <m/>
    <x v="0"/>
    <x v="0"/>
    <x v="5"/>
  </r>
  <r>
    <x v="5"/>
    <x v="0"/>
    <n v="117230"/>
    <x v="60"/>
    <x v="0"/>
    <x v="2"/>
    <x v="2"/>
    <m/>
    <m/>
    <m/>
    <m/>
    <m/>
    <x v="0"/>
    <x v="0"/>
    <x v="5"/>
  </r>
  <r>
    <x v="5"/>
    <x v="0"/>
    <n v="312259"/>
    <x v="7"/>
    <x v="0"/>
    <x v="1"/>
    <x v="1"/>
    <m/>
    <m/>
    <m/>
    <m/>
    <m/>
    <x v="0"/>
    <x v="0"/>
    <x v="5"/>
  </r>
  <r>
    <x v="5"/>
    <x v="3"/>
    <n v="205349"/>
    <x v="0"/>
    <x v="1"/>
    <x v="1"/>
    <x v="1"/>
    <m/>
    <m/>
    <m/>
    <m/>
    <m/>
    <x v="0"/>
    <x v="0"/>
    <x v="5"/>
  </r>
  <r>
    <x v="5"/>
    <x v="0"/>
    <n v="117230"/>
    <x v="60"/>
    <x v="0"/>
    <x v="0"/>
    <x v="0"/>
    <m/>
    <m/>
    <m/>
    <m/>
    <m/>
    <x v="0"/>
    <x v="0"/>
    <x v="5"/>
  </r>
  <r>
    <x v="5"/>
    <x v="0"/>
    <n v="210515"/>
    <x v="23"/>
    <x v="0"/>
    <x v="0"/>
    <x v="0"/>
    <m/>
    <m/>
    <m/>
    <m/>
    <m/>
    <x v="0"/>
    <x v="0"/>
    <x v="5"/>
  </r>
  <r>
    <x v="5"/>
    <x v="0"/>
    <n v="204952"/>
    <x v="57"/>
    <x v="0"/>
    <x v="2"/>
    <x v="2"/>
    <m/>
    <m/>
    <m/>
    <m/>
    <m/>
    <x v="0"/>
    <x v="0"/>
    <x v="5"/>
  </r>
  <r>
    <x v="5"/>
    <x v="0"/>
    <n v="204952"/>
    <x v="57"/>
    <x v="0"/>
    <x v="0"/>
    <x v="0"/>
    <m/>
    <m/>
    <m/>
    <m/>
    <m/>
    <x v="0"/>
    <x v="0"/>
    <x v="5"/>
  </r>
  <r>
    <x v="5"/>
    <x v="0"/>
    <n v="211415"/>
    <x v="29"/>
    <x v="0"/>
    <x v="2"/>
    <x v="2"/>
    <m/>
    <m/>
    <m/>
    <m/>
    <m/>
    <x v="0"/>
    <x v="0"/>
    <x v="5"/>
  </r>
  <r>
    <x v="5"/>
    <x v="0"/>
    <n v="205985"/>
    <x v="42"/>
    <x v="1"/>
    <x v="2"/>
    <x v="2"/>
    <s v="225"/>
    <s v="225"/>
    <s v="78,75"/>
    <s v="19,13"/>
    <s v="56.25"/>
    <x v="0"/>
    <x v="1"/>
    <x v="5"/>
  </r>
  <r>
    <x v="5"/>
    <x v="0"/>
    <n v="211415"/>
    <x v="29"/>
    <x v="0"/>
    <x v="0"/>
    <x v="0"/>
    <m/>
    <m/>
    <m/>
    <m/>
    <m/>
    <x v="0"/>
    <x v="0"/>
    <x v="5"/>
  </r>
  <r>
    <x v="5"/>
    <x v="0"/>
    <n v="316646"/>
    <x v="26"/>
    <x v="0"/>
    <x v="0"/>
    <x v="0"/>
    <s v="95"/>
    <s v="95"/>
    <s v="33,25"/>
    <s v="8,08"/>
    <s v="0,08"/>
    <x v="7"/>
    <x v="1"/>
    <x v="5"/>
  </r>
  <r>
    <x v="5"/>
    <x v="1"/>
    <n v="302988"/>
    <x v="14"/>
    <x v="1"/>
    <x v="1"/>
    <x v="1"/>
    <m/>
    <m/>
    <m/>
    <m/>
    <m/>
    <x v="0"/>
    <x v="0"/>
    <x v="5"/>
  </r>
  <r>
    <x v="5"/>
    <x v="0"/>
    <n v="316879"/>
    <x v="32"/>
    <x v="0"/>
    <x v="0"/>
    <x v="0"/>
    <m/>
    <m/>
    <m/>
    <m/>
    <m/>
    <x v="0"/>
    <x v="0"/>
    <x v="5"/>
  </r>
  <r>
    <x v="5"/>
    <x v="0"/>
    <n v="316879"/>
    <x v="32"/>
    <x v="0"/>
    <x v="1"/>
    <x v="1"/>
    <m/>
    <m/>
    <m/>
    <m/>
    <m/>
    <x v="0"/>
    <x v="0"/>
    <x v="5"/>
  </r>
  <r>
    <x v="5"/>
    <x v="0"/>
    <n v="312617"/>
    <x v="12"/>
    <x v="1"/>
    <x v="2"/>
    <x v="2"/>
    <s v="100"/>
    <s v="100"/>
    <s v="35"/>
    <s v="8,5"/>
    <s v="25"/>
    <x v="0"/>
    <x v="1"/>
    <x v="5"/>
  </r>
  <r>
    <x v="5"/>
    <x v="0"/>
    <n v="117819"/>
    <x v="69"/>
    <x v="0"/>
    <x v="2"/>
    <x v="2"/>
    <m/>
    <m/>
    <m/>
    <m/>
    <m/>
    <x v="0"/>
    <x v="0"/>
    <x v="5"/>
  </r>
  <r>
    <x v="5"/>
    <x v="0"/>
    <n v="117819"/>
    <x v="69"/>
    <x v="0"/>
    <x v="0"/>
    <x v="0"/>
    <m/>
    <m/>
    <m/>
    <m/>
    <m/>
    <x v="0"/>
    <x v="0"/>
    <x v="5"/>
  </r>
  <r>
    <x v="5"/>
    <x v="0"/>
    <n v="205985"/>
    <x v="42"/>
    <x v="1"/>
    <x v="1"/>
    <x v="1"/>
    <m/>
    <m/>
    <m/>
    <m/>
    <m/>
    <x v="0"/>
    <x v="0"/>
    <x v="5"/>
  </r>
  <r>
    <x v="5"/>
    <x v="0"/>
    <n v="218623"/>
    <x v="1"/>
    <x v="0"/>
    <x v="0"/>
    <x v="0"/>
    <m/>
    <m/>
    <m/>
    <m/>
    <m/>
    <x v="0"/>
    <x v="0"/>
    <x v="5"/>
  </r>
  <r>
    <x v="5"/>
    <x v="0"/>
    <n v="218623"/>
    <x v="1"/>
    <x v="0"/>
    <x v="1"/>
    <x v="1"/>
    <m/>
    <m/>
    <m/>
    <m/>
    <m/>
    <x v="0"/>
    <x v="0"/>
    <x v="5"/>
  </r>
  <r>
    <x v="5"/>
    <x v="0"/>
    <n v="300862"/>
    <x v="73"/>
    <x v="0"/>
    <x v="2"/>
    <x v="2"/>
    <m/>
    <m/>
    <m/>
    <m/>
    <m/>
    <x v="0"/>
    <x v="0"/>
    <x v="5"/>
  </r>
  <r>
    <x v="5"/>
    <x v="0"/>
    <n v="300862"/>
    <x v="73"/>
    <x v="0"/>
    <x v="0"/>
    <x v="0"/>
    <m/>
    <m/>
    <m/>
    <m/>
    <m/>
    <x v="0"/>
    <x v="0"/>
    <x v="5"/>
  </r>
  <r>
    <x v="5"/>
    <x v="0"/>
    <n v="321932"/>
    <x v="41"/>
    <x v="0"/>
    <x v="0"/>
    <x v="0"/>
    <s v="100"/>
    <s v="100"/>
    <s v="35"/>
    <s v="8,5"/>
    <s v="0,08"/>
    <x v="7"/>
    <x v="1"/>
    <x v="5"/>
  </r>
  <r>
    <x v="5"/>
    <x v="0"/>
    <n v="321932"/>
    <x v="41"/>
    <x v="0"/>
    <x v="1"/>
    <x v="1"/>
    <s v="100"/>
    <s v="100"/>
    <s v="35"/>
    <s v="8,5"/>
    <s v="0,08"/>
    <x v="7"/>
    <x v="1"/>
    <x v="5"/>
  </r>
  <r>
    <x v="5"/>
    <x v="0"/>
    <n v="206236"/>
    <x v="38"/>
    <x v="1"/>
    <x v="1"/>
    <x v="1"/>
    <s v="280"/>
    <s v="280"/>
    <s v="98"/>
    <s v="23,8"/>
    <s v="0,22"/>
    <x v="8"/>
    <x v="1"/>
    <x v="5"/>
  </r>
  <r>
    <x v="5"/>
    <x v="0"/>
    <n v="323608"/>
    <x v="44"/>
    <x v="1"/>
    <x v="2"/>
    <x v="2"/>
    <m/>
    <m/>
    <m/>
    <m/>
    <m/>
    <x v="0"/>
    <x v="0"/>
    <x v="5"/>
  </r>
  <r>
    <x v="5"/>
    <x v="0"/>
    <n v="323608"/>
    <x v="44"/>
    <x v="0"/>
    <x v="0"/>
    <x v="0"/>
    <s v="130"/>
    <s v="130"/>
    <s v="45,5"/>
    <s v="11,05"/>
    <s v="0,1"/>
    <x v="9"/>
    <x v="1"/>
    <x v="5"/>
  </r>
  <r>
    <x v="5"/>
    <x v="0"/>
    <n v="686"/>
    <x v="27"/>
    <x v="0"/>
    <x v="2"/>
    <x v="2"/>
    <m/>
    <m/>
    <m/>
    <m/>
    <m/>
    <x v="0"/>
    <x v="0"/>
    <x v="5"/>
  </r>
  <r>
    <x v="5"/>
    <x v="0"/>
    <n v="312617"/>
    <x v="12"/>
    <x v="1"/>
    <x v="1"/>
    <x v="1"/>
    <s v="75"/>
    <s v="75"/>
    <s v="26,25"/>
    <s v="6,38"/>
    <s v="0,06"/>
    <x v="3"/>
    <x v="1"/>
    <x v="5"/>
  </r>
  <r>
    <x v="5"/>
    <x v="0"/>
    <n v="686"/>
    <x v="27"/>
    <x v="0"/>
    <x v="0"/>
    <x v="0"/>
    <s v="445"/>
    <s v="445"/>
    <s v="155,75"/>
    <s v="37,83"/>
    <s v="0,36"/>
    <x v="6"/>
    <x v="1"/>
    <x v="5"/>
  </r>
  <r>
    <x v="5"/>
    <x v="0"/>
    <n v="209209"/>
    <x v="13"/>
    <x v="0"/>
    <x v="2"/>
    <x v="2"/>
    <m/>
    <m/>
    <m/>
    <m/>
    <m/>
    <x v="0"/>
    <x v="0"/>
    <x v="5"/>
  </r>
  <r>
    <x v="5"/>
    <x v="0"/>
    <n v="206298"/>
    <x v="36"/>
    <x v="1"/>
    <x v="1"/>
    <x v="1"/>
    <m/>
    <m/>
    <m/>
    <m/>
    <m/>
    <x v="0"/>
    <x v="0"/>
    <x v="5"/>
  </r>
  <r>
    <x v="5"/>
    <x v="0"/>
    <n v="209209"/>
    <x v="13"/>
    <x v="0"/>
    <x v="0"/>
    <x v="0"/>
    <m/>
    <m/>
    <m/>
    <m/>
    <m/>
    <x v="0"/>
    <x v="0"/>
    <x v="5"/>
  </r>
  <r>
    <x v="5"/>
    <x v="0"/>
    <n v="204939"/>
    <x v="63"/>
    <x v="0"/>
    <x v="2"/>
    <x v="2"/>
    <m/>
    <m/>
    <m/>
    <m/>
    <m/>
    <x v="0"/>
    <x v="0"/>
    <x v="5"/>
  </r>
  <r>
    <x v="5"/>
    <x v="0"/>
    <n v="204939"/>
    <x v="63"/>
    <x v="0"/>
    <x v="0"/>
    <x v="0"/>
    <m/>
    <m/>
    <m/>
    <m/>
    <m/>
    <x v="0"/>
    <x v="0"/>
    <x v="5"/>
  </r>
  <r>
    <x v="5"/>
    <x v="0"/>
    <n v="301981"/>
    <x v="53"/>
    <x v="0"/>
    <x v="0"/>
    <x v="0"/>
    <m/>
    <m/>
    <m/>
    <m/>
    <m/>
    <x v="0"/>
    <x v="0"/>
    <x v="5"/>
  </r>
  <r>
    <x v="5"/>
    <x v="0"/>
    <n v="210001"/>
    <x v="17"/>
    <x v="0"/>
    <x v="0"/>
    <x v="0"/>
    <s v="225"/>
    <s v="225"/>
    <s v="78,75"/>
    <s v="19,13"/>
    <s v="0,18"/>
    <x v="4"/>
    <x v="1"/>
    <x v="5"/>
  </r>
  <r>
    <x v="5"/>
    <x v="0"/>
    <n v="206348"/>
    <x v="25"/>
    <x v="1"/>
    <x v="2"/>
    <x v="2"/>
    <s v="250"/>
    <s v="250"/>
    <s v="87,5"/>
    <s v="21,25"/>
    <s v="62.5"/>
    <x v="0"/>
    <x v="1"/>
    <x v="5"/>
  </r>
  <r>
    <x v="5"/>
    <x v="0"/>
    <n v="218628"/>
    <x v="79"/>
    <x v="0"/>
    <x v="0"/>
    <x v="0"/>
    <m/>
    <m/>
    <m/>
    <m/>
    <m/>
    <x v="0"/>
    <x v="0"/>
    <x v="5"/>
  </r>
  <r>
    <x v="5"/>
    <x v="0"/>
    <n v="302856"/>
    <x v="19"/>
    <x v="1"/>
    <x v="2"/>
    <x v="2"/>
    <m/>
    <m/>
    <m/>
    <m/>
    <m/>
    <x v="0"/>
    <x v="0"/>
    <x v="5"/>
  </r>
  <r>
    <x v="5"/>
    <x v="0"/>
    <n v="311895"/>
    <x v="3"/>
    <x v="0"/>
    <x v="2"/>
    <x v="2"/>
    <m/>
    <m/>
    <m/>
    <m/>
    <m/>
    <x v="0"/>
    <x v="0"/>
    <x v="5"/>
  </r>
  <r>
    <x v="5"/>
    <x v="0"/>
    <n v="311895"/>
    <x v="3"/>
    <x v="0"/>
    <x v="0"/>
    <x v="0"/>
    <m/>
    <m/>
    <m/>
    <m/>
    <m/>
    <x v="0"/>
    <x v="0"/>
    <x v="5"/>
  </r>
  <r>
    <x v="5"/>
    <x v="0"/>
    <n v="312807"/>
    <x v="16"/>
    <x v="1"/>
    <x v="2"/>
    <x v="2"/>
    <s v="185"/>
    <s v="185"/>
    <s v="64,75"/>
    <s v="15,73"/>
    <s v="46.25"/>
    <x v="0"/>
    <x v="1"/>
    <x v="5"/>
  </r>
  <r>
    <x v="5"/>
    <x v="0"/>
    <n v="333530"/>
    <x v="54"/>
    <x v="0"/>
    <x v="2"/>
    <x v="2"/>
    <m/>
    <m/>
    <m/>
    <m/>
    <m/>
    <x v="0"/>
    <x v="0"/>
    <x v="5"/>
  </r>
  <r>
    <x v="5"/>
    <x v="0"/>
    <n v="333530"/>
    <x v="54"/>
    <x v="0"/>
    <x v="0"/>
    <x v="0"/>
    <m/>
    <m/>
    <m/>
    <m/>
    <m/>
    <x v="0"/>
    <x v="0"/>
    <x v="5"/>
  </r>
  <r>
    <x v="5"/>
    <x v="0"/>
    <n v="209208"/>
    <x v="11"/>
    <x v="0"/>
    <x v="2"/>
    <x v="2"/>
    <m/>
    <m/>
    <m/>
    <m/>
    <m/>
    <x v="0"/>
    <x v="0"/>
    <x v="5"/>
  </r>
  <r>
    <x v="5"/>
    <x v="6"/>
    <n v="206348"/>
    <x v="25"/>
    <x v="1"/>
    <x v="1"/>
    <x v="1"/>
    <s v="150"/>
    <s v="150"/>
    <s v="52,5"/>
    <s v="12,75"/>
    <s v="0,12"/>
    <x v="5"/>
    <x v="1"/>
    <x v="5"/>
  </r>
  <r>
    <x v="5"/>
    <x v="0"/>
    <n v="209208"/>
    <x v="11"/>
    <x v="0"/>
    <x v="0"/>
    <x v="0"/>
    <m/>
    <m/>
    <m/>
    <m/>
    <m/>
    <x v="0"/>
    <x v="0"/>
    <x v="5"/>
  </r>
  <r>
    <x v="5"/>
    <x v="0"/>
    <n v="158311"/>
    <x v="80"/>
    <x v="0"/>
    <x v="2"/>
    <x v="2"/>
    <m/>
    <m/>
    <m/>
    <m/>
    <m/>
    <x v="0"/>
    <x v="0"/>
    <x v="5"/>
  </r>
  <r>
    <x v="5"/>
    <x v="0"/>
    <n v="158311"/>
    <x v="80"/>
    <x v="0"/>
    <x v="0"/>
    <x v="0"/>
    <m/>
    <m/>
    <m/>
    <m/>
    <m/>
    <x v="0"/>
    <x v="0"/>
    <x v="5"/>
  </r>
  <r>
    <x v="5"/>
    <x v="0"/>
    <n v="218402"/>
    <x v="71"/>
    <x v="1"/>
    <x v="2"/>
    <x v="2"/>
    <s v="135"/>
    <s v="135"/>
    <s v="47,25"/>
    <s v="11,48"/>
    <s v="33.75"/>
    <x v="0"/>
    <x v="1"/>
    <x v="5"/>
  </r>
  <r>
    <x v="5"/>
    <x v="0"/>
    <n v="218402"/>
    <x v="71"/>
    <x v="0"/>
    <x v="0"/>
    <x v="0"/>
    <m/>
    <m/>
    <m/>
    <m/>
    <m/>
    <x v="0"/>
    <x v="0"/>
    <x v="5"/>
  </r>
  <r>
    <x v="5"/>
    <x v="0"/>
    <n v="205985"/>
    <x v="42"/>
    <x v="0"/>
    <x v="0"/>
    <x v="0"/>
    <m/>
    <m/>
    <m/>
    <m/>
    <m/>
    <x v="0"/>
    <x v="0"/>
    <x v="5"/>
  </r>
  <r>
    <x v="5"/>
    <x v="0"/>
    <n v="206708"/>
    <x v="4"/>
    <x v="0"/>
    <x v="2"/>
    <x v="2"/>
    <m/>
    <m/>
    <m/>
    <m/>
    <m/>
    <x v="0"/>
    <x v="0"/>
    <x v="5"/>
  </r>
  <r>
    <x v="5"/>
    <x v="0"/>
    <n v="207743"/>
    <x v="5"/>
    <x v="0"/>
    <x v="0"/>
    <x v="0"/>
    <m/>
    <m/>
    <m/>
    <m/>
    <m/>
    <x v="0"/>
    <x v="0"/>
    <x v="5"/>
  </r>
  <r>
    <x v="5"/>
    <x v="0"/>
    <n v="314137"/>
    <x v="20"/>
    <x v="1"/>
    <x v="2"/>
    <x v="2"/>
    <s v="215"/>
    <s v="215"/>
    <s v="75,25"/>
    <s v="18,28"/>
    <s v="53.75"/>
    <x v="0"/>
    <x v="1"/>
    <x v="5"/>
  </r>
  <r>
    <x v="5"/>
    <x v="0"/>
    <n v="211470"/>
    <x v="31"/>
    <x v="0"/>
    <x v="2"/>
    <x v="2"/>
    <m/>
    <m/>
    <m/>
    <m/>
    <m/>
    <x v="0"/>
    <x v="0"/>
    <x v="5"/>
  </r>
  <r>
    <x v="5"/>
    <x v="0"/>
    <n v="211470"/>
    <x v="31"/>
    <x v="0"/>
    <x v="0"/>
    <x v="0"/>
    <m/>
    <m/>
    <m/>
    <m/>
    <m/>
    <x v="0"/>
    <x v="0"/>
    <x v="5"/>
  </r>
  <r>
    <x v="5"/>
    <x v="0"/>
    <n v="300711"/>
    <x v="84"/>
    <x v="0"/>
    <x v="2"/>
    <x v="2"/>
    <m/>
    <m/>
    <m/>
    <m/>
    <m/>
    <x v="0"/>
    <x v="0"/>
    <x v="5"/>
  </r>
  <r>
    <x v="5"/>
    <x v="0"/>
    <n v="300711"/>
    <x v="84"/>
    <x v="0"/>
    <x v="0"/>
    <x v="0"/>
    <m/>
    <m/>
    <m/>
    <m/>
    <m/>
    <x v="0"/>
    <x v="0"/>
    <x v="5"/>
  </r>
  <r>
    <x v="5"/>
    <x v="0"/>
    <n v="206708"/>
    <x v="4"/>
    <x v="1"/>
    <x v="1"/>
    <x v="1"/>
    <m/>
    <m/>
    <m/>
    <m/>
    <m/>
    <x v="0"/>
    <x v="0"/>
    <x v="5"/>
  </r>
  <r>
    <x v="5"/>
    <x v="0"/>
    <n v="218644"/>
    <x v="85"/>
    <x v="0"/>
    <x v="0"/>
    <x v="0"/>
    <m/>
    <m/>
    <m/>
    <m/>
    <m/>
    <x v="0"/>
    <x v="0"/>
    <x v="5"/>
  </r>
  <r>
    <x v="5"/>
    <x v="0"/>
    <n v="303189"/>
    <x v="9"/>
    <x v="0"/>
    <x v="2"/>
    <x v="2"/>
    <m/>
    <m/>
    <m/>
    <m/>
    <m/>
    <x v="0"/>
    <x v="0"/>
    <x v="5"/>
  </r>
  <r>
    <x v="5"/>
    <x v="0"/>
    <n v="303189"/>
    <x v="9"/>
    <x v="0"/>
    <x v="0"/>
    <x v="0"/>
    <m/>
    <m/>
    <m/>
    <m/>
    <m/>
    <x v="0"/>
    <x v="0"/>
    <x v="5"/>
  </r>
  <r>
    <x v="5"/>
    <x v="4"/>
    <n v="302769"/>
    <x v="24"/>
    <x v="1"/>
    <x v="1"/>
    <x v="1"/>
    <m/>
    <m/>
    <m/>
    <m/>
    <m/>
    <x v="0"/>
    <x v="0"/>
    <x v="5"/>
  </r>
  <r>
    <x v="5"/>
    <x v="0"/>
    <n v="301983"/>
    <x v="47"/>
    <x v="0"/>
    <x v="0"/>
    <x v="0"/>
    <m/>
    <m/>
    <m/>
    <m/>
    <m/>
    <x v="0"/>
    <x v="0"/>
    <x v="5"/>
  </r>
  <r>
    <x v="5"/>
    <x v="0"/>
    <n v="118535"/>
    <x v="90"/>
    <x v="0"/>
    <x v="2"/>
    <x v="2"/>
    <m/>
    <m/>
    <m/>
    <m/>
    <m/>
    <x v="0"/>
    <x v="0"/>
    <x v="5"/>
  </r>
  <r>
    <x v="5"/>
    <x v="0"/>
    <n v="206968"/>
    <x v="86"/>
    <x v="1"/>
    <x v="2"/>
    <x v="2"/>
    <s v="215"/>
    <s v="215"/>
    <s v="75,25"/>
    <s v="18,28"/>
    <s v="53.75"/>
    <x v="0"/>
    <x v="1"/>
    <x v="5"/>
  </r>
  <r>
    <x v="5"/>
    <x v="0"/>
    <n v="118535"/>
    <x v="90"/>
    <x v="0"/>
    <x v="0"/>
    <x v="0"/>
    <m/>
    <m/>
    <m/>
    <m/>
    <m/>
    <x v="0"/>
    <x v="0"/>
    <x v="5"/>
  </r>
  <r>
    <x v="5"/>
    <x v="0"/>
    <n v="315199"/>
    <x v="22"/>
    <x v="1"/>
    <x v="1"/>
    <x v="1"/>
    <m/>
    <m/>
    <m/>
    <m/>
    <m/>
    <x v="0"/>
    <x v="0"/>
    <x v="5"/>
  </r>
  <r>
    <x v="5"/>
    <x v="0"/>
    <n v="204615"/>
    <x v="67"/>
    <x v="0"/>
    <x v="2"/>
    <x v="2"/>
    <m/>
    <m/>
    <m/>
    <m/>
    <m/>
    <x v="0"/>
    <x v="0"/>
    <x v="5"/>
  </r>
  <r>
    <x v="5"/>
    <x v="0"/>
    <n v="204615"/>
    <x v="67"/>
    <x v="0"/>
    <x v="0"/>
    <x v="0"/>
    <m/>
    <m/>
    <m/>
    <m/>
    <m/>
    <x v="0"/>
    <x v="0"/>
    <x v="5"/>
  </r>
  <r>
    <x v="5"/>
    <x v="0"/>
    <n v="206348"/>
    <x v="25"/>
    <x v="0"/>
    <x v="0"/>
    <x v="0"/>
    <s v="150"/>
    <s v="150"/>
    <s v="52,5"/>
    <s v="12,75"/>
    <s v="0,12"/>
    <x v="5"/>
    <x v="1"/>
    <x v="5"/>
  </r>
  <r>
    <x v="5"/>
    <x v="0"/>
    <n v="206968"/>
    <x v="86"/>
    <x v="0"/>
    <x v="0"/>
    <x v="0"/>
    <m/>
    <m/>
    <m/>
    <m/>
    <m/>
    <x v="0"/>
    <x v="0"/>
    <x v="5"/>
  </r>
  <r>
    <x v="5"/>
    <x v="0"/>
    <n v="206968"/>
    <x v="86"/>
    <x v="0"/>
    <x v="1"/>
    <x v="1"/>
    <m/>
    <m/>
    <m/>
    <m/>
    <m/>
    <x v="0"/>
    <x v="0"/>
    <x v="5"/>
  </r>
  <r>
    <x v="5"/>
    <x v="0"/>
    <n v="218732"/>
    <x v="89"/>
    <x v="0"/>
    <x v="2"/>
    <x v="2"/>
    <m/>
    <m/>
    <m/>
    <m/>
    <m/>
    <x v="0"/>
    <x v="0"/>
    <x v="5"/>
  </r>
  <r>
    <x v="5"/>
    <x v="1"/>
    <n v="207404"/>
    <x v="2"/>
    <x v="1"/>
    <x v="1"/>
    <x v="1"/>
    <m/>
    <m/>
    <m/>
    <m/>
    <m/>
    <x v="0"/>
    <x v="0"/>
    <x v="5"/>
  </r>
  <r>
    <x v="5"/>
    <x v="0"/>
    <n v="218732"/>
    <x v="89"/>
    <x v="0"/>
    <x v="0"/>
    <x v="0"/>
    <m/>
    <m/>
    <m/>
    <m/>
    <m/>
    <x v="0"/>
    <x v="0"/>
    <x v="5"/>
  </r>
  <r>
    <x v="5"/>
    <x v="0"/>
    <n v="314137"/>
    <x v="20"/>
    <x v="0"/>
    <x v="0"/>
    <x v="0"/>
    <m/>
    <m/>
    <m/>
    <m/>
    <m/>
    <x v="0"/>
    <x v="0"/>
    <x v="5"/>
  </r>
  <r>
    <x v="5"/>
    <x v="0"/>
    <n v="314137"/>
    <x v="20"/>
    <x v="0"/>
    <x v="1"/>
    <x v="1"/>
    <m/>
    <m/>
    <m/>
    <m/>
    <m/>
    <x v="0"/>
    <x v="0"/>
    <x v="5"/>
  </r>
  <r>
    <x v="5"/>
    <x v="0"/>
    <n v="117456"/>
    <x v="70"/>
    <x v="0"/>
    <x v="2"/>
    <x v="2"/>
    <m/>
    <m/>
    <m/>
    <m/>
    <m/>
    <x v="0"/>
    <x v="0"/>
    <x v="5"/>
  </r>
  <r>
    <x v="5"/>
    <x v="0"/>
    <n v="117456"/>
    <x v="70"/>
    <x v="0"/>
    <x v="0"/>
    <x v="0"/>
    <m/>
    <m/>
    <m/>
    <m/>
    <m/>
    <x v="0"/>
    <x v="0"/>
    <x v="5"/>
  </r>
  <r>
    <x v="5"/>
    <x v="1"/>
    <n v="302737"/>
    <x v="30"/>
    <x v="1"/>
    <x v="1"/>
    <x v="1"/>
    <m/>
    <m/>
    <m/>
    <m/>
    <m/>
    <x v="0"/>
    <x v="0"/>
    <x v="5"/>
  </r>
  <r>
    <x v="5"/>
    <x v="0"/>
    <n v="301229"/>
    <x v="91"/>
    <x v="0"/>
    <x v="0"/>
    <x v="0"/>
    <s v="125"/>
    <s v="125"/>
    <s v="43,75"/>
    <s v="10,63"/>
    <s v="0,1"/>
    <x v="9"/>
    <x v="1"/>
    <x v="5"/>
  </r>
  <r>
    <x v="5"/>
    <x v="0"/>
    <n v="316646"/>
    <x v="26"/>
    <x v="1"/>
    <x v="2"/>
    <x v="2"/>
    <s v="100"/>
    <s v="100"/>
    <s v="35"/>
    <s v="8,5"/>
    <s v="25"/>
    <x v="0"/>
    <x v="1"/>
    <x v="5"/>
  </r>
  <r>
    <x v="5"/>
    <x v="0"/>
    <n v="207743"/>
    <x v="5"/>
    <x v="1"/>
    <x v="2"/>
    <x v="2"/>
    <s v="205"/>
    <s v="205"/>
    <s v="71,75"/>
    <s v="17,43"/>
    <s v="51.25"/>
    <x v="0"/>
    <x v="1"/>
    <x v="5"/>
  </r>
  <r>
    <x v="5"/>
    <x v="0"/>
    <n v="301229"/>
    <x v="91"/>
    <x v="0"/>
    <x v="1"/>
    <x v="1"/>
    <s v="125"/>
    <s v="125"/>
    <s v="43,75"/>
    <s v="10,63"/>
    <s v="0,1"/>
    <x v="9"/>
    <x v="1"/>
    <x v="5"/>
  </r>
  <r>
    <x v="5"/>
    <x v="0"/>
    <n v="144649"/>
    <x v="94"/>
    <x v="0"/>
    <x v="2"/>
    <x v="2"/>
    <m/>
    <m/>
    <m/>
    <m/>
    <m/>
    <x v="0"/>
    <x v="0"/>
    <x v="5"/>
  </r>
  <r>
    <x v="5"/>
    <x v="0"/>
    <n v="144649"/>
    <x v="94"/>
    <x v="0"/>
    <x v="0"/>
    <x v="0"/>
    <m/>
    <m/>
    <m/>
    <m/>
    <m/>
    <x v="0"/>
    <x v="0"/>
    <x v="5"/>
  </r>
  <r>
    <x v="5"/>
    <x v="0"/>
    <n v="207743"/>
    <x v="5"/>
    <x v="1"/>
    <x v="1"/>
    <x v="1"/>
    <m/>
    <m/>
    <m/>
    <m/>
    <m/>
    <x v="0"/>
    <x v="0"/>
    <x v="5"/>
  </r>
  <r>
    <x v="5"/>
    <x v="0"/>
    <n v="215020"/>
    <x v="43"/>
    <x v="0"/>
    <x v="0"/>
    <x v="0"/>
    <m/>
    <m/>
    <m/>
    <m/>
    <m/>
    <x v="0"/>
    <x v="0"/>
    <x v="5"/>
  </r>
  <r>
    <x v="5"/>
    <x v="0"/>
    <n v="209211"/>
    <x v="15"/>
    <x v="0"/>
    <x v="2"/>
    <x v="2"/>
    <m/>
    <m/>
    <m/>
    <m/>
    <m/>
    <x v="0"/>
    <x v="0"/>
    <x v="5"/>
  </r>
  <r>
    <x v="5"/>
    <x v="0"/>
    <n v="209211"/>
    <x v="15"/>
    <x v="0"/>
    <x v="0"/>
    <x v="0"/>
    <m/>
    <m/>
    <m/>
    <m/>
    <m/>
    <x v="0"/>
    <x v="0"/>
    <x v="5"/>
  </r>
  <r>
    <x v="5"/>
    <x v="0"/>
    <n v="205228"/>
    <x v="50"/>
    <x v="0"/>
    <x v="2"/>
    <x v="2"/>
    <s v="125"/>
    <s v="125"/>
    <s v="43,75"/>
    <s v="10,63"/>
    <s v="31.25"/>
    <x v="0"/>
    <x v="1"/>
    <x v="5"/>
  </r>
  <r>
    <x v="5"/>
    <x v="0"/>
    <n v="205228"/>
    <x v="50"/>
    <x v="0"/>
    <x v="0"/>
    <x v="0"/>
    <s v="205"/>
    <s v="205"/>
    <s v="71,75"/>
    <s v="17,43"/>
    <s v="0,16"/>
    <x v="10"/>
    <x v="1"/>
    <x v="5"/>
  </r>
  <r>
    <x v="5"/>
    <x v="0"/>
    <n v="208277"/>
    <x v="8"/>
    <x v="1"/>
    <x v="2"/>
    <x v="2"/>
    <s v="175"/>
    <s v="175"/>
    <s v="61,25"/>
    <s v="14,88"/>
    <s v="43.75"/>
    <x v="0"/>
    <x v="1"/>
    <x v="5"/>
  </r>
  <r>
    <x v="5"/>
    <x v="0"/>
    <n v="210557"/>
    <x v="28"/>
    <x v="0"/>
    <x v="2"/>
    <x v="2"/>
    <m/>
    <m/>
    <m/>
    <m/>
    <m/>
    <x v="0"/>
    <x v="0"/>
    <x v="5"/>
  </r>
  <r>
    <x v="5"/>
    <x v="0"/>
    <n v="316646"/>
    <x v="26"/>
    <x v="1"/>
    <x v="1"/>
    <x v="1"/>
    <s v="95"/>
    <s v="95"/>
    <s v="33,25"/>
    <s v="8,08"/>
    <s v="0,08"/>
    <x v="7"/>
    <x v="1"/>
    <x v="5"/>
  </r>
  <r>
    <x v="5"/>
    <x v="0"/>
    <n v="210557"/>
    <x v="28"/>
    <x v="0"/>
    <x v="0"/>
    <x v="0"/>
    <m/>
    <m/>
    <m/>
    <m/>
    <m/>
    <x v="0"/>
    <x v="0"/>
    <x v="5"/>
  </r>
  <r>
    <x v="5"/>
    <x v="0"/>
    <n v="211622"/>
    <x v="33"/>
    <x v="0"/>
    <x v="0"/>
    <x v="0"/>
    <m/>
    <m/>
    <m/>
    <m/>
    <m/>
    <x v="0"/>
    <x v="0"/>
    <x v="5"/>
  </r>
  <r>
    <x v="5"/>
    <x v="0"/>
    <n v="211622"/>
    <x v="33"/>
    <x v="0"/>
    <x v="1"/>
    <x v="1"/>
    <m/>
    <m/>
    <m/>
    <m/>
    <m/>
    <x v="0"/>
    <x v="0"/>
    <x v="5"/>
  </r>
  <r>
    <x v="5"/>
    <x v="0"/>
    <n v="218674"/>
    <x v="95"/>
    <x v="0"/>
    <x v="2"/>
    <x v="2"/>
    <m/>
    <m/>
    <m/>
    <m/>
    <m/>
    <x v="0"/>
    <x v="0"/>
    <x v="5"/>
  </r>
  <r>
    <x v="5"/>
    <x v="0"/>
    <n v="218674"/>
    <x v="95"/>
    <x v="0"/>
    <x v="0"/>
    <x v="0"/>
    <m/>
    <m/>
    <m/>
    <m/>
    <m/>
    <x v="0"/>
    <x v="0"/>
    <x v="5"/>
  </r>
  <r>
    <x v="5"/>
    <x v="3"/>
    <n v="208277"/>
    <x v="8"/>
    <x v="1"/>
    <x v="1"/>
    <x v="1"/>
    <s v="185"/>
    <s v="185"/>
    <s v="64,75"/>
    <s v="15,73"/>
    <s v="0,15"/>
    <x v="2"/>
    <x v="1"/>
    <x v="5"/>
  </r>
  <r>
    <x v="5"/>
    <x v="0"/>
    <n v="312807"/>
    <x v="16"/>
    <x v="0"/>
    <x v="0"/>
    <x v="0"/>
    <m/>
    <m/>
    <m/>
    <m/>
    <m/>
    <x v="0"/>
    <x v="0"/>
    <x v="5"/>
  </r>
  <r>
    <x v="5"/>
    <x v="0"/>
    <n v="312807"/>
    <x v="16"/>
    <x v="0"/>
    <x v="1"/>
    <x v="1"/>
    <m/>
    <m/>
    <m/>
    <m/>
    <m/>
    <x v="0"/>
    <x v="0"/>
    <x v="5"/>
  </r>
  <r>
    <x v="5"/>
    <x v="0"/>
    <n v="302737"/>
    <x v="30"/>
    <x v="1"/>
    <x v="2"/>
    <x v="2"/>
    <s v="210"/>
    <s v="210"/>
    <s v="73,5"/>
    <s v="17,85"/>
    <s v="52.5"/>
    <x v="0"/>
    <x v="1"/>
    <x v="5"/>
  </r>
  <r>
    <x v="5"/>
    <x v="0"/>
    <n v="169537"/>
    <x v="83"/>
    <x v="0"/>
    <x v="2"/>
    <x v="2"/>
    <m/>
    <m/>
    <m/>
    <m/>
    <m/>
    <x v="0"/>
    <x v="0"/>
    <x v="5"/>
  </r>
  <r>
    <x v="5"/>
    <x v="0"/>
    <n v="169537"/>
    <x v="83"/>
    <x v="0"/>
    <x v="0"/>
    <x v="0"/>
    <m/>
    <m/>
    <m/>
    <m/>
    <m/>
    <x v="0"/>
    <x v="0"/>
    <x v="5"/>
  </r>
  <r>
    <x v="5"/>
    <x v="0"/>
    <n v="208277"/>
    <x v="8"/>
    <x v="0"/>
    <x v="0"/>
    <x v="0"/>
    <s v="185"/>
    <s v="185"/>
    <s v="64,75"/>
    <s v="15,73"/>
    <s v="0,15"/>
    <x v="2"/>
    <x v="1"/>
    <x v="5"/>
  </r>
  <r>
    <x v="5"/>
    <x v="3"/>
    <n v="316879"/>
    <x v="32"/>
    <x v="1"/>
    <x v="2"/>
    <x v="2"/>
    <s v="60"/>
    <s v="60"/>
    <s v="21"/>
    <s v="5,1"/>
    <s v="15"/>
    <x v="0"/>
    <x v="1"/>
    <x v="5"/>
  </r>
  <r>
    <x v="5"/>
    <x v="0"/>
    <n v="206298"/>
    <x v="36"/>
    <x v="0"/>
    <x v="2"/>
    <x v="2"/>
    <m/>
    <m/>
    <m/>
    <m/>
    <m/>
    <x v="0"/>
    <x v="0"/>
    <x v="5"/>
  </r>
  <r>
    <x v="5"/>
    <x v="0"/>
    <n v="209208"/>
    <x v="11"/>
    <x v="1"/>
    <x v="1"/>
    <x v="1"/>
    <m/>
    <m/>
    <m/>
    <m/>
    <m/>
    <x v="0"/>
    <x v="0"/>
    <x v="5"/>
  </r>
  <r>
    <x v="5"/>
    <x v="0"/>
    <n v="206298"/>
    <x v="36"/>
    <x v="0"/>
    <x v="0"/>
    <x v="0"/>
    <m/>
    <m/>
    <m/>
    <m/>
    <m/>
    <x v="0"/>
    <x v="0"/>
    <x v="5"/>
  </r>
  <r>
    <x v="5"/>
    <x v="0"/>
    <n v="210127"/>
    <x v="18"/>
    <x v="0"/>
    <x v="2"/>
    <x v="2"/>
    <m/>
    <m/>
    <m/>
    <m/>
    <m/>
    <x v="0"/>
    <x v="0"/>
    <x v="5"/>
  </r>
  <r>
    <x v="5"/>
    <x v="0"/>
    <n v="210127"/>
    <x v="18"/>
    <x v="0"/>
    <x v="0"/>
    <x v="0"/>
    <m/>
    <m/>
    <m/>
    <m/>
    <m/>
    <x v="0"/>
    <x v="0"/>
    <x v="5"/>
  </r>
  <r>
    <x v="5"/>
    <x v="0"/>
    <n v="312259"/>
    <x v="7"/>
    <x v="0"/>
    <x v="0"/>
    <x v="0"/>
    <m/>
    <m/>
    <m/>
    <m/>
    <m/>
    <x v="0"/>
    <x v="0"/>
    <x v="5"/>
  </r>
  <r>
    <x v="5"/>
    <x v="0"/>
    <n v="168458"/>
    <x v="88"/>
    <x v="0"/>
    <x v="2"/>
    <x v="2"/>
    <m/>
    <m/>
    <m/>
    <m/>
    <m/>
    <x v="0"/>
    <x v="0"/>
    <x v="5"/>
  </r>
  <r>
    <x v="5"/>
    <x v="4"/>
    <n v="209209"/>
    <x v="13"/>
    <x v="1"/>
    <x v="1"/>
    <x v="1"/>
    <m/>
    <m/>
    <m/>
    <m/>
    <m/>
    <x v="0"/>
    <x v="0"/>
    <x v="5"/>
  </r>
  <r>
    <x v="5"/>
    <x v="0"/>
    <n v="168458"/>
    <x v="88"/>
    <x v="0"/>
    <x v="0"/>
    <x v="0"/>
    <m/>
    <m/>
    <m/>
    <m/>
    <m/>
    <x v="0"/>
    <x v="0"/>
    <x v="5"/>
  </r>
  <r>
    <x v="5"/>
    <x v="0"/>
    <n v="213849"/>
    <x v="37"/>
    <x v="0"/>
    <x v="2"/>
    <x v="2"/>
    <m/>
    <m/>
    <m/>
    <m/>
    <m/>
    <x v="0"/>
    <x v="0"/>
    <x v="5"/>
  </r>
  <r>
    <x v="5"/>
    <x v="0"/>
    <n v="213849"/>
    <x v="37"/>
    <x v="0"/>
    <x v="0"/>
    <x v="0"/>
    <m/>
    <m/>
    <m/>
    <m/>
    <m/>
    <x v="0"/>
    <x v="0"/>
    <x v="5"/>
  </r>
  <r>
    <x v="5"/>
    <x v="0"/>
    <n v="336442"/>
    <x v="56"/>
    <x v="1"/>
    <x v="2"/>
    <x v="2"/>
    <s v="215"/>
    <s v="215"/>
    <s v="75,25"/>
    <s v="18,28"/>
    <s v="53.75"/>
    <x v="0"/>
    <x v="1"/>
    <x v="5"/>
  </r>
  <r>
    <x v="5"/>
    <x v="0"/>
    <n v="317470"/>
    <x v="34"/>
    <x v="1"/>
    <x v="2"/>
    <x v="2"/>
    <s v="100"/>
    <s v="100"/>
    <s v="35"/>
    <s v="8,5"/>
    <s v="25"/>
    <x v="0"/>
    <x v="1"/>
    <x v="5"/>
  </r>
  <r>
    <x v="5"/>
    <x v="0"/>
    <n v="336442"/>
    <x v="56"/>
    <x v="0"/>
    <x v="0"/>
    <x v="0"/>
    <s v="190"/>
    <s v="190"/>
    <s v="66,5"/>
    <s v="16,15"/>
    <s v="0,15"/>
    <x v="2"/>
    <x v="1"/>
    <x v="5"/>
  </r>
  <r>
    <x v="5"/>
    <x v="0"/>
    <n v="209211"/>
    <x v="15"/>
    <x v="1"/>
    <x v="1"/>
    <x v="1"/>
    <m/>
    <m/>
    <m/>
    <m/>
    <m/>
    <x v="0"/>
    <x v="0"/>
    <x v="5"/>
  </r>
  <r>
    <x v="5"/>
    <x v="0"/>
    <n v="336442"/>
    <x v="56"/>
    <x v="0"/>
    <x v="1"/>
    <x v="1"/>
    <s v="190"/>
    <s v="190"/>
    <s v="66,5"/>
    <s v="16,15"/>
    <s v="0,15"/>
    <x v="2"/>
    <x v="1"/>
    <x v="5"/>
  </r>
  <r>
    <x v="5"/>
    <x v="0"/>
    <n v="206236"/>
    <x v="38"/>
    <x v="0"/>
    <x v="2"/>
    <x v="2"/>
    <m/>
    <m/>
    <m/>
    <m/>
    <m/>
    <x v="0"/>
    <x v="0"/>
    <x v="5"/>
  </r>
  <r>
    <x v="5"/>
    <x v="0"/>
    <n v="206236"/>
    <x v="38"/>
    <x v="0"/>
    <x v="0"/>
    <x v="0"/>
    <s v="280"/>
    <s v="280"/>
    <s v="98"/>
    <s v="23,8"/>
    <s v="0,22"/>
    <x v="8"/>
    <x v="1"/>
    <x v="5"/>
  </r>
  <r>
    <x v="5"/>
    <x v="0"/>
    <n v="206708"/>
    <x v="4"/>
    <x v="0"/>
    <x v="0"/>
    <x v="0"/>
    <m/>
    <m/>
    <m/>
    <m/>
    <m/>
    <x v="0"/>
    <x v="0"/>
    <x v="5"/>
  </r>
  <r>
    <x v="5"/>
    <x v="0"/>
    <n v="217081"/>
    <x v="51"/>
    <x v="0"/>
    <x v="2"/>
    <x v="2"/>
    <m/>
    <m/>
    <m/>
    <m/>
    <m/>
    <x v="0"/>
    <x v="0"/>
    <x v="5"/>
  </r>
  <r>
    <x v="5"/>
    <x v="0"/>
    <n v="302335"/>
    <x v="39"/>
    <x v="1"/>
    <x v="1"/>
    <x v="1"/>
    <m/>
    <m/>
    <m/>
    <m/>
    <m/>
    <x v="0"/>
    <x v="0"/>
    <x v="5"/>
  </r>
  <r>
    <x v="5"/>
    <x v="0"/>
    <n v="210001"/>
    <x v="17"/>
    <x v="1"/>
    <x v="2"/>
    <x v="2"/>
    <s v="195"/>
    <s v="195"/>
    <s v="68,25"/>
    <s v="16,58"/>
    <s v="48.75"/>
    <x v="0"/>
    <x v="1"/>
    <x v="5"/>
  </r>
  <r>
    <x v="5"/>
    <x v="0"/>
    <n v="217081"/>
    <x v="51"/>
    <x v="0"/>
    <x v="0"/>
    <x v="0"/>
    <m/>
    <m/>
    <m/>
    <m/>
    <m/>
    <x v="0"/>
    <x v="0"/>
    <x v="5"/>
  </r>
  <r>
    <x v="5"/>
    <x v="0"/>
    <n v="300169"/>
    <x v="101"/>
    <x v="0"/>
    <x v="0"/>
    <x v="0"/>
    <s v="95"/>
    <s v="95"/>
    <s v="33,25"/>
    <s v="8,08"/>
    <s v="0,08"/>
    <x v="7"/>
    <x v="1"/>
    <x v="5"/>
  </r>
  <r>
    <x v="5"/>
    <x v="0"/>
    <n v="300571"/>
    <x v="99"/>
    <x v="0"/>
    <x v="0"/>
    <x v="0"/>
    <s v="0"/>
    <s v="150"/>
    <s v="52,5"/>
    <s v="12,75"/>
    <s v="0"/>
    <x v="11"/>
    <x v="1"/>
    <x v="5"/>
  </r>
  <r>
    <x v="5"/>
    <x v="0"/>
    <n v="317470"/>
    <x v="34"/>
    <x v="1"/>
    <x v="1"/>
    <x v="1"/>
    <s v="75"/>
    <s v="75"/>
    <s v="26,25"/>
    <s v="6,38"/>
    <s v="0,06"/>
    <x v="3"/>
    <x v="1"/>
    <x v="5"/>
  </r>
  <r>
    <x v="5"/>
    <x v="0"/>
    <n v="302856"/>
    <x v="19"/>
    <x v="0"/>
    <x v="0"/>
    <x v="0"/>
    <m/>
    <m/>
    <m/>
    <m/>
    <m/>
    <x v="0"/>
    <x v="0"/>
    <x v="5"/>
  </r>
  <r>
    <x v="5"/>
    <x v="0"/>
    <n v="302856"/>
    <x v="19"/>
    <x v="1"/>
    <x v="1"/>
    <x v="1"/>
    <m/>
    <m/>
    <m/>
    <m/>
    <m/>
    <x v="0"/>
    <x v="0"/>
    <x v="5"/>
  </r>
  <r>
    <x v="5"/>
    <x v="0"/>
    <n v="303219"/>
    <x v="6"/>
    <x v="0"/>
    <x v="2"/>
    <x v="2"/>
    <m/>
    <m/>
    <m/>
    <m/>
    <m/>
    <x v="0"/>
    <x v="0"/>
    <x v="5"/>
  </r>
  <r>
    <x v="5"/>
    <x v="0"/>
    <n v="303219"/>
    <x v="6"/>
    <x v="0"/>
    <x v="0"/>
    <x v="0"/>
    <m/>
    <m/>
    <m/>
    <m/>
    <m/>
    <x v="0"/>
    <x v="0"/>
    <x v="5"/>
  </r>
  <r>
    <x v="5"/>
    <x v="0"/>
    <n v="210001"/>
    <x v="17"/>
    <x v="1"/>
    <x v="1"/>
    <x v="1"/>
    <s v="225"/>
    <s v="225"/>
    <s v="78,75"/>
    <s v="19,13"/>
    <s v="0,18"/>
    <x v="4"/>
    <x v="1"/>
    <x v="5"/>
  </r>
  <r>
    <x v="5"/>
    <x v="0"/>
    <n v="120762"/>
    <x v="100"/>
    <x v="1"/>
    <x v="0"/>
    <x v="0"/>
    <s v="140"/>
    <s v="140"/>
    <s v="49"/>
    <s v="11,9"/>
    <s v="0,11"/>
    <x v="12"/>
    <x v="1"/>
    <x v="5"/>
  </r>
  <r>
    <x v="5"/>
    <x v="0"/>
    <n v="149445"/>
    <x v="102"/>
    <x v="0"/>
    <x v="2"/>
    <x v="2"/>
    <m/>
    <m/>
    <m/>
    <m/>
    <m/>
    <x v="0"/>
    <x v="0"/>
    <x v="5"/>
  </r>
  <r>
    <x v="5"/>
    <x v="0"/>
    <n v="149445"/>
    <x v="102"/>
    <x v="0"/>
    <x v="0"/>
    <x v="0"/>
    <m/>
    <m/>
    <m/>
    <m/>
    <m/>
    <x v="0"/>
    <x v="0"/>
    <x v="5"/>
  </r>
  <r>
    <x v="5"/>
    <x v="0"/>
    <n v="161520"/>
    <x v="92"/>
    <x v="0"/>
    <x v="2"/>
    <x v="2"/>
    <m/>
    <m/>
    <m/>
    <m/>
    <m/>
    <x v="0"/>
    <x v="0"/>
    <x v="5"/>
  </r>
  <r>
    <x v="5"/>
    <x v="0"/>
    <n v="161520"/>
    <x v="92"/>
    <x v="0"/>
    <x v="0"/>
    <x v="0"/>
    <m/>
    <m/>
    <m/>
    <m/>
    <m/>
    <x v="0"/>
    <x v="0"/>
    <x v="5"/>
  </r>
  <r>
    <x v="5"/>
    <x v="0"/>
    <n v="169872"/>
    <x v="77"/>
    <x v="0"/>
    <x v="2"/>
    <x v="2"/>
    <m/>
    <m/>
    <m/>
    <m/>
    <m/>
    <x v="0"/>
    <x v="0"/>
    <x v="5"/>
  </r>
  <r>
    <x v="5"/>
    <x v="0"/>
    <n v="302335"/>
    <x v="39"/>
    <x v="1"/>
    <x v="2"/>
    <x v="2"/>
    <s v="145"/>
    <s v="145"/>
    <s v="50,75"/>
    <s v="12,33"/>
    <s v="36.25"/>
    <x v="0"/>
    <x v="1"/>
    <x v="5"/>
  </r>
  <r>
    <x v="5"/>
    <x v="0"/>
    <n v="321932"/>
    <x v="41"/>
    <x v="1"/>
    <x v="2"/>
    <x v="2"/>
    <s v="230"/>
    <s v="230"/>
    <s v="80,5"/>
    <s v="19,55"/>
    <s v="57.5"/>
    <x v="0"/>
    <x v="1"/>
    <x v="5"/>
  </r>
  <r>
    <x v="5"/>
    <x v="0"/>
    <n v="169872"/>
    <x v="77"/>
    <x v="0"/>
    <x v="0"/>
    <x v="0"/>
    <m/>
    <m/>
    <m/>
    <m/>
    <m/>
    <x v="0"/>
    <x v="0"/>
    <x v="5"/>
  </r>
  <r>
    <x v="5"/>
    <x v="1"/>
    <n v="210127"/>
    <x v="18"/>
    <x v="1"/>
    <x v="1"/>
    <x v="1"/>
    <m/>
    <m/>
    <m/>
    <m/>
    <m/>
    <x v="0"/>
    <x v="0"/>
    <x v="5"/>
  </r>
  <r>
    <x v="5"/>
    <x v="0"/>
    <n v="203631"/>
    <x v="74"/>
    <x v="0"/>
    <x v="2"/>
    <x v="2"/>
    <m/>
    <m/>
    <m/>
    <m/>
    <m/>
    <x v="0"/>
    <x v="0"/>
    <x v="5"/>
  </r>
  <r>
    <x v="5"/>
    <x v="0"/>
    <n v="203631"/>
    <x v="74"/>
    <x v="0"/>
    <x v="0"/>
    <x v="0"/>
    <m/>
    <m/>
    <m/>
    <m/>
    <m/>
    <x v="0"/>
    <x v="0"/>
    <x v="5"/>
  </r>
  <r>
    <x v="5"/>
    <x v="0"/>
    <n v="214951"/>
    <x v="40"/>
    <x v="0"/>
    <x v="2"/>
    <x v="2"/>
    <m/>
    <m/>
    <m/>
    <m/>
    <m/>
    <x v="0"/>
    <x v="0"/>
    <x v="5"/>
  </r>
  <r>
    <x v="5"/>
    <x v="0"/>
    <n v="214951"/>
    <x v="40"/>
    <x v="0"/>
    <x v="0"/>
    <x v="0"/>
    <m/>
    <m/>
    <m/>
    <m/>
    <m/>
    <x v="0"/>
    <x v="0"/>
    <x v="5"/>
  </r>
  <r>
    <x v="5"/>
    <x v="0"/>
    <n v="117442"/>
    <x v="65"/>
    <x v="0"/>
    <x v="2"/>
    <x v="2"/>
    <m/>
    <m/>
    <m/>
    <m/>
    <m/>
    <x v="0"/>
    <x v="0"/>
    <x v="5"/>
  </r>
  <r>
    <x v="5"/>
    <x v="0"/>
    <n v="210515"/>
    <x v="23"/>
    <x v="1"/>
    <x v="2"/>
    <x v="2"/>
    <s v="200"/>
    <s v="200"/>
    <s v="70"/>
    <s v="17"/>
    <s v="50"/>
    <x v="0"/>
    <x v="1"/>
    <x v="5"/>
  </r>
  <r>
    <x v="5"/>
    <x v="0"/>
    <n v="117442"/>
    <x v="65"/>
    <x v="0"/>
    <x v="0"/>
    <x v="0"/>
    <m/>
    <m/>
    <m/>
    <m/>
    <m/>
    <x v="0"/>
    <x v="0"/>
    <x v="5"/>
  </r>
  <r>
    <x v="5"/>
    <x v="0"/>
    <n v="207404"/>
    <x v="2"/>
    <x v="0"/>
    <x v="2"/>
    <x v="2"/>
    <m/>
    <m/>
    <m/>
    <m/>
    <m/>
    <x v="0"/>
    <x v="0"/>
    <x v="5"/>
  </r>
  <r>
    <x v="5"/>
    <x v="0"/>
    <n v="207404"/>
    <x v="2"/>
    <x v="0"/>
    <x v="0"/>
    <x v="0"/>
    <m/>
    <m/>
    <m/>
    <m/>
    <m/>
    <x v="0"/>
    <x v="0"/>
    <x v="5"/>
  </r>
  <r>
    <x v="5"/>
    <x v="0"/>
    <n v="216476"/>
    <x v="48"/>
    <x v="0"/>
    <x v="2"/>
    <x v="2"/>
    <m/>
    <m/>
    <m/>
    <m/>
    <m/>
    <x v="0"/>
    <x v="0"/>
    <x v="5"/>
  </r>
  <r>
    <x v="5"/>
    <x v="0"/>
    <n v="216476"/>
    <x v="48"/>
    <x v="0"/>
    <x v="0"/>
    <x v="0"/>
    <m/>
    <m/>
    <m/>
    <m/>
    <m/>
    <x v="0"/>
    <x v="0"/>
    <x v="5"/>
  </r>
  <r>
    <x v="5"/>
    <x v="0"/>
    <n v="216566"/>
    <x v="49"/>
    <x v="0"/>
    <x v="2"/>
    <x v="2"/>
    <m/>
    <m/>
    <m/>
    <m/>
    <m/>
    <x v="0"/>
    <x v="0"/>
    <x v="5"/>
  </r>
  <r>
    <x v="5"/>
    <x v="0"/>
    <n v="323608"/>
    <x v="44"/>
    <x v="1"/>
    <x v="1"/>
    <x v="1"/>
    <s v="130"/>
    <s v="130"/>
    <s v="45,5"/>
    <s v="11,05"/>
    <s v="0,1"/>
    <x v="9"/>
    <x v="1"/>
    <x v="5"/>
  </r>
  <r>
    <x v="5"/>
    <x v="0"/>
    <n v="216566"/>
    <x v="49"/>
    <x v="0"/>
    <x v="0"/>
    <x v="0"/>
    <m/>
    <m/>
    <m/>
    <m/>
    <m/>
    <x v="0"/>
    <x v="0"/>
    <x v="5"/>
  </r>
  <r>
    <x v="5"/>
    <x v="0"/>
    <n v="210515"/>
    <x v="23"/>
    <x v="1"/>
    <x v="1"/>
    <x v="1"/>
    <m/>
    <m/>
    <m/>
    <m/>
    <m/>
    <x v="0"/>
    <x v="0"/>
    <x v="5"/>
  </r>
  <r>
    <x v="5"/>
    <x v="0"/>
    <n v="315199"/>
    <x v="22"/>
    <x v="0"/>
    <x v="2"/>
    <x v="2"/>
    <m/>
    <m/>
    <m/>
    <m/>
    <m/>
    <x v="0"/>
    <x v="0"/>
    <x v="5"/>
  </r>
  <r>
    <x v="5"/>
    <x v="0"/>
    <n v="315199"/>
    <x v="22"/>
    <x v="0"/>
    <x v="0"/>
    <x v="0"/>
    <m/>
    <m/>
    <m/>
    <m/>
    <m/>
    <x v="0"/>
    <x v="0"/>
    <x v="5"/>
  </r>
  <r>
    <x v="5"/>
    <x v="0"/>
    <n v="300987"/>
    <x v="93"/>
    <x v="0"/>
    <x v="2"/>
    <x v="2"/>
    <m/>
    <m/>
    <m/>
    <m/>
    <m/>
    <x v="0"/>
    <x v="0"/>
    <x v="5"/>
  </r>
  <r>
    <x v="5"/>
    <x v="0"/>
    <n v="300987"/>
    <x v="93"/>
    <x v="0"/>
    <x v="0"/>
    <x v="0"/>
    <m/>
    <m/>
    <m/>
    <m/>
    <m/>
    <x v="0"/>
    <x v="0"/>
    <x v="5"/>
  </r>
  <r>
    <x v="5"/>
    <x v="0"/>
    <n v="161003"/>
    <x v="96"/>
    <x v="0"/>
    <x v="2"/>
    <x v="2"/>
    <m/>
    <m/>
    <m/>
    <m/>
    <m/>
    <x v="0"/>
    <x v="0"/>
    <x v="5"/>
  </r>
  <r>
    <x v="5"/>
    <x v="0"/>
    <n v="161003"/>
    <x v="96"/>
    <x v="0"/>
    <x v="0"/>
    <x v="0"/>
    <m/>
    <m/>
    <m/>
    <m/>
    <m/>
    <x v="0"/>
    <x v="0"/>
    <x v="5"/>
  </r>
  <r>
    <x v="5"/>
    <x v="0"/>
    <n v="302335"/>
    <x v="39"/>
    <x v="0"/>
    <x v="0"/>
    <x v="0"/>
    <m/>
    <m/>
    <m/>
    <m/>
    <m/>
    <x v="0"/>
    <x v="0"/>
    <x v="5"/>
  </r>
  <r>
    <x v="5"/>
    <x v="0"/>
    <n v="210557"/>
    <x v="28"/>
    <x v="1"/>
    <x v="1"/>
    <x v="1"/>
    <m/>
    <m/>
    <m/>
    <m/>
    <m/>
    <x v="0"/>
    <x v="0"/>
    <x v="5"/>
  </r>
  <r>
    <x v="5"/>
    <x v="0"/>
    <n v="1733"/>
    <x v="35"/>
    <x v="0"/>
    <x v="2"/>
    <x v="2"/>
    <m/>
    <m/>
    <m/>
    <m/>
    <m/>
    <x v="0"/>
    <x v="0"/>
    <x v="5"/>
  </r>
  <r>
    <x v="5"/>
    <x v="0"/>
    <n v="301983"/>
    <x v="47"/>
    <x v="1"/>
    <x v="1"/>
    <x v="1"/>
    <m/>
    <m/>
    <m/>
    <m/>
    <m/>
    <x v="0"/>
    <x v="0"/>
    <x v="5"/>
  </r>
  <r>
    <x v="5"/>
    <x v="0"/>
    <n v="1733"/>
    <x v="35"/>
    <x v="0"/>
    <x v="0"/>
    <x v="0"/>
    <s v="225"/>
    <s v="225"/>
    <s v="78,75"/>
    <s v="19,13"/>
    <s v="0,18"/>
    <x v="4"/>
    <x v="1"/>
    <x v="5"/>
  </r>
  <r>
    <x v="5"/>
    <x v="0"/>
    <n v="158751"/>
    <x v="98"/>
    <x v="0"/>
    <x v="2"/>
    <x v="2"/>
    <m/>
    <m/>
    <m/>
    <m/>
    <m/>
    <x v="0"/>
    <x v="0"/>
    <x v="5"/>
  </r>
  <r>
    <x v="5"/>
    <x v="3"/>
    <n v="324108"/>
    <x v="46"/>
    <x v="1"/>
    <x v="2"/>
    <x v="2"/>
    <s v="55"/>
    <s v="55"/>
    <s v="19,25"/>
    <s v="4,68"/>
    <s v="13.75"/>
    <x v="0"/>
    <x v="1"/>
    <x v="5"/>
  </r>
  <r>
    <x v="5"/>
    <x v="0"/>
    <n v="158751"/>
    <x v="98"/>
    <x v="0"/>
    <x v="0"/>
    <x v="0"/>
    <m/>
    <m/>
    <m/>
    <m/>
    <m/>
    <x v="0"/>
    <x v="0"/>
    <x v="5"/>
  </r>
  <r>
    <x v="5"/>
    <x v="0"/>
    <n v="301920"/>
    <x v="64"/>
    <x v="0"/>
    <x v="2"/>
    <x v="2"/>
    <m/>
    <m/>
    <m/>
    <m/>
    <m/>
    <x v="0"/>
    <x v="0"/>
    <x v="5"/>
  </r>
  <r>
    <x v="5"/>
    <x v="0"/>
    <n v="211415"/>
    <x v="29"/>
    <x v="1"/>
    <x v="1"/>
    <x v="1"/>
    <m/>
    <m/>
    <m/>
    <m/>
    <m/>
    <x v="0"/>
    <x v="0"/>
    <x v="5"/>
  </r>
  <r>
    <x v="5"/>
    <x v="0"/>
    <n v="301920"/>
    <x v="64"/>
    <x v="0"/>
    <x v="0"/>
    <x v="0"/>
    <m/>
    <m/>
    <m/>
    <m/>
    <m/>
    <x v="0"/>
    <x v="0"/>
    <x v="5"/>
  </r>
  <r>
    <x v="5"/>
    <x v="0"/>
    <n v="218210"/>
    <x v="61"/>
    <x v="0"/>
    <x v="0"/>
    <x v="0"/>
    <m/>
    <m/>
    <m/>
    <m/>
    <m/>
    <x v="0"/>
    <x v="0"/>
    <x v="5"/>
  </r>
  <r>
    <x v="5"/>
    <x v="0"/>
    <n v="218210"/>
    <x v="61"/>
    <x v="0"/>
    <x v="1"/>
    <x v="1"/>
    <m/>
    <m/>
    <m/>
    <m/>
    <m/>
    <x v="0"/>
    <x v="0"/>
    <x v="5"/>
  </r>
  <r>
    <x v="5"/>
    <x v="0"/>
    <n v="218225"/>
    <x v="66"/>
    <x v="0"/>
    <x v="2"/>
    <x v="2"/>
    <m/>
    <m/>
    <m/>
    <m/>
    <m/>
    <x v="0"/>
    <x v="0"/>
    <x v="5"/>
  </r>
  <r>
    <x v="5"/>
    <x v="0"/>
    <n v="218225"/>
    <x v="66"/>
    <x v="0"/>
    <x v="0"/>
    <x v="0"/>
    <m/>
    <m/>
    <m/>
    <m/>
    <m/>
    <x v="0"/>
    <x v="0"/>
    <x v="5"/>
  </r>
  <r>
    <x v="5"/>
    <x v="0"/>
    <n v="2737"/>
    <x v="45"/>
    <x v="0"/>
    <x v="0"/>
    <x v="0"/>
    <s v="270"/>
    <s v="270"/>
    <s v="94,5"/>
    <s v="22,95"/>
    <s v="0,22"/>
    <x v="8"/>
    <x v="1"/>
    <x v="5"/>
  </r>
  <r>
    <x v="5"/>
    <x v="4"/>
    <n v="211470"/>
    <x v="31"/>
    <x v="1"/>
    <x v="1"/>
    <x v="1"/>
    <m/>
    <m/>
    <m/>
    <m/>
    <m/>
    <x v="0"/>
    <x v="0"/>
    <x v="5"/>
  </r>
  <r>
    <x v="5"/>
    <x v="0"/>
    <n v="117501"/>
    <x v="75"/>
    <x v="0"/>
    <x v="2"/>
    <x v="2"/>
    <m/>
    <m/>
    <m/>
    <m/>
    <m/>
    <x v="0"/>
    <x v="0"/>
    <x v="5"/>
  </r>
  <r>
    <x v="5"/>
    <x v="0"/>
    <n v="117501"/>
    <x v="75"/>
    <x v="0"/>
    <x v="0"/>
    <x v="0"/>
    <s v="200"/>
    <s v="200"/>
    <s v="70"/>
    <s v="17"/>
    <s v="0,16"/>
    <x v="10"/>
    <x v="1"/>
    <x v="5"/>
  </r>
  <r>
    <x v="5"/>
    <x v="3"/>
    <n v="324108"/>
    <x v="46"/>
    <x v="1"/>
    <x v="0"/>
    <x v="0"/>
    <s v="155"/>
    <s v="155"/>
    <s v="54,25"/>
    <s v="13,18"/>
    <s v="0,12"/>
    <x v="5"/>
    <x v="1"/>
    <x v="5"/>
  </r>
  <r>
    <x v="5"/>
    <x v="0"/>
    <n v="117866"/>
    <x v="82"/>
    <x v="0"/>
    <x v="2"/>
    <x v="2"/>
    <m/>
    <m/>
    <m/>
    <m/>
    <m/>
    <x v="0"/>
    <x v="0"/>
    <x v="5"/>
  </r>
  <r>
    <x v="5"/>
    <x v="0"/>
    <n v="117866"/>
    <x v="82"/>
    <x v="0"/>
    <x v="0"/>
    <x v="0"/>
    <m/>
    <m/>
    <m/>
    <m/>
    <m/>
    <x v="0"/>
    <x v="0"/>
    <x v="5"/>
  </r>
  <r>
    <x v="5"/>
    <x v="0"/>
    <n v="301805"/>
    <x v="78"/>
    <x v="0"/>
    <x v="0"/>
    <x v="0"/>
    <m/>
    <m/>
    <m/>
    <m/>
    <m/>
    <x v="0"/>
    <x v="0"/>
    <x v="5"/>
  </r>
  <r>
    <x v="5"/>
    <x v="0"/>
    <n v="211622"/>
    <x v="33"/>
    <x v="1"/>
    <x v="2"/>
    <x v="2"/>
    <s v="195"/>
    <s v="195"/>
    <s v="68,25"/>
    <s v="16,58"/>
    <s v="48.75"/>
    <x v="0"/>
    <x v="1"/>
    <x v="5"/>
  </r>
  <r>
    <x v="5"/>
    <x v="0"/>
    <n v="301805"/>
    <x v="78"/>
    <x v="0"/>
    <x v="1"/>
    <x v="1"/>
    <m/>
    <m/>
    <m/>
    <m/>
    <m/>
    <x v="0"/>
    <x v="0"/>
    <x v="5"/>
  </r>
  <r>
    <x v="5"/>
    <x v="0"/>
    <n v="140302"/>
    <x v="106"/>
    <x v="0"/>
    <x v="2"/>
    <x v="2"/>
    <m/>
    <m/>
    <m/>
    <m/>
    <m/>
    <x v="0"/>
    <x v="0"/>
    <x v="5"/>
  </r>
  <r>
    <x v="5"/>
    <x v="0"/>
    <n v="140302"/>
    <x v="106"/>
    <x v="0"/>
    <x v="0"/>
    <x v="0"/>
    <m/>
    <m/>
    <m/>
    <m/>
    <m/>
    <x v="0"/>
    <x v="0"/>
    <x v="5"/>
  </r>
  <r>
    <x v="5"/>
    <x v="0"/>
    <n v="301983"/>
    <x v="47"/>
    <x v="1"/>
    <x v="2"/>
    <x v="2"/>
    <s v="200"/>
    <s v="200"/>
    <s v="70"/>
    <s v="17"/>
    <s v="50"/>
    <x v="0"/>
    <x v="1"/>
    <x v="5"/>
  </r>
  <r>
    <x v="5"/>
    <x v="0"/>
    <n v="303221"/>
    <x v="21"/>
    <x v="0"/>
    <x v="2"/>
    <x v="2"/>
    <m/>
    <m/>
    <m/>
    <m/>
    <m/>
    <x v="0"/>
    <x v="0"/>
    <x v="5"/>
  </r>
  <r>
    <x v="5"/>
    <x v="0"/>
    <n v="213849"/>
    <x v="37"/>
    <x v="1"/>
    <x v="1"/>
    <x v="1"/>
    <m/>
    <m/>
    <m/>
    <m/>
    <m/>
    <x v="0"/>
    <x v="0"/>
    <x v="5"/>
  </r>
  <r>
    <x v="5"/>
    <x v="0"/>
    <n v="301981"/>
    <x v="53"/>
    <x v="1"/>
    <x v="1"/>
    <x v="1"/>
    <m/>
    <m/>
    <m/>
    <m/>
    <m/>
    <x v="0"/>
    <x v="0"/>
    <x v="5"/>
  </r>
  <r>
    <x v="5"/>
    <x v="0"/>
    <n v="303221"/>
    <x v="21"/>
    <x v="0"/>
    <x v="0"/>
    <x v="0"/>
    <m/>
    <m/>
    <m/>
    <m/>
    <m/>
    <x v="0"/>
    <x v="0"/>
    <x v="5"/>
  </r>
  <r>
    <x v="5"/>
    <x v="3"/>
    <n v="324108"/>
    <x v="46"/>
    <x v="1"/>
    <x v="1"/>
    <x v="1"/>
    <s v="155"/>
    <s v="155"/>
    <s v="54,25"/>
    <s v="13,18"/>
    <s v="0,12"/>
    <x v="5"/>
    <x v="1"/>
    <x v="5"/>
  </r>
  <r>
    <x v="5"/>
    <x v="0"/>
    <n v="205104"/>
    <x v="52"/>
    <x v="0"/>
    <x v="2"/>
    <x v="2"/>
    <m/>
    <m/>
    <m/>
    <m/>
    <m/>
    <x v="0"/>
    <x v="0"/>
    <x v="5"/>
  </r>
  <r>
    <x v="5"/>
    <x v="0"/>
    <n v="205104"/>
    <x v="52"/>
    <x v="0"/>
    <x v="0"/>
    <x v="0"/>
    <m/>
    <m/>
    <m/>
    <m/>
    <m/>
    <x v="0"/>
    <x v="0"/>
    <x v="5"/>
  </r>
  <r>
    <x v="5"/>
    <x v="0"/>
    <n v="205349"/>
    <x v="0"/>
    <x v="0"/>
    <x v="2"/>
    <x v="2"/>
    <m/>
    <m/>
    <m/>
    <m/>
    <m/>
    <x v="0"/>
    <x v="0"/>
    <x v="5"/>
  </r>
  <r>
    <x v="5"/>
    <x v="0"/>
    <n v="205349"/>
    <x v="0"/>
    <x v="0"/>
    <x v="0"/>
    <x v="0"/>
    <m/>
    <m/>
    <m/>
    <m/>
    <m/>
    <x v="0"/>
    <x v="0"/>
    <x v="5"/>
  </r>
  <r>
    <x v="5"/>
    <x v="0"/>
    <n v="214951"/>
    <x v="40"/>
    <x v="1"/>
    <x v="1"/>
    <x v="1"/>
    <m/>
    <m/>
    <m/>
    <m/>
    <m/>
    <x v="0"/>
    <x v="0"/>
    <x v="5"/>
  </r>
  <r>
    <x v="5"/>
    <x v="0"/>
    <n v="301760"/>
    <x v="81"/>
    <x v="0"/>
    <x v="0"/>
    <x v="0"/>
    <s v="150"/>
    <s v="150"/>
    <s v="52,5"/>
    <s v="12,75"/>
    <s v="0,12"/>
    <x v="5"/>
    <x v="1"/>
    <x v="5"/>
  </r>
  <r>
    <x v="5"/>
    <x v="0"/>
    <n v="301809"/>
    <x v="68"/>
    <x v="0"/>
    <x v="0"/>
    <x v="0"/>
    <s v="150"/>
    <s v="150"/>
    <s v="52,5"/>
    <s v="12,75"/>
    <s v="0,12"/>
    <x v="5"/>
    <x v="1"/>
    <x v="5"/>
  </r>
  <r>
    <x v="5"/>
    <x v="0"/>
    <n v="317470"/>
    <x v="34"/>
    <x v="0"/>
    <x v="0"/>
    <x v="0"/>
    <s v="75"/>
    <s v="75"/>
    <s v="26,25"/>
    <s v="6,38"/>
    <s v="0,06"/>
    <x v="3"/>
    <x v="1"/>
    <x v="5"/>
  </r>
  <r>
    <x v="5"/>
    <x v="0"/>
    <n v="312617"/>
    <x v="12"/>
    <x v="0"/>
    <x v="0"/>
    <x v="0"/>
    <s v="75"/>
    <s v="75"/>
    <s v="26,25"/>
    <s v="6,38"/>
    <s v="0,06"/>
    <x v="3"/>
    <x v="1"/>
    <x v="5"/>
  </r>
  <r>
    <x v="5"/>
    <x v="0"/>
    <n v="217678"/>
    <x v="55"/>
    <x v="1"/>
    <x v="2"/>
    <x v="2"/>
    <s v="100"/>
    <s v="100"/>
    <s v="35"/>
    <s v="8,5"/>
    <s v="25"/>
    <x v="0"/>
    <x v="1"/>
    <x v="5"/>
  </r>
  <r>
    <x v="5"/>
    <x v="3"/>
    <n v="215020"/>
    <x v="43"/>
    <x v="1"/>
    <x v="2"/>
    <x v="2"/>
    <s v="50"/>
    <s v="50"/>
    <s v="17,5"/>
    <s v="4,25"/>
    <s v="12.5"/>
    <x v="0"/>
    <x v="1"/>
    <x v="5"/>
  </r>
  <r>
    <x v="5"/>
    <x v="0"/>
    <n v="217678"/>
    <x v="55"/>
    <x v="0"/>
    <x v="0"/>
    <x v="0"/>
    <m/>
    <m/>
    <m/>
    <m/>
    <m/>
    <x v="0"/>
    <x v="0"/>
    <x v="5"/>
  </r>
  <r>
    <x v="5"/>
    <x v="3"/>
    <n v="333530"/>
    <x v="54"/>
    <x v="1"/>
    <x v="1"/>
    <x v="1"/>
    <m/>
    <m/>
    <m/>
    <m/>
    <m/>
    <x v="0"/>
    <x v="0"/>
    <x v="5"/>
  </r>
  <r>
    <x v="5"/>
    <x v="0"/>
    <n v="218698"/>
    <x v="97"/>
    <x v="0"/>
    <x v="2"/>
    <x v="2"/>
    <s v="100"/>
    <s v="100"/>
    <s v="35"/>
    <s v="8,5"/>
    <s v="25"/>
    <x v="0"/>
    <x v="1"/>
    <x v="5"/>
  </r>
  <r>
    <x v="5"/>
    <x v="0"/>
    <n v="218698"/>
    <x v="97"/>
    <x v="0"/>
    <x v="0"/>
    <x v="0"/>
    <s v="125"/>
    <s v="125"/>
    <s v="43,75"/>
    <s v="10,63"/>
    <s v="0,1"/>
    <x v="9"/>
    <x v="1"/>
    <x v="5"/>
  </r>
  <r>
    <x v="5"/>
    <x v="0"/>
    <n v="218916"/>
    <x v="72"/>
    <x v="0"/>
    <x v="2"/>
    <x v="2"/>
    <m/>
    <m/>
    <m/>
    <m/>
    <m/>
    <x v="0"/>
    <x v="0"/>
    <x v="5"/>
  </r>
  <r>
    <x v="5"/>
    <x v="0"/>
    <n v="301981"/>
    <x v="53"/>
    <x v="1"/>
    <x v="2"/>
    <x v="2"/>
    <s v="200"/>
    <s v="200"/>
    <s v="70"/>
    <s v="17"/>
    <s v="50"/>
    <x v="0"/>
    <x v="1"/>
    <x v="5"/>
  </r>
  <r>
    <x v="5"/>
    <x v="0"/>
    <n v="218916"/>
    <x v="72"/>
    <x v="0"/>
    <x v="0"/>
    <x v="0"/>
    <m/>
    <m/>
    <m/>
    <m/>
    <m/>
    <x v="0"/>
    <x v="0"/>
    <x v="5"/>
  </r>
  <r>
    <x v="5"/>
    <x v="0"/>
    <n v="215020"/>
    <x v="43"/>
    <x v="1"/>
    <x v="1"/>
    <x v="1"/>
    <m/>
    <m/>
    <m/>
    <m/>
    <m/>
    <x v="0"/>
    <x v="0"/>
    <x v="5"/>
  </r>
  <r>
    <x v="5"/>
    <x v="0"/>
    <n v="300219"/>
    <x v="104"/>
    <x v="0"/>
    <x v="0"/>
    <x v="0"/>
    <m/>
    <m/>
    <m/>
    <m/>
    <m/>
    <x v="0"/>
    <x v="0"/>
    <x v="5"/>
  </r>
  <r>
    <x v="5"/>
    <x v="0"/>
    <n v="218616"/>
    <x v="76"/>
    <x v="0"/>
    <x v="2"/>
    <x v="2"/>
    <m/>
    <m/>
    <m/>
    <m/>
    <m/>
    <x v="0"/>
    <x v="0"/>
    <x v="5"/>
  </r>
  <r>
    <x v="5"/>
    <x v="0"/>
    <n v="218616"/>
    <x v="76"/>
    <x v="0"/>
    <x v="0"/>
    <x v="0"/>
    <m/>
    <m/>
    <m/>
    <m/>
    <m/>
    <x v="0"/>
    <x v="0"/>
    <x v="5"/>
  </r>
  <r>
    <x v="5"/>
    <x v="0"/>
    <n v="302769"/>
    <x v="24"/>
    <x v="0"/>
    <x v="2"/>
    <x v="2"/>
    <m/>
    <m/>
    <m/>
    <m/>
    <m/>
    <x v="0"/>
    <x v="0"/>
    <x v="5"/>
  </r>
  <r>
    <x v="5"/>
    <x v="0"/>
    <n v="302769"/>
    <x v="24"/>
    <x v="0"/>
    <x v="0"/>
    <x v="0"/>
    <m/>
    <m/>
    <m/>
    <m/>
    <m/>
    <x v="0"/>
    <x v="0"/>
    <x v="5"/>
  </r>
  <r>
    <x v="5"/>
    <x v="0"/>
    <n v="216476"/>
    <x v="48"/>
    <x v="1"/>
    <x v="1"/>
    <x v="1"/>
    <m/>
    <m/>
    <m/>
    <m/>
    <m/>
    <x v="0"/>
    <x v="0"/>
    <x v="5"/>
  </r>
  <r>
    <x v="5"/>
    <x v="1"/>
    <n v="301920"/>
    <x v="64"/>
    <x v="1"/>
    <x v="1"/>
    <x v="1"/>
    <m/>
    <m/>
    <m/>
    <m/>
    <m/>
    <x v="0"/>
    <x v="0"/>
    <x v="5"/>
  </r>
  <r>
    <x v="5"/>
    <x v="0"/>
    <n v="302737"/>
    <x v="30"/>
    <x v="0"/>
    <x v="0"/>
    <x v="0"/>
    <m/>
    <m/>
    <m/>
    <m/>
    <m/>
    <x v="0"/>
    <x v="0"/>
    <x v="5"/>
  </r>
  <r>
    <x v="5"/>
    <x v="0"/>
    <n v="302988"/>
    <x v="14"/>
    <x v="0"/>
    <x v="2"/>
    <x v="2"/>
    <m/>
    <m/>
    <m/>
    <m/>
    <m/>
    <x v="0"/>
    <x v="0"/>
    <x v="5"/>
  </r>
  <r>
    <x v="5"/>
    <x v="0"/>
    <n v="302988"/>
    <x v="14"/>
    <x v="0"/>
    <x v="0"/>
    <x v="0"/>
    <m/>
    <m/>
    <m/>
    <m/>
    <m/>
    <x v="0"/>
    <x v="0"/>
    <x v="5"/>
  </r>
  <r>
    <x v="5"/>
    <x v="0"/>
    <n v="131643"/>
    <x v="58"/>
    <x v="0"/>
    <x v="2"/>
    <x v="2"/>
    <m/>
    <m/>
    <m/>
    <m/>
    <m/>
    <x v="0"/>
    <x v="0"/>
    <x v="5"/>
  </r>
  <r>
    <x v="5"/>
    <x v="0"/>
    <n v="131643"/>
    <x v="58"/>
    <x v="0"/>
    <x v="0"/>
    <x v="0"/>
    <m/>
    <m/>
    <m/>
    <m/>
    <m/>
    <x v="0"/>
    <x v="0"/>
    <x v="5"/>
  </r>
  <r>
    <x v="5"/>
    <x v="0"/>
    <n v="216566"/>
    <x v="49"/>
    <x v="1"/>
    <x v="1"/>
    <x v="1"/>
    <m/>
    <m/>
    <m/>
    <m/>
    <m/>
    <x v="0"/>
    <x v="0"/>
    <x v="5"/>
  </r>
  <r>
    <x v="5"/>
    <x v="0"/>
    <n v="160030"/>
    <x v="59"/>
    <x v="0"/>
    <x v="2"/>
    <x v="2"/>
    <m/>
    <m/>
    <m/>
    <m/>
    <m/>
    <x v="0"/>
    <x v="0"/>
    <x v="5"/>
  </r>
  <r>
    <x v="5"/>
    <x v="0"/>
    <n v="160030"/>
    <x v="59"/>
    <x v="0"/>
    <x v="0"/>
    <x v="0"/>
    <m/>
    <m/>
    <m/>
    <m/>
    <m/>
    <x v="0"/>
    <x v="0"/>
    <x v="5"/>
  </r>
  <r>
    <x v="5"/>
    <x v="3"/>
    <n v="301809"/>
    <x v="68"/>
    <x v="1"/>
    <x v="1"/>
    <x v="1"/>
    <s v="150"/>
    <s v="150"/>
    <s v="52,5"/>
    <s v="12,75"/>
    <s v="0,12"/>
    <x v="5"/>
    <x v="1"/>
    <x v="5"/>
  </r>
  <r>
    <x v="5"/>
    <x v="0"/>
    <n v="217081"/>
    <x v="51"/>
    <x v="1"/>
    <x v="1"/>
    <x v="1"/>
    <m/>
    <m/>
    <m/>
    <m/>
    <m/>
    <x v="0"/>
    <x v="0"/>
    <x v="5"/>
  </r>
  <r>
    <x v="5"/>
    <x v="0"/>
    <n v="217678"/>
    <x v="55"/>
    <x v="1"/>
    <x v="1"/>
    <x v="1"/>
    <m/>
    <m/>
    <m/>
    <m/>
    <m/>
    <x v="0"/>
    <x v="0"/>
    <x v="5"/>
  </r>
  <r>
    <x v="5"/>
    <x v="0"/>
    <n v="218210"/>
    <x v="61"/>
    <x v="1"/>
    <x v="2"/>
    <x v="2"/>
    <s v="185"/>
    <s v="185"/>
    <s v="64,75"/>
    <s v="15,73"/>
    <s v="46.25"/>
    <x v="0"/>
    <x v="1"/>
    <x v="5"/>
  </r>
  <r>
    <x v="5"/>
    <x v="4"/>
    <n v="218225"/>
    <x v="66"/>
    <x v="1"/>
    <x v="1"/>
    <x v="1"/>
    <m/>
    <m/>
    <m/>
    <m/>
    <m/>
    <x v="0"/>
    <x v="0"/>
    <x v="5"/>
  </r>
  <r>
    <x v="5"/>
    <x v="0"/>
    <n v="218402"/>
    <x v="71"/>
    <x v="1"/>
    <x v="1"/>
    <x v="1"/>
    <m/>
    <m/>
    <m/>
    <m/>
    <m/>
    <x v="0"/>
    <x v="0"/>
    <x v="5"/>
  </r>
  <r>
    <x v="5"/>
    <x v="0"/>
    <n v="218616"/>
    <x v="76"/>
    <x v="1"/>
    <x v="1"/>
    <x v="1"/>
    <m/>
    <m/>
    <m/>
    <m/>
    <m/>
    <x v="0"/>
    <x v="0"/>
    <x v="5"/>
  </r>
  <r>
    <x v="5"/>
    <x v="0"/>
    <n v="218623"/>
    <x v="1"/>
    <x v="1"/>
    <x v="2"/>
    <x v="2"/>
    <s v="300"/>
    <s v="300"/>
    <s v="105"/>
    <s v="25,5"/>
    <s v="75"/>
    <x v="0"/>
    <x v="1"/>
    <x v="5"/>
  </r>
  <r>
    <x v="5"/>
    <x v="0"/>
    <n v="301809"/>
    <x v="68"/>
    <x v="1"/>
    <x v="2"/>
    <x v="2"/>
    <s v="175"/>
    <s v="175"/>
    <s v="61,25"/>
    <s v="14,88"/>
    <s v="43.75"/>
    <x v="0"/>
    <x v="1"/>
    <x v="5"/>
  </r>
  <r>
    <x v="5"/>
    <x v="0"/>
    <n v="218628"/>
    <x v="79"/>
    <x v="1"/>
    <x v="2"/>
    <x v="2"/>
    <s v="190"/>
    <s v="190"/>
    <s v="66,5"/>
    <s v="16,15"/>
    <s v="47.5"/>
    <x v="0"/>
    <x v="1"/>
    <x v="5"/>
  </r>
  <r>
    <x v="5"/>
    <x v="0"/>
    <n v="218628"/>
    <x v="79"/>
    <x v="1"/>
    <x v="1"/>
    <x v="1"/>
    <m/>
    <m/>
    <m/>
    <m/>
    <m/>
    <x v="0"/>
    <x v="0"/>
    <x v="5"/>
  </r>
  <r>
    <x v="5"/>
    <x v="0"/>
    <n v="218644"/>
    <x v="85"/>
    <x v="1"/>
    <x v="2"/>
    <x v="2"/>
    <s v="85"/>
    <s v="85"/>
    <s v="29,75"/>
    <s v="7,23"/>
    <s v="21.25"/>
    <x v="0"/>
    <x v="1"/>
    <x v="5"/>
  </r>
  <r>
    <x v="5"/>
    <x v="0"/>
    <n v="218644"/>
    <x v="85"/>
    <x v="1"/>
    <x v="1"/>
    <x v="1"/>
    <m/>
    <m/>
    <m/>
    <m/>
    <m/>
    <x v="0"/>
    <x v="0"/>
    <x v="5"/>
  </r>
  <r>
    <x v="5"/>
    <x v="0"/>
    <n v="218674"/>
    <x v="95"/>
    <x v="1"/>
    <x v="1"/>
    <x v="1"/>
    <m/>
    <m/>
    <m/>
    <m/>
    <m/>
    <x v="0"/>
    <x v="0"/>
    <x v="5"/>
  </r>
  <r>
    <x v="5"/>
    <x v="0"/>
    <n v="218698"/>
    <x v="97"/>
    <x v="1"/>
    <x v="1"/>
    <x v="1"/>
    <s v="125"/>
    <s v="125"/>
    <s v="43,75"/>
    <s v="10,63"/>
    <s v="0,1"/>
    <x v="9"/>
    <x v="1"/>
    <x v="5"/>
  </r>
  <r>
    <x v="5"/>
    <x v="0"/>
    <n v="218732"/>
    <x v="89"/>
    <x v="1"/>
    <x v="1"/>
    <x v="1"/>
    <m/>
    <m/>
    <m/>
    <m/>
    <m/>
    <x v="0"/>
    <x v="0"/>
    <x v="5"/>
  </r>
  <r>
    <x v="5"/>
    <x v="0"/>
    <n v="218916"/>
    <x v="72"/>
    <x v="1"/>
    <x v="1"/>
    <x v="1"/>
    <m/>
    <m/>
    <m/>
    <m/>
    <m/>
    <x v="0"/>
    <x v="0"/>
    <x v="5"/>
  </r>
  <r>
    <x v="5"/>
    <x v="3"/>
    <n v="218987"/>
    <x v="105"/>
    <x v="1"/>
    <x v="2"/>
    <x v="2"/>
    <s v="55"/>
    <s v="55"/>
    <s v="19,25"/>
    <s v="4,68"/>
    <s v="13.75"/>
    <x v="0"/>
    <x v="1"/>
    <x v="5"/>
  </r>
  <r>
    <x v="5"/>
    <x v="0"/>
    <n v="301805"/>
    <x v="78"/>
    <x v="1"/>
    <x v="2"/>
    <x v="2"/>
    <s v="200"/>
    <s v="200"/>
    <s v="70"/>
    <s v="17"/>
    <s v="50"/>
    <x v="0"/>
    <x v="1"/>
    <x v="5"/>
  </r>
  <r>
    <x v="5"/>
    <x v="3"/>
    <n v="218987"/>
    <x v="105"/>
    <x v="1"/>
    <x v="0"/>
    <x v="0"/>
    <s v="125"/>
    <s v="125"/>
    <s v="43,75"/>
    <s v="10,63"/>
    <s v="0,1"/>
    <x v="9"/>
    <x v="1"/>
    <x v="5"/>
  </r>
  <r>
    <x v="5"/>
    <x v="0"/>
    <n v="300169"/>
    <x v="101"/>
    <x v="1"/>
    <x v="2"/>
    <x v="2"/>
    <s v="100"/>
    <s v="100"/>
    <s v="35"/>
    <s v="8,5"/>
    <s v="25"/>
    <x v="0"/>
    <x v="1"/>
    <x v="5"/>
  </r>
  <r>
    <x v="5"/>
    <x v="0"/>
    <n v="300169"/>
    <x v="101"/>
    <x v="1"/>
    <x v="1"/>
    <x v="1"/>
    <s v="95"/>
    <s v="95"/>
    <s v="33,25"/>
    <s v="8,08"/>
    <s v="0,08"/>
    <x v="7"/>
    <x v="1"/>
    <x v="5"/>
  </r>
  <r>
    <x v="5"/>
    <x v="0"/>
    <n v="300219"/>
    <x v="104"/>
    <x v="1"/>
    <x v="2"/>
    <x v="2"/>
    <s v="180"/>
    <s v="180"/>
    <s v="63"/>
    <s v="15,3"/>
    <s v="45"/>
    <x v="0"/>
    <x v="1"/>
    <x v="5"/>
  </r>
  <r>
    <x v="5"/>
    <x v="3"/>
    <n v="300219"/>
    <x v="104"/>
    <x v="1"/>
    <x v="1"/>
    <x v="1"/>
    <m/>
    <m/>
    <m/>
    <m/>
    <m/>
    <x v="0"/>
    <x v="0"/>
    <x v="5"/>
  </r>
  <r>
    <x v="5"/>
    <x v="0"/>
    <n v="300363"/>
    <x v="62"/>
    <x v="1"/>
    <x v="2"/>
    <x v="2"/>
    <s v="200"/>
    <s v="200"/>
    <s v="70"/>
    <s v="17"/>
    <s v="50"/>
    <x v="0"/>
    <x v="1"/>
    <x v="5"/>
  </r>
  <r>
    <x v="5"/>
    <x v="0"/>
    <n v="300571"/>
    <x v="99"/>
    <x v="1"/>
    <x v="2"/>
    <x v="2"/>
    <s v="0"/>
    <s v="115"/>
    <s v="40,25"/>
    <s v="9,78"/>
    <s v="0"/>
    <x v="0"/>
    <x v="1"/>
    <x v="5"/>
  </r>
  <r>
    <x v="5"/>
    <x v="0"/>
    <n v="300571"/>
    <x v="99"/>
    <x v="1"/>
    <x v="1"/>
    <x v="1"/>
    <s v="0"/>
    <s v="150"/>
    <s v="52,5"/>
    <s v="12,75"/>
    <s v="0"/>
    <x v="11"/>
    <x v="1"/>
    <x v="5"/>
  </r>
  <r>
    <x v="5"/>
    <x v="0"/>
    <n v="300711"/>
    <x v="84"/>
    <x v="1"/>
    <x v="1"/>
    <x v="1"/>
    <m/>
    <m/>
    <m/>
    <m/>
    <m/>
    <x v="0"/>
    <x v="0"/>
    <x v="5"/>
  </r>
  <r>
    <x v="5"/>
    <x v="3"/>
    <n v="301760"/>
    <x v="81"/>
    <x v="1"/>
    <x v="1"/>
    <x v="1"/>
    <s v="150"/>
    <s v="150"/>
    <s v="52,5"/>
    <s v="12,75"/>
    <s v="0,12"/>
    <x v="5"/>
    <x v="1"/>
    <x v="5"/>
  </r>
  <r>
    <x v="5"/>
    <x v="0"/>
    <n v="300862"/>
    <x v="73"/>
    <x v="1"/>
    <x v="1"/>
    <x v="1"/>
    <m/>
    <m/>
    <m/>
    <m/>
    <m/>
    <x v="0"/>
    <x v="0"/>
    <x v="5"/>
  </r>
  <r>
    <x v="5"/>
    <x v="0"/>
    <n v="300987"/>
    <x v="93"/>
    <x v="1"/>
    <x v="1"/>
    <x v="1"/>
    <m/>
    <m/>
    <m/>
    <m/>
    <m/>
    <x v="0"/>
    <x v="0"/>
    <x v="5"/>
  </r>
  <r>
    <x v="5"/>
    <x v="0"/>
    <n v="301229"/>
    <x v="91"/>
    <x v="1"/>
    <x v="2"/>
    <x v="2"/>
    <s v="350"/>
    <s v="350"/>
    <s v="122,5"/>
    <s v="29,75"/>
    <s v="87.5"/>
    <x v="0"/>
    <x v="1"/>
    <x v="5"/>
  </r>
  <r>
    <x v="6"/>
    <x v="0"/>
    <n v="218644"/>
    <x v="85"/>
    <x v="1"/>
    <x v="1"/>
    <x v="1"/>
    <m/>
    <m/>
    <m/>
    <m/>
    <m/>
    <x v="0"/>
    <x v="0"/>
    <x v="6"/>
  </r>
  <r>
    <x v="6"/>
    <x v="0"/>
    <n v="205349"/>
    <x v="0"/>
    <x v="0"/>
    <x v="2"/>
    <x v="2"/>
    <m/>
    <m/>
    <m/>
    <m/>
    <m/>
    <x v="0"/>
    <x v="0"/>
    <x v="6"/>
  </r>
  <r>
    <x v="6"/>
    <x v="0"/>
    <n v="205104"/>
    <x v="52"/>
    <x v="0"/>
    <x v="0"/>
    <x v="0"/>
    <m/>
    <m/>
    <m/>
    <m/>
    <m/>
    <x v="0"/>
    <x v="0"/>
    <x v="6"/>
  </r>
  <r>
    <x v="6"/>
    <x v="0"/>
    <n v="149445"/>
    <x v="102"/>
    <x v="1"/>
    <x v="1"/>
    <x v="1"/>
    <m/>
    <m/>
    <m/>
    <m/>
    <m/>
    <x v="0"/>
    <x v="0"/>
    <x v="6"/>
  </r>
  <r>
    <x v="6"/>
    <x v="0"/>
    <n v="301760"/>
    <x v="81"/>
    <x v="1"/>
    <x v="2"/>
    <x v="2"/>
    <s v="180"/>
    <s v="180"/>
    <s v="63"/>
    <s v="15,3"/>
    <s v="45"/>
    <x v="0"/>
    <x v="1"/>
    <x v="6"/>
  </r>
  <r>
    <x v="6"/>
    <x v="0"/>
    <n v="205349"/>
    <x v="0"/>
    <x v="0"/>
    <x v="0"/>
    <x v="0"/>
    <m/>
    <m/>
    <m/>
    <m/>
    <m/>
    <x v="0"/>
    <x v="0"/>
    <x v="6"/>
  </r>
  <r>
    <x v="6"/>
    <x v="0"/>
    <n v="205104"/>
    <x v="52"/>
    <x v="0"/>
    <x v="2"/>
    <x v="2"/>
    <m/>
    <m/>
    <m/>
    <m/>
    <m/>
    <x v="0"/>
    <x v="0"/>
    <x v="6"/>
  </r>
  <r>
    <x v="6"/>
    <x v="0"/>
    <n v="303221"/>
    <x v="21"/>
    <x v="0"/>
    <x v="0"/>
    <x v="0"/>
    <m/>
    <m/>
    <m/>
    <m/>
    <m/>
    <x v="0"/>
    <x v="0"/>
    <x v="6"/>
  </r>
  <r>
    <x v="6"/>
    <x v="0"/>
    <n v="303221"/>
    <x v="21"/>
    <x v="0"/>
    <x v="2"/>
    <x v="2"/>
    <m/>
    <m/>
    <m/>
    <m/>
    <m/>
    <x v="0"/>
    <x v="0"/>
    <x v="6"/>
  </r>
  <r>
    <x v="6"/>
    <x v="0"/>
    <n v="301809"/>
    <x v="68"/>
    <x v="0"/>
    <x v="0"/>
    <x v="0"/>
    <s v="150"/>
    <s v="150"/>
    <s v="52,5"/>
    <s v="12,75"/>
    <s v="0,12"/>
    <x v="5"/>
    <x v="1"/>
    <x v="6"/>
  </r>
  <r>
    <x v="6"/>
    <x v="0"/>
    <n v="301760"/>
    <x v="81"/>
    <x v="0"/>
    <x v="0"/>
    <x v="0"/>
    <s v="150"/>
    <s v="150"/>
    <s v="52,5"/>
    <s v="12,75"/>
    <s v="0,12"/>
    <x v="5"/>
    <x v="1"/>
    <x v="6"/>
  </r>
  <r>
    <x v="6"/>
    <x v="0"/>
    <n v="144649"/>
    <x v="94"/>
    <x v="1"/>
    <x v="1"/>
    <x v="1"/>
    <m/>
    <m/>
    <m/>
    <m/>
    <m/>
    <x v="0"/>
    <x v="0"/>
    <x v="6"/>
  </r>
  <r>
    <x v="6"/>
    <x v="0"/>
    <n v="301229"/>
    <x v="91"/>
    <x v="1"/>
    <x v="2"/>
    <x v="2"/>
    <s v="350"/>
    <s v="350"/>
    <s v="122,5"/>
    <s v="29,75"/>
    <s v="87.5"/>
    <x v="0"/>
    <x v="1"/>
    <x v="6"/>
  </r>
  <r>
    <x v="6"/>
    <x v="0"/>
    <n v="317470"/>
    <x v="34"/>
    <x v="0"/>
    <x v="0"/>
    <x v="0"/>
    <s v="75"/>
    <s v="75"/>
    <s v="26,25"/>
    <s v="6,38"/>
    <s v="0,06"/>
    <x v="3"/>
    <x v="1"/>
    <x v="6"/>
  </r>
  <r>
    <x v="6"/>
    <x v="0"/>
    <n v="140302"/>
    <x v="106"/>
    <x v="0"/>
    <x v="0"/>
    <x v="0"/>
    <m/>
    <m/>
    <m/>
    <m/>
    <m/>
    <x v="0"/>
    <x v="0"/>
    <x v="6"/>
  </r>
  <r>
    <x v="6"/>
    <x v="0"/>
    <n v="140302"/>
    <x v="106"/>
    <x v="0"/>
    <x v="2"/>
    <x v="2"/>
    <m/>
    <m/>
    <m/>
    <m/>
    <m/>
    <x v="0"/>
    <x v="0"/>
    <x v="6"/>
  </r>
  <r>
    <x v="6"/>
    <x v="0"/>
    <n v="301805"/>
    <x v="78"/>
    <x v="0"/>
    <x v="1"/>
    <x v="1"/>
    <m/>
    <m/>
    <m/>
    <m/>
    <m/>
    <x v="0"/>
    <x v="0"/>
    <x v="6"/>
  </r>
  <r>
    <x v="6"/>
    <x v="0"/>
    <n v="301805"/>
    <x v="78"/>
    <x v="0"/>
    <x v="0"/>
    <x v="0"/>
    <m/>
    <m/>
    <m/>
    <m/>
    <m/>
    <x v="0"/>
    <x v="0"/>
    <x v="6"/>
  </r>
  <r>
    <x v="6"/>
    <x v="0"/>
    <n v="117501"/>
    <x v="75"/>
    <x v="0"/>
    <x v="0"/>
    <x v="0"/>
    <s v="200"/>
    <s v="200"/>
    <s v="70"/>
    <s v="17"/>
    <s v="0,16"/>
    <x v="10"/>
    <x v="1"/>
    <x v="6"/>
  </r>
  <r>
    <x v="6"/>
    <x v="0"/>
    <n v="117501"/>
    <x v="75"/>
    <x v="0"/>
    <x v="2"/>
    <x v="2"/>
    <m/>
    <m/>
    <m/>
    <m/>
    <m/>
    <x v="0"/>
    <x v="0"/>
    <x v="6"/>
  </r>
  <r>
    <x v="6"/>
    <x v="0"/>
    <n v="158311"/>
    <x v="80"/>
    <x v="1"/>
    <x v="1"/>
    <x v="1"/>
    <m/>
    <m/>
    <m/>
    <m/>
    <m/>
    <x v="0"/>
    <x v="0"/>
    <x v="6"/>
  </r>
  <r>
    <x v="6"/>
    <x v="0"/>
    <n v="300987"/>
    <x v="93"/>
    <x v="1"/>
    <x v="1"/>
    <x v="1"/>
    <m/>
    <m/>
    <m/>
    <m/>
    <m/>
    <x v="0"/>
    <x v="0"/>
    <x v="6"/>
  </r>
  <r>
    <x v="6"/>
    <x v="0"/>
    <n v="218698"/>
    <x v="97"/>
    <x v="0"/>
    <x v="2"/>
    <x v="2"/>
    <s v="100"/>
    <s v="100"/>
    <s v="35"/>
    <s v="8,5"/>
    <s v="25"/>
    <x v="0"/>
    <x v="1"/>
    <x v="6"/>
  </r>
  <r>
    <x v="6"/>
    <x v="0"/>
    <n v="2737"/>
    <x v="45"/>
    <x v="0"/>
    <x v="0"/>
    <x v="0"/>
    <s v="270"/>
    <s v="270"/>
    <s v="94,5"/>
    <s v="22,95"/>
    <s v="0,22"/>
    <x v="8"/>
    <x v="1"/>
    <x v="6"/>
  </r>
  <r>
    <x v="6"/>
    <x v="0"/>
    <n v="218225"/>
    <x v="66"/>
    <x v="0"/>
    <x v="0"/>
    <x v="0"/>
    <m/>
    <m/>
    <m/>
    <m/>
    <m/>
    <x v="0"/>
    <x v="0"/>
    <x v="6"/>
  </r>
  <r>
    <x v="6"/>
    <x v="0"/>
    <n v="218225"/>
    <x v="66"/>
    <x v="0"/>
    <x v="2"/>
    <x v="2"/>
    <m/>
    <m/>
    <m/>
    <m/>
    <m/>
    <x v="0"/>
    <x v="0"/>
    <x v="6"/>
  </r>
  <r>
    <x v="6"/>
    <x v="0"/>
    <n v="218210"/>
    <x v="61"/>
    <x v="0"/>
    <x v="1"/>
    <x v="1"/>
    <m/>
    <m/>
    <m/>
    <m/>
    <m/>
    <x v="0"/>
    <x v="0"/>
    <x v="6"/>
  </r>
  <r>
    <x v="6"/>
    <x v="0"/>
    <n v="218210"/>
    <x v="61"/>
    <x v="0"/>
    <x v="0"/>
    <x v="0"/>
    <m/>
    <m/>
    <m/>
    <m/>
    <m/>
    <x v="0"/>
    <x v="0"/>
    <x v="6"/>
  </r>
  <r>
    <x v="6"/>
    <x v="0"/>
    <n v="140302"/>
    <x v="106"/>
    <x v="1"/>
    <x v="1"/>
    <x v="1"/>
    <m/>
    <m/>
    <m/>
    <m/>
    <m/>
    <x v="0"/>
    <x v="0"/>
    <x v="6"/>
  </r>
  <r>
    <x v="6"/>
    <x v="0"/>
    <n v="300862"/>
    <x v="73"/>
    <x v="1"/>
    <x v="1"/>
    <x v="1"/>
    <m/>
    <m/>
    <m/>
    <m/>
    <m/>
    <x v="0"/>
    <x v="0"/>
    <x v="6"/>
  </r>
  <r>
    <x v="6"/>
    <x v="0"/>
    <n v="218698"/>
    <x v="97"/>
    <x v="0"/>
    <x v="0"/>
    <x v="0"/>
    <s v="125"/>
    <s v="125"/>
    <s v="43,75"/>
    <s v="10,63"/>
    <s v="0,1"/>
    <x v="9"/>
    <x v="1"/>
    <x v="6"/>
  </r>
  <r>
    <x v="6"/>
    <x v="0"/>
    <n v="117866"/>
    <x v="82"/>
    <x v="0"/>
    <x v="0"/>
    <x v="0"/>
    <m/>
    <m/>
    <m/>
    <m/>
    <m/>
    <x v="0"/>
    <x v="0"/>
    <x v="6"/>
  </r>
  <r>
    <x v="6"/>
    <x v="0"/>
    <n v="117866"/>
    <x v="82"/>
    <x v="0"/>
    <x v="2"/>
    <x v="2"/>
    <m/>
    <m/>
    <m/>
    <m/>
    <m/>
    <x v="0"/>
    <x v="0"/>
    <x v="6"/>
  </r>
  <r>
    <x v="6"/>
    <x v="0"/>
    <n v="301920"/>
    <x v="64"/>
    <x v="0"/>
    <x v="0"/>
    <x v="0"/>
    <m/>
    <m/>
    <m/>
    <m/>
    <m/>
    <x v="0"/>
    <x v="0"/>
    <x v="6"/>
  </r>
  <r>
    <x v="6"/>
    <x v="0"/>
    <n v="301920"/>
    <x v="64"/>
    <x v="0"/>
    <x v="2"/>
    <x v="2"/>
    <m/>
    <m/>
    <m/>
    <m/>
    <m/>
    <x v="0"/>
    <x v="0"/>
    <x v="6"/>
  </r>
  <r>
    <x v="6"/>
    <x v="0"/>
    <n v="158751"/>
    <x v="98"/>
    <x v="0"/>
    <x v="0"/>
    <x v="0"/>
    <m/>
    <m/>
    <m/>
    <m/>
    <m/>
    <x v="0"/>
    <x v="0"/>
    <x v="6"/>
  </r>
  <r>
    <x v="6"/>
    <x v="0"/>
    <n v="131643"/>
    <x v="58"/>
    <x v="1"/>
    <x v="1"/>
    <x v="1"/>
    <m/>
    <m/>
    <m/>
    <m/>
    <m/>
    <x v="0"/>
    <x v="0"/>
    <x v="6"/>
  </r>
  <r>
    <x v="6"/>
    <x v="0"/>
    <n v="300711"/>
    <x v="84"/>
    <x v="1"/>
    <x v="1"/>
    <x v="1"/>
    <m/>
    <m/>
    <m/>
    <m/>
    <m/>
    <x v="0"/>
    <x v="0"/>
    <x v="6"/>
  </r>
  <r>
    <x v="6"/>
    <x v="3"/>
    <n v="301760"/>
    <x v="81"/>
    <x v="1"/>
    <x v="1"/>
    <x v="1"/>
    <s v="150"/>
    <s v="150"/>
    <s v="52,5"/>
    <s v="12,75"/>
    <s v="0,12"/>
    <x v="5"/>
    <x v="1"/>
    <x v="6"/>
  </r>
  <r>
    <x v="6"/>
    <x v="0"/>
    <n v="158751"/>
    <x v="98"/>
    <x v="0"/>
    <x v="2"/>
    <x v="2"/>
    <m/>
    <m/>
    <m/>
    <m/>
    <m/>
    <x v="0"/>
    <x v="0"/>
    <x v="6"/>
  </r>
  <r>
    <x v="6"/>
    <x v="0"/>
    <n v="1733"/>
    <x v="35"/>
    <x v="0"/>
    <x v="0"/>
    <x v="0"/>
    <s v="225"/>
    <s v="225"/>
    <s v="78,75"/>
    <s v="19,13"/>
    <s v="0,18"/>
    <x v="4"/>
    <x v="1"/>
    <x v="6"/>
  </r>
  <r>
    <x v="6"/>
    <x v="0"/>
    <n v="1733"/>
    <x v="35"/>
    <x v="0"/>
    <x v="2"/>
    <x v="2"/>
    <m/>
    <m/>
    <m/>
    <m/>
    <m/>
    <x v="0"/>
    <x v="0"/>
    <x v="6"/>
  </r>
  <r>
    <x v="6"/>
    <x v="0"/>
    <n v="302335"/>
    <x v="39"/>
    <x v="0"/>
    <x v="0"/>
    <x v="0"/>
    <m/>
    <m/>
    <m/>
    <m/>
    <m/>
    <x v="0"/>
    <x v="0"/>
    <x v="6"/>
  </r>
  <r>
    <x v="6"/>
    <x v="0"/>
    <n v="161003"/>
    <x v="96"/>
    <x v="0"/>
    <x v="0"/>
    <x v="0"/>
    <m/>
    <m/>
    <m/>
    <m/>
    <m/>
    <x v="0"/>
    <x v="0"/>
    <x v="6"/>
  </r>
  <r>
    <x v="6"/>
    <x v="2"/>
    <n v="158751"/>
    <x v="98"/>
    <x v="1"/>
    <x v="1"/>
    <x v="1"/>
    <m/>
    <m/>
    <m/>
    <m/>
    <m/>
    <x v="0"/>
    <x v="0"/>
    <x v="6"/>
  </r>
  <r>
    <x v="6"/>
    <x v="0"/>
    <n v="300571"/>
    <x v="99"/>
    <x v="1"/>
    <x v="1"/>
    <x v="1"/>
    <s v="0"/>
    <s v="150"/>
    <s v="52,5"/>
    <s v="12,75"/>
    <s v="0"/>
    <x v="11"/>
    <x v="1"/>
    <x v="6"/>
  </r>
  <r>
    <x v="6"/>
    <x v="3"/>
    <n v="130744"/>
    <x v="103"/>
    <x v="1"/>
    <x v="1"/>
    <x v="1"/>
    <s v="160"/>
    <s v="160"/>
    <s v="56"/>
    <s v="13,6"/>
    <s v="0,13"/>
    <x v="13"/>
    <x v="1"/>
    <x v="6"/>
  </r>
  <r>
    <x v="6"/>
    <x v="0"/>
    <n v="161003"/>
    <x v="96"/>
    <x v="0"/>
    <x v="2"/>
    <x v="2"/>
    <m/>
    <m/>
    <m/>
    <m/>
    <m/>
    <x v="0"/>
    <x v="0"/>
    <x v="6"/>
  </r>
  <r>
    <x v="6"/>
    <x v="0"/>
    <n v="300987"/>
    <x v="93"/>
    <x v="0"/>
    <x v="0"/>
    <x v="0"/>
    <m/>
    <m/>
    <m/>
    <m/>
    <m/>
    <x v="0"/>
    <x v="0"/>
    <x v="6"/>
  </r>
  <r>
    <x v="6"/>
    <x v="0"/>
    <n v="300987"/>
    <x v="93"/>
    <x v="0"/>
    <x v="2"/>
    <x v="2"/>
    <m/>
    <m/>
    <m/>
    <m/>
    <m/>
    <x v="0"/>
    <x v="0"/>
    <x v="6"/>
  </r>
  <r>
    <x v="6"/>
    <x v="0"/>
    <n v="216476"/>
    <x v="48"/>
    <x v="0"/>
    <x v="0"/>
    <x v="0"/>
    <m/>
    <m/>
    <m/>
    <m/>
    <m/>
    <x v="0"/>
    <x v="0"/>
    <x v="6"/>
  </r>
  <r>
    <x v="6"/>
    <x v="0"/>
    <n v="216476"/>
    <x v="48"/>
    <x v="0"/>
    <x v="2"/>
    <x v="2"/>
    <m/>
    <m/>
    <m/>
    <m/>
    <m/>
    <x v="0"/>
    <x v="0"/>
    <x v="6"/>
  </r>
  <r>
    <x v="6"/>
    <x v="0"/>
    <n v="303221"/>
    <x v="21"/>
    <x v="1"/>
    <x v="1"/>
    <x v="1"/>
    <m/>
    <m/>
    <m/>
    <m/>
    <m/>
    <x v="0"/>
    <x v="0"/>
    <x v="6"/>
  </r>
  <r>
    <x v="6"/>
    <x v="0"/>
    <n v="300571"/>
    <x v="99"/>
    <x v="1"/>
    <x v="2"/>
    <x v="2"/>
    <s v="0"/>
    <s v="115"/>
    <s v="40,25"/>
    <s v="9,78"/>
    <s v="0"/>
    <x v="0"/>
    <x v="1"/>
    <x v="6"/>
  </r>
  <r>
    <x v="6"/>
    <x v="0"/>
    <n v="218916"/>
    <x v="72"/>
    <x v="0"/>
    <x v="2"/>
    <x v="2"/>
    <m/>
    <m/>
    <m/>
    <m/>
    <m/>
    <x v="0"/>
    <x v="0"/>
    <x v="6"/>
  </r>
  <r>
    <x v="6"/>
    <x v="0"/>
    <n v="207404"/>
    <x v="2"/>
    <x v="0"/>
    <x v="0"/>
    <x v="0"/>
    <m/>
    <m/>
    <m/>
    <m/>
    <m/>
    <x v="0"/>
    <x v="0"/>
    <x v="6"/>
  </r>
  <r>
    <x v="6"/>
    <x v="0"/>
    <n v="207404"/>
    <x v="2"/>
    <x v="0"/>
    <x v="2"/>
    <x v="2"/>
    <m/>
    <m/>
    <m/>
    <m/>
    <m/>
    <x v="0"/>
    <x v="0"/>
    <x v="6"/>
  </r>
  <r>
    <x v="6"/>
    <x v="0"/>
    <n v="117442"/>
    <x v="65"/>
    <x v="0"/>
    <x v="0"/>
    <x v="0"/>
    <m/>
    <m/>
    <m/>
    <m/>
    <m/>
    <x v="0"/>
    <x v="0"/>
    <x v="6"/>
  </r>
  <r>
    <x v="6"/>
    <x v="0"/>
    <n v="117442"/>
    <x v="65"/>
    <x v="0"/>
    <x v="2"/>
    <x v="2"/>
    <m/>
    <m/>
    <m/>
    <m/>
    <m/>
    <x v="0"/>
    <x v="0"/>
    <x v="6"/>
  </r>
  <r>
    <x v="6"/>
    <x v="3"/>
    <n v="130744"/>
    <x v="103"/>
    <x v="1"/>
    <x v="0"/>
    <x v="0"/>
    <s v="160"/>
    <s v="160"/>
    <s v="56"/>
    <s v="13,6"/>
    <s v="0,13"/>
    <x v="13"/>
    <x v="1"/>
    <x v="6"/>
  </r>
  <r>
    <x v="6"/>
    <x v="0"/>
    <n v="300363"/>
    <x v="62"/>
    <x v="1"/>
    <x v="2"/>
    <x v="2"/>
    <s v="200"/>
    <s v="200"/>
    <s v="70"/>
    <s v="17"/>
    <s v="50"/>
    <x v="0"/>
    <x v="1"/>
    <x v="6"/>
  </r>
  <r>
    <x v="6"/>
    <x v="0"/>
    <n v="218916"/>
    <x v="72"/>
    <x v="0"/>
    <x v="0"/>
    <x v="0"/>
    <m/>
    <m/>
    <m/>
    <m/>
    <m/>
    <x v="0"/>
    <x v="0"/>
    <x v="6"/>
  </r>
  <r>
    <x v="6"/>
    <x v="0"/>
    <n v="315199"/>
    <x v="22"/>
    <x v="0"/>
    <x v="0"/>
    <x v="0"/>
    <m/>
    <m/>
    <m/>
    <m/>
    <m/>
    <x v="0"/>
    <x v="0"/>
    <x v="6"/>
  </r>
  <r>
    <x v="6"/>
    <x v="0"/>
    <n v="315199"/>
    <x v="22"/>
    <x v="0"/>
    <x v="2"/>
    <x v="2"/>
    <m/>
    <m/>
    <m/>
    <m/>
    <m/>
    <x v="0"/>
    <x v="0"/>
    <x v="6"/>
  </r>
  <r>
    <x v="6"/>
    <x v="0"/>
    <n v="216566"/>
    <x v="49"/>
    <x v="0"/>
    <x v="0"/>
    <x v="0"/>
    <m/>
    <m/>
    <m/>
    <m/>
    <m/>
    <x v="0"/>
    <x v="0"/>
    <x v="6"/>
  </r>
  <r>
    <x v="6"/>
    <x v="0"/>
    <n v="216566"/>
    <x v="49"/>
    <x v="0"/>
    <x v="2"/>
    <x v="2"/>
    <m/>
    <m/>
    <m/>
    <m/>
    <m/>
    <x v="0"/>
    <x v="0"/>
    <x v="6"/>
  </r>
  <r>
    <x v="6"/>
    <x v="0"/>
    <n v="161520"/>
    <x v="92"/>
    <x v="0"/>
    <x v="0"/>
    <x v="0"/>
    <m/>
    <m/>
    <m/>
    <m/>
    <m/>
    <x v="0"/>
    <x v="0"/>
    <x v="6"/>
  </r>
  <r>
    <x v="6"/>
    <x v="0"/>
    <n v="160030"/>
    <x v="59"/>
    <x v="1"/>
    <x v="1"/>
    <x v="1"/>
    <m/>
    <m/>
    <m/>
    <m/>
    <m/>
    <x v="0"/>
    <x v="0"/>
    <x v="6"/>
  </r>
  <r>
    <x v="6"/>
    <x v="3"/>
    <n v="300219"/>
    <x v="104"/>
    <x v="1"/>
    <x v="1"/>
    <x v="1"/>
    <m/>
    <m/>
    <m/>
    <m/>
    <m/>
    <x v="0"/>
    <x v="0"/>
    <x v="6"/>
  </r>
  <r>
    <x v="6"/>
    <x v="0"/>
    <n v="300219"/>
    <x v="104"/>
    <x v="0"/>
    <x v="0"/>
    <x v="0"/>
    <m/>
    <m/>
    <m/>
    <m/>
    <m/>
    <x v="0"/>
    <x v="0"/>
    <x v="6"/>
  </r>
  <r>
    <x v="6"/>
    <x v="0"/>
    <n v="161520"/>
    <x v="92"/>
    <x v="0"/>
    <x v="2"/>
    <x v="2"/>
    <m/>
    <m/>
    <m/>
    <m/>
    <m/>
    <x v="0"/>
    <x v="0"/>
    <x v="6"/>
  </r>
  <r>
    <x v="6"/>
    <x v="0"/>
    <n v="149445"/>
    <x v="102"/>
    <x v="0"/>
    <x v="0"/>
    <x v="0"/>
    <m/>
    <m/>
    <m/>
    <m/>
    <m/>
    <x v="0"/>
    <x v="0"/>
    <x v="6"/>
  </r>
  <r>
    <x v="6"/>
    <x v="0"/>
    <n v="149445"/>
    <x v="102"/>
    <x v="0"/>
    <x v="2"/>
    <x v="2"/>
    <m/>
    <m/>
    <m/>
    <m/>
    <m/>
    <x v="0"/>
    <x v="0"/>
    <x v="6"/>
  </r>
  <r>
    <x v="6"/>
    <x v="0"/>
    <n v="120762"/>
    <x v="100"/>
    <x v="1"/>
    <x v="0"/>
    <x v="0"/>
    <s v="140"/>
    <s v="140"/>
    <s v="49"/>
    <s v="11,9"/>
    <s v="0,11"/>
    <x v="12"/>
    <x v="1"/>
    <x v="6"/>
  </r>
  <r>
    <x v="6"/>
    <x v="0"/>
    <n v="130744"/>
    <x v="103"/>
    <x v="1"/>
    <x v="2"/>
    <x v="2"/>
    <s v="155"/>
    <s v="155"/>
    <s v="54,25"/>
    <s v="13,18"/>
    <s v="38.75"/>
    <x v="0"/>
    <x v="1"/>
    <x v="6"/>
  </r>
  <r>
    <x v="6"/>
    <x v="0"/>
    <n v="300219"/>
    <x v="104"/>
    <x v="1"/>
    <x v="2"/>
    <x v="2"/>
    <s v="180"/>
    <s v="180"/>
    <s v="63"/>
    <s v="15,3"/>
    <s v="45"/>
    <x v="0"/>
    <x v="1"/>
    <x v="6"/>
  </r>
  <r>
    <x v="6"/>
    <x v="0"/>
    <n v="312617"/>
    <x v="12"/>
    <x v="0"/>
    <x v="0"/>
    <x v="0"/>
    <s v="75"/>
    <s v="75"/>
    <s v="26,25"/>
    <s v="6,38"/>
    <s v="0,06"/>
    <x v="3"/>
    <x v="1"/>
    <x v="6"/>
  </r>
  <r>
    <x v="6"/>
    <x v="0"/>
    <n v="303219"/>
    <x v="6"/>
    <x v="0"/>
    <x v="0"/>
    <x v="0"/>
    <m/>
    <m/>
    <m/>
    <m/>
    <m/>
    <x v="0"/>
    <x v="0"/>
    <x v="6"/>
  </r>
  <r>
    <x v="6"/>
    <x v="0"/>
    <n v="303219"/>
    <x v="6"/>
    <x v="0"/>
    <x v="2"/>
    <x v="2"/>
    <m/>
    <m/>
    <m/>
    <m/>
    <m/>
    <x v="0"/>
    <x v="0"/>
    <x v="6"/>
  </r>
  <r>
    <x v="6"/>
    <x v="0"/>
    <n v="214951"/>
    <x v="40"/>
    <x v="0"/>
    <x v="0"/>
    <x v="0"/>
    <m/>
    <m/>
    <m/>
    <m/>
    <m/>
    <x v="0"/>
    <x v="0"/>
    <x v="6"/>
  </r>
  <r>
    <x v="6"/>
    <x v="0"/>
    <n v="214951"/>
    <x v="40"/>
    <x v="0"/>
    <x v="2"/>
    <x v="2"/>
    <m/>
    <m/>
    <m/>
    <m/>
    <m/>
    <x v="0"/>
    <x v="0"/>
    <x v="6"/>
  </r>
  <r>
    <x v="6"/>
    <x v="0"/>
    <n v="203631"/>
    <x v="74"/>
    <x v="0"/>
    <x v="0"/>
    <x v="0"/>
    <m/>
    <m/>
    <m/>
    <m/>
    <m/>
    <x v="0"/>
    <x v="0"/>
    <x v="6"/>
  </r>
  <r>
    <x v="6"/>
    <x v="0"/>
    <n v="161003"/>
    <x v="96"/>
    <x v="1"/>
    <x v="1"/>
    <x v="1"/>
    <m/>
    <m/>
    <m/>
    <m/>
    <m/>
    <x v="0"/>
    <x v="0"/>
    <x v="6"/>
  </r>
  <r>
    <x v="6"/>
    <x v="0"/>
    <n v="300169"/>
    <x v="101"/>
    <x v="1"/>
    <x v="1"/>
    <x v="1"/>
    <s v="95"/>
    <s v="95"/>
    <s v="33,25"/>
    <s v="8,08"/>
    <s v="0,08"/>
    <x v="7"/>
    <x v="1"/>
    <x v="6"/>
  </r>
  <r>
    <x v="6"/>
    <x v="0"/>
    <n v="217678"/>
    <x v="55"/>
    <x v="1"/>
    <x v="2"/>
    <x v="2"/>
    <s v="100"/>
    <s v="100"/>
    <s v="35"/>
    <s v="8,5"/>
    <s v="25"/>
    <x v="0"/>
    <x v="1"/>
    <x v="6"/>
  </r>
  <r>
    <x v="6"/>
    <x v="0"/>
    <n v="203631"/>
    <x v="74"/>
    <x v="0"/>
    <x v="2"/>
    <x v="2"/>
    <m/>
    <m/>
    <m/>
    <m/>
    <m/>
    <x v="0"/>
    <x v="0"/>
    <x v="6"/>
  </r>
  <r>
    <x v="6"/>
    <x v="0"/>
    <n v="169872"/>
    <x v="77"/>
    <x v="0"/>
    <x v="0"/>
    <x v="0"/>
    <m/>
    <m/>
    <m/>
    <m/>
    <m/>
    <x v="0"/>
    <x v="0"/>
    <x v="6"/>
  </r>
  <r>
    <x v="6"/>
    <x v="0"/>
    <n v="169872"/>
    <x v="77"/>
    <x v="0"/>
    <x v="2"/>
    <x v="2"/>
    <m/>
    <m/>
    <m/>
    <m/>
    <m/>
    <x v="0"/>
    <x v="0"/>
    <x v="6"/>
  </r>
  <r>
    <x v="6"/>
    <x v="0"/>
    <n v="217081"/>
    <x v="51"/>
    <x v="0"/>
    <x v="0"/>
    <x v="0"/>
    <m/>
    <m/>
    <m/>
    <m/>
    <m/>
    <x v="0"/>
    <x v="0"/>
    <x v="6"/>
  </r>
  <r>
    <x v="6"/>
    <x v="0"/>
    <n v="217081"/>
    <x v="51"/>
    <x v="0"/>
    <x v="2"/>
    <x v="2"/>
    <m/>
    <m/>
    <m/>
    <m/>
    <m/>
    <x v="0"/>
    <x v="0"/>
    <x v="6"/>
  </r>
  <r>
    <x v="6"/>
    <x v="0"/>
    <n v="120762"/>
    <x v="100"/>
    <x v="1"/>
    <x v="1"/>
    <x v="1"/>
    <s v="140"/>
    <s v="140"/>
    <s v="49"/>
    <s v="11,9"/>
    <s v="0,11"/>
    <x v="12"/>
    <x v="1"/>
    <x v="6"/>
  </r>
  <r>
    <x v="6"/>
    <x v="0"/>
    <n v="300169"/>
    <x v="101"/>
    <x v="1"/>
    <x v="2"/>
    <x v="2"/>
    <s v="100"/>
    <s v="100"/>
    <s v="35"/>
    <s v="8,5"/>
    <s v="25"/>
    <x v="0"/>
    <x v="1"/>
    <x v="6"/>
  </r>
  <r>
    <x v="6"/>
    <x v="0"/>
    <n v="217678"/>
    <x v="55"/>
    <x v="0"/>
    <x v="0"/>
    <x v="0"/>
    <m/>
    <m/>
    <m/>
    <m/>
    <m/>
    <x v="0"/>
    <x v="0"/>
    <x v="6"/>
  </r>
  <r>
    <x v="6"/>
    <x v="0"/>
    <n v="206708"/>
    <x v="4"/>
    <x v="0"/>
    <x v="0"/>
    <x v="0"/>
    <m/>
    <m/>
    <m/>
    <m/>
    <m/>
    <x v="0"/>
    <x v="0"/>
    <x v="6"/>
  </r>
  <r>
    <x v="6"/>
    <x v="0"/>
    <n v="206236"/>
    <x v="38"/>
    <x v="0"/>
    <x v="0"/>
    <x v="0"/>
    <s v="280"/>
    <s v="280"/>
    <s v="98"/>
    <s v="23,8"/>
    <s v="0,22"/>
    <x v="8"/>
    <x v="1"/>
    <x v="6"/>
  </r>
  <r>
    <x v="6"/>
    <x v="0"/>
    <n v="206236"/>
    <x v="38"/>
    <x v="0"/>
    <x v="2"/>
    <x v="2"/>
    <m/>
    <m/>
    <m/>
    <m/>
    <m/>
    <x v="0"/>
    <x v="0"/>
    <x v="6"/>
  </r>
  <r>
    <x v="6"/>
    <x v="0"/>
    <n v="336442"/>
    <x v="56"/>
    <x v="0"/>
    <x v="1"/>
    <x v="1"/>
    <s v="190"/>
    <s v="190"/>
    <s v="66,5"/>
    <s v="16,15"/>
    <s v="0,15"/>
    <x v="2"/>
    <x v="1"/>
    <x v="6"/>
  </r>
  <r>
    <x v="6"/>
    <x v="0"/>
    <n v="336442"/>
    <x v="56"/>
    <x v="0"/>
    <x v="0"/>
    <x v="0"/>
    <s v="190"/>
    <s v="190"/>
    <s v="66,5"/>
    <s v="16,15"/>
    <s v="0,15"/>
    <x v="2"/>
    <x v="1"/>
    <x v="6"/>
  </r>
  <r>
    <x v="6"/>
    <x v="0"/>
    <n v="336442"/>
    <x v="56"/>
    <x v="1"/>
    <x v="2"/>
    <x v="2"/>
    <s v="215"/>
    <s v="215"/>
    <s v="75,25"/>
    <s v="18,28"/>
    <s v="53.75"/>
    <x v="0"/>
    <x v="1"/>
    <x v="6"/>
  </r>
  <r>
    <x v="6"/>
    <x v="0"/>
    <n v="120762"/>
    <x v="100"/>
    <x v="1"/>
    <x v="2"/>
    <x v="2"/>
    <s v="165"/>
    <s v="165"/>
    <s v="57,75"/>
    <s v="14,03"/>
    <s v="41.25"/>
    <x v="0"/>
    <x v="1"/>
    <x v="6"/>
  </r>
  <r>
    <x v="6"/>
    <x v="2"/>
    <n v="218987"/>
    <x v="105"/>
    <x v="1"/>
    <x v="1"/>
    <x v="1"/>
    <s v="125"/>
    <s v="125"/>
    <s v="43,75"/>
    <s v="10,63"/>
    <s v="0,1"/>
    <x v="9"/>
    <x v="1"/>
    <x v="6"/>
  </r>
  <r>
    <x v="6"/>
    <x v="0"/>
    <n v="302856"/>
    <x v="19"/>
    <x v="1"/>
    <x v="1"/>
    <x v="1"/>
    <m/>
    <m/>
    <m/>
    <m/>
    <m/>
    <x v="0"/>
    <x v="0"/>
    <x v="6"/>
  </r>
  <r>
    <x v="6"/>
    <x v="0"/>
    <n v="302856"/>
    <x v="19"/>
    <x v="0"/>
    <x v="0"/>
    <x v="0"/>
    <m/>
    <m/>
    <m/>
    <m/>
    <m/>
    <x v="0"/>
    <x v="0"/>
    <x v="6"/>
  </r>
  <r>
    <x v="6"/>
    <x v="0"/>
    <n v="300571"/>
    <x v="99"/>
    <x v="0"/>
    <x v="0"/>
    <x v="0"/>
    <s v="0"/>
    <s v="150"/>
    <s v="52,5"/>
    <s v="12,75"/>
    <s v="0"/>
    <x v="11"/>
    <x v="1"/>
    <x v="6"/>
  </r>
  <r>
    <x v="6"/>
    <x v="0"/>
    <n v="300169"/>
    <x v="101"/>
    <x v="0"/>
    <x v="0"/>
    <x v="0"/>
    <s v="95"/>
    <s v="95"/>
    <s v="33,25"/>
    <s v="8,08"/>
    <s v="0,08"/>
    <x v="7"/>
    <x v="1"/>
    <x v="6"/>
  </r>
  <r>
    <x v="6"/>
    <x v="0"/>
    <n v="168458"/>
    <x v="88"/>
    <x v="0"/>
    <x v="0"/>
    <x v="0"/>
    <m/>
    <m/>
    <m/>
    <m/>
    <m/>
    <x v="0"/>
    <x v="0"/>
    <x v="6"/>
  </r>
  <r>
    <x v="6"/>
    <x v="0"/>
    <n v="168458"/>
    <x v="88"/>
    <x v="0"/>
    <x v="2"/>
    <x v="2"/>
    <m/>
    <m/>
    <m/>
    <m/>
    <m/>
    <x v="0"/>
    <x v="0"/>
    <x v="6"/>
  </r>
  <r>
    <x v="6"/>
    <x v="0"/>
    <n v="161520"/>
    <x v="92"/>
    <x v="1"/>
    <x v="1"/>
    <x v="1"/>
    <m/>
    <m/>
    <m/>
    <m/>
    <m/>
    <x v="0"/>
    <x v="0"/>
    <x v="6"/>
  </r>
  <r>
    <x v="6"/>
    <x v="3"/>
    <n v="218987"/>
    <x v="105"/>
    <x v="1"/>
    <x v="0"/>
    <x v="0"/>
    <s v="125"/>
    <s v="125"/>
    <s v="43,75"/>
    <s v="10,63"/>
    <s v="0,1"/>
    <x v="9"/>
    <x v="1"/>
    <x v="6"/>
  </r>
  <r>
    <x v="6"/>
    <x v="0"/>
    <n v="302769"/>
    <x v="24"/>
    <x v="0"/>
    <x v="2"/>
    <x v="2"/>
    <m/>
    <m/>
    <m/>
    <m/>
    <m/>
    <x v="0"/>
    <x v="0"/>
    <x v="6"/>
  </r>
  <r>
    <x v="6"/>
    <x v="0"/>
    <n v="213849"/>
    <x v="37"/>
    <x v="0"/>
    <x v="0"/>
    <x v="0"/>
    <m/>
    <m/>
    <m/>
    <m/>
    <m/>
    <x v="0"/>
    <x v="0"/>
    <x v="6"/>
  </r>
  <r>
    <x v="6"/>
    <x v="0"/>
    <n v="213849"/>
    <x v="37"/>
    <x v="0"/>
    <x v="2"/>
    <x v="2"/>
    <m/>
    <m/>
    <m/>
    <m/>
    <m/>
    <x v="0"/>
    <x v="0"/>
    <x v="6"/>
  </r>
  <r>
    <x v="6"/>
    <x v="0"/>
    <n v="210127"/>
    <x v="18"/>
    <x v="0"/>
    <x v="0"/>
    <x v="0"/>
    <m/>
    <m/>
    <m/>
    <m/>
    <m/>
    <x v="0"/>
    <x v="0"/>
    <x v="6"/>
  </r>
  <r>
    <x v="6"/>
    <x v="0"/>
    <n v="210127"/>
    <x v="18"/>
    <x v="0"/>
    <x v="2"/>
    <x v="2"/>
    <m/>
    <m/>
    <m/>
    <m/>
    <m/>
    <x v="0"/>
    <x v="0"/>
    <x v="6"/>
  </r>
  <r>
    <x v="6"/>
    <x v="0"/>
    <n v="206298"/>
    <x v="36"/>
    <x v="0"/>
    <x v="0"/>
    <x v="0"/>
    <m/>
    <m/>
    <m/>
    <m/>
    <m/>
    <x v="0"/>
    <x v="0"/>
    <x v="6"/>
  </r>
  <r>
    <x v="6"/>
    <x v="0"/>
    <n v="206298"/>
    <x v="36"/>
    <x v="0"/>
    <x v="2"/>
    <x v="2"/>
    <m/>
    <m/>
    <m/>
    <m/>
    <m/>
    <x v="0"/>
    <x v="0"/>
    <x v="6"/>
  </r>
  <r>
    <x v="6"/>
    <x v="0"/>
    <n v="118535"/>
    <x v="90"/>
    <x v="1"/>
    <x v="1"/>
    <x v="1"/>
    <m/>
    <m/>
    <m/>
    <m/>
    <m/>
    <x v="0"/>
    <x v="0"/>
    <x v="6"/>
  </r>
  <r>
    <x v="6"/>
    <x v="3"/>
    <n v="218987"/>
    <x v="105"/>
    <x v="1"/>
    <x v="2"/>
    <x v="2"/>
    <s v="55"/>
    <s v="55"/>
    <s v="19,25"/>
    <s v="4,68"/>
    <s v="13.75"/>
    <x v="0"/>
    <x v="1"/>
    <x v="6"/>
  </r>
  <r>
    <x v="6"/>
    <x v="0"/>
    <n v="301805"/>
    <x v="78"/>
    <x v="1"/>
    <x v="2"/>
    <x v="2"/>
    <s v="200"/>
    <s v="200"/>
    <s v="70"/>
    <s v="17"/>
    <s v="50"/>
    <x v="0"/>
    <x v="1"/>
    <x v="6"/>
  </r>
  <r>
    <x v="6"/>
    <x v="0"/>
    <n v="312259"/>
    <x v="7"/>
    <x v="0"/>
    <x v="0"/>
    <x v="0"/>
    <m/>
    <m/>
    <m/>
    <m/>
    <m/>
    <x v="0"/>
    <x v="0"/>
    <x v="6"/>
  </r>
  <r>
    <x v="6"/>
    <x v="0"/>
    <n v="208277"/>
    <x v="8"/>
    <x v="0"/>
    <x v="0"/>
    <x v="0"/>
    <s v="185"/>
    <s v="185"/>
    <s v="64,75"/>
    <s v="15,73"/>
    <s v="0,15"/>
    <x v="2"/>
    <x v="1"/>
    <x v="6"/>
  </r>
  <r>
    <x v="6"/>
    <x v="0"/>
    <n v="169537"/>
    <x v="83"/>
    <x v="0"/>
    <x v="0"/>
    <x v="0"/>
    <m/>
    <m/>
    <m/>
    <m/>
    <m/>
    <x v="0"/>
    <x v="0"/>
    <x v="6"/>
  </r>
  <r>
    <x v="6"/>
    <x v="0"/>
    <n v="169537"/>
    <x v="83"/>
    <x v="0"/>
    <x v="2"/>
    <x v="2"/>
    <m/>
    <m/>
    <m/>
    <m/>
    <m/>
    <x v="0"/>
    <x v="0"/>
    <x v="6"/>
  </r>
  <r>
    <x v="6"/>
    <x v="0"/>
    <n v="312807"/>
    <x v="16"/>
    <x v="0"/>
    <x v="1"/>
    <x v="1"/>
    <m/>
    <m/>
    <m/>
    <m/>
    <m/>
    <x v="0"/>
    <x v="0"/>
    <x v="6"/>
  </r>
  <r>
    <x v="6"/>
    <x v="0"/>
    <n v="312807"/>
    <x v="16"/>
    <x v="0"/>
    <x v="0"/>
    <x v="0"/>
    <m/>
    <m/>
    <m/>
    <m/>
    <m/>
    <x v="0"/>
    <x v="0"/>
    <x v="6"/>
  </r>
  <r>
    <x v="6"/>
    <x v="0"/>
    <n v="205228"/>
    <x v="50"/>
    <x v="0"/>
    <x v="0"/>
    <x v="0"/>
    <s v="205"/>
    <s v="205"/>
    <s v="71,75"/>
    <s v="17,43"/>
    <s v="0,16"/>
    <x v="10"/>
    <x v="1"/>
    <x v="6"/>
  </r>
  <r>
    <x v="6"/>
    <x v="0"/>
    <n v="117986"/>
    <x v="87"/>
    <x v="1"/>
    <x v="1"/>
    <x v="1"/>
    <s v="195"/>
    <s v="195"/>
    <s v="68,25"/>
    <s v="16,58"/>
    <s v="0,16"/>
    <x v="10"/>
    <x v="1"/>
    <x v="6"/>
  </r>
  <r>
    <x v="6"/>
    <x v="0"/>
    <n v="218916"/>
    <x v="72"/>
    <x v="1"/>
    <x v="1"/>
    <x v="1"/>
    <m/>
    <m/>
    <m/>
    <m/>
    <m/>
    <x v="0"/>
    <x v="0"/>
    <x v="6"/>
  </r>
  <r>
    <x v="6"/>
    <x v="0"/>
    <n v="303219"/>
    <x v="6"/>
    <x v="1"/>
    <x v="1"/>
    <x v="1"/>
    <m/>
    <m/>
    <m/>
    <m/>
    <m/>
    <x v="0"/>
    <x v="0"/>
    <x v="6"/>
  </r>
  <r>
    <x v="6"/>
    <x v="0"/>
    <n v="205228"/>
    <x v="50"/>
    <x v="0"/>
    <x v="2"/>
    <x v="2"/>
    <s v="125"/>
    <s v="125"/>
    <s v="43,75"/>
    <s v="10,63"/>
    <s v="31.25"/>
    <x v="0"/>
    <x v="1"/>
    <x v="6"/>
  </r>
  <r>
    <x v="6"/>
    <x v="0"/>
    <n v="218674"/>
    <x v="95"/>
    <x v="0"/>
    <x v="0"/>
    <x v="0"/>
    <m/>
    <m/>
    <m/>
    <m/>
    <m/>
    <x v="0"/>
    <x v="0"/>
    <x v="6"/>
  </r>
  <r>
    <x v="6"/>
    <x v="0"/>
    <n v="218674"/>
    <x v="95"/>
    <x v="0"/>
    <x v="2"/>
    <x v="2"/>
    <m/>
    <m/>
    <m/>
    <m/>
    <m/>
    <x v="0"/>
    <x v="0"/>
    <x v="6"/>
  </r>
  <r>
    <x v="6"/>
    <x v="0"/>
    <n v="211622"/>
    <x v="33"/>
    <x v="0"/>
    <x v="1"/>
    <x v="1"/>
    <m/>
    <m/>
    <m/>
    <m/>
    <m/>
    <x v="0"/>
    <x v="0"/>
    <x v="6"/>
  </r>
  <r>
    <x v="6"/>
    <x v="0"/>
    <n v="211622"/>
    <x v="33"/>
    <x v="0"/>
    <x v="0"/>
    <x v="0"/>
    <m/>
    <m/>
    <m/>
    <m/>
    <m/>
    <x v="0"/>
    <x v="0"/>
    <x v="6"/>
  </r>
  <r>
    <x v="6"/>
    <x v="0"/>
    <n v="168458"/>
    <x v="88"/>
    <x v="1"/>
    <x v="1"/>
    <x v="1"/>
    <m/>
    <m/>
    <m/>
    <m/>
    <m/>
    <x v="0"/>
    <x v="0"/>
    <x v="6"/>
  </r>
  <r>
    <x v="6"/>
    <x v="0"/>
    <n v="218732"/>
    <x v="89"/>
    <x v="1"/>
    <x v="1"/>
    <x v="1"/>
    <m/>
    <m/>
    <m/>
    <m/>
    <m/>
    <x v="0"/>
    <x v="0"/>
    <x v="6"/>
  </r>
  <r>
    <x v="6"/>
    <x v="0"/>
    <n v="302769"/>
    <x v="24"/>
    <x v="0"/>
    <x v="0"/>
    <x v="0"/>
    <m/>
    <m/>
    <m/>
    <m/>
    <m/>
    <x v="0"/>
    <x v="0"/>
    <x v="6"/>
  </r>
  <r>
    <x v="6"/>
    <x v="0"/>
    <n v="210557"/>
    <x v="28"/>
    <x v="0"/>
    <x v="0"/>
    <x v="0"/>
    <m/>
    <m/>
    <m/>
    <m/>
    <m/>
    <x v="0"/>
    <x v="0"/>
    <x v="6"/>
  </r>
  <r>
    <x v="6"/>
    <x v="0"/>
    <n v="210557"/>
    <x v="28"/>
    <x v="0"/>
    <x v="2"/>
    <x v="2"/>
    <m/>
    <m/>
    <m/>
    <m/>
    <m/>
    <x v="0"/>
    <x v="0"/>
    <x v="6"/>
  </r>
  <r>
    <x v="6"/>
    <x v="0"/>
    <n v="209211"/>
    <x v="15"/>
    <x v="0"/>
    <x v="0"/>
    <x v="0"/>
    <m/>
    <m/>
    <m/>
    <m/>
    <m/>
    <x v="0"/>
    <x v="0"/>
    <x v="6"/>
  </r>
  <r>
    <x v="6"/>
    <x v="0"/>
    <n v="209211"/>
    <x v="15"/>
    <x v="0"/>
    <x v="2"/>
    <x v="2"/>
    <m/>
    <m/>
    <m/>
    <m/>
    <m/>
    <x v="0"/>
    <x v="0"/>
    <x v="6"/>
  </r>
  <r>
    <x v="6"/>
    <x v="0"/>
    <n v="215020"/>
    <x v="43"/>
    <x v="0"/>
    <x v="0"/>
    <x v="0"/>
    <m/>
    <m/>
    <m/>
    <m/>
    <m/>
    <x v="0"/>
    <x v="0"/>
    <x v="6"/>
  </r>
  <r>
    <x v="6"/>
    <x v="3"/>
    <n v="117986"/>
    <x v="87"/>
    <x v="1"/>
    <x v="0"/>
    <x v="0"/>
    <s v="195"/>
    <s v="195"/>
    <s v="68,25"/>
    <s v="16,58"/>
    <s v="0,16"/>
    <x v="10"/>
    <x v="1"/>
    <x v="6"/>
  </r>
  <r>
    <x v="6"/>
    <x v="0"/>
    <n v="218698"/>
    <x v="97"/>
    <x v="1"/>
    <x v="1"/>
    <x v="1"/>
    <s v="125"/>
    <s v="125"/>
    <s v="43,75"/>
    <s v="10,63"/>
    <s v="0,1"/>
    <x v="9"/>
    <x v="1"/>
    <x v="6"/>
  </r>
  <r>
    <x v="6"/>
    <x v="0"/>
    <n v="218616"/>
    <x v="76"/>
    <x v="0"/>
    <x v="2"/>
    <x v="2"/>
    <m/>
    <m/>
    <m/>
    <m/>
    <m/>
    <x v="0"/>
    <x v="0"/>
    <x v="6"/>
  </r>
  <r>
    <x v="6"/>
    <x v="0"/>
    <n v="144649"/>
    <x v="94"/>
    <x v="0"/>
    <x v="0"/>
    <x v="0"/>
    <m/>
    <m/>
    <m/>
    <m/>
    <m/>
    <x v="0"/>
    <x v="0"/>
    <x v="6"/>
  </r>
  <r>
    <x v="6"/>
    <x v="0"/>
    <n v="144649"/>
    <x v="94"/>
    <x v="0"/>
    <x v="2"/>
    <x v="2"/>
    <m/>
    <m/>
    <m/>
    <m/>
    <m/>
    <x v="0"/>
    <x v="0"/>
    <x v="6"/>
  </r>
  <r>
    <x v="6"/>
    <x v="0"/>
    <n v="117456"/>
    <x v="70"/>
    <x v="0"/>
    <x v="0"/>
    <x v="0"/>
    <m/>
    <m/>
    <m/>
    <m/>
    <m/>
    <x v="0"/>
    <x v="0"/>
    <x v="6"/>
  </r>
  <r>
    <x v="6"/>
    <x v="0"/>
    <n v="117456"/>
    <x v="70"/>
    <x v="0"/>
    <x v="2"/>
    <x v="2"/>
    <m/>
    <m/>
    <m/>
    <m/>
    <m/>
    <x v="0"/>
    <x v="0"/>
    <x v="6"/>
  </r>
  <r>
    <x v="6"/>
    <x v="0"/>
    <n v="314137"/>
    <x v="20"/>
    <x v="0"/>
    <x v="1"/>
    <x v="1"/>
    <m/>
    <m/>
    <m/>
    <m/>
    <m/>
    <x v="0"/>
    <x v="0"/>
    <x v="6"/>
  </r>
  <r>
    <x v="6"/>
    <x v="0"/>
    <n v="169537"/>
    <x v="83"/>
    <x v="1"/>
    <x v="1"/>
    <x v="1"/>
    <m/>
    <m/>
    <m/>
    <m/>
    <m/>
    <x v="0"/>
    <x v="0"/>
    <x v="6"/>
  </r>
  <r>
    <x v="6"/>
    <x v="0"/>
    <n v="218674"/>
    <x v="95"/>
    <x v="1"/>
    <x v="1"/>
    <x v="1"/>
    <m/>
    <m/>
    <m/>
    <m/>
    <m/>
    <x v="0"/>
    <x v="0"/>
    <x v="6"/>
  </r>
  <r>
    <x v="6"/>
    <x v="0"/>
    <n v="218616"/>
    <x v="76"/>
    <x v="0"/>
    <x v="0"/>
    <x v="0"/>
    <m/>
    <m/>
    <m/>
    <m/>
    <m/>
    <x v="0"/>
    <x v="0"/>
    <x v="6"/>
  </r>
  <r>
    <x v="6"/>
    <x v="0"/>
    <n v="314137"/>
    <x v="20"/>
    <x v="0"/>
    <x v="0"/>
    <x v="0"/>
    <m/>
    <m/>
    <m/>
    <m/>
    <m/>
    <x v="0"/>
    <x v="0"/>
    <x v="6"/>
  </r>
  <r>
    <x v="6"/>
    <x v="0"/>
    <n v="301229"/>
    <x v="91"/>
    <x v="0"/>
    <x v="1"/>
    <x v="1"/>
    <s v="125"/>
    <s v="125"/>
    <s v="43,75"/>
    <s v="10,63"/>
    <s v="0,1"/>
    <x v="9"/>
    <x v="1"/>
    <x v="6"/>
  </r>
  <r>
    <x v="6"/>
    <x v="0"/>
    <n v="301229"/>
    <x v="91"/>
    <x v="0"/>
    <x v="0"/>
    <x v="0"/>
    <s v="125"/>
    <s v="125"/>
    <s v="43,75"/>
    <s v="10,63"/>
    <s v="0,1"/>
    <x v="9"/>
    <x v="1"/>
    <x v="6"/>
  </r>
  <r>
    <x v="6"/>
    <x v="0"/>
    <n v="204615"/>
    <x v="67"/>
    <x v="0"/>
    <x v="0"/>
    <x v="0"/>
    <m/>
    <m/>
    <m/>
    <m/>
    <m/>
    <x v="0"/>
    <x v="0"/>
    <x v="6"/>
  </r>
  <r>
    <x v="6"/>
    <x v="0"/>
    <n v="204615"/>
    <x v="67"/>
    <x v="0"/>
    <x v="2"/>
    <x v="2"/>
    <m/>
    <m/>
    <m/>
    <m/>
    <m/>
    <x v="0"/>
    <x v="0"/>
    <x v="6"/>
  </r>
  <r>
    <x v="6"/>
    <x v="0"/>
    <n v="117986"/>
    <x v="87"/>
    <x v="1"/>
    <x v="2"/>
    <x v="2"/>
    <s v="260"/>
    <s v="260"/>
    <s v="91"/>
    <s v="22,1"/>
    <s v="65"/>
    <x v="0"/>
    <x v="1"/>
    <x v="6"/>
  </r>
  <r>
    <x v="6"/>
    <x v="2"/>
    <n v="311895"/>
    <x v="3"/>
    <x v="1"/>
    <x v="1"/>
    <x v="1"/>
    <m/>
    <m/>
    <m/>
    <m/>
    <m/>
    <x v="0"/>
    <x v="0"/>
    <x v="6"/>
  </r>
  <r>
    <x v="6"/>
    <x v="0"/>
    <n v="302737"/>
    <x v="30"/>
    <x v="0"/>
    <x v="0"/>
    <x v="0"/>
    <m/>
    <m/>
    <m/>
    <m/>
    <m/>
    <x v="0"/>
    <x v="0"/>
    <x v="6"/>
  </r>
  <r>
    <x v="6"/>
    <x v="0"/>
    <n v="118535"/>
    <x v="90"/>
    <x v="0"/>
    <x v="0"/>
    <x v="0"/>
    <m/>
    <m/>
    <m/>
    <m/>
    <m/>
    <x v="0"/>
    <x v="0"/>
    <x v="6"/>
  </r>
  <r>
    <x v="6"/>
    <x v="0"/>
    <n v="118535"/>
    <x v="90"/>
    <x v="0"/>
    <x v="2"/>
    <x v="2"/>
    <m/>
    <m/>
    <m/>
    <m/>
    <m/>
    <x v="0"/>
    <x v="0"/>
    <x v="6"/>
  </r>
  <r>
    <x v="6"/>
    <x v="0"/>
    <n v="301983"/>
    <x v="47"/>
    <x v="0"/>
    <x v="0"/>
    <x v="0"/>
    <m/>
    <m/>
    <m/>
    <m/>
    <m/>
    <x v="0"/>
    <x v="0"/>
    <x v="6"/>
  </r>
  <r>
    <x v="6"/>
    <x v="0"/>
    <n v="218732"/>
    <x v="89"/>
    <x v="0"/>
    <x v="0"/>
    <x v="0"/>
    <m/>
    <m/>
    <m/>
    <m/>
    <m/>
    <x v="0"/>
    <x v="0"/>
    <x v="6"/>
  </r>
  <r>
    <x v="6"/>
    <x v="0"/>
    <n v="218732"/>
    <x v="89"/>
    <x v="0"/>
    <x v="2"/>
    <x v="2"/>
    <m/>
    <m/>
    <m/>
    <m/>
    <m/>
    <x v="0"/>
    <x v="0"/>
    <x v="6"/>
  </r>
  <r>
    <x v="6"/>
    <x v="1"/>
    <n v="117866"/>
    <x v="82"/>
    <x v="1"/>
    <x v="1"/>
    <x v="1"/>
    <m/>
    <m/>
    <m/>
    <m/>
    <m/>
    <x v="0"/>
    <x v="0"/>
    <x v="6"/>
  </r>
  <r>
    <x v="6"/>
    <x v="0"/>
    <n v="218644"/>
    <x v="85"/>
    <x v="1"/>
    <x v="2"/>
    <x v="2"/>
    <s v="85"/>
    <s v="85"/>
    <s v="29,75"/>
    <s v="7,23"/>
    <s v="21.25"/>
    <x v="0"/>
    <x v="1"/>
    <x v="6"/>
  </r>
  <r>
    <x v="6"/>
    <x v="0"/>
    <n v="302988"/>
    <x v="14"/>
    <x v="0"/>
    <x v="2"/>
    <x v="2"/>
    <m/>
    <m/>
    <m/>
    <m/>
    <m/>
    <x v="0"/>
    <x v="0"/>
    <x v="6"/>
  </r>
  <r>
    <x v="6"/>
    <x v="0"/>
    <n v="206968"/>
    <x v="86"/>
    <x v="0"/>
    <x v="1"/>
    <x v="1"/>
    <m/>
    <m/>
    <m/>
    <m/>
    <m/>
    <x v="0"/>
    <x v="0"/>
    <x v="6"/>
  </r>
  <r>
    <x v="6"/>
    <x v="0"/>
    <n v="206968"/>
    <x v="86"/>
    <x v="0"/>
    <x v="0"/>
    <x v="0"/>
    <m/>
    <m/>
    <m/>
    <m/>
    <m/>
    <x v="0"/>
    <x v="0"/>
    <x v="6"/>
  </r>
  <r>
    <x v="6"/>
    <x v="0"/>
    <n v="206348"/>
    <x v="25"/>
    <x v="0"/>
    <x v="0"/>
    <x v="0"/>
    <s v="150"/>
    <s v="150"/>
    <s v="52,5"/>
    <s v="12,75"/>
    <s v="0,12"/>
    <x v="5"/>
    <x v="1"/>
    <x v="6"/>
  </r>
  <r>
    <x v="6"/>
    <x v="0"/>
    <n v="303189"/>
    <x v="9"/>
    <x v="0"/>
    <x v="0"/>
    <x v="0"/>
    <m/>
    <m/>
    <m/>
    <m/>
    <m/>
    <x v="0"/>
    <x v="0"/>
    <x v="6"/>
  </r>
  <r>
    <x v="6"/>
    <x v="0"/>
    <n v="303189"/>
    <x v="9"/>
    <x v="0"/>
    <x v="2"/>
    <x v="2"/>
    <m/>
    <m/>
    <m/>
    <m/>
    <m/>
    <x v="0"/>
    <x v="0"/>
    <x v="6"/>
  </r>
  <r>
    <x v="6"/>
    <x v="0"/>
    <n v="169872"/>
    <x v="77"/>
    <x v="1"/>
    <x v="1"/>
    <x v="1"/>
    <m/>
    <m/>
    <m/>
    <m/>
    <m/>
    <x v="0"/>
    <x v="0"/>
    <x v="6"/>
  </r>
  <r>
    <x v="6"/>
    <x v="0"/>
    <n v="218628"/>
    <x v="79"/>
    <x v="1"/>
    <x v="1"/>
    <x v="1"/>
    <m/>
    <m/>
    <m/>
    <m/>
    <m/>
    <x v="0"/>
    <x v="0"/>
    <x v="6"/>
  </r>
  <r>
    <x v="6"/>
    <x v="0"/>
    <n v="302988"/>
    <x v="14"/>
    <x v="0"/>
    <x v="0"/>
    <x v="0"/>
    <m/>
    <m/>
    <m/>
    <m/>
    <m/>
    <x v="0"/>
    <x v="0"/>
    <x v="6"/>
  </r>
  <r>
    <x v="6"/>
    <x v="0"/>
    <n v="218644"/>
    <x v="85"/>
    <x v="0"/>
    <x v="0"/>
    <x v="0"/>
    <m/>
    <m/>
    <m/>
    <m/>
    <m/>
    <x v="0"/>
    <x v="0"/>
    <x v="6"/>
  </r>
  <r>
    <x v="6"/>
    <x v="0"/>
    <n v="211470"/>
    <x v="31"/>
    <x v="0"/>
    <x v="0"/>
    <x v="0"/>
    <m/>
    <m/>
    <m/>
    <m/>
    <m/>
    <x v="0"/>
    <x v="0"/>
    <x v="6"/>
  </r>
  <r>
    <x v="6"/>
    <x v="0"/>
    <n v="211470"/>
    <x v="31"/>
    <x v="0"/>
    <x v="2"/>
    <x v="2"/>
    <m/>
    <m/>
    <m/>
    <m/>
    <m/>
    <x v="0"/>
    <x v="0"/>
    <x v="6"/>
  </r>
  <r>
    <x v="6"/>
    <x v="0"/>
    <n v="207743"/>
    <x v="5"/>
    <x v="0"/>
    <x v="0"/>
    <x v="0"/>
    <m/>
    <m/>
    <m/>
    <m/>
    <m/>
    <x v="0"/>
    <x v="0"/>
    <x v="6"/>
  </r>
  <r>
    <x v="6"/>
    <x v="0"/>
    <n v="205985"/>
    <x v="42"/>
    <x v="0"/>
    <x v="0"/>
    <x v="0"/>
    <m/>
    <m/>
    <m/>
    <m/>
    <m/>
    <x v="0"/>
    <x v="0"/>
    <x v="6"/>
  </r>
  <r>
    <x v="6"/>
    <x v="0"/>
    <n v="117819"/>
    <x v="69"/>
    <x v="1"/>
    <x v="1"/>
    <x v="1"/>
    <m/>
    <m/>
    <m/>
    <m/>
    <m/>
    <x v="0"/>
    <x v="0"/>
    <x v="6"/>
  </r>
  <r>
    <x v="6"/>
    <x v="0"/>
    <n v="218628"/>
    <x v="79"/>
    <x v="1"/>
    <x v="2"/>
    <x v="2"/>
    <s v="190"/>
    <s v="190"/>
    <s v="66,5"/>
    <s v="16,15"/>
    <s v="47.5"/>
    <x v="0"/>
    <x v="1"/>
    <x v="6"/>
  </r>
  <r>
    <x v="6"/>
    <x v="0"/>
    <n v="131643"/>
    <x v="58"/>
    <x v="0"/>
    <x v="2"/>
    <x v="2"/>
    <m/>
    <m/>
    <m/>
    <m/>
    <m/>
    <x v="0"/>
    <x v="0"/>
    <x v="6"/>
  </r>
  <r>
    <x v="6"/>
    <x v="0"/>
    <n v="300711"/>
    <x v="84"/>
    <x v="0"/>
    <x v="0"/>
    <x v="0"/>
    <m/>
    <m/>
    <m/>
    <m/>
    <m/>
    <x v="0"/>
    <x v="0"/>
    <x v="6"/>
  </r>
  <r>
    <x v="6"/>
    <x v="0"/>
    <n v="300711"/>
    <x v="84"/>
    <x v="0"/>
    <x v="2"/>
    <x v="2"/>
    <m/>
    <m/>
    <m/>
    <m/>
    <m/>
    <x v="0"/>
    <x v="0"/>
    <x v="6"/>
  </r>
  <r>
    <x v="6"/>
    <x v="1"/>
    <n v="117501"/>
    <x v="75"/>
    <x v="1"/>
    <x v="1"/>
    <x v="1"/>
    <s v="200"/>
    <s v="200"/>
    <s v="70"/>
    <s v="17"/>
    <s v="0,16"/>
    <x v="10"/>
    <x v="1"/>
    <x v="6"/>
  </r>
  <r>
    <x v="6"/>
    <x v="0"/>
    <n v="218623"/>
    <x v="1"/>
    <x v="1"/>
    <x v="2"/>
    <x v="2"/>
    <s v="300"/>
    <s v="300"/>
    <s v="105"/>
    <s v="25,5"/>
    <s v="75"/>
    <x v="0"/>
    <x v="1"/>
    <x v="6"/>
  </r>
  <r>
    <x v="6"/>
    <x v="0"/>
    <n v="301809"/>
    <x v="68"/>
    <x v="1"/>
    <x v="2"/>
    <x v="2"/>
    <s v="175"/>
    <s v="175"/>
    <s v="61,25"/>
    <s v="14,88"/>
    <s v="43.75"/>
    <x v="0"/>
    <x v="1"/>
    <x v="6"/>
  </r>
  <r>
    <x v="6"/>
    <x v="0"/>
    <n v="158311"/>
    <x v="80"/>
    <x v="0"/>
    <x v="0"/>
    <x v="0"/>
    <m/>
    <m/>
    <m/>
    <m/>
    <m/>
    <x v="0"/>
    <x v="0"/>
    <x v="6"/>
  </r>
  <r>
    <x v="6"/>
    <x v="0"/>
    <n v="158311"/>
    <x v="80"/>
    <x v="0"/>
    <x v="2"/>
    <x v="2"/>
    <m/>
    <m/>
    <m/>
    <m/>
    <m/>
    <x v="0"/>
    <x v="0"/>
    <x v="6"/>
  </r>
  <r>
    <x v="6"/>
    <x v="0"/>
    <n v="218402"/>
    <x v="71"/>
    <x v="0"/>
    <x v="0"/>
    <x v="0"/>
    <m/>
    <m/>
    <m/>
    <m/>
    <m/>
    <x v="0"/>
    <x v="0"/>
    <x v="6"/>
  </r>
  <r>
    <x v="6"/>
    <x v="0"/>
    <n v="218402"/>
    <x v="71"/>
    <x v="1"/>
    <x v="2"/>
    <x v="2"/>
    <s v="135"/>
    <s v="135"/>
    <s v="47,25"/>
    <s v="11,48"/>
    <s v="33.75"/>
    <x v="0"/>
    <x v="1"/>
    <x v="6"/>
  </r>
  <r>
    <x v="6"/>
    <x v="0"/>
    <n v="209208"/>
    <x v="11"/>
    <x v="0"/>
    <x v="0"/>
    <x v="0"/>
    <m/>
    <m/>
    <m/>
    <m/>
    <m/>
    <x v="0"/>
    <x v="0"/>
    <x v="6"/>
  </r>
  <r>
    <x v="6"/>
    <x v="0"/>
    <n v="209208"/>
    <x v="11"/>
    <x v="0"/>
    <x v="2"/>
    <x v="2"/>
    <m/>
    <m/>
    <m/>
    <m/>
    <m/>
    <x v="0"/>
    <x v="0"/>
    <x v="6"/>
  </r>
  <r>
    <x v="6"/>
    <x v="0"/>
    <n v="203631"/>
    <x v="74"/>
    <x v="1"/>
    <x v="1"/>
    <x v="1"/>
    <m/>
    <m/>
    <m/>
    <m/>
    <m/>
    <x v="0"/>
    <x v="0"/>
    <x v="6"/>
  </r>
  <r>
    <x v="6"/>
    <x v="0"/>
    <n v="218616"/>
    <x v="76"/>
    <x v="1"/>
    <x v="1"/>
    <x v="1"/>
    <m/>
    <m/>
    <m/>
    <m/>
    <m/>
    <x v="0"/>
    <x v="0"/>
    <x v="6"/>
  </r>
  <r>
    <x v="6"/>
    <x v="0"/>
    <n v="117456"/>
    <x v="70"/>
    <x v="1"/>
    <x v="1"/>
    <x v="1"/>
    <m/>
    <m/>
    <m/>
    <m/>
    <m/>
    <x v="0"/>
    <x v="0"/>
    <x v="6"/>
  </r>
  <r>
    <x v="6"/>
    <x v="0"/>
    <n v="311895"/>
    <x v="3"/>
    <x v="0"/>
    <x v="0"/>
    <x v="0"/>
    <m/>
    <m/>
    <m/>
    <m/>
    <m/>
    <x v="0"/>
    <x v="0"/>
    <x v="6"/>
  </r>
  <r>
    <x v="6"/>
    <x v="0"/>
    <n v="311895"/>
    <x v="3"/>
    <x v="0"/>
    <x v="2"/>
    <x v="2"/>
    <m/>
    <m/>
    <m/>
    <m/>
    <m/>
    <x v="0"/>
    <x v="0"/>
    <x v="6"/>
  </r>
  <r>
    <x v="6"/>
    <x v="0"/>
    <n v="218628"/>
    <x v="79"/>
    <x v="0"/>
    <x v="0"/>
    <x v="0"/>
    <m/>
    <m/>
    <m/>
    <m/>
    <m/>
    <x v="0"/>
    <x v="0"/>
    <x v="6"/>
  </r>
  <r>
    <x v="6"/>
    <x v="0"/>
    <n v="210001"/>
    <x v="17"/>
    <x v="0"/>
    <x v="0"/>
    <x v="0"/>
    <s v="225"/>
    <s v="225"/>
    <s v="78,75"/>
    <s v="19,13"/>
    <s v="0,18"/>
    <x v="4"/>
    <x v="1"/>
    <x v="6"/>
  </r>
  <r>
    <x v="6"/>
    <x v="0"/>
    <n v="333530"/>
    <x v="54"/>
    <x v="0"/>
    <x v="0"/>
    <x v="0"/>
    <m/>
    <m/>
    <m/>
    <m/>
    <m/>
    <x v="0"/>
    <x v="0"/>
    <x v="6"/>
  </r>
  <r>
    <x v="6"/>
    <x v="0"/>
    <n v="204615"/>
    <x v="67"/>
    <x v="1"/>
    <x v="1"/>
    <x v="1"/>
    <m/>
    <m/>
    <m/>
    <m/>
    <m/>
    <x v="0"/>
    <x v="0"/>
    <x v="6"/>
  </r>
  <r>
    <x v="6"/>
    <x v="0"/>
    <n v="218402"/>
    <x v="71"/>
    <x v="1"/>
    <x v="1"/>
    <x v="1"/>
    <m/>
    <m/>
    <m/>
    <m/>
    <m/>
    <x v="0"/>
    <x v="0"/>
    <x v="6"/>
  </r>
  <r>
    <x v="6"/>
    <x v="0"/>
    <n v="131643"/>
    <x v="58"/>
    <x v="0"/>
    <x v="0"/>
    <x v="0"/>
    <m/>
    <m/>
    <m/>
    <m/>
    <m/>
    <x v="0"/>
    <x v="0"/>
    <x v="6"/>
  </r>
  <r>
    <x v="6"/>
    <x v="0"/>
    <n v="333530"/>
    <x v="54"/>
    <x v="0"/>
    <x v="2"/>
    <x v="2"/>
    <m/>
    <m/>
    <m/>
    <m/>
    <m/>
    <x v="0"/>
    <x v="0"/>
    <x v="6"/>
  </r>
  <r>
    <x v="6"/>
    <x v="0"/>
    <n v="301981"/>
    <x v="53"/>
    <x v="0"/>
    <x v="0"/>
    <x v="0"/>
    <m/>
    <m/>
    <m/>
    <m/>
    <m/>
    <x v="0"/>
    <x v="0"/>
    <x v="6"/>
  </r>
  <r>
    <x v="6"/>
    <x v="0"/>
    <n v="204939"/>
    <x v="63"/>
    <x v="0"/>
    <x v="0"/>
    <x v="0"/>
    <m/>
    <m/>
    <m/>
    <m/>
    <m/>
    <x v="0"/>
    <x v="0"/>
    <x v="6"/>
  </r>
  <r>
    <x v="6"/>
    <x v="0"/>
    <n v="204939"/>
    <x v="63"/>
    <x v="0"/>
    <x v="2"/>
    <x v="2"/>
    <m/>
    <m/>
    <m/>
    <m/>
    <m/>
    <x v="0"/>
    <x v="0"/>
    <x v="6"/>
  </r>
  <r>
    <x v="6"/>
    <x v="0"/>
    <n v="209209"/>
    <x v="13"/>
    <x v="0"/>
    <x v="0"/>
    <x v="0"/>
    <m/>
    <m/>
    <m/>
    <m/>
    <m/>
    <x v="0"/>
    <x v="0"/>
    <x v="6"/>
  </r>
  <r>
    <x v="6"/>
    <x v="0"/>
    <n v="117442"/>
    <x v="65"/>
    <x v="1"/>
    <x v="1"/>
    <x v="1"/>
    <m/>
    <m/>
    <m/>
    <m/>
    <m/>
    <x v="0"/>
    <x v="0"/>
    <x v="6"/>
  </r>
  <r>
    <x v="6"/>
    <x v="4"/>
    <n v="218225"/>
    <x v="66"/>
    <x v="1"/>
    <x v="1"/>
    <x v="1"/>
    <m/>
    <m/>
    <m/>
    <m/>
    <m/>
    <x v="0"/>
    <x v="0"/>
    <x v="6"/>
  </r>
  <r>
    <x v="6"/>
    <x v="0"/>
    <n v="160030"/>
    <x v="59"/>
    <x v="0"/>
    <x v="2"/>
    <x v="2"/>
    <m/>
    <m/>
    <m/>
    <m/>
    <m/>
    <x v="0"/>
    <x v="0"/>
    <x v="6"/>
  </r>
  <r>
    <x v="6"/>
    <x v="0"/>
    <n v="209209"/>
    <x v="13"/>
    <x v="0"/>
    <x v="2"/>
    <x v="2"/>
    <m/>
    <m/>
    <m/>
    <m/>
    <m/>
    <x v="0"/>
    <x v="0"/>
    <x v="6"/>
  </r>
  <r>
    <x v="6"/>
    <x v="0"/>
    <n v="686"/>
    <x v="27"/>
    <x v="0"/>
    <x v="0"/>
    <x v="0"/>
    <s v="445"/>
    <s v="445"/>
    <s v="155,75"/>
    <s v="37,83"/>
    <s v="0,36"/>
    <x v="6"/>
    <x v="1"/>
    <x v="6"/>
  </r>
  <r>
    <x v="6"/>
    <x v="0"/>
    <n v="686"/>
    <x v="27"/>
    <x v="0"/>
    <x v="2"/>
    <x v="2"/>
    <m/>
    <m/>
    <m/>
    <m/>
    <m/>
    <x v="0"/>
    <x v="0"/>
    <x v="6"/>
  </r>
  <r>
    <x v="6"/>
    <x v="0"/>
    <n v="300862"/>
    <x v="73"/>
    <x v="0"/>
    <x v="0"/>
    <x v="0"/>
    <m/>
    <m/>
    <m/>
    <m/>
    <m/>
    <x v="0"/>
    <x v="0"/>
    <x v="6"/>
  </r>
  <r>
    <x v="6"/>
    <x v="0"/>
    <n v="300862"/>
    <x v="73"/>
    <x v="0"/>
    <x v="2"/>
    <x v="2"/>
    <m/>
    <m/>
    <m/>
    <m/>
    <m/>
    <x v="0"/>
    <x v="0"/>
    <x v="6"/>
  </r>
  <r>
    <x v="6"/>
    <x v="0"/>
    <n v="218623"/>
    <x v="1"/>
    <x v="0"/>
    <x v="1"/>
    <x v="1"/>
    <m/>
    <m/>
    <m/>
    <m/>
    <m/>
    <x v="0"/>
    <x v="0"/>
    <x v="6"/>
  </r>
  <r>
    <x v="6"/>
    <x v="0"/>
    <n v="218623"/>
    <x v="1"/>
    <x v="0"/>
    <x v="0"/>
    <x v="0"/>
    <m/>
    <m/>
    <m/>
    <m/>
    <m/>
    <x v="0"/>
    <x v="0"/>
    <x v="6"/>
  </r>
  <r>
    <x v="6"/>
    <x v="0"/>
    <n v="117230"/>
    <x v="60"/>
    <x v="1"/>
    <x v="1"/>
    <x v="1"/>
    <m/>
    <m/>
    <m/>
    <m/>
    <m/>
    <x v="0"/>
    <x v="0"/>
    <x v="6"/>
  </r>
  <r>
    <x v="6"/>
    <x v="0"/>
    <n v="218210"/>
    <x v="61"/>
    <x v="1"/>
    <x v="2"/>
    <x v="2"/>
    <s v="185"/>
    <s v="185"/>
    <s v="64,75"/>
    <s v="15,73"/>
    <s v="46.25"/>
    <x v="0"/>
    <x v="1"/>
    <x v="6"/>
  </r>
  <r>
    <x v="6"/>
    <x v="0"/>
    <n v="160030"/>
    <x v="59"/>
    <x v="0"/>
    <x v="0"/>
    <x v="0"/>
    <m/>
    <m/>
    <m/>
    <m/>
    <m/>
    <x v="0"/>
    <x v="0"/>
    <x v="6"/>
  </r>
  <r>
    <x v="6"/>
    <x v="0"/>
    <n v="117819"/>
    <x v="69"/>
    <x v="0"/>
    <x v="0"/>
    <x v="0"/>
    <m/>
    <m/>
    <m/>
    <m/>
    <m/>
    <x v="0"/>
    <x v="0"/>
    <x v="6"/>
  </r>
  <r>
    <x v="6"/>
    <x v="0"/>
    <n v="117819"/>
    <x v="69"/>
    <x v="0"/>
    <x v="2"/>
    <x v="2"/>
    <m/>
    <m/>
    <m/>
    <m/>
    <m/>
    <x v="0"/>
    <x v="0"/>
    <x v="6"/>
  </r>
  <r>
    <x v="6"/>
    <x v="0"/>
    <n v="323608"/>
    <x v="44"/>
    <x v="0"/>
    <x v="0"/>
    <x v="0"/>
    <s v="130"/>
    <s v="130"/>
    <s v="45,5"/>
    <s v="11,05"/>
    <s v="0,1"/>
    <x v="9"/>
    <x v="1"/>
    <x v="6"/>
  </r>
  <r>
    <x v="6"/>
    <x v="0"/>
    <n v="323608"/>
    <x v="44"/>
    <x v="1"/>
    <x v="2"/>
    <x v="2"/>
    <m/>
    <m/>
    <m/>
    <m/>
    <m/>
    <x v="0"/>
    <x v="0"/>
    <x v="6"/>
  </r>
  <r>
    <x v="6"/>
    <x v="0"/>
    <n v="321932"/>
    <x v="41"/>
    <x v="0"/>
    <x v="1"/>
    <x v="1"/>
    <s v="100"/>
    <s v="100"/>
    <s v="35"/>
    <s v="8,5"/>
    <s v="0,08"/>
    <x v="7"/>
    <x v="1"/>
    <x v="6"/>
  </r>
  <r>
    <x v="6"/>
    <x v="0"/>
    <n v="204939"/>
    <x v="63"/>
    <x v="1"/>
    <x v="1"/>
    <x v="1"/>
    <m/>
    <m/>
    <m/>
    <m/>
    <m/>
    <x v="0"/>
    <x v="0"/>
    <x v="6"/>
  </r>
  <r>
    <x v="6"/>
    <x v="0"/>
    <n v="217678"/>
    <x v="55"/>
    <x v="1"/>
    <x v="1"/>
    <x v="1"/>
    <m/>
    <m/>
    <m/>
    <m/>
    <m/>
    <x v="0"/>
    <x v="0"/>
    <x v="6"/>
  </r>
  <r>
    <x v="6"/>
    <x v="0"/>
    <n v="300363"/>
    <x v="62"/>
    <x v="0"/>
    <x v="0"/>
    <x v="0"/>
    <m/>
    <m/>
    <m/>
    <m/>
    <m/>
    <x v="0"/>
    <x v="0"/>
    <x v="6"/>
  </r>
  <r>
    <x v="6"/>
    <x v="0"/>
    <n v="321932"/>
    <x v="41"/>
    <x v="0"/>
    <x v="0"/>
    <x v="0"/>
    <s v="100"/>
    <s v="100"/>
    <s v="35"/>
    <s v="8,5"/>
    <s v="0,08"/>
    <x v="7"/>
    <x v="1"/>
    <x v="6"/>
  </r>
  <r>
    <x v="6"/>
    <x v="0"/>
    <n v="211415"/>
    <x v="29"/>
    <x v="0"/>
    <x v="0"/>
    <x v="0"/>
    <m/>
    <m/>
    <m/>
    <m/>
    <m/>
    <x v="0"/>
    <x v="0"/>
    <x v="6"/>
  </r>
  <r>
    <x v="6"/>
    <x v="0"/>
    <n v="211415"/>
    <x v="29"/>
    <x v="0"/>
    <x v="2"/>
    <x v="2"/>
    <m/>
    <m/>
    <m/>
    <m/>
    <m/>
    <x v="0"/>
    <x v="0"/>
    <x v="6"/>
  </r>
  <r>
    <x v="6"/>
    <x v="0"/>
    <n v="204952"/>
    <x v="57"/>
    <x v="0"/>
    <x v="0"/>
    <x v="0"/>
    <m/>
    <m/>
    <m/>
    <m/>
    <m/>
    <x v="0"/>
    <x v="0"/>
    <x v="6"/>
  </r>
  <r>
    <x v="6"/>
    <x v="0"/>
    <n v="204952"/>
    <x v="57"/>
    <x v="0"/>
    <x v="2"/>
    <x v="2"/>
    <m/>
    <m/>
    <m/>
    <m/>
    <m/>
    <x v="0"/>
    <x v="0"/>
    <x v="6"/>
  </r>
  <r>
    <x v="6"/>
    <x v="0"/>
    <n v="2737"/>
    <x v="45"/>
    <x v="1"/>
    <x v="1"/>
    <x v="1"/>
    <s v="270"/>
    <s v="270"/>
    <s v="94,5"/>
    <s v="22,95"/>
    <s v="0,22"/>
    <x v="8"/>
    <x v="1"/>
    <x v="6"/>
  </r>
  <r>
    <x v="6"/>
    <x v="3"/>
    <n v="217081"/>
    <x v="51"/>
    <x v="1"/>
    <x v="1"/>
    <x v="1"/>
    <m/>
    <m/>
    <m/>
    <m/>
    <m/>
    <x v="0"/>
    <x v="0"/>
    <x v="6"/>
  </r>
  <r>
    <x v="6"/>
    <x v="0"/>
    <n v="300363"/>
    <x v="62"/>
    <x v="0"/>
    <x v="1"/>
    <x v="1"/>
    <m/>
    <m/>
    <m/>
    <m/>
    <m/>
    <x v="0"/>
    <x v="0"/>
    <x v="6"/>
  </r>
  <r>
    <x v="6"/>
    <x v="0"/>
    <n v="316879"/>
    <x v="32"/>
    <x v="0"/>
    <x v="1"/>
    <x v="1"/>
    <m/>
    <m/>
    <m/>
    <m/>
    <m/>
    <x v="0"/>
    <x v="0"/>
    <x v="6"/>
  </r>
  <r>
    <x v="6"/>
    <x v="0"/>
    <n v="316879"/>
    <x v="32"/>
    <x v="0"/>
    <x v="0"/>
    <x v="0"/>
    <m/>
    <m/>
    <m/>
    <m/>
    <m/>
    <x v="0"/>
    <x v="0"/>
    <x v="6"/>
  </r>
  <r>
    <x v="6"/>
    <x v="0"/>
    <n v="316646"/>
    <x v="26"/>
    <x v="0"/>
    <x v="0"/>
    <x v="0"/>
    <s v="95"/>
    <s v="95"/>
    <s v="33,25"/>
    <s v="8,08"/>
    <s v="0,08"/>
    <x v="7"/>
    <x v="1"/>
    <x v="6"/>
  </r>
  <r>
    <x v="6"/>
    <x v="3"/>
    <n v="301809"/>
    <x v="68"/>
    <x v="1"/>
    <x v="1"/>
    <x v="1"/>
    <s v="150"/>
    <s v="150"/>
    <s v="52,5"/>
    <s v="12,75"/>
    <s v="0,12"/>
    <x v="5"/>
    <x v="1"/>
    <x v="6"/>
  </r>
  <r>
    <x v="6"/>
    <x v="0"/>
    <n v="303189"/>
    <x v="9"/>
    <x v="1"/>
    <x v="1"/>
    <x v="1"/>
    <m/>
    <m/>
    <m/>
    <m/>
    <m/>
    <x v="0"/>
    <x v="0"/>
    <x v="6"/>
  </r>
  <r>
    <x v="6"/>
    <x v="0"/>
    <n v="2737"/>
    <x v="45"/>
    <x v="0"/>
    <x v="2"/>
    <x v="2"/>
    <m/>
    <m/>
    <m/>
    <m/>
    <m/>
    <x v="0"/>
    <x v="0"/>
    <x v="6"/>
  </r>
  <r>
    <x v="6"/>
    <x v="0"/>
    <n v="216566"/>
    <x v="49"/>
    <x v="1"/>
    <x v="1"/>
    <x v="1"/>
    <m/>
    <m/>
    <m/>
    <m/>
    <m/>
    <x v="0"/>
    <x v="0"/>
    <x v="6"/>
  </r>
  <r>
    <x v="6"/>
    <x v="0"/>
    <n v="210515"/>
    <x v="23"/>
    <x v="0"/>
    <x v="0"/>
    <x v="0"/>
    <m/>
    <m/>
    <m/>
    <m/>
    <m/>
    <x v="0"/>
    <x v="0"/>
    <x v="6"/>
  </r>
  <r>
    <x v="6"/>
    <x v="0"/>
    <n v="117230"/>
    <x v="60"/>
    <x v="0"/>
    <x v="2"/>
    <x v="2"/>
    <m/>
    <m/>
    <m/>
    <m/>
    <m/>
    <x v="0"/>
    <x v="0"/>
    <x v="6"/>
  </r>
  <r>
    <x v="6"/>
    <x v="0"/>
    <n v="117230"/>
    <x v="60"/>
    <x v="0"/>
    <x v="0"/>
    <x v="0"/>
    <m/>
    <m/>
    <m/>
    <m/>
    <m/>
    <x v="0"/>
    <x v="0"/>
    <x v="6"/>
  </r>
  <r>
    <x v="6"/>
    <x v="0"/>
    <n v="312259"/>
    <x v="7"/>
    <x v="1"/>
    <x v="2"/>
    <x v="2"/>
    <s v="230"/>
    <s v="230"/>
    <s v="80,5"/>
    <s v="19,55"/>
    <s v="57.5"/>
    <x v="0"/>
    <x v="1"/>
    <x v="6"/>
  </r>
  <r>
    <x v="6"/>
    <x v="0"/>
    <n v="204952"/>
    <x v="57"/>
    <x v="1"/>
    <x v="1"/>
    <x v="1"/>
    <m/>
    <m/>
    <m/>
    <m/>
    <m/>
    <x v="0"/>
    <x v="0"/>
    <x v="6"/>
  </r>
  <r>
    <x v="6"/>
    <x v="0"/>
    <n v="1733"/>
    <x v="35"/>
    <x v="1"/>
    <x v="1"/>
    <x v="1"/>
    <s v="225"/>
    <s v="225"/>
    <s v="78,75"/>
    <s v="19,13"/>
    <s v="0,18"/>
    <x v="4"/>
    <x v="1"/>
    <x v="6"/>
  </r>
  <r>
    <x v="6"/>
    <x v="0"/>
    <n v="686"/>
    <x v="27"/>
    <x v="1"/>
    <x v="1"/>
    <x v="1"/>
    <s v="445"/>
    <s v="445"/>
    <s v="155,75"/>
    <s v="37,83"/>
    <s v="0,36"/>
    <x v="6"/>
    <x v="1"/>
    <x v="6"/>
  </r>
  <r>
    <x v="6"/>
    <x v="0"/>
    <n v="216476"/>
    <x v="48"/>
    <x v="1"/>
    <x v="1"/>
    <x v="1"/>
    <m/>
    <m/>
    <m/>
    <m/>
    <m/>
    <x v="0"/>
    <x v="0"/>
    <x v="6"/>
  </r>
  <r>
    <x v="6"/>
    <x v="1"/>
    <n v="301920"/>
    <x v="64"/>
    <x v="1"/>
    <x v="1"/>
    <x v="1"/>
    <m/>
    <m/>
    <m/>
    <m/>
    <m/>
    <x v="0"/>
    <x v="0"/>
    <x v="6"/>
  </r>
  <r>
    <x v="6"/>
    <x v="1"/>
    <n v="205104"/>
    <x v="52"/>
    <x v="1"/>
    <x v="1"/>
    <x v="1"/>
    <m/>
    <m/>
    <m/>
    <m/>
    <m/>
    <x v="0"/>
    <x v="0"/>
    <x v="6"/>
  </r>
  <r>
    <x v="6"/>
    <x v="1"/>
    <n v="507"/>
    <x v="10"/>
    <x v="1"/>
    <x v="1"/>
    <x v="1"/>
    <s v="180"/>
    <s v="180"/>
    <s v="63"/>
    <s v="15,3"/>
    <s v="0,14"/>
    <x v="1"/>
    <x v="1"/>
    <x v="6"/>
  </r>
  <r>
    <x v="6"/>
    <x v="0"/>
    <n v="507"/>
    <x v="10"/>
    <x v="1"/>
    <x v="0"/>
    <x v="0"/>
    <s v="180"/>
    <s v="180"/>
    <s v="63"/>
    <s v="15,3"/>
    <s v="0,14"/>
    <x v="1"/>
    <x v="1"/>
    <x v="6"/>
  </r>
  <r>
    <x v="6"/>
    <x v="0"/>
    <n v="205228"/>
    <x v="50"/>
    <x v="1"/>
    <x v="1"/>
    <x v="1"/>
    <s v="205"/>
    <s v="205"/>
    <s v="71,75"/>
    <s v="17,43"/>
    <s v="0,16"/>
    <x v="10"/>
    <x v="1"/>
    <x v="6"/>
  </r>
  <r>
    <x v="6"/>
    <x v="0"/>
    <n v="507"/>
    <x v="10"/>
    <x v="1"/>
    <x v="2"/>
    <x v="2"/>
    <s v="205"/>
    <s v="205"/>
    <s v="71,75"/>
    <s v="17,43"/>
    <s v="51.25"/>
    <x v="0"/>
    <x v="1"/>
    <x v="6"/>
  </r>
  <r>
    <x v="6"/>
    <x v="0"/>
    <n v="312259"/>
    <x v="7"/>
    <x v="0"/>
    <x v="1"/>
    <x v="1"/>
    <m/>
    <m/>
    <m/>
    <m/>
    <m/>
    <x v="0"/>
    <x v="0"/>
    <x v="6"/>
  </r>
  <r>
    <x v="6"/>
    <x v="0"/>
    <n v="215020"/>
    <x v="43"/>
    <x v="1"/>
    <x v="1"/>
    <x v="1"/>
    <m/>
    <m/>
    <m/>
    <m/>
    <m/>
    <x v="0"/>
    <x v="0"/>
    <x v="6"/>
  </r>
  <r>
    <x v="6"/>
    <x v="3"/>
    <n v="205349"/>
    <x v="0"/>
    <x v="1"/>
    <x v="1"/>
    <x v="1"/>
    <m/>
    <m/>
    <m/>
    <m/>
    <m/>
    <x v="0"/>
    <x v="0"/>
    <x v="6"/>
  </r>
  <r>
    <x v="6"/>
    <x v="0"/>
    <n v="205985"/>
    <x v="42"/>
    <x v="1"/>
    <x v="2"/>
    <x v="2"/>
    <s v="225"/>
    <s v="225"/>
    <s v="78,75"/>
    <s v="19,13"/>
    <s v="56.25"/>
    <x v="0"/>
    <x v="1"/>
    <x v="6"/>
  </r>
  <r>
    <x v="6"/>
    <x v="0"/>
    <n v="301981"/>
    <x v="53"/>
    <x v="1"/>
    <x v="2"/>
    <x v="2"/>
    <s v="200"/>
    <s v="200"/>
    <s v="70"/>
    <s v="17"/>
    <s v="50"/>
    <x v="0"/>
    <x v="1"/>
    <x v="6"/>
  </r>
  <r>
    <x v="6"/>
    <x v="1"/>
    <n v="302988"/>
    <x v="14"/>
    <x v="1"/>
    <x v="1"/>
    <x v="1"/>
    <m/>
    <m/>
    <m/>
    <m/>
    <m/>
    <x v="0"/>
    <x v="0"/>
    <x v="6"/>
  </r>
  <r>
    <x v="6"/>
    <x v="3"/>
    <n v="333530"/>
    <x v="54"/>
    <x v="1"/>
    <x v="1"/>
    <x v="1"/>
    <m/>
    <m/>
    <m/>
    <m/>
    <m/>
    <x v="0"/>
    <x v="0"/>
    <x v="6"/>
  </r>
  <r>
    <x v="6"/>
    <x v="0"/>
    <n v="312617"/>
    <x v="12"/>
    <x v="1"/>
    <x v="2"/>
    <x v="2"/>
    <s v="100"/>
    <s v="100"/>
    <s v="35"/>
    <s v="8,5"/>
    <s v="25"/>
    <x v="0"/>
    <x v="1"/>
    <x v="6"/>
  </r>
  <r>
    <x v="6"/>
    <x v="0"/>
    <n v="205985"/>
    <x v="42"/>
    <x v="1"/>
    <x v="1"/>
    <x v="1"/>
    <m/>
    <m/>
    <m/>
    <m/>
    <m/>
    <x v="0"/>
    <x v="0"/>
    <x v="6"/>
  </r>
  <r>
    <x v="6"/>
    <x v="3"/>
    <n v="215020"/>
    <x v="43"/>
    <x v="1"/>
    <x v="2"/>
    <x v="2"/>
    <s v="50"/>
    <s v="50"/>
    <s v="17,5"/>
    <s v="4,25"/>
    <s v="12.5"/>
    <x v="0"/>
    <x v="1"/>
    <x v="6"/>
  </r>
  <r>
    <x v="6"/>
    <x v="0"/>
    <n v="206236"/>
    <x v="38"/>
    <x v="1"/>
    <x v="1"/>
    <x v="1"/>
    <s v="280"/>
    <s v="280"/>
    <s v="98"/>
    <s v="23,8"/>
    <s v="0,22"/>
    <x v="8"/>
    <x v="1"/>
    <x v="6"/>
  </r>
  <r>
    <x v="6"/>
    <x v="0"/>
    <n v="312617"/>
    <x v="12"/>
    <x v="1"/>
    <x v="1"/>
    <x v="1"/>
    <s v="75"/>
    <s v="75"/>
    <s v="26,25"/>
    <s v="6,38"/>
    <s v="0,06"/>
    <x v="3"/>
    <x v="1"/>
    <x v="6"/>
  </r>
  <r>
    <x v="6"/>
    <x v="0"/>
    <n v="206298"/>
    <x v="36"/>
    <x v="1"/>
    <x v="1"/>
    <x v="1"/>
    <m/>
    <m/>
    <m/>
    <m/>
    <m/>
    <x v="0"/>
    <x v="0"/>
    <x v="6"/>
  </r>
  <r>
    <x v="6"/>
    <x v="0"/>
    <n v="206348"/>
    <x v="25"/>
    <x v="1"/>
    <x v="2"/>
    <x v="2"/>
    <s v="250"/>
    <s v="250"/>
    <s v="87,5"/>
    <s v="21,25"/>
    <s v="62.5"/>
    <x v="0"/>
    <x v="1"/>
    <x v="6"/>
  </r>
  <r>
    <x v="6"/>
    <x v="0"/>
    <n v="302856"/>
    <x v="19"/>
    <x v="1"/>
    <x v="2"/>
    <x v="2"/>
    <m/>
    <m/>
    <m/>
    <m/>
    <m/>
    <x v="0"/>
    <x v="0"/>
    <x v="6"/>
  </r>
  <r>
    <x v="6"/>
    <x v="0"/>
    <n v="312807"/>
    <x v="16"/>
    <x v="1"/>
    <x v="2"/>
    <x v="2"/>
    <s v="185"/>
    <s v="185"/>
    <s v="64,75"/>
    <s v="15,73"/>
    <s v="46.25"/>
    <x v="0"/>
    <x v="1"/>
    <x v="6"/>
  </r>
  <r>
    <x v="6"/>
    <x v="6"/>
    <n v="206348"/>
    <x v="25"/>
    <x v="1"/>
    <x v="1"/>
    <x v="1"/>
    <s v="150"/>
    <s v="150"/>
    <s v="52,5"/>
    <s v="12,75"/>
    <s v="0,12"/>
    <x v="5"/>
    <x v="1"/>
    <x v="6"/>
  </r>
  <r>
    <x v="6"/>
    <x v="0"/>
    <n v="214951"/>
    <x v="40"/>
    <x v="1"/>
    <x v="1"/>
    <x v="1"/>
    <m/>
    <m/>
    <m/>
    <m/>
    <m/>
    <x v="0"/>
    <x v="0"/>
    <x v="6"/>
  </r>
  <r>
    <x v="6"/>
    <x v="0"/>
    <n v="206708"/>
    <x v="4"/>
    <x v="0"/>
    <x v="2"/>
    <x v="2"/>
    <m/>
    <m/>
    <m/>
    <m/>
    <m/>
    <x v="0"/>
    <x v="0"/>
    <x v="6"/>
  </r>
  <r>
    <x v="6"/>
    <x v="4"/>
    <n v="302769"/>
    <x v="24"/>
    <x v="1"/>
    <x v="1"/>
    <x v="1"/>
    <m/>
    <m/>
    <m/>
    <m/>
    <m/>
    <x v="0"/>
    <x v="0"/>
    <x v="6"/>
  </r>
  <r>
    <x v="6"/>
    <x v="0"/>
    <n v="314137"/>
    <x v="20"/>
    <x v="1"/>
    <x v="2"/>
    <x v="2"/>
    <s v="215"/>
    <s v="215"/>
    <s v="75,25"/>
    <s v="18,28"/>
    <s v="53.75"/>
    <x v="0"/>
    <x v="1"/>
    <x v="6"/>
  </r>
  <r>
    <x v="6"/>
    <x v="0"/>
    <n v="206708"/>
    <x v="4"/>
    <x v="1"/>
    <x v="1"/>
    <x v="1"/>
    <m/>
    <m/>
    <m/>
    <m/>
    <m/>
    <x v="0"/>
    <x v="0"/>
    <x v="6"/>
  </r>
  <r>
    <x v="6"/>
    <x v="3"/>
    <n v="324108"/>
    <x v="46"/>
    <x v="1"/>
    <x v="1"/>
    <x v="1"/>
    <s v="155"/>
    <s v="155"/>
    <s v="54,25"/>
    <s v="13,18"/>
    <s v="0,12"/>
    <x v="5"/>
    <x v="1"/>
    <x v="6"/>
  </r>
  <r>
    <x v="6"/>
    <x v="0"/>
    <n v="206968"/>
    <x v="86"/>
    <x v="1"/>
    <x v="2"/>
    <x v="2"/>
    <s v="215"/>
    <s v="215"/>
    <s v="75,25"/>
    <s v="18,28"/>
    <s v="53.75"/>
    <x v="0"/>
    <x v="1"/>
    <x v="6"/>
  </r>
  <r>
    <x v="6"/>
    <x v="0"/>
    <n v="315199"/>
    <x v="22"/>
    <x v="1"/>
    <x v="1"/>
    <x v="1"/>
    <m/>
    <m/>
    <m/>
    <m/>
    <m/>
    <x v="0"/>
    <x v="0"/>
    <x v="6"/>
  </r>
  <r>
    <x v="6"/>
    <x v="0"/>
    <n v="213849"/>
    <x v="37"/>
    <x v="1"/>
    <x v="1"/>
    <x v="1"/>
    <m/>
    <m/>
    <m/>
    <m/>
    <m/>
    <x v="0"/>
    <x v="0"/>
    <x v="6"/>
  </r>
  <r>
    <x v="6"/>
    <x v="0"/>
    <n v="301981"/>
    <x v="53"/>
    <x v="1"/>
    <x v="1"/>
    <x v="1"/>
    <m/>
    <m/>
    <m/>
    <m/>
    <m/>
    <x v="0"/>
    <x v="0"/>
    <x v="6"/>
  </r>
  <r>
    <x v="6"/>
    <x v="1"/>
    <n v="207404"/>
    <x v="2"/>
    <x v="1"/>
    <x v="1"/>
    <x v="1"/>
    <m/>
    <m/>
    <m/>
    <m/>
    <m/>
    <x v="0"/>
    <x v="0"/>
    <x v="6"/>
  </r>
  <r>
    <x v="6"/>
    <x v="1"/>
    <n v="302737"/>
    <x v="30"/>
    <x v="1"/>
    <x v="1"/>
    <x v="1"/>
    <m/>
    <m/>
    <m/>
    <m/>
    <m/>
    <x v="0"/>
    <x v="0"/>
    <x v="6"/>
  </r>
  <r>
    <x v="6"/>
    <x v="0"/>
    <n v="316646"/>
    <x v="26"/>
    <x v="1"/>
    <x v="2"/>
    <x v="2"/>
    <s v="100"/>
    <s v="100"/>
    <s v="35"/>
    <s v="8,5"/>
    <s v="25"/>
    <x v="0"/>
    <x v="1"/>
    <x v="6"/>
  </r>
  <r>
    <x v="6"/>
    <x v="0"/>
    <n v="207743"/>
    <x v="5"/>
    <x v="1"/>
    <x v="2"/>
    <x v="2"/>
    <s v="205"/>
    <s v="205"/>
    <s v="71,75"/>
    <s v="17,43"/>
    <s v="51.25"/>
    <x v="0"/>
    <x v="1"/>
    <x v="6"/>
  </r>
  <r>
    <x v="6"/>
    <x v="0"/>
    <n v="207743"/>
    <x v="5"/>
    <x v="1"/>
    <x v="1"/>
    <x v="1"/>
    <m/>
    <m/>
    <m/>
    <m/>
    <m/>
    <x v="0"/>
    <x v="0"/>
    <x v="6"/>
  </r>
  <r>
    <x v="6"/>
    <x v="0"/>
    <n v="211622"/>
    <x v="33"/>
    <x v="1"/>
    <x v="2"/>
    <x v="2"/>
    <s v="195"/>
    <s v="195"/>
    <s v="68,25"/>
    <s v="16,58"/>
    <s v="48.75"/>
    <x v="0"/>
    <x v="1"/>
    <x v="6"/>
  </r>
  <r>
    <x v="6"/>
    <x v="0"/>
    <n v="208277"/>
    <x v="8"/>
    <x v="1"/>
    <x v="2"/>
    <x v="2"/>
    <s v="175"/>
    <s v="175"/>
    <s v="61,25"/>
    <s v="14,88"/>
    <s v="43.75"/>
    <x v="0"/>
    <x v="1"/>
    <x v="6"/>
  </r>
  <r>
    <x v="6"/>
    <x v="0"/>
    <n v="316646"/>
    <x v="26"/>
    <x v="1"/>
    <x v="1"/>
    <x v="1"/>
    <s v="95"/>
    <s v="95"/>
    <s v="33,25"/>
    <s v="8,08"/>
    <s v="0,08"/>
    <x v="7"/>
    <x v="1"/>
    <x v="6"/>
  </r>
  <r>
    <x v="6"/>
    <x v="3"/>
    <n v="208277"/>
    <x v="8"/>
    <x v="1"/>
    <x v="1"/>
    <x v="1"/>
    <s v="185"/>
    <s v="185"/>
    <s v="64,75"/>
    <s v="15,73"/>
    <s v="0,15"/>
    <x v="2"/>
    <x v="1"/>
    <x v="6"/>
  </r>
  <r>
    <x v="6"/>
    <x v="3"/>
    <n v="324108"/>
    <x v="46"/>
    <x v="1"/>
    <x v="0"/>
    <x v="0"/>
    <s v="155"/>
    <s v="155"/>
    <s v="54,25"/>
    <s v="13,18"/>
    <s v="0,12"/>
    <x v="5"/>
    <x v="1"/>
    <x v="6"/>
  </r>
  <r>
    <x v="6"/>
    <x v="0"/>
    <n v="301983"/>
    <x v="47"/>
    <x v="1"/>
    <x v="2"/>
    <x v="2"/>
    <s v="200"/>
    <s v="200"/>
    <s v="70"/>
    <s v="17"/>
    <s v="50"/>
    <x v="0"/>
    <x v="1"/>
    <x v="6"/>
  </r>
  <r>
    <x v="6"/>
    <x v="0"/>
    <n v="302737"/>
    <x v="30"/>
    <x v="1"/>
    <x v="2"/>
    <x v="2"/>
    <s v="210"/>
    <s v="210"/>
    <s v="73,5"/>
    <s v="17,85"/>
    <s v="52.5"/>
    <x v="0"/>
    <x v="1"/>
    <x v="6"/>
  </r>
  <r>
    <x v="6"/>
    <x v="3"/>
    <n v="316879"/>
    <x v="32"/>
    <x v="1"/>
    <x v="2"/>
    <x v="2"/>
    <s v="60"/>
    <s v="60"/>
    <s v="21"/>
    <s v="5,1"/>
    <s v="15"/>
    <x v="0"/>
    <x v="1"/>
    <x v="6"/>
  </r>
  <r>
    <x v="6"/>
    <x v="4"/>
    <n v="211470"/>
    <x v="31"/>
    <x v="1"/>
    <x v="1"/>
    <x v="1"/>
    <m/>
    <m/>
    <m/>
    <m/>
    <m/>
    <x v="0"/>
    <x v="0"/>
    <x v="6"/>
  </r>
  <r>
    <x v="6"/>
    <x v="0"/>
    <n v="209208"/>
    <x v="11"/>
    <x v="1"/>
    <x v="1"/>
    <x v="1"/>
    <m/>
    <m/>
    <m/>
    <m/>
    <m/>
    <x v="0"/>
    <x v="0"/>
    <x v="6"/>
  </r>
  <r>
    <x v="6"/>
    <x v="4"/>
    <n v="209209"/>
    <x v="13"/>
    <x v="1"/>
    <x v="1"/>
    <x v="1"/>
    <m/>
    <m/>
    <m/>
    <m/>
    <m/>
    <x v="0"/>
    <x v="0"/>
    <x v="6"/>
  </r>
  <r>
    <x v="6"/>
    <x v="0"/>
    <n v="302335"/>
    <x v="39"/>
    <x v="1"/>
    <x v="1"/>
    <x v="1"/>
    <m/>
    <m/>
    <m/>
    <m/>
    <m/>
    <x v="0"/>
    <x v="0"/>
    <x v="6"/>
  </r>
  <r>
    <x v="6"/>
    <x v="0"/>
    <n v="317470"/>
    <x v="34"/>
    <x v="1"/>
    <x v="2"/>
    <x v="2"/>
    <s v="100"/>
    <s v="100"/>
    <s v="35"/>
    <s v="8,5"/>
    <s v="25"/>
    <x v="0"/>
    <x v="1"/>
    <x v="6"/>
  </r>
  <r>
    <x v="6"/>
    <x v="0"/>
    <n v="209211"/>
    <x v="15"/>
    <x v="1"/>
    <x v="1"/>
    <x v="1"/>
    <m/>
    <m/>
    <m/>
    <m/>
    <m/>
    <x v="0"/>
    <x v="0"/>
    <x v="6"/>
  </r>
  <r>
    <x v="6"/>
    <x v="0"/>
    <n v="210001"/>
    <x v="17"/>
    <x v="1"/>
    <x v="2"/>
    <x v="2"/>
    <s v="195"/>
    <s v="195"/>
    <s v="68,25"/>
    <s v="16,58"/>
    <s v="48.75"/>
    <x v="0"/>
    <x v="1"/>
    <x v="6"/>
  </r>
  <r>
    <x v="6"/>
    <x v="0"/>
    <n v="317470"/>
    <x v="34"/>
    <x v="1"/>
    <x v="1"/>
    <x v="1"/>
    <s v="75"/>
    <s v="75"/>
    <s v="26,25"/>
    <s v="6,38"/>
    <s v="0,06"/>
    <x v="3"/>
    <x v="1"/>
    <x v="6"/>
  </r>
  <r>
    <x v="6"/>
    <x v="0"/>
    <n v="210001"/>
    <x v="17"/>
    <x v="1"/>
    <x v="1"/>
    <x v="1"/>
    <s v="225"/>
    <s v="225"/>
    <s v="78,75"/>
    <s v="19,13"/>
    <s v="0,18"/>
    <x v="4"/>
    <x v="1"/>
    <x v="6"/>
  </r>
  <r>
    <x v="6"/>
    <x v="0"/>
    <n v="211415"/>
    <x v="29"/>
    <x v="1"/>
    <x v="1"/>
    <x v="1"/>
    <m/>
    <m/>
    <m/>
    <m/>
    <m/>
    <x v="0"/>
    <x v="0"/>
    <x v="6"/>
  </r>
  <r>
    <x v="6"/>
    <x v="0"/>
    <n v="302335"/>
    <x v="39"/>
    <x v="1"/>
    <x v="2"/>
    <x v="2"/>
    <s v="145"/>
    <s v="145"/>
    <s v="50,75"/>
    <s v="12,33"/>
    <s v="36.25"/>
    <x v="0"/>
    <x v="1"/>
    <x v="6"/>
  </r>
  <r>
    <x v="6"/>
    <x v="0"/>
    <n v="321932"/>
    <x v="41"/>
    <x v="1"/>
    <x v="2"/>
    <x v="2"/>
    <s v="230"/>
    <s v="230"/>
    <s v="80,5"/>
    <s v="19,55"/>
    <s v="57.5"/>
    <x v="0"/>
    <x v="1"/>
    <x v="6"/>
  </r>
  <r>
    <x v="6"/>
    <x v="3"/>
    <n v="324108"/>
    <x v="46"/>
    <x v="1"/>
    <x v="2"/>
    <x v="2"/>
    <s v="55"/>
    <s v="55"/>
    <s v="19,25"/>
    <s v="4,68"/>
    <s v="13.75"/>
    <x v="0"/>
    <x v="1"/>
    <x v="6"/>
  </r>
  <r>
    <x v="6"/>
    <x v="0"/>
    <n v="210127"/>
    <x v="18"/>
    <x v="1"/>
    <x v="1"/>
    <x v="1"/>
    <m/>
    <m/>
    <m/>
    <m/>
    <m/>
    <x v="0"/>
    <x v="0"/>
    <x v="6"/>
  </r>
  <r>
    <x v="6"/>
    <x v="0"/>
    <n v="210515"/>
    <x v="23"/>
    <x v="1"/>
    <x v="2"/>
    <x v="2"/>
    <s v="200"/>
    <s v="200"/>
    <s v="70"/>
    <s v="17"/>
    <s v="50"/>
    <x v="0"/>
    <x v="1"/>
    <x v="6"/>
  </r>
  <r>
    <x v="6"/>
    <x v="0"/>
    <n v="301983"/>
    <x v="47"/>
    <x v="1"/>
    <x v="1"/>
    <x v="1"/>
    <m/>
    <m/>
    <m/>
    <m/>
    <m/>
    <x v="0"/>
    <x v="0"/>
    <x v="6"/>
  </r>
  <r>
    <x v="6"/>
    <x v="0"/>
    <n v="323608"/>
    <x v="44"/>
    <x v="1"/>
    <x v="1"/>
    <x v="1"/>
    <s v="130"/>
    <s v="130"/>
    <s v="45,5"/>
    <s v="11,05"/>
    <s v="0,1"/>
    <x v="9"/>
    <x v="1"/>
    <x v="6"/>
  </r>
  <r>
    <x v="6"/>
    <x v="0"/>
    <n v="210557"/>
    <x v="28"/>
    <x v="1"/>
    <x v="1"/>
    <x v="1"/>
    <m/>
    <m/>
    <m/>
    <m/>
    <m/>
    <x v="0"/>
    <x v="0"/>
    <x v="6"/>
  </r>
  <r>
    <x v="6"/>
    <x v="0"/>
    <n v="210515"/>
    <x v="23"/>
    <x v="1"/>
    <x v="1"/>
    <x v="1"/>
    <m/>
    <m/>
    <m/>
    <m/>
    <m/>
    <x v="0"/>
    <x v="0"/>
    <x v="6"/>
  </r>
  <r>
    <x v="7"/>
    <x v="0"/>
    <n v="149445"/>
    <x v="102"/>
    <x v="0"/>
    <x v="2"/>
    <x v="2"/>
    <m/>
    <m/>
    <m/>
    <m/>
    <m/>
    <x v="0"/>
    <x v="0"/>
    <x v="7"/>
  </r>
  <r>
    <x v="7"/>
    <x v="0"/>
    <n v="323608"/>
    <x v="44"/>
    <x v="1"/>
    <x v="2"/>
    <x v="2"/>
    <m/>
    <m/>
    <m/>
    <m/>
    <m/>
    <x v="0"/>
    <x v="0"/>
    <x v="7"/>
  </r>
  <r>
    <x v="7"/>
    <x v="0"/>
    <n v="161520"/>
    <x v="92"/>
    <x v="0"/>
    <x v="2"/>
    <x v="2"/>
    <m/>
    <m/>
    <m/>
    <m/>
    <m/>
    <x v="0"/>
    <x v="0"/>
    <x v="7"/>
  </r>
  <r>
    <x v="7"/>
    <x v="0"/>
    <n v="161520"/>
    <x v="92"/>
    <x v="0"/>
    <x v="0"/>
    <x v="0"/>
    <m/>
    <m/>
    <m/>
    <m/>
    <m/>
    <x v="0"/>
    <x v="0"/>
    <x v="7"/>
  </r>
  <r>
    <x v="7"/>
    <x v="0"/>
    <n v="169872"/>
    <x v="77"/>
    <x v="0"/>
    <x v="2"/>
    <x v="2"/>
    <m/>
    <m/>
    <m/>
    <m/>
    <m/>
    <x v="0"/>
    <x v="0"/>
    <x v="7"/>
  </r>
  <r>
    <x v="7"/>
    <x v="0"/>
    <n v="169872"/>
    <x v="77"/>
    <x v="0"/>
    <x v="0"/>
    <x v="0"/>
    <m/>
    <m/>
    <m/>
    <m/>
    <m/>
    <x v="0"/>
    <x v="0"/>
    <x v="7"/>
  </r>
  <r>
    <x v="7"/>
    <x v="0"/>
    <n v="203631"/>
    <x v="74"/>
    <x v="0"/>
    <x v="2"/>
    <x v="2"/>
    <m/>
    <m/>
    <m/>
    <m/>
    <m/>
    <x v="0"/>
    <x v="0"/>
    <x v="7"/>
  </r>
  <r>
    <x v="7"/>
    <x v="0"/>
    <n v="210515"/>
    <x v="23"/>
    <x v="1"/>
    <x v="1"/>
    <x v="1"/>
    <m/>
    <m/>
    <m/>
    <m/>
    <m/>
    <x v="0"/>
    <x v="0"/>
    <x v="7"/>
  </r>
  <r>
    <x v="7"/>
    <x v="0"/>
    <n v="301983"/>
    <x v="47"/>
    <x v="1"/>
    <x v="1"/>
    <x v="1"/>
    <m/>
    <m/>
    <m/>
    <m/>
    <m/>
    <x v="0"/>
    <x v="0"/>
    <x v="7"/>
  </r>
  <r>
    <x v="7"/>
    <x v="0"/>
    <n v="323608"/>
    <x v="44"/>
    <x v="1"/>
    <x v="1"/>
    <x v="1"/>
    <s v="130"/>
    <s v="130"/>
    <s v="45,5"/>
    <s v="11,05"/>
    <s v="0,1"/>
    <x v="9"/>
    <x v="1"/>
    <x v="7"/>
  </r>
  <r>
    <x v="7"/>
    <x v="0"/>
    <n v="210557"/>
    <x v="28"/>
    <x v="1"/>
    <x v="1"/>
    <x v="1"/>
    <m/>
    <m/>
    <m/>
    <m/>
    <m/>
    <x v="0"/>
    <x v="0"/>
    <x v="7"/>
  </r>
  <r>
    <x v="7"/>
    <x v="0"/>
    <n v="203631"/>
    <x v="74"/>
    <x v="0"/>
    <x v="0"/>
    <x v="0"/>
    <m/>
    <m/>
    <m/>
    <m/>
    <m/>
    <x v="0"/>
    <x v="0"/>
    <x v="7"/>
  </r>
  <r>
    <x v="7"/>
    <x v="0"/>
    <n v="214951"/>
    <x v="40"/>
    <x v="0"/>
    <x v="2"/>
    <x v="2"/>
    <m/>
    <m/>
    <m/>
    <m/>
    <m/>
    <x v="0"/>
    <x v="0"/>
    <x v="7"/>
  </r>
  <r>
    <x v="7"/>
    <x v="0"/>
    <n v="214951"/>
    <x v="40"/>
    <x v="0"/>
    <x v="0"/>
    <x v="0"/>
    <m/>
    <m/>
    <m/>
    <m/>
    <m/>
    <x v="0"/>
    <x v="0"/>
    <x v="7"/>
  </r>
  <r>
    <x v="7"/>
    <x v="0"/>
    <n v="303219"/>
    <x v="6"/>
    <x v="0"/>
    <x v="2"/>
    <x v="2"/>
    <m/>
    <m/>
    <m/>
    <m/>
    <m/>
    <x v="0"/>
    <x v="0"/>
    <x v="7"/>
  </r>
  <r>
    <x v="7"/>
    <x v="0"/>
    <n v="303219"/>
    <x v="6"/>
    <x v="0"/>
    <x v="0"/>
    <x v="0"/>
    <m/>
    <m/>
    <m/>
    <m/>
    <m/>
    <x v="0"/>
    <x v="0"/>
    <x v="7"/>
  </r>
  <r>
    <x v="7"/>
    <x v="0"/>
    <n v="120762"/>
    <x v="100"/>
    <x v="1"/>
    <x v="0"/>
    <x v="0"/>
    <s v="140"/>
    <s v="140"/>
    <s v="49"/>
    <s v="11,9"/>
    <s v="0,11"/>
    <x v="12"/>
    <x v="1"/>
    <x v="7"/>
  </r>
  <r>
    <x v="7"/>
    <x v="0"/>
    <n v="210515"/>
    <x v="23"/>
    <x v="1"/>
    <x v="2"/>
    <x v="2"/>
    <s v="200"/>
    <s v="200"/>
    <s v="70"/>
    <s v="17"/>
    <s v="50"/>
    <x v="0"/>
    <x v="1"/>
    <x v="7"/>
  </r>
  <r>
    <x v="7"/>
    <x v="0"/>
    <n v="206236"/>
    <x v="38"/>
    <x v="0"/>
    <x v="0"/>
    <x v="0"/>
    <s v="280"/>
    <s v="280"/>
    <s v="98"/>
    <s v="23,8"/>
    <s v="0,22"/>
    <x v="8"/>
    <x v="1"/>
    <x v="7"/>
  </r>
  <r>
    <x v="7"/>
    <x v="0"/>
    <n v="207404"/>
    <x v="2"/>
    <x v="0"/>
    <x v="2"/>
    <x v="2"/>
    <m/>
    <m/>
    <m/>
    <m/>
    <m/>
    <x v="0"/>
    <x v="0"/>
    <x v="7"/>
  </r>
  <r>
    <x v="7"/>
    <x v="0"/>
    <n v="207404"/>
    <x v="2"/>
    <x v="0"/>
    <x v="0"/>
    <x v="0"/>
    <m/>
    <m/>
    <m/>
    <m/>
    <m/>
    <x v="0"/>
    <x v="0"/>
    <x v="7"/>
  </r>
  <r>
    <x v="7"/>
    <x v="0"/>
    <n v="216476"/>
    <x v="48"/>
    <x v="0"/>
    <x v="2"/>
    <x v="2"/>
    <m/>
    <m/>
    <m/>
    <m/>
    <m/>
    <x v="0"/>
    <x v="0"/>
    <x v="7"/>
  </r>
  <r>
    <x v="7"/>
    <x v="0"/>
    <n v="216476"/>
    <x v="48"/>
    <x v="0"/>
    <x v="0"/>
    <x v="0"/>
    <m/>
    <m/>
    <m/>
    <m/>
    <m/>
    <x v="0"/>
    <x v="0"/>
    <x v="7"/>
  </r>
  <r>
    <x v="7"/>
    <x v="0"/>
    <n v="216566"/>
    <x v="49"/>
    <x v="0"/>
    <x v="2"/>
    <x v="2"/>
    <m/>
    <m/>
    <m/>
    <m/>
    <m/>
    <x v="0"/>
    <x v="0"/>
    <x v="7"/>
  </r>
  <r>
    <x v="7"/>
    <x v="0"/>
    <n v="216566"/>
    <x v="49"/>
    <x v="0"/>
    <x v="0"/>
    <x v="0"/>
    <m/>
    <m/>
    <m/>
    <m/>
    <m/>
    <x v="0"/>
    <x v="0"/>
    <x v="7"/>
  </r>
  <r>
    <x v="7"/>
    <x v="0"/>
    <n v="210127"/>
    <x v="18"/>
    <x v="1"/>
    <x v="1"/>
    <x v="1"/>
    <m/>
    <m/>
    <m/>
    <m/>
    <m/>
    <x v="0"/>
    <x v="0"/>
    <x v="7"/>
  </r>
  <r>
    <x v="7"/>
    <x v="0"/>
    <n v="206236"/>
    <x v="38"/>
    <x v="0"/>
    <x v="2"/>
    <x v="2"/>
    <m/>
    <m/>
    <m/>
    <m/>
    <m/>
    <x v="0"/>
    <x v="0"/>
    <x v="7"/>
  </r>
  <r>
    <x v="7"/>
    <x v="0"/>
    <n v="321932"/>
    <x v="41"/>
    <x v="1"/>
    <x v="2"/>
    <x v="2"/>
    <s v="230"/>
    <s v="230"/>
    <s v="80,5"/>
    <s v="19,55"/>
    <s v="57.5"/>
    <x v="0"/>
    <x v="1"/>
    <x v="7"/>
  </r>
  <r>
    <x v="7"/>
    <x v="3"/>
    <n v="324108"/>
    <x v="46"/>
    <x v="1"/>
    <x v="2"/>
    <x v="2"/>
    <s v="55"/>
    <s v="55"/>
    <s v="19,25"/>
    <s v="4,68"/>
    <s v="13.75"/>
    <x v="0"/>
    <x v="1"/>
    <x v="7"/>
  </r>
  <r>
    <x v="7"/>
    <x v="0"/>
    <n v="336442"/>
    <x v="56"/>
    <x v="0"/>
    <x v="1"/>
    <x v="1"/>
    <s v="190"/>
    <s v="190"/>
    <s v="66,5"/>
    <s v="16,15"/>
    <s v="0,15"/>
    <x v="2"/>
    <x v="1"/>
    <x v="7"/>
  </r>
  <r>
    <x v="7"/>
    <x v="0"/>
    <n v="302335"/>
    <x v="39"/>
    <x v="1"/>
    <x v="2"/>
    <x v="2"/>
    <s v="145"/>
    <s v="145"/>
    <s v="50,75"/>
    <s v="12,33"/>
    <s v="36.25"/>
    <x v="0"/>
    <x v="1"/>
    <x v="7"/>
  </r>
  <r>
    <x v="7"/>
    <x v="0"/>
    <n v="315199"/>
    <x v="22"/>
    <x v="0"/>
    <x v="2"/>
    <x v="2"/>
    <m/>
    <m/>
    <m/>
    <m/>
    <m/>
    <x v="0"/>
    <x v="0"/>
    <x v="7"/>
  </r>
  <r>
    <x v="7"/>
    <x v="0"/>
    <n v="315199"/>
    <x v="22"/>
    <x v="0"/>
    <x v="0"/>
    <x v="0"/>
    <m/>
    <m/>
    <m/>
    <m/>
    <m/>
    <x v="0"/>
    <x v="0"/>
    <x v="7"/>
  </r>
  <r>
    <x v="7"/>
    <x v="0"/>
    <n v="117442"/>
    <x v="65"/>
    <x v="0"/>
    <x v="2"/>
    <x v="2"/>
    <m/>
    <m/>
    <m/>
    <m/>
    <m/>
    <x v="0"/>
    <x v="0"/>
    <x v="7"/>
  </r>
  <r>
    <x v="7"/>
    <x v="0"/>
    <n v="117442"/>
    <x v="65"/>
    <x v="0"/>
    <x v="0"/>
    <x v="0"/>
    <m/>
    <m/>
    <m/>
    <m/>
    <m/>
    <x v="0"/>
    <x v="0"/>
    <x v="7"/>
  </r>
  <r>
    <x v="7"/>
    <x v="0"/>
    <n v="210001"/>
    <x v="17"/>
    <x v="1"/>
    <x v="1"/>
    <x v="1"/>
    <s v="225"/>
    <s v="225"/>
    <s v="78,75"/>
    <s v="19,13"/>
    <s v="0,18"/>
    <x v="4"/>
    <x v="1"/>
    <x v="7"/>
  </r>
  <r>
    <x v="7"/>
    <x v="0"/>
    <n v="211415"/>
    <x v="29"/>
    <x v="1"/>
    <x v="1"/>
    <x v="1"/>
    <m/>
    <m/>
    <m/>
    <m/>
    <m/>
    <x v="0"/>
    <x v="0"/>
    <x v="7"/>
  </r>
  <r>
    <x v="7"/>
    <x v="0"/>
    <n v="300987"/>
    <x v="93"/>
    <x v="0"/>
    <x v="2"/>
    <x v="2"/>
    <m/>
    <m/>
    <m/>
    <m/>
    <m/>
    <x v="0"/>
    <x v="0"/>
    <x v="7"/>
  </r>
  <r>
    <x v="7"/>
    <x v="0"/>
    <n v="300987"/>
    <x v="93"/>
    <x v="0"/>
    <x v="0"/>
    <x v="0"/>
    <m/>
    <m/>
    <m/>
    <m/>
    <m/>
    <x v="0"/>
    <x v="0"/>
    <x v="7"/>
  </r>
  <r>
    <x v="7"/>
    <x v="0"/>
    <n v="302335"/>
    <x v="39"/>
    <x v="0"/>
    <x v="0"/>
    <x v="0"/>
    <m/>
    <m/>
    <m/>
    <m/>
    <m/>
    <x v="0"/>
    <x v="0"/>
    <x v="7"/>
  </r>
  <r>
    <x v="7"/>
    <x v="0"/>
    <n v="317470"/>
    <x v="34"/>
    <x v="1"/>
    <x v="1"/>
    <x v="1"/>
    <s v="75"/>
    <s v="75"/>
    <s v="26,25"/>
    <s v="6,38"/>
    <s v="0,06"/>
    <x v="3"/>
    <x v="1"/>
    <x v="7"/>
  </r>
  <r>
    <x v="7"/>
    <x v="0"/>
    <n v="336442"/>
    <x v="56"/>
    <x v="0"/>
    <x v="0"/>
    <x v="0"/>
    <s v="190"/>
    <s v="190"/>
    <s v="66,5"/>
    <s v="16,15"/>
    <s v="0,15"/>
    <x v="2"/>
    <x v="1"/>
    <x v="7"/>
  </r>
  <r>
    <x v="7"/>
    <x v="0"/>
    <n v="161003"/>
    <x v="96"/>
    <x v="0"/>
    <x v="2"/>
    <x v="2"/>
    <m/>
    <m/>
    <m/>
    <m/>
    <m/>
    <x v="0"/>
    <x v="0"/>
    <x v="7"/>
  </r>
  <r>
    <x v="7"/>
    <x v="0"/>
    <n v="161003"/>
    <x v="96"/>
    <x v="0"/>
    <x v="0"/>
    <x v="0"/>
    <m/>
    <m/>
    <m/>
    <m/>
    <m/>
    <x v="0"/>
    <x v="0"/>
    <x v="7"/>
  </r>
  <r>
    <x v="7"/>
    <x v="0"/>
    <n v="158751"/>
    <x v="98"/>
    <x v="0"/>
    <x v="2"/>
    <x v="2"/>
    <m/>
    <m/>
    <m/>
    <m/>
    <m/>
    <x v="0"/>
    <x v="0"/>
    <x v="7"/>
  </r>
  <r>
    <x v="7"/>
    <x v="0"/>
    <n v="210001"/>
    <x v="17"/>
    <x v="1"/>
    <x v="2"/>
    <x v="2"/>
    <s v="195"/>
    <s v="195"/>
    <s v="68,25"/>
    <s v="16,58"/>
    <s v="48.75"/>
    <x v="0"/>
    <x v="1"/>
    <x v="7"/>
  </r>
  <r>
    <x v="7"/>
    <x v="0"/>
    <n v="336442"/>
    <x v="56"/>
    <x v="1"/>
    <x v="2"/>
    <x v="2"/>
    <s v="215"/>
    <s v="215"/>
    <s v="75,25"/>
    <s v="18,28"/>
    <s v="53.75"/>
    <x v="0"/>
    <x v="1"/>
    <x v="7"/>
  </r>
  <r>
    <x v="7"/>
    <x v="0"/>
    <n v="158751"/>
    <x v="98"/>
    <x v="0"/>
    <x v="0"/>
    <x v="0"/>
    <m/>
    <m/>
    <m/>
    <m/>
    <m/>
    <x v="0"/>
    <x v="0"/>
    <x v="7"/>
  </r>
  <r>
    <x v="7"/>
    <x v="0"/>
    <n v="1733"/>
    <x v="35"/>
    <x v="0"/>
    <x v="2"/>
    <x v="2"/>
    <m/>
    <m/>
    <m/>
    <m/>
    <m/>
    <x v="0"/>
    <x v="0"/>
    <x v="7"/>
  </r>
  <r>
    <x v="7"/>
    <x v="0"/>
    <n v="1733"/>
    <x v="35"/>
    <x v="0"/>
    <x v="0"/>
    <x v="0"/>
    <s v="225"/>
    <s v="225"/>
    <s v="78,75"/>
    <s v="19,13"/>
    <s v="0,18"/>
    <x v="4"/>
    <x v="1"/>
    <x v="7"/>
  </r>
  <r>
    <x v="7"/>
    <x v="0"/>
    <n v="301920"/>
    <x v="64"/>
    <x v="0"/>
    <x v="2"/>
    <x v="2"/>
    <m/>
    <m/>
    <m/>
    <m/>
    <m/>
    <x v="0"/>
    <x v="0"/>
    <x v="7"/>
  </r>
  <r>
    <x v="7"/>
    <x v="0"/>
    <n v="301920"/>
    <x v="64"/>
    <x v="0"/>
    <x v="0"/>
    <x v="0"/>
    <m/>
    <m/>
    <m/>
    <m/>
    <m/>
    <x v="0"/>
    <x v="0"/>
    <x v="7"/>
  </r>
  <r>
    <x v="7"/>
    <x v="0"/>
    <n v="2737"/>
    <x v="45"/>
    <x v="0"/>
    <x v="0"/>
    <x v="0"/>
    <s v="270"/>
    <s v="270"/>
    <s v="94,5"/>
    <s v="22,95"/>
    <s v="0,22"/>
    <x v="8"/>
    <x v="1"/>
    <x v="7"/>
  </r>
  <r>
    <x v="7"/>
    <x v="0"/>
    <n v="209211"/>
    <x v="15"/>
    <x v="1"/>
    <x v="1"/>
    <x v="1"/>
    <m/>
    <m/>
    <m/>
    <m/>
    <m/>
    <x v="0"/>
    <x v="0"/>
    <x v="7"/>
  </r>
  <r>
    <x v="7"/>
    <x v="0"/>
    <n v="302856"/>
    <x v="19"/>
    <x v="1"/>
    <x v="1"/>
    <x v="1"/>
    <m/>
    <m/>
    <m/>
    <m/>
    <m/>
    <x v="0"/>
    <x v="0"/>
    <x v="7"/>
  </r>
  <r>
    <x v="7"/>
    <x v="0"/>
    <n v="317470"/>
    <x v="34"/>
    <x v="1"/>
    <x v="2"/>
    <x v="2"/>
    <s v="100"/>
    <s v="100"/>
    <s v="35"/>
    <s v="8,5"/>
    <s v="25"/>
    <x v="0"/>
    <x v="1"/>
    <x v="7"/>
  </r>
  <r>
    <x v="7"/>
    <x v="0"/>
    <n v="302856"/>
    <x v="19"/>
    <x v="0"/>
    <x v="0"/>
    <x v="0"/>
    <m/>
    <m/>
    <m/>
    <m/>
    <m/>
    <x v="0"/>
    <x v="0"/>
    <x v="7"/>
  </r>
  <r>
    <x v="7"/>
    <x v="0"/>
    <n v="300571"/>
    <x v="99"/>
    <x v="0"/>
    <x v="0"/>
    <x v="0"/>
    <s v="0"/>
    <s v="150"/>
    <s v="52,5"/>
    <s v="12,75"/>
    <s v="0"/>
    <x v="11"/>
    <x v="1"/>
    <x v="7"/>
  </r>
  <r>
    <x v="7"/>
    <x v="0"/>
    <n v="302335"/>
    <x v="39"/>
    <x v="1"/>
    <x v="1"/>
    <x v="1"/>
    <m/>
    <m/>
    <m/>
    <m/>
    <m/>
    <x v="0"/>
    <x v="0"/>
    <x v="7"/>
  </r>
  <r>
    <x v="7"/>
    <x v="0"/>
    <n v="117501"/>
    <x v="75"/>
    <x v="0"/>
    <x v="2"/>
    <x v="2"/>
    <m/>
    <m/>
    <m/>
    <m/>
    <m/>
    <x v="0"/>
    <x v="0"/>
    <x v="7"/>
  </r>
  <r>
    <x v="7"/>
    <x v="0"/>
    <n v="117501"/>
    <x v="75"/>
    <x v="0"/>
    <x v="0"/>
    <x v="0"/>
    <s v="200"/>
    <s v="200"/>
    <s v="70"/>
    <s v="17"/>
    <s v="0,16"/>
    <x v="10"/>
    <x v="1"/>
    <x v="7"/>
  </r>
  <r>
    <x v="7"/>
    <x v="4"/>
    <n v="209209"/>
    <x v="13"/>
    <x v="1"/>
    <x v="1"/>
    <x v="1"/>
    <m/>
    <m/>
    <m/>
    <m/>
    <m/>
    <x v="0"/>
    <x v="0"/>
    <x v="7"/>
  </r>
  <r>
    <x v="7"/>
    <x v="0"/>
    <n v="300169"/>
    <x v="101"/>
    <x v="0"/>
    <x v="0"/>
    <x v="0"/>
    <s v="95"/>
    <s v="95"/>
    <s v="33,25"/>
    <s v="8,08"/>
    <s v="0,08"/>
    <x v="7"/>
    <x v="1"/>
    <x v="7"/>
  </r>
  <r>
    <x v="7"/>
    <x v="0"/>
    <n v="117866"/>
    <x v="82"/>
    <x v="0"/>
    <x v="2"/>
    <x v="2"/>
    <m/>
    <m/>
    <m/>
    <m/>
    <m/>
    <x v="0"/>
    <x v="0"/>
    <x v="7"/>
  </r>
  <r>
    <x v="7"/>
    <x v="0"/>
    <n v="117866"/>
    <x v="82"/>
    <x v="0"/>
    <x v="0"/>
    <x v="0"/>
    <m/>
    <m/>
    <m/>
    <m/>
    <m/>
    <x v="0"/>
    <x v="0"/>
    <x v="7"/>
  </r>
  <r>
    <x v="7"/>
    <x v="0"/>
    <n v="218210"/>
    <x v="61"/>
    <x v="0"/>
    <x v="0"/>
    <x v="0"/>
    <m/>
    <m/>
    <m/>
    <m/>
    <m/>
    <x v="0"/>
    <x v="0"/>
    <x v="7"/>
  </r>
  <r>
    <x v="7"/>
    <x v="0"/>
    <n v="218210"/>
    <x v="61"/>
    <x v="0"/>
    <x v="1"/>
    <x v="1"/>
    <m/>
    <m/>
    <m/>
    <m/>
    <m/>
    <x v="0"/>
    <x v="0"/>
    <x v="7"/>
  </r>
  <r>
    <x v="7"/>
    <x v="0"/>
    <n v="218225"/>
    <x v="66"/>
    <x v="0"/>
    <x v="2"/>
    <x v="2"/>
    <m/>
    <m/>
    <m/>
    <m/>
    <m/>
    <x v="0"/>
    <x v="0"/>
    <x v="7"/>
  </r>
  <r>
    <x v="7"/>
    <x v="0"/>
    <n v="218225"/>
    <x v="66"/>
    <x v="0"/>
    <x v="0"/>
    <x v="0"/>
    <m/>
    <m/>
    <m/>
    <m/>
    <m/>
    <x v="0"/>
    <x v="0"/>
    <x v="7"/>
  </r>
  <r>
    <x v="7"/>
    <x v="0"/>
    <n v="209208"/>
    <x v="11"/>
    <x v="1"/>
    <x v="1"/>
    <x v="1"/>
    <m/>
    <m/>
    <m/>
    <m/>
    <m/>
    <x v="0"/>
    <x v="0"/>
    <x v="7"/>
  </r>
  <r>
    <x v="7"/>
    <x v="0"/>
    <n v="217081"/>
    <x v="51"/>
    <x v="0"/>
    <x v="0"/>
    <x v="0"/>
    <m/>
    <m/>
    <m/>
    <m/>
    <m/>
    <x v="0"/>
    <x v="0"/>
    <x v="7"/>
  </r>
  <r>
    <x v="7"/>
    <x v="3"/>
    <n v="316879"/>
    <x v="32"/>
    <x v="1"/>
    <x v="2"/>
    <x v="2"/>
    <s v="60"/>
    <s v="60"/>
    <s v="21"/>
    <s v="5,1"/>
    <s v="15"/>
    <x v="0"/>
    <x v="1"/>
    <x v="7"/>
  </r>
  <r>
    <x v="7"/>
    <x v="4"/>
    <n v="211470"/>
    <x v="31"/>
    <x v="1"/>
    <x v="1"/>
    <x v="1"/>
    <m/>
    <m/>
    <m/>
    <m/>
    <m/>
    <x v="0"/>
    <x v="0"/>
    <x v="7"/>
  </r>
  <r>
    <x v="7"/>
    <x v="0"/>
    <n v="140302"/>
    <x v="106"/>
    <x v="0"/>
    <x v="2"/>
    <x v="2"/>
    <m/>
    <m/>
    <m/>
    <m/>
    <m/>
    <x v="0"/>
    <x v="0"/>
    <x v="7"/>
  </r>
  <r>
    <x v="7"/>
    <x v="0"/>
    <n v="140302"/>
    <x v="106"/>
    <x v="0"/>
    <x v="0"/>
    <x v="0"/>
    <m/>
    <m/>
    <m/>
    <m/>
    <m/>
    <x v="0"/>
    <x v="0"/>
    <x v="7"/>
  </r>
  <r>
    <x v="7"/>
    <x v="0"/>
    <n v="301805"/>
    <x v="78"/>
    <x v="0"/>
    <x v="0"/>
    <x v="0"/>
    <m/>
    <m/>
    <m/>
    <m/>
    <m/>
    <x v="0"/>
    <x v="0"/>
    <x v="7"/>
  </r>
  <r>
    <x v="7"/>
    <x v="0"/>
    <n v="301983"/>
    <x v="47"/>
    <x v="1"/>
    <x v="2"/>
    <x v="2"/>
    <s v="200"/>
    <s v="200"/>
    <s v="70"/>
    <s v="17"/>
    <s v="50"/>
    <x v="0"/>
    <x v="1"/>
    <x v="7"/>
  </r>
  <r>
    <x v="7"/>
    <x v="0"/>
    <n v="301805"/>
    <x v="78"/>
    <x v="0"/>
    <x v="1"/>
    <x v="1"/>
    <m/>
    <m/>
    <m/>
    <m/>
    <m/>
    <x v="0"/>
    <x v="0"/>
    <x v="7"/>
  </r>
  <r>
    <x v="7"/>
    <x v="3"/>
    <n v="208277"/>
    <x v="8"/>
    <x v="1"/>
    <x v="1"/>
    <x v="1"/>
    <s v="185"/>
    <s v="185"/>
    <s v="64,75"/>
    <s v="15,73"/>
    <s v="0,15"/>
    <x v="2"/>
    <x v="1"/>
    <x v="7"/>
  </r>
  <r>
    <x v="7"/>
    <x v="3"/>
    <n v="324108"/>
    <x v="46"/>
    <x v="1"/>
    <x v="0"/>
    <x v="0"/>
    <s v="155"/>
    <s v="155"/>
    <s v="54,25"/>
    <s v="13,18"/>
    <s v="0,12"/>
    <x v="5"/>
    <x v="1"/>
    <x v="7"/>
  </r>
  <r>
    <x v="7"/>
    <x v="0"/>
    <n v="205104"/>
    <x v="52"/>
    <x v="0"/>
    <x v="2"/>
    <x v="2"/>
    <m/>
    <m/>
    <m/>
    <m/>
    <m/>
    <x v="0"/>
    <x v="0"/>
    <x v="7"/>
  </r>
  <r>
    <x v="7"/>
    <x v="0"/>
    <n v="205104"/>
    <x v="52"/>
    <x v="0"/>
    <x v="0"/>
    <x v="0"/>
    <m/>
    <m/>
    <m/>
    <m/>
    <m/>
    <x v="0"/>
    <x v="0"/>
    <x v="7"/>
  </r>
  <r>
    <x v="7"/>
    <x v="0"/>
    <n v="205349"/>
    <x v="0"/>
    <x v="0"/>
    <x v="2"/>
    <x v="2"/>
    <m/>
    <m/>
    <m/>
    <m/>
    <m/>
    <x v="0"/>
    <x v="0"/>
    <x v="7"/>
  </r>
  <r>
    <x v="7"/>
    <x v="0"/>
    <n v="205349"/>
    <x v="0"/>
    <x v="0"/>
    <x v="0"/>
    <x v="0"/>
    <m/>
    <m/>
    <m/>
    <m/>
    <m/>
    <x v="0"/>
    <x v="0"/>
    <x v="7"/>
  </r>
  <r>
    <x v="7"/>
    <x v="0"/>
    <n v="316646"/>
    <x v="26"/>
    <x v="1"/>
    <x v="1"/>
    <x v="1"/>
    <s v="95"/>
    <s v="95"/>
    <s v="33,25"/>
    <s v="8,08"/>
    <s v="0,08"/>
    <x v="7"/>
    <x v="1"/>
    <x v="7"/>
  </r>
  <r>
    <x v="7"/>
    <x v="0"/>
    <n v="217081"/>
    <x v="51"/>
    <x v="0"/>
    <x v="2"/>
    <x v="2"/>
    <m/>
    <m/>
    <m/>
    <m/>
    <m/>
    <x v="0"/>
    <x v="0"/>
    <x v="7"/>
  </r>
  <r>
    <x v="7"/>
    <x v="0"/>
    <n v="302737"/>
    <x v="30"/>
    <x v="1"/>
    <x v="2"/>
    <x v="2"/>
    <s v="210"/>
    <s v="210"/>
    <s v="73,5"/>
    <s v="17,85"/>
    <s v="52.5"/>
    <x v="0"/>
    <x v="1"/>
    <x v="7"/>
  </r>
  <r>
    <x v="7"/>
    <x v="0"/>
    <n v="208277"/>
    <x v="8"/>
    <x v="1"/>
    <x v="2"/>
    <x v="2"/>
    <s v="175"/>
    <s v="175"/>
    <s v="61,25"/>
    <s v="14,88"/>
    <s v="43.75"/>
    <x v="0"/>
    <x v="1"/>
    <x v="7"/>
  </r>
  <r>
    <x v="7"/>
    <x v="0"/>
    <n v="206708"/>
    <x v="4"/>
    <x v="0"/>
    <x v="0"/>
    <x v="0"/>
    <m/>
    <m/>
    <m/>
    <m/>
    <m/>
    <x v="0"/>
    <x v="0"/>
    <x v="7"/>
  </r>
  <r>
    <x v="7"/>
    <x v="0"/>
    <n v="301760"/>
    <x v="81"/>
    <x v="0"/>
    <x v="0"/>
    <x v="0"/>
    <s v="150"/>
    <s v="150"/>
    <s v="52,5"/>
    <s v="12,75"/>
    <s v="0,12"/>
    <x v="5"/>
    <x v="1"/>
    <x v="7"/>
  </r>
  <r>
    <x v="7"/>
    <x v="0"/>
    <n v="301809"/>
    <x v="68"/>
    <x v="0"/>
    <x v="0"/>
    <x v="0"/>
    <s v="150"/>
    <s v="150"/>
    <s v="52,5"/>
    <s v="12,75"/>
    <s v="0,12"/>
    <x v="5"/>
    <x v="1"/>
    <x v="7"/>
  </r>
  <r>
    <x v="7"/>
    <x v="0"/>
    <n v="303221"/>
    <x v="21"/>
    <x v="0"/>
    <x v="2"/>
    <x v="2"/>
    <m/>
    <m/>
    <m/>
    <m/>
    <m/>
    <x v="0"/>
    <x v="0"/>
    <x v="7"/>
  </r>
  <r>
    <x v="7"/>
    <x v="0"/>
    <n v="303221"/>
    <x v="21"/>
    <x v="0"/>
    <x v="0"/>
    <x v="0"/>
    <m/>
    <m/>
    <m/>
    <m/>
    <m/>
    <x v="0"/>
    <x v="0"/>
    <x v="7"/>
  </r>
  <r>
    <x v="7"/>
    <x v="0"/>
    <n v="317470"/>
    <x v="34"/>
    <x v="0"/>
    <x v="0"/>
    <x v="0"/>
    <s v="75"/>
    <s v="75"/>
    <s v="26,25"/>
    <s v="6,38"/>
    <s v="0,06"/>
    <x v="3"/>
    <x v="1"/>
    <x v="7"/>
  </r>
  <r>
    <x v="7"/>
    <x v="0"/>
    <n v="217678"/>
    <x v="55"/>
    <x v="1"/>
    <x v="2"/>
    <x v="2"/>
    <s v="100"/>
    <s v="100"/>
    <s v="35"/>
    <s v="8,5"/>
    <s v="25"/>
    <x v="0"/>
    <x v="1"/>
    <x v="7"/>
  </r>
  <r>
    <x v="7"/>
    <x v="0"/>
    <n v="207743"/>
    <x v="5"/>
    <x v="1"/>
    <x v="1"/>
    <x v="1"/>
    <m/>
    <m/>
    <m/>
    <m/>
    <m/>
    <x v="0"/>
    <x v="0"/>
    <x v="7"/>
  </r>
  <r>
    <x v="7"/>
    <x v="0"/>
    <n v="211622"/>
    <x v="33"/>
    <x v="1"/>
    <x v="2"/>
    <x v="2"/>
    <s v="195"/>
    <s v="195"/>
    <s v="68,25"/>
    <s v="16,58"/>
    <s v="48.75"/>
    <x v="0"/>
    <x v="1"/>
    <x v="7"/>
  </r>
  <r>
    <x v="7"/>
    <x v="0"/>
    <n v="217678"/>
    <x v="55"/>
    <x v="0"/>
    <x v="0"/>
    <x v="0"/>
    <m/>
    <m/>
    <m/>
    <m/>
    <m/>
    <x v="0"/>
    <x v="0"/>
    <x v="7"/>
  </r>
  <r>
    <x v="7"/>
    <x v="0"/>
    <n v="218698"/>
    <x v="97"/>
    <x v="0"/>
    <x v="2"/>
    <x v="2"/>
    <s v="100"/>
    <s v="100"/>
    <s v="35"/>
    <s v="8,5"/>
    <s v="25"/>
    <x v="0"/>
    <x v="1"/>
    <x v="7"/>
  </r>
  <r>
    <x v="7"/>
    <x v="0"/>
    <n v="218698"/>
    <x v="97"/>
    <x v="0"/>
    <x v="0"/>
    <x v="0"/>
    <s v="125"/>
    <s v="125"/>
    <s v="43,75"/>
    <s v="10,63"/>
    <s v="0,1"/>
    <x v="9"/>
    <x v="1"/>
    <x v="7"/>
  </r>
  <r>
    <x v="7"/>
    <x v="0"/>
    <n v="316646"/>
    <x v="26"/>
    <x v="1"/>
    <x v="2"/>
    <x v="2"/>
    <s v="100"/>
    <s v="100"/>
    <s v="35"/>
    <s v="8,5"/>
    <s v="25"/>
    <x v="0"/>
    <x v="1"/>
    <x v="7"/>
  </r>
  <r>
    <x v="7"/>
    <x v="0"/>
    <n v="207743"/>
    <x v="5"/>
    <x v="1"/>
    <x v="2"/>
    <x v="2"/>
    <s v="205"/>
    <s v="205"/>
    <s v="71,75"/>
    <s v="17,43"/>
    <s v="51.25"/>
    <x v="0"/>
    <x v="1"/>
    <x v="7"/>
  </r>
  <r>
    <x v="7"/>
    <x v="0"/>
    <n v="168458"/>
    <x v="88"/>
    <x v="0"/>
    <x v="0"/>
    <x v="0"/>
    <m/>
    <m/>
    <m/>
    <m/>
    <m/>
    <x v="0"/>
    <x v="0"/>
    <x v="7"/>
  </r>
  <r>
    <x v="7"/>
    <x v="0"/>
    <n v="168458"/>
    <x v="88"/>
    <x v="0"/>
    <x v="2"/>
    <x v="2"/>
    <m/>
    <m/>
    <m/>
    <m/>
    <m/>
    <x v="0"/>
    <x v="0"/>
    <x v="7"/>
  </r>
  <r>
    <x v="7"/>
    <x v="0"/>
    <n v="218916"/>
    <x v="72"/>
    <x v="0"/>
    <x v="2"/>
    <x v="2"/>
    <m/>
    <m/>
    <m/>
    <m/>
    <m/>
    <x v="0"/>
    <x v="0"/>
    <x v="7"/>
  </r>
  <r>
    <x v="7"/>
    <x v="0"/>
    <n v="213849"/>
    <x v="37"/>
    <x v="0"/>
    <x v="0"/>
    <x v="0"/>
    <m/>
    <m/>
    <m/>
    <m/>
    <m/>
    <x v="0"/>
    <x v="0"/>
    <x v="7"/>
  </r>
  <r>
    <x v="7"/>
    <x v="1"/>
    <n v="302737"/>
    <x v="30"/>
    <x v="1"/>
    <x v="1"/>
    <x v="1"/>
    <m/>
    <m/>
    <m/>
    <m/>
    <m/>
    <x v="0"/>
    <x v="0"/>
    <x v="7"/>
  </r>
  <r>
    <x v="7"/>
    <x v="0"/>
    <n v="218916"/>
    <x v="72"/>
    <x v="0"/>
    <x v="0"/>
    <x v="0"/>
    <m/>
    <m/>
    <m/>
    <m/>
    <m/>
    <x v="0"/>
    <x v="0"/>
    <x v="7"/>
  </r>
  <r>
    <x v="7"/>
    <x v="0"/>
    <n v="300219"/>
    <x v="104"/>
    <x v="0"/>
    <x v="0"/>
    <x v="0"/>
    <m/>
    <m/>
    <m/>
    <m/>
    <m/>
    <x v="0"/>
    <x v="0"/>
    <x v="7"/>
  </r>
  <r>
    <x v="7"/>
    <x v="0"/>
    <n v="312617"/>
    <x v="12"/>
    <x v="0"/>
    <x v="0"/>
    <x v="0"/>
    <s v="75"/>
    <s v="75"/>
    <s v="26,25"/>
    <s v="6,38"/>
    <s v="0,06"/>
    <x v="3"/>
    <x v="1"/>
    <x v="7"/>
  </r>
  <r>
    <x v="7"/>
    <x v="1"/>
    <n v="207404"/>
    <x v="2"/>
    <x v="1"/>
    <x v="1"/>
    <x v="1"/>
    <m/>
    <m/>
    <m/>
    <m/>
    <m/>
    <x v="0"/>
    <x v="0"/>
    <x v="7"/>
  </r>
  <r>
    <x v="7"/>
    <x v="0"/>
    <n v="301981"/>
    <x v="53"/>
    <x v="1"/>
    <x v="1"/>
    <x v="1"/>
    <m/>
    <m/>
    <m/>
    <m/>
    <m/>
    <x v="0"/>
    <x v="0"/>
    <x v="7"/>
  </r>
  <r>
    <x v="7"/>
    <x v="0"/>
    <n v="218616"/>
    <x v="76"/>
    <x v="0"/>
    <x v="2"/>
    <x v="2"/>
    <m/>
    <m/>
    <m/>
    <m/>
    <m/>
    <x v="0"/>
    <x v="0"/>
    <x v="7"/>
  </r>
  <r>
    <x v="7"/>
    <x v="0"/>
    <n v="218616"/>
    <x v="76"/>
    <x v="0"/>
    <x v="0"/>
    <x v="0"/>
    <m/>
    <m/>
    <m/>
    <m/>
    <m/>
    <x v="0"/>
    <x v="0"/>
    <x v="7"/>
  </r>
  <r>
    <x v="7"/>
    <x v="0"/>
    <n v="302769"/>
    <x v="24"/>
    <x v="0"/>
    <x v="2"/>
    <x v="2"/>
    <m/>
    <m/>
    <m/>
    <m/>
    <m/>
    <x v="0"/>
    <x v="0"/>
    <x v="7"/>
  </r>
  <r>
    <x v="7"/>
    <x v="0"/>
    <n v="302769"/>
    <x v="24"/>
    <x v="0"/>
    <x v="0"/>
    <x v="0"/>
    <m/>
    <m/>
    <m/>
    <m/>
    <m/>
    <x v="0"/>
    <x v="0"/>
    <x v="7"/>
  </r>
  <r>
    <x v="7"/>
    <x v="0"/>
    <n v="160030"/>
    <x v="59"/>
    <x v="0"/>
    <x v="2"/>
    <x v="2"/>
    <m/>
    <m/>
    <m/>
    <m/>
    <m/>
    <x v="0"/>
    <x v="0"/>
    <x v="7"/>
  </r>
  <r>
    <x v="7"/>
    <x v="0"/>
    <n v="315199"/>
    <x v="22"/>
    <x v="1"/>
    <x v="1"/>
    <x v="1"/>
    <m/>
    <m/>
    <m/>
    <m/>
    <m/>
    <x v="0"/>
    <x v="0"/>
    <x v="7"/>
  </r>
  <r>
    <x v="7"/>
    <x v="0"/>
    <n v="213849"/>
    <x v="37"/>
    <x v="1"/>
    <x v="1"/>
    <x v="1"/>
    <m/>
    <m/>
    <m/>
    <m/>
    <m/>
    <x v="0"/>
    <x v="0"/>
    <x v="7"/>
  </r>
  <r>
    <x v="7"/>
    <x v="0"/>
    <n v="160030"/>
    <x v="59"/>
    <x v="0"/>
    <x v="0"/>
    <x v="0"/>
    <m/>
    <m/>
    <m/>
    <m/>
    <m/>
    <x v="0"/>
    <x v="0"/>
    <x v="7"/>
  </r>
  <r>
    <x v="7"/>
    <x v="0"/>
    <n v="206968"/>
    <x v="86"/>
    <x v="1"/>
    <x v="2"/>
    <x v="2"/>
    <s v="215"/>
    <s v="215"/>
    <s v="75,25"/>
    <s v="18,28"/>
    <s v="53.75"/>
    <x v="0"/>
    <x v="1"/>
    <x v="7"/>
  </r>
  <r>
    <x v="7"/>
    <x v="0"/>
    <n v="213849"/>
    <x v="37"/>
    <x v="0"/>
    <x v="2"/>
    <x v="2"/>
    <m/>
    <m/>
    <m/>
    <m/>
    <m/>
    <x v="0"/>
    <x v="0"/>
    <x v="7"/>
  </r>
  <r>
    <x v="7"/>
    <x v="0"/>
    <n v="302737"/>
    <x v="30"/>
    <x v="0"/>
    <x v="0"/>
    <x v="0"/>
    <m/>
    <m/>
    <m/>
    <m/>
    <m/>
    <x v="0"/>
    <x v="0"/>
    <x v="7"/>
  </r>
  <r>
    <x v="7"/>
    <x v="0"/>
    <n v="302988"/>
    <x v="14"/>
    <x v="0"/>
    <x v="2"/>
    <x v="2"/>
    <m/>
    <m/>
    <m/>
    <m/>
    <m/>
    <x v="0"/>
    <x v="0"/>
    <x v="7"/>
  </r>
  <r>
    <x v="7"/>
    <x v="0"/>
    <n v="302988"/>
    <x v="14"/>
    <x v="0"/>
    <x v="0"/>
    <x v="0"/>
    <m/>
    <m/>
    <m/>
    <m/>
    <m/>
    <x v="0"/>
    <x v="0"/>
    <x v="7"/>
  </r>
  <r>
    <x v="7"/>
    <x v="0"/>
    <n v="131643"/>
    <x v="58"/>
    <x v="0"/>
    <x v="2"/>
    <x v="2"/>
    <m/>
    <m/>
    <m/>
    <m/>
    <m/>
    <x v="0"/>
    <x v="0"/>
    <x v="7"/>
  </r>
  <r>
    <x v="7"/>
    <x v="0"/>
    <n v="131643"/>
    <x v="58"/>
    <x v="0"/>
    <x v="0"/>
    <x v="0"/>
    <m/>
    <m/>
    <m/>
    <m/>
    <m/>
    <x v="0"/>
    <x v="0"/>
    <x v="7"/>
  </r>
  <r>
    <x v="7"/>
    <x v="0"/>
    <n v="300363"/>
    <x v="62"/>
    <x v="0"/>
    <x v="0"/>
    <x v="0"/>
    <m/>
    <m/>
    <m/>
    <m/>
    <m/>
    <x v="0"/>
    <x v="0"/>
    <x v="7"/>
  </r>
  <r>
    <x v="7"/>
    <x v="0"/>
    <n v="206708"/>
    <x v="4"/>
    <x v="1"/>
    <x v="1"/>
    <x v="1"/>
    <m/>
    <m/>
    <m/>
    <m/>
    <m/>
    <x v="0"/>
    <x v="0"/>
    <x v="7"/>
  </r>
  <r>
    <x v="7"/>
    <x v="3"/>
    <n v="324108"/>
    <x v="46"/>
    <x v="1"/>
    <x v="1"/>
    <x v="1"/>
    <s v="155"/>
    <s v="155"/>
    <s v="54,25"/>
    <s v="13,18"/>
    <s v="0,12"/>
    <x v="5"/>
    <x v="1"/>
    <x v="7"/>
  </r>
  <r>
    <x v="7"/>
    <x v="0"/>
    <n v="300363"/>
    <x v="62"/>
    <x v="0"/>
    <x v="1"/>
    <x v="1"/>
    <m/>
    <m/>
    <m/>
    <m/>
    <m/>
    <x v="0"/>
    <x v="0"/>
    <x v="7"/>
  </r>
  <r>
    <x v="7"/>
    <x v="0"/>
    <n v="210515"/>
    <x v="23"/>
    <x v="0"/>
    <x v="0"/>
    <x v="0"/>
    <m/>
    <m/>
    <m/>
    <m/>
    <m/>
    <x v="0"/>
    <x v="0"/>
    <x v="7"/>
  </r>
  <r>
    <x v="7"/>
    <x v="0"/>
    <n v="117230"/>
    <x v="60"/>
    <x v="0"/>
    <x v="2"/>
    <x v="2"/>
    <m/>
    <m/>
    <m/>
    <m/>
    <m/>
    <x v="0"/>
    <x v="0"/>
    <x v="7"/>
  </r>
  <r>
    <x v="7"/>
    <x v="0"/>
    <n v="314137"/>
    <x v="20"/>
    <x v="1"/>
    <x v="2"/>
    <x v="2"/>
    <s v="215"/>
    <s v="215"/>
    <s v="75,25"/>
    <s v="18,28"/>
    <s v="53.75"/>
    <x v="0"/>
    <x v="1"/>
    <x v="7"/>
  </r>
  <r>
    <x v="7"/>
    <x v="0"/>
    <n v="312259"/>
    <x v="7"/>
    <x v="0"/>
    <x v="0"/>
    <x v="0"/>
    <m/>
    <m/>
    <m/>
    <m/>
    <m/>
    <x v="0"/>
    <x v="0"/>
    <x v="7"/>
  </r>
  <r>
    <x v="7"/>
    <x v="0"/>
    <n v="210127"/>
    <x v="18"/>
    <x v="0"/>
    <x v="0"/>
    <x v="0"/>
    <m/>
    <m/>
    <m/>
    <m/>
    <m/>
    <x v="0"/>
    <x v="0"/>
    <x v="7"/>
  </r>
  <r>
    <x v="7"/>
    <x v="0"/>
    <n v="206708"/>
    <x v="4"/>
    <x v="0"/>
    <x v="2"/>
    <x v="2"/>
    <m/>
    <m/>
    <m/>
    <m/>
    <m/>
    <x v="0"/>
    <x v="0"/>
    <x v="7"/>
  </r>
  <r>
    <x v="7"/>
    <x v="0"/>
    <n v="210127"/>
    <x v="18"/>
    <x v="0"/>
    <x v="2"/>
    <x v="2"/>
    <m/>
    <m/>
    <m/>
    <m/>
    <m/>
    <x v="0"/>
    <x v="0"/>
    <x v="7"/>
  </r>
  <r>
    <x v="7"/>
    <x v="4"/>
    <n v="302769"/>
    <x v="24"/>
    <x v="1"/>
    <x v="1"/>
    <x v="1"/>
    <m/>
    <m/>
    <m/>
    <m/>
    <m/>
    <x v="0"/>
    <x v="0"/>
    <x v="7"/>
  </r>
  <r>
    <x v="7"/>
    <x v="0"/>
    <n v="117230"/>
    <x v="60"/>
    <x v="0"/>
    <x v="0"/>
    <x v="0"/>
    <m/>
    <m/>
    <m/>
    <m/>
    <m/>
    <x v="0"/>
    <x v="0"/>
    <x v="7"/>
  </r>
  <r>
    <x v="7"/>
    <x v="0"/>
    <n v="204952"/>
    <x v="57"/>
    <x v="0"/>
    <x v="2"/>
    <x v="2"/>
    <m/>
    <m/>
    <m/>
    <m/>
    <m/>
    <x v="0"/>
    <x v="0"/>
    <x v="7"/>
  </r>
  <r>
    <x v="7"/>
    <x v="0"/>
    <n v="204952"/>
    <x v="57"/>
    <x v="0"/>
    <x v="0"/>
    <x v="0"/>
    <m/>
    <m/>
    <m/>
    <m/>
    <m/>
    <x v="0"/>
    <x v="0"/>
    <x v="7"/>
  </r>
  <r>
    <x v="7"/>
    <x v="0"/>
    <n v="211415"/>
    <x v="29"/>
    <x v="0"/>
    <x v="2"/>
    <x v="2"/>
    <m/>
    <m/>
    <m/>
    <m/>
    <m/>
    <x v="0"/>
    <x v="0"/>
    <x v="7"/>
  </r>
  <r>
    <x v="7"/>
    <x v="0"/>
    <n v="211415"/>
    <x v="29"/>
    <x v="0"/>
    <x v="0"/>
    <x v="0"/>
    <m/>
    <m/>
    <m/>
    <m/>
    <m/>
    <x v="0"/>
    <x v="0"/>
    <x v="7"/>
  </r>
  <r>
    <x v="7"/>
    <x v="0"/>
    <n v="316646"/>
    <x v="26"/>
    <x v="0"/>
    <x v="0"/>
    <x v="0"/>
    <s v="95"/>
    <s v="95"/>
    <s v="33,25"/>
    <s v="8,08"/>
    <s v="0,08"/>
    <x v="7"/>
    <x v="1"/>
    <x v="7"/>
  </r>
  <r>
    <x v="7"/>
    <x v="6"/>
    <n v="206348"/>
    <x v="25"/>
    <x v="1"/>
    <x v="1"/>
    <x v="1"/>
    <s v="150"/>
    <s v="150"/>
    <s v="52,5"/>
    <s v="12,75"/>
    <s v="0,12"/>
    <x v="5"/>
    <x v="1"/>
    <x v="7"/>
  </r>
  <r>
    <x v="7"/>
    <x v="0"/>
    <n v="214951"/>
    <x v="40"/>
    <x v="1"/>
    <x v="1"/>
    <x v="1"/>
    <m/>
    <m/>
    <m/>
    <m/>
    <m/>
    <x v="0"/>
    <x v="0"/>
    <x v="7"/>
  </r>
  <r>
    <x v="7"/>
    <x v="0"/>
    <n v="316879"/>
    <x v="32"/>
    <x v="0"/>
    <x v="0"/>
    <x v="0"/>
    <m/>
    <m/>
    <m/>
    <m/>
    <m/>
    <x v="0"/>
    <x v="0"/>
    <x v="7"/>
  </r>
  <r>
    <x v="7"/>
    <x v="0"/>
    <n v="316879"/>
    <x v="32"/>
    <x v="0"/>
    <x v="1"/>
    <x v="1"/>
    <m/>
    <m/>
    <m/>
    <m/>
    <m/>
    <x v="0"/>
    <x v="0"/>
    <x v="7"/>
  </r>
  <r>
    <x v="7"/>
    <x v="0"/>
    <n v="312807"/>
    <x v="16"/>
    <x v="1"/>
    <x v="2"/>
    <x v="2"/>
    <s v="185"/>
    <s v="185"/>
    <s v="64,75"/>
    <s v="15,73"/>
    <s v="46.25"/>
    <x v="0"/>
    <x v="1"/>
    <x v="7"/>
  </r>
  <r>
    <x v="7"/>
    <x v="0"/>
    <n v="206298"/>
    <x v="36"/>
    <x v="0"/>
    <x v="0"/>
    <x v="0"/>
    <m/>
    <m/>
    <m/>
    <m/>
    <m/>
    <x v="0"/>
    <x v="0"/>
    <x v="7"/>
  </r>
  <r>
    <x v="7"/>
    <x v="0"/>
    <n v="218623"/>
    <x v="1"/>
    <x v="0"/>
    <x v="0"/>
    <x v="0"/>
    <m/>
    <m/>
    <m/>
    <m/>
    <m/>
    <x v="0"/>
    <x v="0"/>
    <x v="7"/>
  </r>
  <r>
    <x v="7"/>
    <x v="0"/>
    <n v="218623"/>
    <x v="1"/>
    <x v="0"/>
    <x v="1"/>
    <x v="1"/>
    <m/>
    <m/>
    <m/>
    <m/>
    <m/>
    <x v="0"/>
    <x v="0"/>
    <x v="7"/>
  </r>
  <r>
    <x v="7"/>
    <x v="0"/>
    <n v="206298"/>
    <x v="36"/>
    <x v="0"/>
    <x v="2"/>
    <x v="2"/>
    <m/>
    <m/>
    <m/>
    <m/>
    <m/>
    <x v="0"/>
    <x v="0"/>
    <x v="7"/>
  </r>
  <r>
    <x v="7"/>
    <x v="0"/>
    <n v="206348"/>
    <x v="25"/>
    <x v="1"/>
    <x v="2"/>
    <x v="2"/>
    <s v="250"/>
    <s v="250"/>
    <s v="87,5"/>
    <s v="21,25"/>
    <s v="62.5"/>
    <x v="0"/>
    <x v="1"/>
    <x v="7"/>
  </r>
  <r>
    <x v="7"/>
    <x v="0"/>
    <n v="169537"/>
    <x v="83"/>
    <x v="0"/>
    <x v="0"/>
    <x v="0"/>
    <m/>
    <m/>
    <m/>
    <m/>
    <m/>
    <x v="0"/>
    <x v="0"/>
    <x v="7"/>
  </r>
  <r>
    <x v="7"/>
    <x v="0"/>
    <n v="302856"/>
    <x v="19"/>
    <x v="1"/>
    <x v="2"/>
    <x v="2"/>
    <m/>
    <m/>
    <m/>
    <m/>
    <m/>
    <x v="0"/>
    <x v="0"/>
    <x v="7"/>
  </r>
  <r>
    <x v="7"/>
    <x v="0"/>
    <n v="300862"/>
    <x v="73"/>
    <x v="0"/>
    <x v="2"/>
    <x v="2"/>
    <m/>
    <m/>
    <m/>
    <m/>
    <m/>
    <x v="0"/>
    <x v="0"/>
    <x v="7"/>
  </r>
  <r>
    <x v="7"/>
    <x v="0"/>
    <n v="300862"/>
    <x v="73"/>
    <x v="0"/>
    <x v="0"/>
    <x v="0"/>
    <m/>
    <m/>
    <m/>
    <m/>
    <m/>
    <x v="0"/>
    <x v="0"/>
    <x v="7"/>
  </r>
  <r>
    <x v="7"/>
    <x v="0"/>
    <n v="321932"/>
    <x v="41"/>
    <x v="0"/>
    <x v="0"/>
    <x v="0"/>
    <s v="100"/>
    <s v="100"/>
    <s v="35"/>
    <s v="8,5"/>
    <s v="0,08"/>
    <x v="7"/>
    <x v="1"/>
    <x v="7"/>
  </r>
  <r>
    <x v="7"/>
    <x v="0"/>
    <n v="321932"/>
    <x v="41"/>
    <x v="0"/>
    <x v="1"/>
    <x v="1"/>
    <s v="100"/>
    <s v="100"/>
    <s v="35"/>
    <s v="8,5"/>
    <s v="0,08"/>
    <x v="7"/>
    <x v="1"/>
    <x v="7"/>
  </r>
  <r>
    <x v="7"/>
    <x v="0"/>
    <n v="149445"/>
    <x v="102"/>
    <x v="0"/>
    <x v="0"/>
    <x v="0"/>
    <m/>
    <m/>
    <m/>
    <m/>
    <m/>
    <x v="0"/>
    <x v="0"/>
    <x v="7"/>
  </r>
  <r>
    <x v="7"/>
    <x v="0"/>
    <n v="206298"/>
    <x v="36"/>
    <x v="1"/>
    <x v="1"/>
    <x v="1"/>
    <m/>
    <m/>
    <m/>
    <m/>
    <m/>
    <x v="0"/>
    <x v="0"/>
    <x v="7"/>
  </r>
  <r>
    <x v="7"/>
    <x v="0"/>
    <n v="169537"/>
    <x v="83"/>
    <x v="0"/>
    <x v="2"/>
    <x v="2"/>
    <m/>
    <m/>
    <m/>
    <m/>
    <m/>
    <x v="0"/>
    <x v="0"/>
    <x v="7"/>
  </r>
  <r>
    <x v="7"/>
    <x v="0"/>
    <n v="323608"/>
    <x v="44"/>
    <x v="0"/>
    <x v="0"/>
    <x v="0"/>
    <s v="130"/>
    <s v="130"/>
    <s v="45,5"/>
    <s v="11,05"/>
    <s v="0,1"/>
    <x v="9"/>
    <x v="1"/>
    <x v="7"/>
  </r>
  <r>
    <x v="7"/>
    <x v="0"/>
    <n v="312617"/>
    <x v="12"/>
    <x v="1"/>
    <x v="1"/>
    <x v="1"/>
    <s v="75"/>
    <s v="75"/>
    <s v="26,25"/>
    <s v="6,38"/>
    <s v="0,06"/>
    <x v="3"/>
    <x v="1"/>
    <x v="7"/>
  </r>
  <r>
    <x v="7"/>
    <x v="0"/>
    <n v="208277"/>
    <x v="8"/>
    <x v="0"/>
    <x v="0"/>
    <x v="0"/>
    <s v="185"/>
    <s v="185"/>
    <s v="64,75"/>
    <s v="15,73"/>
    <s v="0,15"/>
    <x v="2"/>
    <x v="1"/>
    <x v="7"/>
  </r>
  <r>
    <x v="7"/>
    <x v="0"/>
    <n v="117819"/>
    <x v="69"/>
    <x v="0"/>
    <x v="2"/>
    <x v="2"/>
    <m/>
    <m/>
    <m/>
    <m/>
    <m/>
    <x v="0"/>
    <x v="0"/>
    <x v="7"/>
  </r>
  <r>
    <x v="7"/>
    <x v="0"/>
    <n v="117819"/>
    <x v="69"/>
    <x v="0"/>
    <x v="0"/>
    <x v="0"/>
    <m/>
    <m/>
    <m/>
    <m/>
    <m/>
    <x v="0"/>
    <x v="0"/>
    <x v="7"/>
  </r>
  <r>
    <x v="7"/>
    <x v="0"/>
    <n v="209209"/>
    <x v="13"/>
    <x v="0"/>
    <x v="2"/>
    <x v="2"/>
    <m/>
    <m/>
    <m/>
    <m/>
    <m/>
    <x v="0"/>
    <x v="0"/>
    <x v="7"/>
  </r>
  <r>
    <x v="7"/>
    <x v="0"/>
    <n v="206236"/>
    <x v="38"/>
    <x v="1"/>
    <x v="1"/>
    <x v="1"/>
    <s v="280"/>
    <s v="280"/>
    <s v="98"/>
    <s v="23,8"/>
    <s v="0,22"/>
    <x v="8"/>
    <x v="1"/>
    <x v="7"/>
  </r>
  <r>
    <x v="7"/>
    <x v="0"/>
    <n v="312807"/>
    <x v="16"/>
    <x v="0"/>
    <x v="1"/>
    <x v="1"/>
    <m/>
    <m/>
    <m/>
    <m/>
    <m/>
    <x v="0"/>
    <x v="0"/>
    <x v="7"/>
  </r>
  <r>
    <x v="7"/>
    <x v="0"/>
    <n v="209209"/>
    <x v="13"/>
    <x v="0"/>
    <x v="0"/>
    <x v="0"/>
    <m/>
    <m/>
    <m/>
    <m/>
    <m/>
    <x v="0"/>
    <x v="0"/>
    <x v="7"/>
  </r>
  <r>
    <x v="7"/>
    <x v="0"/>
    <n v="686"/>
    <x v="27"/>
    <x v="0"/>
    <x v="2"/>
    <x v="2"/>
    <m/>
    <m/>
    <m/>
    <m/>
    <m/>
    <x v="0"/>
    <x v="0"/>
    <x v="7"/>
  </r>
  <r>
    <x v="7"/>
    <x v="0"/>
    <n v="686"/>
    <x v="27"/>
    <x v="0"/>
    <x v="0"/>
    <x v="0"/>
    <s v="445"/>
    <s v="445"/>
    <s v="155,75"/>
    <s v="37,83"/>
    <s v="0,36"/>
    <x v="6"/>
    <x v="1"/>
    <x v="7"/>
  </r>
  <r>
    <x v="7"/>
    <x v="0"/>
    <n v="301981"/>
    <x v="53"/>
    <x v="0"/>
    <x v="0"/>
    <x v="0"/>
    <m/>
    <m/>
    <m/>
    <m/>
    <m/>
    <x v="0"/>
    <x v="0"/>
    <x v="7"/>
  </r>
  <r>
    <x v="7"/>
    <x v="0"/>
    <n v="204939"/>
    <x v="63"/>
    <x v="0"/>
    <x v="2"/>
    <x v="2"/>
    <m/>
    <m/>
    <m/>
    <m/>
    <m/>
    <x v="0"/>
    <x v="0"/>
    <x v="7"/>
  </r>
  <r>
    <x v="7"/>
    <x v="0"/>
    <n v="204939"/>
    <x v="63"/>
    <x v="0"/>
    <x v="0"/>
    <x v="0"/>
    <m/>
    <m/>
    <m/>
    <m/>
    <m/>
    <x v="0"/>
    <x v="0"/>
    <x v="7"/>
  </r>
  <r>
    <x v="7"/>
    <x v="0"/>
    <n v="218628"/>
    <x v="79"/>
    <x v="0"/>
    <x v="0"/>
    <x v="0"/>
    <m/>
    <m/>
    <m/>
    <m/>
    <m/>
    <x v="0"/>
    <x v="0"/>
    <x v="7"/>
  </r>
  <r>
    <x v="7"/>
    <x v="0"/>
    <n v="205985"/>
    <x v="42"/>
    <x v="1"/>
    <x v="1"/>
    <x v="1"/>
    <m/>
    <m/>
    <m/>
    <m/>
    <m/>
    <x v="0"/>
    <x v="0"/>
    <x v="7"/>
  </r>
  <r>
    <x v="7"/>
    <x v="3"/>
    <n v="215020"/>
    <x v="43"/>
    <x v="1"/>
    <x v="2"/>
    <x v="2"/>
    <s v="50"/>
    <s v="50"/>
    <s v="17,5"/>
    <s v="4,25"/>
    <s v="12.5"/>
    <x v="0"/>
    <x v="1"/>
    <x v="7"/>
  </r>
  <r>
    <x v="7"/>
    <x v="0"/>
    <n v="311895"/>
    <x v="3"/>
    <x v="0"/>
    <x v="2"/>
    <x v="2"/>
    <m/>
    <m/>
    <m/>
    <m/>
    <m/>
    <x v="0"/>
    <x v="0"/>
    <x v="7"/>
  </r>
  <r>
    <x v="7"/>
    <x v="0"/>
    <n v="312617"/>
    <x v="12"/>
    <x v="1"/>
    <x v="2"/>
    <x v="2"/>
    <s v="100"/>
    <s v="100"/>
    <s v="35"/>
    <s v="8,5"/>
    <s v="25"/>
    <x v="0"/>
    <x v="1"/>
    <x v="7"/>
  </r>
  <r>
    <x v="7"/>
    <x v="0"/>
    <n v="301981"/>
    <x v="53"/>
    <x v="1"/>
    <x v="2"/>
    <x v="2"/>
    <s v="200"/>
    <s v="200"/>
    <s v="70"/>
    <s v="17"/>
    <s v="50"/>
    <x v="0"/>
    <x v="1"/>
    <x v="7"/>
  </r>
  <r>
    <x v="7"/>
    <x v="0"/>
    <n v="311895"/>
    <x v="3"/>
    <x v="0"/>
    <x v="0"/>
    <x v="0"/>
    <m/>
    <m/>
    <m/>
    <m/>
    <m/>
    <x v="0"/>
    <x v="0"/>
    <x v="7"/>
  </r>
  <r>
    <x v="7"/>
    <x v="0"/>
    <n v="333530"/>
    <x v="54"/>
    <x v="0"/>
    <x v="2"/>
    <x v="2"/>
    <m/>
    <m/>
    <m/>
    <m/>
    <m/>
    <x v="0"/>
    <x v="0"/>
    <x v="7"/>
  </r>
  <r>
    <x v="7"/>
    <x v="3"/>
    <n v="333530"/>
    <x v="54"/>
    <x v="1"/>
    <x v="1"/>
    <x v="1"/>
    <m/>
    <m/>
    <m/>
    <m/>
    <m/>
    <x v="0"/>
    <x v="0"/>
    <x v="7"/>
  </r>
  <r>
    <x v="7"/>
    <x v="1"/>
    <n v="302988"/>
    <x v="14"/>
    <x v="1"/>
    <x v="1"/>
    <x v="1"/>
    <m/>
    <m/>
    <m/>
    <m/>
    <m/>
    <x v="0"/>
    <x v="0"/>
    <x v="7"/>
  </r>
  <r>
    <x v="7"/>
    <x v="0"/>
    <n v="205985"/>
    <x v="42"/>
    <x v="1"/>
    <x v="2"/>
    <x v="2"/>
    <s v="225"/>
    <s v="225"/>
    <s v="78,75"/>
    <s v="19,13"/>
    <s v="56.25"/>
    <x v="0"/>
    <x v="1"/>
    <x v="7"/>
  </r>
  <r>
    <x v="7"/>
    <x v="0"/>
    <n v="312807"/>
    <x v="16"/>
    <x v="0"/>
    <x v="0"/>
    <x v="0"/>
    <m/>
    <m/>
    <m/>
    <m/>
    <m/>
    <x v="0"/>
    <x v="0"/>
    <x v="7"/>
  </r>
  <r>
    <x v="7"/>
    <x v="0"/>
    <n v="333530"/>
    <x v="54"/>
    <x v="0"/>
    <x v="0"/>
    <x v="0"/>
    <m/>
    <m/>
    <m/>
    <m/>
    <m/>
    <x v="0"/>
    <x v="0"/>
    <x v="7"/>
  </r>
  <r>
    <x v="7"/>
    <x v="0"/>
    <n v="210001"/>
    <x v="17"/>
    <x v="0"/>
    <x v="0"/>
    <x v="0"/>
    <s v="225"/>
    <s v="225"/>
    <s v="78,75"/>
    <s v="19,13"/>
    <s v="0,18"/>
    <x v="4"/>
    <x v="1"/>
    <x v="7"/>
  </r>
  <r>
    <x v="7"/>
    <x v="0"/>
    <n v="209208"/>
    <x v="11"/>
    <x v="0"/>
    <x v="2"/>
    <x v="2"/>
    <m/>
    <m/>
    <m/>
    <m/>
    <m/>
    <x v="0"/>
    <x v="0"/>
    <x v="7"/>
  </r>
  <r>
    <x v="7"/>
    <x v="0"/>
    <n v="209208"/>
    <x v="11"/>
    <x v="0"/>
    <x v="0"/>
    <x v="0"/>
    <m/>
    <m/>
    <m/>
    <m/>
    <m/>
    <x v="0"/>
    <x v="0"/>
    <x v="7"/>
  </r>
  <r>
    <x v="7"/>
    <x v="0"/>
    <n v="158311"/>
    <x v="80"/>
    <x v="0"/>
    <x v="2"/>
    <x v="2"/>
    <m/>
    <m/>
    <m/>
    <m/>
    <m/>
    <x v="0"/>
    <x v="0"/>
    <x v="7"/>
  </r>
  <r>
    <x v="7"/>
    <x v="0"/>
    <n v="312259"/>
    <x v="7"/>
    <x v="0"/>
    <x v="1"/>
    <x v="1"/>
    <m/>
    <m/>
    <m/>
    <m/>
    <m/>
    <x v="0"/>
    <x v="0"/>
    <x v="7"/>
  </r>
  <r>
    <x v="7"/>
    <x v="3"/>
    <n v="205349"/>
    <x v="0"/>
    <x v="1"/>
    <x v="1"/>
    <x v="1"/>
    <m/>
    <m/>
    <m/>
    <m/>
    <m/>
    <x v="0"/>
    <x v="0"/>
    <x v="7"/>
  </r>
  <r>
    <x v="7"/>
    <x v="0"/>
    <n v="218674"/>
    <x v="95"/>
    <x v="0"/>
    <x v="0"/>
    <x v="0"/>
    <m/>
    <m/>
    <m/>
    <m/>
    <m/>
    <x v="0"/>
    <x v="0"/>
    <x v="7"/>
  </r>
  <r>
    <x v="7"/>
    <x v="0"/>
    <n v="215020"/>
    <x v="43"/>
    <x v="1"/>
    <x v="1"/>
    <x v="1"/>
    <m/>
    <m/>
    <m/>
    <m/>
    <m/>
    <x v="0"/>
    <x v="0"/>
    <x v="7"/>
  </r>
  <r>
    <x v="7"/>
    <x v="0"/>
    <n v="158311"/>
    <x v="80"/>
    <x v="0"/>
    <x v="0"/>
    <x v="0"/>
    <m/>
    <m/>
    <m/>
    <m/>
    <m/>
    <x v="0"/>
    <x v="0"/>
    <x v="7"/>
  </r>
  <r>
    <x v="7"/>
    <x v="0"/>
    <n v="218402"/>
    <x v="71"/>
    <x v="1"/>
    <x v="2"/>
    <x v="2"/>
    <s v="135"/>
    <s v="135"/>
    <s v="47,25"/>
    <s v="11,48"/>
    <s v="33.75"/>
    <x v="0"/>
    <x v="1"/>
    <x v="7"/>
  </r>
  <r>
    <x v="7"/>
    <x v="0"/>
    <n v="218402"/>
    <x v="71"/>
    <x v="0"/>
    <x v="0"/>
    <x v="0"/>
    <m/>
    <m/>
    <m/>
    <m/>
    <m/>
    <x v="0"/>
    <x v="0"/>
    <x v="7"/>
  </r>
  <r>
    <x v="7"/>
    <x v="0"/>
    <n v="207743"/>
    <x v="5"/>
    <x v="0"/>
    <x v="0"/>
    <x v="0"/>
    <m/>
    <m/>
    <m/>
    <m/>
    <m/>
    <x v="0"/>
    <x v="0"/>
    <x v="7"/>
  </r>
  <r>
    <x v="7"/>
    <x v="0"/>
    <n v="218674"/>
    <x v="95"/>
    <x v="0"/>
    <x v="2"/>
    <x v="2"/>
    <m/>
    <m/>
    <m/>
    <m/>
    <m/>
    <x v="0"/>
    <x v="0"/>
    <x v="7"/>
  </r>
  <r>
    <x v="7"/>
    <x v="0"/>
    <n v="507"/>
    <x v="10"/>
    <x v="1"/>
    <x v="2"/>
    <x v="2"/>
    <s v="205"/>
    <s v="205"/>
    <s v="71,75"/>
    <s v="17,43"/>
    <s v="51.25"/>
    <x v="0"/>
    <x v="1"/>
    <x v="7"/>
  </r>
  <r>
    <x v="7"/>
    <x v="0"/>
    <n v="205228"/>
    <x v="50"/>
    <x v="1"/>
    <x v="1"/>
    <x v="1"/>
    <s v="205"/>
    <s v="205"/>
    <s v="71,75"/>
    <s v="17,43"/>
    <s v="0,16"/>
    <x v="10"/>
    <x v="1"/>
    <x v="7"/>
  </r>
  <r>
    <x v="7"/>
    <x v="0"/>
    <n v="211622"/>
    <x v="33"/>
    <x v="0"/>
    <x v="1"/>
    <x v="1"/>
    <m/>
    <m/>
    <m/>
    <m/>
    <m/>
    <x v="0"/>
    <x v="0"/>
    <x v="7"/>
  </r>
  <r>
    <x v="7"/>
    <x v="0"/>
    <n v="211470"/>
    <x v="31"/>
    <x v="0"/>
    <x v="2"/>
    <x v="2"/>
    <m/>
    <m/>
    <m/>
    <m/>
    <m/>
    <x v="0"/>
    <x v="0"/>
    <x v="7"/>
  </r>
  <r>
    <x v="7"/>
    <x v="0"/>
    <n v="211470"/>
    <x v="31"/>
    <x v="0"/>
    <x v="0"/>
    <x v="0"/>
    <m/>
    <m/>
    <m/>
    <m/>
    <m/>
    <x v="0"/>
    <x v="0"/>
    <x v="7"/>
  </r>
  <r>
    <x v="7"/>
    <x v="0"/>
    <n v="211622"/>
    <x v="33"/>
    <x v="0"/>
    <x v="0"/>
    <x v="0"/>
    <m/>
    <m/>
    <m/>
    <m/>
    <m/>
    <x v="0"/>
    <x v="0"/>
    <x v="7"/>
  </r>
  <r>
    <x v="7"/>
    <x v="0"/>
    <n v="507"/>
    <x v="10"/>
    <x v="1"/>
    <x v="0"/>
    <x v="0"/>
    <s v="180"/>
    <s v="180"/>
    <s v="63"/>
    <s v="15,3"/>
    <s v="0,14"/>
    <x v="1"/>
    <x v="1"/>
    <x v="7"/>
  </r>
  <r>
    <x v="7"/>
    <x v="0"/>
    <n v="300711"/>
    <x v="84"/>
    <x v="0"/>
    <x v="2"/>
    <x v="2"/>
    <m/>
    <m/>
    <m/>
    <m/>
    <m/>
    <x v="0"/>
    <x v="0"/>
    <x v="7"/>
  </r>
  <r>
    <x v="7"/>
    <x v="0"/>
    <n v="210557"/>
    <x v="28"/>
    <x v="0"/>
    <x v="0"/>
    <x v="0"/>
    <m/>
    <m/>
    <m/>
    <m/>
    <m/>
    <x v="0"/>
    <x v="0"/>
    <x v="7"/>
  </r>
  <r>
    <x v="7"/>
    <x v="1"/>
    <n v="507"/>
    <x v="10"/>
    <x v="1"/>
    <x v="1"/>
    <x v="1"/>
    <s v="180"/>
    <s v="180"/>
    <s v="63"/>
    <s v="15,3"/>
    <s v="0,14"/>
    <x v="1"/>
    <x v="1"/>
    <x v="7"/>
  </r>
  <r>
    <x v="7"/>
    <x v="1"/>
    <n v="205104"/>
    <x v="52"/>
    <x v="1"/>
    <x v="1"/>
    <x v="1"/>
    <m/>
    <m/>
    <m/>
    <m/>
    <m/>
    <x v="0"/>
    <x v="0"/>
    <x v="7"/>
  </r>
  <r>
    <x v="7"/>
    <x v="1"/>
    <n v="301920"/>
    <x v="64"/>
    <x v="1"/>
    <x v="1"/>
    <x v="1"/>
    <m/>
    <m/>
    <m/>
    <m/>
    <m/>
    <x v="0"/>
    <x v="0"/>
    <x v="7"/>
  </r>
  <r>
    <x v="7"/>
    <x v="0"/>
    <n v="300711"/>
    <x v="84"/>
    <x v="0"/>
    <x v="0"/>
    <x v="0"/>
    <m/>
    <m/>
    <m/>
    <m/>
    <m/>
    <x v="0"/>
    <x v="0"/>
    <x v="7"/>
  </r>
  <r>
    <x v="7"/>
    <x v="0"/>
    <n v="205985"/>
    <x v="42"/>
    <x v="0"/>
    <x v="0"/>
    <x v="0"/>
    <m/>
    <m/>
    <m/>
    <m/>
    <m/>
    <x v="0"/>
    <x v="0"/>
    <x v="7"/>
  </r>
  <r>
    <x v="7"/>
    <x v="0"/>
    <n v="216476"/>
    <x v="48"/>
    <x v="1"/>
    <x v="1"/>
    <x v="1"/>
    <m/>
    <m/>
    <m/>
    <m/>
    <m/>
    <x v="0"/>
    <x v="0"/>
    <x v="7"/>
  </r>
  <r>
    <x v="7"/>
    <x v="0"/>
    <n v="686"/>
    <x v="27"/>
    <x v="1"/>
    <x v="1"/>
    <x v="1"/>
    <s v="445"/>
    <s v="445"/>
    <s v="155,75"/>
    <s v="37,83"/>
    <s v="0,36"/>
    <x v="6"/>
    <x v="1"/>
    <x v="7"/>
  </r>
  <r>
    <x v="7"/>
    <x v="0"/>
    <n v="303189"/>
    <x v="9"/>
    <x v="0"/>
    <x v="2"/>
    <x v="2"/>
    <m/>
    <m/>
    <m/>
    <m/>
    <m/>
    <x v="0"/>
    <x v="0"/>
    <x v="7"/>
  </r>
  <r>
    <x v="7"/>
    <x v="0"/>
    <n v="210557"/>
    <x v="28"/>
    <x v="0"/>
    <x v="2"/>
    <x v="2"/>
    <m/>
    <m/>
    <m/>
    <m/>
    <m/>
    <x v="0"/>
    <x v="0"/>
    <x v="7"/>
  </r>
  <r>
    <x v="7"/>
    <x v="0"/>
    <n v="1733"/>
    <x v="35"/>
    <x v="1"/>
    <x v="1"/>
    <x v="1"/>
    <s v="225"/>
    <s v="225"/>
    <s v="78,75"/>
    <s v="19,13"/>
    <s v="0,18"/>
    <x v="4"/>
    <x v="1"/>
    <x v="7"/>
  </r>
  <r>
    <x v="7"/>
    <x v="0"/>
    <n v="312259"/>
    <x v="7"/>
    <x v="1"/>
    <x v="2"/>
    <x v="2"/>
    <s v="230"/>
    <s v="230"/>
    <s v="80,5"/>
    <s v="19,55"/>
    <s v="57.5"/>
    <x v="0"/>
    <x v="1"/>
    <x v="7"/>
  </r>
  <r>
    <x v="7"/>
    <x v="0"/>
    <n v="204952"/>
    <x v="57"/>
    <x v="1"/>
    <x v="1"/>
    <x v="1"/>
    <m/>
    <m/>
    <m/>
    <m/>
    <m/>
    <x v="0"/>
    <x v="0"/>
    <x v="7"/>
  </r>
  <r>
    <x v="7"/>
    <x v="0"/>
    <n v="205228"/>
    <x v="50"/>
    <x v="0"/>
    <x v="0"/>
    <x v="0"/>
    <s v="205"/>
    <s v="205"/>
    <s v="71,75"/>
    <s v="17,43"/>
    <s v="0,16"/>
    <x v="10"/>
    <x v="1"/>
    <x v="7"/>
  </r>
  <r>
    <x v="7"/>
    <x v="0"/>
    <n v="205228"/>
    <x v="50"/>
    <x v="0"/>
    <x v="2"/>
    <x v="2"/>
    <s v="125"/>
    <s v="125"/>
    <s v="43,75"/>
    <s v="10,63"/>
    <s v="31.25"/>
    <x v="0"/>
    <x v="1"/>
    <x v="7"/>
  </r>
  <r>
    <x v="7"/>
    <x v="0"/>
    <n v="216566"/>
    <x v="49"/>
    <x v="1"/>
    <x v="1"/>
    <x v="1"/>
    <m/>
    <m/>
    <m/>
    <m/>
    <m/>
    <x v="0"/>
    <x v="0"/>
    <x v="7"/>
  </r>
  <r>
    <x v="7"/>
    <x v="0"/>
    <n v="2737"/>
    <x v="45"/>
    <x v="0"/>
    <x v="2"/>
    <x v="2"/>
    <m/>
    <m/>
    <m/>
    <m/>
    <m/>
    <x v="0"/>
    <x v="0"/>
    <x v="7"/>
  </r>
  <r>
    <x v="7"/>
    <x v="3"/>
    <n v="301809"/>
    <x v="68"/>
    <x v="1"/>
    <x v="1"/>
    <x v="1"/>
    <s v="150"/>
    <s v="150"/>
    <s v="52,5"/>
    <s v="12,75"/>
    <s v="0,12"/>
    <x v="5"/>
    <x v="1"/>
    <x v="7"/>
  </r>
  <r>
    <x v="7"/>
    <x v="0"/>
    <n v="217081"/>
    <x v="51"/>
    <x v="1"/>
    <x v="1"/>
    <x v="1"/>
    <m/>
    <m/>
    <m/>
    <m/>
    <m/>
    <x v="0"/>
    <x v="0"/>
    <x v="7"/>
  </r>
  <r>
    <x v="7"/>
    <x v="0"/>
    <n v="2737"/>
    <x v="45"/>
    <x v="1"/>
    <x v="1"/>
    <x v="1"/>
    <s v="270"/>
    <s v="270"/>
    <s v="94,5"/>
    <s v="22,95"/>
    <s v="0,22"/>
    <x v="8"/>
    <x v="1"/>
    <x v="7"/>
  </r>
  <r>
    <x v="7"/>
    <x v="0"/>
    <n v="204939"/>
    <x v="63"/>
    <x v="1"/>
    <x v="1"/>
    <x v="1"/>
    <m/>
    <m/>
    <m/>
    <m/>
    <m/>
    <x v="0"/>
    <x v="0"/>
    <x v="7"/>
  </r>
  <r>
    <x v="7"/>
    <x v="0"/>
    <n v="217678"/>
    <x v="55"/>
    <x v="1"/>
    <x v="1"/>
    <x v="1"/>
    <m/>
    <m/>
    <m/>
    <m/>
    <m/>
    <x v="0"/>
    <x v="0"/>
    <x v="7"/>
  </r>
  <r>
    <x v="7"/>
    <x v="0"/>
    <n v="303189"/>
    <x v="9"/>
    <x v="1"/>
    <x v="1"/>
    <x v="1"/>
    <m/>
    <m/>
    <m/>
    <m/>
    <m/>
    <x v="0"/>
    <x v="0"/>
    <x v="7"/>
  </r>
  <r>
    <x v="7"/>
    <x v="0"/>
    <n v="303189"/>
    <x v="9"/>
    <x v="0"/>
    <x v="0"/>
    <x v="0"/>
    <m/>
    <m/>
    <m/>
    <m/>
    <m/>
    <x v="0"/>
    <x v="0"/>
    <x v="7"/>
  </r>
  <r>
    <x v="7"/>
    <x v="0"/>
    <n v="218210"/>
    <x v="61"/>
    <x v="1"/>
    <x v="2"/>
    <x v="2"/>
    <s v="185"/>
    <s v="185"/>
    <s v="64,75"/>
    <s v="15,73"/>
    <s v="46.25"/>
    <x v="0"/>
    <x v="1"/>
    <x v="7"/>
  </r>
  <r>
    <x v="7"/>
    <x v="0"/>
    <n v="117230"/>
    <x v="60"/>
    <x v="1"/>
    <x v="1"/>
    <x v="1"/>
    <m/>
    <m/>
    <m/>
    <m/>
    <m/>
    <x v="0"/>
    <x v="0"/>
    <x v="7"/>
  </r>
  <r>
    <x v="7"/>
    <x v="0"/>
    <n v="218644"/>
    <x v="85"/>
    <x v="0"/>
    <x v="0"/>
    <x v="0"/>
    <m/>
    <m/>
    <m/>
    <m/>
    <m/>
    <x v="0"/>
    <x v="0"/>
    <x v="7"/>
  </r>
  <r>
    <x v="7"/>
    <x v="4"/>
    <n v="218225"/>
    <x v="66"/>
    <x v="1"/>
    <x v="1"/>
    <x v="1"/>
    <m/>
    <m/>
    <m/>
    <m/>
    <m/>
    <x v="0"/>
    <x v="0"/>
    <x v="7"/>
  </r>
  <r>
    <x v="7"/>
    <x v="0"/>
    <n v="204615"/>
    <x v="67"/>
    <x v="1"/>
    <x v="1"/>
    <x v="1"/>
    <m/>
    <m/>
    <m/>
    <m/>
    <m/>
    <x v="0"/>
    <x v="0"/>
    <x v="7"/>
  </r>
  <r>
    <x v="7"/>
    <x v="0"/>
    <n v="218402"/>
    <x v="71"/>
    <x v="1"/>
    <x v="1"/>
    <x v="1"/>
    <m/>
    <m/>
    <m/>
    <m/>
    <m/>
    <x v="0"/>
    <x v="0"/>
    <x v="7"/>
  </r>
  <r>
    <x v="7"/>
    <x v="0"/>
    <n v="204615"/>
    <x v="67"/>
    <x v="0"/>
    <x v="2"/>
    <x v="2"/>
    <m/>
    <m/>
    <m/>
    <m/>
    <m/>
    <x v="0"/>
    <x v="0"/>
    <x v="7"/>
  </r>
  <r>
    <x v="7"/>
    <x v="0"/>
    <n v="117442"/>
    <x v="65"/>
    <x v="1"/>
    <x v="1"/>
    <x v="1"/>
    <m/>
    <m/>
    <m/>
    <m/>
    <m/>
    <x v="0"/>
    <x v="0"/>
    <x v="7"/>
  </r>
  <r>
    <x v="7"/>
    <x v="0"/>
    <n v="204615"/>
    <x v="67"/>
    <x v="0"/>
    <x v="0"/>
    <x v="0"/>
    <m/>
    <m/>
    <m/>
    <m/>
    <m/>
    <x v="0"/>
    <x v="0"/>
    <x v="7"/>
  </r>
  <r>
    <x v="7"/>
    <x v="0"/>
    <n v="301809"/>
    <x v="68"/>
    <x v="1"/>
    <x v="2"/>
    <x v="2"/>
    <s v="175"/>
    <s v="175"/>
    <s v="61,25"/>
    <s v="14,88"/>
    <s v="43.75"/>
    <x v="0"/>
    <x v="1"/>
    <x v="7"/>
  </r>
  <r>
    <x v="7"/>
    <x v="0"/>
    <n v="117456"/>
    <x v="70"/>
    <x v="1"/>
    <x v="1"/>
    <x v="1"/>
    <m/>
    <m/>
    <m/>
    <m/>
    <m/>
    <x v="0"/>
    <x v="0"/>
    <x v="7"/>
  </r>
  <r>
    <x v="7"/>
    <x v="0"/>
    <n v="206348"/>
    <x v="25"/>
    <x v="0"/>
    <x v="0"/>
    <x v="0"/>
    <s v="150"/>
    <s v="150"/>
    <s v="52,5"/>
    <s v="12,75"/>
    <s v="0,12"/>
    <x v="5"/>
    <x v="1"/>
    <x v="7"/>
  </r>
  <r>
    <x v="7"/>
    <x v="0"/>
    <n v="203631"/>
    <x v="74"/>
    <x v="1"/>
    <x v="1"/>
    <x v="1"/>
    <m/>
    <m/>
    <m/>
    <m/>
    <m/>
    <x v="0"/>
    <x v="0"/>
    <x v="7"/>
  </r>
  <r>
    <x v="7"/>
    <x v="0"/>
    <n v="218616"/>
    <x v="76"/>
    <x v="1"/>
    <x v="1"/>
    <x v="1"/>
    <m/>
    <m/>
    <m/>
    <m/>
    <m/>
    <x v="0"/>
    <x v="0"/>
    <x v="7"/>
  </r>
  <r>
    <x v="7"/>
    <x v="0"/>
    <n v="206968"/>
    <x v="86"/>
    <x v="0"/>
    <x v="0"/>
    <x v="0"/>
    <m/>
    <m/>
    <m/>
    <m/>
    <m/>
    <x v="0"/>
    <x v="0"/>
    <x v="7"/>
  </r>
  <r>
    <x v="7"/>
    <x v="0"/>
    <n v="218623"/>
    <x v="1"/>
    <x v="1"/>
    <x v="2"/>
    <x v="2"/>
    <s v="300"/>
    <s v="300"/>
    <s v="105"/>
    <s v="25,5"/>
    <s v="75"/>
    <x v="0"/>
    <x v="1"/>
    <x v="7"/>
  </r>
  <r>
    <x v="7"/>
    <x v="1"/>
    <n v="117501"/>
    <x v="75"/>
    <x v="1"/>
    <x v="1"/>
    <x v="1"/>
    <s v="200"/>
    <s v="200"/>
    <s v="70"/>
    <s v="17"/>
    <s v="0,16"/>
    <x v="10"/>
    <x v="1"/>
    <x v="7"/>
  </r>
  <r>
    <x v="7"/>
    <x v="0"/>
    <n v="206968"/>
    <x v="86"/>
    <x v="0"/>
    <x v="1"/>
    <x v="1"/>
    <m/>
    <m/>
    <m/>
    <m/>
    <m/>
    <x v="0"/>
    <x v="0"/>
    <x v="7"/>
  </r>
  <r>
    <x v="7"/>
    <x v="0"/>
    <n v="218628"/>
    <x v="79"/>
    <x v="1"/>
    <x v="2"/>
    <x v="2"/>
    <s v="190"/>
    <s v="190"/>
    <s v="66,5"/>
    <s v="16,15"/>
    <s v="47.5"/>
    <x v="0"/>
    <x v="1"/>
    <x v="7"/>
  </r>
  <r>
    <x v="7"/>
    <x v="0"/>
    <n v="117819"/>
    <x v="69"/>
    <x v="1"/>
    <x v="1"/>
    <x v="1"/>
    <m/>
    <m/>
    <m/>
    <m/>
    <m/>
    <x v="0"/>
    <x v="0"/>
    <x v="7"/>
  </r>
  <r>
    <x v="7"/>
    <x v="0"/>
    <n v="169872"/>
    <x v="77"/>
    <x v="1"/>
    <x v="1"/>
    <x v="1"/>
    <m/>
    <m/>
    <m/>
    <m/>
    <m/>
    <x v="0"/>
    <x v="0"/>
    <x v="7"/>
  </r>
  <r>
    <x v="7"/>
    <x v="0"/>
    <n v="218628"/>
    <x v="79"/>
    <x v="1"/>
    <x v="1"/>
    <x v="1"/>
    <m/>
    <m/>
    <m/>
    <m/>
    <m/>
    <x v="0"/>
    <x v="0"/>
    <x v="7"/>
  </r>
  <r>
    <x v="7"/>
    <x v="0"/>
    <n v="218732"/>
    <x v="89"/>
    <x v="0"/>
    <x v="2"/>
    <x v="2"/>
    <m/>
    <m/>
    <m/>
    <m/>
    <m/>
    <x v="0"/>
    <x v="0"/>
    <x v="7"/>
  </r>
  <r>
    <x v="7"/>
    <x v="2"/>
    <n v="311895"/>
    <x v="3"/>
    <x v="1"/>
    <x v="1"/>
    <x v="1"/>
    <m/>
    <m/>
    <m/>
    <m/>
    <m/>
    <x v="0"/>
    <x v="0"/>
    <x v="7"/>
  </r>
  <r>
    <x v="7"/>
    <x v="0"/>
    <n v="218644"/>
    <x v="85"/>
    <x v="1"/>
    <x v="2"/>
    <x v="2"/>
    <s v="85"/>
    <s v="85"/>
    <s v="29,75"/>
    <s v="7,23"/>
    <s v="21.25"/>
    <x v="0"/>
    <x v="1"/>
    <x v="7"/>
  </r>
  <r>
    <x v="7"/>
    <x v="0"/>
    <n v="117866"/>
    <x v="82"/>
    <x v="1"/>
    <x v="1"/>
    <x v="1"/>
    <m/>
    <m/>
    <m/>
    <m/>
    <m/>
    <x v="0"/>
    <x v="0"/>
    <x v="7"/>
  </r>
  <r>
    <x v="7"/>
    <x v="0"/>
    <n v="149445"/>
    <x v="102"/>
    <x v="1"/>
    <x v="1"/>
    <x v="1"/>
    <m/>
    <m/>
    <m/>
    <m/>
    <m/>
    <x v="0"/>
    <x v="0"/>
    <x v="7"/>
  </r>
  <r>
    <x v="7"/>
    <x v="0"/>
    <n v="218644"/>
    <x v="85"/>
    <x v="1"/>
    <x v="1"/>
    <x v="1"/>
    <m/>
    <m/>
    <m/>
    <m/>
    <m/>
    <x v="0"/>
    <x v="0"/>
    <x v="7"/>
  </r>
  <r>
    <x v="7"/>
    <x v="0"/>
    <n v="169537"/>
    <x v="83"/>
    <x v="1"/>
    <x v="1"/>
    <x v="1"/>
    <m/>
    <m/>
    <m/>
    <m/>
    <m/>
    <x v="0"/>
    <x v="0"/>
    <x v="7"/>
  </r>
  <r>
    <x v="7"/>
    <x v="0"/>
    <n v="218674"/>
    <x v="95"/>
    <x v="1"/>
    <x v="1"/>
    <x v="1"/>
    <m/>
    <m/>
    <m/>
    <m/>
    <m/>
    <x v="0"/>
    <x v="0"/>
    <x v="7"/>
  </r>
  <r>
    <x v="7"/>
    <x v="0"/>
    <n v="218732"/>
    <x v="89"/>
    <x v="0"/>
    <x v="0"/>
    <x v="0"/>
    <m/>
    <m/>
    <m/>
    <m/>
    <m/>
    <x v="0"/>
    <x v="0"/>
    <x v="7"/>
  </r>
  <r>
    <x v="7"/>
    <x v="0"/>
    <n v="117986"/>
    <x v="87"/>
    <x v="1"/>
    <x v="2"/>
    <x v="2"/>
    <s v="260"/>
    <s v="260"/>
    <s v="91"/>
    <s v="22,1"/>
    <s v="65"/>
    <x v="0"/>
    <x v="1"/>
    <x v="7"/>
  </r>
  <r>
    <x v="7"/>
    <x v="0"/>
    <n v="301983"/>
    <x v="47"/>
    <x v="0"/>
    <x v="0"/>
    <x v="0"/>
    <m/>
    <m/>
    <m/>
    <m/>
    <m/>
    <x v="0"/>
    <x v="0"/>
    <x v="7"/>
  </r>
  <r>
    <x v="7"/>
    <x v="0"/>
    <n v="218698"/>
    <x v="97"/>
    <x v="1"/>
    <x v="1"/>
    <x v="1"/>
    <s v="125"/>
    <s v="125"/>
    <s v="43,75"/>
    <s v="10,63"/>
    <s v="0,1"/>
    <x v="9"/>
    <x v="1"/>
    <x v="7"/>
  </r>
  <r>
    <x v="7"/>
    <x v="3"/>
    <n v="117986"/>
    <x v="87"/>
    <x v="1"/>
    <x v="0"/>
    <x v="0"/>
    <s v="195"/>
    <s v="195"/>
    <s v="68,25"/>
    <s v="16,58"/>
    <s v="0,16"/>
    <x v="10"/>
    <x v="1"/>
    <x v="7"/>
  </r>
  <r>
    <x v="7"/>
    <x v="0"/>
    <n v="118535"/>
    <x v="90"/>
    <x v="0"/>
    <x v="2"/>
    <x v="2"/>
    <m/>
    <m/>
    <m/>
    <m/>
    <m/>
    <x v="0"/>
    <x v="0"/>
    <x v="7"/>
  </r>
  <r>
    <x v="7"/>
    <x v="0"/>
    <n v="168458"/>
    <x v="88"/>
    <x v="1"/>
    <x v="1"/>
    <x v="1"/>
    <m/>
    <m/>
    <m/>
    <m/>
    <m/>
    <x v="0"/>
    <x v="0"/>
    <x v="7"/>
  </r>
  <r>
    <x v="7"/>
    <x v="0"/>
    <n v="218732"/>
    <x v="89"/>
    <x v="1"/>
    <x v="1"/>
    <x v="1"/>
    <m/>
    <m/>
    <m/>
    <m/>
    <m/>
    <x v="0"/>
    <x v="0"/>
    <x v="7"/>
  </r>
  <r>
    <x v="7"/>
    <x v="0"/>
    <n v="301805"/>
    <x v="78"/>
    <x v="1"/>
    <x v="2"/>
    <x v="2"/>
    <s v="200"/>
    <s v="200"/>
    <s v="70"/>
    <s v="17"/>
    <s v="50"/>
    <x v="0"/>
    <x v="1"/>
    <x v="7"/>
  </r>
  <r>
    <x v="7"/>
    <x v="0"/>
    <n v="218916"/>
    <x v="72"/>
    <x v="1"/>
    <x v="1"/>
    <x v="1"/>
    <m/>
    <m/>
    <m/>
    <m/>
    <m/>
    <x v="0"/>
    <x v="0"/>
    <x v="7"/>
  </r>
  <r>
    <x v="7"/>
    <x v="0"/>
    <n v="117986"/>
    <x v="87"/>
    <x v="1"/>
    <x v="1"/>
    <x v="1"/>
    <s v="195"/>
    <s v="195"/>
    <s v="68,25"/>
    <s v="16,58"/>
    <s v="0,16"/>
    <x v="10"/>
    <x v="1"/>
    <x v="7"/>
  </r>
  <r>
    <x v="7"/>
    <x v="0"/>
    <n v="118535"/>
    <x v="90"/>
    <x v="0"/>
    <x v="0"/>
    <x v="0"/>
    <m/>
    <m/>
    <m/>
    <m/>
    <m/>
    <x v="0"/>
    <x v="0"/>
    <x v="7"/>
  </r>
  <r>
    <x v="7"/>
    <x v="3"/>
    <n v="218987"/>
    <x v="105"/>
    <x v="1"/>
    <x v="2"/>
    <x v="2"/>
    <s v="55"/>
    <s v="55"/>
    <s v="19,25"/>
    <s v="4,68"/>
    <s v="13.75"/>
    <x v="0"/>
    <x v="1"/>
    <x v="7"/>
  </r>
  <r>
    <x v="7"/>
    <x v="0"/>
    <n v="118535"/>
    <x v="90"/>
    <x v="1"/>
    <x v="1"/>
    <x v="1"/>
    <m/>
    <m/>
    <m/>
    <m/>
    <m/>
    <x v="0"/>
    <x v="0"/>
    <x v="7"/>
  </r>
  <r>
    <x v="7"/>
    <x v="0"/>
    <n v="161520"/>
    <x v="92"/>
    <x v="1"/>
    <x v="1"/>
    <x v="1"/>
    <m/>
    <m/>
    <m/>
    <m/>
    <m/>
    <x v="0"/>
    <x v="0"/>
    <x v="7"/>
  </r>
  <r>
    <x v="7"/>
    <x v="3"/>
    <n v="218987"/>
    <x v="105"/>
    <x v="1"/>
    <x v="0"/>
    <x v="0"/>
    <s v="125"/>
    <s v="125"/>
    <s v="43,75"/>
    <s v="10,63"/>
    <s v="0,1"/>
    <x v="9"/>
    <x v="1"/>
    <x v="7"/>
  </r>
  <r>
    <x v="7"/>
    <x v="0"/>
    <n v="301229"/>
    <x v="91"/>
    <x v="0"/>
    <x v="0"/>
    <x v="0"/>
    <s v="125"/>
    <s v="125"/>
    <s v="43,75"/>
    <s v="10,63"/>
    <s v="0,1"/>
    <x v="9"/>
    <x v="1"/>
    <x v="7"/>
  </r>
  <r>
    <x v="7"/>
    <x v="0"/>
    <n v="301229"/>
    <x v="91"/>
    <x v="0"/>
    <x v="1"/>
    <x v="1"/>
    <s v="125"/>
    <s v="125"/>
    <s v="43,75"/>
    <s v="10,63"/>
    <s v="0,1"/>
    <x v="9"/>
    <x v="1"/>
    <x v="7"/>
  </r>
  <r>
    <x v="7"/>
    <x v="2"/>
    <n v="218987"/>
    <x v="105"/>
    <x v="1"/>
    <x v="1"/>
    <x v="1"/>
    <s v="125"/>
    <s v="125"/>
    <s v="43,75"/>
    <s v="10,63"/>
    <s v="0,1"/>
    <x v="9"/>
    <x v="1"/>
    <x v="7"/>
  </r>
  <r>
    <x v="7"/>
    <x v="0"/>
    <n v="120762"/>
    <x v="100"/>
    <x v="1"/>
    <x v="2"/>
    <x v="2"/>
    <s v="165"/>
    <s v="165"/>
    <s v="57,75"/>
    <s v="14,03"/>
    <s v="41.25"/>
    <x v="0"/>
    <x v="1"/>
    <x v="7"/>
  </r>
  <r>
    <x v="7"/>
    <x v="0"/>
    <n v="314137"/>
    <x v="20"/>
    <x v="0"/>
    <x v="0"/>
    <x v="0"/>
    <m/>
    <m/>
    <m/>
    <m/>
    <m/>
    <x v="0"/>
    <x v="0"/>
    <x v="7"/>
  </r>
  <r>
    <x v="7"/>
    <x v="0"/>
    <n v="300169"/>
    <x v="101"/>
    <x v="1"/>
    <x v="2"/>
    <x v="2"/>
    <s v="100"/>
    <s v="100"/>
    <s v="35"/>
    <s v="8,5"/>
    <s v="25"/>
    <x v="0"/>
    <x v="1"/>
    <x v="7"/>
  </r>
  <r>
    <x v="7"/>
    <x v="0"/>
    <n v="161003"/>
    <x v="96"/>
    <x v="1"/>
    <x v="1"/>
    <x v="1"/>
    <m/>
    <m/>
    <m/>
    <m/>
    <m/>
    <x v="0"/>
    <x v="0"/>
    <x v="7"/>
  </r>
  <r>
    <x v="7"/>
    <x v="0"/>
    <n v="300169"/>
    <x v="101"/>
    <x v="1"/>
    <x v="1"/>
    <x v="1"/>
    <s v="95"/>
    <s v="95"/>
    <s v="33,25"/>
    <s v="8,08"/>
    <s v="0,08"/>
    <x v="7"/>
    <x v="1"/>
    <x v="7"/>
  </r>
  <r>
    <x v="7"/>
    <x v="0"/>
    <n v="314137"/>
    <x v="20"/>
    <x v="0"/>
    <x v="1"/>
    <x v="1"/>
    <m/>
    <m/>
    <m/>
    <m/>
    <m/>
    <x v="0"/>
    <x v="0"/>
    <x v="7"/>
  </r>
  <r>
    <x v="7"/>
    <x v="0"/>
    <n v="120762"/>
    <x v="100"/>
    <x v="1"/>
    <x v="1"/>
    <x v="1"/>
    <s v="140"/>
    <s v="140"/>
    <s v="49"/>
    <s v="11,9"/>
    <s v="0,11"/>
    <x v="12"/>
    <x v="1"/>
    <x v="7"/>
  </r>
  <r>
    <x v="7"/>
    <x v="0"/>
    <n v="117456"/>
    <x v="70"/>
    <x v="0"/>
    <x v="2"/>
    <x v="2"/>
    <m/>
    <m/>
    <m/>
    <m/>
    <m/>
    <x v="0"/>
    <x v="0"/>
    <x v="7"/>
  </r>
  <r>
    <x v="7"/>
    <x v="0"/>
    <n v="300219"/>
    <x v="104"/>
    <x v="1"/>
    <x v="2"/>
    <x v="2"/>
    <s v="180"/>
    <s v="180"/>
    <s v="63"/>
    <s v="15,3"/>
    <s v="45"/>
    <x v="0"/>
    <x v="1"/>
    <x v="7"/>
  </r>
  <r>
    <x v="7"/>
    <x v="0"/>
    <n v="130744"/>
    <x v="103"/>
    <x v="1"/>
    <x v="2"/>
    <x v="2"/>
    <s v="155"/>
    <s v="155"/>
    <s v="54,25"/>
    <s v="13,18"/>
    <s v="38.75"/>
    <x v="0"/>
    <x v="1"/>
    <x v="7"/>
  </r>
  <r>
    <x v="7"/>
    <x v="0"/>
    <n v="117456"/>
    <x v="70"/>
    <x v="0"/>
    <x v="0"/>
    <x v="0"/>
    <m/>
    <m/>
    <m/>
    <m/>
    <m/>
    <x v="0"/>
    <x v="0"/>
    <x v="7"/>
  </r>
  <r>
    <x v="7"/>
    <x v="0"/>
    <n v="160030"/>
    <x v="59"/>
    <x v="1"/>
    <x v="1"/>
    <x v="1"/>
    <m/>
    <m/>
    <m/>
    <m/>
    <m/>
    <x v="0"/>
    <x v="0"/>
    <x v="7"/>
  </r>
  <r>
    <x v="7"/>
    <x v="3"/>
    <n v="300219"/>
    <x v="104"/>
    <x v="1"/>
    <x v="1"/>
    <x v="1"/>
    <m/>
    <m/>
    <m/>
    <m/>
    <m/>
    <x v="0"/>
    <x v="0"/>
    <x v="7"/>
  </r>
  <r>
    <x v="7"/>
    <x v="0"/>
    <n v="303221"/>
    <x v="21"/>
    <x v="1"/>
    <x v="1"/>
    <x v="1"/>
    <m/>
    <m/>
    <m/>
    <m/>
    <m/>
    <x v="0"/>
    <x v="0"/>
    <x v="7"/>
  </r>
  <r>
    <x v="7"/>
    <x v="0"/>
    <n v="300363"/>
    <x v="62"/>
    <x v="1"/>
    <x v="2"/>
    <x v="2"/>
    <s v="200"/>
    <s v="200"/>
    <s v="70"/>
    <s v="17"/>
    <s v="50"/>
    <x v="0"/>
    <x v="1"/>
    <x v="7"/>
  </r>
  <r>
    <x v="7"/>
    <x v="3"/>
    <n v="130744"/>
    <x v="103"/>
    <x v="1"/>
    <x v="0"/>
    <x v="0"/>
    <s v="160"/>
    <s v="160"/>
    <s v="56"/>
    <s v="13,6"/>
    <s v="0,13"/>
    <x v="13"/>
    <x v="1"/>
    <x v="7"/>
  </r>
  <r>
    <x v="7"/>
    <x v="0"/>
    <n v="300571"/>
    <x v="99"/>
    <x v="1"/>
    <x v="2"/>
    <x v="2"/>
    <s v="0"/>
    <s v="115"/>
    <s v="40,25"/>
    <s v="9,78"/>
    <s v="0"/>
    <x v="0"/>
    <x v="1"/>
    <x v="7"/>
  </r>
  <r>
    <x v="7"/>
    <x v="3"/>
    <n v="301760"/>
    <x v="81"/>
    <x v="1"/>
    <x v="1"/>
    <x v="1"/>
    <s v="150"/>
    <s v="150"/>
    <s v="52,5"/>
    <s v="12,75"/>
    <s v="0,12"/>
    <x v="5"/>
    <x v="1"/>
    <x v="7"/>
  </r>
  <r>
    <x v="7"/>
    <x v="3"/>
    <n v="130744"/>
    <x v="103"/>
    <x v="1"/>
    <x v="1"/>
    <x v="1"/>
    <s v="160"/>
    <s v="160"/>
    <s v="56"/>
    <s v="13,6"/>
    <s v="0,13"/>
    <x v="13"/>
    <x v="1"/>
    <x v="7"/>
  </r>
  <r>
    <x v="7"/>
    <x v="2"/>
    <n v="158751"/>
    <x v="98"/>
    <x v="1"/>
    <x v="1"/>
    <x v="1"/>
    <m/>
    <m/>
    <m/>
    <m/>
    <m/>
    <x v="0"/>
    <x v="0"/>
    <x v="7"/>
  </r>
  <r>
    <x v="7"/>
    <x v="0"/>
    <n v="300571"/>
    <x v="99"/>
    <x v="1"/>
    <x v="1"/>
    <x v="1"/>
    <s v="0"/>
    <s v="150"/>
    <s v="52,5"/>
    <s v="12,75"/>
    <s v="0"/>
    <x v="11"/>
    <x v="1"/>
    <x v="7"/>
  </r>
  <r>
    <x v="7"/>
    <x v="0"/>
    <n v="303219"/>
    <x v="6"/>
    <x v="1"/>
    <x v="1"/>
    <x v="1"/>
    <m/>
    <m/>
    <m/>
    <m/>
    <m/>
    <x v="0"/>
    <x v="0"/>
    <x v="7"/>
  </r>
  <r>
    <x v="7"/>
    <x v="0"/>
    <n v="215020"/>
    <x v="43"/>
    <x v="0"/>
    <x v="0"/>
    <x v="0"/>
    <m/>
    <m/>
    <m/>
    <m/>
    <m/>
    <x v="0"/>
    <x v="0"/>
    <x v="7"/>
  </r>
  <r>
    <x v="7"/>
    <x v="0"/>
    <n v="300711"/>
    <x v="84"/>
    <x v="1"/>
    <x v="1"/>
    <x v="1"/>
    <m/>
    <m/>
    <m/>
    <m/>
    <m/>
    <x v="0"/>
    <x v="0"/>
    <x v="7"/>
  </r>
  <r>
    <x v="7"/>
    <x v="0"/>
    <n v="131643"/>
    <x v="58"/>
    <x v="1"/>
    <x v="1"/>
    <x v="1"/>
    <m/>
    <m/>
    <m/>
    <m/>
    <m/>
    <x v="0"/>
    <x v="0"/>
    <x v="7"/>
  </r>
  <r>
    <x v="7"/>
    <x v="0"/>
    <n v="144649"/>
    <x v="94"/>
    <x v="0"/>
    <x v="2"/>
    <x v="2"/>
    <m/>
    <m/>
    <m/>
    <m/>
    <m/>
    <x v="0"/>
    <x v="0"/>
    <x v="7"/>
  </r>
  <r>
    <x v="7"/>
    <x v="0"/>
    <n v="300862"/>
    <x v="73"/>
    <x v="1"/>
    <x v="1"/>
    <x v="1"/>
    <m/>
    <m/>
    <m/>
    <m/>
    <m/>
    <x v="0"/>
    <x v="0"/>
    <x v="7"/>
  </r>
  <r>
    <x v="7"/>
    <x v="0"/>
    <n v="140302"/>
    <x v="106"/>
    <x v="1"/>
    <x v="1"/>
    <x v="1"/>
    <m/>
    <m/>
    <m/>
    <m/>
    <m/>
    <x v="0"/>
    <x v="0"/>
    <x v="7"/>
  </r>
  <r>
    <x v="7"/>
    <x v="0"/>
    <n v="158311"/>
    <x v="80"/>
    <x v="1"/>
    <x v="1"/>
    <x v="1"/>
    <m/>
    <m/>
    <m/>
    <m/>
    <m/>
    <x v="0"/>
    <x v="0"/>
    <x v="7"/>
  </r>
  <r>
    <x v="7"/>
    <x v="0"/>
    <n v="300987"/>
    <x v="93"/>
    <x v="1"/>
    <x v="1"/>
    <x v="1"/>
    <m/>
    <m/>
    <m/>
    <m/>
    <m/>
    <x v="0"/>
    <x v="0"/>
    <x v="7"/>
  </r>
  <r>
    <x v="7"/>
    <x v="0"/>
    <n v="144649"/>
    <x v="94"/>
    <x v="0"/>
    <x v="0"/>
    <x v="0"/>
    <m/>
    <m/>
    <m/>
    <m/>
    <m/>
    <x v="0"/>
    <x v="0"/>
    <x v="7"/>
  </r>
  <r>
    <x v="7"/>
    <x v="0"/>
    <n v="209211"/>
    <x v="15"/>
    <x v="0"/>
    <x v="2"/>
    <x v="2"/>
    <m/>
    <m/>
    <m/>
    <m/>
    <m/>
    <x v="0"/>
    <x v="0"/>
    <x v="7"/>
  </r>
  <r>
    <x v="7"/>
    <x v="0"/>
    <n v="301229"/>
    <x v="91"/>
    <x v="1"/>
    <x v="2"/>
    <x v="2"/>
    <s v="350"/>
    <s v="350"/>
    <s v="122,5"/>
    <s v="29,75"/>
    <s v="87.5"/>
    <x v="0"/>
    <x v="1"/>
    <x v="7"/>
  </r>
  <r>
    <x v="7"/>
    <x v="0"/>
    <n v="144649"/>
    <x v="94"/>
    <x v="1"/>
    <x v="1"/>
    <x v="1"/>
    <m/>
    <m/>
    <m/>
    <m/>
    <m/>
    <x v="0"/>
    <x v="0"/>
    <x v="7"/>
  </r>
  <r>
    <x v="7"/>
    <x v="0"/>
    <n v="209211"/>
    <x v="15"/>
    <x v="0"/>
    <x v="0"/>
    <x v="0"/>
    <m/>
    <m/>
    <m/>
    <m/>
    <m/>
    <x v="0"/>
    <x v="0"/>
    <x v="7"/>
  </r>
  <r>
    <x v="7"/>
    <x v="0"/>
    <n v="301760"/>
    <x v="81"/>
    <x v="1"/>
    <x v="2"/>
    <x v="2"/>
    <s v="180"/>
    <s v="180"/>
    <s v="63"/>
    <s v="15,3"/>
    <s v="45"/>
    <x v="0"/>
    <x v="1"/>
    <x v="7"/>
  </r>
  <r>
    <x v="8"/>
    <x v="0"/>
    <n v="206298"/>
    <x v="36"/>
    <x v="1"/>
    <x v="1"/>
    <x v="1"/>
    <m/>
    <m/>
    <m/>
    <m/>
    <m/>
    <x v="0"/>
    <x v="0"/>
    <x v="8"/>
  </r>
  <r>
    <x v="8"/>
    <x v="0"/>
    <n v="210127"/>
    <x v="18"/>
    <x v="1"/>
    <x v="1"/>
    <x v="1"/>
    <m/>
    <m/>
    <m/>
    <m/>
    <m/>
    <x v="0"/>
    <x v="0"/>
    <x v="8"/>
  </r>
  <r>
    <x v="8"/>
    <x v="0"/>
    <n v="301981"/>
    <x v="53"/>
    <x v="1"/>
    <x v="1"/>
    <x v="1"/>
    <m/>
    <m/>
    <m/>
    <m/>
    <m/>
    <x v="0"/>
    <x v="0"/>
    <x v="8"/>
  </r>
  <r>
    <x v="8"/>
    <x v="0"/>
    <n v="301981"/>
    <x v="53"/>
    <x v="0"/>
    <x v="0"/>
    <x v="0"/>
    <m/>
    <m/>
    <m/>
    <m/>
    <m/>
    <x v="0"/>
    <x v="0"/>
    <x v="8"/>
  </r>
  <r>
    <x v="8"/>
    <x v="0"/>
    <n v="204939"/>
    <x v="63"/>
    <x v="0"/>
    <x v="0"/>
    <x v="0"/>
    <m/>
    <m/>
    <m/>
    <m/>
    <m/>
    <x v="0"/>
    <x v="0"/>
    <x v="8"/>
  </r>
  <r>
    <x v="8"/>
    <x v="0"/>
    <n v="204939"/>
    <x v="63"/>
    <x v="0"/>
    <x v="2"/>
    <x v="2"/>
    <m/>
    <m/>
    <m/>
    <m/>
    <m/>
    <x v="0"/>
    <x v="0"/>
    <x v="8"/>
  </r>
  <r>
    <x v="8"/>
    <x v="0"/>
    <n v="209209"/>
    <x v="13"/>
    <x v="0"/>
    <x v="0"/>
    <x v="0"/>
    <m/>
    <m/>
    <m/>
    <m/>
    <m/>
    <x v="0"/>
    <x v="0"/>
    <x v="8"/>
  </r>
  <r>
    <x v="8"/>
    <x v="0"/>
    <n v="144649"/>
    <x v="94"/>
    <x v="1"/>
    <x v="1"/>
    <x v="1"/>
    <m/>
    <m/>
    <m/>
    <m/>
    <m/>
    <x v="0"/>
    <x v="0"/>
    <x v="8"/>
  </r>
  <r>
    <x v="8"/>
    <x v="0"/>
    <n v="209209"/>
    <x v="13"/>
    <x v="0"/>
    <x v="2"/>
    <x v="2"/>
    <m/>
    <m/>
    <m/>
    <m/>
    <m/>
    <x v="0"/>
    <x v="0"/>
    <x v="8"/>
  </r>
  <r>
    <x v="8"/>
    <x v="0"/>
    <n v="686"/>
    <x v="27"/>
    <x v="1"/>
    <x v="1"/>
    <x v="1"/>
    <s v="445"/>
    <s v="445"/>
    <s v="155,75"/>
    <s v="37,83"/>
    <s v="0,36"/>
    <x v="6"/>
    <x v="1"/>
    <x v="8"/>
  </r>
  <r>
    <x v="8"/>
    <x v="0"/>
    <n v="686"/>
    <x v="27"/>
    <x v="0"/>
    <x v="0"/>
    <x v="0"/>
    <s v="445"/>
    <s v="445"/>
    <s v="155,75"/>
    <s v="37,83"/>
    <s v="0,36"/>
    <x v="6"/>
    <x v="1"/>
    <x v="8"/>
  </r>
  <r>
    <x v="8"/>
    <x v="0"/>
    <n v="686"/>
    <x v="27"/>
    <x v="0"/>
    <x v="2"/>
    <x v="2"/>
    <m/>
    <m/>
    <m/>
    <m/>
    <m/>
    <x v="0"/>
    <x v="0"/>
    <x v="8"/>
  </r>
  <r>
    <x v="8"/>
    <x v="0"/>
    <n v="323608"/>
    <x v="44"/>
    <x v="0"/>
    <x v="0"/>
    <x v="0"/>
    <s v="130"/>
    <s v="130"/>
    <s v="45,5"/>
    <s v="11,05"/>
    <s v="0,1"/>
    <x v="9"/>
    <x v="1"/>
    <x v="8"/>
  </r>
  <r>
    <x v="8"/>
    <x v="0"/>
    <n v="323608"/>
    <x v="44"/>
    <x v="1"/>
    <x v="2"/>
    <x v="2"/>
    <m/>
    <m/>
    <m/>
    <m/>
    <m/>
    <x v="0"/>
    <x v="0"/>
    <x v="8"/>
  </r>
  <r>
    <x v="8"/>
    <x v="0"/>
    <n v="321932"/>
    <x v="41"/>
    <x v="0"/>
    <x v="1"/>
    <x v="1"/>
    <s v="100"/>
    <s v="100"/>
    <s v="35"/>
    <s v="8,5"/>
    <s v="0,08"/>
    <x v="7"/>
    <x v="1"/>
    <x v="8"/>
  </r>
  <r>
    <x v="8"/>
    <x v="0"/>
    <n v="140302"/>
    <x v="106"/>
    <x v="1"/>
    <x v="1"/>
    <x v="1"/>
    <m/>
    <m/>
    <m/>
    <m/>
    <m/>
    <x v="0"/>
    <x v="0"/>
    <x v="8"/>
  </r>
  <r>
    <x v="8"/>
    <x v="0"/>
    <n v="158311"/>
    <x v="80"/>
    <x v="1"/>
    <x v="1"/>
    <x v="1"/>
    <m/>
    <m/>
    <m/>
    <m/>
    <m/>
    <x v="0"/>
    <x v="0"/>
    <x v="8"/>
  </r>
  <r>
    <x v="8"/>
    <x v="0"/>
    <n v="321932"/>
    <x v="41"/>
    <x v="0"/>
    <x v="0"/>
    <x v="0"/>
    <s v="100"/>
    <s v="100"/>
    <s v="35"/>
    <s v="8,5"/>
    <s v="0,08"/>
    <x v="7"/>
    <x v="1"/>
    <x v="8"/>
  </r>
  <r>
    <x v="8"/>
    <x v="0"/>
    <n v="300862"/>
    <x v="73"/>
    <x v="0"/>
    <x v="0"/>
    <x v="0"/>
    <m/>
    <m/>
    <m/>
    <m/>
    <m/>
    <x v="0"/>
    <x v="0"/>
    <x v="8"/>
  </r>
  <r>
    <x v="8"/>
    <x v="0"/>
    <n v="300862"/>
    <x v="73"/>
    <x v="0"/>
    <x v="2"/>
    <x v="2"/>
    <m/>
    <m/>
    <m/>
    <m/>
    <m/>
    <x v="0"/>
    <x v="0"/>
    <x v="8"/>
  </r>
  <r>
    <x v="8"/>
    <x v="0"/>
    <n v="218623"/>
    <x v="1"/>
    <x v="0"/>
    <x v="1"/>
    <x v="1"/>
    <m/>
    <m/>
    <m/>
    <m/>
    <m/>
    <x v="0"/>
    <x v="0"/>
    <x v="8"/>
  </r>
  <r>
    <x v="8"/>
    <x v="0"/>
    <n v="218623"/>
    <x v="1"/>
    <x v="0"/>
    <x v="0"/>
    <x v="0"/>
    <m/>
    <m/>
    <m/>
    <m/>
    <m/>
    <x v="0"/>
    <x v="0"/>
    <x v="8"/>
  </r>
  <r>
    <x v="8"/>
    <x v="0"/>
    <n v="117819"/>
    <x v="69"/>
    <x v="0"/>
    <x v="0"/>
    <x v="0"/>
    <m/>
    <m/>
    <m/>
    <m/>
    <m/>
    <x v="0"/>
    <x v="0"/>
    <x v="8"/>
  </r>
  <r>
    <x v="8"/>
    <x v="0"/>
    <n v="131643"/>
    <x v="58"/>
    <x v="1"/>
    <x v="1"/>
    <x v="1"/>
    <m/>
    <m/>
    <m/>
    <m/>
    <m/>
    <x v="0"/>
    <x v="0"/>
    <x v="8"/>
  </r>
  <r>
    <x v="8"/>
    <x v="0"/>
    <n v="117819"/>
    <x v="69"/>
    <x v="0"/>
    <x v="2"/>
    <x v="2"/>
    <m/>
    <m/>
    <m/>
    <m/>
    <m/>
    <x v="0"/>
    <x v="0"/>
    <x v="8"/>
  </r>
  <r>
    <x v="8"/>
    <x v="0"/>
    <n v="316879"/>
    <x v="32"/>
    <x v="0"/>
    <x v="1"/>
    <x v="1"/>
    <m/>
    <m/>
    <m/>
    <m/>
    <m/>
    <x v="0"/>
    <x v="0"/>
    <x v="8"/>
  </r>
  <r>
    <x v="8"/>
    <x v="0"/>
    <n v="316879"/>
    <x v="32"/>
    <x v="0"/>
    <x v="0"/>
    <x v="0"/>
    <m/>
    <m/>
    <m/>
    <m/>
    <m/>
    <x v="0"/>
    <x v="0"/>
    <x v="8"/>
  </r>
  <r>
    <x v="8"/>
    <x v="0"/>
    <n v="316646"/>
    <x v="26"/>
    <x v="0"/>
    <x v="0"/>
    <x v="0"/>
    <s v="95"/>
    <s v="95"/>
    <s v="33,25"/>
    <s v="8,08"/>
    <s v="0,08"/>
    <x v="7"/>
    <x v="1"/>
    <x v="8"/>
  </r>
  <r>
    <x v="8"/>
    <x v="0"/>
    <n v="211415"/>
    <x v="29"/>
    <x v="0"/>
    <x v="0"/>
    <x v="0"/>
    <m/>
    <m/>
    <m/>
    <m/>
    <m/>
    <x v="0"/>
    <x v="0"/>
    <x v="8"/>
  </r>
  <r>
    <x v="8"/>
    <x v="0"/>
    <n v="211415"/>
    <x v="29"/>
    <x v="0"/>
    <x v="2"/>
    <x v="2"/>
    <m/>
    <m/>
    <m/>
    <m/>
    <m/>
    <x v="0"/>
    <x v="0"/>
    <x v="8"/>
  </r>
  <r>
    <x v="8"/>
    <x v="0"/>
    <n v="204952"/>
    <x v="57"/>
    <x v="0"/>
    <x v="0"/>
    <x v="0"/>
    <m/>
    <m/>
    <m/>
    <m/>
    <m/>
    <x v="0"/>
    <x v="0"/>
    <x v="8"/>
  </r>
  <r>
    <x v="8"/>
    <x v="0"/>
    <n v="204952"/>
    <x v="57"/>
    <x v="0"/>
    <x v="2"/>
    <x v="2"/>
    <m/>
    <m/>
    <m/>
    <m/>
    <m/>
    <x v="0"/>
    <x v="0"/>
    <x v="8"/>
  </r>
  <r>
    <x v="8"/>
    <x v="0"/>
    <n v="210515"/>
    <x v="23"/>
    <x v="0"/>
    <x v="0"/>
    <x v="0"/>
    <m/>
    <m/>
    <m/>
    <m/>
    <m/>
    <x v="0"/>
    <x v="0"/>
    <x v="8"/>
  </r>
  <r>
    <x v="8"/>
    <x v="3"/>
    <n v="130744"/>
    <x v="103"/>
    <x v="1"/>
    <x v="1"/>
    <x v="1"/>
    <s v="160"/>
    <s v="160"/>
    <s v="56"/>
    <s v="13,6"/>
    <s v="0,13"/>
    <x v="13"/>
    <x v="1"/>
    <x v="8"/>
  </r>
  <r>
    <x v="8"/>
    <x v="2"/>
    <n v="158751"/>
    <x v="98"/>
    <x v="1"/>
    <x v="1"/>
    <x v="1"/>
    <m/>
    <m/>
    <m/>
    <m/>
    <m/>
    <x v="0"/>
    <x v="0"/>
    <x v="8"/>
  </r>
  <r>
    <x v="8"/>
    <x v="0"/>
    <n v="117230"/>
    <x v="60"/>
    <x v="0"/>
    <x v="0"/>
    <x v="0"/>
    <m/>
    <m/>
    <m/>
    <m/>
    <m/>
    <x v="0"/>
    <x v="0"/>
    <x v="8"/>
  </r>
  <r>
    <x v="8"/>
    <x v="0"/>
    <n v="117230"/>
    <x v="60"/>
    <x v="0"/>
    <x v="2"/>
    <x v="2"/>
    <m/>
    <m/>
    <m/>
    <m/>
    <m/>
    <x v="0"/>
    <x v="0"/>
    <x v="8"/>
  </r>
  <r>
    <x v="8"/>
    <x v="0"/>
    <n v="300363"/>
    <x v="62"/>
    <x v="0"/>
    <x v="1"/>
    <x v="1"/>
    <m/>
    <m/>
    <m/>
    <m/>
    <m/>
    <x v="0"/>
    <x v="0"/>
    <x v="8"/>
  </r>
  <r>
    <x v="8"/>
    <x v="3"/>
    <n v="130744"/>
    <x v="103"/>
    <x v="1"/>
    <x v="0"/>
    <x v="0"/>
    <s v="160"/>
    <s v="160"/>
    <s v="56"/>
    <s v="13,6"/>
    <s v="0,13"/>
    <x v="13"/>
    <x v="1"/>
    <x v="8"/>
  </r>
  <r>
    <x v="8"/>
    <x v="0"/>
    <n v="300363"/>
    <x v="62"/>
    <x v="0"/>
    <x v="0"/>
    <x v="0"/>
    <m/>
    <m/>
    <m/>
    <m/>
    <m/>
    <x v="0"/>
    <x v="0"/>
    <x v="8"/>
  </r>
  <r>
    <x v="8"/>
    <x v="0"/>
    <n v="302988"/>
    <x v="14"/>
    <x v="0"/>
    <x v="0"/>
    <x v="0"/>
    <m/>
    <m/>
    <m/>
    <m/>
    <m/>
    <x v="0"/>
    <x v="0"/>
    <x v="8"/>
  </r>
  <r>
    <x v="8"/>
    <x v="0"/>
    <n v="160030"/>
    <x v="59"/>
    <x v="1"/>
    <x v="1"/>
    <x v="1"/>
    <m/>
    <m/>
    <m/>
    <m/>
    <m/>
    <x v="0"/>
    <x v="0"/>
    <x v="8"/>
  </r>
  <r>
    <x v="8"/>
    <x v="0"/>
    <n v="302988"/>
    <x v="14"/>
    <x v="0"/>
    <x v="2"/>
    <x v="2"/>
    <m/>
    <m/>
    <m/>
    <m/>
    <m/>
    <x v="0"/>
    <x v="0"/>
    <x v="8"/>
  </r>
  <r>
    <x v="8"/>
    <x v="0"/>
    <n v="302737"/>
    <x v="30"/>
    <x v="0"/>
    <x v="0"/>
    <x v="0"/>
    <m/>
    <m/>
    <m/>
    <m/>
    <m/>
    <x v="0"/>
    <x v="0"/>
    <x v="8"/>
  </r>
  <r>
    <x v="8"/>
    <x v="0"/>
    <n v="160030"/>
    <x v="59"/>
    <x v="0"/>
    <x v="0"/>
    <x v="0"/>
    <m/>
    <m/>
    <m/>
    <m/>
    <m/>
    <x v="0"/>
    <x v="0"/>
    <x v="8"/>
  </r>
  <r>
    <x v="8"/>
    <x v="0"/>
    <n v="160030"/>
    <x v="59"/>
    <x v="0"/>
    <x v="2"/>
    <x v="2"/>
    <m/>
    <m/>
    <m/>
    <m/>
    <m/>
    <x v="0"/>
    <x v="0"/>
    <x v="8"/>
  </r>
  <r>
    <x v="8"/>
    <x v="0"/>
    <n v="131643"/>
    <x v="58"/>
    <x v="0"/>
    <x v="0"/>
    <x v="0"/>
    <m/>
    <m/>
    <m/>
    <m/>
    <m/>
    <x v="0"/>
    <x v="0"/>
    <x v="8"/>
  </r>
  <r>
    <x v="8"/>
    <x v="0"/>
    <n v="131643"/>
    <x v="58"/>
    <x v="0"/>
    <x v="2"/>
    <x v="2"/>
    <m/>
    <m/>
    <m/>
    <m/>
    <m/>
    <x v="0"/>
    <x v="0"/>
    <x v="8"/>
  </r>
  <r>
    <x v="8"/>
    <x v="0"/>
    <n v="130744"/>
    <x v="103"/>
    <x v="1"/>
    <x v="2"/>
    <x v="2"/>
    <s v="155"/>
    <s v="155"/>
    <s v="54,25"/>
    <s v="13,18"/>
    <s v="38.75"/>
    <x v="0"/>
    <x v="1"/>
    <x v="8"/>
  </r>
  <r>
    <x v="8"/>
    <x v="0"/>
    <n v="302769"/>
    <x v="24"/>
    <x v="0"/>
    <x v="0"/>
    <x v="0"/>
    <m/>
    <m/>
    <m/>
    <m/>
    <m/>
    <x v="0"/>
    <x v="0"/>
    <x v="8"/>
  </r>
  <r>
    <x v="8"/>
    <x v="0"/>
    <n v="302769"/>
    <x v="24"/>
    <x v="0"/>
    <x v="2"/>
    <x v="2"/>
    <m/>
    <m/>
    <m/>
    <m/>
    <m/>
    <x v="0"/>
    <x v="0"/>
    <x v="8"/>
  </r>
  <r>
    <x v="8"/>
    <x v="0"/>
    <n v="218616"/>
    <x v="76"/>
    <x v="0"/>
    <x v="0"/>
    <x v="0"/>
    <m/>
    <m/>
    <m/>
    <m/>
    <m/>
    <x v="0"/>
    <x v="0"/>
    <x v="8"/>
  </r>
  <r>
    <x v="8"/>
    <x v="0"/>
    <n v="218616"/>
    <x v="76"/>
    <x v="0"/>
    <x v="2"/>
    <x v="2"/>
    <m/>
    <m/>
    <m/>
    <m/>
    <m/>
    <x v="0"/>
    <x v="0"/>
    <x v="8"/>
  </r>
  <r>
    <x v="8"/>
    <x v="0"/>
    <n v="312617"/>
    <x v="12"/>
    <x v="0"/>
    <x v="0"/>
    <x v="0"/>
    <s v="75"/>
    <s v="75"/>
    <s v="26,25"/>
    <s v="6,38"/>
    <s v="0,06"/>
    <x v="3"/>
    <x v="1"/>
    <x v="8"/>
  </r>
  <r>
    <x v="8"/>
    <x v="0"/>
    <n v="300219"/>
    <x v="104"/>
    <x v="0"/>
    <x v="0"/>
    <x v="0"/>
    <m/>
    <m/>
    <m/>
    <m/>
    <m/>
    <x v="0"/>
    <x v="0"/>
    <x v="8"/>
  </r>
  <r>
    <x v="8"/>
    <x v="0"/>
    <n v="218916"/>
    <x v="72"/>
    <x v="0"/>
    <x v="0"/>
    <x v="0"/>
    <m/>
    <m/>
    <m/>
    <m/>
    <m/>
    <x v="0"/>
    <x v="0"/>
    <x v="8"/>
  </r>
  <r>
    <x v="8"/>
    <x v="0"/>
    <n v="218916"/>
    <x v="72"/>
    <x v="0"/>
    <x v="2"/>
    <x v="2"/>
    <m/>
    <m/>
    <m/>
    <m/>
    <m/>
    <x v="0"/>
    <x v="0"/>
    <x v="8"/>
  </r>
  <r>
    <x v="8"/>
    <x v="0"/>
    <n v="218698"/>
    <x v="97"/>
    <x v="0"/>
    <x v="0"/>
    <x v="0"/>
    <s v="125"/>
    <s v="125"/>
    <s v="43,75"/>
    <s v="10,63"/>
    <s v="0,1"/>
    <x v="9"/>
    <x v="1"/>
    <x v="8"/>
  </r>
  <r>
    <x v="8"/>
    <x v="0"/>
    <n v="120762"/>
    <x v="100"/>
    <x v="1"/>
    <x v="1"/>
    <x v="1"/>
    <s v="140"/>
    <s v="140"/>
    <s v="49"/>
    <s v="11,9"/>
    <s v="0,11"/>
    <x v="12"/>
    <x v="1"/>
    <x v="8"/>
  </r>
  <r>
    <x v="8"/>
    <x v="0"/>
    <n v="218698"/>
    <x v="97"/>
    <x v="0"/>
    <x v="2"/>
    <x v="2"/>
    <s v="100"/>
    <s v="100"/>
    <s v="35"/>
    <s v="8,5"/>
    <s v="25"/>
    <x v="0"/>
    <x v="1"/>
    <x v="8"/>
  </r>
  <r>
    <x v="8"/>
    <x v="0"/>
    <n v="161003"/>
    <x v="96"/>
    <x v="1"/>
    <x v="1"/>
    <x v="1"/>
    <m/>
    <m/>
    <m/>
    <m/>
    <m/>
    <x v="0"/>
    <x v="0"/>
    <x v="8"/>
  </r>
  <r>
    <x v="8"/>
    <x v="0"/>
    <n v="217678"/>
    <x v="55"/>
    <x v="0"/>
    <x v="0"/>
    <x v="0"/>
    <m/>
    <m/>
    <m/>
    <m/>
    <m/>
    <x v="0"/>
    <x v="0"/>
    <x v="8"/>
  </r>
  <r>
    <x v="8"/>
    <x v="0"/>
    <n v="217678"/>
    <x v="55"/>
    <x v="1"/>
    <x v="2"/>
    <x v="2"/>
    <s v="100"/>
    <s v="100"/>
    <s v="35"/>
    <s v="8,5"/>
    <s v="25"/>
    <x v="0"/>
    <x v="1"/>
    <x v="8"/>
  </r>
  <r>
    <x v="8"/>
    <x v="0"/>
    <n v="317470"/>
    <x v="34"/>
    <x v="0"/>
    <x v="0"/>
    <x v="0"/>
    <s v="75"/>
    <s v="75"/>
    <s v="26,25"/>
    <s v="6,38"/>
    <s v="0,06"/>
    <x v="3"/>
    <x v="1"/>
    <x v="8"/>
  </r>
  <r>
    <x v="8"/>
    <x v="0"/>
    <n v="303221"/>
    <x v="21"/>
    <x v="0"/>
    <x v="0"/>
    <x v="0"/>
    <m/>
    <m/>
    <m/>
    <m/>
    <m/>
    <x v="0"/>
    <x v="0"/>
    <x v="8"/>
  </r>
  <r>
    <x v="8"/>
    <x v="0"/>
    <n v="303221"/>
    <x v="21"/>
    <x v="0"/>
    <x v="2"/>
    <x v="2"/>
    <m/>
    <m/>
    <m/>
    <m/>
    <m/>
    <x v="0"/>
    <x v="0"/>
    <x v="8"/>
  </r>
  <r>
    <x v="8"/>
    <x v="0"/>
    <n v="301809"/>
    <x v="68"/>
    <x v="0"/>
    <x v="0"/>
    <x v="0"/>
    <s v="150"/>
    <s v="150"/>
    <s v="52,5"/>
    <s v="12,75"/>
    <s v="0,12"/>
    <x v="5"/>
    <x v="1"/>
    <x v="8"/>
  </r>
  <r>
    <x v="8"/>
    <x v="0"/>
    <n v="301760"/>
    <x v="81"/>
    <x v="0"/>
    <x v="0"/>
    <x v="0"/>
    <s v="150"/>
    <s v="150"/>
    <s v="52,5"/>
    <s v="12,75"/>
    <s v="0,12"/>
    <x v="5"/>
    <x v="1"/>
    <x v="8"/>
  </r>
  <r>
    <x v="8"/>
    <x v="0"/>
    <n v="120762"/>
    <x v="100"/>
    <x v="1"/>
    <x v="2"/>
    <x v="2"/>
    <s v="165"/>
    <s v="165"/>
    <s v="57,75"/>
    <s v="14,03"/>
    <s v="41.25"/>
    <x v="0"/>
    <x v="1"/>
    <x v="8"/>
  </r>
  <r>
    <x v="8"/>
    <x v="0"/>
    <n v="205349"/>
    <x v="0"/>
    <x v="0"/>
    <x v="0"/>
    <x v="0"/>
    <m/>
    <m/>
    <m/>
    <m/>
    <m/>
    <x v="0"/>
    <x v="0"/>
    <x v="8"/>
  </r>
  <r>
    <x v="8"/>
    <x v="0"/>
    <n v="205349"/>
    <x v="0"/>
    <x v="0"/>
    <x v="2"/>
    <x v="2"/>
    <m/>
    <m/>
    <m/>
    <m/>
    <m/>
    <x v="0"/>
    <x v="0"/>
    <x v="8"/>
  </r>
  <r>
    <x v="8"/>
    <x v="0"/>
    <n v="205104"/>
    <x v="52"/>
    <x v="0"/>
    <x v="0"/>
    <x v="0"/>
    <m/>
    <m/>
    <m/>
    <m/>
    <m/>
    <x v="0"/>
    <x v="0"/>
    <x v="8"/>
  </r>
  <r>
    <x v="8"/>
    <x v="0"/>
    <n v="205104"/>
    <x v="52"/>
    <x v="0"/>
    <x v="2"/>
    <x v="2"/>
    <m/>
    <m/>
    <m/>
    <m/>
    <m/>
    <x v="0"/>
    <x v="0"/>
    <x v="8"/>
  </r>
  <r>
    <x v="8"/>
    <x v="0"/>
    <n v="301805"/>
    <x v="78"/>
    <x v="0"/>
    <x v="1"/>
    <x v="1"/>
    <m/>
    <m/>
    <m/>
    <m/>
    <m/>
    <x v="0"/>
    <x v="0"/>
    <x v="8"/>
  </r>
  <r>
    <x v="8"/>
    <x v="0"/>
    <n v="301805"/>
    <x v="78"/>
    <x v="0"/>
    <x v="0"/>
    <x v="0"/>
    <m/>
    <m/>
    <m/>
    <m/>
    <m/>
    <x v="0"/>
    <x v="0"/>
    <x v="8"/>
  </r>
  <r>
    <x v="8"/>
    <x v="0"/>
    <n v="140302"/>
    <x v="106"/>
    <x v="0"/>
    <x v="0"/>
    <x v="0"/>
    <m/>
    <m/>
    <m/>
    <m/>
    <m/>
    <x v="0"/>
    <x v="0"/>
    <x v="8"/>
  </r>
  <r>
    <x v="8"/>
    <x v="0"/>
    <n v="118535"/>
    <x v="90"/>
    <x v="1"/>
    <x v="1"/>
    <x v="1"/>
    <m/>
    <m/>
    <m/>
    <m/>
    <m/>
    <x v="0"/>
    <x v="0"/>
    <x v="8"/>
  </r>
  <r>
    <x v="8"/>
    <x v="0"/>
    <n v="161520"/>
    <x v="92"/>
    <x v="1"/>
    <x v="1"/>
    <x v="1"/>
    <m/>
    <m/>
    <m/>
    <m/>
    <m/>
    <x v="0"/>
    <x v="0"/>
    <x v="8"/>
  </r>
  <r>
    <x v="8"/>
    <x v="0"/>
    <n v="140302"/>
    <x v="106"/>
    <x v="0"/>
    <x v="2"/>
    <x v="2"/>
    <m/>
    <m/>
    <m/>
    <m/>
    <m/>
    <x v="0"/>
    <x v="0"/>
    <x v="8"/>
  </r>
  <r>
    <x v="8"/>
    <x v="0"/>
    <n v="218225"/>
    <x v="66"/>
    <x v="0"/>
    <x v="0"/>
    <x v="0"/>
    <m/>
    <m/>
    <m/>
    <m/>
    <m/>
    <x v="0"/>
    <x v="0"/>
    <x v="8"/>
  </r>
  <r>
    <x v="8"/>
    <x v="0"/>
    <n v="218225"/>
    <x v="66"/>
    <x v="0"/>
    <x v="2"/>
    <x v="2"/>
    <m/>
    <m/>
    <m/>
    <m/>
    <m/>
    <x v="0"/>
    <x v="0"/>
    <x v="8"/>
  </r>
  <r>
    <x v="8"/>
    <x v="0"/>
    <n v="218210"/>
    <x v="61"/>
    <x v="0"/>
    <x v="1"/>
    <x v="1"/>
    <m/>
    <m/>
    <m/>
    <m/>
    <m/>
    <x v="0"/>
    <x v="0"/>
    <x v="8"/>
  </r>
  <r>
    <x v="8"/>
    <x v="0"/>
    <n v="218210"/>
    <x v="61"/>
    <x v="0"/>
    <x v="0"/>
    <x v="0"/>
    <m/>
    <m/>
    <m/>
    <m/>
    <m/>
    <x v="0"/>
    <x v="0"/>
    <x v="8"/>
  </r>
  <r>
    <x v="8"/>
    <x v="0"/>
    <n v="117866"/>
    <x v="82"/>
    <x v="0"/>
    <x v="0"/>
    <x v="0"/>
    <m/>
    <m/>
    <m/>
    <m/>
    <m/>
    <x v="0"/>
    <x v="0"/>
    <x v="8"/>
  </r>
  <r>
    <x v="8"/>
    <x v="0"/>
    <n v="117866"/>
    <x v="82"/>
    <x v="0"/>
    <x v="2"/>
    <x v="2"/>
    <m/>
    <m/>
    <m/>
    <m/>
    <m/>
    <x v="0"/>
    <x v="0"/>
    <x v="8"/>
  </r>
  <r>
    <x v="8"/>
    <x v="0"/>
    <n v="117986"/>
    <x v="87"/>
    <x v="1"/>
    <x v="1"/>
    <x v="1"/>
    <s v="195"/>
    <s v="195"/>
    <s v="68,25"/>
    <s v="16,58"/>
    <s v="0,16"/>
    <x v="10"/>
    <x v="1"/>
    <x v="8"/>
  </r>
  <r>
    <x v="8"/>
    <x v="0"/>
    <n v="117501"/>
    <x v="75"/>
    <x v="0"/>
    <x v="0"/>
    <x v="0"/>
    <s v="200"/>
    <s v="200"/>
    <s v="70"/>
    <s v="17"/>
    <s v="0,16"/>
    <x v="10"/>
    <x v="1"/>
    <x v="8"/>
  </r>
  <r>
    <x v="8"/>
    <x v="0"/>
    <n v="117501"/>
    <x v="75"/>
    <x v="0"/>
    <x v="2"/>
    <x v="2"/>
    <m/>
    <m/>
    <m/>
    <m/>
    <m/>
    <x v="0"/>
    <x v="0"/>
    <x v="8"/>
  </r>
  <r>
    <x v="8"/>
    <x v="0"/>
    <n v="168458"/>
    <x v="88"/>
    <x v="1"/>
    <x v="1"/>
    <x v="1"/>
    <m/>
    <m/>
    <m/>
    <m/>
    <m/>
    <x v="0"/>
    <x v="0"/>
    <x v="8"/>
  </r>
  <r>
    <x v="8"/>
    <x v="0"/>
    <n v="2737"/>
    <x v="45"/>
    <x v="0"/>
    <x v="0"/>
    <x v="0"/>
    <s v="270"/>
    <s v="270"/>
    <s v="94,5"/>
    <s v="22,95"/>
    <s v="0,22"/>
    <x v="8"/>
    <x v="1"/>
    <x v="8"/>
  </r>
  <r>
    <x v="8"/>
    <x v="0"/>
    <n v="301920"/>
    <x v="64"/>
    <x v="0"/>
    <x v="0"/>
    <x v="0"/>
    <m/>
    <m/>
    <m/>
    <m/>
    <m/>
    <x v="0"/>
    <x v="0"/>
    <x v="8"/>
  </r>
  <r>
    <x v="8"/>
    <x v="0"/>
    <n v="301920"/>
    <x v="64"/>
    <x v="0"/>
    <x v="2"/>
    <x v="2"/>
    <m/>
    <m/>
    <m/>
    <m/>
    <m/>
    <x v="0"/>
    <x v="0"/>
    <x v="8"/>
  </r>
  <r>
    <x v="8"/>
    <x v="0"/>
    <n v="158751"/>
    <x v="98"/>
    <x v="0"/>
    <x v="0"/>
    <x v="0"/>
    <m/>
    <m/>
    <m/>
    <m/>
    <m/>
    <x v="0"/>
    <x v="0"/>
    <x v="8"/>
  </r>
  <r>
    <x v="8"/>
    <x v="0"/>
    <n v="158751"/>
    <x v="98"/>
    <x v="0"/>
    <x v="2"/>
    <x v="2"/>
    <m/>
    <m/>
    <m/>
    <m/>
    <m/>
    <x v="0"/>
    <x v="0"/>
    <x v="8"/>
  </r>
  <r>
    <x v="8"/>
    <x v="0"/>
    <n v="1733"/>
    <x v="35"/>
    <x v="0"/>
    <x v="0"/>
    <x v="0"/>
    <s v="225"/>
    <s v="225"/>
    <s v="78,75"/>
    <s v="19,13"/>
    <s v="0,18"/>
    <x v="4"/>
    <x v="1"/>
    <x v="8"/>
  </r>
  <r>
    <x v="8"/>
    <x v="3"/>
    <n v="117986"/>
    <x v="87"/>
    <x v="1"/>
    <x v="0"/>
    <x v="0"/>
    <s v="195"/>
    <s v="195"/>
    <s v="68,25"/>
    <s v="16,58"/>
    <s v="0,16"/>
    <x v="10"/>
    <x v="1"/>
    <x v="8"/>
  </r>
  <r>
    <x v="8"/>
    <x v="0"/>
    <n v="1733"/>
    <x v="35"/>
    <x v="0"/>
    <x v="2"/>
    <x v="2"/>
    <m/>
    <m/>
    <m/>
    <m/>
    <m/>
    <x v="0"/>
    <x v="0"/>
    <x v="8"/>
  </r>
  <r>
    <x v="8"/>
    <x v="0"/>
    <n v="302335"/>
    <x v="39"/>
    <x v="0"/>
    <x v="0"/>
    <x v="0"/>
    <m/>
    <m/>
    <m/>
    <m/>
    <m/>
    <x v="0"/>
    <x v="0"/>
    <x v="8"/>
  </r>
  <r>
    <x v="8"/>
    <x v="0"/>
    <n v="161003"/>
    <x v="96"/>
    <x v="0"/>
    <x v="0"/>
    <x v="0"/>
    <m/>
    <m/>
    <m/>
    <m/>
    <m/>
    <x v="0"/>
    <x v="0"/>
    <x v="8"/>
  </r>
  <r>
    <x v="8"/>
    <x v="0"/>
    <n v="161003"/>
    <x v="96"/>
    <x v="0"/>
    <x v="2"/>
    <x v="2"/>
    <m/>
    <m/>
    <m/>
    <m/>
    <m/>
    <x v="0"/>
    <x v="0"/>
    <x v="8"/>
  </r>
  <r>
    <x v="8"/>
    <x v="0"/>
    <n v="300987"/>
    <x v="93"/>
    <x v="0"/>
    <x v="0"/>
    <x v="0"/>
    <m/>
    <m/>
    <m/>
    <m/>
    <m/>
    <x v="0"/>
    <x v="0"/>
    <x v="8"/>
  </r>
  <r>
    <x v="8"/>
    <x v="0"/>
    <n v="300987"/>
    <x v="93"/>
    <x v="0"/>
    <x v="2"/>
    <x v="2"/>
    <m/>
    <m/>
    <m/>
    <m/>
    <m/>
    <x v="0"/>
    <x v="0"/>
    <x v="8"/>
  </r>
  <r>
    <x v="8"/>
    <x v="0"/>
    <n v="315199"/>
    <x v="22"/>
    <x v="0"/>
    <x v="0"/>
    <x v="0"/>
    <m/>
    <m/>
    <m/>
    <m/>
    <m/>
    <x v="0"/>
    <x v="0"/>
    <x v="8"/>
  </r>
  <r>
    <x v="8"/>
    <x v="0"/>
    <n v="315199"/>
    <x v="22"/>
    <x v="0"/>
    <x v="2"/>
    <x v="2"/>
    <m/>
    <m/>
    <m/>
    <m/>
    <m/>
    <x v="0"/>
    <x v="0"/>
    <x v="8"/>
  </r>
  <r>
    <x v="8"/>
    <x v="0"/>
    <n v="216566"/>
    <x v="49"/>
    <x v="0"/>
    <x v="0"/>
    <x v="0"/>
    <m/>
    <m/>
    <m/>
    <m/>
    <m/>
    <x v="0"/>
    <x v="0"/>
    <x v="8"/>
  </r>
  <r>
    <x v="8"/>
    <x v="0"/>
    <n v="117986"/>
    <x v="87"/>
    <x v="1"/>
    <x v="2"/>
    <x v="2"/>
    <s v="260"/>
    <s v="260"/>
    <s v="91"/>
    <s v="22,1"/>
    <s v="65"/>
    <x v="0"/>
    <x v="1"/>
    <x v="8"/>
  </r>
  <r>
    <x v="8"/>
    <x v="0"/>
    <n v="216566"/>
    <x v="49"/>
    <x v="0"/>
    <x v="2"/>
    <x v="2"/>
    <m/>
    <m/>
    <m/>
    <m/>
    <m/>
    <x v="0"/>
    <x v="0"/>
    <x v="8"/>
  </r>
  <r>
    <x v="8"/>
    <x v="0"/>
    <n v="169537"/>
    <x v="83"/>
    <x v="1"/>
    <x v="1"/>
    <x v="1"/>
    <m/>
    <m/>
    <m/>
    <m/>
    <m/>
    <x v="0"/>
    <x v="0"/>
    <x v="8"/>
  </r>
  <r>
    <x v="8"/>
    <x v="0"/>
    <n v="216476"/>
    <x v="48"/>
    <x v="0"/>
    <x v="0"/>
    <x v="0"/>
    <m/>
    <m/>
    <m/>
    <m/>
    <m/>
    <x v="0"/>
    <x v="0"/>
    <x v="8"/>
  </r>
  <r>
    <x v="8"/>
    <x v="0"/>
    <n v="216476"/>
    <x v="48"/>
    <x v="0"/>
    <x v="2"/>
    <x v="2"/>
    <m/>
    <m/>
    <m/>
    <m/>
    <m/>
    <x v="0"/>
    <x v="0"/>
    <x v="8"/>
  </r>
  <r>
    <x v="8"/>
    <x v="0"/>
    <n v="207404"/>
    <x v="2"/>
    <x v="0"/>
    <x v="0"/>
    <x v="0"/>
    <m/>
    <m/>
    <m/>
    <m/>
    <m/>
    <x v="0"/>
    <x v="0"/>
    <x v="8"/>
  </r>
  <r>
    <x v="8"/>
    <x v="0"/>
    <n v="207404"/>
    <x v="2"/>
    <x v="0"/>
    <x v="2"/>
    <x v="2"/>
    <m/>
    <m/>
    <m/>
    <m/>
    <m/>
    <x v="0"/>
    <x v="0"/>
    <x v="8"/>
  </r>
  <r>
    <x v="8"/>
    <x v="0"/>
    <n v="117442"/>
    <x v="65"/>
    <x v="0"/>
    <x v="0"/>
    <x v="0"/>
    <m/>
    <m/>
    <m/>
    <m/>
    <m/>
    <x v="0"/>
    <x v="0"/>
    <x v="8"/>
  </r>
  <r>
    <x v="8"/>
    <x v="0"/>
    <n v="117442"/>
    <x v="65"/>
    <x v="0"/>
    <x v="2"/>
    <x v="2"/>
    <m/>
    <m/>
    <m/>
    <m/>
    <m/>
    <x v="0"/>
    <x v="0"/>
    <x v="8"/>
  </r>
  <r>
    <x v="8"/>
    <x v="0"/>
    <n v="117866"/>
    <x v="82"/>
    <x v="1"/>
    <x v="1"/>
    <x v="1"/>
    <m/>
    <m/>
    <m/>
    <m/>
    <m/>
    <x v="0"/>
    <x v="0"/>
    <x v="8"/>
  </r>
  <r>
    <x v="8"/>
    <x v="0"/>
    <n v="303219"/>
    <x v="6"/>
    <x v="0"/>
    <x v="0"/>
    <x v="0"/>
    <m/>
    <m/>
    <m/>
    <m/>
    <m/>
    <x v="0"/>
    <x v="0"/>
    <x v="8"/>
  </r>
  <r>
    <x v="8"/>
    <x v="0"/>
    <n v="303219"/>
    <x v="6"/>
    <x v="0"/>
    <x v="2"/>
    <x v="2"/>
    <m/>
    <m/>
    <m/>
    <m/>
    <m/>
    <x v="0"/>
    <x v="0"/>
    <x v="8"/>
  </r>
  <r>
    <x v="8"/>
    <x v="0"/>
    <n v="214951"/>
    <x v="40"/>
    <x v="0"/>
    <x v="0"/>
    <x v="0"/>
    <m/>
    <m/>
    <m/>
    <m/>
    <m/>
    <x v="0"/>
    <x v="0"/>
    <x v="8"/>
  </r>
  <r>
    <x v="8"/>
    <x v="0"/>
    <n v="214951"/>
    <x v="40"/>
    <x v="0"/>
    <x v="2"/>
    <x v="2"/>
    <m/>
    <m/>
    <m/>
    <m/>
    <m/>
    <x v="0"/>
    <x v="0"/>
    <x v="8"/>
  </r>
  <r>
    <x v="8"/>
    <x v="0"/>
    <n v="203631"/>
    <x v="74"/>
    <x v="0"/>
    <x v="0"/>
    <x v="0"/>
    <m/>
    <m/>
    <m/>
    <m/>
    <m/>
    <x v="0"/>
    <x v="0"/>
    <x v="8"/>
  </r>
  <r>
    <x v="8"/>
    <x v="0"/>
    <n v="203631"/>
    <x v="74"/>
    <x v="0"/>
    <x v="2"/>
    <x v="2"/>
    <m/>
    <m/>
    <m/>
    <m/>
    <m/>
    <x v="0"/>
    <x v="0"/>
    <x v="8"/>
  </r>
  <r>
    <x v="8"/>
    <x v="0"/>
    <n v="169872"/>
    <x v="77"/>
    <x v="0"/>
    <x v="0"/>
    <x v="0"/>
    <m/>
    <m/>
    <m/>
    <m/>
    <m/>
    <x v="0"/>
    <x v="0"/>
    <x v="8"/>
  </r>
  <r>
    <x v="8"/>
    <x v="0"/>
    <n v="117819"/>
    <x v="69"/>
    <x v="1"/>
    <x v="1"/>
    <x v="1"/>
    <m/>
    <m/>
    <m/>
    <m/>
    <m/>
    <x v="0"/>
    <x v="0"/>
    <x v="8"/>
  </r>
  <r>
    <x v="8"/>
    <x v="0"/>
    <n v="169872"/>
    <x v="77"/>
    <x v="1"/>
    <x v="1"/>
    <x v="1"/>
    <m/>
    <m/>
    <m/>
    <m/>
    <m/>
    <x v="0"/>
    <x v="0"/>
    <x v="8"/>
  </r>
  <r>
    <x v="8"/>
    <x v="0"/>
    <n v="169872"/>
    <x v="77"/>
    <x v="0"/>
    <x v="2"/>
    <x v="2"/>
    <m/>
    <m/>
    <m/>
    <m/>
    <m/>
    <x v="0"/>
    <x v="0"/>
    <x v="8"/>
  </r>
  <r>
    <x v="8"/>
    <x v="0"/>
    <n v="161520"/>
    <x v="92"/>
    <x v="0"/>
    <x v="0"/>
    <x v="0"/>
    <m/>
    <m/>
    <m/>
    <m/>
    <m/>
    <x v="0"/>
    <x v="0"/>
    <x v="8"/>
  </r>
  <r>
    <x v="8"/>
    <x v="0"/>
    <n v="161520"/>
    <x v="92"/>
    <x v="0"/>
    <x v="2"/>
    <x v="2"/>
    <m/>
    <m/>
    <m/>
    <m/>
    <m/>
    <x v="0"/>
    <x v="0"/>
    <x v="8"/>
  </r>
  <r>
    <x v="8"/>
    <x v="0"/>
    <n v="149445"/>
    <x v="102"/>
    <x v="0"/>
    <x v="0"/>
    <x v="0"/>
    <m/>
    <m/>
    <m/>
    <m/>
    <m/>
    <x v="0"/>
    <x v="0"/>
    <x v="8"/>
  </r>
  <r>
    <x v="8"/>
    <x v="1"/>
    <n v="117501"/>
    <x v="75"/>
    <x v="1"/>
    <x v="1"/>
    <x v="1"/>
    <s v="200"/>
    <s v="200"/>
    <s v="70"/>
    <s v="17"/>
    <s v="0,16"/>
    <x v="10"/>
    <x v="1"/>
    <x v="8"/>
  </r>
  <r>
    <x v="8"/>
    <x v="0"/>
    <n v="149445"/>
    <x v="102"/>
    <x v="0"/>
    <x v="2"/>
    <x v="2"/>
    <m/>
    <m/>
    <m/>
    <m/>
    <m/>
    <x v="0"/>
    <x v="0"/>
    <x v="8"/>
  </r>
  <r>
    <x v="8"/>
    <x v="0"/>
    <n v="120762"/>
    <x v="100"/>
    <x v="1"/>
    <x v="0"/>
    <x v="0"/>
    <s v="140"/>
    <s v="140"/>
    <s v="49"/>
    <s v="11,9"/>
    <s v="0,11"/>
    <x v="12"/>
    <x v="1"/>
    <x v="8"/>
  </r>
  <r>
    <x v="8"/>
    <x v="0"/>
    <n v="203631"/>
    <x v="74"/>
    <x v="1"/>
    <x v="1"/>
    <x v="1"/>
    <m/>
    <m/>
    <m/>
    <m/>
    <m/>
    <x v="0"/>
    <x v="0"/>
    <x v="8"/>
  </r>
  <r>
    <x v="8"/>
    <x v="0"/>
    <n v="336442"/>
    <x v="56"/>
    <x v="0"/>
    <x v="1"/>
    <x v="1"/>
    <s v="190"/>
    <s v="190"/>
    <s v="66,5"/>
    <s v="16,15"/>
    <s v="0,15"/>
    <x v="2"/>
    <x v="1"/>
    <x v="8"/>
  </r>
  <r>
    <x v="8"/>
    <x v="0"/>
    <n v="336442"/>
    <x v="56"/>
    <x v="0"/>
    <x v="0"/>
    <x v="0"/>
    <s v="190"/>
    <s v="190"/>
    <s v="66,5"/>
    <s v="16,15"/>
    <s v="0,15"/>
    <x v="2"/>
    <x v="1"/>
    <x v="8"/>
  </r>
  <r>
    <x v="8"/>
    <x v="0"/>
    <n v="336442"/>
    <x v="56"/>
    <x v="1"/>
    <x v="2"/>
    <x v="2"/>
    <s v="215"/>
    <s v="215"/>
    <s v="75,25"/>
    <s v="18,28"/>
    <s v="53.75"/>
    <x v="0"/>
    <x v="1"/>
    <x v="8"/>
  </r>
  <r>
    <x v="8"/>
    <x v="0"/>
    <n v="302856"/>
    <x v="19"/>
    <x v="1"/>
    <x v="1"/>
    <x v="1"/>
    <m/>
    <m/>
    <m/>
    <m/>
    <m/>
    <x v="0"/>
    <x v="0"/>
    <x v="8"/>
  </r>
  <r>
    <x v="8"/>
    <x v="0"/>
    <n v="117456"/>
    <x v="70"/>
    <x v="1"/>
    <x v="1"/>
    <x v="1"/>
    <m/>
    <m/>
    <m/>
    <m/>
    <m/>
    <x v="0"/>
    <x v="0"/>
    <x v="8"/>
  </r>
  <r>
    <x v="8"/>
    <x v="0"/>
    <n v="302856"/>
    <x v="19"/>
    <x v="0"/>
    <x v="0"/>
    <x v="0"/>
    <m/>
    <m/>
    <m/>
    <m/>
    <m/>
    <x v="0"/>
    <x v="0"/>
    <x v="8"/>
  </r>
  <r>
    <x v="8"/>
    <x v="0"/>
    <n v="300571"/>
    <x v="99"/>
    <x v="0"/>
    <x v="0"/>
    <x v="0"/>
    <s v="0"/>
    <s v="150"/>
    <s v="52,5"/>
    <s v="12,75"/>
    <s v="0"/>
    <x v="11"/>
    <x v="1"/>
    <x v="8"/>
  </r>
  <r>
    <x v="8"/>
    <x v="0"/>
    <n v="300169"/>
    <x v="101"/>
    <x v="0"/>
    <x v="0"/>
    <x v="0"/>
    <s v="95"/>
    <s v="95"/>
    <s v="33,25"/>
    <s v="8,08"/>
    <s v="0,08"/>
    <x v="7"/>
    <x v="1"/>
    <x v="8"/>
  </r>
  <r>
    <x v="8"/>
    <x v="0"/>
    <n v="217081"/>
    <x v="51"/>
    <x v="0"/>
    <x v="0"/>
    <x v="0"/>
    <m/>
    <m/>
    <m/>
    <m/>
    <m/>
    <x v="0"/>
    <x v="0"/>
    <x v="8"/>
  </r>
  <r>
    <x v="8"/>
    <x v="0"/>
    <n v="217081"/>
    <x v="51"/>
    <x v="0"/>
    <x v="2"/>
    <x v="2"/>
    <m/>
    <m/>
    <m/>
    <m/>
    <m/>
    <x v="0"/>
    <x v="0"/>
    <x v="8"/>
  </r>
  <r>
    <x v="8"/>
    <x v="0"/>
    <n v="206708"/>
    <x v="4"/>
    <x v="0"/>
    <x v="0"/>
    <x v="0"/>
    <m/>
    <m/>
    <m/>
    <m/>
    <m/>
    <x v="0"/>
    <x v="0"/>
    <x v="8"/>
  </r>
  <r>
    <x v="8"/>
    <x v="0"/>
    <n v="206236"/>
    <x v="38"/>
    <x v="0"/>
    <x v="0"/>
    <x v="0"/>
    <s v="280"/>
    <s v="280"/>
    <s v="98"/>
    <s v="23,8"/>
    <s v="0,22"/>
    <x v="8"/>
    <x v="1"/>
    <x v="8"/>
  </r>
  <r>
    <x v="8"/>
    <x v="0"/>
    <n v="117442"/>
    <x v="65"/>
    <x v="1"/>
    <x v="1"/>
    <x v="1"/>
    <m/>
    <m/>
    <m/>
    <m/>
    <m/>
    <x v="0"/>
    <x v="0"/>
    <x v="8"/>
  </r>
  <r>
    <x v="8"/>
    <x v="0"/>
    <n v="206236"/>
    <x v="38"/>
    <x v="0"/>
    <x v="2"/>
    <x v="2"/>
    <m/>
    <m/>
    <m/>
    <m/>
    <m/>
    <x v="0"/>
    <x v="0"/>
    <x v="8"/>
  </r>
  <r>
    <x v="8"/>
    <x v="0"/>
    <n v="204615"/>
    <x v="67"/>
    <x v="1"/>
    <x v="1"/>
    <x v="1"/>
    <m/>
    <m/>
    <m/>
    <m/>
    <m/>
    <x v="0"/>
    <x v="0"/>
    <x v="8"/>
  </r>
  <r>
    <x v="8"/>
    <x v="0"/>
    <n v="213849"/>
    <x v="37"/>
    <x v="0"/>
    <x v="0"/>
    <x v="0"/>
    <m/>
    <m/>
    <m/>
    <m/>
    <m/>
    <x v="0"/>
    <x v="0"/>
    <x v="8"/>
  </r>
  <r>
    <x v="8"/>
    <x v="0"/>
    <n v="213849"/>
    <x v="37"/>
    <x v="0"/>
    <x v="2"/>
    <x v="2"/>
    <m/>
    <m/>
    <m/>
    <m/>
    <m/>
    <x v="0"/>
    <x v="0"/>
    <x v="8"/>
  </r>
  <r>
    <x v="8"/>
    <x v="0"/>
    <n v="168458"/>
    <x v="88"/>
    <x v="0"/>
    <x v="0"/>
    <x v="0"/>
    <m/>
    <m/>
    <m/>
    <m/>
    <m/>
    <x v="0"/>
    <x v="0"/>
    <x v="8"/>
  </r>
  <r>
    <x v="8"/>
    <x v="0"/>
    <n v="168458"/>
    <x v="88"/>
    <x v="0"/>
    <x v="2"/>
    <x v="2"/>
    <m/>
    <m/>
    <m/>
    <m/>
    <m/>
    <x v="0"/>
    <x v="0"/>
    <x v="8"/>
  </r>
  <r>
    <x v="8"/>
    <x v="0"/>
    <n v="312259"/>
    <x v="7"/>
    <x v="0"/>
    <x v="0"/>
    <x v="0"/>
    <m/>
    <m/>
    <m/>
    <m/>
    <m/>
    <x v="0"/>
    <x v="0"/>
    <x v="8"/>
  </r>
  <r>
    <x v="8"/>
    <x v="0"/>
    <n v="117230"/>
    <x v="60"/>
    <x v="1"/>
    <x v="1"/>
    <x v="1"/>
    <m/>
    <m/>
    <m/>
    <m/>
    <m/>
    <x v="0"/>
    <x v="0"/>
    <x v="8"/>
  </r>
  <r>
    <x v="8"/>
    <x v="0"/>
    <n v="210127"/>
    <x v="18"/>
    <x v="0"/>
    <x v="0"/>
    <x v="0"/>
    <m/>
    <m/>
    <m/>
    <m/>
    <m/>
    <x v="0"/>
    <x v="0"/>
    <x v="8"/>
  </r>
  <r>
    <x v="8"/>
    <x v="0"/>
    <n v="210127"/>
    <x v="18"/>
    <x v="0"/>
    <x v="2"/>
    <x v="2"/>
    <m/>
    <m/>
    <m/>
    <m/>
    <m/>
    <x v="0"/>
    <x v="0"/>
    <x v="8"/>
  </r>
  <r>
    <x v="8"/>
    <x v="0"/>
    <n v="206298"/>
    <x v="36"/>
    <x v="0"/>
    <x v="0"/>
    <x v="0"/>
    <m/>
    <m/>
    <m/>
    <m/>
    <m/>
    <x v="0"/>
    <x v="0"/>
    <x v="8"/>
  </r>
  <r>
    <x v="8"/>
    <x v="0"/>
    <n v="206298"/>
    <x v="36"/>
    <x v="0"/>
    <x v="2"/>
    <x v="2"/>
    <m/>
    <m/>
    <m/>
    <m/>
    <m/>
    <x v="0"/>
    <x v="0"/>
    <x v="8"/>
  </r>
  <r>
    <x v="8"/>
    <x v="0"/>
    <n v="208277"/>
    <x v="8"/>
    <x v="0"/>
    <x v="0"/>
    <x v="0"/>
    <s v="185"/>
    <s v="185"/>
    <s v="64,75"/>
    <s v="15,73"/>
    <s v="0,15"/>
    <x v="2"/>
    <x v="1"/>
    <x v="8"/>
  </r>
  <r>
    <x v="8"/>
    <x v="0"/>
    <n v="169537"/>
    <x v="83"/>
    <x v="0"/>
    <x v="0"/>
    <x v="0"/>
    <m/>
    <m/>
    <m/>
    <m/>
    <m/>
    <x v="0"/>
    <x v="0"/>
    <x v="8"/>
  </r>
  <r>
    <x v="8"/>
    <x v="0"/>
    <n v="169537"/>
    <x v="83"/>
    <x v="0"/>
    <x v="2"/>
    <x v="2"/>
    <m/>
    <m/>
    <m/>
    <m/>
    <m/>
    <x v="0"/>
    <x v="0"/>
    <x v="8"/>
  </r>
  <r>
    <x v="8"/>
    <x v="0"/>
    <n v="312807"/>
    <x v="16"/>
    <x v="0"/>
    <x v="1"/>
    <x v="1"/>
    <m/>
    <m/>
    <m/>
    <m/>
    <m/>
    <x v="0"/>
    <x v="0"/>
    <x v="8"/>
  </r>
  <r>
    <x v="8"/>
    <x v="0"/>
    <n v="2737"/>
    <x v="45"/>
    <x v="1"/>
    <x v="1"/>
    <x v="1"/>
    <s v="270"/>
    <s v="270"/>
    <s v="94,5"/>
    <s v="22,95"/>
    <s v="0,22"/>
    <x v="8"/>
    <x v="1"/>
    <x v="8"/>
  </r>
  <r>
    <x v="8"/>
    <x v="0"/>
    <n v="204939"/>
    <x v="63"/>
    <x v="1"/>
    <x v="1"/>
    <x v="1"/>
    <m/>
    <m/>
    <m/>
    <m/>
    <m/>
    <x v="0"/>
    <x v="0"/>
    <x v="8"/>
  </r>
  <r>
    <x v="8"/>
    <x v="0"/>
    <n v="312807"/>
    <x v="16"/>
    <x v="0"/>
    <x v="0"/>
    <x v="0"/>
    <m/>
    <m/>
    <m/>
    <m/>
    <m/>
    <x v="0"/>
    <x v="0"/>
    <x v="8"/>
  </r>
  <r>
    <x v="8"/>
    <x v="0"/>
    <n v="218674"/>
    <x v="95"/>
    <x v="0"/>
    <x v="0"/>
    <x v="0"/>
    <m/>
    <m/>
    <m/>
    <m/>
    <m/>
    <x v="0"/>
    <x v="0"/>
    <x v="8"/>
  </r>
  <r>
    <x v="8"/>
    <x v="0"/>
    <n v="218674"/>
    <x v="95"/>
    <x v="0"/>
    <x v="2"/>
    <x v="2"/>
    <m/>
    <m/>
    <m/>
    <m/>
    <m/>
    <x v="0"/>
    <x v="0"/>
    <x v="8"/>
  </r>
  <r>
    <x v="8"/>
    <x v="0"/>
    <n v="211622"/>
    <x v="33"/>
    <x v="0"/>
    <x v="1"/>
    <x v="1"/>
    <m/>
    <m/>
    <m/>
    <m/>
    <m/>
    <x v="0"/>
    <x v="0"/>
    <x v="8"/>
  </r>
  <r>
    <x v="8"/>
    <x v="0"/>
    <n v="211622"/>
    <x v="33"/>
    <x v="0"/>
    <x v="0"/>
    <x v="0"/>
    <m/>
    <m/>
    <m/>
    <m/>
    <m/>
    <x v="0"/>
    <x v="0"/>
    <x v="8"/>
  </r>
  <r>
    <x v="8"/>
    <x v="0"/>
    <n v="210557"/>
    <x v="28"/>
    <x v="0"/>
    <x v="0"/>
    <x v="0"/>
    <m/>
    <m/>
    <m/>
    <m/>
    <m/>
    <x v="0"/>
    <x v="0"/>
    <x v="8"/>
  </r>
  <r>
    <x v="8"/>
    <x v="0"/>
    <n v="210557"/>
    <x v="28"/>
    <x v="0"/>
    <x v="2"/>
    <x v="2"/>
    <m/>
    <m/>
    <m/>
    <m/>
    <m/>
    <x v="0"/>
    <x v="0"/>
    <x v="8"/>
  </r>
  <r>
    <x v="8"/>
    <x v="0"/>
    <n v="2737"/>
    <x v="45"/>
    <x v="0"/>
    <x v="2"/>
    <x v="2"/>
    <m/>
    <m/>
    <m/>
    <m/>
    <m/>
    <x v="0"/>
    <x v="0"/>
    <x v="8"/>
  </r>
  <r>
    <x v="8"/>
    <x v="0"/>
    <n v="205228"/>
    <x v="50"/>
    <x v="0"/>
    <x v="0"/>
    <x v="0"/>
    <s v="205"/>
    <s v="205"/>
    <s v="71,75"/>
    <s v="17,43"/>
    <s v="0,16"/>
    <x v="10"/>
    <x v="1"/>
    <x v="8"/>
  </r>
  <r>
    <x v="8"/>
    <x v="0"/>
    <n v="205228"/>
    <x v="50"/>
    <x v="0"/>
    <x v="2"/>
    <x v="2"/>
    <s v="125"/>
    <s v="125"/>
    <s v="43,75"/>
    <s v="10,63"/>
    <s v="31.25"/>
    <x v="0"/>
    <x v="1"/>
    <x v="8"/>
  </r>
  <r>
    <x v="8"/>
    <x v="0"/>
    <n v="204952"/>
    <x v="57"/>
    <x v="1"/>
    <x v="1"/>
    <x v="1"/>
    <m/>
    <m/>
    <m/>
    <m/>
    <m/>
    <x v="0"/>
    <x v="0"/>
    <x v="8"/>
  </r>
  <r>
    <x v="8"/>
    <x v="0"/>
    <n v="209211"/>
    <x v="15"/>
    <x v="0"/>
    <x v="0"/>
    <x v="0"/>
    <m/>
    <m/>
    <m/>
    <m/>
    <m/>
    <x v="0"/>
    <x v="0"/>
    <x v="8"/>
  </r>
  <r>
    <x v="8"/>
    <x v="0"/>
    <n v="209211"/>
    <x v="15"/>
    <x v="0"/>
    <x v="2"/>
    <x v="2"/>
    <m/>
    <m/>
    <m/>
    <m/>
    <m/>
    <x v="0"/>
    <x v="0"/>
    <x v="8"/>
  </r>
  <r>
    <x v="8"/>
    <x v="0"/>
    <n v="215020"/>
    <x v="43"/>
    <x v="0"/>
    <x v="0"/>
    <x v="0"/>
    <m/>
    <m/>
    <m/>
    <m/>
    <m/>
    <x v="0"/>
    <x v="0"/>
    <x v="8"/>
  </r>
  <r>
    <x v="8"/>
    <x v="0"/>
    <n v="1733"/>
    <x v="35"/>
    <x v="1"/>
    <x v="1"/>
    <x v="1"/>
    <s v="225"/>
    <s v="225"/>
    <s v="78,75"/>
    <s v="19,13"/>
    <s v="0,18"/>
    <x v="4"/>
    <x v="1"/>
    <x v="8"/>
  </r>
  <r>
    <x v="8"/>
    <x v="0"/>
    <n v="144649"/>
    <x v="94"/>
    <x v="0"/>
    <x v="0"/>
    <x v="0"/>
    <m/>
    <m/>
    <m/>
    <m/>
    <m/>
    <x v="0"/>
    <x v="0"/>
    <x v="8"/>
  </r>
  <r>
    <x v="8"/>
    <x v="0"/>
    <n v="144649"/>
    <x v="94"/>
    <x v="0"/>
    <x v="2"/>
    <x v="2"/>
    <m/>
    <m/>
    <m/>
    <m/>
    <m/>
    <x v="0"/>
    <x v="0"/>
    <x v="8"/>
  </r>
  <r>
    <x v="8"/>
    <x v="0"/>
    <n v="314137"/>
    <x v="20"/>
    <x v="0"/>
    <x v="1"/>
    <x v="1"/>
    <m/>
    <m/>
    <m/>
    <m/>
    <m/>
    <x v="0"/>
    <x v="0"/>
    <x v="8"/>
  </r>
  <r>
    <x v="8"/>
    <x v="0"/>
    <n v="314137"/>
    <x v="20"/>
    <x v="0"/>
    <x v="0"/>
    <x v="0"/>
    <m/>
    <m/>
    <m/>
    <m/>
    <m/>
    <x v="0"/>
    <x v="0"/>
    <x v="8"/>
  </r>
  <r>
    <x v="8"/>
    <x v="0"/>
    <n v="301229"/>
    <x v="91"/>
    <x v="0"/>
    <x v="1"/>
    <x v="1"/>
    <s v="125"/>
    <s v="125"/>
    <s v="43,75"/>
    <s v="10,63"/>
    <s v="0,1"/>
    <x v="9"/>
    <x v="1"/>
    <x v="8"/>
  </r>
  <r>
    <x v="8"/>
    <x v="0"/>
    <n v="301229"/>
    <x v="91"/>
    <x v="0"/>
    <x v="0"/>
    <x v="0"/>
    <s v="125"/>
    <s v="125"/>
    <s v="43,75"/>
    <s v="10,63"/>
    <s v="0,1"/>
    <x v="9"/>
    <x v="1"/>
    <x v="8"/>
  </r>
  <r>
    <x v="8"/>
    <x v="0"/>
    <n v="117456"/>
    <x v="70"/>
    <x v="0"/>
    <x v="0"/>
    <x v="0"/>
    <m/>
    <m/>
    <m/>
    <m/>
    <m/>
    <x v="0"/>
    <x v="0"/>
    <x v="8"/>
  </r>
  <r>
    <x v="8"/>
    <x v="0"/>
    <n v="117456"/>
    <x v="70"/>
    <x v="0"/>
    <x v="2"/>
    <x v="2"/>
    <m/>
    <m/>
    <m/>
    <m/>
    <m/>
    <x v="0"/>
    <x v="0"/>
    <x v="8"/>
  </r>
  <r>
    <x v="8"/>
    <x v="0"/>
    <n v="301983"/>
    <x v="47"/>
    <x v="0"/>
    <x v="0"/>
    <x v="0"/>
    <m/>
    <m/>
    <m/>
    <m/>
    <m/>
    <x v="0"/>
    <x v="0"/>
    <x v="8"/>
  </r>
  <r>
    <x v="8"/>
    <x v="0"/>
    <n v="218732"/>
    <x v="89"/>
    <x v="0"/>
    <x v="0"/>
    <x v="0"/>
    <m/>
    <m/>
    <m/>
    <m/>
    <m/>
    <x v="0"/>
    <x v="0"/>
    <x v="8"/>
  </r>
  <r>
    <x v="8"/>
    <x v="0"/>
    <n v="218732"/>
    <x v="89"/>
    <x v="0"/>
    <x v="2"/>
    <x v="2"/>
    <m/>
    <m/>
    <m/>
    <m/>
    <m/>
    <x v="0"/>
    <x v="0"/>
    <x v="8"/>
  </r>
  <r>
    <x v="8"/>
    <x v="0"/>
    <n v="206968"/>
    <x v="86"/>
    <x v="0"/>
    <x v="1"/>
    <x v="1"/>
    <m/>
    <m/>
    <m/>
    <m/>
    <m/>
    <x v="0"/>
    <x v="0"/>
    <x v="8"/>
  </r>
  <r>
    <x v="8"/>
    <x v="1"/>
    <n v="507"/>
    <x v="10"/>
    <x v="1"/>
    <x v="1"/>
    <x v="1"/>
    <s v="180"/>
    <s v="180"/>
    <s v="63"/>
    <s v="15,3"/>
    <s v="0,14"/>
    <x v="1"/>
    <x v="1"/>
    <x v="8"/>
  </r>
  <r>
    <x v="8"/>
    <x v="1"/>
    <n v="205104"/>
    <x v="52"/>
    <x v="1"/>
    <x v="1"/>
    <x v="1"/>
    <m/>
    <m/>
    <m/>
    <m/>
    <m/>
    <x v="0"/>
    <x v="0"/>
    <x v="8"/>
  </r>
  <r>
    <x v="8"/>
    <x v="0"/>
    <n v="206968"/>
    <x v="86"/>
    <x v="0"/>
    <x v="0"/>
    <x v="0"/>
    <m/>
    <m/>
    <m/>
    <m/>
    <m/>
    <x v="0"/>
    <x v="0"/>
    <x v="8"/>
  </r>
  <r>
    <x v="8"/>
    <x v="0"/>
    <n v="206348"/>
    <x v="25"/>
    <x v="0"/>
    <x v="0"/>
    <x v="0"/>
    <s v="150"/>
    <s v="150"/>
    <s v="52,5"/>
    <s v="12,75"/>
    <s v="0,12"/>
    <x v="5"/>
    <x v="1"/>
    <x v="8"/>
  </r>
  <r>
    <x v="8"/>
    <x v="0"/>
    <n v="204615"/>
    <x v="67"/>
    <x v="0"/>
    <x v="0"/>
    <x v="0"/>
    <m/>
    <m/>
    <m/>
    <m/>
    <m/>
    <x v="0"/>
    <x v="0"/>
    <x v="8"/>
  </r>
  <r>
    <x v="8"/>
    <x v="0"/>
    <n v="204615"/>
    <x v="67"/>
    <x v="0"/>
    <x v="2"/>
    <x v="2"/>
    <m/>
    <m/>
    <m/>
    <m/>
    <m/>
    <x v="0"/>
    <x v="0"/>
    <x v="8"/>
  </r>
  <r>
    <x v="8"/>
    <x v="0"/>
    <n v="507"/>
    <x v="10"/>
    <x v="1"/>
    <x v="0"/>
    <x v="0"/>
    <s v="180"/>
    <s v="180"/>
    <s v="63"/>
    <s v="15,3"/>
    <s v="0,14"/>
    <x v="1"/>
    <x v="1"/>
    <x v="8"/>
  </r>
  <r>
    <x v="8"/>
    <x v="0"/>
    <n v="118535"/>
    <x v="90"/>
    <x v="0"/>
    <x v="0"/>
    <x v="0"/>
    <m/>
    <m/>
    <m/>
    <m/>
    <m/>
    <x v="0"/>
    <x v="0"/>
    <x v="8"/>
  </r>
  <r>
    <x v="8"/>
    <x v="0"/>
    <n v="118535"/>
    <x v="90"/>
    <x v="0"/>
    <x v="2"/>
    <x v="2"/>
    <m/>
    <m/>
    <m/>
    <m/>
    <m/>
    <x v="0"/>
    <x v="0"/>
    <x v="8"/>
  </r>
  <r>
    <x v="8"/>
    <x v="0"/>
    <n v="303189"/>
    <x v="9"/>
    <x v="0"/>
    <x v="0"/>
    <x v="0"/>
    <m/>
    <m/>
    <m/>
    <m/>
    <m/>
    <x v="0"/>
    <x v="0"/>
    <x v="8"/>
  </r>
  <r>
    <x v="8"/>
    <x v="0"/>
    <n v="303189"/>
    <x v="9"/>
    <x v="0"/>
    <x v="2"/>
    <x v="2"/>
    <m/>
    <m/>
    <m/>
    <m/>
    <m/>
    <x v="0"/>
    <x v="0"/>
    <x v="8"/>
  </r>
  <r>
    <x v="8"/>
    <x v="0"/>
    <n v="218644"/>
    <x v="85"/>
    <x v="0"/>
    <x v="0"/>
    <x v="0"/>
    <m/>
    <m/>
    <m/>
    <m/>
    <m/>
    <x v="0"/>
    <x v="0"/>
    <x v="8"/>
  </r>
  <r>
    <x v="8"/>
    <x v="0"/>
    <n v="300711"/>
    <x v="84"/>
    <x v="0"/>
    <x v="0"/>
    <x v="0"/>
    <m/>
    <m/>
    <m/>
    <m/>
    <m/>
    <x v="0"/>
    <x v="0"/>
    <x v="8"/>
  </r>
  <r>
    <x v="8"/>
    <x v="0"/>
    <n v="507"/>
    <x v="10"/>
    <x v="1"/>
    <x v="2"/>
    <x v="2"/>
    <s v="205"/>
    <s v="205"/>
    <s v="71,75"/>
    <s v="17,43"/>
    <s v="51.25"/>
    <x v="0"/>
    <x v="1"/>
    <x v="8"/>
  </r>
  <r>
    <x v="8"/>
    <x v="0"/>
    <n v="205228"/>
    <x v="50"/>
    <x v="1"/>
    <x v="1"/>
    <x v="1"/>
    <s v="205"/>
    <s v="205"/>
    <s v="71,75"/>
    <s v="17,43"/>
    <s v="0,16"/>
    <x v="10"/>
    <x v="1"/>
    <x v="8"/>
  </r>
  <r>
    <x v="8"/>
    <x v="0"/>
    <n v="300711"/>
    <x v="84"/>
    <x v="0"/>
    <x v="2"/>
    <x v="2"/>
    <m/>
    <m/>
    <m/>
    <m/>
    <m/>
    <x v="0"/>
    <x v="0"/>
    <x v="8"/>
  </r>
  <r>
    <x v="8"/>
    <x v="0"/>
    <n v="211470"/>
    <x v="31"/>
    <x v="0"/>
    <x v="0"/>
    <x v="0"/>
    <m/>
    <m/>
    <m/>
    <m/>
    <m/>
    <x v="0"/>
    <x v="0"/>
    <x v="8"/>
  </r>
  <r>
    <x v="8"/>
    <x v="0"/>
    <n v="211470"/>
    <x v="31"/>
    <x v="0"/>
    <x v="2"/>
    <x v="2"/>
    <m/>
    <m/>
    <m/>
    <m/>
    <m/>
    <x v="0"/>
    <x v="0"/>
    <x v="8"/>
  </r>
  <r>
    <x v="8"/>
    <x v="0"/>
    <n v="207743"/>
    <x v="5"/>
    <x v="0"/>
    <x v="0"/>
    <x v="0"/>
    <m/>
    <m/>
    <m/>
    <m/>
    <m/>
    <x v="0"/>
    <x v="0"/>
    <x v="8"/>
  </r>
  <r>
    <x v="8"/>
    <x v="0"/>
    <n v="205985"/>
    <x v="42"/>
    <x v="0"/>
    <x v="0"/>
    <x v="0"/>
    <m/>
    <m/>
    <m/>
    <m/>
    <m/>
    <x v="0"/>
    <x v="0"/>
    <x v="8"/>
  </r>
  <r>
    <x v="8"/>
    <x v="3"/>
    <n v="205349"/>
    <x v="0"/>
    <x v="1"/>
    <x v="1"/>
    <x v="1"/>
    <m/>
    <m/>
    <m/>
    <m/>
    <m/>
    <x v="0"/>
    <x v="0"/>
    <x v="8"/>
  </r>
  <r>
    <x v="8"/>
    <x v="0"/>
    <n v="218402"/>
    <x v="71"/>
    <x v="0"/>
    <x v="0"/>
    <x v="0"/>
    <m/>
    <m/>
    <m/>
    <m/>
    <m/>
    <x v="0"/>
    <x v="0"/>
    <x v="8"/>
  </r>
  <r>
    <x v="8"/>
    <x v="0"/>
    <n v="218402"/>
    <x v="71"/>
    <x v="1"/>
    <x v="2"/>
    <x v="2"/>
    <s v="135"/>
    <s v="135"/>
    <s v="47,25"/>
    <s v="11,48"/>
    <s v="33.75"/>
    <x v="0"/>
    <x v="1"/>
    <x v="8"/>
  </r>
  <r>
    <x v="8"/>
    <x v="0"/>
    <n v="158311"/>
    <x v="80"/>
    <x v="0"/>
    <x v="0"/>
    <x v="0"/>
    <m/>
    <m/>
    <m/>
    <m/>
    <m/>
    <x v="0"/>
    <x v="0"/>
    <x v="8"/>
  </r>
  <r>
    <x v="8"/>
    <x v="0"/>
    <n v="158311"/>
    <x v="80"/>
    <x v="0"/>
    <x v="2"/>
    <x v="2"/>
    <m/>
    <m/>
    <m/>
    <m/>
    <m/>
    <x v="0"/>
    <x v="0"/>
    <x v="8"/>
  </r>
  <r>
    <x v="8"/>
    <x v="0"/>
    <n v="205985"/>
    <x v="42"/>
    <x v="1"/>
    <x v="2"/>
    <x v="2"/>
    <s v="225"/>
    <s v="225"/>
    <s v="78,75"/>
    <s v="19,13"/>
    <s v="56.25"/>
    <x v="0"/>
    <x v="1"/>
    <x v="8"/>
  </r>
  <r>
    <x v="8"/>
    <x v="0"/>
    <n v="209208"/>
    <x v="11"/>
    <x v="0"/>
    <x v="0"/>
    <x v="0"/>
    <m/>
    <m/>
    <m/>
    <m/>
    <m/>
    <x v="0"/>
    <x v="0"/>
    <x v="8"/>
  </r>
  <r>
    <x v="8"/>
    <x v="0"/>
    <n v="209208"/>
    <x v="11"/>
    <x v="0"/>
    <x v="2"/>
    <x v="2"/>
    <m/>
    <m/>
    <m/>
    <m/>
    <m/>
    <x v="0"/>
    <x v="0"/>
    <x v="8"/>
  </r>
  <r>
    <x v="8"/>
    <x v="0"/>
    <n v="333530"/>
    <x v="54"/>
    <x v="1"/>
    <x v="1"/>
    <x v="1"/>
    <m/>
    <m/>
    <m/>
    <m/>
    <m/>
    <x v="0"/>
    <x v="0"/>
    <x v="8"/>
  </r>
  <r>
    <x v="8"/>
    <x v="0"/>
    <n v="333530"/>
    <x v="54"/>
    <x v="0"/>
    <x v="0"/>
    <x v="0"/>
    <m/>
    <m/>
    <m/>
    <m/>
    <m/>
    <x v="0"/>
    <x v="0"/>
    <x v="8"/>
  </r>
  <r>
    <x v="8"/>
    <x v="0"/>
    <n v="333530"/>
    <x v="54"/>
    <x v="0"/>
    <x v="2"/>
    <x v="2"/>
    <m/>
    <m/>
    <m/>
    <m/>
    <m/>
    <x v="0"/>
    <x v="0"/>
    <x v="8"/>
  </r>
  <r>
    <x v="8"/>
    <x v="0"/>
    <n v="205985"/>
    <x v="42"/>
    <x v="1"/>
    <x v="1"/>
    <x v="1"/>
    <m/>
    <m/>
    <m/>
    <m/>
    <m/>
    <x v="0"/>
    <x v="0"/>
    <x v="8"/>
  </r>
  <r>
    <x v="8"/>
    <x v="0"/>
    <n v="311895"/>
    <x v="3"/>
    <x v="0"/>
    <x v="0"/>
    <x v="0"/>
    <m/>
    <m/>
    <m/>
    <m/>
    <m/>
    <x v="0"/>
    <x v="0"/>
    <x v="8"/>
  </r>
  <r>
    <x v="8"/>
    <x v="0"/>
    <n v="311895"/>
    <x v="3"/>
    <x v="0"/>
    <x v="2"/>
    <x v="2"/>
    <m/>
    <m/>
    <m/>
    <m/>
    <m/>
    <x v="0"/>
    <x v="0"/>
    <x v="8"/>
  </r>
  <r>
    <x v="8"/>
    <x v="0"/>
    <n v="218628"/>
    <x v="79"/>
    <x v="0"/>
    <x v="0"/>
    <x v="0"/>
    <m/>
    <m/>
    <m/>
    <m/>
    <m/>
    <x v="0"/>
    <x v="0"/>
    <x v="8"/>
  </r>
  <r>
    <x v="8"/>
    <x v="0"/>
    <n v="210001"/>
    <x v="17"/>
    <x v="0"/>
    <x v="0"/>
    <x v="0"/>
    <s v="225"/>
    <s v="225"/>
    <s v="78,75"/>
    <s v="19,13"/>
    <s v="0,18"/>
    <x v="4"/>
    <x v="1"/>
    <x v="8"/>
  </r>
  <r>
    <x v="8"/>
    <x v="0"/>
    <n v="303219"/>
    <x v="6"/>
    <x v="1"/>
    <x v="1"/>
    <x v="1"/>
    <m/>
    <m/>
    <m/>
    <m/>
    <m/>
    <x v="0"/>
    <x v="0"/>
    <x v="8"/>
  </r>
  <r>
    <x v="8"/>
    <x v="0"/>
    <n v="206236"/>
    <x v="38"/>
    <x v="1"/>
    <x v="1"/>
    <x v="1"/>
    <s v="280"/>
    <s v="280"/>
    <s v="98"/>
    <s v="23,8"/>
    <s v="0,22"/>
    <x v="8"/>
    <x v="1"/>
    <x v="8"/>
  </r>
  <r>
    <x v="8"/>
    <x v="0"/>
    <n v="303221"/>
    <x v="21"/>
    <x v="1"/>
    <x v="1"/>
    <x v="1"/>
    <m/>
    <m/>
    <m/>
    <m/>
    <m/>
    <x v="0"/>
    <x v="0"/>
    <x v="8"/>
  </r>
  <r>
    <x v="8"/>
    <x v="2"/>
    <n v="311895"/>
    <x v="3"/>
    <x v="1"/>
    <x v="1"/>
    <x v="1"/>
    <m/>
    <m/>
    <m/>
    <m/>
    <m/>
    <x v="0"/>
    <x v="0"/>
    <x v="8"/>
  </r>
  <r>
    <x v="8"/>
    <x v="0"/>
    <n v="303189"/>
    <x v="9"/>
    <x v="1"/>
    <x v="1"/>
    <x v="1"/>
    <m/>
    <m/>
    <m/>
    <m/>
    <m/>
    <x v="0"/>
    <x v="0"/>
    <x v="8"/>
  </r>
  <r>
    <x v="8"/>
    <x v="0"/>
    <n v="312259"/>
    <x v="7"/>
    <x v="1"/>
    <x v="2"/>
    <x v="2"/>
    <s v="230"/>
    <s v="230"/>
    <s v="80,5"/>
    <s v="19,55"/>
    <s v="57.5"/>
    <x v="0"/>
    <x v="1"/>
    <x v="8"/>
  </r>
  <r>
    <x v="8"/>
    <x v="1"/>
    <n v="302988"/>
    <x v="14"/>
    <x v="1"/>
    <x v="1"/>
    <x v="1"/>
    <m/>
    <m/>
    <m/>
    <m/>
    <m/>
    <x v="0"/>
    <x v="0"/>
    <x v="8"/>
  </r>
  <r>
    <x v="8"/>
    <x v="0"/>
    <n v="312259"/>
    <x v="7"/>
    <x v="0"/>
    <x v="1"/>
    <x v="1"/>
    <m/>
    <m/>
    <m/>
    <m/>
    <m/>
    <x v="0"/>
    <x v="0"/>
    <x v="8"/>
  </r>
  <r>
    <x v="8"/>
    <x v="0"/>
    <n v="312617"/>
    <x v="12"/>
    <x v="1"/>
    <x v="2"/>
    <x v="2"/>
    <s v="100"/>
    <s v="100"/>
    <s v="35"/>
    <s v="8,5"/>
    <s v="25"/>
    <x v="0"/>
    <x v="1"/>
    <x v="8"/>
  </r>
  <r>
    <x v="8"/>
    <x v="0"/>
    <n v="302856"/>
    <x v="19"/>
    <x v="1"/>
    <x v="2"/>
    <x v="2"/>
    <m/>
    <m/>
    <m/>
    <m/>
    <m/>
    <x v="0"/>
    <x v="0"/>
    <x v="8"/>
  </r>
  <r>
    <x v="8"/>
    <x v="0"/>
    <n v="312617"/>
    <x v="12"/>
    <x v="1"/>
    <x v="1"/>
    <x v="1"/>
    <s v="75"/>
    <s v="75"/>
    <s v="26,25"/>
    <s v="6,38"/>
    <s v="0,06"/>
    <x v="3"/>
    <x v="1"/>
    <x v="8"/>
  </r>
  <r>
    <x v="8"/>
    <x v="0"/>
    <n v="206348"/>
    <x v="25"/>
    <x v="1"/>
    <x v="2"/>
    <x v="2"/>
    <s v="250"/>
    <s v="250"/>
    <s v="87,5"/>
    <s v="21,25"/>
    <s v="62.5"/>
    <x v="0"/>
    <x v="1"/>
    <x v="8"/>
  </r>
  <r>
    <x v="8"/>
    <x v="0"/>
    <n v="312807"/>
    <x v="16"/>
    <x v="1"/>
    <x v="2"/>
    <x v="2"/>
    <s v="185"/>
    <s v="185"/>
    <s v="64,75"/>
    <s v="15,73"/>
    <s v="46.25"/>
    <x v="0"/>
    <x v="1"/>
    <x v="8"/>
  </r>
  <r>
    <x v="8"/>
    <x v="4"/>
    <n v="302769"/>
    <x v="24"/>
    <x v="1"/>
    <x v="1"/>
    <x v="1"/>
    <m/>
    <m/>
    <m/>
    <m/>
    <m/>
    <x v="0"/>
    <x v="0"/>
    <x v="8"/>
  </r>
  <r>
    <x v="8"/>
    <x v="0"/>
    <n v="314137"/>
    <x v="20"/>
    <x v="1"/>
    <x v="2"/>
    <x v="2"/>
    <s v="215"/>
    <s v="215"/>
    <s v="75,25"/>
    <s v="18,28"/>
    <s v="53.75"/>
    <x v="0"/>
    <x v="1"/>
    <x v="8"/>
  </r>
  <r>
    <x v="8"/>
    <x v="0"/>
    <n v="315199"/>
    <x v="22"/>
    <x v="1"/>
    <x v="1"/>
    <x v="1"/>
    <m/>
    <m/>
    <m/>
    <m/>
    <m/>
    <x v="0"/>
    <x v="0"/>
    <x v="8"/>
  </r>
  <r>
    <x v="8"/>
    <x v="1"/>
    <n v="302737"/>
    <x v="30"/>
    <x v="1"/>
    <x v="1"/>
    <x v="1"/>
    <m/>
    <m/>
    <m/>
    <m/>
    <m/>
    <x v="0"/>
    <x v="0"/>
    <x v="8"/>
  </r>
  <r>
    <x v="8"/>
    <x v="6"/>
    <n v="206348"/>
    <x v="25"/>
    <x v="1"/>
    <x v="1"/>
    <x v="1"/>
    <s v="150"/>
    <s v="150"/>
    <s v="52,5"/>
    <s v="12,75"/>
    <s v="0,12"/>
    <x v="5"/>
    <x v="1"/>
    <x v="8"/>
  </r>
  <r>
    <x v="8"/>
    <x v="0"/>
    <n v="316646"/>
    <x v="26"/>
    <x v="1"/>
    <x v="2"/>
    <x v="2"/>
    <s v="100"/>
    <s v="100"/>
    <s v="35"/>
    <s v="8,5"/>
    <s v="25"/>
    <x v="0"/>
    <x v="1"/>
    <x v="8"/>
  </r>
  <r>
    <x v="8"/>
    <x v="0"/>
    <n v="302737"/>
    <x v="30"/>
    <x v="1"/>
    <x v="2"/>
    <x v="2"/>
    <s v="210"/>
    <s v="210"/>
    <s v="73,5"/>
    <s v="17,85"/>
    <s v="52.5"/>
    <x v="0"/>
    <x v="1"/>
    <x v="8"/>
  </r>
  <r>
    <x v="8"/>
    <x v="0"/>
    <n v="316646"/>
    <x v="26"/>
    <x v="1"/>
    <x v="1"/>
    <x v="1"/>
    <s v="95"/>
    <s v="95"/>
    <s v="33,25"/>
    <s v="8,08"/>
    <s v="0,08"/>
    <x v="7"/>
    <x v="1"/>
    <x v="8"/>
  </r>
  <r>
    <x v="8"/>
    <x v="3"/>
    <n v="316879"/>
    <x v="32"/>
    <x v="1"/>
    <x v="2"/>
    <x v="2"/>
    <s v="60"/>
    <s v="60"/>
    <s v="21"/>
    <s v="5,1"/>
    <s v="15"/>
    <x v="0"/>
    <x v="1"/>
    <x v="8"/>
  </r>
  <r>
    <x v="8"/>
    <x v="0"/>
    <n v="302335"/>
    <x v="39"/>
    <x v="1"/>
    <x v="1"/>
    <x v="1"/>
    <m/>
    <m/>
    <m/>
    <m/>
    <m/>
    <x v="0"/>
    <x v="0"/>
    <x v="8"/>
  </r>
  <r>
    <x v="8"/>
    <x v="0"/>
    <n v="206708"/>
    <x v="4"/>
    <x v="0"/>
    <x v="2"/>
    <x v="2"/>
    <m/>
    <m/>
    <m/>
    <m/>
    <m/>
    <x v="0"/>
    <x v="0"/>
    <x v="8"/>
  </r>
  <r>
    <x v="8"/>
    <x v="0"/>
    <n v="317470"/>
    <x v="34"/>
    <x v="1"/>
    <x v="2"/>
    <x v="2"/>
    <s v="100"/>
    <s v="100"/>
    <s v="35"/>
    <s v="8,5"/>
    <s v="25"/>
    <x v="0"/>
    <x v="1"/>
    <x v="8"/>
  </r>
  <r>
    <x v="8"/>
    <x v="0"/>
    <n v="317470"/>
    <x v="34"/>
    <x v="1"/>
    <x v="1"/>
    <x v="1"/>
    <s v="75"/>
    <s v="75"/>
    <s v="26,25"/>
    <s v="6,38"/>
    <s v="0,06"/>
    <x v="3"/>
    <x v="1"/>
    <x v="8"/>
  </r>
  <r>
    <x v="8"/>
    <x v="0"/>
    <n v="302335"/>
    <x v="39"/>
    <x v="1"/>
    <x v="2"/>
    <x v="2"/>
    <s v="145"/>
    <s v="145"/>
    <s v="50,75"/>
    <s v="12,33"/>
    <s v="36.25"/>
    <x v="0"/>
    <x v="1"/>
    <x v="8"/>
  </r>
  <r>
    <x v="8"/>
    <x v="0"/>
    <n v="321932"/>
    <x v="41"/>
    <x v="1"/>
    <x v="2"/>
    <x v="2"/>
    <s v="230"/>
    <s v="230"/>
    <s v="80,5"/>
    <s v="19,55"/>
    <s v="57.5"/>
    <x v="0"/>
    <x v="1"/>
    <x v="8"/>
  </r>
  <r>
    <x v="8"/>
    <x v="0"/>
    <n v="206708"/>
    <x v="4"/>
    <x v="1"/>
    <x v="1"/>
    <x v="1"/>
    <m/>
    <m/>
    <m/>
    <m/>
    <m/>
    <x v="0"/>
    <x v="0"/>
    <x v="8"/>
  </r>
  <r>
    <x v="8"/>
    <x v="0"/>
    <n v="301983"/>
    <x v="47"/>
    <x v="1"/>
    <x v="1"/>
    <x v="1"/>
    <m/>
    <m/>
    <m/>
    <m/>
    <m/>
    <x v="0"/>
    <x v="0"/>
    <x v="8"/>
  </r>
  <r>
    <x v="8"/>
    <x v="0"/>
    <n v="323608"/>
    <x v="44"/>
    <x v="1"/>
    <x v="1"/>
    <x v="1"/>
    <s v="130"/>
    <s v="130"/>
    <s v="45,5"/>
    <s v="11,05"/>
    <s v="0,1"/>
    <x v="9"/>
    <x v="1"/>
    <x v="8"/>
  </r>
  <r>
    <x v="8"/>
    <x v="3"/>
    <n v="324108"/>
    <x v="46"/>
    <x v="1"/>
    <x v="2"/>
    <x v="2"/>
    <s v="55"/>
    <s v="55"/>
    <s v="19,25"/>
    <s v="4,68"/>
    <s v="13.75"/>
    <x v="0"/>
    <x v="1"/>
    <x v="8"/>
  </r>
  <r>
    <x v="8"/>
    <x v="0"/>
    <n v="301983"/>
    <x v="47"/>
    <x v="1"/>
    <x v="2"/>
    <x v="2"/>
    <s v="200"/>
    <s v="200"/>
    <s v="70"/>
    <s v="17"/>
    <s v="50"/>
    <x v="0"/>
    <x v="1"/>
    <x v="8"/>
  </r>
  <r>
    <x v="8"/>
    <x v="0"/>
    <n v="206968"/>
    <x v="86"/>
    <x v="1"/>
    <x v="2"/>
    <x v="2"/>
    <s v="215"/>
    <s v="215"/>
    <s v="75,25"/>
    <s v="18,28"/>
    <s v="53.75"/>
    <x v="0"/>
    <x v="1"/>
    <x v="8"/>
  </r>
  <r>
    <x v="8"/>
    <x v="3"/>
    <n v="324108"/>
    <x v="46"/>
    <x v="1"/>
    <x v="0"/>
    <x v="0"/>
    <s v="155"/>
    <s v="155"/>
    <s v="54,25"/>
    <s v="13,18"/>
    <s v="0,12"/>
    <x v="5"/>
    <x v="1"/>
    <x v="8"/>
  </r>
  <r>
    <x v="8"/>
    <x v="3"/>
    <n v="324108"/>
    <x v="46"/>
    <x v="1"/>
    <x v="1"/>
    <x v="1"/>
    <s v="155"/>
    <s v="155"/>
    <s v="54,25"/>
    <s v="13,18"/>
    <s v="0,12"/>
    <x v="5"/>
    <x v="1"/>
    <x v="8"/>
  </r>
  <r>
    <x v="8"/>
    <x v="0"/>
    <n v="301981"/>
    <x v="53"/>
    <x v="1"/>
    <x v="2"/>
    <x v="2"/>
    <s v="200"/>
    <s v="200"/>
    <s v="70"/>
    <s v="17"/>
    <s v="50"/>
    <x v="0"/>
    <x v="1"/>
    <x v="8"/>
  </r>
  <r>
    <x v="8"/>
    <x v="1"/>
    <n v="301920"/>
    <x v="64"/>
    <x v="1"/>
    <x v="1"/>
    <x v="1"/>
    <m/>
    <m/>
    <m/>
    <m/>
    <m/>
    <x v="0"/>
    <x v="0"/>
    <x v="8"/>
  </r>
  <r>
    <x v="8"/>
    <x v="3"/>
    <n v="301809"/>
    <x v="68"/>
    <x v="1"/>
    <x v="1"/>
    <x v="1"/>
    <s v="150"/>
    <s v="150"/>
    <s v="52,5"/>
    <s v="12,75"/>
    <s v="0,12"/>
    <x v="5"/>
    <x v="1"/>
    <x v="8"/>
  </r>
  <r>
    <x v="8"/>
    <x v="0"/>
    <n v="149445"/>
    <x v="102"/>
    <x v="1"/>
    <x v="1"/>
    <x v="1"/>
    <m/>
    <m/>
    <m/>
    <m/>
    <m/>
    <x v="0"/>
    <x v="0"/>
    <x v="8"/>
  </r>
  <r>
    <x v="8"/>
    <x v="1"/>
    <n v="207404"/>
    <x v="2"/>
    <x v="1"/>
    <x v="1"/>
    <x v="1"/>
    <m/>
    <m/>
    <m/>
    <m/>
    <m/>
    <x v="0"/>
    <x v="0"/>
    <x v="8"/>
  </r>
  <r>
    <x v="8"/>
    <x v="0"/>
    <n v="301809"/>
    <x v="68"/>
    <x v="1"/>
    <x v="2"/>
    <x v="2"/>
    <s v="175"/>
    <s v="175"/>
    <s v="61,25"/>
    <s v="14,88"/>
    <s v="43.75"/>
    <x v="0"/>
    <x v="1"/>
    <x v="8"/>
  </r>
  <r>
    <x v="8"/>
    <x v="0"/>
    <n v="301805"/>
    <x v="78"/>
    <x v="1"/>
    <x v="2"/>
    <x v="2"/>
    <s v="200"/>
    <s v="200"/>
    <s v="70"/>
    <s v="17"/>
    <s v="50"/>
    <x v="0"/>
    <x v="1"/>
    <x v="8"/>
  </r>
  <r>
    <x v="8"/>
    <x v="3"/>
    <n v="301760"/>
    <x v="81"/>
    <x v="1"/>
    <x v="1"/>
    <x v="1"/>
    <s v="150"/>
    <s v="150"/>
    <s v="52,5"/>
    <s v="12,75"/>
    <s v="0,12"/>
    <x v="5"/>
    <x v="1"/>
    <x v="8"/>
  </r>
  <r>
    <x v="8"/>
    <x v="0"/>
    <n v="301760"/>
    <x v="81"/>
    <x v="1"/>
    <x v="2"/>
    <x v="2"/>
    <s v="180"/>
    <s v="180"/>
    <s v="63"/>
    <s v="15,3"/>
    <s v="45"/>
    <x v="0"/>
    <x v="1"/>
    <x v="8"/>
  </r>
  <r>
    <x v="8"/>
    <x v="0"/>
    <n v="301229"/>
    <x v="91"/>
    <x v="1"/>
    <x v="2"/>
    <x v="2"/>
    <s v="350"/>
    <s v="350"/>
    <s v="122,5"/>
    <s v="29,75"/>
    <s v="87.5"/>
    <x v="0"/>
    <x v="1"/>
    <x v="8"/>
  </r>
  <r>
    <x v="8"/>
    <x v="0"/>
    <n v="207743"/>
    <x v="5"/>
    <x v="1"/>
    <x v="2"/>
    <x v="2"/>
    <s v="205"/>
    <s v="205"/>
    <s v="71,75"/>
    <s v="17,43"/>
    <s v="51.25"/>
    <x v="0"/>
    <x v="1"/>
    <x v="8"/>
  </r>
  <r>
    <x v="8"/>
    <x v="0"/>
    <n v="300987"/>
    <x v="93"/>
    <x v="1"/>
    <x v="1"/>
    <x v="1"/>
    <m/>
    <m/>
    <m/>
    <m/>
    <m/>
    <x v="0"/>
    <x v="0"/>
    <x v="8"/>
  </r>
  <r>
    <x v="8"/>
    <x v="0"/>
    <n v="300862"/>
    <x v="73"/>
    <x v="1"/>
    <x v="1"/>
    <x v="1"/>
    <m/>
    <m/>
    <m/>
    <m/>
    <m/>
    <x v="0"/>
    <x v="0"/>
    <x v="8"/>
  </r>
  <r>
    <x v="8"/>
    <x v="0"/>
    <n v="207743"/>
    <x v="5"/>
    <x v="1"/>
    <x v="1"/>
    <x v="1"/>
    <m/>
    <m/>
    <m/>
    <m/>
    <m/>
    <x v="0"/>
    <x v="0"/>
    <x v="8"/>
  </r>
  <r>
    <x v="8"/>
    <x v="0"/>
    <n v="300711"/>
    <x v="84"/>
    <x v="1"/>
    <x v="1"/>
    <x v="1"/>
    <m/>
    <m/>
    <m/>
    <m/>
    <m/>
    <x v="0"/>
    <x v="0"/>
    <x v="8"/>
  </r>
  <r>
    <x v="8"/>
    <x v="0"/>
    <n v="300571"/>
    <x v="99"/>
    <x v="1"/>
    <x v="1"/>
    <x v="1"/>
    <s v="0"/>
    <s v="150"/>
    <s v="52,5"/>
    <s v="12,75"/>
    <s v="0"/>
    <x v="11"/>
    <x v="1"/>
    <x v="8"/>
  </r>
  <r>
    <x v="8"/>
    <x v="0"/>
    <n v="300571"/>
    <x v="99"/>
    <x v="1"/>
    <x v="2"/>
    <x v="2"/>
    <s v="0"/>
    <s v="115"/>
    <s v="40,25"/>
    <s v="9,78"/>
    <s v="0"/>
    <x v="0"/>
    <x v="1"/>
    <x v="8"/>
  </r>
  <r>
    <x v="8"/>
    <x v="0"/>
    <n v="300363"/>
    <x v="62"/>
    <x v="1"/>
    <x v="2"/>
    <x v="2"/>
    <s v="200"/>
    <s v="200"/>
    <s v="70"/>
    <s v="17"/>
    <s v="50"/>
    <x v="0"/>
    <x v="1"/>
    <x v="8"/>
  </r>
  <r>
    <x v="8"/>
    <x v="0"/>
    <n v="208277"/>
    <x v="8"/>
    <x v="1"/>
    <x v="2"/>
    <x v="2"/>
    <s v="175"/>
    <s v="175"/>
    <s v="61,25"/>
    <s v="14,88"/>
    <s v="43.75"/>
    <x v="0"/>
    <x v="1"/>
    <x v="8"/>
  </r>
  <r>
    <x v="8"/>
    <x v="3"/>
    <n v="300219"/>
    <x v="104"/>
    <x v="1"/>
    <x v="1"/>
    <x v="1"/>
    <m/>
    <m/>
    <m/>
    <m/>
    <m/>
    <x v="0"/>
    <x v="0"/>
    <x v="8"/>
  </r>
  <r>
    <x v="8"/>
    <x v="0"/>
    <n v="300219"/>
    <x v="104"/>
    <x v="1"/>
    <x v="2"/>
    <x v="2"/>
    <s v="180"/>
    <s v="180"/>
    <s v="63"/>
    <s v="15,3"/>
    <s v="45"/>
    <x v="0"/>
    <x v="1"/>
    <x v="8"/>
  </r>
  <r>
    <x v="8"/>
    <x v="0"/>
    <n v="300169"/>
    <x v="101"/>
    <x v="1"/>
    <x v="1"/>
    <x v="1"/>
    <s v="95"/>
    <s v="95"/>
    <s v="33,25"/>
    <s v="8,08"/>
    <s v="0,08"/>
    <x v="7"/>
    <x v="1"/>
    <x v="8"/>
  </r>
  <r>
    <x v="8"/>
    <x v="0"/>
    <n v="300169"/>
    <x v="101"/>
    <x v="1"/>
    <x v="2"/>
    <x v="2"/>
    <s v="100"/>
    <s v="100"/>
    <s v="35"/>
    <s v="8,5"/>
    <s v="25"/>
    <x v="0"/>
    <x v="1"/>
    <x v="8"/>
  </r>
  <r>
    <x v="8"/>
    <x v="2"/>
    <n v="218987"/>
    <x v="105"/>
    <x v="1"/>
    <x v="1"/>
    <x v="1"/>
    <s v="125"/>
    <s v="125"/>
    <s v="43,75"/>
    <s v="10,63"/>
    <s v="0,1"/>
    <x v="9"/>
    <x v="1"/>
    <x v="8"/>
  </r>
  <r>
    <x v="8"/>
    <x v="3"/>
    <n v="208277"/>
    <x v="8"/>
    <x v="1"/>
    <x v="1"/>
    <x v="1"/>
    <s v="185"/>
    <s v="185"/>
    <s v="64,75"/>
    <s v="15,73"/>
    <s v="0,15"/>
    <x v="2"/>
    <x v="1"/>
    <x v="8"/>
  </r>
  <r>
    <x v="8"/>
    <x v="3"/>
    <n v="218987"/>
    <x v="105"/>
    <x v="1"/>
    <x v="0"/>
    <x v="0"/>
    <s v="125"/>
    <s v="125"/>
    <s v="43,75"/>
    <s v="10,63"/>
    <s v="0,1"/>
    <x v="9"/>
    <x v="1"/>
    <x v="8"/>
  </r>
  <r>
    <x v="8"/>
    <x v="3"/>
    <n v="218987"/>
    <x v="105"/>
    <x v="1"/>
    <x v="2"/>
    <x v="2"/>
    <s v="55"/>
    <s v="55"/>
    <s v="19,25"/>
    <s v="4,68"/>
    <s v="13.75"/>
    <x v="0"/>
    <x v="1"/>
    <x v="8"/>
  </r>
  <r>
    <x v="8"/>
    <x v="0"/>
    <n v="218916"/>
    <x v="72"/>
    <x v="1"/>
    <x v="1"/>
    <x v="1"/>
    <m/>
    <m/>
    <m/>
    <m/>
    <m/>
    <x v="0"/>
    <x v="0"/>
    <x v="8"/>
  </r>
  <r>
    <x v="8"/>
    <x v="0"/>
    <n v="218732"/>
    <x v="89"/>
    <x v="1"/>
    <x v="1"/>
    <x v="1"/>
    <m/>
    <m/>
    <m/>
    <m/>
    <m/>
    <x v="0"/>
    <x v="0"/>
    <x v="8"/>
  </r>
  <r>
    <x v="8"/>
    <x v="0"/>
    <n v="218698"/>
    <x v="97"/>
    <x v="1"/>
    <x v="1"/>
    <x v="1"/>
    <s v="125"/>
    <s v="125"/>
    <s v="43,75"/>
    <s v="10,63"/>
    <s v="0,1"/>
    <x v="9"/>
    <x v="1"/>
    <x v="8"/>
  </r>
  <r>
    <x v="8"/>
    <x v="0"/>
    <n v="209208"/>
    <x v="11"/>
    <x v="1"/>
    <x v="1"/>
    <x v="1"/>
    <m/>
    <m/>
    <m/>
    <m/>
    <m/>
    <x v="0"/>
    <x v="0"/>
    <x v="8"/>
  </r>
  <r>
    <x v="8"/>
    <x v="0"/>
    <n v="218674"/>
    <x v="95"/>
    <x v="1"/>
    <x v="1"/>
    <x v="1"/>
    <m/>
    <m/>
    <m/>
    <m/>
    <m/>
    <x v="0"/>
    <x v="0"/>
    <x v="8"/>
  </r>
  <r>
    <x v="8"/>
    <x v="0"/>
    <n v="218644"/>
    <x v="85"/>
    <x v="1"/>
    <x v="1"/>
    <x v="1"/>
    <m/>
    <m/>
    <m/>
    <m/>
    <m/>
    <x v="0"/>
    <x v="0"/>
    <x v="8"/>
  </r>
  <r>
    <x v="8"/>
    <x v="0"/>
    <n v="218644"/>
    <x v="85"/>
    <x v="1"/>
    <x v="2"/>
    <x v="2"/>
    <s v="85"/>
    <s v="85"/>
    <s v="29,75"/>
    <s v="7,23"/>
    <s v="21.25"/>
    <x v="0"/>
    <x v="1"/>
    <x v="8"/>
  </r>
  <r>
    <x v="8"/>
    <x v="0"/>
    <n v="218628"/>
    <x v="79"/>
    <x v="1"/>
    <x v="1"/>
    <x v="1"/>
    <m/>
    <m/>
    <m/>
    <m/>
    <m/>
    <x v="0"/>
    <x v="0"/>
    <x v="8"/>
  </r>
  <r>
    <x v="8"/>
    <x v="4"/>
    <n v="209209"/>
    <x v="13"/>
    <x v="1"/>
    <x v="1"/>
    <x v="1"/>
    <m/>
    <m/>
    <m/>
    <m/>
    <m/>
    <x v="0"/>
    <x v="0"/>
    <x v="8"/>
  </r>
  <r>
    <x v="8"/>
    <x v="0"/>
    <n v="218628"/>
    <x v="79"/>
    <x v="1"/>
    <x v="2"/>
    <x v="2"/>
    <s v="190"/>
    <s v="190"/>
    <s v="66,5"/>
    <s v="16,15"/>
    <s v="47.5"/>
    <x v="0"/>
    <x v="1"/>
    <x v="8"/>
  </r>
  <r>
    <x v="8"/>
    <x v="0"/>
    <n v="218623"/>
    <x v="1"/>
    <x v="1"/>
    <x v="2"/>
    <x v="2"/>
    <s v="300"/>
    <s v="300"/>
    <s v="105"/>
    <s v="25,5"/>
    <s v="75"/>
    <x v="0"/>
    <x v="1"/>
    <x v="8"/>
  </r>
  <r>
    <x v="8"/>
    <x v="0"/>
    <n v="218616"/>
    <x v="76"/>
    <x v="1"/>
    <x v="1"/>
    <x v="1"/>
    <m/>
    <m/>
    <m/>
    <m/>
    <m/>
    <x v="0"/>
    <x v="0"/>
    <x v="8"/>
  </r>
  <r>
    <x v="8"/>
    <x v="0"/>
    <n v="218402"/>
    <x v="71"/>
    <x v="1"/>
    <x v="1"/>
    <x v="1"/>
    <m/>
    <m/>
    <m/>
    <m/>
    <m/>
    <x v="0"/>
    <x v="0"/>
    <x v="8"/>
  </r>
  <r>
    <x v="8"/>
    <x v="0"/>
    <n v="209211"/>
    <x v="15"/>
    <x v="1"/>
    <x v="1"/>
    <x v="1"/>
    <m/>
    <m/>
    <m/>
    <m/>
    <m/>
    <x v="0"/>
    <x v="0"/>
    <x v="8"/>
  </r>
  <r>
    <x v="8"/>
    <x v="4"/>
    <n v="218225"/>
    <x v="66"/>
    <x v="1"/>
    <x v="1"/>
    <x v="1"/>
    <m/>
    <m/>
    <m/>
    <m/>
    <m/>
    <x v="0"/>
    <x v="0"/>
    <x v="8"/>
  </r>
  <r>
    <x v="8"/>
    <x v="0"/>
    <n v="218210"/>
    <x v="61"/>
    <x v="1"/>
    <x v="2"/>
    <x v="2"/>
    <s v="185"/>
    <s v="185"/>
    <s v="64,75"/>
    <s v="15,73"/>
    <s v="46.25"/>
    <x v="0"/>
    <x v="1"/>
    <x v="8"/>
  </r>
  <r>
    <x v="8"/>
    <x v="0"/>
    <n v="217678"/>
    <x v="55"/>
    <x v="1"/>
    <x v="1"/>
    <x v="1"/>
    <m/>
    <m/>
    <m/>
    <m/>
    <m/>
    <x v="0"/>
    <x v="0"/>
    <x v="8"/>
  </r>
  <r>
    <x v="8"/>
    <x v="0"/>
    <n v="217081"/>
    <x v="51"/>
    <x v="1"/>
    <x v="1"/>
    <x v="1"/>
    <m/>
    <m/>
    <m/>
    <m/>
    <m/>
    <x v="0"/>
    <x v="0"/>
    <x v="8"/>
  </r>
  <r>
    <x v="8"/>
    <x v="0"/>
    <n v="210001"/>
    <x v="17"/>
    <x v="1"/>
    <x v="2"/>
    <x v="2"/>
    <s v="195"/>
    <s v="195"/>
    <s v="68,25"/>
    <s v="16,58"/>
    <s v="48.75"/>
    <x v="0"/>
    <x v="1"/>
    <x v="8"/>
  </r>
  <r>
    <x v="8"/>
    <x v="0"/>
    <n v="216566"/>
    <x v="49"/>
    <x v="1"/>
    <x v="1"/>
    <x v="1"/>
    <m/>
    <m/>
    <m/>
    <m/>
    <m/>
    <x v="0"/>
    <x v="0"/>
    <x v="8"/>
  </r>
  <r>
    <x v="8"/>
    <x v="0"/>
    <n v="216476"/>
    <x v="48"/>
    <x v="1"/>
    <x v="1"/>
    <x v="1"/>
    <m/>
    <m/>
    <m/>
    <m/>
    <m/>
    <x v="0"/>
    <x v="0"/>
    <x v="8"/>
  </r>
  <r>
    <x v="8"/>
    <x v="0"/>
    <n v="215020"/>
    <x v="43"/>
    <x v="1"/>
    <x v="1"/>
    <x v="1"/>
    <m/>
    <m/>
    <m/>
    <m/>
    <m/>
    <x v="0"/>
    <x v="0"/>
    <x v="8"/>
  </r>
  <r>
    <x v="8"/>
    <x v="3"/>
    <n v="215020"/>
    <x v="43"/>
    <x v="1"/>
    <x v="2"/>
    <x v="2"/>
    <s v="50"/>
    <s v="50"/>
    <s v="17,5"/>
    <s v="4,25"/>
    <s v="12.5"/>
    <x v="0"/>
    <x v="1"/>
    <x v="8"/>
  </r>
  <r>
    <x v="8"/>
    <x v="0"/>
    <n v="214951"/>
    <x v="40"/>
    <x v="1"/>
    <x v="1"/>
    <x v="1"/>
    <m/>
    <m/>
    <m/>
    <m/>
    <m/>
    <x v="0"/>
    <x v="0"/>
    <x v="8"/>
  </r>
  <r>
    <x v="8"/>
    <x v="0"/>
    <n v="213849"/>
    <x v="37"/>
    <x v="1"/>
    <x v="1"/>
    <x v="1"/>
    <m/>
    <m/>
    <m/>
    <m/>
    <m/>
    <x v="0"/>
    <x v="0"/>
    <x v="8"/>
  </r>
  <r>
    <x v="8"/>
    <x v="0"/>
    <n v="210001"/>
    <x v="17"/>
    <x v="1"/>
    <x v="1"/>
    <x v="1"/>
    <s v="225"/>
    <s v="225"/>
    <s v="78,75"/>
    <s v="19,13"/>
    <s v="0,18"/>
    <x v="4"/>
    <x v="1"/>
    <x v="8"/>
  </r>
  <r>
    <x v="8"/>
    <x v="0"/>
    <n v="211622"/>
    <x v="33"/>
    <x v="1"/>
    <x v="2"/>
    <x v="2"/>
    <s v="195"/>
    <s v="195"/>
    <s v="68,25"/>
    <s v="16,58"/>
    <s v="48.75"/>
    <x v="0"/>
    <x v="1"/>
    <x v="8"/>
  </r>
  <r>
    <x v="8"/>
    <x v="4"/>
    <n v="211470"/>
    <x v="31"/>
    <x v="1"/>
    <x v="1"/>
    <x v="1"/>
    <m/>
    <m/>
    <m/>
    <m/>
    <m/>
    <x v="0"/>
    <x v="0"/>
    <x v="8"/>
  </r>
  <r>
    <x v="8"/>
    <x v="0"/>
    <n v="211415"/>
    <x v="29"/>
    <x v="1"/>
    <x v="1"/>
    <x v="1"/>
    <m/>
    <m/>
    <m/>
    <m/>
    <m/>
    <x v="0"/>
    <x v="0"/>
    <x v="8"/>
  </r>
  <r>
    <x v="8"/>
    <x v="0"/>
    <n v="210557"/>
    <x v="28"/>
    <x v="1"/>
    <x v="1"/>
    <x v="1"/>
    <m/>
    <m/>
    <m/>
    <m/>
    <m/>
    <x v="0"/>
    <x v="0"/>
    <x v="8"/>
  </r>
  <r>
    <x v="8"/>
    <x v="0"/>
    <n v="210515"/>
    <x v="23"/>
    <x v="1"/>
    <x v="1"/>
    <x v="1"/>
    <m/>
    <m/>
    <m/>
    <m/>
    <m/>
    <x v="0"/>
    <x v="0"/>
    <x v="8"/>
  </r>
  <r>
    <x v="8"/>
    <x v="0"/>
    <n v="210515"/>
    <x v="23"/>
    <x v="1"/>
    <x v="2"/>
    <x v="2"/>
    <s v="200"/>
    <s v="200"/>
    <s v="70"/>
    <s v="17"/>
    <s v="50"/>
    <x v="0"/>
    <x v="1"/>
    <x v="8"/>
  </r>
  <r>
    <x v="9"/>
    <x v="0"/>
    <n v="312259"/>
    <x v="7"/>
    <x v="1"/>
    <x v="2"/>
    <x v="2"/>
    <s v="230"/>
    <s v="230"/>
    <s v="80,5"/>
    <s v="19,55"/>
    <s v="57.5"/>
    <x v="0"/>
    <x v="1"/>
    <x v="9"/>
  </r>
  <r>
    <x v="9"/>
    <x v="3"/>
    <n v="316879"/>
    <x v="32"/>
    <x v="1"/>
    <x v="2"/>
    <x v="2"/>
    <s v="60"/>
    <s v="60"/>
    <s v="21"/>
    <s v="5,1"/>
    <s v="15"/>
    <x v="0"/>
    <x v="1"/>
    <x v="9"/>
  </r>
  <r>
    <x v="9"/>
    <x v="0"/>
    <n v="321932"/>
    <x v="41"/>
    <x v="0"/>
    <x v="1"/>
    <x v="1"/>
    <s v="100"/>
    <s v="100"/>
    <s v="35"/>
    <s v="8,5"/>
    <s v="0,08"/>
    <x v="7"/>
    <x v="1"/>
    <x v="9"/>
  </r>
  <r>
    <x v="9"/>
    <x v="0"/>
    <n v="321932"/>
    <x v="41"/>
    <x v="0"/>
    <x v="0"/>
    <x v="0"/>
    <s v="100"/>
    <s v="100"/>
    <s v="35"/>
    <s v="8,5"/>
    <s v="0,08"/>
    <x v="7"/>
    <x v="1"/>
    <x v="9"/>
  </r>
  <r>
    <x v="9"/>
    <x v="0"/>
    <n v="300862"/>
    <x v="73"/>
    <x v="0"/>
    <x v="0"/>
    <x v="0"/>
    <m/>
    <m/>
    <m/>
    <m/>
    <m/>
    <x v="0"/>
    <x v="0"/>
    <x v="9"/>
  </r>
  <r>
    <x v="9"/>
    <x v="0"/>
    <n v="300862"/>
    <x v="73"/>
    <x v="0"/>
    <x v="2"/>
    <x v="2"/>
    <m/>
    <m/>
    <m/>
    <m/>
    <m/>
    <x v="0"/>
    <x v="0"/>
    <x v="9"/>
  </r>
  <r>
    <x v="9"/>
    <x v="0"/>
    <n v="210515"/>
    <x v="23"/>
    <x v="1"/>
    <x v="2"/>
    <x v="2"/>
    <s v="200"/>
    <s v="200"/>
    <s v="70"/>
    <s v="17"/>
    <s v="50"/>
    <x v="0"/>
    <x v="1"/>
    <x v="9"/>
  </r>
  <r>
    <x v="9"/>
    <x v="0"/>
    <n v="218623"/>
    <x v="1"/>
    <x v="0"/>
    <x v="1"/>
    <x v="1"/>
    <m/>
    <m/>
    <m/>
    <m/>
    <m/>
    <x v="0"/>
    <x v="0"/>
    <x v="9"/>
  </r>
  <r>
    <x v="9"/>
    <x v="0"/>
    <n v="218623"/>
    <x v="1"/>
    <x v="0"/>
    <x v="0"/>
    <x v="0"/>
    <m/>
    <m/>
    <m/>
    <m/>
    <m/>
    <x v="0"/>
    <x v="0"/>
    <x v="9"/>
  </r>
  <r>
    <x v="9"/>
    <x v="0"/>
    <n v="117819"/>
    <x v="69"/>
    <x v="0"/>
    <x v="0"/>
    <x v="0"/>
    <m/>
    <m/>
    <m/>
    <m/>
    <m/>
    <x v="0"/>
    <x v="0"/>
    <x v="9"/>
  </r>
  <r>
    <x v="9"/>
    <x v="0"/>
    <n v="117819"/>
    <x v="69"/>
    <x v="0"/>
    <x v="2"/>
    <x v="2"/>
    <m/>
    <m/>
    <m/>
    <m/>
    <m/>
    <x v="0"/>
    <x v="0"/>
    <x v="9"/>
  </r>
  <r>
    <x v="9"/>
    <x v="0"/>
    <n v="323608"/>
    <x v="44"/>
    <x v="0"/>
    <x v="0"/>
    <x v="0"/>
    <s v="130"/>
    <s v="130"/>
    <s v="45,5"/>
    <s v="11,05"/>
    <s v="0,1"/>
    <x v="9"/>
    <x v="1"/>
    <x v="9"/>
  </r>
  <r>
    <x v="9"/>
    <x v="0"/>
    <n v="323608"/>
    <x v="44"/>
    <x v="1"/>
    <x v="2"/>
    <x v="2"/>
    <m/>
    <m/>
    <m/>
    <m/>
    <m/>
    <x v="0"/>
    <x v="0"/>
    <x v="9"/>
  </r>
  <r>
    <x v="9"/>
    <x v="0"/>
    <n v="210515"/>
    <x v="23"/>
    <x v="1"/>
    <x v="1"/>
    <x v="1"/>
    <m/>
    <m/>
    <m/>
    <m/>
    <m/>
    <x v="0"/>
    <x v="0"/>
    <x v="9"/>
  </r>
  <r>
    <x v="9"/>
    <x v="0"/>
    <n v="211415"/>
    <x v="29"/>
    <x v="0"/>
    <x v="0"/>
    <x v="0"/>
    <m/>
    <m/>
    <m/>
    <m/>
    <m/>
    <x v="0"/>
    <x v="0"/>
    <x v="9"/>
  </r>
  <r>
    <x v="9"/>
    <x v="0"/>
    <n v="211415"/>
    <x v="29"/>
    <x v="0"/>
    <x v="2"/>
    <x v="2"/>
    <m/>
    <m/>
    <m/>
    <m/>
    <m/>
    <x v="0"/>
    <x v="0"/>
    <x v="9"/>
  </r>
  <r>
    <x v="9"/>
    <x v="0"/>
    <n v="204952"/>
    <x v="57"/>
    <x v="0"/>
    <x v="0"/>
    <x v="0"/>
    <m/>
    <m/>
    <m/>
    <m/>
    <m/>
    <x v="0"/>
    <x v="0"/>
    <x v="9"/>
  </r>
  <r>
    <x v="9"/>
    <x v="0"/>
    <n v="204952"/>
    <x v="57"/>
    <x v="0"/>
    <x v="2"/>
    <x v="2"/>
    <m/>
    <m/>
    <m/>
    <m/>
    <m/>
    <x v="0"/>
    <x v="0"/>
    <x v="9"/>
  </r>
  <r>
    <x v="9"/>
    <x v="0"/>
    <n v="316879"/>
    <x v="32"/>
    <x v="0"/>
    <x v="1"/>
    <x v="1"/>
    <m/>
    <m/>
    <m/>
    <m/>
    <m/>
    <x v="0"/>
    <x v="0"/>
    <x v="9"/>
  </r>
  <r>
    <x v="9"/>
    <x v="0"/>
    <n v="316879"/>
    <x v="32"/>
    <x v="0"/>
    <x v="0"/>
    <x v="0"/>
    <m/>
    <m/>
    <m/>
    <m/>
    <m/>
    <x v="0"/>
    <x v="0"/>
    <x v="9"/>
  </r>
  <r>
    <x v="9"/>
    <x v="0"/>
    <n v="210557"/>
    <x v="28"/>
    <x v="1"/>
    <x v="1"/>
    <x v="1"/>
    <m/>
    <m/>
    <m/>
    <m/>
    <m/>
    <x v="0"/>
    <x v="0"/>
    <x v="9"/>
  </r>
  <r>
    <x v="9"/>
    <x v="0"/>
    <n v="316646"/>
    <x v="26"/>
    <x v="0"/>
    <x v="0"/>
    <x v="0"/>
    <s v="95"/>
    <s v="95"/>
    <s v="33,25"/>
    <s v="8,08"/>
    <s v="0,08"/>
    <x v="7"/>
    <x v="1"/>
    <x v="9"/>
  </r>
  <r>
    <x v="9"/>
    <x v="0"/>
    <n v="210515"/>
    <x v="23"/>
    <x v="0"/>
    <x v="0"/>
    <x v="0"/>
    <m/>
    <m/>
    <m/>
    <m/>
    <m/>
    <x v="0"/>
    <x v="0"/>
    <x v="9"/>
  </r>
  <r>
    <x v="9"/>
    <x v="0"/>
    <n v="117230"/>
    <x v="60"/>
    <x v="0"/>
    <x v="0"/>
    <x v="0"/>
    <m/>
    <m/>
    <m/>
    <m/>
    <m/>
    <x v="0"/>
    <x v="0"/>
    <x v="9"/>
  </r>
  <r>
    <x v="9"/>
    <x v="0"/>
    <n v="117230"/>
    <x v="60"/>
    <x v="0"/>
    <x v="2"/>
    <x v="2"/>
    <m/>
    <m/>
    <m/>
    <m/>
    <m/>
    <x v="0"/>
    <x v="0"/>
    <x v="9"/>
  </r>
  <r>
    <x v="9"/>
    <x v="0"/>
    <n v="211415"/>
    <x v="29"/>
    <x v="1"/>
    <x v="1"/>
    <x v="1"/>
    <m/>
    <m/>
    <m/>
    <m/>
    <m/>
    <x v="0"/>
    <x v="0"/>
    <x v="9"/>
  </r>
  <r>
    <x v="9"/>
    <x v="0"/>
    <n v="300363"/>
    <x v="62"/>
    <x v="0"/>
    <x v="1"/>
    <x v="1"/>
    <m/>
    <m/>
    <m/>
    <m/>
    <m/>
    <x v="0"/>
    <x v="0"/>
    <x v="9"/>
  </r>
  <r>
    <x v="9"/>
    <x v="0"/>
    <n v="300363"/>
    <x v="62"/>
    <x v="0"/>
    <x v="0"/>
    <x v="0"/>
    <m/>
    <m/>
    <m/>
    <m/>
    <m/>
    <x v="0"/>
    <x v="0"/>
    <x v="9"/>
  </r>
  <r>
    <x v="9"/>
    <x v="0"/>
    <n v="160030"/>
    <x v="59"/>
    <x v="0"/>
    <x v="0"/>
    <x v="0"/>
    <m/>
    <m/>
    <m/>
    <m/>
    <m/>
    <x v="0"/>
    <x v="0"/>
    <x v="9"/>
  </r>
  <r>
    <x v="9"/>
    <x v="0"/>
    <n v="160030"/>
    <x v="59"/>
    <x v="0"/>
    <x v="2"/>
    <x v="2"/>
    <m/>
    <m/>
    <m/>
    <m/>
    <m/>
    <x v="0"/>
    <x v="0"/>
    <x v="9"/>
  </r>
  <r>
    <x v="9"/>
    <x v="0"/>
    <n v="131643"/>
    <x v="58"/>
    <x v="0"/>
    <x v="0"/>
    <x v="0"/>
    <m/>
    <m/>
    <m/>
    <m/>
    <m/>
    <x v="0"/>
    <x v="0"/>
    <x v="9"/>
  </r>
  <r>
    <x v="9"/>
    <x v="4"/>
    <n v="211470"/>
    <x v="31"/>
    <x v="1"/>
    <x v="1"/>
    <x v="1"/>
    <m/>
    <m/>
    <m/>
    <m/>
    <m/>
    <x v="0"/>
    <x v="0"/>
    <x v="9"/>
  </r>
  <r>
    <x v="9"/>
    <x v="0"/>
    <n v="131643"/>
    <x v="58"/>
    <x v="0"/>
    <x v="2"/>
    <x v="2"/>
    <m/>
    <m/>
    <m/>
    <m/>
    <m/>
    <x v="0"/>
    <x v="0"/>
    <x v="9"/>
  </r>
  <r>
    <x v="9"/>
    <x v="0"/>
    <n v="302988"/>
    <x v="14"/>
    <x v="0"/>
    <x v="0"/>
    <x v="0"/>
    <m/>
    <m/>
    <m/>
    <m/>
    <m/>
    <x v="0"/>
    <x v="0"/>
    <x v="9"/>
  </r>
  <r>
    <x v="9"/>
    <x v="0"/>
    <n v="302988"/>
    <x v="14"/>
    <x v="0"/>
    <x v="2"/>
    <x v="2"/>
    <m/>
    <m/>
    <m/>
    <m/>
    <m/>
    <x v="0"/>
    <x v="0"/>
    <x v="9"/>
  </r>
  <r>
    <x v="9"/>
    <x v="0"/>
    <n v="210001"/>
    <x v="17"/>
    <x v="1"/>
    <x v="1"/>
    <x v="1"/>
    <s v="225"/>
    <s v="225"/>
    <s v="78,75"/>
    <s v="19,13"/>
    <s v="0,18"/>
    <x v="4"/>
    <x v="1"/>
    <x v="9"/>
  </r>
  <r>
    <x v="9"/>
    <x v="0"/>
    <n v="211622"/>
    <x v="33"/>
    <x v="1"/>
    <x v="2"/>
    <x v="2"/>
    <s v="195"/>
    <s v="195"/>
    <s v="68,25"/>
    <s v="16,58"/>
    <s v="48.75"/>
    <x v="0"/>
    <x v="1"/>
    <x v="9"/>
  </r>
  <r>
    <x v="9"/>
    <x v="0"/>
    <n v="302737"/>
    <x v="30"/>
    <x v="0"/>
    <x v="0"/>
    <x v="0"/>
    <m/>
    <m/>
    <m/>
    <m/>
    <m/>
    <x v="0"/>
    <x v="0"/>
    <x v="9"/>
  </r>
  <r>
    <x v="9"/>
    <x v="0"/>
    <n v="302769"/>
    <x v="24"/>
    <x v="0"/>
    <x v="0"/>
    <x v="0"/>
    <m/>
    <m/>
    <m/>
    <m/>
    <m/>
    <x v="0"/>
    <x v="0"/>
    <x v="9"/>
  </r>
  <r>
    <x v="9"/>
    <x v="0"/>
    <n v="302769"/>
    <x v="24"/>
    <x v="0"/>
    <x v="2"/>
    <x v="2"/>
    <m/>
    <m/>
    <m/>
    <m/>
    <m/>
    <x v="0"/>
    <x v="0"/>
    <x v="9"/>
  </r>
  <r>
    <x v="9"/>
    <x v="0"/>
    <n v="213849"/>
    <x v="37"/>
    <x v="1"/>
    <x v="1"/>
    <x v="1"/>
    <m/>
    <m/>
    <m/>
    <m/>
    <m/>
    <x v="0"/>
    <x v="0"/>
    <x v="9"/>
  </r>
  <r>
    <x v="9"/>
    <x v="0"/>
    <n v="218616"/>
    <x v="76"/>
    <x v="0"/>
    <x v="0"/>
    <x v="0"/>
    <m/>
    <m/>
    <m/>
    <m/>
    <m/>
    <x v="0"/>
    <x v="0"/>
    <x v="9"/>
  </r>
  <r>
    <x v="9"/>
    <x v="0"/>
    <n v="218616"/>
    <x v="76"/>
    <x v="0"/>
    <x v="2"/>
    <x v="2"/>
    <m/>
    <m/>
    <m/>
    <m/>
    <m/>
    <x v="0"/>
    <x v="0"/>
    <x v="9"/>
  </r>
  <r>
    <x v="9"/>
    <x v="0"/>
    <n v="149445"/>
    <x v="102"/>
    <x v="1"/>
    <x v="1"/>
    <x v="1"/>
    <m/>
    <m/>
    <m/>
    <m/>
    <m/>
    <x v="0"/>
    <x v="0"/>
    <x v="9"/>
  </r>
  <r>
    <x v="9"/>
    <x v="0"/>
    <n v="144649"/>
    <x v="94"/>
    <x v="1"/>
    <x v="1"/>
    <x v="1"/>
    <m/>
    <m/>
    <m/>
    <m/>
    <m/>
    <x v="0"/>
    <x v="0"/>
    <x v="9"/>
  </r>
  <r>
    <x v="9"/>
    <x v="0"/>
    <n v="214951"/>
    <x v="40"/>
    <x v="1"/>
    <x v="1"/>
    <x v="1"/>
    <m/>
    <m/>
    <m/>
    <m/>
    <m/>
    <x v="0"/>
    <x v="0"/>
    <x v="9"/>
  </r>
  <r>
    <x v="9"/>
    <x v="0"/>
    <n v="140302"/>
    <x v="106"/>
    <x v="1"/>
    <x v="1"/>
    <x v="1"/>
    <m/>
    <m/>
    <m/>
    <m/>
    <m/>
    <x v="0"/>
    <x v="0"/>
    <x v="9"/>
  </r>
  <r>
    <x v="9"/>
    <x v="0"/>
    <n v="158311"/>
    <x v="80"/>
    <x v="1"/>
    <x v="1"/>
    <x v="1"/>
    <m/>
    <m/>
    <m/>
    <m/>
    <m/>
    <x v="0"/>
    <x v="0"/>
    <x v="9"/>
  </r>
  <r>
    <x v="9"/>
    <x v="0"/>
    <n v="131643"/>
    <x v="58"/>
    <x v="1"/>
    <x v="1"/>
    <x v="1"/>
    <m/>
    <m/>
    <m/>
    <m/>
    <m/>
    <x v="0"/>
    <x v="0"/>
    <x v="9"/>
  </r>
  <r>
    <x v="9"/>
    <x v="3"/>
    <n v="130744"/>
    <x v="103"/>
    <x v="1"/>
    <x v="1"/>
    <x v="1"/>
    <s v="160"/>
    <s v="160"/>
    <s v="56"/>
    <s v="13,6"/>
    <s v="0,13"/>
    <x v="13"/>
    <x v="1"/>
    <x v="9"/>
  </r>
  <r>
    <x v="9"/>
    <x v="3"/>
    <n v="215020"/>
    <x v="43"/>
    <x v="1"/>
    <x v="2"/>
    <x v="2"/>
    <s v="50"/>
    <s v="50"/>
    <s v="17,5"/>
    <s v="4,25"/>
    <s v="12.5"/>
    <x v="0"/>
    <x v="1"/>
    <x v="9"/>
  </r>
  <r>
    <x v="9"/>
    <x v="2"/>
    <n v="158751"/>
    <x v="98"/>
    <x v="1"/>
    <x v="1"/>
    <x v="1"/>
    <m/>
    <m/>
    <m/>
    <m/>
    <m/>
    <x v="0"/>
    <x v="0"/>
    <x v="9"/>
  </r>
  <r>
    <x v="9"/>
    <x v="3"/>
    <n v="130744"/>
    <x v="103"/>
    <x v="1"/>
    <x v="0"/>
    <x v="0"/>
    <s v="160"/>
    <s v="160"/>
    <s v="56"/>
    <s v="13,6"/>
    <s v="0,13"/>
    <x v="13"/>
    <x v="1"/>
    <x v="9"/>
  </r>
  <r>
    <x v="9"/>
    <x v="0"/>
    <n v="130744"/>
    <x v="103"/>
    <x v="1"/>
    <x v="2"/>
    <x v="2"/>
    <s v="155"/>
    <s v="155"/>
    <s v="54,25"/>
    <s v="13,18"/>
    <s v="38.75"/>
    <x v="0"/>
    <x v="1"/>
    <x v="9"/>
  </r>
  <r>
    <x v="9"/>
    <x v="0"/>
    <n v="160030"/>
    <x v="59"/>
    <x v="1"/>
    <x v="1"/>
    <x v="1"/>
    <m/>
    <m/>
    <m/>
    <m/>
    <m/>
    <x v="0"/>
    <x v="0"/>
    <x v="9"/>
  </r>
  <r>
    <x v="9"/>
    <x v="0"/>
    <n v="215020"/>
    <x v="43"/>
    <x v="1"/>
    <x v="1"/>
    <x v="1"/>
    <m/>
    <m/>
    <m/>
    <m/>
    <m/>
    <x v="0"/>
    <x v="0"/>
    <x v="9"/>
  </r>
  <r>
    <x v="9"/>
    <x v="0"/>
    <n v="120762"/>
    <x v="100"/>
    <x v="1"/>
    <x v="1"/>
    <x v="1"/>
    <s v="140"/>
    <s v="140"/>
    <s v="49"/>
    <s v="11,9"/>
    <s v="0,11"/>
    <x v="12"/>
    <x v="1"/>
    <x v="9"/>
  </r>
  <r>
    <x v="9"/>
    <x v="0"/>
    <n v="161003"/>
    <x v="96"/>
    <x v="1"/>
    <x v="1"/>
    <x v="1"/>
    <m/>
    <m/>
    <m/>
    <m/>
    <m/>
    <x v="0"/>
    <x v="0"/>
    <x v="9"/>
  </r>
  <r>
    <x v="9"/>
    <x v="0"/>
    <n v="120762"/>
    <x v="100"/>
    <x v="1"/>
    <x v="2"/>
    <x v="2"/>
    <s v="165"/>
    <s v="165"/>
    <s v="57,75"/>
    <s v="14,03"/>
    <s v="41.25"/>
    <x v="0"/>
    <x v="1"/>
    <x v="9"/>
  </r>
  <r>
    <x v="9"/>
    <x v="0"/>
    <n v="118535"/>
    <x v="90"/>
    <x v="1"/>
    <x v="1"/>
    <x v="1"/>
    <m/>
    <m/>
    <m/>
    <m/>
    <m/>
    <x v="0"/>
    <x v="0"/>
    <x v="9"/>
  </r>
  <r>
    <x v="9"/>
    <x v="0"/>
    <n v="216476"/>
    <x v="48"/>
    <x v="1"/>
    <x v="1"/>
    <x v="1"/>
    <m/>
    <m/>
    <m/>
    <m/>
    <m/>
    <x v="0"/>
    <x v="0"/>
    <x v="9"/>
  </r>
  <r>
    <x v="9"/>
    <x v="4"/>
    <n v="161520"/>
    <x v="92"/>
    <x v="1"/>
    <x v="1"/>
    <x v="1"/>
    <m/>
    <m/>
    <m/>
    <m/>
    <m/>
    <x v="0"/>
    <x v="0"/>
    <x v="9"/>
  </r>
  <r>
    <x v="9"/>
    <x v="0"/>
    <n v="117986"/>
    <x v="87"/>
    <x v="1"/>
    <x v="1"/>
    <x v="1"/>
    <s v="195"/>
    <s v="195"/>
    <s v="68,25"/>
    <s v="16,58"/>
    <s v="0,16"/>
    <x v="10"/>
    <x v="1"/>
    <x v="9"/>
  </r>
  <r>
    <x v="9"/>
    <x v="3"/>
    <n v="117986"/>
    <x v="87"/>
    <x v="1"/>
    <x v="0"/>
    <x v="0"/>
    <s v="195"/>
    <s v="195"/>
    <s v="68,25"/>
    <s v="16,58"/>
    <s v="0,16"/>
    <x v="10"/>
    <x v="1"/>
    <x v="9"/>
  </r>
  <r>
    <x v="9"/>
    <x v="0"/>
    <n v="210001"/>
    <x v="17"/>
    <x v="1"/>
    <x v="2"/>
    <x v="2"/>
    <s v="195"/>
    <s v="195"/>
    <s v="68,25"/>
    <s v="16,58"/>
    <s v="48.75"/>
    <x v="0"/>
    <x v="1"/>
    <x v="9"/>
  </r>
  <r>
    <x v="9"/>
    <x v="0"/>
    <n v="216566"/>
    <x v="49"/>
    <x v="1"/>
    <x v="1"/>
    <x v="1"/>
    <m/>
    <m/>
    <m/>
    <m/>
    <m/>
    <x v="0"/>
    <x v="0"/>
    <x v="9"/>
  </r>
  <r>
    <x v="9"/>
    <x v="0"/>
    <n v="168458"/>
    <x v="88"/>
    <x v="1"/>
    <x v="1"/>
    <x v="1"/>
    <m/>
    <m/>
    <m/>
    <m/>
    <m/>
    <x v="0"/>
    <x v="0"/>
    <x v="9"/>
  </r>
  <r>
    <x v="9"/>
    <x v="0"/>
    <n v="117986"/>
    <x v="87"/>
    <x v="1"/>
    <x v="2"/>
    <x v="2"/>
    <s v="260"/>
    <s v="260"/>
    <s v="91"/>
    <s v="22,1"/>
    <s v="65"/>
    <x v="0"/>
    <x v="1"/>
    <x v="9"/>
  </r>
  <r>
    <x v="9"/>
    <x v="0"/>
    <n v="169537"/>
    <x v="83"/>
    <x v="1"/>
    <x v="1"/>
    <x v="1"/>
    <m/>
    <m/>
    <m/>
    <m/>
    <m/>
    <x v="0"/>
    <x v="0"/>
    <x v="9"/>
  </r>
  <r>
    <x v="9"/>
    <x v="0"/>
    <n v="117866"/>
    <x v="82"/>
    <x v="1"/>
    <x v="1"/>
    <x v="1"/>
    <m/>
    <m/>
    <m/>
    <m/>
    <m/>
    <x v="0"/>
    <x v="0"/>
    <x v="9"/>
  </r>
  <r>
    <x v="9"/>
    <x v="0"/>
    <n v="217081"/>
    <x v="51"/>
    <x v="1"/>
    <x v="1"/>
    <x v="1"/>
    <m/>
    <m/>
    <m/>
    <m/>
    <m/>
    <x v="0"/>
    <x v="0"/>
    <x v="9"/>
  </r>
  <r>
    <x v="9"/>
    <x v="0"/>
    <n v="117819"/>
    <x v="69"/>
    <x v="1"/>
    <x v="1"/>
    <x v="1"/>
    <m/>
    <m/>
    <m/>
    <m/>
    <m/>
    <x v="0"/>
    <x v="0"/>
    <x v="9"/>
  </r>
  <r>
    <x v="9"/>
    <x v="0"/>
    <n v="169872"/>
    <x v="77"/>
    <x v="1"/>
    <x v="1"/>
    <x v="1"/>
    <m/>
    <m/>
    <m/>
    <m/>
    <m/>
    <x v="0"/>
    <x v="0"/>
    <x v="9"/>
  </r>
  <r>
    <x v="9"/>
    <x v="1"/>
    <n v="117501"/>
    <x v="75"/>
    <x v="1"/>
    <x v="1"/>
    <x v="1"/>
    <s v="200"/>
    <s v="200"/>
    <s v="70"/>
    <s v="17"/>
    <s v="0,16"/>
    <x v="10"/>
    <x v="1"/>
    <x v="9"/>
  </r>
  <r>
    <x v="9"/>
    <x v="0"/>
    <n v="117456"/>
    <x v="70"/>
    <x v="1"/>
    <x v="1"/>
    <x v="1"/>
    <m/>
    <m/>
    <m/>
    <m/>
    <m/>
    <x v="0"/>
    <x v="0"/>
    <x v="9"/>
  </r>
  <r>
    <x v="9"/>
    <x v="0"/>
    <n v="217678"/>
    <x v="55"/>
    <x v="1"/>
    <x v="1"/>
    <x v="1"/>
    <m/>
    <m/>
    <m/>
    <m/>
    <m/>
    <x v="0"/>
    <x v="0"/>
    <x v="9"/>
  </r>
  <r>
    <x v="9"/>
    <x v="0"/>
    <n v="203631"/>
    <x v="74"/>
    <x v="1"/>
    <x v="1"/>
    <x v="1"/>
    <m/>
    <m/>
    <m/>
    <m/>
    <m/>
    <x v="0"/>
    <x v="0"/>
    <x v="9"/>
  </r>
  <r>
    <x v="9"/>
    <x v="0"/>
    <n v="117442"/>
    <x v="65"/>
    <x v="1"/>
    <x v="1"/>
    <x v="1"/>
    <m/>
    <m/>
    <m/>
    <m/>
    <m/>
    <x v="0"/>
    <x v="0"/>
    <x v="9"/>
  </r>
  <r>
    <x v="9"/>
    <x v="0"/>
    <n v="204615"/>
    <x v="67"/>
    <x v="1"/>
    <x v="1"/>
    <x v="1"/>
    <m/>
    <m/>
    <m/>
    <m/>
    <m/>
    <x v="0"/>
    <x v="0"/>
    <x v="9"/>
  </r>
  <r>
    <x v="9"/>
    <x v="0"/>
    <n v="117230"/>
    <x v="60"/>
    <x v="1"/>
    <x v="1"/>
    <x v="1"/>
    <m/>
    <m/>
    <m/>
    <m/>
    <m/>
    <x v="0"/>
    <x v="0"/>
    <x v="9"/>
  </r>
  <r>
    <x v="9"/>
    <x v="0"/>
    <n v="218210"/>
    <x v="61"/>
    <x v="1"/>
    <x v="2"/>
    <x v="2"/>
    <s v="185"/>
    <s v="185"/>
    <s v="64,75"/>
    <s v="15,73"/>
    <s v="46.25"/>
    <x v="0"/>
    <x v="1"/>
    <x v="9"/>
  </r>
  <r>
    <x v="9"/>
    <x v="0"/>
    <n v="2737"/>
    <x v="45"/>
    <x v="1"/>
    <x v="1"/>
    <x v="1"/>
    <s v="270"/>
    <s v="270"/>
    <s v="94,5"/>
    <s v="22,95"/>
    <s v="0,22"/>
    <x v="8"/>
    <x v="1"/>
    <x v="9"/>
  </r>
  <r>
    <x v="9"/>
    <x v="0"/>
    <n v="204939"/>
    <x v="63"/>
    <x v="1"/>
    <x v="1"/>
    <x v="1"/>
    <m/>
    <m/>
    <m/>
    <m/>
    <m/>
    <x v="0"/>
    <x v="0"/>
    <x v="9"/>
  </r>
  <r>
    <x v="9"/>
    <x v="0"/>
    <n v="2737"/>
    <x v="45"/>
    <x v="0"/>
    <x v="2"/>
    <x v="2"/>
    <m/>
    <m/>
    <m/>
    <m/>
    <m/>
    <x v="0"/>
    <x v="0"/>
    <x v="9"/>
  </r>
  <r>
    <x v="9"/>
    <x v="0"/>
    <n v="1733"/>
    <x v="35"/>
    <x v="1"/>
    <x v="1"/>
    <x v="1"/>
    <s v="225"/>
    <s v="225"/>
    <s v="78,75"/>
    <s v="19,13"/>
    <s v="0,18"/>
    <x v="4"/>
    <x v="1"/>
    <x v="9"/>
  </r>
  <r>
    <x v="9"/>
    <x v="0"/>
    <n v="204952"/>
    <x v="57"/>
    <x v="1"/>
    <x v="1"/>
    <x v="1"/>
    <m/>
    <m/>
    <m/>
    <m/>
    <m/>
    <x v="0"/>
    <x v="0"/>
    <x v="9"/>
  </r>
  <r>
    <x v="9"/>
    <x v="0"/>
    <n v="209211"/>
    <x v="15"/>
    <x v="1"/>
    <x v="1"/>
    <x v="1"/>
    <m/>
    <m/>
    <m/>
    <m/>
    <m/>
    <x v="0"/>
    <x v="0"/>
    <x v="9"/>
  </r>
  <r>
    <x v="9"/>
    <x v="4"/>
    <n v="218225"/>
    <x v="66"/>
    <x v="1"/>
    <x v="1"/>
    <x v="1"/>
    <m/>
    <m/>
    <m/>
    <m/>
    <m/>
    <x v="0"/>
    <x v="0"/>
    <x v="9"/>
  </r>
  <r>
    <x v="9"/>
    <x v="0"/>
    <n v="686"/>
    <x v="27"/>
    <x v="1"/>
    <x v="1"/>
    <x v="1"/>
    <s v="445"/>
    <s v="445"/>
    <s v="155,75"/>
    <s v="37,83"/>
    <s v="0,36"/>
    <x v="6"/>
    <x v="1"/>
    <x v="9"/>
  </r>
  <r>
    <x v="9"/>
    <x v="0"/>
    <n v="507"/>
    <x v="10"/>
    <x v="1"/>
    <x v="1"/>
    <x v="1"/>
    <s v="180"/>
    <s v="180"/>
    <s v="63"/>
    <s v="15,3"/>
    <s v="0,14"/>
    <x v="1"/>
    <x v="1"/>
    <x v="9"/>
  </r>
  <r>
    <x v="9"/>
    <x v="1"/>
    <n v="205104"/>
    <x v="52"/>
    <x v="1"/>
    <x v="1"/>
    <x v="1"/>
    <m/>
    <m/>
    <m/>
    <m/>
    <m/>
    <x v="0"/>
    <x v="0"/>
    <x v="9"/>
  </r>
  <r>
    <x v="9"/>
    <x v="0"/>
    <n v="507"/>
    <x v="10"/>
    <x v="1"/>
    <x v="0"/>
    <x v="0"/>
    <s v="180"/>
    <s v="180"/>
    <s v="63"/>
    <s v="15,3"/>
    <s v="0,14"/>
    <x v="1"/>
    <x v="1"/>
    <x v="9"/>
  </r>
  <r>
    <x v="9"/>
    <x v="0"/>
    <n v="218402"/>
    <x v="71"/>
    <x v="1"/>
    <x v="1"/>
    <x v="1"/>
    <m/>
    <m/>
    <m/>
    <m/>
    <m/>
    <x v="0"/>
    <x v="0"/>
    <x v="9"/>
  </r>
  <r>
    <x v="9"/>
    <x v="0"/>
    <n v="507"/>
    <x v="10"/>
    <x v="1"/>
    <x v="2"/>
    <x v="2"/>
    <s v="205"/>
    <s v="205"/>
    <s v="71,75"/>
    <s v="17,43"/>
    <s v="51.25"/>
    <x v="0"/>
    <x v="1"/>
    <x v="9"/>
  </r>
  <r>
    <x v="9"/>
    <x v="0"/>
    <n v="205228"/>
    <x v="50"/>
    <x v="1"/>
    <x v="1"/>
    <x v="1"/>
    <s v="205"/>
    <s v="205"/>
    <s v="71,75"/>
    <s v="17,43"/>
    <s v="0,16"/>
    <x v="10"/>
    <x v="1"/>
    <x v="9"/>
  </r>
  <r>
    <x v="9"/>
    <x v="0"/>
    <n v="218698"/>
    <x v="97"/>
    <x v="0"/>
    <x v="0"/>
    <x v="0"/>
    <s v="125"/>
    <s v="125"/>
    <s v="43,75"/>
    <s v="10,63"/>
    <s v="0,1"/>
    <x v="9"/>
    <x v="1"/>
    <x v="9"/>
  </r>
  <r>
    <x v="9"/>
    <x v="3"/>
    <n v="205349"/>
    <x v="0"/>
    <x v="1"/>
    <x v="1"/>
    <x v="1"/>
    <m/>
    <m/>
    <m/>
    <m/>
    <m/>
    <x v="0"/>
    <x v="0"/>
    <x v="9"/>
  </r>
  <r>
    <x v="9"/>
    <x v="0"/>
    <n v="218616"/>
    <x v="76"/>
    <x v="1"/>
    <x v="1"/>
    <x v="1"/>
    <m/>
    <m/>
    <m/>
    <m/>
    <m/>
    <x v="0"/>
    <x v="0"/>
    <x v="9"/>
  </r>
  <r>
    <x v="9"/>
    <x v="0"/>
    <n v="205985"/>
    <x v="42"/>
    <x v="1"/>
    <x v="2"/>
    <x v="2"/>
    <s v="225"/>
    <s v="225"/>
    <s v="78,75"/>
    <s v="19,13"/>
    <s v="56.25"/>
    <x v="0"/>
    <x v="1"/>
    <x v="9"/>
  </r>
  <r>
    <x v="9"/>
    <x v="0"/>
    <n v="218698"/>
    <x v="97"/>
    <x v="0"/>
    <x v="2"/>
    <x v="2"/>
    <s v="100"/>
    <s v="100"/>
    <s v="35"/>
    <s v="8,5"/>
    <s v="25"/>
    <x v="0"/>
    <x v="1"/>
    <x v="9"/>
  </r>
  <r>
    <x v="9"/>
    <x v="0"/>
    <n v="217678"/>
    <x v="55"/>
    <x v="0"/>
    <x v="0"/>
    <x v="0"/>
    <m/>
    <m/>
    <m/>
    <m/>
    <m/>
    <x v="0"/>
    <x v="0"/>
    <x v="9"/>
  </r>
  <r>
    <x v="9"/>
    <x v="0"/>
    <n v="217678"/>
    <x v="55"/>
    <x v="1"/>
    <x v="2"/>
    <x v="2"/>
    <s v="100"/>
    <s v="100"/>
    <s v="35"/>
    <s v="8,5"/>
    <s v="25"/>
    <x v="0"/>
    <x v="1"/>
    <x v="9"/>
  </r>
  <r>
    <x v="9"/>
    <x v="0"/>
    <n v="205985"/>
    <x v="42"/>
    <x v="1"/>
    <x v="1"/>
    <x v="1"/>
    <m/>
    <m/>
    <m/>
    <m/>
    <m/>
    <x v="0"/>
    <x v="0"/>
    <x v="9"/>
  </r>
  <r>
    <x v="9"/>
    <x v="0"/>
    <n v="218623"/>
    <x v="1"/>
    <x v="1"/>
    <x v="2"/>
    <x v="2"/>
    <s v="300"/>
    <s v="300"/>
    <s v="105"/>
    <s v="25,5"/>
    <s v="75"/>
    <x v="0"/>
    <x v="1"/>
    <x v="9"/>
  </r>
  <r>
    <x v="9"/>
    <x v="4"/>
    <n v="209209"/>
    <x v="13"/>
    <x v="1"/>
    <x v="1"/>
    <x v="1"/>
    <m/>
    <m/>
    <m/>
    <m/>
    <m/>
    <x v="0"/>
    <x v="0"/>
    <x v="9"/>
  </r>
  <r>
    <x v="9"/>
    <x v="0"/>
    <n v="218628"/>
    <x v="79"/>
    <x v="1"/>
    <x v="2"/>
    <x v="2"/>
    <s v="190"/>
    <s v="190"/>
    <s v="66,5"/>
    <s v="16,15"/>
    <s v="47.5"/>
    <x v="0"/>
    <x v="1"/>
    <x v="9"/>
  </r>
  <r>
    <x v="9"/>
    <x v="0"/>
    <n v="686"/>
    <x v="27"/>
    <x v="0"/>
    <x v="0"/>
    <x v="0"/>
    <s v="445"/>
    <s v="445"/>
    <s v="155,75"/>
    <s v="37,83"/>
    <s v="0,36"/>
    <x v="6"/>
    <x v="1"/>
    <x v="9"/>
  </r>
  <r>
    <x v="9"/>
    <x v="0"/>
    <n v="312617"/>
    <x v="12"/>
    <x v="0"/>
    <x v="0"/>
    <x v="0"/>
    <s v="75"/>
    <s v="75"/>
    <s v="26,25"/>
    <s v="6,38"/>
    <s v="0,06"/>
    <x v="3"/>
    <x v="1"/>
    <x v="9"/>
  </r>
  <r>
    <x v="9"/>
    <x v="0"/>
    <n v="300219"/>
    <x v="104"/>
    <x v="0"/>
    <x v="0"/>
    <x v="0"/>
    <m/>
    <m/>
    <m/>
    <m/>
    <m/>
    <x v="0"/>
    <x v="0"/>
    <x v="9"/>
  </r>
  <r>
    <x v="9"/>
    <x v="0"/>
    <n v="209209"/>
    <x v="13"/>
    <x v="0"/>
    <x v="2"/>
    <x v="2"/>
    <m/>
    <m/>
    <m/>
    <m/>
    <m/>
    <x v="0"/>
    <x v="0"/>
    <x v="9"/>
  </r>
  <r>
    <x v="9"/>
    <x v="0"/>
    <n v="218628"/>
    <x v="79"/>
    <x v="1"/>
    <x v="1"/>
    <x v="1"/>
    <m/>
    <m/>
    <m/>
    <m/>
    <m/>
    <x v="0"/>
    <x v="0"/>
    <x v="9"/>
  </r>
  <r>
    <x v="9"/>
    <x v="0"/>
    <n v="303219"/>
    <x v="6"/>
    <x v="1"/>
    <x v="1"/>
    <x v="1"/>
    <m/>
    <m/>
    <m/>
    <m/>
    <m/>
    <x v="0"/>
    <x v="0"/>
    <x v="9"/>
  </r>
  <r>
    <x v="9"/>
    <x v="0"/>
    <n v="218916"/>
    <x v="72"/>
    <x v="0"/>
    <x v="0"/>
    <x v="0"/>
    <m/>
    <m/>
    <m/>
    <m/>
    <m/>
    <x v="0"/>
    <x v="0"/>
    <x v="9"/>
  </r>
  <r>
    <x v="9"/>
    <x v="0"/>
    <n v="218916"/>
    <x v="72"/>
    <x v="0"/>
    <x v="2"/>
    <x v="2"/>
    <m/>
    <m/>
    <m/>
    <m/>
    <m/>
    <x v="0"/>
    <x v="0"/>
    <x v="9"/>
  </r>
  <r>
    <x v="9"/>
    <x v="0"/>
    <n v="206236"/>
    <x v="38"/>
    <x v="1"/>
    <x v="1"/>
    <x v="1"/>
    <s v="280"/>
    <s v="280"/>
    <s v="98"/>
    <s v="23,8"/>
    <s v="0,22"/>
    <x v="8"/>
    <x v="1"/>
    <x v="9"/>
  </r>
  <r>
    <x v="9"/>
    <x v="0"/>
    <n v="218644"/>
    <x v="85"/>
    <x v="1"/>
    <x v="2"/>
    <x v="2"/>
    <s v="85"/>
    <s v="85"/>
    <s v="29,75"/>
    <s v="7,23"/>
    <s v="21.25"/>
    <x v="0"/>
    <x v="1"/>
    <x v="9"/>
  </r>
  <r>
    <x v="9"/>
    <x v="0"/>
    <n v="303221"/>
    <x v="21"/>
    <x v="1"/>
    <x v="1"/>
    <x v="1"/>
    <m/>
    <m/>
    <m/>
    <m/>
    <m/>
    <x v="0"/>
    <x v="0"/>
    <x v="9"/>
  </r>
  <r>
    <x v="9"/>
    <x v="0"/>
    <n v="317470"/>
    <x v="34"/>
    <x v="0"/>
    <x v="0"/>
    <x v="0"/>
    <s v="75"/>
    <s v="75"/>
    <s v="26,25"/>
    <s v="6,38"/>
    <s v="0,06"/>
    <x v="3"/>
    <x v="1"/>
    <x v="9"/>
  </r>
  <r>
    <x v="9"/>
    <x v="0"/>
    <n v="205349"/>
    <x v="0"/>
    <x v="0"/>
    <x v="0"/>
    <x v="0"/>
    <m/>
    <m/>
    <m/>
    <m/>
    <m/>
    <x v="0"/>
    <x v="0"/>
    <x v="9"/>
  </r>
  <r>
    <x v="9"/>
    <x v="0"/>
    <n v="209209"/>
    <x v="13"/>
    <x v="0"/>
    <x v="0"/>
    <x v="0"/>
    <m/>
    <m/>
    <m/>
    <m/>
    <m/>
    <x v="0"/>
    <x v="0"/>
    <x v="9"/>
  </r>
  <r>
    <x v="9"/>
    <x v="0"/>
    <n v="218644"/>
    <x v="85"/>
    <x v="1"/>
    <x v="1"/>
    <x v="1"/>
    <m/>
    <m/>
    <m/>
    <m/>
    <m/>
    <x v="0"/>
    <x v="0"/>
    <x v="9"/>
  </r>
  <r>
    <x v="9"/>
    <x v="0"/>
    <n v="204939"/>
    <x v="63"/>
    <x v="0"/>
    <x v="2"/>
    <x v="2"/>
    <m/>
    <m/>
    <m/>
    <m/>
    <m/>
    <x v="0"/>
    <x v="0"/>
    <x v="9"/>
  </r>
  <r>
    <x v="9"/>
    <x v="0"/>
    <n v="205349"/>
    <x v="0"/>
    <x v="0"/>
    <x v="2"/>
    <x v="2"/>
    <m/>
    <m/>
    <m/>
    <m/>
    <m/>
    <x v="0"/>
    <x v="0"/>
    <x v="9"/>
  </r>
  <r>
    <x v="9"/>
    <x v="0"/>
    <n v="205104"/>
    <x v="52"/>
    <x v="0"/>
    <x v="0"/>
    <x v="0"/>
    <m/>
    <m/>
    <m/>
    <m/>
    <m/>
    <x v="0"/>
    <x v="0"/>
    <x v="9"/>
  </r>
  <r>
    <x v="9"/>
    <x v="0"/>
    <n v="209208"/>
    <x v="11"/>
    <x v="1"/>
    <x v="1"/>
    <x v="1"/>
    <m/>
    <m/>
    <m/>
    <m/>
    <m/>
    <x v="0"/>
    <x v="0"/>
    <x v="9"/>
  </r>
  <r>
    <x v="9"/>
    <x v="0"/>
    <n v="218674"/>
    <x v="95"/>
    <x v="1"/>
    <x v="1"/>
    <x v="1"/>
    <m/>
    <m/>
    <m/>
    <m/>
    <m/>
    <x v="0"/>
    <x v="0"/>
    <x v="9"/>
  </r>
  <r>
    <x v="9"/>
    <x v="0"/>
    <n v="204939"/>
    <x v="63"/>
    <x v="0"/>
    <x v="0"/>
    <x v="0"/>
    <m/>
    <m/>
    <m/>
    <m/>
    <m/>
    <x v="0"/>
    <x v="0"/>
    <x v="9"/>
  </r>
  <r>
    <x v="9"/>
    <x v="0"/>
    <n v="205104"/>
    <x v="52"/>
    <x v="0"/>
    <x v="2"/>
    <x v="2"/>
    <m/>
    <m/>
    <m/>
    <m/>
    <m/>
    <x v="0"/>
    <x v="0"/>
    <x v="9"/>
  </r>
  <r>
    <x v="9"/>
    <x v="0"/>
    <n v="303221"/>
    <x v="21"/>
    <x v="0"/>
    <x v="0"/>
    <x v="0"/>
    <m/>
    <m/>
    <m/>
    <m/>
    <m/>
    <x v="0"/>
    <x v="0"/>
    <x v="9"/>
  </r>
  <r>
    <x v="9"/>
    <x v="0"/>
    <n v="301981"/>
    <x v="53"/>
    <x v="0"/>
    <x v="0"/>
    <x v="0"/>
    <m/>
    <m/>
    <m/>
    <m/>
    <m/>
    <x v="0"/>
    <x v="0"/>
    <x v="9"/>
  </r>
  <r>
    <x v="9"/>
    <x v="0"/>
    <n v="218698"/>
    <x v="97"/>
    <x v="1"/>
    <x v="1"/>
    <x v="1"/>
    <s v="125"/>
    <s v="125"/>
    <s v="43,75"/>
    <s v="10,63"/>
    <s v="0,1"/>
    <x v="9"/>
    <x v="1"/>
    <x v="9"/>
  </r>
  <r>
    <x v="9"/>
    <x v="0"/>
    <n v="301981"/>
    <x v="53"/>
    <x v="1"/>
    <x v="1"/>
    <x v="1"/>
    <m/>
    <m/>
    <m/>
    <m/>
    <m/>
    <x v="0"/>
    <x v="0"/>
    <x v="9"/>
  </r>
  <r>
    <x v="9"/>
    <x v="0"/>
    <n v="303221"/>
    <x v="21"/>
    <x v="0"/>
    <x v="2"/>
    <x v="2"/>
    <m/>
    <m/>
    <m/>
    <m/>
    <m/>
    <x v="0"/>
    <x v="0"/>
    <x v="9"/>
  </r>
  <r>
    <x v="9"/>
    <x v="0"/>
    <n v="301809"/>
    <x v="68"/>
    <x v="0"/>
    <x v="0"/>
    <x v="0"/>
    <s v="150"/>
    <s v="150"/>
    <s v="52,5"/>
    <s v="12,75"/>
    <s v="0,12"/>
    <x v="5"/>
    <x v="1"/>
    <x v="9"/>
  </r>
  <r>
    <x v="9"/>
    <x v="0"/>
    <n v="210001"/>
    <x v="17"/>
    <x v="0"/>
    <x v="0"/>
    <x v="0"/>
    <s v="225"/>
    <s v="225"/>
    <s v="78,75"/>
    <s v="19,13"/>
    <s v="0,18"/>
    <x v="4"/>
    <x v="1"/>
    <x v="9"/>
  </r>
  <r>
    <x v="9"/>
    <x v="0"/>
    <n v="218732"/>
    <x v="89"/>
    <x v="1"/>
    <x v="1"/>
    <x v="1"/>
    <m/>
    <m/>
    <m/>
    <m/>
    <m/>
    <x v="0"/>
    <x v="0"/>
    <x v="9"/>
  </r>
  <r>
    <x v="9"/>
    <x v="2"/>
    <n v="311895"/>
    <x v="3"/>
    <x v="1"/>
    <x v="1"/>
    <x v="1"/>
    <m/>
    <m/>
    <m/>
    <m/>
    <m/>
    <x v="0"/>
    <x v="0"/>
    <x v="9"/>
  </r>
  <r>
    <x v="9"/>
    <x v="0"/>
    <n v="301760"/>
    <x v="81"/>
    <x v="0"/>
    <x v="0"/>
    <x v="0"/>
    <s v="150"/>
    <s v="150"/>
    <s v="52,5"/>
    <s v="12,75"/>
    <s v="0,12"/>
    <x v="5"/>
    <x v="1"/>
    <x v="9"/>
  </r>
  <r>
    <x v="9"/>
    <x v="0"/>
    <n v="140302"/>
    <x v="106"/>
    <x v="0"/>
    <x v="0"/>
    <x v="0"/>
    <m/>
    <m/>
    <m/>
    <m/>
    <m/>
    <x v="0"/>
    <x v="0"/>
    <x v="9"/>
  </r>
  <r>
    <x v="9"/>
    <x v="0"/>
    <n v="218628"/>
    <x v="79"/>
    <x v="0"/>
    <x v="0"/>
    <x v="0"/>
    <m/>
    <m/>
    <m/>
    <m/>
    <m/>
    <x v="0"/>
    <x v="0"/>
    <x v="9"/>
  </r>
  <r>
    <x v="9"/>
    <x v="0"/>
    <n v="218916"/>
    <x v="72"/>
    <x v="1"/>
    <x v="1"/>
    <x v="1"/>
    <m/>
    <m/>
    <m/>
    <m/>
    <m/>
    <x v="0"/>
    <x v="0"/>
    <x v="9"/>
  </r>
  <r>
    <x v="9"/>
    <x v="0"/>
    <n v="311895"/>
    <x v="3"/>
    <x v="0"/>
    <x v="2"/>
    <x v="2"/>
    <m/>
    <m/>
    <m/>
    <m/>
    <m/>
    <x v="0"/>
    <x v="0"/>
    <x v="9"/>
  </r>
  <r>
    <x v="9"/>
    <x v="0"/>
    <n v="140302"/>
    <x v="106"/>
    <x v="0"/>
    <x v="2"/>
    <x v="2"/>
    <m/>
    <m/>
    <m/>
    <m/>
    <m/>
    <x v="0"/>
    <x v="0"/>
    <x v="9"/>
  </r>
  <r>
    <x v="9"/>
    <x v="0"/>
    <n v="301805"/>
    <x v="78"/>
    <x v="0"/>
    <x v="1"/>
    <x v="1"/>
    <m/>
    <m/>
    <m/>
    <m/>
    <m/>
    <x v="0"/>
    <x v="0"/>
    <x v="9"/>
  </r>
  <r>
    <x v="9"/>
    <x v="0"/>
    <n v="301805"/>
    <x v="78"/>
    <x v="0"/>
    <x v="0"/>
    <x v="0"/>
    <m/>
    <m/>
    <m/>
    <m/>
    <m/>
    <x v="0"/>
    <x v="0"/>
    <x v="9"/>
  </r>
  <r>
    <x v="9"/>
    <x v="0"/>
    <n v="117866"/>
    <x v="82"/>
    <x v="0"/>
    <x v="0"/>
    <x v="0"/>
    <m/>
    <m/>
    <m/>
    <m/>
    <m/>
    <x v="0"/>
    <x v="0"/>
    <x v="9"/>
  </r>
  <r>
    <x v="9"/>
    <x v="0"/>
    <n v="311895"/>
    <x v="3"/>
    <x v="0"/>
    <x v="0"/>
    <x v="0"/>
    <m/>
    <m/>
    <m/>
    <m/>
    <m/>
    <x v="0"/>
    <x v="0"/>
    <x v="9"/>
  </r>
  <r>
    <x v="9"/>
    <x v="3"/>
    <n v="218987"/>
    <x v="105"/>
    <x v="1"/>
    <x v="2"/>
    <x v="2"/>
    <s v="55"/>
    <s v="55"/>
    <s v="19,25"/>
    <s v="4,68"/>
    <s v="13.75"/>
    <x v="0"/>
    <x v="1"/>
    <x v="9"/>
  </r>
  <r>
    <x v="9"/>
    <x v="0"/>
    <n v="303189"/>
    <x v="9"/>
    <x v="1"/>
    <x v="1"/>
    <x v="1"/>
    <m/>
    <m/>
    <m/>
    <m/>
    <m/>
    <x v="0"/>
    <x v="0"/>
    <x v="9"/>
  </r>
  <r>
    <x v="9"/>
    <x v="0"/>
    <n v="117866"/>
    <x v="82"/>
    <x v="0"/>
    <x v="2"/>
    <x v="2"/>
    <m/>
    <m/>
    <m/>
    <m/>
    <m/>
    <x v="0"/>
    <x v="0"/>
    <x v="9"/>
  </r>
  <r>
    <x v="9"/>
    <x v="0"/>
    <n v="117501"/>
    <x v="75"/>
    <x v="0"/>
    <x v="0"/>
    <x v="0"/>
    <s v="200"/>
    <s v="200"/>
    <s v="70"/>
    <s v="17"/>
    <s v="0,16"/>
    <x v="10"/>
    <x v="1"/>
    <x v="9"/>
  </r>
  <r>
    <x v="9"/>
    <x v="0"/>
    <n v="117501"/>
    <x v="75"/>
    <x v="0"/>
    <x v="2"/>
    <x v="2"/>
    <m/>
    <m/>
    <m/>
    <m/>
    <m/>
    <x v="0"/>
    <x v="0"/>
    <x v="9"/>
  </r>
  <r>
    <x v="9"/>
    <x v="3"/>
    <n v="208277"/>
    <x v="8"/>
    <x v="1"/>
    <x v="1"/>
    <x v="1"/>
    <s v="185"/>
    <s v="185"/>
    <s v="64,75"/>
    <s v="15,73"/>
    <s v="0,15"/>
    <x v="2"/>
    <x v="1"/>
    <x v="9"/>
  </r>
  <r>
    <x v="9"/>
    <x v="3"/>
    <n v="218987"/>
    <x v="105"/>
    <x v="1"/>
    <x v="0"/>
    <x v="0"/>
    <s v="125"/>
    <s v="125"/>
    <s v="43,75"/>
    <s v="10,63"/>
    <s v="0,1"/>
    <x v="9"/>
    <x v="1"/>
    <x v="9"/>
  </r>
  <r>
    <x v="9"/>
    <x v="0"/>
    <n v="686"/>
    <x v="27"/>
    <x v="0"/>
    <x v="2"/>
    <x v="2"/>
    <m/>
    <m/>
    <m/>
    <m/>
    <m/>
    <x v="0"/>
    <x v="0"/>
    <x v="9"/>
  </r>
  <r>
    <x v="9"/>
    <x v="0"/>
    <n v="2737"/>
    <x v="45"/>
    <x v="0"/>
    <x v="0"/>
    <x v="0"/>
    <s v="270"/>
    <s v="270"/>
    <s v="94,5"/>
    <s v="22,95"/>
    <s v="0,22"/>
    <x v="8"/>
    <x v="1"/>
    <x v="9"/>
  </r>
  <r>
    <x v="9"/>
    <x v="0"/>
    <n v="218225"/>
    <x v="66"/>
    <x v="0"/>
    <x v="0"/>
    <x v="0"/>
    <m/>
    <m/>
    <m/>
    <m/>
    <m/>
    <x v="0"/>
    <x v="0"/>
    <x v="9"/>
  </r>
  <r>
    <x v="9"/>
    <x v="0"/>
    <n v="218225"/>
    <x v="66"/>
    <x v="0"/>
    <x v="2"/>
    <x v="2"/>
    <m/>
    <m/>
    <m/>
    <m/>
    <m/>
    <x v="0"/>
    <x v="0"/>
    <x v="9"/>
  </r>
  <r>
    <x v="9"/>
    <x v="0"/>
    <n v="333530"/>
    <x v="54"/>
    <x v="0"/>
    <x v="2"/>
    <x v="2"/>
    <m/>
    <m/>
    <m/>
    <m/>
    <m/>
    <x v="0"/>
    <x v="0"/>
    <x v="9"/>
  </r>
  <r>
    <x v="9"/>
    <x v="2"/>
    <n v="218987"/>
    <x v="105"/>
    <x v="1"/>
    <x v="1"/>
    <x v="1"/>
    <s v="125"/>
    <s v="125"/>
    <s v="43,75"/>
    <s v="10,63"/>
    <s v="0,1"/>
    <x v="9"/>
    <x v="1"/>
    <x v="9"/>
  </r>
  <r>
    <x v="9"/>
    <x v="0"/>
    <n v="333530"/>
    <x v="54"/>
    <x v="0"/>
    <x v="0"/>
    <x v="0"/>
    <m/>
    <m/>
    <m/>
    <m/>
    <m/>
    <x v="0"/>
    <x v="0"/>
    <x v="9"/>
  </r>
  <r>
    <x v="9"/>
    <x v="0"/>
    <n v="218210"/>
    <x v="61"/>
    <x v="0"/>
    <x v="1"/>
    <x v="1"/>
    <m/>
    <m/>
    <m/>
    <m/>
    <m/>
    <x v="0"/>
    <x v="0"/>
    <x v="9"/>
  </r>
  <r>
    <x v="9"/>
    <x v="0"/>
    <n v="218210"/>
    <x v="61"/>
    <x v="0"/>
    <x v="0"/>
    <x v="0"/>
    <m/>
    <m/>
    <m/>
    <m/>
    <m/>
    <x v="0"/>
    <x v="0"/>
    <x v="9"/>
  </r>
  <r>
    <x v="9"/>
    <x v="0"/>
    <n v="301920"/>
    <x v="64"/>
    <x v="0"/>
    <x v="0"/>
    <x v="0"/>
    <m/>
    <m/>
    <m/>
    <m/>
    <m/>
    <x v="0"/>
    <x v="0"/>
    <x v="9"/>
  </r>
  <r>
    <x v="9"/>
    <x v="0"/>
    <n v="333530"/>
    <x v="54"/>
    <x v="1"/>
    <x v="1"/>
    <x v="1"/>
    <m/>
    <m/>
    <m/>
    <m/>
    <m/>
    <x v="0"/>
    <x v="0"/>
    <x v="9"/>
  </r>
  <r>
    <x v="9"/>
    <x v="0"/>
    <n v="300169"/>
    <x v="101"/>
    <x v="1"/>
    <x v="2"/>
    <x v="2"/>
    <s v="100"/>
    <s v="100"/>
    <s v="35"/>
    <s v="8,5"/>
    <s v="25"/>
    <x v="0"/>
    <x v="1"/>
    <x v="9"/>
  </r>
  <r>
    <x v="9"/>
    <x v="0"/>
    <n v="209208"/>
    <x v="11"/>
    <x v="0"/>
    <x v="2"/>
    <x v="2"/>
    <m/>
    <m/>
    <m/>
    <m/>
    <m/>
    <x v="0"/>
    <x v="0"/>
    <x v="9"/>
  </r>
  <r>
    <x v="9"/>
    <x v="0"/>
    <n v="301920"/>
    <x v="64"/>
    <x v="0"/>
    <x v="2"/>
    <x v="2"/>
    <m/>
    <m/>
    <m/>
    <m/>
    <m/>
    <x v="0"/>
    <x v="0"/>
    <x v="9"/>
  </r>
  <r>
    <x v="9"/>
    <x v="0"/>
    <n v="158751"/>
    <x v="98"/>
    <x v="0"/>
    <x v="0"/>
    <x v="0"/>
    <m/>
    <m/>
    <m/>
    <m/>
    <m/>
    <x v="0"/>
    <x v="0"/>
    <x v="9"/>
  </r>
  <r>
    <x v="9"/>
    <x v="1"/>
    <n v="302988"/>
    <x v="14"/>
    <x v="1"/>
    <x v="1"/>
    <x v="1"/>
    <m/>
    <m/>
    <m/>
    <m/>
    <m/>
    <x v="0"/>
    <x v="0"/>
    <x v="9"/>
  </r>
  <r>
    <x v="9"/>
    <x v="0"/>
    <n v="300169"/>
    <x v="101"/>
    <x v="1"/>
    <x v="1"/>
    <x v="1"/>
    <s v="95"/>
    <s v="95"/>
    <s v="33,25"/>
    <s v="8,08"/>
    <s v="0,08"/>
    <x v="7"/>
    <x v="1"/>
    <x v="9"/>
  </r>
  <r>
    <x v="9"/>
    <x v="0"/>
    <n v="206298"/>
    <x v="36"/>
    <x v="1"/>
    <x v="1"/>
    <x v="1"/>
    <m/>
    <m/>
    <m/>
    <m/>
    <m/>
    <x v="0"/>
    <x v="0"/>
    <x v="9"/>
  </r>
  <r>
    <x v="9"/>
    <x v="0"/>
    <n v="158751"/>
    <x v="98"/>
    <x v="0"/>
    <x v="2"/>
    <x v="2"/>
    <m/>
    <m/>
    <m/>
    <m/>
    <m/>
    <x v="0"/>
    <x v="0"/>
    <x v="9"/>
  </r>
  <r>
    <x v="9"/>
    <x v="0"/>
    <n v="1733"/>
    <x v="35"/>
    <x v="0"/>
    <x v="0"/>
    <x v="0"/>
    <s v="225"/>
    <s v="225"/>
    <s v="78,75"/>
    <s v="19,13"/>
    <s v="0,18"/>
    <x v="4"/>
    <x v="1"/>
    <x v="9"/>
  </r>
  <r>
    <x v="9"/>
    <x v="0"/>
    <n v="312259"/>
    <x v="7"/>
    <x v="0"/>
    <x v="1"/>
    <x v="1"/>
    <m/>
    <m/>
    <m/>
    <m/>
    <m/>
    <x v="0"/>
    <x v="0"/>
    <x v="9"/>
  </r>
  <r>
    <x v="9"/>
    <x v="0"/>
    <n v="300219"/>
    <x v="104"/>
    <x v="1"/>
    <x v="2"/>
    <x v="2"/>
    <s v="180"/>
    <s v="180"/>
    <s v="63"/>
    <s v="15,3"/>
    <s v="45"/>
    <x v="0"/>
    <x v="1"/>
    <x v="9"/>
  </r>
  <r>
    <x v="9"/>
    <x v="0"/>
    <n v="209208"/>
    <x v="11"/>
    <x v="0"/>
    <x v="0"/>
    <x v="0"/>
    <m/>
    <m/>
    <m/>
    <m/>
    <m/>
    <x v="0"/>
    <x v="0"/>
    <x v="9"/>
  </r>
  <r>
    <x v="9"/>
    <x v="0"/>
    <n v="1733"/>
    <x v="35"/>
    <x v="0"/>
    <x v="2"/>
    <x v="2"/>
    <m/>
    <m/>
    <m/>
    <m/>
    <m/>
    <x v="0"/>
    <x v="0"/>
    <x v="9"/>
  </r>
  <r>
    <x v="9"/>
    <x v="0"/>
    <n v="208277"/>
    <x v="8"/>
    <x v="1"/>
    <x v="2"/>
    <x v="2"/>
    <s v="175"/>
    <s v="175"/>
    <s v="61,25"/>
    <s v="14,88"/>
    <s v="43.75"/>
    <x v="0"/>
    <x v="1"/>
    <x v="9"/>
  </r>
  <r>
    <x v="9"/>
    <x v="3"/>
    <n v="300219"/>
    <x v="104"/>
    <x v="1"/>
    <x v="1"/>
    <x v="1"/>
    <m/>
    <m/>
    <m/>
    <m/>
    <m/>
    <x v="0"/>
    <x v="0"/>
    <x v="9"/>
  </r>
  <r>
    <x v="9"/>
    <x v="0"/>
    <n v="158311"/>
    <x v="80"/>
    <x v="0"/>
    <x v="2"/>
    <x v="2"/>
    <m/>
    <m/>
    <m/>
    <m/>
    <m/>
    <x v="0"/>
    <x v="0"/>
    <x v="9"/>
  </r>
  <r>
    <x v="9"/>
    <x v="0"/>
    <n v="302335"/>
    <x v="39"/>
    <x v="0"/>
    <x v="0"/>
    <x v="0"/>
    <m/>
    <m/>
    <m/>
    <m/>
    <m/>
    <x v="0"/>
    <x v="0"/>
    <x v="9"/>
  </r>
  <r>
    <x v="9"/>
    <x v="0"/>
    <n v="161003"/>
    <x v="96"/>
    <x v="0"/>
    <x v="0"/>
    <x v="0"/>
    <m/>
    <m/>
    <m/>
    <m/>
    <m/>
    <x v="0"/>
    <x v="0"/>
    <x v="9"/>
  </r>
  <r>
    <x v="9"/>
    <x v="0"/>
    <n v="158311"/>
    <x v="80"/>
    <x v="0"/>
    <x v="0"/>
    <x v="0"/>
    <m/>
    <m/>
    <m/>
    <m/>
    <m/>
    <x v="0"/>
    <x v="0"/>
    <x v="9"/>
  </r>
  <r>
    <x v="9"/>
    <x v="0"/>
    <n v="300363"/>
    <x v="62"/>
    <x v="1"/>
    <x v="2"/>
    <x v="2"/>
    <s v="200"/>
    <s v="200"/>
    <s v="70"/>
    <s v="17"/>
    <s v="50"/>
    <x v="0"/>
    <x v="1"/>
    <x v="9"/>
  </r>
  <r>
    <x v="9"/>
    <x v="0"/>
    <n v="218402"/>
    <x v="71"/>
    <x v="1"/>
    <x v="2"/>
    <x v="2"/>
    <s v="135"/>
    <s v="135"/>
    <s v="47,25"/>
    <s v="11,48"/>
    <s v="33.75"/>
    <x v="0"/>
    <x v="1"/>
    <x v="9"/>
  </r>
  <r>
    <x v="9"/>
    <x v="0"/>
    <n v="161003"/>
    <x v="96"/>
    <x v="0"/>
    <x v="2"/>
    <x v="2"/>
    <m/>
    <m/>
    <m/>
    <m/>
    <m/>
    <x v="0"/>
    <x v="0"/>
    <x v="9"/>
  </r>
  <r>
    <x v="9"/>
    <x v="0"/>
    <n v="312617"/>
    <x v="12"/>
    <x v="1"/>
    <x v="2"/>
    <x v="2"/>
    <s v="100"/>
    <s v="100"/>
    <s v="35"/>
    <s v="8,5"/>
    <s v="25"/>
    <x v="0"/>
    <x v="1"/>
    <x v="9"/>
  </r>
  <r>
    <x v="9"/>
    <x v="0"/>
    <n v="300571"/>
    <x v="99"/>
    <x v="1"/>
    <x v="2"/>
    <x v="2"/>
    <s v="0"/>
    <s v="115"/>
    <s v="40,25"/>
    <s v="9,78"/>
    <s v="0"/>
    <x v="0"/>
    <x v="1"/>
    <x v="9"/>
  </r>
  <r>
    <x v="9"/>
    <x v="0"/>
    <n v="218402"/>
    <x v="71"/>
    <x v="0"/>
    <x v="0"/>
    <x v="0"/>
    <m/>
    <m/>
    <m/>
    <m/>
    <m/>
    <x v="0"/>
    <x v="0"/>
    <x v="9"/>
  </r>
  <r>
    <x v="9"/>
    <x v="0"/>
    <n v="300987"/>
    <x v="93"/>
    <x v="0"/>
    <x v="0"/>
    <x v="0"/>
    <m/>
    <m/>
    <m/>
    <m/>
    <m/>
    <x v="0"/>
    <x v="0"/>
    <x v="9"/>
  </r>
  <r>
    <x v="9"/>
    <x v="0"/>
    <n v="300987"/>
    <x v="93"/>
    <x v="0"/>
    <x v="2"/>
    <x v="2"/>
    <m/>
    <m/>
    <m/>
    <m/>
    <m/>
    <x v="0"/>
    <x v="0"/>
    <x v="9"/>
  </r>
  <r>
    <x v="9"/>
    <x v="0"/>
    <n v="205985"/>
    <x v="42"/>
    <x v="0"/>
    <x v="0"/>
    <x v="0"/>
    <m/>
    <m/>
    <m/>
    <m/>
    <m/>
    <x v="0"/>
    <x v="0"/>
    <x v="9"/>
  </r>
  <r>
    <x v="9"/>
    <x v="0"/>
    <n v="300571"/>
    <x v="99"/>
    <x v="1"/>
    <x v="1"/>
    <x v="1"/>
    <s v="0"/>
    <s v="150"/>
    <s v="52,5"/>
    <s v="12,75"/>
    <s v="0"/>
    <x v="11"/>
    <x v="1"/>
    <x v="9"/>
  </r>
  <r>
    <x v="9"/>
    <x v="0"/>
    <n v="207743"/>
    <x v="5"/>
    <x v="0"/>
    <x v="0"/>
    <x v="0"/>
    <m/>
    <m/>
    <m/>
    <m/>
    <m/>
    <x v="0"/>
    <x v="0"/>
    <x v="9"/>
  </r>
  <r>
    <x v="9"/>
    <x v="0"/>
    <n v="216566"/>
    <x v="49"/>
    <x v="0"/>
    <x v="0"/>
    <x v="0"/>
    <m/>
    <m/>
    <m/>
    <m/>
    <m/>
    <x v="0"/>
    <x v="0"/>
    <x v="9"/>
  </r>
  <r>
    <x v="9"/>
    <x v="0"/>
    <n v="216566"/>
    <x v="49"/>
    <x v="0"/>
    <x v="2"/>
    <x v="2"/>
    <m/>
    <m/>
    <m/>
    <m/>
    <m/>
    <x v="0"/>
    <x v="0"/>
    <x v="9"/>
  </r>
  <r>
    <x v="9"/>
    <x v="0"/>
    <n v="207743"/>
    <x v="5"/>
    <x v="1"/>
    <x v="1"/>
    <x v="1"/>
    <m/>
    <m/>
    <m/>
    <m/>
    <m/>
    <x v="0"/>
    <x v="0"/>
    <x v="9"/>
  </r>
  <r>
    <x v="9"/>
    <x v="0"/>
    <n v="300711"/>
    <x v="84"/>
    <x v="1"/>
    <x v="1"/>
    <x v="1"/>
    <m/>
    <m/>
    <m/>
    <m/>
    <m/>
    <x v="0"/>
    <x v="0"/>
    <x v="9"/>
  </r>
  <r>
    <x v="9"/>
    <x v="0"/>
    <n v="211470"/>
    <x v="31"/>
    <x v="0"/>
    <x v="2"/>
    <x v="2"/>
    <m/>
    <m/>
    <m/>
    <m/>
    <m/>
    <x v="0"/>
    <x v="0"/>
    <x v="9"/>
  </r>
  <r>
    <x v="9"/>
    <x v="0"/>
    <n v="216476"/>
    <x v="48"/>
    <x v="0"/>
    <x v="0"/>
    <x v="0"/>
    <m/>
    <m/>
    <m/>
    <m/>
    <m/>
    <x v="0"/>
    <x v="0"/>
    <x v="9"/>
  </r>
  <r>
    <x v="9"/>
    <x v="0"/>
    <n v="216476"/>
    <x v="48"/>
    <x v="0"/>
    <x v="2"/>
    <x v="2"/>
    <m/>
    <m/>
    <m/>
    <m/>
    <m/>
    <x v="0"/>
    <x v="0"/>
    <x v="9"/>
  </r>
  <r>
    <x v="9"/>
    <x v="0"/>
    <n v="211470"/>
    <x v="31"/>
    <x v="0"/>
    <x v="0"/>
    <x v="0"/>
    <m/>
    <m/>
    <m/>
    <m/>
    <m/>
    <x v="0"/>
    <x v="0"/>
    <x v="9"/>
  </r>
  <r>
    <x v="9"/>
    <x v="0"/>
    <n v="300862"/>
    <x v="73"/>
    <x v="1"/>
    <x v="1"/>
    <x v="1"/>
    <m/>
    <m/>
    <m/>
    <m/>
    <m/>
    <x v="0"/>
    <x v="0"/>
    <x v="9"/>
  </r>
  <r>
    <x v="9"/>
    <x v="0"/>
    <n v="302856"/>
    <x v="19"/>
    <x v="1"/>
    <x v="2"/>
    <x v="2"/>
    <m/>
    <m/>
    <m/>
    <m/>
    <m/>
    <x v="0"/>
    <x v="0"/>
    <x v="9"/>
  </r>
  <r>
    <x v="9"/>
    <x v="0"/>
    <n v="207404"/>
    <x v="2"/>
    <x v="0"/>
    <x v="0"/>
    <x v="0"/>
    <m/>
    <m/>
    <m/>
    <m/>
    <m/>
    <x v="0"/>
    <x v="0"/>
    <x v="9"/>
  </r>
  <r>
    <x v="9"/>
    <x v="0"/>
    <n v="207404"/>
    <x v="2"/>
    <x v="0"/>
    <x v="2"/>
    <x v="2"/>
    <m/>
    <m/>
    <m/>
    <m/>
    <m/>
    <x v="0"/>
    <x v="0"/>
    <x v="9"/>
  </r>
  <r>
    <x v="9"/>
    <x v="0"/>
    <n v="207743"/>
    <x v="5"/>
    <x v="1"/>
    <x v="2"/>
    <x v="2"/>
    <s v="205"/>
    <s v="205"/>
    <s v="71,75"/>
    <s v="17,43"/>
    <s v="51.25"/>
    <x v="0"/>
    <x v="1"/>
    <x v="9"/>
  </r>
  <r>
    <x v="9"/>
    <x v="0"/>
    <n v="300987"/>
    <x v="93"/>
    <x v="1"/>
    <x v="1"/>
    <x v="1"/>
    <m/>
    <m/>
    <m/>
    <m/>
    <m/>
    <x v="0"/>
    <x v="0"/>
    <x v="9"/>
  </r>
  <r>
    <x v="9"/>
    <x v="0"/>
    <n v="312617"/>
    <x v="12"/>
    <x v="1"/>
    <x v="1"/>
    <x v="1"/>
    <s v="75"/>
    <s v="75"/>
    <s v="26,25"/>
    <s v="6,38"/>
    <s v="0,06"/>
    <x v="3"/>
    <x v="1"/>
    <x v="9"/>
  </r>
  <r>
    <x v="9"/>
    <x v="0"/>
    <n v="117442"/>
    <x v="65"/>
    <x v="0"/>
    <x v="0"/>
    <x v="0"/>
    <m/>
    <m/>
    <m/>
    <m/>
    <m/>
    <x v="0"/>
    <x v="0"/>
    <x v="9"/>
  </r>
  <r>
    <x v="9"/>
    <x v="0"/>
    <n v="117442"/>
    <x v="65"/>
    <x v="0"/>
    <x v="2"/>
    <x v="2"/>
    <m/>
    <m/>
    <m/>
    <m/>
    <m/>
    <x v="0"/>
    <x v="0"/>
    <x v="9"/>
  </r>
  <r>
    <x v="9"/>
    <x v="0"/>
    <n v="315199"/>
    <x v="22"/>
    <x v="0"/>
    <x v="0"/>
    <x v="0"/>
    <m/>
    <m/>
    <m/>
    <m/>
    <m/>
    <x v="0"/>
    <x v="0"/>
    <x v="9"/>
  </r>
  <r>
    <x v="9"/>
    <x v="0"/>
    <n v="300711"/>
    <x v="84"/>
    <x v="0"/>
    <x v="2"/>
    <x v="2"/>
    <m/>
    <m/>
    <m/>
    <m/>
    <m/>
    <x v="0"/>
    <x v="0"/>
    <x v="9"/>
  </r>
  <r>
    <x v="9"/>
    <x v="0"/>
    <n v="301229"/>
    <x v="91"/>
    <x v="1"/>
    <x v="2"/>
    <x v="2"/>
    <s v="350"/>
    <s v="350"/>
    <s v="122,5"/>
    <s v="29,75"/>
    <s v="87.5"/>
    <x v="0"/>
    <x v="1"/>
    <x v="9"/>
  </r>
  <r>
    <x v="9"/>
    <x v="0"/>
    <n v="300711"/>
    <x v="84"/>
    <x v="0"/>
    <x v="0"/>
    <x v="0"/>
    <m/>
    <m/>
    <m/>
    <m/>
    <m/>
    <x v="0"/>
    <x v="0"/>
    <x v="9"/>
  </r>
  <r>
    <x v="9"/>
    <x v="0"/>
    <n v="315199"/>
    <x v="22"/>
    <x v="0"/>
    <x v="2"/>
    <x v="2"/>
    <m/>
    <m/>
    <m/>
    <m/>
    <m/>
    <x v="0"/>
    <x v="0"/>
    <x v="9"/>
  </r>
  <r>
    <x v="9"/>
    <x v="0"/>
    <n v="169872"/>
    <x v="77"/>
    <x v="0"/>
    <x v="0"/>
    <x v="0"/>
    <m/>
    <m/>
    <m/>
    <m/>
    <m/>
    <x v="0"/>
    <x v="0"/>
    <x v="9"/>
  </r>
  <r>
    <x v="9"/>
    <x v="0"/>
    <n v="218644"/>
    <x v="85"/>
    <x v="0"/>
    <x v="0"/>
    <x v="0"/>
    <m/>
    <m/>
    <m/>
    <m/>
    <m/>
    <x v="0"/>
    <x v="0"/>
    <x v="9"/>
  </r>
  <r>
    <x v="9"/>
    <x v="0"/>
    <n v="301760"/>
    <x v="81"/>
    <x v="1"/>
    <x v="2"/>
    <x v="2"/>
    <s v="180"/>
    <s v="180"/>
    <s v="63"/>
    <s v="15,3"/>
    <s v="45"/>
    <x v="0"/>
    <x v="1"/>
    <x v="9"/>
  </r>
  <r>
    <x v="9"/>
    <x v="0"/>
    <n v="303189"/>
    <x v="9"/>
    <x v="0"/>
    <x v="2"/>
    <x v="2"/>
    <m/>
    <m/>
    <m/>
    <m/>
    <m/>
    <x v="0"/>
    <x v="0"/>
    <x v="9"/>
  </r>
  <r>
    <x v="9"/>
    <x v="0"/>
    <n v="169872"/>
    <x v="77"/>
    <x v="0"/>
    <x v="2"/>
    <x v="2"/>
    <m/>
    <m/>
    <m/>
    <m/>
    <m/>
    <x v="0"/>
    <x v="0"/>
    <x v="9"/>
  </r>
  <r>
    <x v="9"/>
    <x v="0"/>
    <n v="161520"/>
    <x v="92"/>
    <x v="0"/>
    <x v="0"/>
    <x v="0"/>
    <m/>
    <m/>
    <m/>
    <m/>
    <m/>
    <x v="0"/>
    <x v="0"/>
    <x v="9"/>
  </r>
  <r>
    <x v="9"/>
    <x v="0"/>
    <n v="161520"/>
    <x v="92"/>
    <x v="0"/>
    <x v="2"/>
    <x v="2"/>
    <m/>
    <m/>
    <m/>
    <m/>
    <m/>
    <x v="0"/>
    <x v="0"/>
    <x v="9"/>
  </r>
  <r>
    <x v="9"/>
    <x v="0"/>
    <n v="303189"/>
    <x v="9"/>
    <x v="0"/>
    <x v="0"/>
    <x v="0"/>
    <m/>
    <m/>
    <m/>
    <m/>
    <m/>
    <x v="0"/>
    <x v="0"/>
    <x v="9"/>
  </r>
  <r>
    <x v="9"/>
    <x v="3"/>
    <n v="301760"/>
    <x v="81"/>
    <x v="1"/>
    <x v="1"/>
    <x v="1"/>
    <s v="150"/>
    <s v="150"/>
    <s v="52,5"/>
    <s v="12,75"/>
    <s v="0,12"/>
    <x v="5"/>
    <x v="1"/>
    <x v="9"/>
  </r>
  <r>
    <x v="9"/>
    <x v="0"/>
    <n v="206348"/>
    <x v="25"/>
    <x v="1"/>
    <x v="2"/>
    <x v="2"/>
    <s v="250"/>
    <s v="250"/>
    <s v="87,5"/>
    <s v="21,25"/>
    <s v="62.5"/>
    <x v="0"/>
    <x v="1"/>
    <x v="9"/>
  </r>
  <r>
    <x v="9"/>
    <x v="0"/>
    <n v="149445"/>
    <x v="102"/>
    <x v="0"/>
    <x v="0"/>
    <x v="0"/>
    <m/>
    <m/>
    <m/>
    <m/>
    <m/>
    <x v="0"/>
    <x v="0"/>
    <x v="9"/>
  </r>
  <r>
    <x v="9"/>
    <x v="0"/>
    <n v="149445"/>
    <x v="102"/>
    <x v="0"/>
    <x v="2"/>
    <x v="2"/>
    <m/>
    <m/>
    <m/>
    <m/>
    <m/>
    <x v="0"/>
    <x v="0"/>
    <x v="9"/>
  </r>
  <r>
    <x v="9"/>
    <x v="0"/>
    <n v="120762"/>
    <x v="100"/>
    <x v="1"/>
    <x v="0"/>
    <x v="0"/>
    <s v="140"/>
    <s v="140"/>
    <s v="49"/>
    <s v="11,9"/>
    <s v="0,11"/>
    <x v="12"/>
    <x v="1"/>
    <x v="9"/>
  </r>
  <r>
    <x v="9"/>
    <x v="0"/>
    <n v="303219"/>
    <x v="6"/>
    <x v="0"/>
    <x v="0"/>
    <x v="0"/>
    <m/>
    <m/>
    <m/>
    <m/>
    <m/>
    <x v="0"/>
    <x v="0"/>
    <x v="9"/>
  </r>
  <r>
    <x v="9"/>
    <x v="0"/>
    <n v="312807"/>
    <x v="16"/>
    <x v="1"/>
    <x v="2"/>
    <x v="2"/>
    <s v="185"/>
    <s v="185"/>
    <s v="64,75"/>
    <s v="15,73"/>
    <s v="46.25"/>
    <x v="0"/>
    <x v="1"/>
    <x v="9"/>
  </r>
  <r>
    <x v="9"/>
    <x v="0"/>
    <n v="301805"/>
    <x v="78"/>
    <x v="1"/>
    <x v="2"/>
    <x v="2"/>
    <s v="200"/>
    <s v="200"/>
    <s v="70"/>
    <s v="17"/>
    <s v="50"/>
    <x v="0"/>
    <x v="1"/>
    <x v="9"/>
  </r>
  <r>
    <x v="9"/>
    <x v="0"/>
    <n v="206968"/>
    <x v="86"/>
    <x v="0"/>
    <x v="0"/>
    <x v="0"/>
    <m/>
    <m/>
    <m/>
    <m/>
    <m/>
    <x v="0"/>
    <x v="0"/>
    <x v="9"/>
  </r>
  <r>
    <x v="9"/>
    <x v="0"/>
    <n v="303219"/>
    <x v="6"/>
    <x v="0"/>
    <x v="2"/>
    <x v="2"/>
    <m/>
    <m/>
    <m/>
    <m/>
    <m/>
    <x v="0"/>
    <x v="0"/>
    <x v="9"/>
  </r>
  <r>
    <x v="9"/>
    <x v="0"/>
    <n v="214951"/>
    <x v="40"/>
    <x v="0"/>
    <x v="0"/>
    <x v="0"/>
    <m/>
    <m/>
    <m/>
    <m/>
    <m/>
    <x v="0"/>
    <x v="0"/>
    <x v="9"/>
  </r>
  <r>
    <x v="9"/>
    <x v="0"/>
    <n v="214951"/>
    <x v="40"/>
    <x v="0"/>
    <x v="2"/>
    <x v="2"/>
    <m/>
    <m/>
    <m/>
    <m/>
    <m/>
    <x v="0"/>
    <x v="0"/>
    <x v="9"/>
  </r>
  <r>
    <x v="9"/>
    <x v="0"/>
    <n v="203631"/>
    <x v="74"/>
    <x v="0"/>
    <x v="0"/>
    <x v="0"/>
    <m/>
    <m/>
    <m/>
    <m/>
    <m/>
    <x v="0"/>
    <x v="0"/>
    <x v="9"/>
  </r>
  <r>
    <x v="9"/>
    <x v="1"/>
    <n v="207404"/>
    <x v="2"/>
    <x v="1"/>
    <x v="1"/>
    <x v="1"/>
    <m/>
    <m/>
    <m/>
    <m/>
    <m/>
    <x v="0"/>
    <x v="0"/>
    <x v="9"/>
  </r>
  <r>
    <x v="9"/>
    <x v="0"/>
    <n v="301809"/>
    <x v="68"/>
    <x v="1"/>
    <x v="2"/>
    <x v="2"/>
    <s v="175"/>
    <s v="175"/>
    <s v="61,25"/>
    <s v="14,88"/>
    <s v="43.75"/>
    <x v="0"/>
    <x v="1"/>
    <x v="9"/>
  </r>
  <r>
    <x v="9"/>
    <x v="0"/>
    <n v="206968"/>
    <x v="86"/>
    <x v="0"/>
    <x v="1"/>
    <x v="1"/>
    <m/>
    <m/>
    <m/>
    <m/>
    <m/>
    <x v="0"/>
    <x v="0"/>
    <x v="9"/>
  </r>
  <r>
    <x v="9"/>
    <x v="4"/>
    <n v="302769"/>
    <x v="24"/>
    <x v="1"/>
    <x v="1"/>
    <x v="1"/>
    <m/>
    <m/>
    <m/>
    <m/>
    <m/>
    <x v="0"/>
    <x v="0"/>
    <x v="9"/>
  </r>
  <r>
    <x v="9"/>
    <x v="0"/>
    <n v="203631"/>
    <x v="74"/>
    <x v="0"/>
    <x v="2"/>
    <x v="2"/>
    <m/>
    <m/>
    <m/>
    <m/>
    <m/>
    <x v="0"/>
    <x v="0"/>
    <x v="9"/>
  </r>
  <r>
    <x v="9"/>
    <x v="0"/>
    <n v="314137"/>
    <x v="20"/>
    <x v="1"/>
    <x v="2"/>
    <x v="2"/>
    <s v="215"/>
    <s v="215"/>
    <s v="75,25"/>
    <s v="18,28"/>
    <s v="53.75"/>
    <x v="0"/>
    <x v="1"/>
    <x v="9"/>
  </r>
  <r>
    <x v="9"/>
    <x v="3"/>
    <n v="301809"/>
    <x v="68"/>
    <x v="1"/>
    <x v="1"/>
    <x v="1"/>
    <s v="150"/>
    <s v="150"/>
    <s v="52,5"/>
    <s v="12,75"/>
    <s v="0,12"/>
    <x v="5"/>
    <x v="1"/>
    <x v="9"/>
  </r>
  <r>
    <x v="9"/>
    <x v="0"/>
    <n v="218732"/>
    <x v="89"/>
    <x v="0"/>
    <x v="2"/>
    <x v="2"/>
    <m/>
    <m/>
    <m/>
    <m/>
    <m/>
    <x v="0"/>
    <x v="0"/>
    <x v="9"/>
  </r>
  <r>
    <x v="9"/>
    <x v="0"/>
    <n v="300169"/>
    <x v="101"/>
    <x v="0"/>
    <x v="0"/>
    <x v="0"/>
    <s v="95"/>
    <s v="95"/>
    <s v="33,25"/>
    <s v="8,08"/>
    <s v="0,08"/>
    <x v="7"/>
    <x v="1"/>
    <x v="9"/>
  </r>
  <r>
    <x v="9"/>
    <x v="0"/>
    <n v="217081"/>
    <x v="51"/>
    <x v="0"/>
    <x v="0"/>
    <x v="0"/>
    <m/>
    <m/>
    <m/>
    <m/>
    <m/>
    <x v="0"/>
    <x v="0"/>
    <x v="9"/>
  </r>
  <r>
    <x v="9"/>
    <x v="0"/>
    <n v="217081"/>
    <x v="51"/>
    <x v="0"/>
    <x v="2"/>
    <x v="2"/>
    <m/>
    <m/>
    <m/>
    <m/>
    <m/>
    <x v="0"/>
    <x v="0"/>
    <x v="9"/>
  </r>
  <r>
    <x v="9"/>
    <x v="0"/>
    <n v="218732"/>
    <x v="89"/>
    <x v="0"/>
    <x v="0"/>
    <x v="0"/>
    <m/>
    <m/>
    <m/>
    <m/>
    <m/>
    <x v="0"/>
    <x v="0"/>
    <x v="9"/>
  </r>
  <r>
    <x v="9"/>
    <x v="1"/>
    <n v="301920"/>
    <x v="64"/>
    <x v="1"/>
    <x v="1"/>
    <x v="1"/>
    <m/>
    <m/>
    <m/>
    <m/>
    <m/>
    <x v="0"/>
    <x v="0"/>
    <x v="9"/>
  </r>
  <r>
    <x v="9"/>
    <x v="0"/>
    <n v="301983"/>
    <x v="47"/>
    <x v="0"/>
    <x v="0"/>
    <x v="0"/>
    <m/>
    <m/>
    <m/>
    <m/>
    <m/>
    <x v="0"/>
    <x v="0"/>
    <x v="9"/>
  </r>
  <r>
    <x v="9"/>
    <x v="0"/>
    <n v="206708"/>
    <x v="4"/>
    <x v="0"/>
    <x v="0"/>
    <x v="0"/>
    <m/>
    <m/>
    <m/>
    <m/>
    <m/>
    <x v="0"/>
    <x v="0"/>
    <x v="9"/>
  </r>
  <r>
    <x v="9"/>
    <x v="0"/>
    <n v="206236"/>
    <x v="38"/>
    <x v="0"/>
    <x v="0"/>
    <x v="0"/>
    <s v="280"/>
    <s v="280"/>
    <s v="98"/>
    <s v="23,8"/>
    <s v="0,22"/>
    <x v="8"/>
    <x v="1"/>
    <x v="9"/>
  </r>
  <r>
    <x v="9"/>
    <x v="0"/>
    <n v="206236"/>
    <x v="38"/>
    <x v="0"/>
    <x v="2"/>
    <x v="2"/>
    <m/>
    <m/>
    <m/>
    <m/>
    <m/>
    <x v="0"/>
    <x v="0"/>
    <x v="9"/>
  </r>
  <r>
    <x v="9"/>
    <x v="0"/>
    <n v="118535"/>
    <x v="90"/>
    <x v="0"/>
    <x v="2"/>
    <x v="2"/>
    <m/>
    <m/>
    <m/>
    <m/>
    <m/>
    <x v="0"/>
    <x v="0"/>
    <x v="9"/>
  </r>
  <r>
    <x v="9"/>
    <x v="0"/>
    <n v="301981"/>
    <x v="53"/>
    <x v="1"/>
    <x v="2"/>
    <x v="2"/>
    <s v="200"/>
    <s v="200"/>
    <s v="70"/>
    <s v="17"/>
    <s v="50"/>
    <x v="0"/>
    <x v="1"/>
    <x v="9"/>
  </r>
  <r>
    <x v="9"/>
    <x v="0"/>
    <n v="118535"/>
    <x v="90"/>
    <x v="0"/>
    <x v="0"/>
    <x v="0"/>
    <m/>
    <m/>
    <m/>
    <m/>
    <m/>
    <x v="0"/>
    <x v="0"/>
    <x v="9"/>
  </r>
  <r>
    <x v="9"/>
    <x v="0"/>
    <n v="336442"/>
    <x v="56"/>
    <x v="0"/>
    <x v="1"/>
    <x v="1"/>
    <s v="190"/>
    <s v="190"/>
    <s v="66,5"/>
    <s v="16,15"/>
    <s v="0,15"/>
    <x v="2"/>
    <x v="1"/>
    <x v="9"/>
  </r>
  <r>
    <x v="9"/>
    <x v="0"/>
    <n v="336442"/>
    <x v="56"/>
    <x v="0"/>
    <x v="0"/>
    <x v="0"/>
    <s v="190"/>
    <s v="190"/>
    <s v="66,5"/>
    <s v="16,15"/>
    <s v="0,15"/>
    <x v="2"/>
    <x v="1"/>
    <x v="9"/>
  </r>
  <r>
    <x v="9"/>
    <x v="0"/>
    <n v="336442"/>
    <x v="56"/>
    <x v="1"/>
    <x v="2"/>
    <x v="2"/>
    <s v="215"/>
    <s v="215"/>
    <s v="75,25"/>
    <s v="18,28"/>
    <s v="53.75"/>
    <x v="0"/>
    <x v="1"/>
    <x v="9"/>
  </r>
  <r>
    <x v="9"/>
    <x v="1"/>
    <n v="302737"/>
    <x v="30"/>
    <x v="1"/>
    <x v="1"/>
    <x v="1"/>
    <m/>
    <m/>
    <m/>
    <m/>
    <m/>
    <x v="0"/>
    <x v="0"/>
    <x v="9"/>
  </r>
  <r>
    <x v="9"/>
    <x v="3"/>
    <n v="324108"/>
    <x v="46"/>
    <x v="1"/>
    <x v="1"/>
    <x v="1"/>
    <s v="155"/>
    <s v="155"/>
    <s v="54,25"/>
    <s v="13,18"/>
    <s v="0,12"/>
    <x v="5"/>
    <x v="1"/>
    <x v="9"/>
  </r>
  <r>
    <x v="9"/>
    <x v="0"/>
    <n v="315199"/>
    <x v="22"/>
    <x v="1"/>
    <x v="1"/>
    <x v="1"/>
    <m/>
    <m/>
    <m/>
    <m/>
    <m/>
    <x v="0"/>
    <x v="0"/>
    <x v="9"/>
  </r>
  <r>
    <x v="9"/>
    <x v="0"/>
    <n v="302856"/>
    <x v="19"/>
    <x v="1"/>
    <x v="1"/>
    <x v="1"/>
    <m/>
    <m/>
    <m/>
    <m/>
    <m/>
    <x v="0"/>
    <x v="0"/>
    <x v="9"/>
  </r>
  <r>
    <x v="9"/>
    <x v="0"/>
    <n v="302856"/>
    <x v="19"/>
    <x v="0"/>
    <x v="0"/>
    <x v="0"/>
    <m/>
    <m/>
    <m/>
    <m/>
    <m/>
    <x v="0"/>
    <x v="0"/>
    <x v="9"/>
  </r>
  <r>
    <x v="9"/>
    <x v="0"/>
    <n v="300571"/>
    <x v="99"/>
    <x v="0"/>
    <x v="0"/>
    <x v="0"/>
    <s v="0"/>
    <s v="150"/>
    <s v="52,5"/>
    <s v="12,75"/>
    <s v="0"/>
    <x v="11"/>
    <x v="1"/>
    <x v="9"/>
  </r>
  <r>
    <x v="9"/>
    <x v="0"/>
    <n v="204615"/>
    <x v="67"/>
    <x v="0"/>
    <x v="2"/>
    <x v="2"/>
    <m/>
    <m/>
    <m/>
    <m/>
    <m/>
    <x v="0"/>
    <x v="0"/>
    <x v="9"/>
  </r>
  <r>
    <x v="9"/>
    <x v="3"/>
    <n v="324108"/>
    <x v="46"/>
    <x v="1"/>
    <x v="0"/>
    <x v="0"/>
    <s v="155"/>
    <s v="155"/>
    <s v="54,25"/>
    <s v="13,18"/>
    <s v="0,12"/>
    <x v="5"/>
    <x v="1"/>
    <x v="9"/>
  </r>
  <r>
    <x v="9"/>
    <x v="0"/>
    <n v="206968"/>
    <x v="86"/>
    <x v="1"/>
    <x v="2"/>
    <x v="2"/>
    <s v="215"/>
    <s v="215"/>
    <s v="75,25"/>
    <s v="18,28"/>
    <s v="53.75"/>
    <x v="0"/>
    <x v="1"/>
    <x v="9"/>
  </r>
  <r>
    <x v="9"/>
    <x v="0"/>
    <n v="204615"/>
    <x v="67"/>
    <x v="0"/>
    <x v="0"/>
    <x v="0"/>
    <m/>
    <m/>
    <m/>
    <m/>
    <m/>
    <x v="0"/>
    <x v="0"/>
    <x v="9"/>
  </r>
  <r>
    <x v="9"/>
    <x v="0"/>
    <n v="301983"/>
    <x v="47"/>
    <x v="1"/>
    <x v="2"/>
    <x v="2"/>
    <s v="200"/>
    <s v="200"/>
    <s v="70"/>
    <s v="17"/>
    <s v="50"/>
    <x v="0"/>
    <x v="1"/>
    <x v="9"/>
  </r>
  <r>
    <x v="9"/>
    <x v="0"/>
    <n v="206348"/>
    <x v="25"/>
    <x v="0"/>
    <x v="0"/>
    <x v="0"/>
    <s v="150"/>
    <s v="150"/>
    <s v="52,5"/>
    <s v="12,75"/>
    <s v="0,12"/>
    <x v="5"/>
    <x v="1"/>
    <x v="9"/>
  </r>
  <r>
    <x v="9"/>
    <x v="0"/>
    <n v="213849"/>
    <x v="37"/>
    <x v="0"/>
    <x v="0"/>
    <x v="0"/>
    <m/>
    <m/>
    <m/>
    <m/>
    <m/>
    <x v="0"/>
    <x v="0"/>
    <x v="9"/>
  </r>
  <r>
    <x v="9"/>
    <x v="0"/>
    <n v="213849"/>
    <x v="37"/>
    <x v="0"/>
    <x v="2"/>
    <x v="2"/>
    <m/>
    <m/>
    <m/>
    <m/>
    <m/>
    <x v="0"/>
    <x v="0"/>
    <x v="9"/>
  </r>
  <r>
    <x v="9"/>
    <x v="0"/>
    <n v="314137"/>
    <x v="20"/>
    <x v="0"/>
    <x v="0"/>
    <x v="0"/>
    <m/>
    <m/>
    <m/>
    <m/>
    <m/>
    <x v="0"/>
    <x v="0"/>
    <x v="9"/>
  </r>
  <r>
    <x v="9"/>
    <x v="3"/>
    <n v="324108"/>
    <x v="46"/>
    <x v="1"/>
    <x v="2"/>
    <x v="2"/>
    <s v="55"/>
    <s v="55"/>
    <s v="19,25"/>
    <s v="4,68"/>
    <s v="13.75"/>
    <x v="0"/>
    <x v="1"/>
    <x v="9"/>
  </r>
  <r>
    <x v="9"/>
    <x v="0"/>
    <n v="314137"/>
    <x v="20"/>
    <x v="0"/>
    <x v="1"/>
    <x v="1"/>
    <m/>
    <m/>
    <m/>
    <m/>
    <m/>
    <x v="0"/>
    <x v="0"/>
    <x v="9"/>
  </r>
  <r>
    <x v="9"/>
    <x v="0"/>
    <n v="168458"/>
    <x v="88"/>
    <x v="0"/>
    <x v="0"/>
    <x v="0"/>
    <m/>
    <m/>
    <m/>
    <m/>
    <m/>
    <x v="0"/>
    <x v="0"/>
    <x v="9"/>
  </r>
  <r>
    <x v="9"/>
    <x v="0"/>
    <n v="168458"/>
    <x v="88"/>
    <x v="0"/>
    <x v="2"/>
    <x v="2"/>
    <m/>
    <m/>
    <m/>
    <m/>
    <m/>
    <x v="0"/>
    <x v="0"/>
    <x v="9"/>
  </r>
  <r>
    <x v="9"/>
    <x v="0"/>
    <n v="210127"/>
    <x v="18"/>
    <x v="0"/>
    <x v="0"/>
    <x v="0"/>
    <m/>
    <m/>
    <m/>
    <m/>
    <m/>
    <x v="0"/>
    <x v="0"/>
    <x v="9"/>
  </r>
  <r>
    <x v="9"/>
    <x v="0"/>
    <n v="210127"/>
    <x v="18"/>
    <x v="0"/>
    <x v="2"/>
    <x v="2"/>
    <m/>
    <m/>
    <m/>
    <m/>
    <m/>
    <x v="0"/>
    <x v="0"/>
    <x v="9"/>
  </r>
  <r>
    <x v="9"/>
    <x v="0"/>
    <n v="206298"/>
    <x v="36"/>
    <x v="0"/>
    <x v="0"/>
    <x v="0"/>
    <m/>
    <m/>
    <m/>
    <m/>
    <m/>
    <x v="0"/>
    <x v="0"/>
    <x v="9"/>
  </r>
  <r>
    <x v="9"/>
    <x v="0"/>
    <n v="206298"/>
    <x v="36"/>
    <x v="0"/>
    <x v="2"/>
    <x v="2"/>
    <m/>
    <m/>
    <m/>
    <m/>
    <m/>
    <x v="0"/>
    <x v="0"/>
    <x v="9"/>
  </r>
  <r>
    <x v="9"/>
    <x v="0"/>
    <n v="206348"/>
    <x v="25"/>
    <x v="1"/>
    <x v="1"/>
    <x v="1"/>
    <s v="150"/>
    <s v="150"/>
    <s v="52,5"/>
    <s v="12,75"/>
    <s v="0,12"/>
    <x v="5"/>
    <x v="1"/>
    <x v="9"/>
  </r>
  <r>
    <x v="9"/>
    <x v="0"/>
    <n v="323608"/>
    <x v="44"/>
    <x v="1"/>
    <x v="1"/>
    <x v="1"/>
    <s v="130"/>
    <s v="130"/>
    <s v="45,5"/>
    <s v="11,05"/>
    <s v="0,1"/>
    <x v="9"/>
    <x v="1"/>
    <x v="9"/>
  </r>
  <r>
    <x v="9"/>
    <x v="0"/>
    <n v="316646"/>
    <x v="26"/>
    <x v="1"/>
    <x v="2"/>
    <x v="2"/>
    <s v="100"/>
    <s v="100"/>
    <s v="35"/>
    <s v="8,5"/>
    <s v="25"/>
    <x v="0"/>
    <x v="1"/>
    <x v="9"/>
  </r>
  <r>
    <x v="9"/>
    <x v="0"/>
    <n v="206708"/>
    <x v="4"/>
    <x v="1"/>
    <x v="1"/>
    <x v="1"/>
    <m/>
    <m/>
    <m/>
    <m/>
    <m/>
    <x v="0"/>
    <x v="0"/>
    <x v="9"/>
  </r>
  <r>
    <x v="9"/>
    <x v="0"/>
    <n v="301983"/>
    <x v="47"/>
    <x v="1"/>
    <x v="1"/>
    <x v="1"/>
    <m/>
    <m/>
    <m/>
    <m/>
    <m/>
    <x v="0"/>
    <x v="0"/>
    <x v="9"/>
  </r>
  <r>
    <x v="9"/>
    <x v="0"/>
    <n v="117456"/>
    <x v="70"/>
    <x v="0"/>
    <x v="2"/>
    <x v="2"/>
    <m/>
    <m/>
    <m/>
    <m/>
    <m/>
    <x v="0"/>
    <x v="0"/>
    <x v="9"/>
  </r>
  <r>
    <x v="9"/>
    <x v="0"/>
    <n v="312259"/>
    <x v="7"/>
    <x v="0"/>
    <x v="0"/>
    <x v="0"/>
    <m/>
    <m/>
    <m/>
    <m/>
    <m/>
    <x v="0"/>
    <x v="0"/>
    <x v="9"/>
  </r>
  <r>
    <x v="9"/>
    <x v="0"/>
    <n v="208277"/>
    <x v="8"/>
    <x v="0"/>
    <x v="0"/>
    <x v="0"/>
    <s v="185"/>
    <s v="185"/>
    <s v="64,75"/>
    <s v="15,73"/>
    <s v="0,15"/>
    <x v="2"/>
    <x v="1"/>
    <x v="9"/>
  </r>
  <r>
    <x v="9"/>
    <x v="0"/>
    <n v="169537"/>
    <x v="83"/>
    <x v="0"/>
    <x v="0"/>
    <x v="0"/>
    <m/>
    <m/>
    <m/>
    <m/>
    <m/>
    <x v="0"/>
    <x v="0"/>
    <x v="9"/>
  </r>
  <r>
    <x v="9"/>
    <x v="0"/>
    <n v="169537"/>
    <x v="83"/>
    <x v="0"/>
    <x v="2"/>
    <x v="2"/>
    <m/>
    <m/>
    <m/>
    <m/>
    <m/>
    <x v="0"/>
    <x v="0"/>
    <x v="9"/>
  </r>
  <r>
    <x v="9"/>
    <x v="0"/>
    <n v="312807"/>
    <x v="16"/>
    <x v="0"/>
    <x v="1"/>
    <x v="1"/>
    <m/>
    <m/>
    <m/>
    <m/>
    <m/>
    <x v="0"/>
    <x v="0"/>
    <x v="9"/>
  </r>
  <r>
    <x v="9"/>
    <x v="0"/>
    <n v="312807"/>
    <x v="16"/>
    <x v="0"/>
    <x v="0"/>
    <x v="0"/>
    <m/>
    <m/>
    <m/>
    <m/>
    <m/>
    <x v="0"/>
    <x v="0"/>
    <x v="9"/>
  </r>
  <r>
    <x v="9"/>
    <x v="0"/>
    <n v="117456"/>
    <x v="70"/>
    <x v="0"/>
    <x v="0"/>
    <x v="0"/>
    <m/>
    <m/>
    <m/>
    <m/>
    <m/>
    <x v="0"/>
    <x v="0"/>
    <x v="9"/>
  </r>
  <r>
    <x v="9"/>
    <x v="0"/>
    <n v="321932"/>
    <x v="41"/>
    <x v="1"/>
    <x v="2"/>
    <x v="2"/>
    <s v="230"/>
    <s v="230"/>
    <s v="80,5"/>
    <s v="19,55"/>
    <s v="57.5"/>
    <x v="0"/>
    <x v="1"/>
    <x v="9"/>
  </r>
  <r>
    <x v="9"/>
    <x v="0"/>
    <n v="301229"/>
    <x v="91"/>
    <x v="0"/>
    <x v="0"/>
    <x v="0"/>
    <s v="125"/>
    <s v="125"/>
    <s v="43,75"/>
    <s v="10,63"/>
    <s v="0,1"/>
    <x v="9"/>
    <x v="1"/>
    <x v="9"/>
  </r>
  <r>
    <x v="9"/>
    <x v="0"/>
    <n v="302737"/>
    <x v="30"/>
    <x v="1"/>
    <x v="2"/>
    <x v="2"/>
    <s v="210"/>
    <s v="210"/>
    <s v="73,5"/>
    <s v="17,85"/>
    <s v="52.5"/>
    <x v="0"/>
    <x v="1"/>
    <x v="9"/>
  </r>
  <r>
    <x v="9"/>
    <x v="0"/>
    <n v="302335"/>
    <x v="39"/>
    <x v="1"/>
    <x v="2"/>
    <x v="2"/>
    <s v="145"/>
    <s v="145"/>
    <s v="50,75"/>
    <s v="12,33"/>
    <s v="36.25"/>
    <x v="0"/>
    <x v="1"/>
    <x v="9"/>
  </r>
  <r>
    <x v="9"/>
    <x v="0"/>
    <n v="210557"/>
    <x v="28"/>
    <x v="0"/>
    <x v="0"/>
    <x v="0"/>
    <m/>
    <m/>
    <m/>
    <m/>
    <m/>
    <x v="0"/>
    <x v="0"/>
    <x v="9"/>
  </r>
  <r>
    <x v="9"/>
    <x v="0"/>
    <n v="210557"/>
    <x v="28"/>
    <x v="0"/>
    <x v="2"/>
    <x v="2"/>
    <m/>
    <m/>
    <m/>
    <m/>
    <m/>
    <x v="0"/>
    <x v="0"/>
    <x v="9"/>
  </r>
  <r>
    <x v="9"/>
    <x v="0"/>
    <n v="316646"/>
    <x v="26"/>
    <x v="1"/>
    <x v="1"/>
    <x v="1"/>
    <s v="95"/>
    <s v="95"/>
    <s v="33,25"/>
    <s v="8,08"/>
    <s v="0,08"/>
    <x v="7"/>
    <x v="1"/>
    <x v="9"/>
  </r>
  <r>
    <x v="9"/>
    <x v="0"/>
    <n v="317470"/>
    <x v="34"/>
    <x v="1"/>
    <x v="1"/>
    <x v="1"/>
    <s v="75"/>
    <s v="75"/>
    <s v="26,25"/>
    <s v="6,38"/>
    <s v="0,06"/>
    <x v="3"/>
    <x v="1"/>
    <x v="9"/>
  </r>
  <r>
    <x v="9"/>
    <x v="0"/>
    <n v="301229"/>
    <x v="91"/>
    <x v="0"/>
    <x v="1"/>
    <x v="1"/>
    <s v="125"/>
    <s v="125"/>
    <s v="43,75"/>
    <s v="10,63"/>
    <s v="0,1"/>
    <x v="9"/>
    <x v="1"/>
    <x v="9"/>
  </r>
  <r>
    <x v="9"/>
    <x v="0"/>
    <n v="144649"/>
    <x v="94"/>
    <x v="0"/>
    <x v="2"/>
    <x v="2"/>
    <m/>
    <m/>
    <m/>
    <m/>
    <m/>
    <x v="0"/>
    <x v="0"/>
    <x v="9"/>
  </r>
  <r>
    <x v="9"/>
    <x v="0"/>
    <n v="205228"/>
    <x v="50"/>
    <x v="0"/>
    <x v="0"/>
    <x v="0"/>
    <s v="205"/>
    <s v="205"/>
    <s v="71,75"/>
    <s v="17,43"/>
    <s v="0,16"/>
    <x v="10"/>
    <x v="1"/>
    <x v="9"/>
  </r>
  <r>
    <x v="9"/>
    <x v="0"/>
    <n v="205228"/>
    <x v="50"/>
    <x v="0"/>
    <x v="2"/>
    <x v="2"/>
    <s v="125"/>
    <s v="125"/>
    <s v="43,75"/>
    <s v="10,63"/>
    <s v="31.25"/>
    <x v="0"/>
    <x v="1"/>
    <x v="9"/>
  </r>
  <r>
    <x v="9"/>
    <x v="0"/>
    <n v="218674"/>
    <x v="95"/>
    <x v="0"/>
    <x v="0"/>
    <x v="0"/>
    <m/>
    <m/>
    <m/>
    <m/>
    <m/>
    <x v="0"/>
    <x v="0"/>
    <x v="9"/>
  </r>
  <r>
    <x v="9"/>
    <x v="0"/>
    <n v="218674"/>
    <x v="95"/>
    <x v="0"/>
    <x v="2"/>
    <x v="2"/>
    <m/>
    <m/>
    <m/>
    <m/>
    <m/>
    <x v="0"/>
    <x v="0"/>
    <x v="9"/>
  </r>
  <r>
    <x v="9"/>
    <x v="0"/>
    <n v="211622"/>
    <x v="33"/>
    <x v="0"/>
    <x v="1"/>
    <x v="1"/>
    <m/>
    <m/>
    <m/>
    <m/>
    <m/>
    <x v="0"/>
    <x v="0"/>
    <x v="9"/>
  </r>
  <r>
    <x v="9"/>
    <x v="0"/>
    <n v="144649"/>
    <x v="94"/>
    <x v="0"/>
    <x v="0"/>
    <x v="0"/>
    <m/>
    <m/>
    <m/>
    <m/>
    <m/>
    <x v="0"/>
    <x v="0"/>
    <x v="9"/>
  </r>
  <r>
    <x v="9"/>
    <x v="0"/>
    <n v="317470"/>
    <x v="34"/>
    <x v="1"/>
    <x v="2"/>
    <x v="2"/>
    <s v="100"/>
    <s v="100"/>
    <s v="35"/>
    <s v="8,5"/>
    <s v="25"/>
    <x v="0"/>
    <x v="1"/>
    <x v="9"/>
  </r>
  <r>
    <x v="9"/>
    <x v="0"/>
    <n v="206708"/>
    <x v="4"/>
    <x v="0"/>
    <x v="2"/>
    <x v="2"/>
    <m/>
    <m/>
    <m/>
    <m/>
    <m/>
    <x v="0"/>
    <x v="0"/>
    <x v="9"/>
  </r>
  <r>
    <x v="9"/>
    <x v="0"/>
    <n v="215020"/>
    <x v="43"/>
    <x v="0"/>
    <x v="0"/>
    <x v="0"/>
    <m/>
    <m/>
    <m/>
    <m/>
    <m/>
    <x v="0"/>
    <x v="0"/>
    <x v="9"/>
  </r>
  <r>
    <x v="9"/>
    <x v="0"/>
    <n v="302335"/>
    <x v="39"/>
    <x v="1"/>
    <x v="1"/>
    <x v="1"/>
    <m/>
    <m/>
    <m/>
    <m/>
    <m/>
    <x v="0"/>
    <x v="0"/>
    <x v="9"/>
  </r>
  <r>
    <x v="9"/>
    <x v="0"/>
    <n v="209211"/>
    <x v="15"/>
    <x v="0"/>
    <x v="2"/>
    <x v="2"/>
    <m/>
    <m/>
    <m/>
    <m/>
    <m/>
    <x v="0"/>
    <x v="0"/>
    <x v="9"/>
  </r>
  <r>
    <x v="9"/>
    <x v="0"/>
    <n v="211622"/>
    <x v="33"/>
    <x v="0"/>
    <x v="0"/>
    <x v="0"/>
    <m/>
    <m/>
    <m/>
    <m/>
    <m/>
    <x v="0"/>
    <x v="0"/>
    <x v="9"/>
  </r>
  <r>
    <x v="9"/>
    <x v="0"/>
    <n v="209211"/>
    <x v="15"/>
    <x v="0"/>
    <x v="0"/>
    <x v="0"/>
    <m/>
    <m/>
    <m/>
    <m/>
    <m/>
    <x v="0"/>
    <x v="0"/>
    <x v="9"/>
  </r>
  <r>
    <x v="9"/>
    <x v="0"/>
    <n v="210127"/>
    <x v="18"/>
    <x v="1"/>
    <x v="1"/>
    <x v="1"/>
    <m/>
    <m/>
    <m/>
    <m/>
    <m/>
    <x v="0"/>
    <x v="0"/>
    <x v="9"/>
  </r>
  <r>
    <x v="10"/>
    <x v="3"/>
    <n v="316879"/>
    <x v="32"/>
    <x v="1"/>
    <x v="2"/>
    <x v="2"/>
    <s v="60"/>
    <s v="60"/>
    <s v="21"/>
    <s v="5,1"/>
    <s v="15"/>
    <x v="0"/>
    <x v="1"/>
    <x v="10"/>
  </r>
  <r>
    <x v="10"/>
    <x v="0"/>
    <n v="303189"/>
    <x v="9"/>
    <x v="0"/>
    <x v="2"/>
    <x v="2"/>
    <m/>
    <m/>
    <m/>
    <m/>
    <m/>
    <x v="0"/>
    <x v="0"/>
    <x v="10"/>
  </r>
  <r>
    <x v="10"/>
    <x v="0"/>
    <n v="302335"/>
    <x v="39"/>
    <x v="1"/>
    <x v="1"/>
    <x v="1"/>
    <m/>
    <m/>
    <m/>
    <m/>
    <m/>
    <x v="0"/>
    <x v="0"/>
    <x v="10"/>
  </r>
  <r>
    <x v="10"/>
    <x v="0"/>
    <n v="117819"/>
    <x v="69"/>
    <x v="0"/>
    <x v="2"/>
    <x v="2"/>
    <m/>
    <m/>
    <m/>
    <m/>
    <m/>
    <x v="0"/>
    <x v="0"/>
    <x v="10"/>
  </r>
  <r>
    <x v="10"/>
    <x v="0"/>
    <n v="317470"/>
    <x v="34"/>
    <x v="1"/>
    <x v="2"/>
    <x v="2"/>
    <s v="100"/>
    <s v="100"/>
    <s v="35"/>
    <s v="8,5"/>
    <s v="25"/>
    <x v="0"/>
    <x v="1"/>
    <x v="10"/>
  </r>
  <r>
    <x v="10"/>
    <x v="0"/>
    <n v="302335"/>
    <x v="39"/>
    <x v="1"/>
    <x v="2"/>
    <x v="2"/>
    <s v="145"/>
    <s v="145"/>
    <s v="50,75"/>
    <s v="12,33"/>
    <s v="36.25"/>
    <x v="0"/>
    <x v="1"/>
    <x v="10"/>
  </r>
  <r>
    <x v="10"/>
    <x v="0"/>
    <n v="206708"/>
    <x v="4"/>
    <x v="0"/>
    <x v="2"/>
    <x v="2"/>
    <m/>
    <m/>
    <m/>
    <m/>
    <m/>
    <x v="0"/>
    <x v="0"/>
    <x v="10"/>
  </r>
  <r>
    <x v="10"/>
    <x v="0"/>
    <n v="316646"/>
    <x v="26"/>
    <x v="1"/>
    <x v="1"/>
    <x v="1"/>
    <s v="95"/>
    <s v="95"/>
    <s v="33,25"/>
    <s v="8,08"/>
    <s v="0,08"/>
    <x v="7"/>
    <x v="1"/>
    <x v="10"/>
  </r>
  <r>
    <x v="10"/>
    <x v="0"/>
    <n v="317470"/>
    <x v="34"/>
    <x v="1"/>
    <x v="1"/>
    <x v="1"/>
    <s v="75"/>
    <s v="75"/>
    <s v="26,25"/>
    <s v="6,38"/>
    <s v="0,06"/>
    <x v="3"/>
    <x v="1"/>
    <x v="10"/>
  </r>
  <r>
    <x v="10"/>
    <x v="0"/>
    <n v="218623"/>
    <x v="1"/>
    <x v="1"/>
    <x v="2"/>
    <x v="2"/>
    <s v="300"/>
    <s v="300"/>
    <s v="105"/>
    <s v="25,5"/>
    <s v="75"/>
    <x v="0"/>
    <x v="1"/>
    <x v="10"/>
  </r>
  <r>
    <x v="10"/>
    <x v="6"/>
    <n v="206348"/>
    <x v="25"/>
    <x v="1"/>
    <x v="1"/>
    <x v="1"/>
    <s v="150"/>
    <s v="150"/>
    <s v="52,5"/>
    <s v="12,75"/>
    <s v="0,12"/>
    <x v="5"/>
    <x v="1"/>
    <x v="10"/>
  </r>
  <r>
    <x v="10"/>
    <x v="0"/>
    <n v="316879"/>
    <x v="32"/>
    <x v="0"/>
    <x v="1"/>
    <x v="1"/>
    <m/>
    <m/>
    <m/>
    <m/>
    <m/>
    <x v="0"/>
    <x v="0"/>
    <x v="10"/>
  </r>
  <r>
    <x v="10"/>
    <x v="0"/>
    <n v="302737"/>
    <x v="30"/>
    <x v="1"/>
    <x v="2"/>
    <x v="2"/>
    <s v="210"/>
    <s v="210"/>
    <s v="73,5"/>
    <s v="17,85"/>
    <s v="52.5"/>
    <x v="0"/>
    <x v="1"/>
    <x v="10"/>
  </r>
  <r>
    <x v="10"/>
    <x v="0"/>
    <n v="316879"/>
    <x v="32"/>
    <x v="0"/>
    <x v="0"/>
    <x v="0"/>
    <m/>
    <m/>
    <m/>
    <m/>
    <m/>
    <x v="0"/>
    <x v="0"/>
    <x v="10"/>
  </r>
  <r>
    <x v="10"/>
    <x v="0"/>
    <n v="321932"/>
    <x v="41"/>
    <x v="1"/>
    <x v="2"/>
    <x v="2"/>
    <s v="230"/>
    <s v="230"/>
    <s v="80,5"/>
    <s v="19,55"/>
    <s v="57.5"/>
    <x v="0"/>
    <x v="1"/>
    <x v="10"/>
  </r>
  <r>
    <x v="10"/>
    <x v="0"/>
    <n v="301983"/>
    <x v="47"/>
    <x v="1"/>
    <x v="1"/>
    <x v="1"/>
    <m/>
    <m/>
    <m/>
    <m/>
    <m/>
    <x v="0"/>
    <x v="0"/>
    <x v="10"/>
  </r>
  <r>
    <x v="10"/>
    <x v="0"/>
    <n v="316646"/>
    <x v="26"/>
    <x v="1"/>
    <x v="2"/>
    <x v="2"/>
    <s v="100"/>
    <s v="100"/>
    <s v="35"/>
    <s v="8,5"/>
    <s v="25"/>
    <x v="0"/>
    <x v="1"/>
    <x v="10"/>
  </r>
  <r>
    <x v="10"/>
    <x v="0"/>
    <n v="206708"/>
    <x v="4"/>
    <x v="1"/>
    <x v="1"/>
    <x v="1"/>
    <m/>
    <m/>
    <m/>
    <m/>
    <m/>
    <x v="0"/>
    <x v="0"/>
    <x v="10"/>
  </r>
  <r>
    <x v="10"/>
    <x v="0"/>
    <n v="323608"/>
    <x v="44"/>
    <x v="1"/>
    <x v="1"/>
    <x v="1"/>
    <s v="130"/>
    <s v="130"/>
    <s v="45,5"/>
    <s v="11,05"/>
    <s v="0,1"/>
    <x v="9"/>
    <x v="1"/>
    <x v="10"/>
  </r>
  <r>
    <x v="10"/>
    <x v="0"/>
    <n v="316646"/>
    <x v="26"/>
    <x v="0"/>
    <x v="0"/>
    <x v="0"/>
    <s v="95"/>
    <s v="95"/>
    <s v="33,25"/>
    <s v="8,08"/>
    <s v="0,08"/>
    <x v="7"/>
    <x v="1"/>
    <x v="10"/>
  </r>
  <r>
    <x v="10"/>
    <x v="0"/>
    <n v="218623"/>
    <x v="1"/>
    <x v="0"/>
    <x v="0"/>
    <x v="0"/>
    <m/>
    <m/>
    <m/>
    <m/>
    <m/>
    <x v="0"/>
    <x v="0"/>
    <x v="10"/>
  </r>
  <r>
    <x v="10"/>
    <x v="3"/>
    <n v="324108"/>
    <x v="46"/>
    <x v="1"/>
    <x v="2"/>
    <x v="2"/>
    <s v="55"/>
    <s v="55"/>
    <s v="19,25"/>
    <s v="4,68"/>
    <s v="13.75"/>
    <x v="0"/>
    <x v="1"/>
    <x v="10"/>
  </r>
  <r>
    <x v="10"/>
    <x v="0"/>
    <n v="301983"/>
    <x v="47"/>
    <x v="1"/>
    <x v="2"/>
    <x v="2"/>
    <s v="200"/>
    <s v="200"/>
    <s v="70"/>
    <s v="17"/>
    <s v="50"/>
    <x v="0"/>
    <x v="1"/>
    <x v="10"/>
  </r>
  <r>
    <x v="10"/>
    <x v="0"/>
    <n v="211415"/>
    <x v="29"/>
    <x v="0"/>
    <x v="0"/>
    <x v="0"/>
    <m/>
    <m/>
    <m/>
    <m/>
    <m/>
    <x v="0"/>
    <x v="0"/>
    <x v="10"/>
  </r>
  <r>
    <x v="10"/>
    <x v="3"/>
    <n v="324108"/>
    <x v="46"/>
    <x v="1"/>
    <x v="0"/>
    <x v="0"/>
    <s v="155"/>
    <s v="155"/>
    <s v="54,25"/>
    <s v="13,18"/>
    <s v="0,12"/>
    <x v="5"/>
    <x v="1"/>
    <x v="10"/>
  </r>
  <r>
    <x v="10"/>
    <x v="0"/>
    <n v="315199"/>
    <x v="22"/>
    <x v="1"/>
    <x v="1"/>
    <x v="1"/>
    <m/>
    <m/>
    <m/>
    <m/>
    <m/>
    <x v="0"/>
    <x v="0"/>
    <x v="10"/>
  </r>
  <r>
    <x v="10"/>
    <x v="0"/>
    <n v="206968"/>
    <x v="86"/>
    <x v="1"/>
    <x v="2"/>
    <x v="2"/>
    <s v="215"/>
    <s v="215"/>
    <s v="75,25"/>
    <s v="18,28"/>
    <s v="53.75"/>
    <x v="0"/>
    <x v="1"/>
    <x v="10"/>
  </r>
  <r>
    <x v="10"/>
    <x v="0"/>
    <n v="218623"/>
    <x v="1"/>
    <x v="0"/>
    <x v="1"/>
    <x v="1"/>
    <m/>
    <m/>
    <m/>
    <m/>
    <m/>
    <x v="0"/>
    <x v="0"/>
    <x v="10"/>
  </r>
  <r>
    <x v="10"/>
    <x v="3"/>
    <n v="324108"/>
    <x v="46"/>
    <x v="1"/>
    <x v="1"/>
    <x v="1"/>
    <s v="155"/>
    <s v="155"/>
    <s v="54,25"/>
    <s v="13,18"/>
    <s v="0,12"/>
    <x v="5"/>
    <x v="1"/>
    <x v="10"/>
  </r>
  <r>
    <x v="10"/>
    <x v="1"/>
    <n v="302737"/>
    <x v="30"/>
    <x v="1"/>
    <x v="1"/>
    <x v="1"/>
    <m/>
    <m/>
    <m/>
    <m/>
    <m/>
    <x v="0"/>
    <x v="0"/>
    <x v="10"/>
  </r>
  <r>
    <x v="10"/>
    <x v="0"/>
    <n v="301981"/>
    <x v="53"/>
    <x v="1"/>
    <x v="2"/>
    <x v="2"/>
    <s v="200"/>
    <s v="200"/>
    <s v="70"/>
    <s v="17"/>
    <s v="50"/>
    <x v="0"/>
    <x v="1"/>
    <x v="10"/>
  </r>
  <r>
    <x v="10"/>
    <x v="0"/>
    <n v="211415"/>
    <x v="29"/>
    <x v="0"/>
    <x v="2"/>
    <x v="2"/>
    <m/>
    <m/>
    <m/>
    <m/>
    <m/>
    <x v="0"/>
    <x v="0"/>
    <x v="10"/>
  </r>
  <r>
    <x v="10"/>
    <x v="1"/>
    <n v="301920"/>
    <x v="64"/>
    <x v="1"/>
    <x v="1"/>
    <x v="1"/>
    <m/>
    <m/>
    <m/>
    <m/>
    <m/>
    <x v="0"/>
    <x v="0"/>
    <x v="10"/>
  </r>
  <r>
    <x v="10"/>
    <x v="0"/>
    <n v="204952"/>
    <x v="57"/>
    <x v="0"/>
    <x v="0"/>
    <x v="0"/>
    <m/>
    <m/>
    <m/>
    <m/>
    <m/>
    <x v="0"/>
    <x v="0"/>
    <x v="10"/>
  </r>
  <r>
    <x v="10"/>
    <x v="3"/>
    <n v="301809"/>
    <x v="68"/>
    <x v="1"/>
    <x v="1"/>
    <x v="1"/>
    <s v="150"/>
    <s v="150"/>
    <s v="52,5"/>
    <s v="12,75"/>
    <s v="0,12"/>
    <x v="5"/>
    <x v="1"/>
    <x v="10"/>
  </r>
  <r>
    <x v="10"/>
    <x v="0"/>
    <n v="314137"/>
    <x v="20"/>
    <x v="1"/>
    <x v="2"/>
    <x v="2"/>
    <s v="215"/>
    <s v="215"/>
    <s v="75,25"/>
    <s v="18,28"/>
    <s v="53.75"/>
    <x v="0"/>
    <x v="1"/>
    <x v="10"/>
  </r>
  <r>
    <x v="10"/>
    <x v="0"/>
    <n v="204952"/>
    <x v="57"/>
    <x v="0"/>
    <x v="2"/>
    <x v="2"/>
    <m/>
    <m/>
    <m/>
    <m/>
    <m/>
    <x v="0"/>
    <x v="0"/>
    <x v="10"/>
  </r>
  <r>
    <x v="10"/>
    <x v="0"/>
    <n v="300862"/>
    <x v="73"/>
    <x v="0"/>
    <x v="2"/>
    <x v="2"/>
    <m/>
    <m/>
    <m/>
    <m/>
    <m/>
    <x v="0"/>
    <x v="0"/>
    <x v="10"/>
  </r>
  <r>
    <x v="10"/>
    <x v="0"/>
    <n v="206348"/>
    <x v="25"/>
    <x v="1"/>
    <x v="2"/>
    <x v="2"/>
    <s v="250"/>
    <s v="250"/>
    <s v="87,5"/>
    <s v="21,25"/>
    <s v="62.5"/>
    <x v="0"/>
    <x v="1"/>
    <x v="10"/>
  </r>
  <r>
    <x v="10"/>
    <x v="0"/>
    <n v="210515"/>
    <x v="23"/>
    <x v="0"/>
    <x v="0"/>
    <x v="0"/>
    <m/>
    <m/>
    <m/>
    <m/>
    <m/>
    <x v="0"/>
    <x v="0"/>
    <x v="10"/>
  </r>
  <r>
    <x v="10"/>
    <x v="4"/>
    <n v="302769"/>
    <x v="24"/>
    <x v="1"/>
    <x v="1"/>
    <x v="1"/>
    <m/>
    <m/>
    <m/>
    <m/>
    <m/>
    <x v="0"/>
    <x v="0"/>
    <x v="10"/>
  </r>
  <r>
    <x v="10"/>
    <x v="0"/>
    <n v="301809"/>
    <x v="68"/>
    <x v="1"/>
    <x v="2"/>
    <x v="2"/>
    <s v="175"/>
    <s v="175"/>
    <s v="61,25"/>
    <s v="14,88"/>
    <s v="43.75"/>
    <x v="0"/>
    <x v="1"/>
    <x v="10"/>
  </r>
  <r>
    <x v="10"/>
    <x v="0"/>
    <n v="301805"/>
    <x v="78"/>
    <x v="1"/>
    <x v="2"/>
    <x v="2"/>
    <s v="200"/>
    <s v="200"/>
    <s v="70"/>
    <s v="17"/>
    <s v="50"/>
    <x v="0"/>
    <x v="1"/>
    <x v="10"/>
  </r>
  <r>
    <x v="10"/>
    <x v="0"/>
    <n v="312807"/>
    <x v="16"/>
    <x v="1"/>
    <x v="2"/>
    <x v="2"/>
    <s v="185"/>
    <s v="185"/>
    <s v="64,75"/>
    <s v="15,73"/>
    <s v="46.25"/>
    <x v="0"/>
    <x v="1"/>
    <x v="10"/>
  </r>
  <r>
    <x v="10"/>
    <x v="1"/>
    <n v="207404"/>
    <x v="2"/>
    <x v="1"/>
    <x v="1"/>
    <x v="1"/>
    <m/>
    <m/>
    <m/>
    <m/>
    <m/>
    <x v="0"/>
    <x v="0"/>
    <x v="10"/>
  </r>
  <r>
    <x v="10"/>
    <x v="3"/>
    <n v="301760"/>
    <x v="81"/>
    <x v="1"/>
    <x v="1"/>
    <x v="1"/>
    <s v="150"/>
    <s v="150"/>
    <s v="52,5"/>
    <s v="12,75"/>
    <s v="0,12"/>
    <x v="5"/>
    <x v="1"/>
    <x v="10"/>
  </r>
  <r>
    <x v="10"/>
    <x v="0"/>
    <n v="117230"/>
    <x v="60"/>
    <x v="0"/>
    <x v="0"/>
    <x v="0"/>
    <m/>
    <m/>
    <m/>
    <m/>
    <m/>
    <x v="0"/>
    <x v="0"/>
    <x v="10"/>
  </r>
  <r>
    <x v="10"/>
    <x v="0"/>
    <n v="301760"/>
    <x v="81"/>
    <x v="1"/>
    <x v="2"/>
    <x v="2"/>
    <s v="180"/>
    <s v="180"/>
    <s v="63"/>
    <s v="15,3"/>
    <s v="45"/>
    <x v="0"/>
    <x v="1"/>
    <x v="10"/>
  </r>
  <r>
    <x v="10"/>
    <x v="0"/>
    <n v="117230"/>
    <x v="60"/>
    <x v="0"/>
    <x v="2"/>
    <x v="2"/>
    <m/>
    <m/>
    <m/>
    <m/>
    <m/>
    <x v="0"/>
    <x v="0"/>
    <x v="10"/>
  </r>
  <r>
    <x v="10"/>
    <x v="0"/>
    <n v="301229"/>
    <x v="91"/>
    <x v="1"/>
    <x v="2"/>
    <x v="2"/>
    <s v="350"/>
    <s v="350"/>
    <s v="122,5"/>
    <s v="29,75"/>
    <s v="87.5"/>
    <x v="0"/>
    <x v="1"/>
    <x v="10"/>
  </r>
  <r>
    <x v="10"/>
    <x v="0"/>
    <n v="300363"/>
    <x v="62"/>
    <x v="0"/>
    <x v="1"/>
    <x v="1"/>
    <m/>
    <m/>
    <m/>
    <m/>
    <m/>
    <x v="0"/>
    <x v="0"/>
    <x v="10"/>
  </r>
  <r>
    <x v="10"/>
    <x v="0"/>
    <n v="312617"/>
    <x v="12"/>
    <x v="1"/>
    <x v="1"/>
    <x v="1"/>
    <s v="75"/>
    <s v="75"/>
    <s v="26,25"/>
    <s v="6,38"/>
    <s v="0,06"/>
    <x v="3"/>
    <x v="1"/>
    <x v="10"/>
  </r>
  <r>
    <x v="10"/>
    <x v="0"/>
    <n v="300987"/>
    <x v="93"/>
    <x v="1"/>
    <x v="1"/>
    <x v="1"/>
    <m/>
    <m/>
    <m/>
    <m/>
    <m/>
    <x v="0"/>
    <x v="0"/>
    <x v="10"/>
  </r>
  <r>
    <x v="10"/>
    <x v="0"/>
    <n v="300862"/>
    <x v="73"/>
    <x v="0"/>
    <x v="0"/>
    <x v="0"/>
    <m/>
    <m/>
    <m/>
    <m/>
    <m/>
    <x v="0"/>
    <x v="0"/>
    <x v="10"/>
  </r>
  <r>
    <x v="10"/>
    <x v="0"/>
    <n v="321932"/>
    <x v="41"/>
    <x v="0"/>
    <x v="0"/>
    <x v="0"/>
    <s v="100"/>
    <s v="100"/>
    <s v="35"/>
    <s v="8,5"/>
    <s v="0,08"/>
    <x v="7"/>
    <x v="1"/>
    <x v="10"/>
  </r>
  <r>
    <x v="10"/>
    <x v="0"/>
    <n v="300862"/>
    <x v="73"/>
    <x v="1"/>
    <x v="1"/>
    <x v="1"/>
    <m/>
    <m/>
    <m/>
    <m/>
    <m/>
    <x v="0"/>
    <x v="0"/>
    <x v="10"/>
  </r>
  <r>
    <x v="10"/>
    <x v="0"/>
    <n v="302856"/>
    <x v="19"/>
    <x v="1"/>
    <x v="2"/>
    <x v="2"/>
    <m/>
    <m/>
    <m/>
    <m/>
    <m/>
    <x v="0"/>
    <x v="0"/>
    <x v="10"/>
  </r>
  <r>
    <x v="10"/>
    <x v="0"/>
    <n v="207743"/>
    <x v="5"/>
    <x v="1"/>
    <x v="2"/>
    <x v="2"/>
    <s v="205"/>
    <s v="205"/>
    <s v="71,75"/>
    <s v="17,43"/>
    <s v="51.25"/>
    <x v="0"/>
    <x v="1"/>
    <x v="10"/>
  </r>
  <r>
    <x v="10"/>
    <x v="0"/>
    <n v="300711"/>
    <x v="84"/>
    <x v="1"/>
    <x v="1"/>
    <x v="1"/>
    <m/>
    <m/>
    <m/>
    <m/>
    <m/>
    <x v="0"/>
    <x v="0"/>
    <x v="10"/>
  </r>
  <r>
    <x v="10"/>
    <x v="0"/>
    <n v="300571"/>
    <x v="99"/>
    <x v="1"/>
    <x v="1"/>
    <x v="1"/>
    <s v="0"/>
    <s v="150"/>
    <s v="52,5"/>
    <s v="12,75"/>
    <s v="0"/>
    <x v="11"/>
    <x v="1"/>
    <x v="10"/>
  </r>
  <r>
    <x v="10"/>
    <x v="0"/>
    <n v="207743"/>
    <x v="5"/>
    <x v="1"/>
    <x v="1"/>
    <x v="1"/>
    <m/>
    <m/>
    <m/>
    <m/>
    <m/>
    <x v="0"/>
    <x v="0"/>
    <x v="10"/>
  </r>
  <r>
    <x v="10"/>
    <x v="0"/>
    <n v="300571"/>
    <x v="99"/>
    <x v="1"/>
    <x v="2"/>
    <x v="2"/>
    <s v="0"/>
    <s v="115"/>
    <s v="40,25"/>
    <s v="9,78"/>
    <s v="0"/>
    <x v="0"/>
    <x v="1"/>
    <x v="10"/>
  </r>
  <r>
    <x v="10"/>
    <x v="0"/>
    <n v="312617"/>
    <x v="12"/>
    <x v="1"/>
    <x v="2"/>
    <x v="2"/>
    <s v="100"/>
    <s v="100"/>
    <s v="35"/>
    <s v="8,5"/>
    <s v="25"/>
    <x v="0"/>
    <x v="1"/>
    <x v="10"/>
  </r>
  <r>
    <x v="10"/>
    <x v="0"/>
    <n v="300363"/>
    <x v="62"/>
    <x v="0"/>
    <x v="0"/>
    <x v="0"/>
    <m/>
    <m/>
    <m/>
    <m/>
    <m/>
    <x v="0"/>
    <x v="0"/>
    <x v="10"/>
  </r>
  <r>
    <x v="10"/>
    <x v="0"/>
    <n v="206298"/>
    <x v="36"/>
    <x v="1"/>
    <x v="1"/>
    <x v="1"/>
    <m/>
    <m/>
    <m/>
    <m/>
    <m/>
    <x v="0"/>
    <x v="0"/>
    <x v="10"/>
  </r>
  <r>
    <x v="10"/>
    <x v="0"/>
    <n v="300363"/>
    <x v="62"/>
    <x v="1"/>
    <x v="2"/>
    <x v="2"/>
    <s v="200"/>
    <s v="200"/>
    <s v="70"/>
    <s v="17"/>
    <s v="50"/>
    <x v="0"/>
    <x v="1"/>
    <x v="10"/>
  </r>
  <r>
    <x v="10"/>
    <x v="0"/>
    <n v="302988"/>
    <x v="14"/>
    <x v="0"/>
    <x v="0"/>
    <x v="0"/>
    <m/>
    <m/>
    <m/>
    <m/>
    <m/>
    <x v="0"/>
    <x v="0"/>
    <x v="10"/>
  </r>
  <r>
    <x v="10"/>
    <x v="0"/>
    <n v="300219"/>
    <x v="104"/>
    <x v="1"/>
    <x v="1"/>
    <x v="1"/>
    <m/>
    <m/>
    <m/>
    <m/>
    <m/>
    <x v="0"/>
    <x v="0"/>
    <x v="10"/>
  </r>
  <r>
    <x v="10"/>
    <x v="0"/>
    <n v="300219"/>
    <x v="104"/>
    <x v="1"/>
    <x v="2"/>
    <x v="2"/>
    <s v="180"/>
    <s v="180"/>
    <s v="63"/>
    <s v="15,3"/>
    <s v="45"/>
    <x v="0"/>
    <x v="1"/>
    <x v="10"/>
  </r>
  <r>
    <x v="10"/>
    <x v="0"/>
    <n v="312259"/>
    <x v="7"/>
    <x v="0"/>
    <x v="1"/>
    <x v="1"/>
    <m/>
    <m/>
    <m/>
    <m/>
    <m/>
    <x v="0"/>
    <x v="0"/>
    <x v="10"/>
  </r>
  <r>
    <x v="10"/>
    <x v="0"/>
    <n v="208277"/>
    <x v="8"/>
    <x v="1"/>
    <x v="2"/>
    <x v="2"/>
    <s v="175"/>
    <s v="175"/>
    <s v="61,25"/>
    <s v="14,88"/>
    <s v="43.75"/>
    <x v="0"/>
    <x v="1"/>
    <x v="10"/>
  </r>
  <r>
    <x v="10"/>
    <x v="0"/>
    <n v="300169"/>
    <x v="101"/>
    <x v="1"/>
    <x v="1"/>
    <x v="1"/>
    <s v="95"/>
    <s v="95"/>
    <s v="33,25"/>
    <s v="8,08"/>
    <s v="0,08"/>
    <x v="7"/>
    <x v="1"/>
    <x v="10"/>
  </r>
  <r>
    <x v="10"/>
    <x v="0"/>
    <n v="321932"/>
    <x v="41"/>
    <x v="0"/>
    <x v="1"/>
    <x v="1"/>
    <s v="100"/>
    <s v="100"/>
    <s v="35"/>
    <s v="8,5"/>
    <s v="0,08"/>
    <x v="7"/>
    <x v="1"/>
    <x v="10"/>
  </r>
  <r>
    <x v="10"/>
    <x v="0"/>
    <n v="302988"/>
    <x v="14"/>
    <x v="0"/>
    <x v="2"/>
    <x v="2"/>
    <m/>
    <m/>
    <m/>
    <m/>
    <m/>
    <x v="0"/>
    <x v="0"/>
    <x v="10"/>
  </r>
  <r>
    <x v="10"/>
    <x v="1"/>
    <n v="302988"/>
    <x v="14"/>
    <x v="1"/>
    <x v="1"/>
    <x v="1"/>
    <m/>
    <m/>
    <m/>
    <m/>
    <m/>
    <x v="0"/>
    <x v="0"/>
    <x v="10"/>
  </r>
  <r>
    <x v="10"/>
    <x v="0"/>
    <n v="300169"/>
    <x v="101"/>
    <x v="1"/>
    <x v="2"/>
    <x v="2"/>
    <s v="100"/>
    <s v="100"/>
    <s v="35"/>
    <s v="8,5"/>
    <s v="25"/>
    <x v="0"/>
    <x v="1"/>
    <x v="10"/>
  </r>
  <r>
    <x v="10"/>
    <x v="0"/>
    <n v="302737"/>
    <x v="30"/>
    <x v="0"/>
    <x v="0"/>
    <x v="0"/>
    <m/>
    <m/>
    <m/>
    <m/>
    <m/>
    <x v="0"/>
    <x v="0"/>
    <x v="10"/>
  </r>
  <r>
    <x v="10"/>
    <x v="2"/>
    <n v="218987"/>
    <x v="105"/>
    <x v="1"/>
    <x v="1"/>
    <x v="1"/>
    <s v="125"/>
    <s v="125"/>
    <s v="43,75"/>
    <s v="10,63"/>
    <s v="0,1"/>
    <x v="9"/>
    <x v="1"/>
    <x v="10"/>
  </r>
  <r>
    <x v="10"/>
    <x v="0"/>
    <n v="160030"/>
    <x v="59"/>
    <x v="0"/>
    <x v="0"/>
    <x v="0"/>
    <m/>
    <m/>
    <m/>
    <m/>
    <m/>
    <x v="0"/>
    <x v="0"/>
    <x v="10"/>
  </r>
  <r>
    <x v="10"/>
    <x v="0"/>
    <n v="312259"/>
    <x v="7"/>
    <x v="1"/>
    <x v="2"/>
    <x v="2"/>
    <s v="230"/>
    <s v="230"/>
    <s v="80,5"/>
    <s v="19,55"/>
    <s v="57.5"/>
    <x v="0"/>
    <x v="1"/>
    <x v="10"/>
  </r>
  <r>
    <x v="10"/>
    <x v="3"/>
    <n v="218987"/>
    <x v="105"/>
    <x v="1"/>
    <x v="0"/>
    <x v="0"/>
    <s v="125"/>
    <s v="125"/>
    <s v="43,75"/>
    <s v="10,63"/>
    <s v="0,1"/>
    <x v="9"/>
    <x v="1"/>
    <x v="10"/>
  </r>
  <r>
    <x v="10"/>
    <x v="0"/>
    <n v="323608"/>
    <x v="44"/>
    <x v="1"/>
    <x v="2"/>
    <x v="2"/>
    <m/>
    <m/>
    <m/>
    <m/>
    <m/>
    <x v="0"/>
    <x v="0"/>
    <x v="10"/>
  </r>
  <r>
    <x v="10"/>
    <x v="0"/>
    <n v="323608"/>
    <x v="44"/>
    <x v="0"/>
    <x v="0"/>
    <x v="0"/>
    <s v="130"/>
    <s v="130"/>
    <s v="45,5"/>
    <s v="11,05"/>
    <s v="0,1"/>
    <x v="9"/>
    <x v="1"/>
    <x v="10"/>
  </r>
  <r>
    <x v="10"/>
    <x v="3"/>
    <n v="218987"/>
    <x v="105"/>
    <x v="1"/>
    <x v="2"/>
    <x v="2"/>
    <s v="55"/>
    <s v="55"/>
    <s v="19,25"/>
    <s v="4,68"/>
    <s v="13.75"/>
    <x v="0"/>
    <x v="1"/>
    <x v="10"/>
  </r>
  <r>
    <x v="10"/>
    <x v="3"/>
    <n v="208277"/>
    <x v="8"/>
    <x v="1"/>
    <x v="1"/>
    <x v="1"/>
    <s v="185"/>
    <s v="185"/>
    <s v="64,75"/>
    <s v="15,73"/>
    <s v="0,15"/>
    <x v="2"/>
    <x v="1"/>
    <x v="10"/>
  </r>
  <r>
    <x v="10"/>
    <x v="0"/>
    <n v="218916"/>
    <x v="72"/>
    <x v="1"/>
    <x v="1"/>
    <x v="1"/>
    <m/>
    <m/>
    <m/>
    <m/>
    <m/>
    <x v="0"/>
    <x v="0"/>
    <x v="10"/>
  </r>
  <r>
    <x v="10"/>
    <x v="0"/>
    <n v="160030"/>
    <x v="59"/>
    <x v="0"/>
    <x v="2"/>
    <x v="2"/>
    <m/>
    <m/>
    <m/>
    <m/>
    <m/>
    <x v="0"/>
    <x v="0"/>
    <x v="10"/>
  </r>
  <r>
    <x v="10"/>
    <x v="2"/>
    <n v="311895"/>
    <x v="3"/>
    <x v="1"/>
    <x v="1"/>
    <x v="1"/>
    <m/>
    <m/>
    <m/>
    <m/>
    <m/>
    <x v="0"/>
    <x v="0"/>
    <x v="10"/>
  </r>
  <r>
    <x v="10"/>
    <x v="0"/>
    <n v="218732"/>
    <x v="89"/>
    <x v="1"/>
    <x v="1"/>
    <x v="1"/>
    <m/>
    <m/>
    <m/>
    <m/>
    <m/>
    <x v="0"/>
    <x v="0"/>
    <x v="10"/>
  </r>
  <r>
    <x v="10"/>
    <x v="0"/>
    <n v="206236"/>
    <x v="38"/>
    <x v="1"/>
    <x v="1"/>
    <x v="1"/>
    <s v="280"/>
    <s v="280"/>
    <s v="98"/>
    <s v="23,8"/>
    <s v="0,22"/>
    <x v="8"/>
    <x v="1"/>
    <x v="10"/>
  </r>
  <r>
    <x v="10"/>
    <x v="0"/>
    <n v="303189"/>
    <x v="9"/>
    <x v="1"/>
    <x v="1"/>
    <x v="1"/>
    <m/>
    <m/>
    <m/>
    <m/>
    <m/>
    <x v="0"/>
    <x v="0"/>
    <x v="10"/>
  </r>
  <r>
    <x v="10"/>
    <x v="0"/>
    <n v="131643"/>
    <x v="58"/>
    <x v="0"/>
    <x v="0"/>
    <x v="0"/>
    <m/>
    <m/>
    <m/>
    <m/>
    <m/>
    <x v="0"/>
    <x v="0"/>
    <x v="10"/>
  </r>
  <r>
    <x v="10"/>
    <x v="0"/>
    <n v="218698"/>
    <x v="97"/>
    <x v="1"/>
    <x v="1"/>
    <x v="1"/>
    <s v="125"/>
    <s v="125"/>
    <s v="43,75"/>
    <s v="10,63"/>
    <s v="0,1"/>
    <x v="9"/>
    <x v="1"/>
    <x v="10"/>
  </r>
  <r>
    <x v="10"/>
    <x v="0"/>
    <n v="131643"/>
    <x v="58"/>
    <x v="0"/>
    <x v="2"/>
    <x v="2"/>
    <m/>
    <m/>
    <m/>
    <m/>
    <m/>
    <x v="0"/>
    <x v="0"/>
    <x v="10"/>
  </r>
  <r>
    <x v="10"/>
    <x v="0"/>
    <n v="218674"/>
    <x v="95"/>
    <x v="1"/>
    <x v="1"/>
    <x v="1"/>
    <m/>
    <m/>
    <m/>
    <m/>
    <m/>
    <x v="0"/>
    <x v="0"/>
    <x v="10"/>
  </r>
  <r>
    <x v="10"/>
    <x v="0"/>
    <n v="218644"/>
    <x v="85"/>
    <x v="1"/>
    <x v="1"/>
    <x v="1"/>
    <m/>
    <m/>
    <m/>
    <m/>
    <m/>
    <x v="0"/>
    <x v="0"/>
    <x v="10"/>
  </r>
  <r>
    <x v="10"/>
    <x v="0"/>
    <n v="209208"/>
    <x v="11"/>
    <x v="1"/>
    <x v="1"/>
    <x v="1"/>
    <m/>
    <m/>
    <m/>
    <m/>
    <m/>
    <x v="0"/>
    <x v="0"/>
    <x v="10"/>
  </r>
  <r>
    <x v="10"/>
    <x v="0"/>
    <n v="303221"/>
    <x v="21"/>
    <x v="1"/>
    <x v="1"/>
    <x v="1"/>
    <m/>
    <m/>
    <m/>
    <m/>
    <m/>
    <x v="0"/>
    <x v="0"/>
    <x v="10"/>
  </r>
  <r>
    <x v="10"/>
    <x v="0"/>
    <n v="218644"/>
    <x v="85"/>
    <x v="1"/>
    <x v="2"/>
    <x v="2"/>
    <s v="85"/>
    <s v="85"/>
    <s v="29,75"/>
    <s v="7,23"/>
    <s v="21.25"/>
    <x v="0"/>
    <x v="1"/>
    <x v="10"/>
  </r>
  <r>
    <x v="10"/>
    <x v="0"/>
    <n v="302769"/>
    <x v="24"/>
    <x v="0"/>
    <x v="0"/>
    <x v="0"/>
    <m/>
    <m/>
    <m/>
    <m/>
    <m/>
    <x v="0"/>
    <x v="0"/>
    <x v="10"/>
  </r>
  <r>
    <x v="10"/>
    <x v="0"/>
    <n v="686"/>
    <x v="27"/>
    <x v="0"/>
    <x v="2"/>
    <x v="2"/>
    <m/>
    <m/>
    <m/>
    <m/>
    <m/>
    <x v="0"/>
    <x v="0"/>
    <x v="10"/>
  </r>
  <r>
    <x v="10"/>
    <x v="0"/>
    <n v="218628"/>
    <x v="79"/>
    <x v="1"/>
    <x v="1"/>
    <x v="1"/>
    <m/>
    <m/>
    <m/>
    <m/>
    <m/>
    <x v="0"/>
    <x v="0"/>
    <x v="10"/>
  </r>
  <r>
    <x v="10"/>
    <x v="0"/>
    <n v="303219"/>
    <x v="6"/>
    <x v="1"/>
    <x v="1"/>
    <x v="1"/>
    <m/>
    <m/>
    <m/>
    <m/>
    <m/>
    <x v="0"/>
    <x v="0"/>
    <x v="10"/>
  </r>
  <r>
    <x v="10"/>
    <x v="0"/>
    <n v="302769"/>
    <x v="24"/>
    <x v="0"/>
    <x v="2"/>
    <x v="2"/>
    <m/>
    <m/>
    <m/>
    <m/>
    <m/>
    <x v="0"/>
    <x v="0"/>
    <x v="10"/>
  </r>
  <r>
    <x v="10"/>
    <x v="0"/>
    <n v="218628"/>
    <x v="79"/>
    <x v="1"/>
    <x v="2"/>
    <x v="2"/>
    <s v="190"/>
    <s v="190"/>
    <s v="66,5"/>
    <s v="16,15"/>
    <s v="47.5"/>
    <x v="0"/>
    <x v="1"/>
    <x v="10"/>
  </r>
  <r>
    <x v="10"/>
    <x v="0"/>
    <n v="686"/>
    <x v="27"/>
    <x v="0"/>
    <x v="0"/>
    <x v="0"/>
    <s v="445"/>
    <s v="445"/>
    <s v="155,75"/>
    <s v="37,83"/>
    <s v="0,36"/>
    <x v="6"/>
    <x v="1"/>
    <x v="10"/>
  </r>
  <r>
    <x v="10"/>
    <x v="0"/>
    <n v="209209"/>
    <x v="13"/>
    <x v="0"/>
    <x v="2"/>
    <x v="2"/>
    <m/>
    <m/>
    <m/>
    <m/>
    <m/>
    <x v="0"/>
    <x v="0"/>
    <x v="10"/>
  </r>
  <r>
    <x v="10"/>
    <x v="0"/>
    <n v="205985"/>
    <x v="42"/>
    <x v="1"/>
    <x v="1"/>
    <x v="1"/>
    <m/>
    <m/>
    <m/>
    <m/>
    <m/>
    <x v="0"/>
    <x v="0"/>
    <x v="10"/>
  </r>
  <r>
    <x v="10"/>
    <x v="4"/>
    <n v="209209"/>
    <x v="13"/>
    <x v="1"/>
    <x v="1"/>
    <x v="1"/>
    <m/>
    <m/>
    <m/>
    <m/>
    <m/>
    <x v="0"/>
    <x v="0"/>
    <x v="10"/>
  </r>
  <r>
    <x v="10"/>
    <x v="0"/>
    <n v="209209"/>
    <x v="13"/>
    <x v="0"/>
    <x v="0"/>
    <x v="0"/>
    <m/>
    <m/>
    <m/>
    <m/>
    <m/>
    <x v="0"/>
    <x v="0"/>
    <x v="10"/>
  </r>
  <r>
    <x v="10"/>
    <x v="0"/>
    <n v="204939"/>
    <x v="63"/>
    <x v="0"/>
    <x v="2"/>
    <x v="2"/>
    <m/>
    <m/>
    <m/>
    <m/>
    <m/>
    <x v="0"/>
    <x v="0"/>
    <x v="10"/>
  </r>
  <r>
    <x v="10"/>
    <x v="0"/>
    <n v="204939"/>
    <x v="63"/>
    <x v="0"/>
    <x v="0"/>
    <x v="0"/>
    <m/>
    <m/>
    <m/>
    <m/>
    <m/>
    <x v="0"/>
    <x v="0"/>
    <x v="10"/>
  </r>
  <r>
    <x v="10"/>
    <x v="0"/>
    <n v="205985"/>
    <x v="42"/>
    <x v="1"/>
    <x v="2"/>
    <x v="2"/>
    <s v="225"/>
    <s v="225"/>
    <s v="78,75"/>
    <s v="19,13"/>
    <s v="56.25"/>
    <x v="0"/>
    <x v="1"/>
    <x v="10"/>
  </r>
  <r>
    <x v="10"/>
    <x v="0"/>
    <n v="218616"/>
    <x v="76"/>
    <x v="1"/>
    <x v="1"/>
    <x v="1"/>
    <m/>
    <m/>
    <m/>
    <m/>
    <m/>
    <x v="0"/>
    <x v="0"/>
    <x v="10"/>
  </r>
  <r>
    <x v="10"/>
    <x v="0"/>
    <n v="301981"/>
    <x v="53"/>
    <x v="0"/>
    <x v="0"/>
    <x v="0"/>
    <m/>
    <m/>
    <m/>
    <m/>
    <m/>
    <x v="0"/>
    <x v="0"/>
    <x v="10"/>
  </r>
  <r>
    <x v="10"/>
    <x v="0"/>
    <n v="301981"/>
    <x v="53"/>
    <x v="1"/>
    <x v="1"/>
    <x v="1"/>
    <m/>
    <m/>
    <m/>
    <m/>
    <m/>
    <x v="0"/>
    <x v="0"/>
    <x v="10"/>
  </r>
  <r>
    <x v="10"/>
    <x v="3"/>
    <n v="205349"/>
    <x v="0"/>
    <x v="1"/>
    <x v="1"/>
    <x v="1"/>
    <m/>
    <m/>
    <m/>
    <m/>
    <m/>
    <x v="0"/>
    <x v="0"/>
    <x v="10"/>
  </r>
  <r>
    <x v="10"/>
    <x v="0"/>
    <n v="218616"/>
    <x v="76"/>
    <x v="0"/>
    <x v="0"/>
    <x v="0"/>
    <m/>
    <m/>
    <m/>
    <m/>
    <m/>
    <x v="0"/>
    <x v="0"/>
    <x v="10"/>
  </r>
  <r>
    <x v="10"/>
    <x v="0"/>
    <n v="210001"/>
    <x v="17"/>
    <x v="0"/>
    <x v="0"/>
    <x v="0"/>
    <s v="225"/>
    <s v="225"/>
    <s v="78,75"/>
    <s v="19,13"/>
    <s v="0,18"/>
    <x v="4"/>
    <x v="1"/>
    <x v="10"/>
  </r>
  <r>
    <x v="10"/>
    <x v="0"/>
    <n v="218628"/>
    <x v="79"/>
    <x v="0"/>
    <x v="0"/>
    <x v="0"/>
    <m/>
    <m/>
    <m/>
    <m/>
    <m/>
    <x v="0"/>
    <x v="0"/>
    <x v="10"/>
  </r>
  <r>
    <x v="10"/>
    <x v="0"/>
    <n v="311895"/>
    <x v="3"/>
    <x v="0"/>
    <x v="2"/>
    <x v="2"/>
    <m/>
    <m/>
    <m/>
    <m/>
    <m/>
    <x v="0"/>
    <x v="0"/>
    <x v="10"/>
  </r>
  <r>
    <x v="10"/>
    <x v="0"/>
    <n v="205228"/>
    <x v="50"/>
    <x v="1"/>
    <x v="1"/>
    <x v="1"/>
    <s v="205"/>
    <s v="205"/>
    <s v="71,75"/>
    <s v="17,43"/>
    <s v="0,16"/>
    <x v="10"/>
    <x v="1"/>
    <x v="10"/>
  </r>
  <r>
    <x v="10"/>
    <x v="0"/>
    <n v="117442"/>
    <x v="65"/>
    <x v="0"/>
    <x v="2"/>
    <x v="2"/>
    <m/>
    <m/>
    <m/>
    <m/>
    <m/>
    <x v="0"/>
    <x v="0"/>
    <x v="10"/>
  </r>
  <r>
    <x v="10"/>
    <x v="0"/>
    <n v="218402"/>
    <x v="71"/>
    <x v="1"/>
    <x v="1"/>
    <x v="1"/>
    <m/>
    <m/>
    <m/>
    <m/>
    <m/>
    <x v="0"/>
    <x v="0"/>
    <x v="10"/>
  </r>
  <r>
    <x v="10"/>
    <x v="0"/>
    <n v="507"/>
    <x v="10"/>
    <x v="1"/>
    <x v="2"/>
    <x v="2"/>
    <s v="205"/>
    <s v="205"/>
    <s v="71,75"/>
    <s v="17,43"/>
    <s v="51.25"/>
    <x v="0"/>
    <x v="1"/>
    <x v="10"/>
  </r>
  <r>
    <x v="10"/>
    <x v="0"/>
    <n v="311895"/>
    <x v="3"/>
    <x v="0"/>
    <x v="0"/>
    <x v="0"/>
    <m/>
    <m/>
    <m/>
    <m/>
    <m/>
    <x v="0"/>
    <x v="0"/>
    <x v="10"/>
  </r>
  <r>
    <x v="10"/>
    <x v="0"/>
    <n v="333530"/>
    <x v="54"/>
    <x v="0"/>
    <x v="2"/>
    <x v="2"/>
    <m/>
    <m/>
    <m/>
    <m/>
    <m/>
    <x v="0"/>
    <x v="0"/>
    <x v="10"/>
  </r>
  <r>
    <x v="10"/>
    <x v="0"/>
    <n v="333530"/>
    <x v="54"/>
    <x v="0"/>
    <x v="0"/>
    <x v="0"/>
    <m/>
    <m/>
    <m/>
    <m/>
    <m/>
    <x v="0"/>
    <x v="0"/>
    <x v="10"/>
  </r>
  <r>
    <x v="10"/>
    <x v="0"/>
    <n v="333530"/>
    <x v="54"/>
    <x v="1"/>
    <x v="1"/>
    <x v="1"/>
    <m/>
    <m/>
    <m/>
    <m/>
    <m/>
    <x v="0"/>
    <x v="0"/>
    <x v="10"/>
  </r>
  <r>
    <x v="10"/>
    <x v="0"/>
    <n v="218616"/>
    <x v="76"/>
    <x v="0"/>
    <x v="2"/>
    <x v="2"/>
    <m/>
    <m/>
    <m/>
    <m/>
    <m/>
    <x v="0"/>
    <x v="0"/>
    <x v="10"/>
  </r>
  <r>
    <x v="10"/>
    <x v="0"/>
    <n v="507"/>
    <x v="10"/>
    <x v="1"/>
    <x v="0"/>
    <x v="0"/>
    <s v="180"/>
    <s v="180"/>
    <s v="63"/>
    <s v="15,3"/>
    <s v="0,14"/>
    <x v="1"/>
    <x v="1"/>
    <x v="10"/>
  </r>
  <r>
    <x v="10"/>
    <x v="1"/>
    <n v="205104"/>
    <x v="52"/>
    <x v="1"/>
    <x v="1"/>
    <x v="1"/>
    <m/>
    <m/>
    <m/>
    <m/>
    <m/>
    <x v="0"/>
    <x v="0"/>
    <x v="10"/>
  </r>
  <r>
    <x v="10"/>
    <x v="0"/>
    <n v="117442"/>
    <x v="65"/>
    <x v="0"/>
    <x v="0"/>
    <x v="0"/>
    <m/>
    <m/>
    <m/>
    <m/>
    <m/>
    <x v="0"/>
    <x v="0"/>
    <x v="10"/>
  </r>
  <r>
    <x v="10"/>
    <x v="0"/>
    <n v="207404"/>
    <x v="2"/>
    <x v="0"/>
    <x v="2"/>
    <x v="2"/>
    <m/>
    <m/>
    <m/>
    <m/>
    <m/>
    <x v="0"/>
    <x v="0"/>
    <x v="10"/>
  </r>
  <r>
    <x v="10"/>
    <x v="0"/>
    <n v="507"/>
    <x v="10"/>
    <x v="1"/>
    <x v="1"/>
    <x v="1"/>
    <s v="180"/>
    <s v="180"/>
    <s v="63"/>
    <s v="15,3"/>
    <s v="0,14"/>
    <x v="1"/>
    <x v="1"/>
    <x v="10"/>
  </r>
  <r>
    <x v="10"/>
    <x v="0"/>
    <n v="209208"/>
    <x v="11"/>
    <x v="0"/>
    <x v="2"/>
    <x v="2"/>
    <m/>
    <m/>
    <m/>
    <m/>
    <m/>
    <x v="0"/>
    <x v="0"/>
    <x v="10"/>
  </r>
  <r>
    <x v="10"/>
    <x v="0"/>
    <n v="209208"/>
    <x v="11"/>
    <x v="0"/>
    <x v="0"/>
    <x v="0"/>
    <m/>
    <m/>
    <m/>
    <m/>
    <m/>
    <x v="0"/>
    <x v="0"/>
    <x v="10"/>
  </r>
  <r>
    <x v="10"/>
    <x v="0"/>
    <n v="158311"/>
    <x v="80"/>
    <x v="0"/>
    <x v="2"/>
    <x v="2"/>
    <m/>
    <m/>
    <m/>
    <m/>
    <m/>
    <x v="0"/>
    <x v="0"/>
    <x v="10"/>
  </r>
  <r>
    <x v="10"/>
    <x v="0"/>
    <n v="158311"/>
    <x v="80"/>
    <x v="0"/>
    <x v="0"/>
    <x v="0"/>
    <m/>
    <m/>
    <m/>
    <m/>
    <m/>
    <x v="0"/>
    <x v="0"/>
    <x v="10"/>
  </r>
  <r>
    <x v="10"/>
    <x v="4"/>
    <n v="218225"/>
    <x v="66"/>
    <x v="1"/>
    <x v="1"/>
    <x v="1"/>
    <m/>
    <m/>
    <m/>
    <m/>
    <m/>
    <x v="0"/>
    <x v="0"/>
    <x v="10"/>
  </r>
  <r>
    <x v="10"/>
    <x v="0"/>
    <n v="686"/>
    <x v="27"/>
    <x v="1"/>
    <x v="1"/>
    <x v="1"/>
    <s v="445"/>
    <s v="445"/>
    <s v="155,75"/>
    <s v="37,83"/>
    <s v="0,36"/>
    <x v="6"/>
    <x v="1"/>
    <x v="10"/>
  </r>
  <r>
    <x v="10"/>
    <x v="0"/>
    <n v="218402"/>
    <x v="71"/>
    <x v="1"/>
    <x v="2"/>
    <x v="2"/>
    <s v="135"/>
    <s v="135"/>
    <s v="47,25"/>
    <s v="11,48"/>
    <s v="33.75"/>
    <x v="0"/>
    <x v="1"/>
    <x v="10"/>
  </r>
  <r>
    <x v="10"/>
    <x v="0"/>
    <n v="218402"/>
    <x v="71"/>
    <x v="0"/>
    <x v="0"/>
    <x v="0"/>
    <m/>
    <m/>
    <m/>
    <m/>
    <m/>
    <x v="0"/>
    <x v="0"/>
    <x v="10"/>
  </r>
  <r>
    <x v="10"/>
    <x v="0"/>
    <n v="204952"/>
    <x v="57"/>
    <x v="1"/>
    <x v="1"/>
    <x v="1"/>
    <m/>
    <m/>
    <m/>
    <m/>
    <m/>
    <x v="0"/>
    <x v="0"/>
    <x v="10"/>
  </r>
  <r>
    <x v="10"/>
    <x v="0"/>
    <n v="207404"/>
    <x v="2"/>
    <x v="0"/>
    <x v="0"/>
    <x v="0"/>
    <m/>
    <m/>
    <m/>
    <m/>
    <m/>
    <x v="0"/>
    <x v="0"/>
    <x v="10"/>
  </r>
  <r>
    <x v="10"/>
    <x v="0"/>
    <n v="216476"/>
    <x v="48"/>
    <x v="0"/>
    <x v="2"/>
    <x v="2"/>
    <m/>
    <m/>
    <m/>
    <m/>
    <m/>
    <x v="0"/>
    <x v="0"/>
    <x v="10"/>
  </r>
  <r>
    <x v="10"/>
    <x v="0"/>
    <n v="1733"/>
    <x v="35"/>
    <x v="1"/>
    <x v="1"/>
    <x v="1"/>
    <s v="225"/>
    <s v="225"/>
    <s v="78,75"/>
    <s v="19,13"/>
    <s v="0,18"/>
    <x v="4"/>
    <x v="1"/>
    <x v="10"/>
  </r>
  <r>
    <x v="10"/>
    <x v="0"/>
    <n v="205985"/>
    <x v="42"/>
    <x v="0"/>
    <x v="0"/>
    <x v="0"/>
    <m/>
    <m/>
    <m/>
    <m/>
    <m/>
    <x v="0"/>
    <x v="0"/>
    <x v="10"/>
  </r>
  <r>
    <x v="10"/>
    <x v="0"/>
    <n v="207743"/>
    <x v="5"/>
    <x v="0"/>
    <x v="0"/>
    <x v="0"/>
    <m/>
    <m/>
    <m/>
    <m/>
    <m/>
    <x v="0"/>
    <x v="0"/>
    <x v="10"/>
  </r>
  <r>
    <x v="10"/>
    <x v="0"/>
    <n v="211470"/>
    <x v="31"/>
    <x v="0"/>
    <x v="2"/>
    <x v="2"/>
    <m/>
    <m/>
    <m/>
    <m/>
    <m/>
    <x v="0"/>
    <x v="0"/>
    <x v="10"/>
  </r>
  <r>
    <x v="10"/>
    <x v="0"/>
    <n v="216476"/>
    <x v="48"/>
    <x v="0"/>
    <x v="0"/>
    <x v="0"/>
    <m/>
    <m/>
    <m/>
    <m/>
    <m/>
    <x v="0"/>
    <x v="0"/>
    <x v="10"/>
  </r>
  <r>
    <x v="10"/>
    <x v="0"/>
    <n v="2737"/>
    <x v="45"/>
    <x v="0"/>
    <x v="2"/>
    <x v="2"/>
    <m/>
    <m/>
    <m/>
    <m/>
    <m/>
    <x v="0"/>
    <x v="0"/>
    <x v="10"/>
  </r>
  <r>
    <x v="10"/>
    <x v="0"/>
    <n v="211470"/>
    <x v="31"/>
    <x v="0"/>
    <x v="0"/>
    <x v="0"/>
    <m/>
    <m/>
    <m/>
    <m/>
    <m/>
    <x v="0"/>
    <x v="0"/>
    <x v="10"/>
  </r>
  <r>
    <x v="10"/>
    <x v="0"/>
    <n v="300711"/>
    <x v="84"/>
    <x v="0"/>
    <x v="2"/>
    <x v="2"/>
    <m/>
    <m/>
    <m/>
    <m/>
    <m/>
    <x v="0"/>
    <x v="0"/>
    <x v="10"/>
  </r>
  <r>
    <x v="10"/>
    <x v="0"/>
    <n v="300711"/>
    <x v="84"/>
    <x v="0"/>
    <x v="0"/>
    <x v="0"/>
    <m/>
    <m/>
    <m/>
    <m/>
    <m/>
    <x v="0"/>
    <x v="0"/>
    <x v="10"/>
  </r>
  <r>
    <x v="10"/>
    <x v="0"/>
    <n v="204939"/>
    <x v="63"/>
    <x v="1"/>
    <x v="1"/>
    <x v="1"/>
    <m/>
    <m/>
    <m/>
    <m/>
    <m/>
    <x v="0"/>
    <x v="0"/>
    <x v="10"/>
  </r>
  <r>
    <x v="10"/>
    <x v="0"/>
    <n v="216566"/>
    <x v="49"/>
    <x v="0"/>
    <x v="2"/>
    <x v="2"/>
    <m/>
    <m/>
    <m/>
    <m/>
    <m/>
    <x v="0"/>
    <x v="0"/>
    <x v="10"/>
  </r>
  <r>
    <x v="10"/>
    <x v="0"/>
    <n v="218210"/>
    <x v="61"/>
    <x v="1"/>
    <x v="2"/>
    <x v="2"/>
    <s v="185"/>
    <s v="185"/>
    <s v="64,75"/>
    <s v="15,73"/>
    <s v="46.25"/>
    <x v="0"/>
    <x v="1"/>
    <x v="10"/>
  </r>
  <r>
    <x v="10"/>
    <x v="0"/>
    <n v="2737"/>
    <x v="45"/>
    <x v="1"/>
    <x v="1"/>
    <x v="1"/>
    <s v="270"/>
    <s v="270"/>
    <s v="94,5"/>
    <s v="22,95"/>
    <s v="0,22"/>
    <x v="8"/>
    <x v="1"/>
    <x v="10"/>
  </r>
  <r>
    <x v="10"/>
    <x v="0"/>
    <n v="130744"/>
    <x v="103"/>
    <x v="1"/>
    <x v="0"/>
    <x v="0"/>
    <s v="160"/>
    <s v="160"/>
    <s v="56"/>
    <s v="13,6"/>
    <s v="0,13"/>
    <x v="13"/>
    <x v="1"/>
    <x v="10"/>
  </r>
  <r>
    <x v="10"/>
    <x v="0"/>
    <n v="218644"/>
    <x v="85"/>
    <x v="0"/>
    <x v="0"/>
    <x v="0"/>
    <m/>
    <m/>
    <m/>
    <m/>
    <m/>
    <x v="0"/>
    <x v="0"/>
    <x v="10"/>
  </r>
  <r>
    <x v="10"/>
    <x v="0"/>
    <n v="117819"/>
    <x v="69"/>
    <x v="0"/>
    <x v="0"/>
    <x v="0"/>
    <m/>
    <m/>
    <m/>
    <m/>
    <m/>
    <x v="0"/>
    <x v="0"/>
    <x v="10"/>
  </r>
  <r>
    <x v="10"/>
    <x v="0"/>
    <n v="303189"/>
    <x v="9"/>
    <x v="0"/>
    <x v="0"/>
    <x v="0"/>
    <m/>
    <m/>
    <m/>
    <m/>
    <m/>
    <x v="0"/>
    <x v="0"/>
    <x v="10"/>
  </r>
  <r>
    <x v="10"/>
    <x v="0"/>
    <n v="118535"/>
    <x v="90"/>
    <x v="0"/>
    <x v="2"/>
    <x v="2"/>
    <m/>
    <m/>
    <m/>
    <m/>
    <m/>
    <x v="0"/>
    <x v="0"/>
    <x v="10"/>
  </r>
  <r>
    <x v="10"/>
    <x v="0"/>
    <n v="204615"/>
    <x v="67"/>
    <x v="1"/>
    <x v="1"/>
    <x v="1"/>
    <m/>
    <m/>
    <m/>
    <m/>
    <m/>
    <x v="0"/>
    <x v="0"/>
    <x v="10"/>
  </r>
  <r>
    <x v="10"/>
    <x v="0"/>
    <n v="209211"/>
    <x v="15"/>
    <x v="1"/>
    <x v="1"/>
    <x v="1"/>
    <m/>
    <m/>
    <m/>
    <m/>
    <m/>
    <x v="0"/>
    <x v="0"/>
    <x v="10"/>
  </r>
  <r>
    <x v="10"/>
    <x v="0"/>
    <n v="117230"/>
    <x v="60"/>
    <x v="1"/>
    <x v="1"/>
    <x v="1"/>
    <m/>
    <m/>
    <m/>
    <m/>
    <m/>
    <x v="0"/>
    <x v="0"/>
    <x v="10"/>
  </r>
  <r>
    <x v="10"/>
    <x v="0"/>
    <n v="118535"/>
    <x v="90"/>
    <x v="0"/>
    <x v="0"/>
    <x v="0"/>
    <m/>
    <m/>
    <m/>
    <m/>
    <m/>
    <x v="0"/>
    <x v="0"/>
    <x v="10"/>
  </r>
  <r>
    <x v="10"/>
    <x v="0"/>
    <n v="204615"/>
    <x v="67"/>
    <x v="0"/>
    <x v="2"/>
    <x v="2"/>
    <m/>
    <m/>
    <m/>
    <m/>
    <m/>
    <x v="0"/>
    <x v="0"/>
    <x v="10"/>
  </r>
  <r>
    <x v="10"/>
    <x v="0"/>
    <n v="216566"/>
    <x v="49"/>
    <x v="0"/>
    <x v="0"/>
    <x v="0"/>
    <m/>
    <m/>
    <m/>
    <m/>
    <m/>
    <x v="0"/>
    <x v="0"/>
    <x v="10"/>
  </r>
  <r>
    <x v="10"/>
    <x v="0"/>
    <n v="204615"/>
    <x v="67"/>
    <x v="0"/>
    <x v="0"/>
    <x v="0"/>
    <m/>
    <m/>
    <m/>
    <m/>
    <m/>
    <x v="0"/>
    <x v="0"/>
    <x v="10"/>
  </r>
  <r>
    <x v="10"/>
    <x v="0"/>
    <n v="315199"/>
    <x v="22"/>
    <x v="0"/>
    <x v="2"/>
    <x v="2"/>
    <m/>
    <m/>
    <m/>
    <m/>
    <m/>
    <x v="0"/>
    <x v="0"/>
    <x v="10"/>
  </r>
  <r>
    <x v="10"/>
    <x v="0"/>
    <n v="117442"/>
    <x v="65"/>
    <x v="1"/>
    <x v="1"/>
    <x v="1"/>
    <m/>
    <m/>
    <m/>
    <m/>
    <m/>
    <x v="0"/>
    <x v="0"/>
    <x v="10"/>
  </r>
  <r>
    <x v="10"/>
    <x v="0"/>
    <n v="206348"/>
    <x v="25"/>
    <x v="0"/>
    <x v="0"/>
    <x v="0"/>
    <s v="150"/>
    <s v="150"/>
    <s v="52,5"/>
    <s v="12,75"/>
    <s v="0,12"/>
    <x v="5"/>
    <x v="1"/>
    <x v="10"/>
  </r>
  <r>
    <x v="10"/>
    <x v="0"/>
    <n v="206968"/>
    <x v="86"/>
    <x v="0"/>
    <x v="0"/>
    <x v="0"/>
    <m/>
    <m/>
    <m/>
    <m/>
    <m/>
    <x v="0"/>
    <x v="0"/>
    <x v="10"/>
  </r>
  <r>
    <x v="10"/>
    <x v="0"/>
    <n v="206968"/>
    <x v="86"/>
    <x v="0"/>
    <x v="1"/>
    <x v="1"/>
    <m/>
    <m/>
    <m/>
    <m/>
    <m/>
    <x v="0"/>
    <x v="0"/>
    <x v="10"/>
  </r>
  <r>
    <x v="10"/>
    <x v="0"/>
    <n v="203631"/>
    <x v="74"/>
    <x v="1"/>
    <x v="1"/>
    <x v="1"/>
    <m/>
    <m/>
    <m/>
    <m/>
    <m/>
    <x v="0"/>
    <x v="0"/>
    <x v="10"/>
  </r>
  <r>
    <x v="10"/>
    <x v="0"/>
    <n v="217678"/>
    <x v="55"/>
    <x v="1"/>
    <x v="1"/>
    <x v="1"/>
    <m/>
    <m/>
    <m/>
    <m/>
    <m/>
    <x v="0"/>
    <x v="0"/>
    <x v="10"/>
  </r>
  <r>
    <x v="10"/>
    <x v="0"/>
    <n v="312617"/>
    <x v="12"/>
    <x v="0"/>
    <x v="0"/>
    <x v="0"/>
    <s v="75"/>
    <s v="75"/>
    <s v="26,25"/>
    <s v="6,38"/>
    <s v="0,06"/>
    <x v="3"/>
    <x v="1"/>
    <x v="10"/>
  </r>
  <r>
    <x v="10"/>
    <x v="0"/>
    <n v="117456"/>
    <x v="70"/>
    <x v="1"/>
    <x v="1"/>
    <x v="1"/>
    <m/>
    <m/>
    <m/>
    <m/>
    <m/>
    <x v="0"/>
    <x v="0"/>
    <x v="10"/>
  </r>
  <r>
    <x v="10"/>
    <x v="0"/>
    <n v="218732"/>
    <x v="89"/>
    <x v="0"/>
    <x v="2"/>
    <x v="2"/>
    <m/>
    <m/>
    <m/>
    <m/>
    <m/>
    <x v="0"/>
    <x v="0"/>
    <x v="10"/>
  </r>
  <r>
    <x v="10"/>
    <x v="0"/>
    <n v="218732"/>
    <x v="89"/>
    <x v="0"/>
    <x v="0"/>
    <x v="0"/>
    <m/>
    <m/>
    <m/>
    <m/>
    <m/>
    <x v="0"/>
    <x v="0"/>
    <x v="10"/>
  </r>
  <r>
    <x v="10"/>
    <x v="0"/>
    <n v="301983"/>
    <x v="47"/>
    <x v="0"/>
    <x v="0"/>
    <x v="0"/>
    <m/>
    <m/>
    <m/>
    <m/>
    <m/>
    <x v="0"/>
    <x v="0"/>
    <x v="10"/>
  </r>
  <r>
    <x v="10"/>
    <x v="0"/>
    <n v="117456"/>
    <x v="70"/>
    <x v="0"/>
    <x v="2"/>
    <x v="2"/>
    <m/>
    <m/>
    <m/>
    <m/>
    <m/>
    <x v="0"/>
    <x v="0"/>
    <x v="10"/>
  </r>
  <r>
    <x v="10"/>
    <x v="0"/>
    <n v="315199"/>
    <x v="22"/>
    <x v="0"/>
    <x v="0"/>
    <x v="0"/>
    <m/>
    <m/>
    <m/>
    <m/>
    <m/>
    <x v="0"/>
    <x v="0"/>
    <x v="10"/>
  </r>
  <r>
    <x v="10"/>
    <x v="1"/>
    <n v="117501"/>
    <x v="75"/>
    <x v="1"/>
    <x v="1"/>
    <x v="1"/>
    <s v="200"/>
    <s v="200"/>
    <s v="70"/>
    <s v="17"/>
    <s v="0,16"/>
    <x v="10"/>
    <x v="1"/>
    <x v="10"/>
  </r>
  <r>
    <x v="10"/>
    <x v="0"/>
    <n v="169872"/>
    <x v="77"/>
    <x v="1"/>
    <x v="1"/>
    <x v="1"/>
    <m/>
    <m/>
    <m/>
    <m/>
    <m/>
    <x v="0"/>
    <x v="0"/>
    <x v="10"/>
  </r>
  <r>
    <x v="10"/>
    <x v="0"/>
    <n v="300987"/>
    <x v="93"/>
    <x v="0"/>
    <x v="2"/>
    <x v="2"/>
    <m/>
    <m/>
    <m/>
    <m/>
    <m/>
    <x v="0"/>
    <x v="0"/>
    <x v="10"/>
  </r>
  <r>
    <x v="10"/>
    <x v="0"/>
    <n v="217081"/>
    <x v="51"/>
    <x v="1"/>
    <x v="1"/>
    <x v="1"/>
    <m/>
    <m/>
    <m/>
    <m/>
    <m/>
    <x v="0"/>
    <x v="0"/>
    <x v="10"/>
  </r>
  <r>
    <x v="10"/>
    <x v="0"/>
    <n v="117819"/>
    <x v="69"/>
    <x v="1"/>
    <x v="1"/>
    <x v="1"/>
    <m/>
    <m/>
    <m/>
    <m/>
    <m/>
    <x v="0"/>
    <x v="0"/>
    <x v="10"/>
  </r>
  <r>
    <x v="10"/>
    <x v="0"/>
    <n v="117456"/>
    <x v="70"/>
    <x v="0"/>
    <x v="0"/>
    <x v="0"/>
    <m/>
    <m/>
    <m/>
    <m/>
    <m/>
    <x v="0"/>
    <x v="0"/>
    <x v="10"/>
  </r>
  <r>
    <x v="10"/>
    <x v="0"/>
    <n v="301229"/>
    <x v="91"/>
    <x v="0"/>
    <x v="0"/>
    <x v="0"/>
    <s v="125"/>
    <s v="125"/>
    <s v="43,75"/>
    <s v="10,63"/>
    <s v="0,1"/>
    <x v="9"/>
    <x v="1"/>
    <x v="10"/>
  </r>
  <r>
    <x v="10"/>
    <x v="0"/>
    <n v="301229"/>
    <x v="91"/>
    <x v="0"/>
    <x v="1"/>
    <x v="1"/>
    <s v="125"/>
    <s v="125"/>
    <s v="43,75"/>
    <s v="10,63"/>
    <s v="0,1"/>
    <x v="9"/>
    <x v="1"/>
    <x v="10"/>
  </r>
  <r>
    <x v="10"/>
    <x v="0"/>
    <n v="314137"/>
    <x v="20"/>
    <x v="0"/>
    <x v="0"/>
    <x v="0"/>
    <m/>
    <m/>
    <m/>
    <m/>
    <m/>
    <x v="0"/>
    <x v="0"/>
    <x v="10"/>
  </r>
  <r>
    <x v="10"/>
    <x v="0"/>
    <n v="169537"/>
    <x v="83"/>
    <x v="1"/>
    <x v="1"/>
    <x v="1"/>
    <m/>
    <m/>
    <m/>
    <m/>
    <m/>
    <x v="0"/>
    <x v="0"/>
    <x v="10"/>
  </r>
  <r>
    <x v="10"/>
    <x v="0"/>
    <n v="300219"/>
    <x v="104"/>
    <x v="0"/>
    <x v="0"/>
    <x v="0"/>
    <m/>
    <m/>
    <m/>
    <m/>
    <m/>
    <x v="0"/>
    <x v="0"/>
    <x v="10"/>
  </r>
  <r>
    <x v="10"/>
    <x v="0"/>
    <n v="117866"/>
    <x v="82"/>
    <x v="1"/>
    <x v="1"/>
    <x v="1"/>
    <m/>
    <m/>
    <m/>
    <m/>
    <m/>
    <x v="0"/>
    <x v="0"/>
    <x v="10"/>
  </r>
  <r>
    <x v="10"/>
    <x v="0"/>
    <n v="314137"/>
    <x v="20"/>
    <x v="0"/>
    <x v="1"/>
    <x v="1"/>
    <m/>
    <m/>
    <m/>
    <m/>
    <m/>
    <x v="0"/>
    <x v="0"/>
    <x v="10"/>
  </r>
  <r>
    <x v="10"/>
    <x v="0"/>
    <n v="144649"/>
    <x v="94"/>
    <x v="0"/>
    <x v="2"/>
    <x v="2"/>
    <m/>
    <m/>
    <m/>
    <m/>
    <m/>
    <x v="0"/>
    <x v="0"/>
    <x v="10"/>
  </r>
  <r>
    <x v="10"/>
    <x v="0"/>
    <n v="144649"/>
    <x v="94"/>
    <x v="0"/>
    <x v="0"/>
    <x v="0"/>
    <m/>
    <m/>
    <m/>
    <m/>
    <m/>
    <x v="0"/>
    <x v="0"/>
    <x v="10"/>
  </r>
  <r>
    <x v="10"/>
    <x v="0"/>
    <n v="300987"/>
    <x v="93"/>
    <x v="0"/>
    <x v="0"/>
    <x v="0"/>
    <m/>
    <m/>
    <m/>
    <m/>
    <m/>
    <x v="0"/>
    <x v="0"/>
    <x v="10"/>
  </r>
  <r>
    <x v="10"/>
    <x v="0"/>
    <n v="215020"/>
    <x v="43"/>
    <x v="0"/>
    <x v="0"/>
    <x v="0"/>
    <m/>
    <m/>
    <m/>
    <m/>
    <m/>
    <x v="0"/>
    <x v="0"/>
    <x v="10"/>
  </r>
  <r>
    <x v="10"/>
    <x v="0"/>
    <n v="161003"/>
    <x v="96"/>
    <x v="0"/>
    <x v="2"/>
    <x v="2"/>
    <m/>
    <m/>
    <m/>
    <m/>
    <m/>
    <x v="0"/>
    <x v="0"/>
    <x v="10"/>
  </r>
  <r>
    <x v="10"/>
    <x v="0"/>
    <n v="117986"/>
    <x v="87"/>
    <x v="1"/>
    <x v="2"/>
    <x v="2"/>
    <s v="260"/>
    <s v="260"/>
    <s v="91"/>
    <s v="22,1"/>
    <s v="65"/>
    <x v="0"/>
    <x v="1"/>
    <x v="10"/>
  </r>
  <r>
    <x v="10"/>
    <x v="0"/>
    <n v="209211"/>
    <x v="15"/>
    <x v="0"/>
    <x v="2"/>
    <x v="2"/>
    <m/>
    <m/>
    <m/>
    <m/>
    <m/>
    <x v="0"/>
    <x v="0"/>
    <x v="10"/>
  </r>
  <r>
    <x v="10"/>
    <x v="0"/>
    <n v="209211"/>
    <x v="15"/>
    <x v="0"/>
    <x v="0"/>
    <x v="0"/>
    <m/>
    <m/>
    <m/>
    <m/>
    <m/>
    <x v="0"/>
    <x v="0"/>
    <x v="10"/>
  </r>
  <r>
    <x v="10"/>
    <x v="0"/>
    <n v="205228"/>
    <x v="50"/>
    <x v="0"/>
    <x v="2"/>
    <x v="2"/>
    <s v="125"/>
    <s v="125"/>
    <s v="43,75"/>
    <s v="10,63"/>
    <s v="31.25"/>
    <x v="0"/>
    <x v="1"/>
    <x v="10"/>
  </r>
  <r>
    <x v="10"/>
    <x v="0"/>
    <n v="205228"/>
    <x v="50"/>
    <x v="0"/>
    <x v="0"/>
    <x v="0"/>
    <s v="205"/>
    <s v="205"/>
    <s v="71,75"/>
    <s v="17,43"/>
    <s v="0,16"/>
    <x v="10"/>
    <x v="1"/>
    <x v="10"/>
  </r>
  <r>
    <x v="10"/>
    <x v="0"/>
    <n v="210557"/>
    <x v="28"/>
    <x v="0"/>
    <x v="2"/>
    <x v="2"/>
    <m/>
    <m/>
    <m/>
    <m/>
    <m/>
    <x v="0"/>
    <x v="0"/>
    <x v="10"/>
  </r>
  <r>
    <x v="10"/>
    <x v="0"/>
    <n v="168458"/>
    <x v="88"/>
    <x v="1"/>
    <x v="1"/>
    <x v="1"/>
    <m/>
    <m/>
    <m/>
    <m/>
    <m/>
    <x v="0"/>
    <x v="0"/>
    <x v="10"/>
  </r>
  <r>
    <x v="10"/>
    <x v="0"/>
    <n v="216566"/>
    <x v="49"/>
    <x v="1"/>
    <x v="1"/>
    <x v="1"/>
    <m/>
    <m/>
    <m/>
    <m/>
    <m/>
    <x v="0"/>
    <x v="0"/>
    <x v="10"/>
  </r>
  <r>
    <x v="10"/>
    <x v="0"/>
    <n v="161003"/>
    <x v="96"/>
    <x v="0"/>
    <x v="0"/>
    <x v="0"/>
    <m/>
    <m/>
    <m/>
    <m/>
    <m/>
    <x v="0"/>
    <x v="0"/>
    <x v="10"/>
  </r>
  <r>
    <x v="10"/>
    <x v="3"/>
    <n v="117986"/>
    <x v="87"/>
    <x v="1"/>
    <x v="0"/>
    <x v="0"/>
    <s v="195"/>
    <s v="195"/>
    <s v="68,25"/>
    <s v="16,58"/>
    <s v="0,16"/>
    <x v="10"/>
    <x v="1"/>
    <x v="10"/>
  </r>
  <r>
    <x v="10"/>
    <x v="0"/>
    <n v="210557"/>
    <x v="28"/>
    <x v="0"/>
    <x v="0"/>
    <x v="0"/>
    <m/>
    <m/>
    <m/>
    <m/>
    <m/>
    <x v="0"/>
    <x v="0"/>
    <x v="10"/>
  </r>
  <r>
    <x v="10"/>
    <x v="0"/>
    <n v="211622"/>
    <x v="33"/>
    <x v="0"/>
    <x v="0"/>
    <x v="0"/>
    <m/>
    <m/>
    <m/>
    <m/>
    <m/>
    <x v="0"/>
    <x v="0"/>
    <x v="10"/>
  </r>
  <r>
    <x v="10"/>
    <x v="0"/>
    <n v="211622"/>
    <x v="33"/>
    <x v="0"/>
    <x v="1"/>
    <x v="1"/>
    <m/>
    <m/>
    <m/>
    <m/>
    <m/>
    <x v="0"/>
    <x v="0"/>
    <x v="10"/>
  </r>
  <r>
    <x v="10"/>
    <x v="0"/>
    <n v="218674"/>
    <x v="95"/>
    <x v="0"/>
    <x v="2"/>
    <x v="2"/>
    <m/>
    <m/>
    <m/>
    <m/>
    <m/>
    <x v="0"/>
    <x v="0"/>
    <x v="10"/>
  </r>
  <r>
    <x v="10"/>
    <x v="0"/>
    <n v="218674"/>
    <x v="95"/>
    <x v="0"/>
    <x v="0"/>
    <x v="0"/>
    <m/>
    <m/>
    <m/>
    <m/>
    <m/>
    <x v="0"/>
    <x v="0"/>
    <x v="10"/>
  </r>
  <r>
    <x v="10"/>
    <x v="0"/>
    <n v="312807"/>
    <x v="16"/>
    <x v="0"/>
    <x v="0"/>
    <x v="0"/>
    <m/>
    <m/>
    <m/>
    <m/>
    <m/>
    <x v="0"/>
    <x v="0"/>
    <x v="10"/>
  </r>
  <r>
    <x v="10"/>
    <x v="0"/>
    <n v="302335"/>
    <x v="39"/>
    <x v="0"/>
    <x v="0"/>
    <x v="0"/>
    <m/>
    <m/>
    <m/>
    <m/>
    <m/>
    <x v="0"/>
    <x v="0"/>
    <x v="10"/>
  </r>
  <r>
    <x v="10"/>
    <x v="0"/>
    <n v="117986"/>
    <x v="87"/>
    <x v="1"/>
    <x v="1"/>
    <x v="1"/>
    <s v="195"/>
    <s v="195"/>
    <s v="68,25"/>
    <s v="16,58"/>
    <s v="0,16"/>
    <x v="10"/>
    <x v="1"/>
    <x v="10"/>
  </r>
  <r>
    <x v="10"/>
    <x v="0"/>
    <n v="312807"/>
    <x v="16"/>
    <x v="0"/>
    <x v="1"/>
    <x v="1"/>
    <m/>
    <m/>
    <m/>
    <m/>
    <m/>
    <x v="0"/>
    <x v="0"/>
    <x v="10"/>
  </r>
  <r>
    <x v="10"/>
    <x v="0"/>
    <n v="169537"/>
    <x v="83"/>
    <x v="0"/>
    <x v="2"/>
    <x v="2"/>
    <m/>
    <m/>
    <m/>
    <m/>
    <m/>
    <x v="0"/>
    <x v="0"/>
    <x v="10"/>
  </r>
  <r>
    <x v="10"/>
    <x v="0"/>
    <n v="169537"/>
    <x v="83"/>
    <x v="0"/>
    <x v="0"/>
    <x v="0"/>
    <m/>
    <m/>
    <m/>
    <m/>
    <m/>
    <x v="0"/>
    <x v="0"/>
    <x v="10"/>
  </r>
  <r>
    <x v="10"/>
    <x v="0"/>
    <n v="161520"/>
    <x v="92"/>
    <x v="1"/>
    <x v="1"/>
    <x v="1"/>
    <m/>
    <m/>
    <m/>
    <m/>
    <m/>
    <x v="0"/>
    <x v="0"/>
    <x v="10"/>
  </r>
  <r>
    <x v="10"/>
    <x v="0"/>
    <n v="216476"/>
    <x v="48"/>
    <x v="1"/>
    <x v="1"/>
    <x v="1"/>
    <m/>
    <m/>
    <m/>
    <m/>
    <m/>
    <x v="0"/>
    <x v="0"/>
    <x v="10"/>
  </r>
  <r>
    <x v="10"/>
    <x v="0"/>
    <n v="210001"/>
    <x v="17"/>
    <x v="1"/>
    <x v="2"/>
    <x v="2"/>
    <s v="195"/>
    <s v="195"/>
    <s v="68,25"/>
    <s v="16,58"/>
    <s v="48.75"/>
    <x v="0"/>
    <x v="1"/>
    <x v="10"/>
  </r>
  <r>
    <x v="10"/>
    <x v="0"/>
    <n v="118535"/>
    <x v="90"/>
    <x v="1"/>
    <x v="1"/>
    <x v="1"/>
    <m/>
    <m/>
    <m/>
    <m/>
    <m/>
    <x v="0"/>
    <x v="0"/>
    <x v="10"/>
  </r>
  <r>
    <x v="10"/>
    <x v="0"/>
    <n v="208277"/>
    <x v="8"/>
    <x v="0"/>
    <x v="0"/>
    <x v="0"/>
    <s v="185"/>
    <s v="185"/>
    <s v="64,75"/>
    <s v="15,73"/>
    <s v="0,15"/>
    <x v="2"/>
    <x v="1"/>
    <x v="10"/>
  </r>
  <r>
    <x v="10"/>
    <x v="0"/>
    <n v="206298"/>
    <x v="36"/>
    <x v="0"/>
    <x v="2"/>
    <x v="2"/>
    <m/>
    <m/>
    <m/>
    <m/>
    <m/>
    <x v="0"/>
    <x v="0"/>
    <x v="10"/>
  </r>
  <r>
    <x v="10"/>
    <x v="0"/>
    <n v="206298"/>
    <x v="36"/>
    <x v="0"/>
    <x v="0"/>
    <x v="0"/>
    <m/>
    <m/>
    <m/>
    <m/>
    <m/>
    <x v="0"/>
    <x v="0"/>
    <x v="10"/>
  </r>
  <r>
    <x v="10"/>
    <x v="0"/>
    <n v="210127"/>
    <x v="18"/>
    <x v="0"/>
    <x v="2"/>
    <x v="2"/>
    <m/>
    <m/>
    <m/>
    <m/>
    <m/>
    <x v="0"/>
    <x v="0"/>
    <x v="10"/>
  </r>
  <r>
    <x v="10"/>
    <x v="0"/>
    <n v="161003"/>
    <x v="96"/>
    <x v="1"/>
    <x v="1"/>
    <x v="1"/>
    <m/>
    <m/>
    <m/>
    <m/>
    <m/>
    <x v="0"/>
    <x v="0"/>
    <x v="10"/>
  </r>
  <r>
    <x v="10"/>
    <x v="0"/>
    <n v="1733"/>
    <x v="35"/>
    <x v="0"/>
    <x v="2"/>
    <x v="2"/>
    <m/>
    <m/>
    <m/>
    <m/>
    <m/>
    <x v="0"/>
    <x v="0"/>
    <x v="10"/>
  </r>
  <r>
    <x v="10"/>
    <x v="0"/>
    <n v="120762"/>
    <x v="100"/>
    <x v="1"/>
    <x v="2"/>
    <x v="2"/>
    <s v="165"/>
    <s v="165"/>
    <s v="57,75"/>
    <s v="14,03"/>
    <s v="41.25"/>
    <x v="0"/>
    <x v="1"/>
    <x v="10"/>
  </r>
  <r>
    <x v="10"/>
    <x v="0"/>
    <n v="210127"/>
    <x v="18"/>
    <x v="0"/>
    <x v="0"/>
    <x v="0"/>
    <m/>
    <m/>
    <m/>
    <m/>
    <m/>
    <x v="0"/>
    <x v="0"/>
    <x v="10"/>
  </r>
  <r>
    <x v="10"/>
    <x v="0"/>
    <n v="312259"/>
    <x v="7"/>
    <x v="0"/>
    <x v="0"/>
    <x v="0"/>
    <m/>
    <m/>
    <m/>
    <m/>
    <m/>
    <x v="0"/>
    <x v="0"/>
    <x v="10"/>
  </r>
  <r>
    <x v="10"/>
    <x v="0"/>
    <n v="168458"/>
    <x v="88"/>
    <x v="0"/>
    <x v="2"/>
    <x v="2"/>
    <m/>
    <m/>
    <m/>
    <m/>
    <m/>
    <x v="0"/>
    <x v="0"/>
    <x v="10"/>
  </r>
  <r>
    <x v="10"/>
    <x v="0"/>
    <n v="168458"/>
    <x v="88"/>
    <x v="0"/>
    <x v="0"/>
    <x v="0"/>
    <m/>
    <m/>
    <m/>
    <m/>
    <m/>
    <x v="0"/>
    <x v="0"/>
    <x v="10"/>
  </r>
  <r>
    <x v="10"/>
    <x v="0"/>
    <n v="1733"/>
    <x v="35"/>
    <x v="0"/>
    <x v="0"/>
    <x v="0"/>
    <s v="225"/>
    <s v="225"/>
    <s v="78,75"/>
    <s v="19,13"/>
    <s v="0,18"/>
    <x v="4"/>
    <x v="1"/>
    <x v="10"/>
  </r>
  <r>
    <x v="10"/>
    <x v="0"/>
    <n v="213849"/>
    <x v="37"/>
    <x v="0"/>
    <x v="2"/>
    <x v="2"/>
    <m/>
    <m/>
    <m/>
    <m/>
    <m/>
    <x v="0"/>
    <x v="0"/>
    <x v="10"/>
  </r>
  <r>
    <x v="10"/>
    <x v="0"/>
    <n v="215020"/>
    <x v="43"/>
    <x v="1"/>
    <x v="1"/>
    <x v="1"/>
    <m/>
    <m/>
    <m/>
    <m/>
    <m/>
    <x v="0"/>
    <x v="0"/>
    <x v="10"/>
  </r>
  <r>
    <x v="10"/>
    <x v="0"/>
    <n v="120762"/>
    <x v="100"/>
    <x v="1"/>
    <x v="1"/>
    <x v="1"/>
    <s v="140"/>
    <s v="140"/>
    <s v="49"/>
    <s v="11,9"/>
    <s v="0,11"/>
    <x v="12"/>
    <x v="1"/>
    <x v="10"/>
  </r>
  <r>
    <x v="10"/>
    <x v="0"/>
    <n v="213849"/>
    <x v="37"/>
    <x v="0"/>
    <x v="0"/>
    <x v="0"/>
    <m/>
    <m/>
    <m/>
    <m/>
    <m/>
    <x v="0"/>
    <x v="0"/>
    <x v="10"/>
  </r>
  <r>
    <x v="10"/>
    <x v="0"/>
    <n v="206236"/>
    <x v="38"/>
    <x v="0"/>
    <x v="2"/>
    <x v="2"/>
    <m/>
    <m/>
    <m/>
    <m/>
    <m/>
    <x v="0"/>
    <x v="0"/>
    <x v="10"/>
  </r>
  <r>
    <x v="10"/>
    <x v="0"/>
    <n v="206236"/>
    <x v="38"/>
    <x v="0"/>
    <x v="0"/>
    <x v="0"/>
    <s v="280"/>
    <s v="280"/>
    <s v="98"/>
    <s v="23,8"/>
    <s v="0,22"/>
    <x v="8"/>
    <x v="1"/>
    <x v="10"/>
  </r>
  <r>
    <x v="10"/>
    <x v="0"/>
    <n v="206708"/>
    <x v="4"/>
    <x v="0"/>
    <x v="0"/>
    <x v="0"/>
    <m/>
    <m/>
    <m/>
    <m/>
    <m/>
    <x v="0"/>
    <x v="0"/>
    <x v="10"/>
  </r>
  <r>
    <x v="10"/>
    <x v="0"/>
    <n v="217081"/>
    <x v="51"/>
    <x v="0"/>
    <x v="2"/>
    <x v="2"/>
    <m/>
    <m/>
    <m/>
    <m/>
    <m/>
    <x v="0"/>
    <x v="0"/>
    <x v="10"/>
  </r>
  <r>
    <x v="10"/>
    <x v="0"/>
    <n v="160030"/>
    <x v="59"/>
    <x v="1"/>
    <x v="1"/>
    <x v="1"/>
    <m/>
    <m/>
    <m/>
    <m/>
    <m/>
    <x v="0"/>
    <x v="0"/>
    <x v="10"/>
  </r>
  <r>
    <x v="10"/>
    <x v="0"/>
    <n v="218916"/>
    <x v="72"/>
    <x v="0"/>
    <x v="0"/>
    <x v="0"/>
    <m/>
    <m/>
    <m/>
    <m/>
    <m/>
    <x v="0"/>
    <x v="0"/>
    <x v="10"/>
  </r>
  <r>
    <x v="10"/>
    <x v="0"/>
    <n v="158751"/>
    <x v="98"/>
    <x v="0"/>
    <x v="2"/>
    <x v="2"/>
    <m/>
    <m/>
    <m/>
    <m/>
    <m/>
    <x v="0"/>
    <x v="0"/>
    <x v="10"/>
  </r>
  <r>
    <x v="10"/>
    <x v="0"/>
    <n v="130744"/>
    <x v="103"/>
    <x v="1"/>
    <x v="2"/>
    <x v="2"/>
    <s v="155"/>
    <s v="155"/>
    <s v="54,25"/>
    <s v="13,18"/>
    <s v="38.75"/>
    <x v="0"/>
    <x v="1"/>
    <x v="10"/>
  </r>
  <r>
    <x v="10"/>
    <x v="0"/>
    <n v="217081"/>
    <x v="51"/>
    <x v="0"/>
    <x v="0"/>
    <x v="0"/>
    <m/>
    <m/>
    <m/>
    <m/>
    <m/>
    <x v="0"/>
    <x v="0"/>
    <x v="10"/>
  </r>
  <r>
    <x v="10"/>
    <x v="0"/>
    <n v="300169"/>
    <x v="101"/>
    <x v="0"/>
    <x v="0"/>
    <x v="0"/>
    <s v="95"/>
    <s v="95"/>
    <s v="33,25"/>
    <s v="8,08"/>
    <s v="0,08"/>
    <x v="7"/>
    <x v="1"/>
    <x v="10"/>
  </r>
  <r>
    <x v="10"/>
    <x v="0"/>
    <n v="300571"/>
    <x v="99"/>
    <x v="0"/>
    <x v="0"/>
    <x v="0"/>
    <s v="0"/>
    <s v="150"/>
    <s v="52,5"/>
    <s v="12,75"/>
    <s v="0"/>
    <x v="11"/>
    <x v="1"/>
    <x v="10"/>
  </r>
  <r>
    <x v="10"/>
    <x v="0"/>
    <n v="302856"/>
    <x v="19"/>
    <x v="0"/>
    <x v="0"/>
    <x v="0"/>
    <m/>
    <m/>
    <m/>
    <m/>
    <m/>
    <x v="0"/>
    <x v="0"/>
    <x v="10"/>
  </r>
  <r>
    <x v="10"/>
    <x v="0"/>
    <n v="302856"/>
    <x v="19"/>
    <x v="1"/>
    <x v="1"/>
    <x v="1"/>
    <m/>
    <m/>
    <m/>
    <m/>
    <m/>
    <x v="0"/>
    <x v="0"/>
    <x v="10"/>
  </r>
  <r>
    <x v="10"/>
    <x v="0"/>
    <n v="336442"/>
    <x v="56"/>
    <x v="1"/>
    <x v="2"/>
    <x v="2"/>
    <s v="215"/>
    <s v="215"/>
    <s v="75,25"/>
    <s v="18,28"/>
    <s v="53.75"/>
    <x v="0"/>
    <x v="1"/>
    <x v="10"/>
  </r>
  <r>
    <x v="10"/>
    <x v="0"/>
    <n v="158751"/>
    <x v="98"/>
    <x v="0"/>
    <x v="0"/>
    <x v="0"/>
    <m/>
    <m/>
    <m/>
    <m/>
    <m/>
    <x v="0"/>
    <x v="0"/>
    <x v="10"/>
  </r>
  <r>
    <x v="10"/>
    <x v="2"/>
    <n v="158751"/>
    <x v="98"/>
    <x v="1"/>
    <x v="1"/>
    <x v="1"/>
    <m/>
    <m/>
    <m/>
    <m/>
    <m/>
    <x v="0"/>
    <x v="0"/>
    <x v="10"/>
  </r>
  <r>
    <x v="10"/>
    <x v="3"/>
    <n v="215020"/>
    <x v="43"/>
    <x v="1"/>
    <x v="2"/>
    <x v="2"/>
    <s v="50"/>
    <s v="50"/>
    <s v="17,5"/>
    <s v="4,25"/>
    <s v="12.5"/>
    <x v="0"/>
    <x v="1"/>
    <x v="10"/>
  </r>
  <r>
    <x v="10"/>
    <x v="0"/>
    <n v="218916"/>
    <x v="72"/>
    <x v="0"/>
    <x v="2"/>
    <x v="2"/>
    <m/>
    <m/>
    <m/>
    <m/>
    <m/>
    <x v="0"/>
    <x v="0"/>
    <x v="10"/>
  </r>
  <r>
    <x v="10"/>
    <x v="0"/>
    <n v="130744"/>
    <x v="103"/>
    <x v="1"/>
    <x v="1"/>
    <x v="1"/>
    <s v="160"/>
    <s v="160"/>
    <s v="56"/>
    <s v="13,6"/>
    <s v="0,13"/>
    <x v="13"/>
    <x v="1"/>
    <x v="10"/>
  </r>
  <r>
    <x v="10"/>
    <x v="0"/>
    <n v="336442"/>
    <x v="56"/>
    <x v="0"/>
    <x v="0"/>
    <x v="0"/>
    <s v="190"/>
    <s v="190"/>
    <s v="66,5"/>
    <s v="16,15"/>
    <s v="0,15"/>
    <x v="2"/>
    <x v="1"/>
    <x v="10"/>
  </r>
  <r>
    <x v="10"/>
    <x v="0"/>
    <n v="336442"/>
    <x v="56"/>
    <x v="0"/>
    <x v="1"/>
    <x v="1"/>
    <s v="190"/>
    <s v="190"/>
    <s v="66,5"/>
    <s v="16,15"/>
    <s v="0,15"/>
    <x v="2"/>
    <x v="1"/>
    <x v="10"/>
  </r>
  <r>
    <x v="10"/>
    <x v="0"/>
    <n v="120762"/>
    <x v="100"/>
    <x v="1"/>
    <x v="0"/>
    <x v="0"/>
    <s v="140"/>
    <s v="140"/>
    <s v="49"/>
    <s v="11,9"/>
    <s v="0,11"/>
    <x v="12"/>
    <x v="1"/>
    <x v="10"/>
  </r>
  <r>
    <x v="10"/>
    <x v="0"/>
    <n v="149445"/>
    <x v="102"/>
    <x v="0"/>
    <x v="2"/>
    <x v="2"/>
    <m/>
    <m/>
    <m/>
    <m/>
    <m/>
    <x v="0"/>
    <x v="0"/>
    <x v="10"/>
  </r>
  <r>
    <x v="10"/>
    <x v="0"/>
    <n v="149445"/>
    <x v="102"/>
    <x v="0"/>
    <x v="0"/>
    <x v="0"/>
    <m/>
    <m/>
    <m/>
    <m/>
    <m/>
    <x v="0"/>
    <x v="0"/>
    <x v="10"/>
  </r>
  <r>
    <x v="10"/>
    <x v="0"/>
    <n v="161520"/>
    <x v="92"/>
    <x v="0"/>
    <x v="2"/>
    <x v="2"/>
    <m/>
    <m/>
    <m/>
    <m/>
    <m/>
    <x v="0"/>
    <x v="0"/>
    <x v="10"/>
  </r>
  <r>
    <x v="10"/>
    <x v="0"/>
    <n v="161520"/>
    <x v="92"/>
    <x v="0"/>
    <x v="0"/>
    <x v="0"/>
    <m/>
    <m/>
    <m/>
    <m/>
    <m/>
    <x v="0"/>
    <x v="0"/>
    <x v="10"/>
  </r>
  <r>
    <x v="10"/>
    <x v="0"/>
    <n v="301920"/>
    <x v="64"/>
    <x v="0"/>
    <x v="2"/>
    <x v="2"/>
    <m/>
    <m/>
    <m/>
    <m/>
    <m/>
    <x v="0"/>
    <x v="0"/>
    <x v="10"/>
  </r>
  <r>
    <x v="10"/>
    <x v="0"/>
    <n v="131643"/>
    <x v="58"/>
    <x v="1"/>
    <x v="1"/>
    <x v="1"/>
    <m/>
    <m/>
    <m/>
    <m/>
    <m/>
    <x v="0"/>
    <x v="0"/>
    <x v="10"/>
  </r>
  <r>
    <x v="10"/>
    <x v="0"/>
    <n v="169872"/>
    <x v="77"/>
    <x v="0"/>
    <x v="2"/>
    <x v="2"/>
    <m/>
    <m/>
    <m/>
    <m/>
    <m/>
    <x v="0"/>
    <x v="0"/>
    <x v="10"/>
  </r>
  <r>
    <x v="10"/>
    <x v="0"/>
    <n v="169872"/>
    <x v="77"/>
    <x v="0"/>
    <x v="0"/>
    <x v="0"/>
    <m/>
    <m/>
    <m/>
    <m/>
    <m/>
    <x v="0"/>
    <x v="0"/>
    <x v="10"/>
  </r>
  <r>
    <x v="10"/>
    <x v="0"/>
    <n v="158311"/>
    <x v="80"/>
    <x v="1"/>
    <x v="1"/>
    <x v="1"/>
    <m/>
    <m/>
    <m/>
    <m/>
    <m/>
    <x v="0"/>
    <x v="0"/>
    <x v="10"/>
  </r>
  <r>
    <x v="10"/>
    <x v="0"/>
    <n v="301920"/>
    <x v="64"/>
    <x v="0"/>
    <x v="0"/>
    <x v="0"/>
    <m/>
    <m/>
    <m/>
    <m/>
    <m/>
    <x v="0"/>
    <x v="0"/>
    <x v="10"/>
  </r>
  <r>
    <x v="10"/>
    <x v="0"/>
    <n v="214951"/>
    <x v="40"/>
    <x v="1"/>
    <x v="1"/>
    <x v="1"/>
    <m/>
    <m/>
    <m/>
    <m/>
    <m/>
    <x v="0"/>
    <x v="0"/>
    <x v="10"/>
  </r>
  <r>
    <x v="10"/>
    <x v="0"/>
    <n v="140302"/>
    <x v="106"/>
    <x v="1"/>
    <x v="1"/>
    <x v="1"/>
    <m/>
    <m/>
    <m/>
    <m/>
    <m/>
    <x v="0"/>
    <x v="0"/>
    <x v="10"/>
  </r>
  <r>
    <x v="10"/>
    <x v="0"/>
    <n v="203631"/>
    <x v="74"/>
    <x v="0"/>
    <x v="2"/>
    <x v="2"/>
    <m/>
    <m/>
    <m/>
    <m/>
    <m/>
    <x v="0"/>
    <x v="0"/>
    <x v="10"/>
  </r>
  <r>
    <x v="10"/>
    <x v="0"/>
    <n v="203631"/>
    <x v="74"/>
    <x v="0"/>
    <x v="0"/>
    <x v="0"/>
    <m/>
    <m/>
    <m/>
    <m/>
    <m/>
    <x v="0"/>
    <x v="0"/>
    <x v="10"/>
  </r>
  <r>
    <x v="10"/>
    <x v="0"/>
    <n v="214951"/>
    <x v="40"/>
    <x v="0"/>
    <x v="2"/>
    <x v="2"/>
    <m/>
    <m/>
    <m/>
    <m/>
    <m/>
    <x v="0"/>
    <x v="0"/>
    <x v="10"/>
  </r>
  <r>
    <x v="10"/>
    <x v="0"/>
    <n v="214951"/>
    <x v="40"/>
    <x v="0"/>
    <x v="0"/>
    <x v="0"/>
    <m/>
    <m/>
    <m/>
    <m/>
    <m/>
    <x v="0"/>
    <x v="0"/>
    <x v="10"/>
  </r>
  <r>
    <x v="10"/>
    <x v="0"/>
    <n v="149445"/>
    <x v="102"/>
    <x v="1"/>
    <x v="1"/>
    <x v="1"/>
    <m/>
    <m/>
    <m/>
    <m/>
    <m/>
    <x v="0"/>
    <x v="0"/>
    <x v="10"/>
  </r>
  <r>
    <x v="10"/>
    <x v="0"/>
    <n v="218698"/>
    <x v="97"/>
    <x v="0"/>
    <x v="0"/>
    <x v="0"/>
    <s v="125"/>
    <s v="125"/>
    <s v="43,75"/>
    <s v="10,63"/>
    <s v="0,1"/>
    <x v="9"/>
    <x v="1"/>
    <x v="10"/>
  </r>
  <r>
    <x v="10"/>
    <x v="0"/>
    <n v="144649"/>
    <x v="94"/>
    <x v="1"/>
    <x v="1"/>
    <x v="1"/>
    <m/>
    <m/>
    <m/>
    <m/>
    <m/>
    <x v="0"/>
    <x v="0"/>
    <x v="10"/>
  </r>
  <r>
    <x v="10"/>
    <x v="0"/>
    <n v="303219"/>
    <x v="6"/>
    <x v="0"/>
    <x v="2"/>
    <x v="2"/>
    <m/>
    <m/>
    <m/>
    <m/>
    <m/>
    <x v="0"/>
    <x v="0"/>
    <x v="10"/>
  </r>
  <r>
    <x v="10"/>
    <x v="0"/>
    <n v="303219"/>
    <x v="6"/>
    <x v="0"/>
    <x v="0"/>
    <x v="0"/>
    <m/>
    <m/>
    <m/>
    <m/>
    <m/>
    <x v="0"/>
    <x v="0"/>
    <x v="10"/>
  </r>
  <r>
    <x v="10"/>
    <x v="0"/>
    <n v="2737"/>
    <x v="45"/>
    <x v="0"/>
    <x v="0"/>
    <x v="0"/>
    <s v="270"/>
    <s v="270"/>
    <s v="94,5"/>
    <s v="22,95"/>
    <s v="0,22"/>
    <x v="8"/>
    <x v="1"/>
    <x v="10"/>
  </r>
  <r>
    <x v="10"/>
    <x v="0"/>
    <n v="117501"/>
    <x v="75"/>
    <x v="0"/>
    <x v="2"/>
    <x v="2"/>
    <m/>
    <m/>
    <m/>
    <m/>
    <m/>
    <x v="0"/>
    <x v="0"/>
    <x v="10"/>
  </r>
  <r>
    <x v="10"/>
    <x v="0"/>
    <n v="213849"/>
    <x v="37"/>
    <x v="1"/>
    <x v="1"/>
    <x v="1"/>
    <m/>
    <m/>
    <m/>
    <m/>
    <m/>
    <x v="0"/>
    <x v="0"/>
    <x v="10"/>
  </r>
  <r>
    <x v="10"/>
    <x v="0"/>
    <n v="218698"/>
    <x v="97"/>
    <x v="0"/>
    <x v="2"/>
    <x v="2"/>
    <s v="100"/>
    <s v="100"/>
    <s v="35"/>
    <s v="8,5"/>
    <s v="25"/>
    <x v="0"/>
    <x v="1"/>
    <x v="10"/>
  </r>
  <r>
    <x v="10"/>
    <x v="0"/>
    <n v="117501"/>
    <x v="75"/>
    <x v="0"/>
    <x v="0"/>
    <x v="0"/>
    <s v="200"/>
    <s v="200"/>
    <s v="70"/>
    <s v="17"/>
    <s v="0,16"/>
    <x v="10"/>
    <x v="1"/>
    <x v="10"/>
  </r>
  <r>
    <x v="10"/>
    <x v="0"/>
    <n v="211622"/>
    <x v="33"/>
    <x v="1"/>
    <x v="2"/>
    <x v="2"/>
    <s v="195"/>
    <s v="195"/>
    <s v="68,25"/>
    <s v="16,58"/>
    <s v="48.75"/>
    <x v="0"/>
    <x v="1"/>
    <x v="10"/>
  </r>
  <r>
    <x v="10"/>
    <x v="0"/>
    <n v="117866"/>
    <x v="82"/>
    <x v="0"/>
    <x v="2"/>
    <x v="2"/>
    <m/>
    <m/>
    <m/>
    <m/>
    <m/>
    <x v="0"/>
    <x v="0"/>
    <x v="10"/>
  </r>
  <r>
    <x v="10"/>
    <x v="0"/>
    <n v="117866"/>
    <x v="82"/>
    <x v="0"/>
    <x v="0"/>
    <x v="0"/>
    <m/>
    <m/>
    <m/>
    <m/>
    <m/>
    <x v="0"/>
    <x v="0"/>
    <x v="10"/>
  </r>
  <r>
    <x v="10"/>
    <x v="4"/>
    <n v="211470"/>
    <x v="31"/>
    <x v="1"/>
    <x v="1"/>
    <x v="1"/>
    <m/>
    <m/>
    <m/>
    <m/>
    <m/>
    <x v="0"/>
    <x v="0"/>
    <x v="10"/>
  </r>
  <r>
    <x v="10"/>
    <x v="0"/>
    <n v="210001"/>
    <x v="17"/>
    <x v="1"/>
    <x v="1"/>
    <x v="1"/>
    <s v="225"/>
    <s v="225"/>
    <s v="78,75"/>
    <s v="19,13"/>
    <s v="0,18"/>
    <x v="4"/>
    <x v="1"/>
    <x v="10"/>
  </r>
  <r>
    <x v="10"/>
    <x v="0"/>
    <n v="218210"/>
    <x v="61"/>
    <x v="0"/>
    <x v="0"/>
    <x v="0"/>
    <m/>
    <m/>
    <m/>
    <m/>
    <m/>
    <x v="0"/>
    <x v="0"/>
    <x v="10"/>
  </r>
  <r>
    <x v="10"/>
    <x v="0"/>
    <n v="218210"/>
    <x v="61"/>
    <x v="0"/>
    <x v="1"/>
    <x v="1"/>
    <m/>
    <m/>
    <m/>
    <m/>
    <m/>
    <x v="0"/>
    <x v="0"/>
    <x v="10"/>
  </r>
  <r>
    <x v="10"/>
    <x v="0"/>
    <n v="218225"/>
    <x v="66"/>
    <x v="0"/>
    <x v="2"/>
    <x v="2"/>
    <m/>
    <m/>
    <m/>
    <m/>
    <m/>
    <x v="0"/>
    <x v="0"/>
    <x v="10"/>
  </r>
  <r>
    <x v="10"/>
    <x v="0"/>
    <n v="211415"/>
    <x v="29"/>
    <x v="1"/>
    <x v="1"/>
    <x v="1"/>
    <m/>
    <m/>
    <m/>
    <m/>
    <m/>
    <x v="0"/>
    <x v="0"/>
    <x v="10"/>
  </r>
  <r>
    <x v="10"/>
    <x v="0"/>
    <n v="217678"/>
    <x v="55"/>
    <x v="0"/>
    <x v="0"/>
    <x v="0"/>
    <m/>
    <m/>
    <m/>
    <m/>
    <m/>
    <x v="0"/>
    <x v="0"/>
    <x v="10"/>
  </r>
  <r>
    <x v="10"/>
    <x v="0"/>
    <n v="218225"/>
    <x v="66"/>
    <x v="0"/>
    <x v="0"/>
    <x v="0"/>
    <m/>
    <m/>
    <m/>
    <m/>
    <m/>
    <x v="0"/>
    <x v="0"/>
    <x v="10"/>
  </r>
  <r>
    <x v="10"/>
    <x v="0"/>
    <n v="140302"/>
    <x v="106"/>
    <x v="0"/>
    <x v="2"/>
    <x v="2"/>
    <m/>
    <m/>
    <m/>
    <m/>
    <m/>
    <x v="0"/>
    <x v="0"/>
    <x v="10"/>
  </r>
  <r>
    <x v="10"/>
    <x v="0"/>
    <n v="210557"/>
    <x v="28"/>
    <x v="1"/>
    <x v="1"/>
    <x v="1"/>
    <m/>
    <m/>
    <m/>
    <m/>
    <m/>
    <x v="0"/>
    <x v="0"/>
    <x v="10"/>
  </r>
  <r>
    <x v="10"/>
    <x v="0"/>
    <n v="217678"/>
    <x v="55"/>
    <x v="1"/>
    <x v="2"/>
    <x v="2"/>
    <s v="100"/>
    <s v="100"/>
    <s v="35"/>
    <s v="8,5"/>
    <s v="25"/>
    <x v="0"/>
    <x v="1"/>
    <x v="10"/>
  </r>
  <r>
    <x v="10"/>
    <x v="0"/>
    <n v="140302"/>
    <x v="106"/>
    <x v="0"/>
    <x v="0"/>
    <x v="0"/>
    <m/>
    <m/>
    <m/>
    <m/>
    <m/>
    <x v="0"/>
    <x v="0"/>
    <x v="10"/>
  </r>
  <r>
    <x v="10"/>
    <x v="0"/>
    <n v="301805"/>
    <x v="78"/>
    <x v="0"/>
    <x v="0"/>
    <x v="0"/>
    <m/>
    <m/>
    <m/>
    <m/>
    <m/>
    <x v="0"/>
    <x v="0"/>
    <x v="10"/>
  </r>
  <r>
    <x v="10"/>
    <x v="0"/>
    <n v="301805"/>
    <x v="78"/>
    <x v="0"/>
    <x v="1"/>
    <x v="1"/>
    <m/>
    <m/>
    <m/>
    <m/>
    <m/>
    <x v="0"/>
    <x v="0"/>
    <x v="10"/>
  </r>
  <r>
    <x v="10"/>
    <x v="0"/>
    <n v="205104"/>
    <x v="52"/>
    <x v="0"/>
    <x v="2"/>
    <x v="2"/>
    <m/>
    <m/>
    <m/>
    <m/>
    <m/>
    <x v="0"/>
    <x v="0"/>
    <x v="10"/>
  </r>
  <r>
    <x v="10"/>
    <x v="0"/>
    <n v="210515"/>
    <x v="23"/>
    <x v="1"/>
    <x v="1"/>
    <x v="1"/>
    <m/>
    <m/>
    <m/>
    <m/>
    <m/>
    <x v="0"/>
    <x v="0"/>
    <x v="10"/>
  </r>
  <r>
    <x v="10"/>
    <x v="0"/>
    <n v="317470"/>
    <x v="34"/>
    <x v="0"/>
    <x v="0"/>
    <x v="0"/>
    <s v="75"/>
    <s v="75"/>
    <s v="26,25"/>
    <s v="6,38"/>
    <s v="0,06"/>
    <x v="3"/>
    <x v="1"/>
    <x v="10"/>
  </r>
  <r>
    <x v="10"/>
    <x v="0"/>
    <n v="205104"/>
    <x v="52"/>
    <x v="0"/>
    <x v="0"/>
    <x v="0"/>
    <m/>
    <m/>
    <m/>
    <m/>
    <m/>
    <x v="0"/>
    <x v="0"/>
    <x v="10"/>
  </r>
  <r>
    <x v="10"/>
    <x v="0"/>
    <n v="205349"/>
    <x v="0"/>
    <x v="0"/>
    <x v="2"/>
    <x v="2"/>
    <m/>
    <m/>
    <m/>
    <m/>
    <m/>
    <x v="0"/>
    <x v="0"/>
    <x v="10"/>
  </r>
  <r>
    <x v="10"/>
    <x v="0"/>
    <n v="205349"/>
    <x v="0"/>
    <x v="0"/>
    <x v="0"/>
    <x v="0"/>
    <m/>
    <m/>
    <m/>
    <m/>
    <m/>
    <x v="0"/>
    <x v="0"/>
    <x v="10"/>
  </r>
  <r>
    <x v="10"/>
    <x v="0"/>
    <n v="301760"/>
    <x v="81"/>
    <x v="0"/>
    <x v="0"/>
    <x v="0"/>
    <s v="150"/>
    <s v="150"/>
    <s v="52,5"/>
    <s v="12,75"/>
    <s v="0,12"/>
    <x v="5"/>
    <x v="1"/>
    <x v="10"/>
  </r>
  <r>
    <x v="10"/>
    <x v="0"/>
    <n v="210515"/>
    <x v="23"/>
    <x v="1"/>
    <x v="2"/>
    <x v="2"/>
    <s v="200"/>
    <s v="200"/>
    <s v="70"/>
    <s v="17"/>
    <s v="50"/>
    <x v="0"/>
    <x v="1"/>
    <x v="10"/>
  </r>
  <r>
    <x v="10"/>
    <x v="0"/>
    <n v="303221"/>
    <x v="21"/>
    <x v="0"/>
    <x v="0"/>
    <x v="0"/>
    <m/>
    <m/>
    <m/>
    <m/>
    <m/>
    <x v="0"/>
    <x v="0"/>
    <x v="10"/>
  </r>
  <r>
    <x v="10"/>
    <x v="0"/>
    <n v="301809"/>
    <x v="68"/>
    <x v="0"/>
    <x v="0"/>
    <x v="0"/>
    <s v="150"/>
    <s v="150"/>
    <s v="52,5"/>
    <s v="12,75"/>
    <s v="0,12"/>
    <x v="5"/>
    <x v="1"/>
    <x v="10"/>
  </r>
  <r>
    <x v="10"/>
    <x v="0"/>
    <n v="303221"/>
    <x v="21"/>
    <x v="0"/>
    <x v="2"/>
    <x v="2"/>
    <m/>
    <m/>
    <m/>
    <m/>
    <m/>
    <x v="0"/>
    <x v="0"/>
    <x v="10"/>
  </r>
  <r>
    <x v="10"/>
    <x v="1"/>
    <n v="210127"/>
    <x v="18"/>
    <x v="1"/>
    <x v="1"/>
    <x v="1"/>
    <m/>
    <m/>
    <m/>
    <m/>
    <m/>
    <x v="0"/>
    <x v="0"/>
    <x v="10"/>
  </r>
  <r>
    <x v="11"/>
    <x v="0"/>
    <n v="301809"/>
    <x v="68"/>
    <x v="1"/>
    <x v="2"/>
    <x v="2"/>
    <s v="175"/>
    <s v="175"/>
    <s v="61,25"/>
    <s v="14,88"/>
    <s v="43.75"/>
    <x v="0"/>
    <x v="1"/>
    <x v="11"/>
  </r>
  <r>
    <x v="11"/>
    <x v="0"/>
    <n v="158311"/>
    <x v="80"/>
    <x v="1"/>
    <x v="1"/>
    <x v="1"/>
    <m/>
    <m/>
    <m/>
    <m/>
    <m/>
    <x v="0"/>
    <x v="0"/>
    <x v="11"/>
  </r>
  <r>
    <x v="11"/>
    <x v="0"/>
    <n v="303219"/>
    <x v="6"/>
    <x v="1"/>
    <x v="1"/>
    <x v="1"/>
    <m/>
    <m/>
    <m/>
    <m/>
    <m/>
    <x v="0"/>
    <x v="0"/>
    <x v="11"/>
  </r>
  <r>
    <x v="11"/>
    <x v="0"/>
    <n v="303221"/>
    <x v="21"/>
    <x v="1"/>
    <x v="1"/>
    <x v="1"/>
    <m/>
    <m/>
    <m/>
    <m/>
    <m/>
    <x v="0"/>
    <x v="0"/>
    <x v="11"/>
  </r>
  <r>
    <x v="11"/>
    <x v="0"/>
    <n v="317470"/>
    <x v="34"/>
    <x v="0"/>
    <x v="0"/>
    <x v="0"/>
    <s v="75"/>
    <s v="75"/>
    <s v="26,25"/>
    <s v="6,38"/>
    <s v="0,06"/>
    <x v="3"/>
    <x v="1"/>
    <x v="11"/>
  </r>
  <r>
    <x v="11"/>
    <x v="0"/>
    <n v="303221"/>
    <x v="21"/>
    <x v="0"/>
    <x v="0"/>
    <x v="0"/>
    <m/>
    <m/>
    <m/>
    <m/>
    <m/>
    <x v="0"/>
    <x v="0"/>
    <x v="11"/>
  </r>
  <r>
    <x v="11"/>
    <x v="0"/>
    <n v="303221"/>
    <x v="21"/>
    <x v="0"/>
    <x v="2"/>
    <x v="2"/>
    <m/>
    <m/>
    <m/>
    <m/>
    <m/>
    <x v="0"/>
    <x v="0"/>
    <x v="11"/>
  </r>
  <r>
    <x v="11"/>
    <x v="0"/>
    <n v="301809"/>
    <x v="68"/>
    <x v="0"/>
    <x v="0"/>
    <x v="0"/>
    <s v="150"/>
    <s v="150"/>
    <s v="52,5"/>
    <s v="12,75"/>
    <s v="0,12"/>
    <x v="5"/>
    <x v="1"/>
    <x v="11"/>
  </r>
  <r>
    <x v="11"/>
    <x v="0"/>
    <n v="303189"/>
    <x v="9"/>
    <x v="1"/>
    <x v="1"/>
    <x v="1"/>
    <m/>
    <m/>
    <m/>
    <m/>
    <m/>
    <x v="0"/>
    <x v="0"/>
    <x v="11"/>
  </r>
  <r>
    <x v="11"/>
    <x v="2"/>
    <n v="311895"/>
    <x v="3"/>
    <x v="1"/>
    <x v="1"/>
    <x v="1"/>
    <m/>
    <m/>
    <m/>
    <m/>
    <m/>
    <x v="0"/>
    <x v="0"/>
    <x v="11"/>
  </r>
  <r>
    <x v="11"/>
    <x v="0"/>
    <n v="301760"/>
    <x v="81"/>
    <x v="0"/>
    <x v="0"/>
    <x v="0"/>
    <s v="150"/>
    <s v="150"/>
    <s v="52,5"/>
    <s v="12,75"/>
    <s v="0,12"/>
    <x v="5"/>
    <x v="1"/>
    <x v="11"/>
  </r>
  <r>
    <x v="11"/>
    <x v="0"/>
    <n v="205349"/>
    <x v="0"/>
    <x v="0"/>
    <x v="0"/>
    <x v="0"/>
    <m/>
    <m/>
    <m/>
    <m/>
    <m/>
    <x v="0"/>
    <x v="0"/>
    <x v="11"/>
  </r>
  <r>
    <x v="11"/>
    <x v="0"/>
    <n v="312259"/>
    <x v="7"/>
    <x v="1"/>
    <x v="2"/>
    <x v="2"/>
    <s v="230"/>
    <s v="230"/>
    <s v="80,5"/>
    <s v="19,55"/>
    <s v="57.5"/>
    <x v="0"/>
    <x v="1"/>
    <x v="11"/>
  </r>
  <r>
    <x v="11"/>
    <x v="0"/>
    <n v="205349"/>
    <x v="0"/>
    <x v="0"/>
    <x v="2"/>
    <x v="2"/>
    <m/>
    <m/>
    <m/>
    <m/>
    <m/>
    <x v="0"/>
    <x v="0"/>
    <x v="11"/>
  </r>
  <r>
    <x v="11"/>
    <x v="0"/>
    <n v="205104"/>
    <x v="52"/>
    <x v="0"/>
    <x v="0"/>
    <x v="0"/>
    <m/>
    <m/>
    <m/>
    <m/>
    <m/>
    <x v="0"/>
    <x v="0"/>
    <x v="11"/>
  </r>
  <r>
    <x v="11"/>
    <x v="1"/>
    <n v="302988"/>
    <x v="14"/>
    <x v="1"/>
    <x v="1"/>
    <x v="1"/>
    <m/>
    <m/>
    <m/>
    <m/>
    <m/>
    <x v="0"/>
    <x v="0"/>
    <x v="11"/>
  </r>
  <r>
    <x v="11"/>
    <x v="0"/>
    <n v="312259"/>
    <x v="7"/>
    <x v="0"/>
    <x v="1"/>
    <x v="1"/>
    <m/>
    <m/>
    <m/>
    <m/>
    <m/>
    <x v="0"/>
    <x v="0"/>
    <x v="11"/>
  </r>
  <r>
    <x v="11"/>
    <x v="0"/>
    <n v="205104"/>
    <x v="52"/>
    <x v="0"/>
    <x v="2"/>
    <x v="2"/>
    <m/>
    <m/>
    <m/>
    <m/>
    <m/>
    <x v="0"/>
    <x v="0"/>
    <x v="11"/>
  </r>
  <r>
    <x v="11"/>
    <x v="0"/>
    <n v="301805"/>
    <x v="78"/>
    <x v="0"/>
    <x v="1"/>
    <x v="1"/>
    <m/>
    <m/>
    <m/>
    <m/>
    <m/>
    <x v="0"/>
    <x v="0"/>
    <x v="11"/>
  </r>
  <r>
    <x v="11"/>
    <x v="0"/>
    <n v="301805"/>
    <x v="78"/>
    <x v="0"/>
    <x v="0"/>
    <x v="0"/>
    <m/>
    <m/>
    <m/>
    <m/>
    <m/>
    <x v="0"/>
    <x v="0"/>
    <x v="11"/>
  </r>
  <r>
    <x v="11"/>
    <x v="0"/>
    <n v="312617"/>
    <x v="12"/>
    <x v="1"/>
    <x v="2"/>
    <x v="2"/>
    <s v="100"/>
    <s v="100"/>
    <s v="35"/>
    <s v="8,5"/>
    <s v="25"/>
    <x v="0"/>
    <x v="1"/>
    <x v="11"/>
  </r>
  <r>
    <x v="11"/>
    <x v="0"/>
    <n v="140302"/>
    <x v="106"/>
    <x v="0"/>
    <x v="0"/>
    <x v="0"/>
    <m/>
    <m/>
    <m/>
    <m/>
    <m/>
    <x v="0"/>
    <x v="0"/>
    <x v="11"/>
  </r>
  <r>
    <x v="11"/>
    <x v="0"/>
    <n v="140302"/>
    <x v="106"/>
    <x v="0"/>
    <x v="2"/>
    <x v="2"/>
    <m/>
    <m/>
    <m/>
    <m/>
    <m/>
    <x v="0"/>
    <x v="0"/>
    <x v="11"/>
  </r>
  <r>
    <x v="11"/>
    <x v="0"/>
    <n v="218225"/>
    <x v="66"/>
    <x v="0"/>
    <x v="0"/>
    <x v="0"/>
    <m/>
    <m/>
    <m/>
    <m/>
    <m/>
    <x v="0"/>
    <x v="0"/>
    <x v="11"/>
  </r>
  <r>
    <x v="11"/>
    <x v="0"/>
    <n v="302856"/>
    <x v="19"/>
    <x v="1"/>
    <x v="2"/>
    <x v="2"/>
    <m/>
    <m/>
    <m/>
    <m/>
    <m/>
    <x v="0"/>
    <x v="0"/>
    <x v="11"/>
  </r>
  <r>
    <x v="11"/>
    <x v="0"/>
    <n v="312617"/>
    <x v="12"/>
    <x v="1"/>
    <x v="1"/>
    <x v="1"/>
    <s v="75"/>
    <s v="75"/>
    <s v="26,25"/>
    <s v="6,38"/>
    <s v="0,06"/>
    <x v="3"/>
    <x v="1"/>
    <x v="11"/>
  </r>
  <r>
    <x v="11"/>
    <x v="0"/>
    <n v="218225"/>
    <x v="66"/>
    <x v="0"/>
    <x v="2"/>
    <x v="2"/>
    <m/>
    <m/>
    <m/>
    <m/>
    <m/>
    <x v="0"/>
    <x v="0"/>
    <x v="11"/>
  </r>
  <r>
    <x v="11"/>
    <x v="0"/>
    <n v="218210"/>
    <x v="61"/>
    <x v="0"/>
    <x v="1"/>
    <x v="1"/>
    <m/>
    <m/>
    <m/>
    <m/>
    <m/>
    <x v="0"/>
    <x v="0"/>
    <x v="11"/>
  </r>
  <r>
    <x v="11"/>
    <x v="0"/>
    <n v="218210"/>
    <x v="61"/>
    <x v="0"/>
    <x v="0"/>
    <x v="0"/>
    <m/>
    <m/>
    <m/>
    <m/>
    <m/>
    <x v="0"/>
    <x v="0"/>
    <x v="11"/>
  </r>
  <r>
    <x v="11"/>
    <x v="4"/>
    <n v="302769"/>
    <x v="24"/>
    <x v="1"/>
    <x v="1"/>
    <x v="1"/>
    <m/>
    <m/>
    <m/>
    <m/>
    <m/>
    <x v="0"/>
    <x v="0"/>
    <x v="11"/>
  </r>
  <r>
    <x v="11"/>
    <x v="0"/>
    <n v="312807"/>
    <x v="16"/>
    <x v="1"/>
    <x v="2"/>
    <x v="2"/>
    <s v="185"/>
    <s v="185"/>
    <s v="64,75"/>
    <s v="15,73"/>
    <s v="46.25"/>
    <x v="0"/>
    <x v="1"/>
    <x v="11"/>
  </r>
  <r>
    <x v="11"/>
    <x v="0"/>
    <n v="117866"/>
    <x v="82"/>
    <x v="0"/>
    <x v="0"/>
    <x v="0"/>
    <m/>
    <m/>
    <m/>
    <m/>
    <m/>
    <x v="0"/>
    <x v="0"/>
    <x v="11"/>
  </r>
  <r>
    <x v="11"/>
    <x v="0"/>
    <n v="314137"/>
    <x v="20"/>
    <x v="1"/>
    <x v="2"/>
    <x v="2"/>
    <s v="215"/>
    <s v="215"/>
    <s v="75,25"/>
    <s v="18,28"/>
    <s v="53.75"/>
    <x v="0"/>
    <x v="1"/>
    <x v="11"/>
  </r>
  <r>
    <x v="11"/>
    <x v="0"/>
    <n v="117866"/>
    <x v="82"/>
    <x v="0"/>
    <x v="2"/>
    <x v="2"/>
    <m/>
    <m/>
    <m/>
    <m/>
    <m/>
    <x v="0"/>
    <x v="0"/>
    <x v="11"/>
  </r>
  <r>
    <x v="11"/>
    <x v="0"/>
    <n v="117501"/>
    <x v="75"/>
    <x v="1"/>
    <x v="1"/>
    <x v="1"/>
    <s v="200"/>
    <s v="200"/>
    <s v="70"/>
    <s v="17"/>
    <s v="0,16"/>
    <x v="10"/>
    <x v="1"/>
    <x v="11"/>
  </r>
  <r>
    <x v="11"/>
    <x v="0"/>
    <n v="117501"/>
    <x v="75"/>
    <x v="0"/>
    <x v="0"/>
    <x v="0"/>
    <s v="200"/>
    <s v="200"/>
    <s v="70"/>
    <s v="17"/>
    <s v="0,16"/>
    <x v="10"/>
    <x v="1"/>
    <x v="11"/>
  </r>
  <r>
    <x v="11"/>
    <x v="1"/>
    <n v="302737"/>
    <x v="30"/>
    <x v="1"/>
    <x v="1"/>
    <x v="1"/>
    <m/>
    <m/>
    <m/>
    <m/>
    <m/>
    <x v="0"/>
    <x v="0"/>
    <x v="11"/>
  </r>
  <r>
    <x v="11"/>
    <x v="0"/>
    <n v="315199"/>
    <x v="22"/>
    <x v="1"/>
    <x v="1"/>
    <x v="1"/>
    <m/>
    <m/>
    <m/>
    <m/>
    <m/>
    <x v="0"/>
    <x v="0"/>
    <x v="11"/>
  </r>
  <r>
    <x v="11"/>
    <x v="0"/>
    <n v="117501"/>
    <x v="75"/>
    <x v="0"/>
    <x v="2"/>
    <x v="2"/>
    <m/>
    <m/>
    <m/>
    <m/>
    <m/>
    <x v="0"/>
    <x v="0"/>
    <x v="11"/>
  </r>
  <r>
    <x v="11"/>
    <x v="0"/>
    <n v="2737"/>
    <x v="45"/>
    <x v="0"/>
    <x v="0"/>
    <x v="0"/>
    <s v="270"/>
    <s v="270"/>
    <s v="94,5"/>
    <s v="22,95"/>
    <s v="0,22"/>
    <x v="8"/>
    <x v="1"/>
    <x v="11"/>
  </r>
  <r>
    <x v="11"/>
    <x v="0"/>
    <n v="507"/>
    <x v="10"/>
    <x v="1"/>
    <x v="0"/>
    <x v="0"/>
    <s v="180"/>
    <s v="180"/>
    <s v="63"/>
    <s v="15,3"/>
    <s v="0,14"/>
    <x v="1"/>
    <x v="1"/>
    <x v="11"/>
  </r>
  <r>
    <x v="11"/>
    <x v="0"/>
    <n v="301920"/>
    <x v="64"/>
    <x v="0"/>
    <x v="0"/>
    <x v="0"/>
    <m/>
    <m/>
    <m/>
    <m/>
    <m/>
    <x v="0"/>
    <x v="0"/>
    <x v="11"/>
  </r>
  <r>
    <x v="11"/>
    <x v="0"/>
    <n v="316646"/>
    <x v="26"/>
    <x v="1"/>
    <x v="2"/>
    <x v="2"/>
    <s v="100"/>
    <s v="100"/>
    <s v="35"/>
    <s v="8,5"/>
    <s v="25"/>
    <x v="0"/>
    <x v="1"/>
    <x v="11"/>
  </r>
  <r>
    <x v="11"/>
    <x v="0"/>
    <n v="301920"/>
    <x v="64"/>
    <x v="0"/>
    <x v="2"/>
    <x v="2"/>
    <m/>
    <m/>
    <m/>
    <m/>
    <m/>
    <x v="0"/>
    <x v="0"/>
    <x v="11"/>
  </r>
  <r>
    <x v="11"/>
    <x v="0"/>
    <n v="302737"/>
    <x v="30"/>
    <x v="1"/>
    <x v="2"/>
    <x v="2"/>
    <s v="210"/>
    <s v="210"/>
    <s v="73,5"/>
    <s v="17,85"/>
    <s v="52.5"/>
    <x v="0"/>
    <x v="1"/>
    <x v="11"/>
  </r>
  <r>
    <x v="11"/>
    <x v="0"/>
    <n v="316646"/>
    <x v="26"/>
    <x v="1"/>
    <x v="1"/>
    <x v="1"/>
    <s v="95"/>
    <s v="95"/>
    <s v="33,25"/>
    <s v="8,08"/>
    <s v="0,08"/>
    <x v="7"/>
    <x v="1"/>
    <x v="11"/>
  </r>
  <r>
    <x v="11"/>
    <x v="0"/>
    <n v="158751"/>
    <x v="98"/>
    <x v="0"/>
    <x v="0"/>
    <x v="0"/>
    <m/>
    <m/>
    <m/>
    <m/>
    <m/>
    <x v="0"/>
    <x v="0"/>
    <x v="11"/>
  </r>
  <r>
    <x v="11"/>
    <x v="0"/>
    <n v="158751"/>
    <x v="98"/>
    <x v="0"/>
    <x v="2"/>
    <x v="2"/>
    <m/>
    <m/>
    <m/>
    <m/>
    <m/>
    <x v="0"/>
    <x v="0"/>
    <x v="11"/>
  </r>
  <r>
    <x v="11"/>
    <x v="0"/>
    <n v="1733"/>
    <x v="35"/>
    <x v="0"/>
    <x v="0"/>
    <x v="0"/>
    <s v="225"/>
    <s v="225"/>
    <s v="78,75"/>
    <s v="19,13"/>
    <s v="0,18"/>
    <x v="4"/>
    <x v="1"/>
    <x v="11"/>
  </r>
  <r>
    <x v="11"/>
    <x v="0"/>
    <n v="302335"/>
    <x v="39"/>
    <x v="1"/>
    <x v="1"/>
    <x v="1"/>
    <m/>
    <m/>
    <m/>
    <m/>
    <m/>
    <x v="0"/>
    <x v="0"/>
    <x v="11"/>
  </r>
  <r>
    <x v="11"/>
    <x v="3"/>
    <n v="316879"/>
    <x v="32"/>
    <x v="1"/>
    <x v="2"/>
    <x v="2"/>
    <s v="60"/>
    <s v="60"/>
    <s v="21"/>
    <s v="5,1"/>
    <s v="15"/>
    <x v="0"/>
    <x v="1"/>
    <x v="11"/>
  </r>
  <r>
    <x v="11"/>
    <x v="0"/>
    <n v="1733"/>
    <x v="35"/>
    <x v="0"/>
    <x v="2"/>
    <x v="2"/>
    <m/>
    <m/>
    <m/>
    <m/>
    <m/>
    <x v="0"/>
    <x v="0"/>
    <x v="11"/>
  </r>
  <r>
    <x v="11"/>
    <x v="0"/>
    <n v="317470"/>
    <x v="34"/>
    <x v="1"/>
    <x v="2"/>
    <x v="2"/>
    <s v="100"/>
    <s v="100"/>
    <s v="35"/>
    <s v="8,5"/>
    <s v="25"/>
    <x v="0"/>
    <x v="1"/>
    <x v="11"/>
  </r>
  <r>
    <x v="11"/>
    <x v="0"/>
    <n v="302335"/>
    <x v="39"/>
    <x v="0"/>
    <x v="0"/>
    <x v="0"/>
    <m/>
    <m/>
    <m/>
    <m/>
    <m/>
    <x v="0"/>
    <x v="0"/>
    <x v="11"/>
  </r>
  <r>
    <x v="11"/>
    <x v="0"/>
    <n v="161003"/>
    <x v="96"/>
    <x v="0"/>
    <x v="0"/>
    <x v="0"/>
    <m/>
    <m/>
    <m/>
    <m/>
    <m/>
    <x v="0"/>
    <x v="0"/>
    <x v="11"/>
  </r>
  <r>
    <x v="11"/>
    <x v="0"/>
    <n v="161003"/>
    <x v="96"/>
    <x v="0"/>
    <x v="2"/>
    <x v="2"/>
    <m/>
    <m/>
    <m/>
    <m/>
    <m/>
    <x v="0"/>
    <x v="0"/>
    <x v="11"/>
  </r>
  <r>
    <x v="11"/>
    <x v="0"/>
    <n v="302335"/>
    <x v="39"/>
    <x v="1"/>
    <x v="2"/>
    <x v="2"/>
    <s v="145"/>
    <s v="145"/>
    <s v="50,75"/>
    <s v="12,33"/>
    <s v="36.25"/>
    <x v="0"/>
    <x v="1"/>
    <x v="11"/>
  </r>
  <r>
    <x v="11"/>
    <x v="0"/>
    <n v="317470"/>
    <x v="34"/>
    <x v="1"/>
    <x v="1"/>
    <x v="1"/>
    <s v="75"/>
    <s v="75"/>
    <s v="26,25"/>
    <s v="6,38"/>
    <s v="0,06"/>
    <x v="3"/>
    <x v="1"/>
    <x v="11"/>
  </r>
  <r>
    <x v="11"/>
    <x v="0"/>
    <n v="300987"/>
    <x v="93"/>
    <x v="0"/>
    <x v="0"/>
    <x v="0"/>
    <m/>
    <m/>
    <m/>
    <m/>
    <m/>
    <x v="0"/>
    <x v="0"/>
    <x v="11"/>
  </r>
  <r>
    <x v="11"/>
    <x v="0"/>
    <n v="321932"/>
    <x v="41"/>
    <x v="1"/>
    <x v="2"/>
    <x v="2"/>
    <s v="230"/>
    <s v="230"/>
    <s v="80,5"/>
    <s v="19,55"/>
    <s v="57.5"/>
    <x v="0"/>
    <x v="1"/>
    <x v="11"/>
  </r>
  <r>
    <x v="11"/>
    <x v="0"/>
    <n v="300987"/>
    <x v="93"/>
    <x v="0"/>
    <x v="2"/>
    <x v="2"/>
    <m/>
    <m/>
    <m/>
    <m/>
    <m/>
    <x v="0"/>
    <x v="0"/>
    <x v="11"/>
  </r>
  <r>
    <x v="11"/>
    <x v="0"/>
    <n v="315199"/>
    <x v="22"/>
    <x v="0"/>
    <x v="0"/>
    <x v="0"/>
    <m/>
    <m/>
    <m/>
    <m/>
    <m/>
    <x v="0"/>
    <x v="0"/>
    <x v="11"/>
  </r>
  <r>
    <x v="11"/>
    <x v="0"/>
    <n v="315199"/>
    <x v="22"/>
    <x v="0"/>
    <x v="2"/>
    <x v="2"/>
    <m/>
    <m/>
    <m/>
    <m/>
    <m/>
    <x v="0"/>
    <x v="0"/>
    <x v="11"/>
  </r>
  <r>
    <x v="11"/>
    <x v="0"/>
    <n v="216566"/>
    <x v="49"/>
    <x v="0"/>
    <x v="0"/>
    <x v="0"/>
    <m/>
    <m/>
    <m/>
    <m/>
    <m/>
    <x v="0"/>
    <x v="0"/>
    <x v="11"/>
  </r>
  <r>
    <x v="11"/>
    <x v="0"/>
    <n v="301983"/>
    <x v="47"/>
    <x v="1"/>
    <x v="1"/>
    <x v="1"/>
    <m/>
    <m/>
    <m/>
    <m/>
    <m/>
    <x v="0"/>
    <x v="0"/>
    <x v="11"/>
  </r>
  <r>
    <x v="11"/>
    <x v="0"/>
    <n v="323608"/>
    <x v="44"/>
    <x v="1"/>
    <x v="1"/>
    <x v="1"/>
    <s v="130"/>
    <s v="130"/>
    <s v="45,5"/>
    <s v="11,05"/>
    <s v="0,1"/>
    <x v="9"/>
    <x v="1"/>
    <x v="11"/>
  </r>
  <r>
    <x v="11"/>
    <x v="0"/>
    <n v="216566"/>
    <x v="49"/>
    <x v="0"/>
    <x v="2"/>
    <x v="2"/>
    <m/>
    <m/>
    <m/>
    <m/>
    <m/>
    <x v="0"/>
    <x v="0"/>
    <x v="11"/>
  </r>
  <r>
    <x v="11"/>
    <x v="0"/>
    <n v="216476"/>
    <x v="48"/>
    <x v="0"/>
    <x v="0"/>
    <x v="0"/>
    <m/>
    <m/>
    <m/>
    <m/>
    <m/>
    <x v="0"/>
    <x v="0"/>
    <x v="11"/>
  </r>
  <r>
    <x v="11"/>
    <x v="0"/>
    <n v="216476"/>
    <x v="48"/>
    <x v="0"/>
    <x v="2"/>
    <x v="2"/>
    <m/>
    <m/>
    <m/>
    <m/>
    <m/>
    <x v="0"/>
    <x v="0"/>
    <x v="11"/>
  </r>
  <r>
    <x v="11"/>
    <x v="0"/>
    <n v="207404"/>
    <x v="2"/>
    <x v="0"/>
    <x v="0"/>
    <x v="0"/>
    <m/>
    <m/>
    <m/>
    <m/>
    <m/>
    <x v="0"/>
    <x v="0"/>
    <x v="11"/>
  </r>
  <r>
    <x v="11"/>
    <x v="0"/>
    <n v="301983"/>
    <x v="47"/>
    <x v="1"/>
    <x v="2"/>
    <x v="2"/>
    <s v="200"/>
    <s v="200"/>
    <s v="70"/>
    <s v="17"/>
    <s v="50"/>
    <x v="0"/>
    <x v="1"/>
    <x v="11"/>
  </r>
  <r>
    <x v="11"/>
    <x v="3"/>
    <n v="324108"/>
    <x v="46"/>
    <x v="1"/>
    <x v="2"/>
    <x v="2"/>
    <s v="55"/>
    <s v="55"/>
    <s v="19,25"/>
    <s v="4,68"/>
    <s v="13.75"/>
    <x v="0"/>
    <x v="1"/>
    <x v="11"/>
  </r>
  <r>
    <x v="11"/>
    <x v="0"/>
    <n v="207404"/>
    <x v="2"/>
    <x v="0"/>
    <x v="2"/>
    <x v="2"/>
    <m/>
    <m/>
    <m/>
    <m/>
    <m/>
    <x v="0"/>
    <x v="0"/>
    <x v="11"/>
  </r>
  <r>
    <x v="11"/>
    <x v="3"/>
    <n v="324108"/>
    <x v="46"/>
    <x v="1"/>
    <x v="0"/>
    <x v="0"/>
    <s v="155"/>
    <s v="155"/>
    <s v="54,25"/>
    <s v="13,18"/>
    <s v="0,12"/>
    <x v="5"/>
    <x v="1"/>
    <x v="11"/>
  </r>
  <r>
    <x v="11"/>
    <x v="0"/>
    <n v="117442"/>
    <x v="65"/>
    <x v="0"/>
    <x v="0"/>
    <x v="0"/>
    <m/>
    <m/>
    <m/>
    <m/>
    <m/>
    <x v="0"/>
    <x v="0"/>
    <x v="11"/>
  </r>
  <r>
    <x v="11"/>
    <x v="0"/>
    <n v="117442"/>
    <x v="65"/>
    <x v="0"/>
    <x v="2"/>
    <x v="2"/>
    <m/>
    <m/>
    <m/>
    <m/>
    <m/>
    <x v="0"/>
    <x v="0"/>
    <x v="11"/>
  </r>
  <r>
    <x v="11"/>
    <x v="3"/>
    <n v="324108"/>
    <x v="46"/>
    <x v="1"/>
    <x v="1"/>
    <x v="1"/>
    <s v="155"/>
    <s v="155"/>
    <s v="54,25"/>
    <s v="13,18"/>
    <s v="0,12"/>
    <x v="5"/>
    <x v="1"/>
    <x v="11"/>
  </r>
  <r>
    <x v="11"/>
    <x v="0"/>
    <n v="303219"/>
    <x v="6"/>
    <x v="0"/>
    <x v="0"/>
    <x v="0"/>
    <m/>
    <m/>
    <m/>
    <m/>
    <m/>
    <x v="0"/>
    <x v="0"/>
    <x v="11"/>
  </r>
  <r>
    <x v="11"/>
    <x v="0"/>
    <n v="301981"/>
    <x v="53"/>
    <x v="1"/>
    <x v="2"/>
    <x v="2"/>
    <s v="200"/>
    <s v="200"/>
    <s v="70"/>
    <s v="17"/>
    <s v="50"/>
    <x v="0"/>
    <x v="1"/>
    <x v="11"/>
  </r>
  <r>
    <x v="11"/>
    <x v="0"/>
    <n v="303219"/>
    <x v="6"/>
    <x v="0"/>
    <x v="2"/>
    <x v="2"/>
    <m/>
    <m/>
    <m/>
    <m/>
    <m/>
    <x v="0"/>
    <x v="0"/>
    <x v="11"/>
  </r>
  <r>
    <x v="11"/>
    <x v="0"/>
    <n v="214951"/>
    <x v="40"/>
    <x v="0"/>
    <x v="0"/>
    <x v="0"/>
    <m/>
    <m/>
    <m/>
    <m/>
    <m/>
    <x v="0"/>
    <x v="0"/>
    <x v="11"/>
  </r>
  <r>
    <x v="11"/>
    <x v="1"/>
    <n v="301920"/>
    <x v="64"/>
    <x v="1"/>
    <x v="1"/>
    <x v="1"/>
    <m/>
    <m/>
    <m/>
    <m/>
    <m/>
    <x v="0"/>
    <x v="0"/>
    <x v="11"/>
  </r>
  <r>
    <x v="11"/>
    <x v="0"/>
    <n v="214951"/>
    <x v="40"/>
    <x v="0"/>
    <x v="2"/>
    <x v="2"/>
    <m/>
    <m/>
    <m/>
    <m/>
    <m/>
    <x v="0"/>
    <x v="0"/>
    <x v="11"/>
  </r>
  <r>
    <x v="11"/>
    <x v="0"/>
    <n v="203631"/>
    <x v="74"/>
    <x v="0"/>
    <x v="0"/>
    <x v="0"/>
    <m/>
    <m/>
    <m/>
    <m/>
    <m/>
    <x v="0"/>
    <x v="0"/>
    <x v="11"/>
  </r>
  <r>
    <x v="11"/>
    <x v="3"/>
    <n v="301809"/>
    <x v="68"/>
    <x v="1"/>
    <x v="1"/>
    <x v="1"/>
    <s v="150"/>
    <s v="150"/>
    <s v="52,5"/>
    <s v="12,75"/>
    <s v="0,12"/>
    <x v="5"/>
    <x v="1"/>
    <x v="11"/>
  </r>
  <r>
    <x v="11"/>
    <x v="0"/>
    <n v="203631"/>
    <x v="74"/>
    <x v="0"/>
    <x v="2"/>
    <x v="2"/>
    <m/>
    <m/>
    <m/>
    <m/>
    <m/>
    <x v="0"/>
    <x v="0"/>
    <x v="11"/>
  </r>
  <r>
    <x v="11"/>
    <x v="0"/>
    <n v="169872"/>
    <x v="77"/>
    <x v="0"/>
    <x v="0"/>
    <x v="0"/>
    <m/>
    <m/>
    <m/>
    <m/>
    <m/>
    <x v="0"/>
    <x v="0"/>
    <x v="11"/>
  </r>
  <r>
    <x v="11"/>
    <x v="0"/>
    <n v="169872"/>
    <x v="77"/>
    <x v="0"/>
    <x v="2"/>
    <x v="2"/>
    <m/>
    <m/>
    <m/>
    <m/>
    <m/>
    <x v="0"/>
    <x v="0"/>
    <x v="11"/>
  </r>
  <r>
    <x v="11"/>
    <x v="0"/>
    <n v="161520"/>
    <x v="92"/>
    <x v="0"/>
    <x v="0"/>
    <x v="0"/>
    <m/>
    <m/>
    <m/>
    <m/>
    <m/>
    <x v="0"/>
    <x v="0"/>
    <x v="11"/>
  </r>
  <r>
    <x v="11"/>
    <x v="0"/>
    <n v="301805"/>
    <x v="78"/>
    <x v="1"/>
    <x v="2"/>
    <x v="2"/>
    <s v="200"/>
    <s v="200"/>
    <s v="70"/>
    <s v="17"/>
    <s v="50"/>
    <x v="0"/>
    <x v="1"/>
    <x v="11"/>
  </r>
  <r>
    <x v="11"/>
    <x v="0"/>
    <n v="161520"/>
    <x v="92"/>
    <x v="0"/>
    <x v="2"/>
    <x v="2"/>
    <m/>
    <m/>
    <m/>
    <m/>
    <m/>
    <x v="0"/>
    <x v="0"/>
    <x v="11"/>
  </r>
  <r>
    <x v="11"/>
    <x v="0"/>
    <n v="149445"/>
    <x v="102"/>
    <x v="0"/>
    <x v="0"/>
    <x v="0"/>
    <m/>
    <m/>
    <m/>
    <m/>
    <m/>
    <x v="0"/>
    <x v="0"/>
    <x v="11"/>
  </r>
  <r>
    <x v="11"/>
    <x v="0"/>
    <n v="149445"/>
    <x v="102"/>
    <x v="0"/>
    <x v="2"/>
    <x v="2"/>
    <m/>
    <m/>
    <m/>
    <m/>
    <m/>
    <x v="0"/>
    <x v="0"/>
    <x v="11"/>
  </r>
  <r>
    <x v="11"/>
    <x v="3"/>
    <n v="301760"/>
    <x v="81"/>
    <x v="1"/>
    <x v="1"/>
    <x v="1"/>
    <s v="150"/>
    <s v="150"/>
    <s v="52,5"/>
    <s v="12,75"/>
    <s v="0,12"/>
    <x v="5"/>
    <x v="1"/>
    <x v="11"/>
  </r>
  <r>
    <x v="11"/>
    <x v="0"/>
    <n v="120762"/>
    <x v="100"/>
    <x v="1"/>
    <x v="0"/>
    <x v="0"/>
    <s v="140"/>
    <s v="140"/>
    <s v="49"/>
    <s v="11,9"/>
    <s v="0,11"/>
    <x v="12"/>
    <x v="1"/>
    <x v="11"/>
  </r>
  <r>
    <x v="11"/>
    <x v="0"/>
    <n v="336442"/>
    <x v="56"/>
    <x v="0"/>
    <x v="1"/>
    <x v="1"/>
    <s v="190"/>
    <s v="190"/>
    <s v="66,5"/>
    <s v="16,15"/>
    <s v="0,15"/>
    <x v="2"/>
    <x v="1"/>
    <x v="11"/>
  </r>
  <r>
    <x v="11"/>
    <x v="0"/>
    <n v="301760"/>
    <x v="81"/>
    <x v="1"/>
    <x v="2"/>
    <x v="2"/>
    <s v="180"/>
    <s v="180"/>
    <s v="63"/>
    <s v="15,3"/>
    <s v="45"/>
    <x v="0"/>
    <x v="1"/>
    <x v="11"/>
  </r>
  <r>
    <x v="11"/>
    <x v="0"/>
    <n v="336442"/>
    <x v="56"/>
    <x v="0"/>
    <x v="0"/>
    <x v="0"/>
    <s v="190"/>
    <s v="190"/>
    <s v="66,5"/>
    <s v="16,15"/>
    <s v="0,15"/>
    <x v="2"/>
    <x v="1"/>
    <x v="11"/>
  </r>
  <r>
    <x v="11"/>
    <x v="0"/>
    <n v="301229"/>
    <x v="91"/>
    <x v="1"/>
    <x v="2"/>
    <x v="2"/>
    <s v="350"/>
    <s v="350"/>
    <s v="122,5"/>
    <s v="29,75"/>
    <s v="87.5"/>
    <x v="0"/>
    <x v="1"/>
    <x v="11"/>
  </r>
  <r>
    <x v="11"/>
    <x v="0"/>
    <n v="336442"/>
    <x v="56"/>
    <x v="1"/>
    <x v="2"/>
    <x v="2"/>
    <s v="215"/>
    <s v="215"/>
    <s v="75,25"/>
    <s v="18,28"/>
    <s v="53.75"/>
    <x v="0"/>
    <x v="1"/>
    <x v="11"/>
  </r>
  <r>
    <x v="11"/>
    <x v="0"/>
    <n v="302856"/>
    <x v="19"/>
    <x v="1"/>
    <x v="1"/>
    <x v="1"/>
    <m/>
    <m/>
    <m/>
    <m/>
    <m/>
    <x v="0"/>
    <x v="0"/>
    <x v="11"/>
  </r>
  <r>
    <x v="11"/>
    <x v="0"/>
    <n v="300987"/>
    <x v="93"/>
    <x v="1"/>
    <x v="1"/>
    <x v="1"/>
    <m/>
    <m/>
    <m/>
    <m/>
    <m/>
    <x v="0"/>
    <x v="0"/>
    <x v="11"/>
  </r>
  <r>
    <x v="11"/>
    <x v="0"/>
    <n v="302856"/>
    <x v="19"/>
    <x v="0"/>
    <x v="0"/>
    <x v="0"/>
    <m/>
    <m/>
    <m/>
    <m/>
    <m/>
    <x v="0"/>
    <x v="0"/>
    <x v="11"/>
  </r>
  <r>
    <x v="11"/>
    <x v="0"/>
    <n v="300862"/>
    <x v="73"/>
    <x v="1"/>
    <x v="1"/>
    <x v="1"/>
    <m/>
    <m/>
    <m/>
    <m/>
    <m/>
    <x v="0"/>
    <x v="0"/>
    <x v="11"/>
  </r>
  <r>
    <x v="11"/>
    <x v="0"/>
    <n v="300571"/>
    <x v="99"/>
    <x v="0"/>
    <x v="0"/>
    <x v="0"/>
    <s v="0"/>
    <s v="150"/>
    <s v="52,5"/>
    <s v="12,75"/>
    <s v="0"/>
    <x v="11"/>
    <x v="1"/>
    <x v="11"/>
  </r>
  <r>
    <x v="11"/>
    <x v="0"/>
    <n v="300711"/>
    <x v="84"/>
    <x v="1"/>
    <x v="1"/>
    <x v="1"/>
    <m/>
    <m/>
    <m/>
    <m/>
    <m/>
    <x v="0"/>
    <x v="0"/>
    <x v="11"/>
  </r>
  <r>
    <x v="11"/>
    <x v="0"/>
    <n v="300169"/>
    <x v="101"/>
    <x v="0"/>
    <x v="0"/>
    <x v="0"/>
    <s v="95"/>
    <s v="95"/>
    <s v="33,25"/>
    <s v="8,08"/>
    <s v="0,08"/>
    <x v="7"/>
    <x v="1"/>
    <x v="11"/>
  </r>
  <r>
    <x v="11"/>
    <x v="0"/>
    <n v="300571"/>
    <x v="99"/>
    <x v="1"/>
    <x v="1"/>
    <x v="1"/>
    <s v="0"/>
    <s v="150"/>
    <s v="52,5"/>
    <s v="12,75"/>
    <s v="0"/>
    <x v="11"/>
    <x v="1"/>
    <x v="11"/>
  </r>
  <r>
    <x v="11"/>
    <x v="0"/>
    <n v="217081"/>
    <x v="51"/>
    <x v="0"/>
    <x v="0"/>
    <x v="0"/>
    <m/>
    <m/>
    <m/>
    <m/>
    <m/>
    <x v="0"/>
    <x v="0"/>
    <x v="11"/>
  </r>
  <r>
    <x v="11"/>
    <x v="0"/>
    <n v="300571"/>
    <x v="99"/>
    <x v="1"/>
    <x v="2"/>
    <x v="2"/>
    <s v="0"/>
    <s v="115"/>
    <s v="40,25"/>
    <s v="9,78"/>
    <s v="0"/>
    <x v="0"/>
    <x v="1"/>
    <x v="11"/>
  </r>
  <r>
    <x v="11"/>
    <x v="0"/>
    <n v="300363"/>
    <x v="62"/>
    <x v="1"/>
    <x v="2"/>
    <x v="2"/>
    <s v="200"/>
    <s v="200"/>
    <s v="70"/>
    <s v="17"/>
    <s v="50"/>
    <x v="0"/>
    <x v="1"/>
    <x v="11"/>
  </r>
  <r>
    <x v="11"/>
    <x v="0"/>
    <n v="217081"/>
    <x v="51"/>
    <x v="0"/>
    <x v="2"/>
    <x v="2"/>
    <m/>
    <m/>
    <m/>
    <m/>
    <m/>
    <x v="0"/>
    <x v="0"/>
    <x v="11"/>
  </r>
  <r>
    <x v="11"/>
    <x v="3"/>
    <n v="300219"/>
    <x v="104"/>
    <x v="1"/>
    <x v="1"/>
    <x v="1"/>
    <m/>
    <m/>
    <m/>
    <m/>
    <m/>
    <x v="0"/>
    <x v="0"/>
    <x v="11"/>
  </r>
  <r>
    <x v="11"/>
    <x v="0"/>
    <n v="300219"/>
    <x v="104"/>
    <x v="1"/>
    <x v="2"/>
    <x v="2"/>
    <s v="180"/>
    <s v="180"/>
    <s v="63"/>
    <s v="15,3"/>
    <s v="45"/>
    <x v="0"/>
    <x v="1"/>
    <x v="11"/>
  </r>
  <r>
    <x v="11"/>
    <x v="0"/>
    <n v="206708"/>
    <x v="4"/>
    <x v="0"/>
    <x v="0"/>
    <x v="0"/>
    <m/>
    <m/>
    <m/>
    <m/>
    <m/>
    <x v="0"/>
    <x v="0"/>
    <x v="11"/>
  </r>
  <r>
    <x v="11"/>
    <x v="0"/>
    <n v="300169"/>
    <x v="101"/>
    <x v="1"/>
    <x v="1"/>
    <x v="1"/>
    <s v="95"/>
    <s v="95"/>
    <s v="33,25"/>
    <s v="8,08"/>
    <s v="0,08"/>
    <x v="7"/>
    <x v="1"/>
    <x v="11"/>
  </r>
  <r>
    <x v="11"/>
    <x v="0"/>
    <n v="206236"/>
    <x v="38"/>
    <x v="0"/>
    <x v="0"/>
    <x v="0"/>
    <s v="280"/>
    <s v="280"/>
    <s v="98"/>
    <s v="23,8"/>
    <s v="0,22"/>
    <x v="8"/>
    <x v="1"/>
    <x v="11"/>
  </r>
  <r>
    <x v="11"/>
    <x v="0"/>
    <n v="300169"/>
    <x v="101"/>
    <x v="1"/>
    <x v="2"/>
    <x v="2"/>
    <s v="100"/>
    <s v="100"/>
    <s v="35"/>
    <s v="8,5"/>
    <s v="25"/>
    <x v="0"/>
    <x v="1"/>
    <x v="11"/>
  </r>
  <r>
    <x v="11"/>
    <x v="0"/>
    <n v="206236"/>
    <x v="38"/>
    <x v="0"/>
    <x v="2"/>
    <x v="2"/>
    <m/>
    <m/>
    <m/>
    <m/>
    <m/>
    <x v="0"/>
    <x v="0"/>
    <x v="11"/>
  </r>
  <r>
    <x v="11"/>
    <x v="0"/>
    <n v="213849"/>
    <x v="37"/>
    <x v="0"/>
    <x v="0"/>
    <x v="0"/>
    <m/>
    <m/>
    <m/>
    <m/>
    <m/>
    <x v="0"/>
    <x v="0"/>
    <x v="11"/>
  </r>
  <r>
    <x v="11"/>
    <x v="2"/>
    <n v="218987"/>
    <x v="105"/>
    <x v="1"/>
    <x v="1"/>
    <x v="1"/>
    <s v="125"/>
    <s v="125"/>
    <s v="43,75"/>
    <s v="10,63"/>
    <s v="0,1"/>
    <x v="9"/>
    <x v="1"/>
    <x v="11"/>
  </r>
  <r>
    <x v="11"/>
    <x v="0"/>
    <n v="213849"/>
    <x v="37"/>
    <x v="0"/>
    <x v="2"/>
    <x v="2"/>
    <m/>
    <m/>
    <m/>
    <m/>
    <m/>
    <x v="0"/>
    <x v="0"/>
    <x v="11"/>
  </r>
  <r>
    <x v="11"/>
    <x v="0"/>
    <n v="168458"/>
    <x v="88"/>
    <x v="0"/>
    <x v="0"/>
    <x v="0"/>
    <m/>
    <m/>
    <m/>
    <m/>
    <m/>
    <x v="0"/>
    <x v="0"/>
    <x v="11"/>
  </r>
  <r>
    <x v="11"/>
    <x v="3"/>
    <n v="218987"/>
    <x v="105"/>
    <x v="1"/>
    <x v="0"/>
    <x v="0"/>
    <s v="125"/>
    <s v="125"/>
    <s v="43,75"/>
    <s v="10,63"/>
    <s v="0,1"/>
    <x v="9"/>
    <x v="1"/>
    <x v="11"/>
  </r>
  <r>
    <x v="11"/>
    <x v="0"/>
    <n v="168458"/>
    <x v="88"/>
    <x v="0"/>
    <x v="2"/>
    <x v="2"/>
    <m/>
    <m/>
    <m/>
    <m/>
    <m/>
    <x v="0"/>
    <x v="0"/>
    <x v="11"/>
  </r>
  <r>
    <x v="11"/>
    <x v="0"/>
    <n v="312259"/>
    <x v="7"/>
    <x v="0"/>
    <x v="0"/>
    <x v="0"/>
    <m/>
    <m/>
    <m/>
    <m/>
    <m/>
    <x v="0"/>
    <x v="0"/>
    <x v="11"/>
  </r>
  <r>
    <x v="11"/>
    <x v="3"/>
    <n v="218987"/>
    <x v="105"/>
    <x v="1"/>
    <x v="2"/>
    <x v="2"/>
    <s v="55"/>
    <s v="55"/>
    <s v="19,25"/>
    <s v="4,68"/>
    <s v="13.75"/>
    <x v="0"/>
    <x v="1"/>
    <x v="11"/>
  </r>
  <r>
    <x v="11"/>
    <x v="0"/>
    <n v="210127"/>
    <x v="18"/>
    <x v="0"/>
    <x v="0"/>
    <x v="0"/>
    <m/>
    <m/>
    <m/>
    <m/>
    <m/>
    <x v="0"/>
    <x v="0"/>
    <x v="11"/>
  </r>
  <r>
    <x v="11"/>
    <x v="0"/>
    <n v="210127"/>
    <x v="18"/>
    <x v="0"/>
    <x v="2"/>
    <x v="2"/>
    <m/>
    <m/>
    <m/>
    <m/>
    <m/>
    <x v="0"/>
    <x v="0"/>
    <x v="11"/>
  </r>
  <r>
    <x v="11"/>
    <x v="0"/>
    <n v="206298"/>
    <x v="36"/>
    <x v="0"/>
    <x v="0"/>
    <x v="0"/>
    <m/>
    <m/>
    <m/>
    <m/>
    <m/>
    <x v="0"/>
    <x v="0"/>
    <x v="11"/>
  </r>
  <r>
    <x v="11"/>
    <x v="0"/>
    <n v="218916"/>
    <x v="72"/>
    <x v="1"/>
    <x v="1"/>
    <x v="1"/>
    <m/>
    <m/>
    <m/>
    <m/>
    <m/>
    <x v="0"/>
    <x v="0"/>
    <x v="11"/>
  </r>
  <r>
    <x v="11"/>
    <x v="0"/>
    <n v="206298"/>
    <x v="36"/>
    <x v="0"/>
    <x v="2"/>
    <x v="2"/>
    <m/>
    <m/>
    <m/>
    <m/>
    <m/>
    <x v="0"/>
    <x v="0"/>
    <x v="11"/>
  </r>
  <r>
    <x v="11"/>
    <x v="0"/>
    <n v="218732"/>
    <x v="89"/>
    <x v="1"/>
    <x v="1"/>
    <x v="1"/>
    <m/>
    <m/>
    <m/>
    <m/>
    <m/>
    <x v="0"/>
    <x v="0"/>
    <x v="11"/>
  </r>
  <r>
    <x v="11"/>
    <x v="0"/>
    <n v="208277"/>
    <x v="8"/>
    <x v="0"/>
    <x v="0"/>
    <x v="0"/>
    <s v="185"/>
    <s v="185"/>
    <s v="64,75"/>
    <s v="15,73"/>
    <s v="0,15"/>
    <x v="2"/>
    <x v="1"/>
    <x v="11"/>
  </r>
  <r>
    <x v="11"/>
    <x v="0"/>
    <n v="218698"/>
    <x v="97"/>
    <x v="1"/>
    <x v="1"/>
    <x v="1"/>
    <s v="125"/>
    <s v="125"/>
    <s v="43,75"/>
    <s v="10,63"/>
    <s v="0,1"/>
    <x v="9"/>
    <x v="1"/>
    <x v="11"/>
  </r>
  <r>
    <x v="11"/>
    <x v="0"/>
    <n v="169537"/>
    <x v="83"/>
    <x v="0"/>
    <x v="0"/>
    <x v="0"/>
    <m/>
    <m/>
    <m/>
    <m/>
    <m/>
    <x v="0"/>
    <x v="0"/>
    <x v="11"/>
  </r>
  <r>
    <x v="11"/>
    <x v="0"/>
    <n v="218674"/>
    <x v="95"/>
    <x v="1"/>
    <x v="1"/>
    <x v="1"/>
    <m/>
    <m/>
    <m/>
    <m/>
    <m/>
    <x v="0"/>
    <x v="0"/>
    <x v="11"/>
  </r>
  <r>
    <x v="11"/>
    <x v="0"/>
    <n v="169537"/>
    <x v="83"/>
    <x v="0"/>
    <x v="2"/>
    <x v="2"/>
    <m/>
    <m/>
    <m/>
    <m/>
    <m/>
    <x v="0"/>
    <x v="0"/>
    <x v="11"/>
  </r>
  <r>
    <x v="11"/>
    <x v="0"/>
    <n v="218644"/>
    <x v="85"/>
    <x v="1"/>
    <x v="1"/>
    <x v="1"/>
    <m/>
    <m/>
    <m/>
    <m/>
    <m/>
    <x v="0"/>
    <x v="0"/>
    <x v="11"/>
  </r>
  <r>
    <x v="11"/>
    <x v="0"/>
    <n v="312807"/>
    <x v="16"/>
    <x v="0"/>
    <x v="1"/>
    <x v="1"/>
    <m/>
    <m/>
    <m/>
    <m/>
    <m/>
    <x v="0"/>
    <x v="0"/>
    <x v="11"/>
  </r>
  <r>
    <x v="11"/>
    <x v="0"/>
    <n v="218644"/>
    <x v="85"/>
    <x v="1"/>
    <x v="2"/>
    <x v="2"/>
    <s v="85"/>
    <s v="85"/>
    <s v="29,75"/>
    <s v="7,23"/>
    <s v="21.25"/>
    <x v="0"/>
    <x v="1"/>
    <x v="11"/>
  </r>
  <r>
    <x v="11"/>
    <x v="0"/>
    <n v="312807"/>
    <x v="16"/>
    <x v="0"/>
    <x v="0"/>
    <x v="0"/>
    <m/>
    <m/>
    <m/>
    <m/>
    <m/>
    <x v="0"/>
    <x v="0"/>
    <x v="11"/>
  </r>
  <r>
    <x v="11"/>
    <x v="0"/>
    <n v="218628"/>
    <x v="79"/>
    <x v="1"/>
    <x v="1"/>
    <x v="1"/>
    <m/>
    <m/>
    <m/>
    <m/>
    <m/>
    <x v="0"/>
    <x v="0"/>
    <x v="11"/>
  </r>
  <r>
    <x v="11"/>
    <x v="0"/>
    <n v="218674"/>
    <x v="95"/>
    <x v="0"/>
    <x v="0"/>
    <x v="0"/>
    <m/>
    <m/>
    <m/>
    <m/>
    <m/>
    <x v="0"/>
    <x v="0"/>
    <x v="11"/>
  </r>
  <r>
    <x v="11"/>
    <x v="0"/>
    <n v="218628"/>
    <x v="79"/>
    <x v="1"/>
    <x v="2"/>
    <x v="2"/>
    <s v="190"/>
    <s v="190"/>
    <s v="66,5"/>
    <s v="16,15"/>
    <s v="47.5"/>
    <x v="0"/>
    <x v="1"/>
    <x v="11"/>
  </r>
  <r>
    <x v="11"/>
    <x v="0"/>
    <n v="218674"/>
    <x v="95"/>
    <x v="0"/>
    <x v="2"/>
    <x v="2"/>
    <m/>
    <m/>
    <m/>
    <m/>
    <m/>
    <x v="0"/>
    <x v="0"/>
    <x v="11"/>
  </r>
  <r>
    <x v="11"/>
    <x v="0"/>
    <n v="211622"/>
    <x v="33"/>
    <x v="0"/>
    <x v="1"/>
    <x v="1"/>
    <m/>
    <m/>
    <m/>
    <m/>
    <m/>
    <x v="0"/>
    <x v="0"/>
    <x v="11"/>
  </r>
  <r>
    <x v="11"/>
    <x v="0"/>
    <n v="218616"/>
    <x v="76"/>
    <x v="1"/>
    <x v="1"/>
    <x v="1"/>
    <m/>
    <m/>
    <m/>
    <m/>
    <m/>
    <x v="0"/>
    <x v="0"/>
    <x v="11"/>
  </r>
  <r>
    <x v="11"/>
    <x v="0"/>
    <n v="211622"/>
    <x v="33"/>
    <x v="0"/>
    <x v="0"/>
    <x v="0"/>
    <m/>
    <m/>
    <m/>
    <m/>
    <m/>
    <x v="0"/>
    <x v="0"/>
    <x v="11"/>
  </r>
  <r>
    <x v="11"/>
    <x v="0"/>
    <n v="218402"/>
    <x v="71"/>
    <x v="1"/>
    <x v="1"/>
    <x v="1"/>
    <m/>
    <m/>
    <m/>
    <m/>
    <m/>
    <x v="0"/>
    <x v="0"/>
    <x v="11"/>
  </r>
  <r>
    <x v="11"/>
    <x v="0"/>
    <n v="210557"/>
    <x v="28"/>
    <x v="0"/>
    <x v="0"/>
    <x v="0"/>
    <m/>
    <m/>
    <m/>
    <m/>
    <m/>
    <x v="0"/>
    <x v="0"/>
    <x v="11"/>
  </r>
  <r>
    <x v="11"/>
    <x v="0"/>
    <n v="218225"/>
    <x v="66"/>
    <x v="1"/>
    <x v="1"/>
    <x v="1"/>
    <m/>
    <m/>
    <m/>
    <m/>
    <m/>
    <x v="0"/>
    <x v="0"/>
    <x v="11"/>
  </r>
  <r>
    <x v="11"/>
    <x v="0"/>
    <n v="210557"/>
    <x v="28"/>
    <x v="0"/>
    <x v="2"/>
    <x v="2"/>
    <m/>
    <m/>
    <m/>
    <m/>
    <m/>
    <x v="0"/>
    <x v="0"/>
    <x v="11"/>
  </r>
  <r>
    <x v="11"/>
    <x v="0"/>
    <n v="205228"/>
    <x v="50"/>
    <x v="0"/>
    <x v="0"/>
    <x v="0"/>
    <s v="205"/>
    <s v="205"/>
    <s v="71,75"/>
    <s v="17,43"/>
    <s v="0,16"/>
    <x v="10"/>
    <x v="1"/>
    <x v="11"/>
  </r>
  <r>
    <x v="11"/>
    <x v="0"/>
    <n v="205228"/>
    <x v="50"/>
    <x v="0"/>
    <x v="2"/>
    <x v="2"/>
    <s v="125"/>
    <s v="125"/>
    <s v="43,75"/>
    <s v="10,63"/>
    <s v="31.25"/>
    <x v="0"/>
    <x v="1"/>
    <x v="11"/>
  </r>
  <r>
    <x v="11"/>
    <x v="0"/>
    <n v="218210"/>
    <x v="61"/>
    <x v="1"/>
    <x v="2"/>
    <x v="2"/>
    <s v="185"/>
    <s v="185"/>
    <s v="64,75"/>
    <s v="15,73"/>
    <s v="46.25"/>
    <x v="0"/>
    <x v="1"/>
    <x v="11"/>
  </r>
  <r>
    <x v="11"/>
    <x v="0"/>
    <n v="209211"/>
    <x v="15"/>
    <x v="0"/>
    <x v="0"/>
    <x v="0"/>
    <m/>
    <m/>
    <m/>
    <m/>
    <m/>
    <x v="0"/>
    <x v="0"/>
    <x v="11"/>
  </r>
  <r>
    <x v="11"/>
    <x v="0"/>
    <n v="217678"/>
    <x v="55"/>
    <x v="1"/>
    <x v="1"/>
    <x v="1"/>
    <m/>
    <m/>
    <m/>
    <m/>
    <m/>
    <x v="0"/>
    <x v="0"/>
    <x v="11"/>
  </r>
  <r>
    <x v="11"/>
    <x v="0"/>
    <n v="209211"/>
    <x v="15"/>
    <x v="0"/>
    <x v="2"/>
    <x v="2"/>
    <m/>
    <m/>
    <m/>
    <m/>
    <m/>
    <x v="0"/>
    <x v="0"/>
    <x v="11"/>
  </r>
  <r>
    <x v="11"/>
    <x v="0"/>
    <n v="217081"/>
    <x v="51"/>
    <x v="1"/>
    <x v="1"/>
    <x v="1"/>
    <m/>
    <m/>
    <m/>
    <m/>
    <m/>
    <x v="0"/>
    <x v="0"/>
    <x v="11"/>
  </r>
  <r>
    <x v="11"/>
    <x v="0"/>
    <n v="215020"/>
    <x v="43"/>
    <x v="0"/>
    <x v="0"/>
    <x v="0"/>
    <m/>
    <m/>
    <m/>
    <m/>
    <m/>
    <x v="0"/>
    <x v="0"/>
    <x v="11"/>
  </r>
  <r>
    <x v="11"/>
    <x v="0"/>
    <n v="216566"/>
    <x v="49"/>
    <x v="1"/>
    <x v="1"/>
    <x v="1"/>
    <m/>
    <m/>
    <m/>
    <m/>
    <m/>
    <x v="0"/>
    <x v="0"/>
    <x v="11"/>
  </r>
  <r>
    <x v="11"/>
    <x v="0"/>
    <n v="144649"/>
    <x v="94"/>
    <x v="0"/>
    <x v="0"/>
    <x v="0"/>
    <m/>
    <m/>
    <m/>
    <m/>
    <m/>
    <x v="0"/>
    <x v="0"/>
    <x v="11"/>
  </r>
  <r>
    <x v="11"/>
    <x v="0"/>
    <n v="216476"/>
    <x v="48"/>
    <x v="1"/>
    <x v="1"/>
    <x v="1"/>
    <m/>
    <m/>
    <m/>
    <m/>
    <m/>
    <x v="0"/>
    <x v="0"/>
    <x v="11"/>
  </r>
  <r>
    <x v="11"/>
    <x v="0"/>
    <n v="144649"/>
    <x v="94"/>
    <x v="0"/>
    <x v="2"/>
    <x v="2"/>
    <m/>
    <m/>
    <m/>
    <m/>
    <m/>
    <x v="0"/>
    <x v="0"/>
    <x v="11"/>
  </r>
  <r>
    <x v="11"/>
    <x v="0"/>
    <n v="215020"/>
    <x v="43"/>
    <x v="1"/>
    <x v="1"/>
    <x v="1"/>
    <m/>
    <m/>
    <m/>
    <m/>
    <m/>
    <x v="0"/>
    <x v="0"/>
    <x v="11"/>
  </r>
  <r>
    <x v="11"/>
    <x v="0"/>
    <n v="314137"/>
    <x v="20"/>
    <x v="0"/>
    <x v="1"/>
    <x v="1"/>
    <m/>
    <m/>
    <m/>
    <m/>
    <m/>
    <x v="0"/>
    <x v="0"/>
    <x v="11"/>
  </r>
  <r>
    <x v="11"/>
    <x v="3"/>
    <n v="215020"/>
    <x v="43"/>
    <x v="1"/>
    <x v="2"/>
    <x v="2"/>
    <s v="50"/>
    <s v="50"/>
    <s v="17,5"/>
    <s v="4,25"/>
    <s v="12.5"/>
    <x v="0"/>
    <x v="1"/>
    <x v="11"/>
  </r>
  <r>
    <x v="11"/>
    <x v="0"/>
    <n v="314137"/>
    <x v="20"/>
    <x v="0"/>
    <x v="0"/>
    <x v="0"/>
    <m/>
    <m/>
    <m/>
    <m/>
    <m/>
    <x v="0"/>
    <x v="0"/>
    <x v="11"/>
  </r>
  <r>
    <x v="11"/>
    <x v="0"/>
    <n v="214951"/>
    <x v="40"/>
    <x v="1"/>
    <x v="1"/>
    <x v="1"/>
    <m/>
    <m/>
    <m/>
    <m/>
    <m/>
    <x v="0"/>
    <x v="0"/>
    <x v="11"/>
  </r>
  <r>
    <x v="11"/>
    <x v="0"/>
    <n v="301229"/>
    <x v="91"/>
    <x v="0"/>
    <x v="1"/>
    <x v="1"/>
    <s v="125"/>
    <s v="125"/>
    <s v="43,75"/>
    <s v="10,63"/>
    <s v="0,1"/>
    <x v="9"/>
    <x v="1"/>
    <x v="11"/>
  </r>
  <r>
    <x v="11"/>
    <x v="0"/>
    <n v="213849"/>
    <x v="37"/>
    <x v="1"/>
    <x v="1"/>
    <x v="1"/>
    <m/>
    <m/>
    <m/>
    <m/>
    <m/>
    <x v="0"/>
    <x v="0"/>
    <x v="11"/>
  </r>
  <r>
    <x v="11"/>
    <x v="0"/>
    <n v="211622"/>
    <x v="33"/>
    <x v="1"/>
    <x v="2"/>
    <x v="2"/>
    <s v="195"/>
    <s v="195"/>
    <s v="68,25"/>
    <s v="16,58"/>
    <s v="48.75"/>
    <x v="0"/>
    <x v="1"/>
    <x v="11"/>
  </r>
  <r>
    <x v="11"/>
    <x v="0"/>
    <n v="301229"/>
    <x v="91"/>
    <x v="0"/>
    <x v="0"/>
    <x v="0"/>
    <s v="125"/>
    <s v="125"/>
    <s v="43,75"/>
    <s v="10,63"/>
    <s v="0,1"/>
    <x v="9"/>
    <x v="1"/>
    <x v="11"/>
  </r>
  <r>
    <x v="11"/>
    <x v="4"/>
    <n v="211470"/>
    <x v="31"/>
    <x v="1"/>
    <x v="1"/>
    <x v="1"/>
    <m/>
    <m/>
    <m/>
    <m/>
    <m/>
    <x v="0"/>
    <x v="0"/>
    <x v="11"/>
  </r>
  <r>
    <x v="11"/>
    <x v="0"/>
    <n v="117456"/>
    <x v="70"/>
    <x v="0"/>
    <x v="0"/>
    <x v="0"/>
    <m/>
    <m/>
    <m/>
    <m/>
    <m/>
    <x v="0"/>
    <x v="0"/>
    <x v="11"/>
  </r>
  <r>
    <x v="11"/>
    <x v="0"/>
    <n v="117456"/>
    <x v="70"/>
    <x v="0"/>
    <x v="2"/>
    <x v="2"/>
    <m/>
    <m/>
    <m/>
    <m/>
    <m/>
    <x v="0"/>
    <x v="0"/>
    <x v="11"/>
  </r>
  <r>
    <x v="11"/>
    <x v="0"/>
    <n v="211415"/>
    <x v="29"/>
    <x v="1"/>
    <x v="1"/>
    <x v="1"/>
    <m/>
    <m/>
    <m/>
    <m/>
    <m/>
    <x v="0"/>
    <x v="0"/>
    <x v="11"/>
  </r>
  <r>
    <x v="11"/>
    <x v="0"/>
    <n v="301983"/>
    <x v="47"/>
    <x v="0"/>
    <x v="0"/>
    <x v="0"/>
    <m/>
    <m/>
    <m/>
    <m/>
    <m/>
    <x v="0"/>
    <x v="0"/>
    <x v="11"/>
  </r>
  <r>
    <x v="11"/>
    <x v="0"/>
    <n v="210557"/>
    <x v="28"/>
    <x v="1"/>
    <x v="1"/>
    <x v="1"/>
    <m/>
    <m/>
    <m/>
    <m/>
    <m/>
    <x v="0"/>
    <x v="0"/>
    <x v="11"/>
  </r>
  <r>
    <x v="11"/>
    <x v="0"/>
    <n v="218732"/>
    <x v="89"/>
    <x v="0"/>
    <x v="0"/>
    <x v="0"/>
    <m/>
    <m/>
    <m/>
    <m/>
    <m/>
    <x v="0"/>
    <x v="0"/>
    <x v="11"/>
  </r>
  <r>
    <x v="11"/>
    <x v="0"/>
    <n v="218732"/>
    <x v="89"/>
    <x v="0"/>
    <x v="2"/>
    <x v="2"/>
    <m/>
    <m/>
    <m/>
    <m/>
    <m/>
    <x v="0"/>
    <x v="0"/>
    <x v="11"/>
  </r>
  <r>
    <x v="11"/>
    <x v="0"/>
    <n v="206968"/>
    <x v="86"/>
    <x v="0"/>
    <x v="1"/>
    <x v="1"/>
    <m/>
    <m/>
    <m/>
    <m/>
    <m/>
    <x v="0"/>
    <x v="0"/>
    <x v="11"/>
  </r>
  <r>
    <x v="11"/>
    <x v="0"/>
    <n v="210515"/>
    <x v="23"/>
    <x v="1"/>
    <x v="1"/>
    <x v="1"/>
    <m/>
    <m/>
    <m/>
    <m/>
    <m/>
    <x v="0"/>
    <x v="0"/>
    <x v="11"/>
  </r>
  <r>
    <x v="11"/>
    <x v="0"/>
    <n v="206968"/>
    <x v="86"/>
    <x v="0"/>
    <x v="0"/>
    <x v="0"/>
    <m/>
    <m/>
    <m/>
    <m/>
    <m/>
    <x v="0"/>
    <x v="0"/>
    <x v="11"/>
  </r>
  <r>
    <x v="11"/>
    <x v="0"/>
    <n v="206348"/>
    <x v="25"/>
    <x v="0"/>
    <x v="0"/>
    <x v="0"/>
    <s v="150"/>
    <s v="150"/>
    <s v="52,5"/>
    <s v="12,75"/>
    <s v="0,12"/>
    <x v="5"/>
    <x v="1"/>
    <x v="11"/>
  </r>
  <r>
    <x v="11"/>
    <x v="0"/>
    <n v="204615"/>
    <x v="67"/>
    <x v="0"/>
    <x v="0"/>
    <x v="0"/>
    <m/>
    <m/>
    <m/>
    <m/>
    <m/>
    <x v="0"/>
    <x v="0"/>
    <x v="11"/>
  </r>
  <r>
    <x v="11"/>
    <x v="0"/>
    <n v="210515"/>
    <x v="23"/>
    <x v="1"/>
    <x v="2"/>
    <x v="2"/>
    <s v="200"/>
    <s v="200"/>
    <s v="70"/>
    <s v="17"/>
    <s v="50"/>
    <x v="0"/>
    <x v="1"/>
    <x v="11"/>
  </r>
  <r>
    <x v="11"/>
    <x v="0"/>
    <n v="204615"/>
    <x v="67"/>
    <x v="0"/>
    <x v="2"/>
    <x v="2"/>
    <m/>
    <m/>
    <m/>
    <m/>
    <m/>
    <x v="0"/>
    <x v="0"/>
    <x v="11"/>
  </r>
  <r>
    <x v="11"/>
    <x v="1"/>
    <n v="210127"/>
    <x v="18"/>
    <x v="1"/>
    <x v="1"/>
    <x v="1"/>
    <m/>
    <m/>
    <m/>
    <m/>
    <m/>
    <x v="0"/>
    <x v="0"/>
    <x v="11"/>
  </r>
  <r>
    <x v="11"/>
    <x v="0"/>
    <n v="118535"/>
    <x v="90"/>
    <x v="0"/>
    <x v="0"/>
    <x v="0"/>
    <m/>
    <m/>
    <m/>
    <m/>
    <m/>
    <x v="0"/>
    <x v="0"/>
    <x v="11"/>
  </r>
  <r>
    <x v="11"/>
    <x v="0"/>
    <n v="118535"/>
    <x v="90"/>
    <x v="0"/>
    <x v="2"/>
    <x v="2"/>
    <m/>
    <m/>
    <m/>
    <m/>
    <m/>
    <x v="0"/>
    <x v="0"/>
    <x v="11"/>
  </r>
  <r>
    <x v="11"/>
    <x v="0"/>
    <n v="303189"/>
    <x v="9"/>
    <x v="0"/>
    <x v="0"/>
    <x v="0"/>
    <m/>
    <m/>
    <m/>
    <m/>
    <m/>
    <x v="0"/>
    <x v="0"/>
    <x v="11"/>
  </r>
  <r>
    <x v="11"/>
    <x v="0"/>
    <n v="210001"/>
    <x v="17"/>
    <x v="1"/>
    <x v="1"/>
    <x v="1"/>
    <s v="225"/>
    <s v="225"/>
    <s v="78,75"/>
    <s v="19,13"/>
    <s v="0,18"/>
    <x v="4"/>
    <x v="1"/>
    <x v="11"/>
  </r>
  <r>
    <x v="11"/>
    <x v="0"/>
    <n v="303189"/>
    <x v="9"/>
    <x v="0"/>
    <x v="2"/>
    <x v="2"/>
    <m/>
    <m/>
    <m/>
    <m/>
    <m/>
    <x v="0"/>
    <x v="0"/>
    <x v="11"/>
  </r>
  <r>
    <x v="11"/>
    <x v="0"/>
    <n v="218644"/>
    <x v="85"/>
    <x v="0"/>
    <x v="0"/>
    <x v="0"/>
    <m/>
    <m/>
    <m/>
    <m/>
    <m/>
    <x v="0"/>
    <x v="0"/>
    <x v="11"/>
  </r>
  <r>
    <x v="11"/>
    <x v="0"/>
    <n v="130744"/>
    <x v="103"/>
    <x v="1"/>
    <x v="0"/>
    <x v="0"/>
    <s v="160"/>
    <s v="160"/>
    <s v="56"/>
    <s v="13,6"/>
    <s v="0,13"/>
    <x v="13"/>
    <x v="1"/>
    <x v="11"/>
  </r>
  <r>
    <x v="11"/>
    <x v="0"/>
    <n v="210001"/>
    <x v="17"/>
    <x v="1"/>
    <x v="2"/>
    <x v="2"/>
    <s v="195"/>
    <s v="195"/>
    <s v="68,25"/>
    <s v="16,58"/>
    <s v="48.75"/>
    <x v="0"/>
    <x v="1"/>
    <x v="11"/>
  </r>
  <r>
    <x v="11"/>
    <x v="0"/>
    <n v="300711"/>
    <x v="84"/>
    <x v="0"/>
    <x v="0"/>
    <x v="0"/>
    <m/>
    <m/>
    <m/>
    <m/>
    <m/>
    <x v="0"/>
    <x v="0"/>
    <x v="11"/>
  </r>
  <r>
    <x v="11"/>
    <x v="0"/>
    <n v="209211"/>
    <x v="15"/>
    <x v="1"/>
    <x v="1"/>
    <x v="1"/>
    <m/>
    <m/>
    <m/>
    <m/>
    <m/>
    <x v="0"/>
    <x v="0"/>
    <x v="11"/>
  </r>
  <r>
    <x v="11"/>
    <x v="0"/>
    <n v="300711"/>
    <x v="84"/>
    <x v="0"/>
    <x v="2"/>
    <x v="2"/>
    <m/>
    <m/>
    <m/>
    <m/>
    <m/>
    <x v="0"/>
    <x v="0"/>
    <x v="11"/>
  </r>
  <r>
    <x v="11"/>
    <x v="4"/>
    <n v="209209"/>
    <x v="13"/>
    <x v="1"/>
    <x v="1"/>
    <x v="1"/>
    <m/>
    <m/>
    <m/>
    <m/>
    <m/>
    <x v="0"/>
    <x v="0"/>
    <x v="11"/>
  </r>
  <r>
    <x v="11"/>
    <x v="0"/>
    <n v="211470"/>
    <x v="31"/>
    <x v="0"/>
    <x v="0"/>
    <x v="0"/>
    <m/>
    <m/>
    <m/>
    <m/>
    <m/>
    <x v="0"/>
    <x v="0"/>
    <x v="11"/>
  </r>
  <r>
    <x v="11"/>
    <x v="0"/>
    <n v="209208"/>
    <x v="11"/>
    <x v="1"/>
    <x v="1"/>
    <x v="1"/>
    <m/>
    <m/>
    <m/>
    <m/>
    <m/>
    <x v="0"/>
    <x v="0"/>
    <x v="11"/>
  </r>
  <r>
    <x v="11"/>
    <x v="0"/>
    <n v="211470"/>
    <x v="31"/>
    <x v="0"/>
    <x v="2"/>
    <x v="2"/>
    <m/>
    <m/>
    <m/>
    <m/>
    <m/>
    <x v="0"/>
    <x v="0"/>
    <x v="11"/>
  </r>
  <r>
    <x v="11"/>
    <x v="0"/>
    <n v="207743"/>
    <x v="5"/>
    <x v="0"/>
    <x v="0"/>
    <x v="0"/>
    <m/>
    <m/>
    <m/>
    <m/>
    <m/>
    <x v="0"/>
    <x v="0"/>
    <x v="11"/>
  </r>
  <r>
    <x v="11"/>
    <x v="3"/>
    <n v="208277"/>
    <x v="8"/>
    <x v="1"/>
    <x v="1"/>
    <x v="1"/>
    <s v="185"/>
    <s v="185"/>
    <s v="64,75"/>
    <s v="15,73"/>
    <s v="0,15"/>
    <x v="2"/>
    <x v="1"/>
    <x v="11"/>
  </r>
  <r>
    <x v="11"/>
    <x v="0"/>
    <n v="207743"/>
    <x v="5"/>
    <x v="1"/>
    <x v="2"/>
    <x v="2"/>
    <s v="205"/>
    <s v="205"/>
    <s v="71,75"/>
    <s v="17,43"/>
    <s v="51.25"/>
    <x v="0"/>
    <x v="1"/>
    <x v="11"/>
  </r>
  <r>
    <x v="11"/>
    <x v="0"/>
    <n v="205985"/>
    <x v="42"/>
    <x v="0"/>
    <x v="0"/>
    <x v="0"/>
    <m/>
    <m/>
    <m/>
    <m/>
    <m/>
    <x v="0"/>
    <x v="0"/>
    <x v="11"/>
  </r>
  <r>
    <x v="11"/>
    <x v="0"/>
    <n v="208277"/>
    <x v="8"/>
    <x v="1"/>
    <x v="2"/>
    <x v="2"/>
    <s v="175"/>
    <s v="175"/>
    <s v="61,25"/>
    <s v="14,88"/>
    <s v="43.75"/>
    <x v="0"/>
    <x v="1"/>
    <x v="11"/>
  </r>
  <r>
    <x v="11"/>
    <x v="0"/>
    <n v="218402"/>
    <x v="71"/>
    <x v="0"/>
    <x v="0"/>
    <x v="0"/>
    <m/>
    <m/>
    <m/>
    <m/>
    <m/>
    <x v="0"/>
    <x v="0"/>
    <x v="11"/>
  </r>
  <r>
    <x v="11"/>
    <x v="0"/>
    <n v="207743"/>
    <x v="5"/>
    <x v="1"/>
    <x v="1"/>
    <x v="1"/>
    <m/>
    <m/>
    <m/>
    <m/>
    <m/>
    <x v="0"/>
    <x v="0"/>
    <x v="11"/>
  </r>
  <r>
    <x v="11"/>
    <x v="0"/>
    <n v="218402"/>
    <x v="71"/>
    <x v="1"/>
    <x v="2"/>
    <x v="2"/>
    <s v="135"/>
    <s v="135"/>
    <s v="47,25"/>
    <s v="11,48"/>
    <s v="33.75"/>
    <x v="0"/>
    <x v="1"/>
    <x v="11"/>
  </r>
  <r>
    <x v="11"/>
    <x v="0"/>
    <n v="158311"/>
    <x v="80"/>
    <x v="0"/>
    <x v="0"/>
    <x v="0"/>
    <m/>
    <m/>
    <m/>
    <m/>
    <m/>
    <x v="0"/>
    <x v="0"/>
    <x v="11"/>
  </r>
  <r>
    <x v="11"/>
    <x v="1"/>
    <n v="207404"/>
    <x v="2"/>
    <x v="1"/>
    <x v="1"/>
    <x v="1"/>
    <m/>
    <m/>
    <m/>
    <m/>
    <m/>
    <x v="0"/>
    <x v="0"/>
    <x v="11"/>
  </r>
  <r>
    <x v="11"/>
    <x v="0"/>
    <n v="158311"/>
    <x v="80"/>
    <x v="0"/>
    <x v="2"/>
    <x v="2"/>
    <m/>
    <m/>
    <m/>
    <m/>
    <m/>
    <x v="0"/>
    <x v="0"/>
    <x v="11"/>
  </r>
  <r>
    <x v="11"/>
    <x v="0"/>
    <n v="209208"/>
    <x v="11"/>
    <x v="0"/>
    <x v="0"/>
    <x v="0"/>
    <m/>
    <m/>
    <m/>
    <m/>
    <m/>
    <x v="0"/>
    <x v="0"/>
    <x v="11"/>
  </r>
  <r>
    <x v="11"/>
    <x v="0"/>
    <n v="209208"/>
    <x v="11"/>
    <x v="0"/>
    <x v="2"/>
    <x v="2"/>
    <m/>
    <m/>
    <m/>
    <m/>
    <m/>
    <x v="0"/>
    <x v="0"/>
    <x v="11"/>
  </r>
  <r>
    <x v="11"/>
    <x v="0"/>
    <n v="206968"/>
    <x v="86"/>
    <x v="1"/>
    <x v="2"/>
    <x v="2"/>
    <s v="215"/>
    <s v="215"/>
    <s v="75,25"/>
    <s v="18,28"/>
    <s v="53.75"/>
    <x v="0"/>
    <x v="1"/>
    <x v="11"/>
  </r>
  <r>
    <x v="11"/>
    <x v="0"/>
    <n v="333530"/>
    <x v="54"/>
    <x v="1"/>
    <x v="1"/>
    <x v="1"/>
    <m/>
    <m/>
    <m/>
    <m/>
    <m/>
    <x v="0"/>
    <x v="0"/>
    <x v="11"/>
  </r>
  <r>
    <x v="11"/>
    <x v="0"/>
    <n v="206708"/>
    <x v="4"/>
    <x v="1"/>
    <x v="1"/>
    <x v="1"/>
    <m/>
    <m/>
    <m/>
    <m/>
    <m/>
    <x v="0"/>
    <x v="0"/>
    <x v="11"/>
  </r>
  <r>
    <x v="11"/>
    <x v="0"/>
    <n v="333530"/>
    <x v="54"/>
    <x v="0"/>
    <x v="0"/>
    <x v="0"/>
    <m/>
    <m/>
    <m/>
    <m/>
    <m/>
    <x v="0"/>
    <x v="0"/>
    <x v="11"/>
  </r>
  <r>
    <x v="11"/>
    <x v="0"/>
    <n v="206708"/>
    <x v="4"/>
    <x v="0"/>
    <x v="2"/>
    <x v="2"/>
    <m/>
    <m/>
    <m/>
    <m/>
    <m/>
    <x v="0"/>
    <x v="0"/>
    <x v="11"/>
  </r>
  <r>
    <x v="11"/>
    <x v="0"/>
    <n v="333530"/>
    <x v="54"/>
    <x v="0"/>
    <x v="2"/>
    <x v="2"/>
    <m/>
    <m/>
    <m/>
    <m/>
    <m/>
    <x v="0"/>
    <x v="0"/>
    <x v="11"/>
  </r>
  <r>
    <x v="11"/>
    <x v="0"/>
    <n v="311895"/>
    <x v="3"/>
    <x v="0"/>
    <x v="0"/>
    <x v="0"/>
    <m/>
    <m/>
    <m/>
    <m/>
    <m/>
    <x v="0"/>
    <x v="0"/>
    <x v="11"/>
  </r>
  <r>
    <x v="11"/>
    <x v="6"/>
    <n v="206348"/>
    <x v="25"/>
    <x v="1"/>
    <x v="1"/>
    <x v="1"/>
    <s v="150"/>
    <s v="150"/>
    <s v="52,5"/>
    <s v="12,75"/>
    <s v="0,12"/>
    <x v="5"/>
    <x v="1"/>
    <x v="11"/>
  </r>
  <r>
    <x v="11"/>
    <x v="0"/>
    <n v="311895"/>
    <x v="3"/>
    <x v="0"/>
    <x v="2"/>
    <x v="2"/>
    <m/>
    <m/>
    <m/>
    <m/>
    <m/>
    <x v="0"/>
    <x v="0"/>
    <x v="11"/>
  </r>
  <r>
    <x v="11"/>
    <x v="0"/>
    <n v="218628"/>
    <x v="79"/>
    <x v="0"/>
    <x v="0"/>
    <x v="0"/>
    <m/>
    <m/>
    <m/>
    <m/>
    <m/>
    <x v="0"/>
    <x v="0"/>
    <x v="11"/>
  </r>
  <r>
    <x v="11"/>
    <x v="0"/>
    <n v="206348"/>
    <x v="25"/>
    <x v="1"/>
    <x v="2"/>
    <x v="2"/>
    <s v="250"/>
    <s v="250"/>
    <s v="87,5"/>
    <s v="21,25"/>
    <s v="62.5"/>
    <x v="0"/>
    <x v="1"/>
    <x v="11"/>
  </r>
  <r>
    <x v="11"/>
    <x v="0"/>
    <n v="210001"/>
    <x v="17"/>
    <x v="0"/>
    <x v="0"/>
    <x v="0"/>
    <s v="225"/>
    <s v="225"/>
    <s v="78,75"/>
    <s v="19,13"/>
    <s v="0,18"/>
    <x v="4"/>
    <x v="1"/>
    <x v="11"/>
  </r>
  <r>
    <x v="11"/>
    <x v="0"/>
    <n v="206298"/>
    <x v="36"/>
    <x v="1"/>
    <x v="1"/>
    <x v="1"/>
    <m/>
    <m/>
    <m/>
    <m/>
    <m/>
    <x v="0"/>
    <x v="0"/>
    <x v="11"/>
  </r>
  <r>
    <x v="11"/>
    <x v="0"/>
    <n v="301981"/>
    <x v="53"/>
    <x v="1"/>
    <x v="1"/>
    <x v="1"/>
    <m/>
    <m/>
    <m/>
    <m/>
    <m/>
    <x v="0"/>
    <x v="0"/>
    <x v="11"/>
  </r>
  <r>
    <x v="11"/>
    <x v="0"/>
    <n v="301981"/>
    <x v="53"/>
    <x v="0"/>
    <x v="0"/>
    <x v="0"/>
    <m/>
    <m/>
    <m/>
    <m/>
    <m/>
    <x v="0"/>
    <x v="0"/>
    <x v="11"/>
  </r>
  <r>
    <x v="11"/>
    <x v="0"/>
    <n v="206236"/>
    <x v="38"/>
    <x v="1"/>
    <x v="1"/>
    <x v="1"/>
    <s v="280"/>
    <s v="280"/>
    <s v="98"/>
    <s v="23,8"/>
    <s v="0,22"/>
    <x v="8"/>
    <x v="1"/>
    <x v="11"/>
  </r>
  <r>
    <x v="11"/>
    <x v="0"/>
    <n v="204939"/>
    <x v="63"/>
    <x v="0"/>
    <x v="0"/>
    <x v="0"/>
    <m/>
    <m/>
    <m/>
    <m/>
    <m/>
    <x v="0"/>
    <x v="0"/>
    <x v="11"/>
  </r>
  <r>
    <x v="11"/>
    <x v="0"/>
    <n v="204939"/>
    <x v="63"/>
    <x v="0"/>
    <x v="2"/>
    <x v="2"/>
    <m/>
    <m/>
    <m/>
    <m/>
    <m/>
    <x v="0"/>
    <x v="0"/>
    <x v="11"/>
  </r>
  <r>
    <x v="11"/>
    <x v="0"/>
    <n v="205985"/>
    <x v="42"/>
    <x v="1"/>
    <x v="1"/>
    <x v="1"/>
    <m/>
    <m/>
    <m/>
    <m/>
    <m/>
    <x v="0"/>
    <x v="0"/>
    <x v="11"/>
  </r>
  <r>
    <x v="11"/>
    <x v="0"/>
    <n v="209209"/>
    <x v="13"/>
    <x v="0"/>
    <x v="0"/>
    <x v="0"/>
    <m/>
    <m/>
    <m/>
    <m/>
    <m/>
    <x v="0"/>
    <x v="0"/>
    <x v="11"/>
  </r>
  <r>
    <x v="11"/>
    <x v="0"/>
    <n v="209209"/>
    <x v="13"/>
    <x v="0"/>
    <x v="2"/>
    <x v="2"/>
    <m/>
    <m/>
    <m/>
    <m/>
    <m/>
    <x v="0"/>
    <x v="0"/>
    <x v="11"/>
  </r>
  <r>
    <x v="11"/>
    <x v="0"/>
    <n v="205985"/>
    <x v="42"/>
    <x v="1"/>
    <x v="2"/>
    <x v="2"/>
    <s v="225"/>
    <s v="225"/>
    <s v="78,75"/>
    <s v="19,13"/>
    <s v="56.25"/>
    <x v="0"/>
    <x v="1"/>
    <x v="11"/>
  </r>
  <r>
    <x v="11"/>
    <x v="0"/>
    <n v="686"/>
    <x v="27"/>
    <x v="0"/>
    <x v="0"/>
    <x v="0"/>
    <s v="445"/>
    <s v="445"/>
    <s v="155,75"/>
    <s v="37,83"/>
    <s v="0,36"/>
    <x v="6"/>
    <x v="1"/>
    <x v="11"/>
  </r>
  <r>
    <x v="11"/>
    <x v="3"/>
    <n v="205349"/>
    <x v="0"/>
    <x v="1"/>
    <x v="1"/>
    <x v="1"/>
    <m/>
    <m/>
    <m/>
    <m/>
    <m/>
    <x v="0"/>
    <x v="0"/>
    <x v="11"/>
  </r>
  <r>
    <x v="11"/>
    <x v="0"/>
    <n v="686"/>
    <x v="27"/>
    <x v="0"/>
    <x v="2"/>
    <x v="2"/>
    <m/>
    <m/>
    <m/>
    <m/>
    <m/>
    <x v="0"/>
    <x v="0"/>
    <x v="11"/>
  </r>
  <r>
    <x v="11"/>
    <x v="0"/>
    <n v="323608"/>
    <x v="44"/>
    <x v="0"/>
    <x v="0"/>
    <x v="0"/>
    <s v="130"/>
    <s v="130"/>
    <s v="45,5"/>
    <s v="11,05"/>
    <s v="0,1"/>
    <x v="9"/>
    <x v="1"/>
    <x v="11"/>
  </r>
  <r>
    <x v="11"/>
    <x v="0"/>
    <n v="205228"/>
    <x v="50"/>
    <x v="1"/>
    <x v="1"/>
    <x v="1"/>
    <s v="205"/>
    <s v="205"/>
    <s v="71,75"/>
    <s v="17,43"/>
    <s v="0,16"/>
    <x v="10"/>
    <x v="1"/>
    <x v="11"/>
  </r>
  <r>
    <x v="11"/>
    <x v="0"/>
    <n v="507"/>
    <x v="10"/>
    <x v="1"/>
    <x v="2"/>
    <x v="2"/>
    <s v="205"/>
    <s v="205"/>
    <s v="71,75"/>
    <s v="17,43"/>
    <s v="51.25"/>
    <x v="0"/>
    <x v="1"/>
    <x v="11"/>
  </r>
  <r>
    <x v="11"/>
    <x v="0"/>
    <n v="323608"/>
    <x v="44"/>
    <x v="1"/>
    <x v="2"/>
    <x v="2"/>
    <m/>
    <m/>
    <m/>
    <m/>
    <m/>
    <x v="0"/>
    <x v="0"/>
    <x v="11"/>
  </r>
  <r>
    <x v="11"/>
    <x v="0"/>
    <n v="321932"/>
    <x v="41"/>
    <x v="0"/>
    <x v="1"/>
    <x v="1"/>
    <s v="100"/>
    <s v="100"/>
    <s v="35"/>
    <s v="8,5"/>
    <s v="0,08"/>
    <x v="7"/>
    <x v="1"/>
    <x v="11"/>
  </r>
  <r>
    <x v="11"/>
    <x v="1"/>
    <n v="205104"/>
    <x v="52"/>
    <x v="1"/>
    <x v="1"/>
    <x v="1"/>
    <m/>
    <m/>
    <m/>
    <m/>
    <m/>
    <x v="0"/>
    <x v="0"/>
    <x v="11"/>
  </r>
  <r>
    <x v="11"/>
    <x v="1"/>
    <n v="507"/>
    <x v="10"/>
    <x v="1"/>
    <x v="1"/>
    <x v="1"/>
    <s v="180"/>
    <s v="180"/>
    <s v="63"/>
    <s v="15,3"/>
    <s v="0,14"/>
    <x v="1"/>
    <x v="1"/>
    <x v="11"/>
  </r>
  <r>
    <x v="11"/>
    <x v="0"/>
    <n v="321932"/>
    <x v="41"/>
    <x v="0"/>
    <x v="0"/>
    <x v="0"/>
    <s v="100"/>
    <s v="100"/>
    <s v="35"/>
    <s v="8,5"/>
    <s v="0,08"/>
    <x v="7"/>
    <x v="1"/>
    <x v="11"/>
  </r>
  <r>
    <x v="11"/>
    <x v="0"/>
    <n v="300862"/>
    <x v="73"/>
    <x v="0"/>
    <x v="0"/>
    <x v="0"/>
    <m/>
    <m/>
    <m/>
    <m/>
    <m/>
    <x v="0"/>
    <x v="0"/>
    <x v="11"/>
  </r>
  <r>
    <x v="11"/>
    <x v="0"/>
    <n v="300862"/>
    <x v="73"/>
    <x v="0"/>
    <x v="2"/>
    <x v="2"/>
    <m/>
    <m/>
    <m/>
    <m/>
    <m/>
    <x v="0"/>
    <x v="0"/>
    <x v="11"/>
  </r>
  <r>
    <x v="11"/>
    <x v="0"/>
    <n v="686"/>
    <x v="27"/>
    <x v="1"/>
    <x v="1"/>
    <x v="1"/>
    <s v="445"/>
    <s v="445"/>
    <s v="155,75"/>
    <s v="37,83"/>
    <s v="0,36"/>
    <x v="6"/>
    <x v="1"/>
    <x v="11"/>
  </r>
  <r>
    <x v="11"/>
    <x v="0"/>
    <n v="204952"/>
    <x v="57"/>
    <x v="1"/>
    <x v="1"/>
    <x v="1"/>
    <m/>
    <m/>
    <m/>
    <m/>
    <m/>
    <x v="0"/>
    <x v="0"/>
    <x v="11"/>
  </r>
  <r>
    <x v="11"/>
    <x v="0"/>
    <n v="1733"/>
    <x v="35"/>
    <x v="1"/>
    <x v="1"/>
    <x v="1"/>
    <s v="225"/>
    <s v="225"/>
    <s v="78,75"/>
    <s v="19,13"/>
    <s v="0,18"/>
    <x v="4"/>
    <x v="1"/>
    <x v="11"/>
  </r>
  <r>
    <x v="11"/>
    <x v="0"/>
    <n v="218623"/>
    <x v="1"/>
    <x v="0"/>
    <x v="1"/>
    <x v="1"/>
    <m/>
    <m/>
    <m/>
    <m/>
    <m/>
    <x v="0"/>
    <x v="0"/>
    <x v="11"/>
  </r>
  <r>
    <x v="11"/>
    <x v="0"/>
    <n v="204939"/>
    <x v="63"/>
    <x v="1"/>
    <x v="1"/>
    <x v="1"/>
    <m/>
    <m/>
    <m/>
    <m/>
    <m/>
    <x v="0"/>
    <x v="0"/>
    <x v="11"/>
  </r>
  <r>
    <x v="11"/>
    <x v="0"/>
    <n v="2737"/>
    <x v="45"/>
    <x v="0"/>
    <x v="2"/>
    <x v="2"/>
    <m/>
    <m/>
    <m/>
    <m/>
    <m/>
    <x v="0"/>
    <x v="0"/>
    <x v="11"/>
  </r>
  <r>
    <x v="11"/>
    <x v="0"/>
    <n v="218623"/>
    <x v="1"/>
    <x v="0"/>
    <x v="0"/>
    <x v="0"/>
    <m/>
    <m/>
    <m/>
    <m/>
    <m/>
    <x v="0"/>
    <x v="0"/>
    <x v="11"/>
  </r>
  <r>
    <x v="11"/>
    <x v="0"/>
    <n v="218623"/>
    <x v="1"/>
    <x v="1"/>
    <x v="2"/>
    <x v="2"/>
    <s v="300"/>
    <s v="300"/>
    <s v="105"/>
    <s v="25,5"/>
    <s v="75"/>
    <x v="0"/>
    <x v="1"/>
    <x v="11"/>
  </r>
  <r>
    <x v="11"/>
    <x v="0"/>
    <n v="2737"/>
    <x v="45"/>
    <x v="1"/>
    <x v="1"/>
    <x v="1"/>
    <s v="270"/>
    <s v="270"/>
    <s v="94,5"/>
    <s v="22,95"/>
    <s v="0,22"/>
    <x v="8"/>
    <x v="1"/>
    <x v="11"/>
  </r>
  <r>
    <x v="11"/>
    <x v="0"/>
    <n v="117819"/>
    <x v="69"/>
    <x v="0"/>
    <x v="0"/>
    <x v="0"/>
    <m/>
    <m/>
    <m/>
    <m/>
    <m/>
    <x v="0"/>
    <x v="0"/>
    <x v="11"/>
  </r>
  <r>
    <x v="11"/>
    <x v="0"/>
    <n v="117819"/>
    <x v="69"/>
    <x v="0"/>
    <x v="2"/>
    <x v="2"/>
    <m/>
    <m/>
    <m/>
    <m/>
    <m/>
    <x v="0"/>
    <x v="0"/>
    <x v="11"/>
  </r>
  <r>
    <x v="11"/>
    <x v="0"/>
    <n v="316879"/>
    <x v="32"/>
    <x v="0"/>
    <x v="1"/>
    <x v="1"/>
    <m/>
    <m/>
    <m/>
    <m/>
    <m/>
    <x v="0"/>
    <x v="0"/>
    <x v="11"/>
  </r>
  <r>
    <x v="11"/>
    <x v="0"/>
    <n v="204615"/>
    <x v="67"/>
    <x v="1"/>
    <x v="1"/>
    <x v="1"/>
    <m/>
    <m/>
    <m/>
    <m/>
    <m/>
    <x v="0"/>
    <x v="0"/>
    <x v="11"/>
  </r>
  <r>
    <x v="11"/>
    <x v="0"/>
    <n v="117230"/>
    <x v="60"/>
    <x v="1"/>
    <x v="1"/>
    <x v="1"/>
    <m/>
    <m/>
    <m/>
    <m/>
    <m/>
    <x v="0"/>
    <x v="0"/>
    <x v="11"/>
  </r>
  <r>
    <x v="11"/>
    <x v="0"/>
    <n v="316879"/>
    <x v="32"/>
    <x v="0"/>
    <x v="0"/>
    <x v="0"/>
    <m/>
    <m/>
    <m/>
    <m/>
    <m/>
    <x v="0"/>
    <x v="0"/>
    <x v="11"/>
  </r>
  <r>
    <x v="11"/>
    <x v="0"/>
    <n v="316646"/>
    <x v="26"/>
    <x v="0"/>
    <x v="0"/>
    <x v="0"/>
    <s v="95"/>
    <s v="95"/>
    <s v="33,25"/>
    <s v="8,08"/>
    <s v="0,08"/>
    <x v="7"/>
    <x v="1"/>
    <x v="11"/>
  </r>
  <r>
    <x v="11"/>
    <x v="0"/>
    <n v="117442"/>
    <x v="65"/>
    <x v="1"/>
    <x v="1"/>
    <x v="1"/>
    <m/>
    <m/>
    <m/>
    <m/>
    <m/>
    <x v="0"/>
    <x v="0"/>
    <x v="11"/>
  </r>
  <r>
    <x v="11"/>
    <x v="0"/>
    <n v="211415"/>
    <x v="29"/>
    <x v="0"/>
    <x v="0"/>
    <x v="0"/>
    <m/>
    <m/>
    <m/>
    <m/>
    <m/>
    <x v="0"/>
    <x v="0"/>
    <x v="11"/>
  </r>
  <r>
    <x v="11"/>
    <x v="0"/>
    <n v="203631"/>
    <x v="74"/>
    <x v="1"/>
    <x v="1"/>
    <x v="1"/>
    <m/>
    <m/>
    <m/>
    <m/>
    <m/>
    <x v="0"/>
    <x v="0"/>
    <x v="11"/>
  </r>
  <r>
    <x v="11"/>
    <x v="0"/>
    <n v="117456"/>
    <x v="70"/>
    <x v="1"/>
    <x v="1"/>
    <x v="1"/>
    <m/>
    <m/>
    <m/>
    <m/>
    <m/>
    <x v="0"/>
    <x v="0"/>
    <x v="11"/>
  </r>
  <r>
    <x v="11"/>
    <x v="0"/>
    <n v="211415"/>
    <x v="29"/>
    <x v="0"/>
    <x v="2"/>
    <x v="2"/>
    <m/>
    <m/>
    <m/>
    <m/>
    <m/>
    <x v="0"/>
    <x v="0"/>
    <x v="11"/>
  </r>
  <r>
    <x v="11"/>
    <x v="0"/>
    <n v="204952"/>
    <x v="57"/>
    <x v="0"/>
    <x v="0"/>
    <x v="0"/>
    <m/>
    <m/>
    <m/>
    <m/>
    <m/>
    <x v="0"/>
    <x v="0"/>
    <x v="11"/>
  </r>
  <r>
    <x v="11"/>
    <x v="0"/>
    <n v="169872"/>
    <x v="77"/>
    <x v="1"/>
    <x v="1"/>
    <x v="1"/>
    <m/>
    <m/>
    <m/>
    <m/>
    <m/>
    <x v="0"/>
    <x v="0"/>
    <x v="11"/>
  </r>
  <r>
    <x v="11"/>
    <x v="0"/>
    <n v="117819"/>
    <x v="69"/>
    <x v="1"/>
    <x v="1"/>
    <x v="1"/>
    <m/>
    <m/>
    <m/>
    <m/>
    <m/>
    <x v="0"/>
    <x v="0"/>
    <x v="11"/>
  </r>
  <r>
    <x v="11"/>
    <x v="0"/>
    <n v="204952"/>
    <x v="57"/>
    <x v="0"/>
    <x v="2"/>
    <x v="2"/>
    <m/>
    <m/>
    <m/>
    <m/>
    <m/>
    <x v="0"/>
    <x v="0"/>
    <x v="11"/>
  </r>
  <r>
    <x v="11"/>
    <x v="0"/>
    <n v="210515"/>
    <x v="23"/>
    <x v="0"/>
    <x v="0"/>
    <x v="0"/>
    <m/>
    <m/>
    <m/>
    <m/>
    <m/>
    <x v="0"/>
    <x v="0"/>
    <x v="11"/>
  </r>
  <r>
    <x v="11"/>
    <x v="0"/>
    <n v="169537"/>
    <x v="83"/>
    <x v="1"/>
    <x v="1"/>
    <x v="1"/>
    <m/>
    <m/>
    <m/>
    <m/>
    <m/>
    <x v="0"/>
    <x v="0"/>
    <x v="11"/>
  </r>
  <r>
    <x v="11"/>
    <x v="1"/>
    <n v="117866"/>
    <x v="82"/>
    <x v="1"/>
    <x v="1"/>
    <x v="1"/>
    <m/>
    <m/>
    <m/>
    <m/>
    <m/>
    <x v="0"/>
    <x v="0"/>
    <x v="11"/>
  </r>
  <r>
    <x v="11"/>
    <x v="0"/>
    <n v="117230"/>
    <x v="60"/>
    <x v="0"/>
    <x v="0"/>
    <x v="0"/>
    <m/>
    <m/>
    <m/>
    <m/>
    <m/>
    <x v="0"/>
    <x v="0"/>
    <x v="11"/>
  </r>
  <r>
    <x v="11"/>
    <x v="0"/>
    <n v="117230"/>
    <x v="60"/>
    <x v="0"/>
    <x v="2"/>
    <x v="2"/>
    <m/>
    <m/>
    <m/>
    <m/>
    <m/>
    <x v="0"/>
    <x v="0"/>
    <x v="11"/>
  </r>
  <r>
    <x v="11"/>
    <x v="0"/>
    <n v="300363"/>
    <x v="62"/>
    <x v="0"/>
    <x v="1"/>
    <x v="1"/>
    <m/>
    <m/>
    <m/>
    <m/>
    <m/>
    <x v="0"/>
    <x v="0"/>
    <x v="11"/>
  </r>
  <r>
    <x v="11"/>
    <x v="0"/>
    <n v="117986"/>
    <x v="87"/>
    <x v="1"/>
    <x v="2"/>
    <x v="2"/>
    <s v="260"/>
    <s v="260"/>
    <s v="91"/>
    <s v="22,1"/>
    <s v="65"/>
    <x v="0"/>
    <x v="1"/>
    <x v="11"/>
  </r>
  <r>
    <x v="11"/>
    <x v="0"/>
    <n v="300363"/>
    <x v="62"/>
    <x v="0"/>
    <x v="0"/>
    <x v="0"/>
    <m/>
    <m/>
    <m/>
    <m/>
    <m/>
    <x v="0"/>
    <x v="0"/>
    <x v="11"/>
  </r>
  <r>
    <x v="11"/>
    <x v="0"/>
    <n v="302988"/>
    <x v="14"/>
    <x v="0"/>
    <x v="0"/>
    <x v="0"/>
    <m/>
    <m/>
    <m/>
    <m/>
    <m/>
    <x v="0"/>
    <x v="0"/>
    <x v="11"/>
  </r>
  <r>
    <x v="11"/>
    <x v="0"/>
    <n v="302988"/>
    <x v="14"/>
    <x v="0"/>
    <x v="2"/>
    <x v="2"/>
    <m/>
    <m/>
    <m/>
    <m/>
    <m/>
    <x v="0"/>
    <x v="0"/>
    <x v="11"/>
  </r>
  <r>
    <x v="11"/>
    <x v="0"/>
    <n v="168458"/>
    <x v="88"/>
    <x v="1"/>
    <x v="1"/>
    <x v="1"/>
    <m/>
    <m/>
    <m/>
    <m/>
    <m/>
    <x v="0"/>
    <x v="0"/>
    <x v="11"/>
  </r>
  <r>
    <x v="11"/>
    <x v="3"/>
    <n v="117986"/>
    <x v="87"/>
    <x v="1"/>
    <x v="0"/>
    <x v="0"/>
    <s v="195"/>
    <s v="195"/>
    <s v="68,25"/>
    <s v="16,58"/>
    <s v="0,16"/>
    <x v="10"/>
    <x v="1"/>
    <x v="11"/>
  </r>
  <r>
    <x v="11"/>
    <x v="0"/>
    <n v="302737"/>
    <x v="30"/>
    <x v="0"/>
    <x v="0"/>
    <x v="0"/>
    <m/>
    <m/>
    <m/>
    <m/>
    <m/>
    <x v="0"/>
    <x v="0"/>
    <x v="11"/>
  </r>
  <r>
    <x v="11"/>
    <x v="0"/>
    <n v="160030"/>
    <x v="59"/>
    <x v="0"/>
    <x v="0"/>
    <x v="0"/>
    <m/>
    <m/>
    <m/>
    <m/>
    <m/>
    <x v="0"/>
    <x v="0"/>
    <x v="11"/>
  </r>
  <r>
    <x v="11"/>
    <x v="0"/>
    <n v="160030"/>
    <x v="59"/>
    <x v="0"/>
    <x v="2"/>
    <x v="2"/>
    <m/>
    <m/>
    <m/>
    <m/>
    <m/>
    <x v="0"/>
    <x v="0"/>
    <x v="11"/>
  </r>
  <r>
    <x v="11"/>
    <x v="0"/>
    <n v="131643"/>
    <x v="58"/>
    <x v="0"/>
    <x v="0"/>
    <x v="0"/>
    <m/>
    <m/>
    <m/>
    <m/>
    <m/>
    <x v="0"/>
    <x v="0"/>
    <x v="11"/>
  </r>
  <r>
    <x v="11"/>
    <x v="0"/>
    <n v="161520"/>
    <x v="92"/>
    <x v="1"/>
    <x v="1"/>
    <x v="1"/>
    <m/>
    <m/>
    <m/>
    <m/>
    <m/>
    <x v="0"/>
    <x v="0"/>
    <x v="11"/>
  </r>
  <r>
    <x v="11"/>
    <x v="0"/>
    <n v="117986"/>
    <x v="87"/>
    <x v="1"/>
    <x v="1"/>
    <x v="1"/>
    <s v="195"/>
    <s v="195"/>
    <s v="68,25"/>
    <s v="16,58"/>
    <s v="0,16"/>
    <x v="10"/>
    <x v="1"/>
    <x v="11"/>
  </r>
  <r>
    <x v="11"/>
    <x v="0"/>
    <n v="131643"/>
    <x v="58"/>
    <x v="0"/>
    <x v="2"/>
    <x v="2"/>
    <m/>
    <m/>
    <m/>
    <m/>
    <m/>
    <x v="0"/>
    <x v="0"/>
    <x v="11"/>
  </r>
  <r>
    <x v="11"/>
    <x v="0"/>
    <n v="302769"/>
    <x v="24"/>
    <x v="0"/>
    <x v="0"/>
    <x v="0"/>
    <m/>
    <m/>
    <m/>
    <m/>
    <m/>
    <x v="0"/>
    <x v="0"/>
    <x v="11"/>
  </r>
  <r>
    <x v="11"/>
    <x v="0"/>
    <n v="118535"/>
    <x v="90"/>
    <x v="1"/>
    <x v="1"/>
    <x v="1"/>
    <m/>
    <m/>
    <m/>
    <m/>
    <m/>
    <x v="0"/>
    <x v="0"/>
    <x v="11"/>
  </r>
  <r>
    <x v="11"/>
    <x v="0"/>
    <n v="302769"/>
    <x v="24"/>
    <x v="0"/>
    <x v="2"/>
    <x v="2"/>
    <m/>
    <m/>
    <m/>
    <m/>
    <m/>
    <x v="0"/>
    <x v="0"/>
    <x v="11"/>
  </r>
  <r>
    <x v="11"/>
    <x v="0"/>
    <n v="218616"/>
    <x v="76"/>
    <x v="0"/>
    <x v="0"/>
    <x v="0"/>
    <m/>
    <m/>
    <m/>
    <m/>
    <m/>
    <x v="0"/>
    <x v="0"/>
    <x v="11"/>
  </r>
  <r>
    <x v="11"/>
    <x v="0"/>
    <n v="161003"/>
    <x v="96"/>
    <x v="1"/>
    <x v="1"/>
    <x v="1"/>
    <m/>
    <m/>
    <m/>
    <m/>
    <m/>
    <x v="0"/>
    <x v="0"/>
    <x v="11"/>
  </r>
  <r>
    <x v="11"/>
    <x v="0"/>
    <n v="120762"/>
    <x v="100"/>
    <x v="1"/>
    <x v="2"/>
    <x v="2"/>
    <s v="165"/>
    <s v="165"/>
    <s v="57,75"/>
    <s v="14,03"/>
    <s v="41.25"/>
    <x v="0"/>
    <x v="1"/>
    <x v="11"/>
  </r>
  <r>
    <x v="11"/>
    <x v="0"/>
    <n v="218616"/>
    <x v="76"/>
    <x v="0"/>
    <x v="2"/>
    <x v="2"/>
    <m/>
    <m/>
    <m/>
    <m/>
    <m/>
    <x v="0"/>
    <x v="0"/>
    <x v="11"/>
  </r>
  <r>
    <x v="11"/>
    <x v="0"/>
    <n v="312617"/>
    <x v="12"/>
    <x v="0"/>
    <x v="0"/>
    <x v="0"/>
    <s v="75"/>
    <s v="75"/>
    <s v="26,25"/>
    <s v="6,38"/>
    <s v="0,06"/>
    <x v="3"/>
    <x v="1"/>
    <x v="11"/>
  </r>
  <r>
    <x v="11"/>
    <x v="0"/>
    <n v="300219"/>
    <x v="104"/>
    <x v="0"/>
    <x v="0"/>
    <x v="0"/>
    <m/>
    <m/>
    <m/>
    <m/>
    <m/>
    <x v="0"/>
    <x v="0"/>
    <x v="11"/>
  </r>
  <r>
    <x v="11"/>
    <x v="0"/>
    <n v="218916"/>
    <x v="72"/>
    <x v="0"/>
    <x v="0"/>
    <x v="0"/>
    <m/>
    <m/>
    <m/>
    <m/>
    <m/>
    <x v="0"/>
    <x v="0"/>
    <x v="11"/>
  </r>
  <r>
    <x v="11"/>
    <x v="0"/>
    <n v="120762"/>
    <x v="100"/>
    <x v="1"/>
    <x v="1"/>
    <x v="1"/>
    <s v="140"/>
    <s v="140"/>
    <s v="49"/>
    <s v="11,9"/>
    <s v="0,11"/>
    <x v="12"/>
    <x v="1"/>
    <x v="11"/>
  </r>
  <r>
    <x v="11"/>
    <x v="0"/>
    <n v="218916"/>
    <x v="72"/>
    <x v="0"/>
    <x v="2"/>
    <x v="2"/>
    <m/>
    <m/>
    <m/>
    <m/>
    <m/>
    <x v="0"/>
    <x v="0"/>
    <x v="11"/>
  </r>
  <r>
    <x v="11"/>
    <x v="0"/>
    <n v="218698"/>
    <x v="97"/>
    <x v="0"/>
    <x v="0"/>
    <x v="0"/>
    <s v="125"/>
    <s v="125"/>
    <s v="43,75"/>
    <s v="10,63"/>
    <s v="0,1"/>
    <x v="9"/>
    <x v="1"/>
    <x v="11"/>
  </r>
  <r>
    <x v="11"/>
    <x v="0"/>
    <n v="218698"/>
    <x v="97"/>
    <x v="0"/>
    <x v="2"/>
    <x v="2"/>
    <s v="100"/>
    <s v="100"/>
    <s v="35"/>
    <s v="8,5"/>
    <s v="25"/>
    <x v="0"/>
    <x v="1"/>
    <x v="11"/>
  </r>
  <r>
    <x v="11"/>
    <x v="0"/>
    <n v="160030"/>
    <x v="59"/>
    <x v="1"/>
    <x v="1"/>
    <x v="1"/>
    <m/>
    <m/>
    <m/>
    <m/>
    <m/>
    <x v="0"/>
    <x v="0"/>
    <x v="11"/>
  </r>
  <r>
    <x v="11"/>
    <x v="0"/>
    <n v="130744"/>
    <x v="103"/>
    <x v="1"/>
    <x v="2"/>
    <x v="2"/>
    <s v="155"/>
    <s v="155"/>
    <s v="54,25"/>
    <s v="13,18"/>
    <s v="38.75"/>
    <x v="0"/>
    <x v="1"/>
    <x v="11"/>
  </r>
  <r>
    <x v="11"/>
    <x v="0"/>
    <n v="217678"/>
    <x v="55"/>
    <x v="0"/>
    <x v="0"/>
    <x v="0"/>
    <m/>
    <m/>
    <m/>
    <m/>
    <m/>
    <x v="0"/>
    <x v="0"/>
    <x v="11"/>
  </r>
  <r>
    <x v="11"/>
    <x v="0"/>
    <n v="217678"/>
    <x v="55"/>
    <x v="1"/>
    <x v="2"/>
    <x v="2"/>
    <s v="100"/>
    <s v="100"/>
    <s v="35"/>
    <s v="8,5"/>
    <s v="25"/>
    <x v="0"/>
    <x v="1"/>
    <x v="11"/>
  </r>
  <r>
    <x v="11"/>
    <x v="0"/>
    <n v="144649"/>
    <x v="94"/>
    <x v="1"/>
    <x v="1"/>
    <x v="1"/>
    <m/>
    <m/>
    <m/>
    <m/>
    <m/>
    <x v="0"/>
    <x v="0"/>
    <x v="11"/>
  </r>
  <r>
    <x v="11"/>
    <x v="0"/>
    <n v="149445"/>
    <x v="102"/>
    <x v="1"/>
    <x v="1"/>
    <x v="1"/>
    <m/>
    <m/>
    <m/>
    <m/>
    <m/>
    <x v="0"/>
    <x v="0"/>
    <x v="11"/>
  </r>
  <r>
    <x v="11"/>
    <x v="2"/>
    <n v="158751"/>
    <x v="98"/>
    <x v="1"/>
    <x v="1"/>
    <x v="1"/>
    <m/>
    <m/>
    <m/>
    <m/>
    <m/>
    <x v="0"/>
    <x v="0"/>
    <x v="11"/>
  </r>
  <r>
    <x v="11"/>
    <x v="0"/>
    <n v="130744"/>
    <x v="103"/>
    <x v="1"/>
    <x v="1"/>
    <x v="1"/>
    <s v="160"/>
    <s v="160"/>
    <s v="56"/>
    <s v="13,6"/>
    <s v="0,13"/>
    <x v="13"/>
    <x v="1"/>
    <x v="11"/>
  </r>
  <r>
    <x v="11"/>
    <x v="0"/>
    <n v="140302"/>
    <x v="106"/>
    <x v="1"/>
    <x v="1"/>
    <x v="1"/>
    <m/>
    <m/>
    <m/>
    <m/>
    <m/>
    <x v="0"/>
    <x v="0"/>
    <x v="11"/>
  </r>
  <r>
    <x v="11"/>
    <x v="0"/>
    <n v="131643"/>
    <x v="58"/>
    <x v="1"/>
    <x v="1"/>
    <x v="1"/>
    <m/>
    <m/>
    <m/>
    <m/>
    <m/>
    <x v="0"/>
    <x v="0"/>
    <x v="11"/>
  </r>
  <r>
    <x v="12"/>
    <x v="0"/>
    <n v="216566"/>
    <x v="49"/>
    <x v="1"/>
    <x v="1"/>
    <x v="1"/>
    <m/>
    <m/>
    <m/>
    <m/>
    <m/>
    <x v="0"/>
    <x v="0"/>
    <x v="12"/>
  </r>
  <r>
    <x v="12"/>
    <x v="0"/>
    <n v="301983"/>
    <x v="47"/>
    <x v="1"/>
    <x v="1"/>
    <x v="1"/>
    <m/>
    <m/>
    <m/>
    <m/>
    <m/>
    <x v="0"/>
    <x v="0"/>
    <x v="12"/>
  </r>
  <r>
    <x v="12"/>
    <x v="0"/>
    <n v="158311"/>
    <x v="80"/>
    <x v="1"/>
    <x v="1"/>
    <x v="1"/>
    <m/>
    <m/>
    <m/>
    <m/>
    <m/>
    <x v="0"/>
    <x v="0"/>
    <x v="12"/>
  </r>
  <r>
    <x v="12"/>
    <x v="0"/>
    <n v="210515"/>
    <x v="23"/>
    <x v="0"/>
    <x v="0"/>
    <x v="0"/>
    <m/>
    <m/>
    <m/>
    <m/>
    <m/>
    <x v="0"/>
    <x v="0"/>
    <x v="12"/>
  </r>
  <r>
    <x v="12"/>
    <x v="0"/>
    <n v="117230"/>
    <x v="60"/>
    <x v="0"/>
    <x v="2"/>
    <x v="2"/>
    <m/>
    <m/>
    <m/>
    <m/>
    <m/>
    <x v="0"/>
    <x v="0"/>
    <x v="12"/>
  </r>
  <r>
    <x v="12"/>
    <x v="0"/>
    <n v="131643"/>
    <x v="58"/>
    <x v="1"/>
    <x v="1"/>
    <x v="1"/>
    <m/>
    <m/>
    <m/>
    <m/>
    <m/>
    <x v="0"/>
    <x v="0"/>
    <x v="12"/>
  </r>
  <r>
    <x v="12"/>
    <x v="0"/>
    <n v="130744"/>
    <x v="103"/>
    <x v="1"/>
    <x v="1"/>
    <x v="1"/>
    <s v="160"/>
    <s v="160"/>
    <s v="56"/>
    <s v="13,6"/>
    <s v="0,13"/>
    <x v="13"/>
    <x v="1"/>
    <x v="12"/>
  </r>
  <r>
    <x v="12"/>
    <x v="0"/>
    <n v="140302"/>
    <x v="106"/>
    <x v="1"/>
    <x v="1"/>
    <x v="1"/>
    <m/>
    <m/>
    <m/>
    <m/>
    <m/>
    <x v="0"/>
    <x v="0"/>
    <x v="12"/>
  </r>
  <r>
    <x v="12"/>
    <x v="0"/>
    <n v="149445"/>
    <x v="102"/>
    <x v="1"/>
    <x v="1"/>
    <x v="1"/>
    <m/>
    <m/>
    <m/>
    <m/>
    <m/>
    <x v="0"/>
    <x v="0"/>
    <x v="12"/>
  </r>
  <r>
    <x v="12"/>
    <x v="2"/>
    <n v="158751"/>
    <x v="98"/>
    <x v="1"/>
    <x v="1"/>
    <x v="1"/>
    <m/>
    <m/>
    <m/>
    <m/>
    <m/>
    <x v="0"/>
    <x v="0"/>
    <x v="12"/>
  </r>
  <r>
    <x v="12"/>
    <x v="0"/>
    <n v="117230"/>
    <x v="60"/>
    <x v="0"/>
    <x v="0"/>
    <x v="0"/>
    <m/>
    <m/>
    <m/>
    <m/>
    <m/>
    <x v="0"/>
    <x v="0"/>
    <x v="12"/>
  </r>
  <r>
    <x v="12"/>
    <x v="0"/>
    <n v="144649"/>
    <x v="94"/>
    <x v="1"/>
    <x v="1"/>
    <x v="1"/>
    <m/>
    <m/>
    <m/>
    <m/>
    <m/>
    <x v="0"/>
    <x v="0"/>
    <x v="12"/>
  </r>
  <r>
    <x v="12"/>
    <x v="0"/>
    <n v="316646"/>
    <x v="26"/>
    <x v="0"/>
    <x v="0"/>
    <x v="0"/>
    <s v="95"/>
    <s v="95"/>
    <s v="33,25"/>
    <s v="8,08"/>
    <s v="0,08"/>
    <x v="7"/>
    <x v="1"/>
    <x v="12"/>
  </r>
  <r>
    <x v="12"/>
    <x v="0"/>
    <n v="130744"/>
    <x v="103"/>
    <x v="1"/>
    <x v="2"/>
    <x v="2"/>
    <s v="155"/>
    <s v="155"/>
    <s v="54,25"/>
    <s v="13,18"/>
    <s v="38.75"/>
    <x v="0"/>
    <x v="1"/>
    <x v="12"/>
  </r>
  <r>
    <x v="12"/>
    <x v="0"/>
    <n v="316879"/>
    <x v="32"/>
    <x v="0"/>
    <x v="0"/>
    <x v="0"/>
    <m/>
    <m/>
    <m/>
    <m/>
    <m/>
    <x v="0"/>
    <x v="0"/>
    <x v="12"/>
  </r>
  <r>
    <x v="12"/>
    <x v="0"/>
    <n v="316879"/>
    <x v="32"/>
    <x v="0"/>
    <x v="1"/>
    <x v="1"/>
    <m/>
    <m/>
    <m/>
    <m/>
    <m/>
    <x v="0"/>
    <x v="0"/>
    <x v="12"/>
  </r>
  <r>
    <x v="12"/>
    <x v="6"/>
    <n v="120762"/>
    <x v="100"/>
    <x v="1"/>
    <x v="1"/>
    <x v="1"/>
    <s v="140"/>
    <s v="140"/>
    <s v="49"/>
    <s v="11,9"/>
    <s v="0,11"/>
    <x v="12"/>
    <x v="1"/>
    <x v="12"/>
  </r>
  <r>
    <x v="12"/>
    <x v="0"/>
    <n v="160030"/>
    <x v="59"/>
    <x v="1"/>
    <x v="1"/>
    <x v="1"/>
    <m/>
    <m/>
    <m/>
    <m/>
    <m/>
    <x v="0"/>
    <x v="0"/>
    <x v="12"/>
  </r>
  <r>
    <x v="12"/>
    <x v="0"/>
    <n v="204952"/>
    <x v="57"/>
    <x v="0"/>
    <x v="2"/>
    <x v="2"/>
    <m/>
    <m/>
    <m/>
    <m/>
    <m/>
    <x v="0"/>
    <x v="0"/>
    <x v="12"/>
  </r>
  <r>
    <x v="12"/>
    <x v="0"/>
    <n v="204952"/>
    <x v="57"/>
    <x v="0"/>
    <x v="0"/>
    <x v="0"/>
    <m/>
    <m/>
    <m/>
    <m/>
    <m/>
    <x v="0"/>
    <x v="0"/>
    <x v="12"/>
  </r>
  <r>
    <x v="12"/>
    <x v="0"/>
    <n v="120762"/>
    <x v="100"/>
    <x v="1"/>
    <x v="2"/>
    <x v="2"/>
    <s v="165"/>
    <s v="165"/>
    <s v="57,75"/>
    <s v="14,03"/>
    <s v="41.25"/>
    <x v="0"/>
    <x v="1"/>
    <x v="12"/>
  </r>
  <r>
    <x v="12"/>
    <x v="0"/>
    <n v="161003"/>
    <x v="96"/>
    <x v="1"/>
    <x v="1"/>
    <x v="1"/>
    <m/>
    <m/>
    <m/>
    <m/>
    <m/>
    <x v="0"/>
    <x v="0"/>
    <x v="12"/>
  </r>
  <r>
    <x v="12"/>
    <x v="0"/>
    <n v="118535"/>
    <x v="90"/>
    <x v="1"/>
    <x v="1"/>
    <x v="1"/>
    <m/>
    <m/>
    <m/>
    <m/>
    <m/>
    <x v="0"/>
    <x v="0"/>
    <x v="12"/>
  </r>
  <r>
    <x v="12"/>
    <x v="0"/>
    <n v="211415"/>
    <x v="29"/>
    <x v="0"/>
    <x v="2"/>
    <x v="2"/>
    <m/>
    <m/>
    <m/>
    <m/>
    <m/>
    <x v="0"/>
    <x v="0"/>
    <x v="12"/>
  </r>
  <r>
    <x v="12"/>
    <x v="0"/>
    <n v="117986"/>
    <x v="87"/>
    <x v="1"/>
    <x v="1"/>
    <x v="1"/>
    <s v="195"/>
    <s v="195"/>
    <s v="68,25"/>
    <s v="16,58"/>
    <s v="0,16"/>
    <x v="10"/>
    <x v="1"/>
    <x v="12"/>
  </r>
  <r>
    <x v="12"/>
    <x v="0"/>
    <n v="161520"/>
    <x v="92"/>
    <x v="1"/>
    <x v="1"/>
    <x v="1"/>
    <m/>
    <m/>
    <m/>
    <m/>
    <m/>
    <x v="0"/>
    <x v="0"/>
    <x v="12"/>
  </r>
  <r>
    <x v="12"/>
    <x v="0"/>
    <n v="211415"/>
    <x v="29"/>
    <x v="0"/>
    <x v="0"/>
    <x v="0"/>
    <m/>
    <m/>
    <m/>
    <m/>
    <m/>
    <x v="0"/>
    <x v="0"/>
    <x v="12"/>
  </r>
  <r>
    <x v="12"/>
    <x v="0"/>
    <n v="321932"/>
    <x v="41"/>
    <x v="0"/>
    <x v="0"/>
    <x v="0"/>
    <s v="100"/>
    <s v="100"/>
    <s v="35"/>
    <s v="8,5"/>
    <s v="0,08"/>
    <x v="7"/>
    <x v="1"/>
    <x v="12"/>
  </r>
  <r>
    <x v="12"/>
    <x v="3"/>
    <n v="117986"/>
    <x v="87"/>
    <x v="1"/>
    <x v="0"/>
    <x v="0"/>
    <s v="195"/>
    <s v="195"/>
    <s v="68,25"/>
    <s v="16,58"/>
    <s v="0,16"/>
    <x v="10"/>
    <x v="1"/>
    <x v="12"/>
  </r>
  <r>
    <x v="12"/>
    <x v="0"/>
    <n v="321932"/>
    <x v="41"/>
    <x v="0"/>
    <x v="1"/>
    <x v="1"/>
    <s v="100"/>
    <s v="100"/>
    <s v="35"/>
    <s v="8,5"/>
    <s v="0,08"/>
    <x v="7"/>
    <x v="1"/>
    <x v="12"/>
  </r>
  <r>
    <x v="12"/>
    <x v="0"/>
    <n v="323608"/>
    <x v="44"/>
    <x v="1"/>
    <x v="2"/>
    <x v="2"/>
    <m/>
    <m/>
    <m/>
    <m/>
    <m/>
    <x v="0"/>
    <x v="0"/>
    <x v="12"/>
  </r>
  <r>
    <x v="12"/>
    <x v="0"/>
    <n v="117986"/>
    <x v="87"/>
    <x v="1"/>
    <x v="2"/>
    <x v="2"/>
    <s v="260"/>
    <s v="260"/>
    <s v="91"/>
    <s v="22,1"/>
    <s v="65"/>
    <x v="0"/>
    <x v="1"/>
    <x v="12"/>
  </r>
  <r>
    <x v="12"/>
    <x v="0"/>
    <n v="168458"/>
    <x v="88"/>
    <x v="1"/>
    <x v="1"/>
    <x v="1"/>
    <m/>
    <m/>
    <m/>
    <m/>
    <m/>
    <x v="0"/>
    <x v="0"/>
    <x v="12"/>
  </r>
  <r>
    <x v="12"/>
    <x v="0"/>
    <n v="323608"/>
    <x v="44"/>
    <x v="0"/>
    <x v="0"/>
    <x v="0"/>
    <s v="130"/>
    <s v="130"/>
    <s v="45,5"/>
    <s v="11,05"/>
    <s v="0,1"/>
    <x v="9"/>
    <x v="1"/>
    <x v="12"/>
  </r>
  <r>
    <x v="12"/>
    <x v="1"/>
    <n v="117866"/>
    <x v="82"/>
    <x v="1"/>
    <x v="1"/>
    <x v="1"/>
    <m/>
    <m/>
    <m/>
    <m/>
    <m/>
    <x v="0"/>
    <x v="0"/>
    <x v="12"/>
  </r>
  <r>
    <x v="12"/>
    <x v="0"/>
    <n v="169537"/>
    <x v="83"/>
    <x v="1"/>
    <x v="1"/>
    <x v="1"/>
    <m/>
    <m/>
    <m/>
    <m/>
    <m/>
    <x v="0"/>
    <x v="0"/>
    <x v="12"/>
  </r>
  <r>
    <x v="12"/>
    <x v="4"/>
    <n v="117819"/>
    <x v="69"/>
    <x v="1"/>
    <x v="1"/>
    <x v="1"/>
    <m/>
    <m/>
    <m/>
    <m/>
    <m/>
    <x v="0"/>
    <x v="0"/>
    <x v="12"/>
  </r>
  <r>
    <x v="12"/>
    <x v="0"/>
    <n v="169872"/>
    <x v="77"/>
    <x v="1"/>
    <x v="1"/>
    <x v="1"/>
    <m/>
    <m/>
    <m/>
    <m/>
    <m/>
    <x v="0"/>
    <x v="0"/>
    <x v="12"/>
  </r>
  <r>
    <x v="12"/>
    <x v="0"/>
    <n v="117456"/>
    <x v="70"/>
    <x v="1"/>
    <x v="1"/>
    <x v="1"/>
    <m/>
    <m/>
    <m/>
    <m/>
    <m/>
    <x v="0"/>
    <x v="0"/>
    <x v="12"/>
  </r>
  <r>
    <x v="12"/>
    <x v="0"/>
    <n v="117442"/>
    <x v="65"/>
    <x v="1"/>
    <x v="1"/>
    <x v="1"/>
    <m/>
    <m/>
    <m/>
    <m/>
    <m/>
    <x v="0"/>
    <x v="0"/>
    <x v="12"/>
  </r>
  <r>
    <x v="12"/>
    <x v="0"/>
    <n v="203631"/>
    <x v="74"/>
    <x v="1"/>
    <x v="1"/>
    <x v="1"/>
    <m/>
    <m/>
    <m/>
    <m/>
    <m/>
    <x v="0"/>
    <x v="0"/>
    <x v="12"/>
  </r>
  <r>
    <x v="12"/>
    <x v="0"/>
    <n v="117230"/>
    <x v="60"/>
    <x v="1"/>
    <x v="1"/>
    <x v="1"/>
    <m/>
    <m/>
    <m/>
    <m/>
    <m/>
    <x v="0"/>
    <x v="0"/>
    <x v="12"/>
  </r>
  <r>
    <x v="12"/>
    <x v="0"/>
    <n v="204615"/>
    <x v="67"/>
    <x v="1"/>
    <x v="1"/>
    <x v="1"/>
    <m/>
    <m/>
    <m/>
    <m/>
    <m/>
    <x v="0"/>
    <x v="0"/>
    <x v="12"/>
  </r>
  <r>
    <x v="12"/>
    <x v="0"/>
    <n v="117819"/>
    <x v="69"/>
    <x v="0"/>
    <x v="2"/>
    <x v="2"/>
    <m/>
    <m/>
    <m/>
    <m/>
    <m/>
    <x v="0"/>
    <x v="0"/>
    <x v="12"/>
  </r>
  <r>
    <x v="12"/>
    <x v="0"/>
    <n v="2737"/>
    <x v="45"/>
    <x v="1"/>
    <x v="1"/>
    <x v="1"/>
    <s v="270"/>
    <s v="270"/>
    <s v="94,5"/>
    <s v="22,95"/>
    <s v="0,22"/>
    <x v="8"/>
    <x v="1"/>
    <x v="12"/>
  </r>
  <r>
    <x v="12"/>
    <x v="0"/>
    <n v="117819"/>
    <x v="69"/>
    <x v="0"/>
    <x v="0"/>
    <x v="0"/>
    <m/>
    <m/>
    <m/>
    <m/>
    <m/>
    <x v="0"/>
    <x v="0"/>
    <x v="12"/>
  </r>
  <r>
    <x v="12"/>
    <x v="0"/>
    <n v="2737"/>
    <x v="45"/>
    <x v="0"/>
    <x v="2"/>
    <x v="2"/>
    <m/>
    <m/>
    <m/>
    <m/>
    <m/>
    <x v="0"/>
    <x v="0"/>
    <x v="12"/>
  </r>
  <r>
    <x v="12"/>
    <x v="0"/>
    <n v="204939"/>
    <x v="63"/>
    <x v="1"/>
    <x v="1"/>
    <x v="1"/>
    <m/>
    <m/>
    <m/>
    <m/>
    <m/>
    <x v="0"/>
    <x v="0"/>
    <x v="12"/>
  </r>
  <r>
    <x v="12"/>
    <x v="0"/>
    <n v="204952"/>
    <x v="57"/>
    <x v="1"/>
    <x v="1"/>
    <x v="1"/>
    <m/>
    <m/>
    <m/>
    <m/>
    <m/>
    <x v="0"/>
    <x v="0"/>
    <x v="12"/>
  </r>
  <r>
    <x v="12"/>
    <x v="0"/>
    <n v="218623"/>
    <x v="1"/>
    <x v="1"/>
    <x v="2"/>
    <x v="2"/>
    <s v="300"/>
    <s v="300"/>
    <s v="105"/>
    <s v="25,5"/>
    <s v="75"/>
    <x v="0"/>
    <x v="1"/>
    <x v="12"/>
  </r>
  <r>
    <x v="12"/>
    <x v="0"/>
    <n v="218623"/>
    <x v="1"/>
    <x v="0"/>
    <x v="0"/>
    <x v="0"/>
    <m/>
    <m/>
    <m/>
    <m/>
    <m/>
    <x v="0"/>
    <x v="0"/>
    <x v="12"/>
  </r>
  <r>
    <x v="12"/>
    <x v="0"/>
    <n v="205104"/>
    <x v="52"/>
    <x v="1"/>
    <x v="1"/>
    <x v="1"/>
    <m/>
    <m/>
    <m/>
    <m/>
    <m/>
    <x v="0"/>
    <x v="0"/>
    <x v="12"/>
  </r>
  <r>
    <x v="12"/>
    <x v="0"/>
    <n v="218623"/>
    <x v="1"/>
    <x v="0"/>
    <x v="1"/>
    <x v="1"/>
    <m/>
    <m/>
    <m/>
    <m/>
    <m/>
    <x v="0"/>
    <x v="0"/>
    <x v="12"/>
  </r>
  <r>
    <x v="12"/>
    <x v="0"/>
    <n v="205228"/>
    <x v="50"/>
    <x v="1"/>
    <x v="1"/>
    <x v="1"/>
    <s v="205"/>
    <s v="205"/>
    <s v="71,75"/>
    <s v="17,43"/>
    <s v="0,16"/>
    <x v="10"/>
    <x v="1"/>
    <x v="12"/>
  </r>
  <r>
    <x v="12"/>
    <x v="0"/>
    <n v="300862"/>
    <x v="73"/>
    <x v="0"/>
    <x v="2"/>
    <x v="2"/>
    <m/>
    <m/>
    <m/>
    <m/>
    <m/>
    <x v="0"/>
    <x v="0"/>
    <x v="12"/>
  </r>
  <r>
    <x v="12"/>
    <x v="3"/>
    <n v="205349"/>
    <x v="0"/>
    <x v="1"/>
    <x v="1"/>
    <x v="1"/>
    <m/>
    <m/>
    <m/>
    <m/>
    <m/>
    <x v="0"/>
    <x v="0"/>
    <x v="12"/>
  </r>
  <r>
    <x v="12"/>
    <x v="0"/>
    <n v="205985"/>
    <x v="42"/>
    <x v="1"/>
    <x v="2"/>
    <x v="2"/>
    <s v="225"/>
    <s v="225"/>
    <s v="78,75"/>
    <s v="19,13"/>
    <s v="56.25"/>
    <x v="0"/>
    <x v="1"/>
    <x v="12"/>
  </r>
  <r>
    <x v="12"/>
    <x v="0"/>
    <n v="300862"/>
    <x v="73"/>
    <x v="0"/>
    <x v="0"/>
    <x v="0"/>
    <m/>
    <m/>
    <m/>
    <m/>
    <m/>
    <x v="0"/>
    <x v="0"/>
    <x v="12"/>
  </r>
  <r>
    <x v="12"/>
    <x v="0"/>
    <n v="205985"/>
    <x v="42"/>
    <x v="1"/>
    <x v="1"/>
    <x v="1"/>
    <m/>
    <m/>
    <m/>
    <m/>
    <m/>
    <x v="0"/>
    <x v="0"/>
    <x v="12"/>
  </r>
  <r>
    <x v="12"/>
    <x v="0"/>
    <n v="686"/>
    <x v="27"/>
    <x v="0"/>
    <x v="2"/>
    <x v="2"/>
    <m/>
    <m/>
    <m/>
    <m/>
    <m/>
    <x v="0"/>
    <x v="0"/>
    <x v="12"/>
  </r>
  <r>
    <x v="12"/>
    <x v="0"/>
    <n v="206236"/>
    <x v="38"/>
    <x v="1"/>
    <x v="1"/>
    <x v="1"/>
    <s v="280"/>
    <s v="280"/>
    <s v="98"/>
    <s v="23,8"/>
    <s v="0,22"/>
    <x v="8"/>
    <x v="1"/>
    <x v="12"/>
  </r>
  <r>
    <x v="12"/>
    <x v="0"/>
    <n v="303219"/>
    <x v="6"/>
    <x v="1"/>
    <x v="1"/>
    <x v="1"/>
    <m/>
    <m/>
    <m/>
    <m/>
    <m/>
    <x v="0"/>
    <x v="0"/>
    <x v="12"/>
  </r>
  <r>
    <x v="12"/>
    <x v="0"/>
    <n v="206298"/>
    <x v="36"/>
    <x v="1"/>
    <x v="1"/>
    <x v="1"/>
    <m/>
    <m/>
    <m/>
    <m/>
    <m/>
    <x v="0"/>
    <x v="0"/>
    <x v="12"/>
  </r>
  <r>
    <x v="12"/>
    <x v="0"/>
    <n v="206348"/>
    <x v="25"/>
    <x v="1"/>
    <x v="2"/>
    <x v="2"/>
    <s v="250"/>
    <s v="250"/>
    <s v="87,5"/>
    <s v="21,25"/>
    <s v="62.5"/>
    <x v="0"/>
    <x v="1"/>
    <x v="12"/>
  </r>
  <r>
    <x v="12"/>
    <x v="0"/>
    <n v="686"/>
    <x v="27"/>
    <x v="0"/>
    <x v="0"/>
    <x v="0"/>
    <s v="445"/>
    <s v="445"/>
    <s v="155,75"/>
    <s v="37,83"/>
    <s v="0,36"/>
    <x v="6"/>
    <x v="1"/>
    <x v="12"/>
  </r>
  <r>
    <x v="12"/>
    <x v="6"/>
    <n v="206348"/>
    <x v="25"/>
    <x v="1"/>
    <x v="1"/>
    <x v="1"/>
    <s v="150"/>
    <s v="150"/>
    <s v="52,5"/>
    <s v="12,75"/>
    <s v="0,12"/>
    <x v="5"/>
    <x v="1"/>
    <x v="12"/>
  </r>
  <r>
    <x v="12"/>
    <x v="0"/>
    <n v="686"/>
    <x v="27"/>
    <x v="1"/>
    <x v="1"/>
    <x v="1"/>
    <s v="445"/>
    <s v="445"/>
    <s v="155,75"/>
    <s v="37,83"/>
    <s v="0,36"/>
    <x v="6"/>
    <x v="1"/>
    <x v="12"/>
  </r>
  <r>
    <x v="12"/>
    <x v="0"/>
    <n v="206708"/>
    <x v="4"/>
    <x v="0"/>
    <x v="2"/>
    <x v="2"/>
    <m/>
    <m/>
    <m/>
    <m/>
    <m/>
    <x v="0"/>
    <x v="0"/>
    <x v="12"/>
  </r>
  <r>
    <x v="12"/>
    <x v="0"/>
    <n v="206708"/>
    <x v="4"/>
    <x v="1"/>
    <x v="1"/>
    <x v="1"/>
    <m/>
    <m/>
    <m/>
    <m/>
    <m/>
    <x v="0"/>
    <x v="0"/>
    <x v="12"/>
  </r>
  <r>
    <x v="12"/>
    <x v="0"/>
    <n v="206968"/>
    <x v="86"/>
    <x v="1"/>
    <x v="2"/>
    <x v="2"/>
    <s v="215"/>
    <s v="215"/>
    <s v="75,25"/>
    <s v="18,28"/>
    <s v="53.75"/>
    <x v="0"/>
    <x v="1"/>
    <x v="12"/>
  </r>
  <r>
    <x v="12"/>
    <x v="0"/>
    <n v="209209"/>
    <x v="13"/>
    <x v="0"/>
    <x v="2"/>
    <x v="2"/>
    <m/>
    <m/>
    <m/>
    <m/>
    <m/>
    <x v="0"/>
    <x v="0"/>
    <x v="12"/>
  </r>
  <r>
    <x v="12"/>
    <x v="0"/>
    <n v="209209"/>
    <x v="13"/>
    <x v="0"/>
    <x v="0"/>
    <x v="0"/>
    <m/>
    <m/>
    <m/>
    <m/>
    <m/>
    <x v="0"/>
    <x v="0"/>
    <x v="12"/>
  </r>
  <r>
    <x v="12"/>
    <x v="0"/>
    <n v="207404"/>
    <x v="2"/>
    <x v="1"/>
    <x v="1"/>
    <x v="1"/>
    <m/>
    <m/>
    <m/>
    <m/>
    <m/>
    <x v="0"/>
    <x v="0"/>
    <x v="12"/>
  </r>
  <r>
    <x v="12"/>
    <x v="0"/>
    <n v="204939"/>
    <x v="63"/>
    <x v="0"/>
    <x v="2"/>
    <x v="2"/>
    <m/>
    <m/>
    <m/>
    <m/>
    <m/>
    <x v="0"/>
    <x v="0"/>
    <x v="12"/>
  </r>
  <r>
    <x v="12"/>
    <x v="0"/>
    <n v="207743"/>
    <x v="5"/>
    <x v="1"/>
    <x v="1"/>
    <x v="1"/>
    <m/>
    <m/>
    <m/>
    <m/>
    <m/>
    <x v="0"/>
    <x v="0"/>
    <x v="12"/>
  </r>
  <r>
    <x v="12"/>
    <x v="0"/>
    <n v="208277"/>
    <x v="8"/>
    <x v="1"/>
    <x v="2"/>
    <x v="2"/>
    <s v="175"/>
    <s v="175"/>
    <s v="61,25"/>
    <s v="14,88"/>
    <s v="43.75"/>
    <x v="0"/>
    <x v="1"/>
    <x v="12"/>
  </r>
  <r>
    <x v="12"/>
    <x v="0"/>
    <n v="204939"/>
    <x v="63"/>
    <x v="0"/>
    <x v="0"/>
    <x v="0"/>
    <m/>
    <m/>
    <m/>
    <m/>
    <m/>
    <x v="0"/>
    <x v="0"/>
    <x v="12"/>
  </r>
  <r>
    <x v="12"/>
    <x v="3"/>
    <n v="208277"/>
    <x v="8"/>
    <x v="1"/>
    <x v="1"/>
    <x v="1"/>
    <s v="185"/>
    <s v="185"/>
    <s v="64,75"/>
    <s v="15,73"/>
    <s v="0,15"/>
    <x v="2"/>
    <x v="1"/>
    <x v="12"/>
  </r>
  <r>
    <x v="12"/>
    <x v="0"/>
    <n v="301981"/>
    <x v="53"/>
    <x v="0"/>
    <x v="0"/>
    <x v="0"/>
    <m/>
    <m/>
    <m/>
    <m/>
    <m/>
    <x v="0"/>
    <x v="0"/>
    <x v="12"/>
  </r>
  <r>
    <x v="12"/>
    <x v="0"/>
    <n v="209208"/>
    <x v="11"/>
    <x v="1"/>
    <x v="1"/>
    <x v="1"/>
    <m/>
    <m/>
    <m/>
    <m/>
    <m/>
    <x v="0"/>
    <x v="0"/>
    <x v="12"/>
  </r>
  <r>
    <x v="12"/>
    <x v="4"/>
    <n v="209209"/>
    <x v="13"/>
    <x v="1"/>
    <x v="1"/>
    <x v="1"/>
    <m/>
    <m/>
    <m/>
    <m/>
    <m/>
    <x v="0"/>
    <x v="0"/>
    <x v="12"/>
  </r>
  <r>
    <x v="12"/>
    <x v="0"/>
    <n v="209211"/>
    <x v="15"/>
    <x v="1"/>
    <x v="1"/>
    <x v="1"/>
    <m/>
    <m/>
    <m/>
    <m/>
    <m/>
    <x v="0"/>
    <x v="0"/>
    <x v="12"/>
  </r>
  <r>
    <x v="12"/>
    <x v="0"/>
    <n v="210001"/>
    <x v="17"/>
    <x v="1"/>
    <x v="2"/>
    <x v="2"/>
    <s v="195"/>
    <s v="195"/>
    <s v="68,25"/>
    <s v="16,58"/>
    <s v="48.75"/>
    <x v="0"/>
    <x v="1"/>
    <x v="12"/>
  </r>
  <r>
    <x v="12"/>
    <x v="0"/>
    <n v="301981"/>
    <x v="53"/>
    <x v="1"/>
    <x v="1"/>
    <x v="1"/>
    <m/>
    <m/>
    <m/>
    <m/>
    <m/>
    <x v="0"/>
    <x v="0"/>
    <x v="12"/>
  </r>
  <r>
    <x v="12"/>
    <x v="0"/>
    <n v="333530"/>
    <x v="54"/>
    <x v="0"/>
    <x v="2"/>
    <x v="2"/>
    <m/>
    <m/>
    <m/>
    <m/>
    <m/>
    <x v="0"/>
    <x v="0"/>
    <x v="12"/>
  </r>
  <r>
    <x v="12"/>
    <x v="0"/>
    <n v="210001"/>
    <x v="17"/>
    <x v="1"/>
    <x v="1"/>
    <x v="1"/>
    <s v="225"/>
    <s v="225"/>
    <s v="78,75"/>
    <s v="19,13"/>
    <s v="0,18"/>
    <x v="4"/>
    <x v="1"/>
    <x v="12"/>
  </r>
  <r>
    <x v="12"/>
    <x v="0"/>
    <n v="333530"/>
    <x v="54"/>
    <x v="0"/>
    <x v="0"/>
    <x v="0"/>
    <m/>
    <m/>
    <m/>
    <m/>
    <m/>
    <x v="0"/>
    <x v="0"/>
    <x v="12"/>
  </r>
  <r>
    <x v="12"/>
    <x v="0"/>
    <n v="333530"/>
    <x v="54"/>
    <x v="1"/>
    <x v="1"/>
    <x v="1"/>
    <m/>
    <m/>
    <m/>
    <m/>
    <m/>
    <x v="0"/>
    <x v="0"/>
    <x v="12"/>
  </r>
  <r>
    <x v="12"/>
    <x v="1"/>
    <n v="210127"/>
    <x v="18"/>
    <x v="1"/>
    <x v="1"/>
    <x v="1"/>
    <m/>
    <m/>
    <m/>
    <m/>
    <m/>
    <x v="0"/>
    <x v="0"/>
    <x v="12"/>
  </r>
  <r>
    <x v="12"/>
    <x v="0"/>
    <n v="210515"/>
    <x v="23"/>
    <x v="1"/>
    <x v="2"/>
    <x v="2"/>
    <s v="200"/>
    <s v="200"/>
    <s v="70"/>
    <s v="17"/>
    <s v="50"/>
    <x v="0"/>
    <x v="1"/>
    <x v="12"/>
  </r>
  <r>
    <x v="12"/>
    <x v="0"/>
    <n v="210001"/>
    <x v="17"/>
    <x v="0"/>
    <x v="0"/>
    <x v="0"/>
    <s v="225"/>
    <s v="225"/>
    <s v="78,75"/>
    <s v="19,13"/>
    <s v="0,18"/>
    <x v="4"/>
    <x v="1"/>
    <x v="12"/>
  </r>
  <r>
    <x v="12"/>
    <x v="0"/>
    <n v="218628"/>
    <x v="79"/>
    <x v="0"/>
    <x v="0"/>
    <x v="0"/>
    <m/>
    <m/>
    <m/>
    <m/>
    <m/>
    <x v="0"/>
    <x v="0"/>
    <x v="12"/>
  </r>
  <r>
    <x v="12"/>
    <x v="0"/>
    <n v="210515"/>
    <x v="23"/>
    <x v="1"/>
    <x v="1"/>
    <x v="1"/>
    <m/>
    <m/>
    <m/>
    <m/>
    <m/>
    <x v="0"/>
    <x v="0"/>
    <x v="12"/>
  </r>
  <r>
    <x v="12"/>
    <x v="0"/>
    <n v="311895"/>
    <x v="3"/>
    <x v="0"/>
    <x v="2"/>
    <x v="2"/>
    <m/>
    <m/>
    <m/>
    <m/>
    <m/>
    <x v="0"/>
    <x v="0"/>
    <x v="12"/>
  </r>
  <r>
    <x v="12"/>
    <x v="0"/>
    <n v="311895"/>
    <x v="3"/>
    <x v="0"/>
    <x v="0"/>
    <x v="0"/>
    <m/>
    <m/>
    <m/>
    <m/>
    <m/>
    <x v="0"/>
    <x v="0"/>
    <x v="12"/>
  </r>
  <r>
    <x v="12"/>
    <x v="0"/>
    <n v="210557"/>
    <x v="28"/>
    <x v="1"/>
    <x v="1"/>
    <x v="1"/>
    <m/>
    <m/>
    <m/>
    <m/>
    <m/>
    <x v="0"/>
    <x v="0"/>
    <x v="12"/>
  </r>
  <r>
    <x v="12"/>
    <x v="0"/>
    <n v="211415"/>
    <x v="29"/>
    <x v="1"/>
    <x v="1"/>
    <x v="1"/>
    <m/>
    <m/>
    <m/>
    <m/>
    <m/>
    <x v="0"/>
    <x v="0"/>
    <x v="12"/>
  </r>
  <r>
    <x v="12"/>
    <x v="0"/>
    <n v="209208"/>
    <x v="11"/>
    <x v="0"/>
    <x v="2"/>
    <x v="2"/>
    <m/>
    <m/>
    <m/>
    <m/>
    <m/>
    <x v="0"/>
    <x v="0"/>
    <x v="12"/>
  </r>
  <r>
    <x v="12"/>
    <x v="4"/>
    <n v="211470"/>
    <x v="31"/>
    <x v="1"/>
    <x v="1"/>
    <x v="1"/>
    <m/>
    <m/>
    <m/>
    <m/>
    <m/>
    <x v="0"/>
    <x v="0"/>
    <x v="12"/>
  </r>
  <r>
    <x v="12"/>
    <x v="0"/>
    <n v="213849"/>
    <x v="37"/>
    <x v="1"/>
    <x v="1"/>
    <x v="1"/>
    <m/>
    <m/>
    <m/>
    <m/>
    <m/>
    <x v="0"/>
    <x v="0"/>
    <x v="12"/>
  </r>
  <r>
    <x v="12"/>
    <x v="0"/>
    <n v="214951"/>
    <x v="40"/>
    <x v="1"/>
    <x v="1"/>
    <x v="1"/>
    <m/>
    <m/>
    <m/>
    <m/>
    <m/>
    <x v="0"/>
    <x v="0"/>
    <x v="12"/>
  </r>
  <r>
    <x v="12"/>
    <x v="3"/>
    <n v="215020"/>
    <x v="43"/>
    <x v="1"/>
    <x v="2"/>
    <x v="2"/>
    <s v="50"/>
    <s v="50"/>
    <s v="17,5"/>
    <s v="4,25"/>
    <s v="12.5"/>
    <x v="0"/>
    <x v="1"/>
    <x v="12"/>
  </r>
  <r>
    <x v="12"/>
    <x v="0"/>
    <n v="215020"/>
    <x v="43"/>
    <x v="1"/>
    <x v="1"/>
    <x v="1"/>
    <m/>
    <m/>
    <m/>
    <m/>
    <m/>
    <x v="0"/>
    <x v="0"/>
    <x v="12"/>
  </r>
  <r>
    <x v="12"/>
    <x v="0"/>
    <n v="216476"/>
    <x v="48"/>
    <x v="1"/>
    <x v="1"/>
    <x v="1"/>
    <m/>
    <m/>
    <m/>
    <m/>
    <m/>
    <x v="0"/>
    <x v="0"/>
    <x v="12"/>
  </r>
  <r>
    <x v="12"/>
    <x v="0"/>
    <n v="300363"/>
    <x v="62"/>
    <x v="0"/>
    <x v="0"/>
    <x v="0"/>
    <m/>
    <m/>
    <m/>
    <m/>
    <m/>
    <x v="0"/>
    <x v="0"/>
    <x v="12"/>
  </r>
  <r>
    <x v="12"/>
    <x v="0"/>
    <n v="217081"/>
    <x v="51"/>
    <x v="1"/>
    <x v="1"/>
    <x v="1"/>
    <m/>
    <m/>
    <m/>
    <m/>
    <m/>
    <x v="0"/>
    <x v="0"/>
    <x v="12"/>
  </r>
  <r>
    <x v="12"/>
    <x v="0"/>
    <n v="217678"/>
    <x v="55"/>
    <x v="1"/>
    <x v="1"/>
    <x v="1"/>
    <m/>
    <m/>
    <m/>
    <m/>
    <m/>
    <x v="0"/>
    <x v="0"/>
    <x v="12"/>
  </r>
  <r>
    <x v="12"/>
    <x v="0"/>
    <n v="218210"/>
    <x v="61"/>
    <x v="1"/>
    <x v="2"/>
    <x v="2"/>
    <s v="185"/>
    <s v="185"/>
    <s v="64,75"/>
    <s v="15,73"/>
    <s v="46.25"/>
    <x v="0"/>
    <x v="1"/>
    <x v="12"/>
  </r>
  <r>
    <x v="12"/>
    <x v="0"/>
    <n v="209208"/>
    <x v="11"/>
    <x v="0"/>
    <x v="0"/>
    <x v="0"/>
    <m/>
    <m/>
    <m/>
    <m/>
    <m/>
    <x v="0"/>
    <x v="0"/>
    <x v="12"/>
  </r>
  <r>
    <x v="12"/>
    <x v="0"/>
    <n v="218402"/>
    <x v="71"/>
    <x v="1"/>
    <x v="2"/>
    <x v="2"/>
    <s v="135"/>
    <s v="135"/>
    <s v="47,25"/>
    <s v="11,48"/>
    <s v="33.75"/>
    <x v="0"/>
    <x v="1"/>
    <x v="12"/>
  </r>
  <r>
    <x v="12"/>
    <x v="0"/>
    <n v="218225"/>
    <x v="66"/>
    <x v="1"/>
    <x v="1"/>
    <x v="1"/>
    <m/>
    <m/>
    <m/>
    <m/>
    <m/>
    <x v="0"/>
    <x v="0"/>
    <x v="12"/>
  </r>
  <r>
    <x v="12"/>
    <x v="0"/>
    <n v="218402"/>
    <x v="71"/>
    <x v="1"/>
    <x v="1"/>
    <x v="1"/>
    <m/>
    <m/>
    <m/>
    <m/>
    <m/>
    <x v="0"/>
    <x v="0"/>
    <x v="12"/>
  </r>
  <r>
    <x v="12"/>
    <x v="0"/>
    <n v="218616"/>
    <x v="76"/>
    <x v="1"/>
    <x v="1"/>
    <x v="1"/>
    <m/>
    <m/>
    <m/>
    <m/>
    <m/>
    <x v="0"/>
    <x v="0"/>
    <x v="12"/>
  </r>
  <r>
    <x v="12"/>
    <x v="0"/>
    <n v="218402"/>
    <x v="71"/>
    <x v="0"/>
    <x v="0"/>
    <x v="0"/>
    <m/>
    <m/>
    <m/>
    <m/>
    <m/>
    <x v="0"/>
    <x v="0"/>
    <x v="12"/>
  </r>
  <r>
    <x v="12"/>
    <x v="0"/>
    <n v="218628"/>
    <x v="79"/>
    <x v="1"/>
    <x v="2"/>
    <x v="2"/>
    <s v="190"/>
    <s v="190"/>
    <s v="66,5"/>
    <s v="16,15"/>
    <s v="47.5"/>
    <x v="0"/>
    <x v="1"/>
    <x v="12"/>
  </r>
  <r>
    <x v="12"/>
    <x v="0"/>
    <n v="218628"/>
    <x v="79"/>
    <x v="1"/>
    <x v="1"/>
    <x v="1"/>
    <m/>
    <m/>
    <m/>
    <m/>
    <m/>
    <x v="0"/>
    <x v="0"/>
    <x v="12"/>
  </r>
  <r>
    <x v="12"/>
    <x v="0"/>
    <n v="218644"/>
    <x v="85"/>
    <x v="1"/>
    <x v="2"/>
    <x v="2"/>
    <s v="85"/>
    <s v="85"/>
    <s v="29,75"/>
    <s v="7,23"/>
    <s v="21.25"/>
    <x v="0"/>
    <x v="1"/>
    <x v="12"/>
  </r>
  <r>
    <x v="12"/>
    <x v="0"/>
    <n v="218644"/>
    <x v="85"/>
    <x v="1"/>
    <x v="1"/>
    <x v="1"/>
    <m/>
    <m/>
    <m/>
    <m/>
    <m/>
    <x v="0"/>
    <x v="0"/>
    <x v="12"/>
  </r>
  <r>
    <x v="12"/>
    <x v="0"/>
    <n v="218674"/>
    <x v="95"/>
    <x v="1"/>
    <x v="1"/>
    <x v="1"/>
    <m/>
    <m/>
    <m/>
    <m/>
    <m/>
    <x v="0"/>
    <x v="0"/>
    <x v="12"/>
  </r>
  <r>
    <x v="12"/>
    <x v="0"/>
    <n v="218698"/>
    <x v="97"/>
    <x v="1"/>
    <x v="1"/>
    <x v="1"/>
    <s v="125"/>
    <s v="125"/>
    <s v="43,75"/>
    <s v="10,63"/>
    <s v="0,1"/>
    <x v="9"/>
    <x v="1"/>
    <x v="12"/>
  </r>
  <r>
    <x v="12"/>
    <x v="0"/>
    <n v="218732"/>
    <x v="89"/>
    <x v="1"/>
    <x v="1"/>
    <x v="1"/>
    <m/>
    <m/>
    <m/>
    <m/>
    <m/>
    <x v="0"/>
    <x v="0"/>
    <x v="12"/>
  </r>
  <r>
    <x v="12"/>
    <x v="0"/>
    <n v="218916"/>
    <x v="72"/>
    <x v="1"/>
    <x v="1"/>
    <x v="1"/>
    <m/>
    <m/>
    <m/>
    <m/>
    <m/>
    <x v="0"/>
    <x v="0"/>
    <x v="12"/>
  </r>
  <r>
    <x v="12"/>
    <x v="0"/>
    <n v="158311"/>
    <x v="80"/>
    <x v="0"/>
    <x v="2"/>
    <x v="2"/>
    <m/>
    <m/>
    <m/>
    <m/>
    <m/>
    <x v="0"/>
    <x v="0"/>
    <x v="12"/>
  </r>
  <r>
    <x v="12"/>
    <x v="0"/>
    <n v="158311"/>
    <x v="80"/>
    <x v="0"/>
    <x v="0"/>
    <x v="0"/>
    <m/>
    <m/>
    <m/>
    <m/>
    <m/>
    <x v="0"/>
    <x v="0"/>
    <x v="12"/>
  </r>
  <r>
    <x v="12"/>
    <x v="3"/>
    <n v="218987"/>
    <x v="105"/>
    <x v="1"/>
    <x v="2"/>
    <x v="2"/>
    <s v="55"/>
    <s v="55"/>
    <s v="19,25"/>
    <s v="4,68"/>
    <s v="13.75"/>
    <x v="0"/>
    <x v="1"/>
    <x v="12"/>
  </r>
  <r>
    <x v="12"/>
    <x v="0"/>
    <n v="300711"/>
    <x v="84"/>
    <x v="0"/>
    <x v="2"/>
    <x v="2"/>
    <m/>
    <m/>
    <m/>
    <m/>
    <m/>
    <x v="0"/>
    <x v="0"/>
    <x v="12"/>
  </r>
  <r>
    <x v="12"/>
    <x v="3"/>
    <n v="218987"/>
    <x v="105"/>
    <x v="1"/>
    <x v="0"/>
    <x v="0"/>
    <s v="125"/>
    <s v="125"/>
    <s v="43,75"/>
    <s v="10,63"/>
    <s v="0,1"/>
    <x v="9"/>
    <x v="1"/>
    <x v="12"/>
  </r>
  <r>
    <x v="12"/>
    <x v="0"/>
    <n v="300711"/>
    <x v="84"/>
    <x v="0"/>
    <x v="0"/>
    <x v="0"/>
    <m/>
    <m/>
    <m/>
    <m/>
    <m/>
    <x v="0"/>
    <x v="0"/>
    <x v="12"/>
  </r>
  <r>
    <x v="12"/>
    <x v="2"/>
    <n v="218987"/>
    <x v="105"/>
    <x v="1"/>
    <x v="1"/>
    <x v="1"/>
    <s v="125"/>
    <s v="125"/>
    <s v="43,75"/>
    <s v="10,63"/>
    <s v="0,1"/>
    <x v="9"/>
    <x v="1"/>
    <x v="12"/>
  </r>
  <r>
    <x v="12"/>
    <x v="0"/>
    <n v="205985"/>
    <x v="42"/>
    <x v="0"/>
    <x v="0"/>
    <x v="0"/>
    <m/>
    <m/>
    <m/>
    <m/>
    <m/>
    <x v="0"/>
    <x v="0"/>
    <x v="12"/>
  </r>
  <r>
    <x v="12"/>
    <x v="0"/>
    <n v="300169"/>
    <x v="101"/>
    <x v="1"/>
    <x v="2"/>
    <x v="2"/>
    <s v="100"/>
    <s v="100"/>
    <s v="35"/>
    <s v="8,5"/>
    <s v="25"/>
    <x v="0"/>
    <x v="1"/>
    <x v="12"/>
  </r>
  <r>
    <x v="12"/>
    <x v="0"/>
    <n v="300169"/>
    <x v="101"/>
    <x v="1"/>
    <x v="1"/>
    <x v="1"/>
    <s v="95"/>
    <s v="95"/>
    <s v="33,25"/>
    <s v="8,08"/>
    <s v="0,08"/>
    <x v="7"/>
    <x v="1"/>
    <x v="12"/>
  </r>
  <r>
    <x v="12"/>
    <x v="3"/>
    <n v="300219"/>
    <x v="104"/>
    <x v="1"/>
    <x v="1"/>
    <x v="1"/>
    <m/>
    <m/>
    <m/>
    <m/>
    <m/>
    <x v="0"/>
    <x v="0"/>
    <x v="12"/>
  </r>
  <r>
    <x v="12"/>
    <x v="0"/>
    <n v="300571"/>
    <x v="99"/>
    <x v="1"/>
    <x v="2"/>
    <x v="2"/>
    <s v="0"/>
    <s v="115"/>
    <s v="40,25"/>
    <s v="9,78"/>
    <s v="0"/>
    <x v="0"/>
    <x v="1"/>
    <x v="12"/>
  </r>
  <r>
    <x v="12"/>
    <x v="0"/>
    <n v="300571"/>
    <x v="99"/>
    <x v="1"/>
    <x v="1"/>
    <x v="1"/>
    <s v="0"/>
    <s v="150"/>
    <s v="52,5"/>
    <s v="12,75"/>
    <s v="0"/>
    <x v="11"/>
    <x v="1"/>
    <x v="12"/>
  </r>
  <r>
    <x v="12"/>
    <x v="0"/>
    <n v="300711"/>
    <x v="84"/>
    <x v="1"/>
    <x v="1"/>
    <x v="1"/>
    <m/>
    <m/>
    <m/>
    <m/>
    <m/>
    <x v="0"/>
    <x v="0"/>
    <x v="12"/>
  </r>
  <r>
    <x v="12"/>
    <x v="3"/>
    <n v="300862"/>
    <x v="73"/>
    <x v="1"/>
    <x v="1"/>
    <x v="1"/>
    <m/>
    <m/>
    <m/>
    <m/>
    <m/>
    <x v="0"/>
    <x v="0"/>
    <x v="12"/>
  </r>
  <r>
    <x v="12"/>
    <x v="0"/>
    <n v="300987"/>
    <x v="93"/>
    <x v="1"/>
    <x v="1"/>
    <x v="1"/>
    <m/>
    <m/>
    <m/>
    <m/>
    <m/>
    <x v="0"/>
    <x v="0"/>
    <x v="12"/>
  </r>
  <r>
    <x v="12"/>
    <x v="0"/>
    <n v="207743"/>
    <x v="5"/>
    <x v="1"/>
    <x v="2"/>
    <x v="2"/>
    <s v="205"/>
    <s v="205"/>
    <s v="71,75"/>
    <s v="17,43"/>
    <s v="51.25"/>
    <x v="0"/>
    <x v="1"/>
    <x v="12"/>
  </r>
  <r>
    <x v="12"/>
    <x v="0"/>
    <n v="301229"/>
    <x v="91"/>
    <x v="1"/>
    <x v="2"/>
    <x v="2"/>
    <s v="350"/>
    <s v="350"/>
    <s v="122,5"/>
    <s v="29,75"/>
    <s v="87.5"/>
    <x v="0"/>
    <x v="1"/>
    <x v="12"/>
  </r>
  <r>
    <x v="12"/>
    <x v="0"/>
    <n v="301760"/>
    <x v="81"/>
    <x v="1"/>
    <x v="2"/>
    <x v="2"/>
    <s v="180"/>
    <s v="180"/>
    <s v="63"/>
    <s v="15,3"/>
    <s v="45"/>
    <x v="0"/>
    <x v="1"/>
    <x v="12"/>
  </r>
  <r>
    <x v="12"/>
    <x v="0"/>
    <n v="207743"/>
    <x v="5"/>
    <x v="0"/>
    <x v="0"/>
    <x v="0"/>
    <m/>
    <m/>
    <m/>
    <m/>
    <m/>
    <x v="0"/>
    <x v="0"/>
    <x v="12"/>
  </r>
  <r>
    <x v="12"/>
    <x v="3"/>
    <n v="301760"/>
    <x v="81"/>
    <x v="1"/>
    <x v="1"/>
    <x v="1"/>
    <s v="150"/>
    <s v="150"/>
    <s v="52,5"/>
    <s v="12,75"/>
    <s v="0,12"/>
    <x v="5"/>
    <x v="1"/>
    <x v="12"/>
  </r>
  <r>
    <x v="12"/>
    <x v="0"/>
    <n v="211470"/>
    <x v="31"/>
    <x v="0"/>
    <x v="2"/>
    <x v="2"/>
    <m/>
    <m/>
    <m/>
    <m/>
    <m/>
    <x v="0"/>
    <x v="0"/>
    <x v="12"/>
  </r>
  <r>
    <x v="12"/>
    <x v="0"/>
    <n v="211470"/>
    <x v="31"/>
    <x v="0"/>
    <x v="0"/>
    <x v="0"/>
    <m/>
    <m/>
    <m/>
    <m/>
    <m/>
    <x v="0"/>
    <x v="0"/>
    <x v="12"/>
  </r>
  <r>
    <x v="12"/>
    <x v="0"/>
    <n v="301805"/>
    <x v="78"/>
    <x v="1"/>
    <x v="2"/>
    <x v="2"/>
    <s v="200"/>
    <s v="200"/>
    <s v="70"/>
    <s v="17"/>
    <s v="50"/>
    <x v="0"/>
    <x v="1"/>
    <x v="12"/>
  </r>
  <r>
    <x v="12"/>
    <x v="0"/>
    <n v="130744"/>
    <x v="103"/>
    <x v="1"/>
    <x v="0"/>
    <x v="0"/>
    <s v="160"/>
    <s v="160"/>
    <s v="56"/>
    <s v="13,6"/>
    <s v="0,13"/>
    <x v="13"/>
    <x v="1"/>
    <x v="12"/>
  </r>
  <r>
    <x v="12"/>
    <x v="0"/>
    <n v="218644"/>
    <x v="85"/>
    <x v="0"/>
    <x v="0"/>
    <x v="0"/>
    <m/>
    <m/>
    <m/>
    <m/>
    <m/>
    <x v="0"/>
    <x v="0"/>
    <x v="12"/>
  </r>
  <r>
    <x v="12"/>
    <x v="0"/>
    <n v="301809"/>
    <x v="68"/>
    <x v="1"/>
    <x v="2"/>
    <x v="2"/>
    <s v="175"/>
    <s v="175"/>
    <s v="61,25"/>
    <s v="14,88"/>
    <s v="43.75"/>
    <x v="0"/>
    <x v="1"/>
    <x v="12"/>
  </r>
  <r>
    <x v="12"/>
    <x v="3"/>
    <n v="301809"/>
    <x v="68"/>
    <x v="1"/>
    <x v="1"/>
    <x v="1"/>
    <s v="150"/>
    <s v="150"/>
    <s v="52,5"/>
    <s v="12,75"/>
    <s v="0,12"/>
    <x v="5"/>
    <x v="1"/>
    <x v="12"/>
  </r>
  <r>
    <x v="12"/>
    <x v="0"/>
    <n v="303189"/>
    <x v="9"/>
    <x v="0"/>
    <x v="2"/>
    <x v="2"/>
    <m/>
    <m/>
    <m/>
    <m/>
    <m/>
    <x v="0"/>
    <x v="0"/>
    <x v="12"/>
  </r>
  <r>
    <x v="12"/>
    <x v="1"/>
    <n v="301920"/>
    <x v="64"/>
    <x v="1"/>
    <x v="1"/>
    <x v="1"/>
    <m/>
    <m/>
    <m/>
    <m/>
    <m/>
    <x v="0"/>
    <x v="0"/>
    <x v="12"/>
  </r>
  <r>
    <x v="12"/>
    <x v="0"/>
    <n v="303189"/>
    <x v="9"/>
    <x v="0"/>
    <x v="0"/>
    <x v="0"/>
    <m/>
    <m/>
    <m/>
    <m/>
    <m/>
    <x v="0"/>
    <x v="0"/>
    <x v="12"/>
  </r>
  <r>
    <x v="12"/>
    <x v="3"/>
    <n v="324108"/>
    <x v="46"/>
    <x v="1"/>
    <x v="1"/>
    <x v="1"/>
    <s v="155"/>
    <s v="155"/>
    <s v="54,25"/>
    <s v="13,18"/>
    <s v="0,12"/>
    <x v="5"/>
    <x v="1"/>
    <x v="12"/>
  </r>
  <r>
    <x v="12"/>
    <x v="0"/>
    <n v="301981"/>
    <x v="53"/>
    <x v="1"/>
    <x v="2"/>
    <x v="2"/>
    <s v="200"/>
    <s v="200"/>
    <s v="70"/>
    <s v="17"/>
    <s v="50"/>
    <x v="0"/>
    <x v="1"/>
    <x v="12"/>
  </r>
  <r>
    <x v="12"/>
    <x v="3"/>
    <n v="324108"/>
    <x v="46"/>
    <x v="1"/>
    <x v="0"/>
    <x v="0"/>
    <s v="155"/>
    <s v="155"/>
    <s v="54,25"/>
    <s v="13,18"/>
    <s v="0,12"/>
    <x v="5"/>
    <x v="1"/>
    <x v="12"/>
  </r>
  <r>
    <x v="12"/>
    <x v="3"/>
    <n v="324108"/>
    <x v="46"/>
    <x v="1"/>
    <x v="2"/>
    <x v="2"/>
    <s v="55"/>
    <s v="55"/>
    <s v="19,25"/>
    <s v="4,68"/>
    <s v="13.75"/>
    <x v="0"/>
    <x v="1"/>
    <x v="12"/>
  </r>
  <r>
    <x v="12"/>
    <x v="0"/>
    <n v="301983"/>
    <x v="47"/>
    <x v="1"/>
    <x v="2"/>
    <x v="2"/>
    <s v="200"/>
    <s v="200"/>
    <s v="70"/>
    <s v="17"/>
    <s v="50"/>
    <x v="0"/>
    <x v="1"/>
    <x v="12"/>
  </r>
  <r>
    <x v="12"/>
    <x v="0"/>
    <n v="206348"/>
    <x v="25"/>
    <x v="0"/>
    <x v="0"/>
    <x v="0"/>
    <s v="150"/>
    <s v="150"/>
    <s v="52,5"/>
    <s v="12,75"/>
    <s v="0,12"/>
    <x v="5"/>
    <x v="1"/>
    <x v="12"/>
  </r>
  <r>
    <x v="12"/>
    <x v="0"/>
    <n v="206968"/>
    <x v="86"/>
    <x v="0"/>
    <x v="0"/>
    <x v="0"/>
    <m/>
    <m/>
    <m/>
    <m/>
    <m/>
    <x v="0"/>
    <x v="0"/>
    <x v="12"/>
  </r>
  <r>
    <x v="12"/>
    <x v="0"/>
    <n v="323608"/>
    <x v="44"/>
    <x v="1"/>
    <x v="1"/>
    <x v="1"/>
    <s v="130"/>
    <s v="130"/>
    <s v="45,5"/>
    <s v="11,05"/>
    <s v="0,1"/>
    <x v="9"/>
    <x v="1"/>
    <x v="12"/>
  </r>
  <r>
    <x v="12"/>
    <x v="0"/>
    <n v="300363"/>
    <x v="62"/>
    <x v="0"/>
    <x v="1"/>
    <x v="1"/>
    <m/>
    <m/>
    <m/>
    <m/>
    <m/>
    <x v="0"/>
    <x v="0"/>
    <x v="12"/>
  </r>
  <r>
    <x v="12"/>
    <x v="0"/>
    <n v="206968"/>
    <x v="86"/>
    <x v="0"/>
    <x v="1"/>
    <x v="1"/>
    <m/>
    <m/>
    <m/>
    <m/>
    <m/>
    <x v="0"/>
    <x v="0"/>
    <x v="12"/>
  </r>
  <r>
    <x v="12"/>
    <x v="0"/>
    <n v="218732"/>
    <x v="89"/>
    <x v="0"/>
    <x v="2"/>
    <x v="2"/>
    <m/>
    <m/>
    <m/>
    <m/>
    <m/>
    <x v="0"/>
    <x v="0"/>
    <x v="12"/>
  </r>
  <r>
    <x v="12"/>
    <x v="0"/>
    <n v="321932"/>
    <x v="41"/>
    <x v="1"/>
    <x v="2"/>
    <x v="2"/>
    <s v="230"/>
    <s v="230"/>
    <s v="80,5"/>
    <s v="19,55"/>
    <s v="57.5"/>
    <x v="0"/>
    <x v="1"/>
    <x v="12"/>
  </r>
  <r>
    <x v="12"/>
    <x v="0"/>
    <n v="317470"/>
    <x v="34"/>
    <x v="1"/>
    <x v="1"/>
    <x v="1"/>
    <s v="75"/>
    <s v="75"/>
    <s v="26,25"/>
    <s v="6,38"/>
    <s v="0,06"/>
    <x v="3"/>
    <x v="1"/>
    <x v="12"/>
  </r>
  <r>
    <x v="12"/>
    <x v="0"/>
    <n v="302335"/>
    <x v="39"/>
    <x v="1"/>
    <x v="2"/>
    <x v="2"/>
    <s v="145"/>
    <s v="145"/>
    <s v="50,75"/>
    <s v="12,33"/>
    <s v="36.25"/>
    <x v="0"/>
    <x v="1"/>
    <x v="12"/>
  </r>
  <r>
    <x v="12"/>
    <x v="0"/>
    <n v="218732"/>
    <x v="89"/>
    <x v="0"/>
    <x v="0"/>
    <x v="0"/>
    <m/>
    <m/>
    <m/>
    <m/>
    <m/>
    <x v="0"/>
    <x v="0"/>
    <x v="12"/>
  </r>
  <r>
    <x v="12"/>
    <x v="0"/>
    <n v="317470"/>
    <x v="34"/>
    <x v="1"/>
    <x v="2"/>
    <x v="2"/>
    <s v="100"/>
    <s v="100"/>
    <s v="35"/>
    <s v="8,5"/>
    <s v="25"/>
    <x v="0"/>
    <x v="1"/>
    <x v="12"/>
  </r>
  <r>
    <x v="12"/>
    <x v="3"/>
    <n v="316879"/>
    <x v="32"/>
    <x v="1"/>
    <x v="2"/>
    <x v="2"/>
    <s v="60"/>
    <s v="60"/>
    <s v="21"/>
    <s v="5,1"/>
    <s v="15"/>
    <x v="0"/>
    <x v="1"/>
    <x v="12"/>
  </r>
  <r>
    <x v="12"/>
    <x v="0"/>
    <n v="302335"/>
    <x v="39"/>
    <x v="1"/>
    <x v="1"/>
    <x v="1"/>
    <m/>
    <m/>
    <m/>
    <m/>
    <m/>
    <x v="0"/>
    <x v="0"/>
    <x v="12"/>
  </r>
  <r>
    <x v="12"/>
    <x v="0"/>
    <n v="301983"/>
    <x v="47"/>
    <x v="0"/>
    <x v="0"/>
    <x v="0"/>
    <m/>
    <m/>
    <m/>
    <m/>
    <m/>
    <x v="0"/>
    <x v="0"/>
    <x v="12"/>
  </r>
  <r>
    <x v="12"/>
    <x v="0"/>
    <n v="316646"/>
    <x v="26"/>
    <x v="1"/>
    <x v="1"/>
    <x v="1"/>
    <s v="95"/>
    <s v="95"/>
    <s v="33,25"/>
    <s v="8,08"/>
    <s v="0,08"/>
    <x v="7"/>
    <x v="1"/>
    <x v="12"/>
  </r>
  <r>
    <x v="12"/>
    <x v="0"/>
    <n v="316646"/>
    <x v="26"/>
    <x v="1"/>
    <x v="2"/>
    <x v="2"/>
    <s v="100"/>
    <s v="100"/>
    <s v="35"/>
    <s v="8,5"/>
    <s v="25"/>
    <x v="0"/>
    <x v="1"/>
    <x v="12"/>
  </r>
  <r>
    <x v="12"/>
    <x v="0"/>
    <n v="302737"/>
    <x v="30"/>
    <x v="1"/>
    <x v="2"/>
    <x v="2"/>
    <s v="210"/>
    <s v="210"/>
    <s v="73,5"/>
    <s v="17,85"/>
    <s v="52.5"/>
    <x v="0"/>
    <x v="1"/>
    <x v="12"/>
  </r>
  <r>
    <x v="12"/>
    <x v="0"/>
    <n v="118535"/>
    <x v="90"/>
    <x v="0"/>
    <x v="2"/>
    <x v="2"/>
    <m/>
    <m/>
    <m/>
    <m/>
    <m/>
    <x v="0"/>
    <x v="0"/>
    <x v="12"/>
  </r>
  <r>
    <x v="12"/>
    <x v="0"/>
    <n v="118535"/>
    <x v="90"/>
    <x v="0"/>
    <x v="0"/>
    <x v="0"/>
    <m/>
    <m/>
    <m/>
    <m/>
    <m/>
    <x v="0"/>
    <x v="0"/>
    <x v="12"/>
  </r>
  <r>
    <x v="12"/>
    <x v="0"/>
    <n v="315199"/>
    <x v="22"/>
    <x v="1"/>
    <x v="1"/>
    <x v="1"/>
    <m/>
    <m/>
    <m/>
    <m/>
    <m/>
    <x v="0"/>
    <x v="0"/>
    <x v="12"/>
  </r>
  <r>
    <x v="12"/>
    <x v="0"/>
    <n v="302737"/>
    <x v="30"/>
    <x v="1"/>
    <x v="1"/>
    <x v="1"/>
    <m/>
    <m/>
    <m/>
    <m/>
    <m/>
    <x v="0"/>
    <x v="0"/>
    <x v="12"/>
  </r>
  <r>
    <x v="12"/>
    <x v="0"/>
    <n v="204615"/>
    <x v="67"/>
    <x v="0"/>
    <x v="2"/>
    <x v="2"/>
    <m/>
    <m/>
    <m/>
    <m/>
    <m/>
    <x v="0"/>
    <x v="0"/>
    <x v="12"/>
  </r>
  <r>
    <x v="12"/>
    <x v="0"/>
    <n v="314137"/>
    <x v="20"/>
    <x v="1"/>
    <x v="2"/>
    <x v="2"/>
    <s v="215"/>
    <s v="215"/>
    <s v="75,25"/>
    <s v="18,28"/>
    <s v="53.75"/>
    <x v="0"/>
    <x v="1"/>
    <x v="12"/>
  </r>
  <r>
    <x v="12"/>
    <x v="0"/>
    <n v="312807"/>
    <x v="16"/>
    <x v="1"/>
    <x v="2"/>
    <x v="2"/>
    <s v="185"/>
    <s v="185"/>
    <s v="64,75"/>
    <s v="15,73"/>
    <s v="46.25"/>
    <x v="0"/>
    <x v="1"/>
    <x v="12"/>
  </r>
  <r>
    <x v="12"/>
    <x v="4"/>
    <n v="302769"/>
    <x v="24"/>
    <x v="1"/>
    <x v="1"/>
    <x v="1"/>
    <m/>
    <m/>
    <m/>
    <m/>
    <m/>
    <x v="0"/>
    <x v="0"/>
    <x v="12"/>
  </r>
  <r>
    <x v="12"/>
    <x v="0"/>
    <n v="204615"/>
    <x v="67"/>
    <x v="0"/>
    <x v="0"/>
    <x v="0"/>
    <m/>
    <m/>
    <m/>
    <m/>
    <m/>
    <x v="0"/>
    <x v="0"/>
    <x v="12"/>
  </r>
  <r>
    <x v="12"/>
    <x v="0"/>
    <n v="312617"/>
    <x v="12"/>
    <x v="1"/>
    <x v="1"/>
    <x v="1"/>
    <s v="75"/>
    <s v="75"/>
    <s v="26,25"/>
    <s v="6,38"/>
    <s v="0,06"/>
    <x v="3"/>
    <x v="1"/>
    <x v="12"/>
  </r>
  <r>
    <x v="12"/>
    <x v="0"/>
    <n v="302856"/>
    <x v="19"/>
    <x v="1"/>
    <x v="2"/>
    <x v="2"/>
    <m/>
    <m/>
    <m/>
    <m/>
    <m/>
    <x v="0"/>
    <x v="0"/>
    <x v="12"/>
  </r>
  <r>
    <x v="12"/>
    <x v="0"/>
    <n v="301229"/>
    <x v="91"/>
    <x v="0"/>
    <x v="0"/>
    <x v="0"/>
    <s v="125"/>
    <s v="125"/>
    <s v="43,75"/>
    <s v="10,63"/>
    <s v="0,1"/>
    <x v="9"/>
    <x v="1"/>
    <x v="12"/>
  </r>
  <r>
    <x v="12"/>
    <x v="0"/>
    <n v="312617"/>
    <x v="12"/>
    <x v="1"/>
    <x v="2"/>
    <x v="2"/>
    <s v="100"/>
    <s v="100"/>
    <s v="35"/>
    <s v="8,5"/>
    <s v="25"/>
    <x v="0"/>
    <x v="1"/>
    <x v="12"/>
  </r>
  <r>
    <x v="12"/>
    <x v="0"/>
    <n v="301229"/>
    <x v="91"/>
    <x v="0"/>
    <x v="1"/>
    <x v="1"/>
    <s v="125"/>
    <s v="125"/>
    <s v="43,75"/>
    <s v="10,63"/>
    <s v="0,1"/>
    <x v="9"/>
    <x v="1"/>
    <x v="12"/>
  </r>
  <r>
    <x v="12"/>
    <x v="0"/>
    <n v="314137"/>
    <x v="20"/>
    <x v="0"/>
    <x v="0"/>
    <x v="0"/>
    <m/>
    <m/>
    <m/>
    <m/>
    <m/>
    <x v="0"/>
    <x v="0"/>
    <x v="12"/>
  </r>
  <r>
    <x v="12"/>
    <x v="0"/>
    <n v="312259"/>
    <x v="7"/>
    <x v="0"/>
    <x v="1"/>
    <x v="1"/>
    <m/>
    <m/>
    <m/>
    <m/>
    <m/>
    <x v="0"/>
    <x v="0"/>
    <x v="12"/>
  </r>
  <r>
    <x v="12"/>
    <x v="1"/>
    <n v="302988"/>
    <x v="14"/>
    <x v="1"/>
    <x v="1"/>
    <x v="1"/>
    <m/>
    <m/>
    <m/>
    <m/>
    <m/>
    <x v="0"/>
    <x v="0"/>
    <x v="12"/>
  </r>
  <r>
    <x v="12"/>
    <x v="0"/>
    <n v="312259"/>
    <x v="7"/>
    <x v="1"/>
    <x v="2"/>
    <x v="2"/>
    <s v="230"/>
    <s v="230"/>
    <s v="80,5"/>
    <s v="19,55"/>
    <s v="57.5"/>
    <x v="0"/>
    <x v="1"/>
    <x v="12"/>
  </r>
  <r>
    <x v="12"/>
    <x v="0"/>
    <n v="314137"/>
    <x v="20"/>
    <x v="0"/>
    <x v="1"/>
    <x v="1"/>
    <m/>
    <m/>
    <m/>
    <m/>
    <m/>
    <x v="0"/>
    <x v="0"/>
    <x v="12"/>
  </r>
  <r>
    <x v="12"/>
    <x v="2"/>
    <n v="311895"/>
    <x v="3"/>
    <x v="1"/>
    <x v="1"/>
    <x v="1"/>
    <m/>
    <m/>
    <m/>
    <m/>
    <m/>
    <x v="0"/>
    <x v="0"/>
    <x v="12"/>
  </r>
  <r>
    <x v="12"/>
    <x v="0"/>
    <n v="303189"/>
    <x v="9"/>
    <x v="1"/>
    <x v="1"/>
    <x v="1"/>
    <m/>
    <m/>
    <m/>
    <m/>
    <m/>
    <x v="0"/>
    <x v="0"/>
    <x v="12"/>
  </r>
  <r>
    <x v="12"/>
    <x v="0"/>
    <n v="117456"/>
    <x v="70"/>
    <x v="0"/>
    <x v="2"/>
    <x v="2"/>
    <m/>
    <m/>
    <m/>
    <m/>
    <m/>
    <x v="0"/>
    <x v="0"/>
    <x v="12"/>
  </r>
  <r>
    <x v="12"/>
    <x v="0"/>
    <n v="117456"/>
    <x v="70"/>
    <x v="0"/>
    <x v="0"/>
    <x v="0"/>
    <m/>
    <m/>
    <m/>
    <m/>
    <m/>
    <x v="0"/>
    <x v="0"/>
    <x v="12"/>
  </r>
  <r>
    <x v="12"/>
    <x v="0"/>
    <n v="303221"/>
    <x v="21"/>
    <x v="1"/>
    <x v="1"/>
    <x v="1"/>
    <m/>
    <m/>
    <m/>
    <m/>
    <m/>
    <x v="0"/>
    <x v="0"/>
    <x v="12"/>
  </r>
  <r>
    <x v="12"/>
    <x v="0"/>
    <n v="144649"/>
    <x v="94"/>
    <x v="0"/>
    <x v="2"/>
    <x v="2"/>
    <m/>
    <m/>
    <m/>
    <m/>
    <m/>
    <x v="0"/>
    <x v="0"/>
    <x v="12"/>
  </r>
  <r>
    <x v="12"/>
    <x v="0"/>
    <n v="144649"/>
    <x v="94"/>
    <x v="0"/>
    <x v="0"/>
    <x v="0"/>
    <m/>
    <m/>
    <m/>
    <m/>
    <m/>
    <x v="0"/>
    <x v="0"/>
    <x v="12"/>
  </r>
  <r>
    <x v="12"/>
    <x v="0"/>
    <n v="215020"/>
    <x v="43"/>
    <x v="0"/>
    <x v="0"/>
    <x v="0"/>
    <m/>
    <m/>
    <m/>
    <m/>
    <m/>
    <x v="0"/>
    <x v="0"/>
    <x v="12"/>
  </r>
  <r>
    <x v="12"/>
    <x v="0"/>
    <n v="209211"/>
    <x v="15"/>
    <x v="0"/>
    <x v="2"/>
    <x v="2"/>
    <m/>
    <m/>
    <m/>
    <m/>
    <m/>
    <x v="0"/>
    <x v="0"/>
    <x v="12"/>
  </r>
  <r>
    <x v="12"/>
    <x v="0"/>
    <n v="209211"/>
    <x v="15"/>
    <x v="0"/>
    <x v="0"/>
    <x v="0"/>
    <m/>
    <m/>
    <m/>
    <m/>
    <m/>
    <x v="0"/>
    <x v="0"/>
    <x v="12"/>
  </r>
  <r>
    <x v="12"/>
    <x v="0"/>
    <n v="210557"/>
    <x v="28"/>
    <x v="0"/>
    <x v="2"/>
    <x v="2"/>
    <m/>
    <m/>
    <m/>
    <m/>
    <m/>
    <x v="0"/>
    <x v="0"/>
    <x v="12"/>
  </r>
  <r>
    <x v="12"/>
    <x v="0"/>
    <n v="210557"/>
    <x v="28"/>
    <x v="0"/>
    <x v="0"/>
    <x v="0"/>
    <m/>
    <m/>
    <m/>
    <m/>
    <m/>
    <x v="0"/>
    <x v="0"/>
    <x v="12"/>
  </r>
  <r>
    <x v="12"/>
    <x v="0"/>
    <n v="211622"/>
    <x v="33"/>
    <x v="1"/>
    <x v="2"/>
    <x v="2"/>
    <s v="195"/>
    <s v="195"/>
    <s v="68,25"/>
    <s v="16,58"/>
    <s v="48.75"/>
    <x v="0"/>
    <x v="1"/>
    <x v="12"/>
  </r>
  <r>
    <x v="12"/>
    <x v="0"/>
    <n v="211622"/>
    <x v="33"/>
    <x v="0"/>
    <x v="0"/>
    <x v="0"/>
    <m/>
    <m/>
    <m/>
    <m/>
    <m/>
    <x v="0"/>
    <x v="0"/>
    <x v="12"/>
  </r>
  <r>
    <x v="12"/>
    <x v="0"/>
    <n v="211622"/>
    <x v="33"/>
    <x v="0"/>
    <x v="1"/>
    <x v="1"/>
    <m/>
    <m/>
    <m/>
    <m/>
    <m/>
    <x v="0"/>
    <x v="0"/>
    <x v="12"/>
  </r>
  <r>
    <x v="12"/>
    <x v="0"/>
    <n v="218674"/>
    <x v="95"/>
    <x v="0"/>
    <x v="2"/>
    <x v="2"/>
    <m/>
    <m/>
    <m/>
    <m/>
    <m/>
    <x v="0"/>
    <x v="0"/>
    <x v="12"/>
  </r>
  <r>
    <x v="12"/>
    <x v="0"/>
    <n v="218674"/>
    <x v="95"/>
    <x v="0"/>
    <x v="0"/>
    <x v="0"/>
    <m/>
    <m/>
    <m/>
    <m/>
    <m/>
    <x v="0"/>
    <x v="0"/>
    <x v="12"/>
  </r>
  <r>
    <x v="12"/>
    <x v="0"/>
    <n v="205228"/>
    <x v="50"/>
    <x v="0"/>
    <x v="2"/>
    <x v="2"/>
    <s v="125"/>
    <s v="125"/>
    <s v="43,75"/>
    <s v="10,63"/>
    <s v="31.25"/>
    <x v="0"/>
    <x v="1"/>
    <x v="12"/>
  </r>
  <r>
    <x v="12"/>
    <x v="0"/>
    <n v="205228"/>
    <x v="50"/>
    <x v="0"/>
    <x v="0"/>
    <x v="0"/>
    <s v="205"/>
    <s v="205"/>
    <s v="71,75"/>
    <s v="17,43"/>
    <s v="0,16"/>
    <x v="10"/>
    <x v="1"/>
    <x v="12"/>
  </r>
  <r>
    <x v="12"/>
    <x v="0"/>
    <n v="312807"/>
    <x v="16"/>
    <x v="0"/>
    <x v="0"/>
    <x v="0"/>
    <m/>
    <m/>
    <m/>
    <m/>
    <m/>
    <x v="0"/>
    <x v="0"/>
    <x v="12"/>
  </r>
  <r>
    <x v="12"/>
    <x v="0"/>
    <n v="312807"/>
    <x v="16"/>
    <x v="0"/>
    <x v="1"/>
    <x v="1"/>
    <m/>
    <m/>
    <m/>
    <m/>
    <m/>
    <x v="0"/>
    <x v="0"/>
    <x v="12"/>
  </r>
  <r>
    <x v="12"/>
    <x v="0"/>
    <n v="169537"/>
    <x v="83"/>
    <x v="0"/>
    <x v="2"/>
    <x v="2"/>
    <m/>
    <m/>
    <m/>
    <m/>
    <m/>
    <x v="0"/>
    <x v="0"/>
    <x v="12"/>
  </r>
  <r>
    <x v="12"/>
    <x v="0"/>
    <n v="169537"/>
    <x v="83"/>
    <x v="0"/>
    <x v="0"/>
    <x v="0"/>
    <m/>
    <m/>
    <m/>
    <m/>
    <m/>
    <x v="0"/>
    <x v="0"/>
    <x v="12"/>
  </r>
  <r>
    <x v="12"/>
    <x v="0"/>
    <n v="208277"/>
    <x v="8"/>
    <x v="0"/>
    <x v="0"/>
    <x v="0"/>
    <s v="185"/>
    <s v="185"/>
    <s v="64,75"/>
    <s v="15,73"/>
    <s v="0,15"/>
    <x v="2"/>
    <x v="1"/>
    <x v="12"/>
  </r>
  <r>
    <x v="12"/>
    <x v="0"/>
    <n v="312259"/>
    <x v="7"/>
    <x v="0"/>
    <x v="0"/>
    <x v="0"/>
    <m/>
    <m/>
    <m/>
    <m/>
    <m/>
    <x v="0"/>
    <x v="0"/>
    <x v="12"/>
  </r>
  <r>
    <x v="12"/>
    <x v="0"/>
    <n v="206298"/>
    <x v="36"/>
    <x v="0"/>
    <x v="2"/>
    <x v="2"/>
    <m/>
    <m/>
    <m/>
    <m/>
    <m/>
    <x v="0"/>
    <x v="0"/>
    <x v="12"/>
  </r>
  <r>
    <x v="12"/>
    <x v="0"/>
    <n v="206298"/>
    <x v="36"/>
    <x v="0"/>
    <x v="0"/>
    <x v="0"/>
    <m/>
    <m/>
    <m/>
    <m/>
    <m/>
    <x v="0"/>
    <x v="0"/>
    <x v="12"/>
  </r>
  <r>
    <x v="12"/>
    <x v="0"/>
    <n v="210127"/>
    <x v="18"/>
    <x v="0"/>
    <x v="2"/>
    <x v="2"/>
    <m/>
    <m/>
    <m/>
    <m/>
    <m/>
    <x v="0"/>
    <x v="0"/>
    <x v="12"/>
  </r>
  <r>
    <x v="12"/>
    <x v="0"/>
    <n v="210127"/>
    <x v="18"/>
    <x v="0"/>
    <x v="0"/>
    <x v="0"/>
    <m/>
    <m/>
    <m/>
    <m/>
    <m/>
    <x v="0"/>
    <x v="0"/>
    <x v="12"/>
  </r>
  <r>
    <x v="12"/>
    <x v="0"/>
    <n v="213849"/>
    <x v="37"/>
    <x v="0"/>
    <x v="2"/>
    <x v="2"/>
    <m/>
    <m/>
    <m/>
    <m/>
    <m/>
    <x v="0"/>
    <x v="0"/>
    <x v="12"/>
  </r>
  <r>
    <x v="12"/>
    <x v="0"/>
    <n v="213849"/>
    <x v="37"/>
    <x v="0"/>
    <x v="0"/>
    <x v="0"/>
    <m/>
    <m/>
    <m/>
    <m/>
    <m/>
    <x v="0"/>
    <x v="0"/>
    <x v="12"/>
  </r>
  <r>
    <x v="12"/>
    <x v="0"/>
    <n v="168458"/>
    <x v="88"/>
    <x v="0"/>
    <x v="2"/>
    <x v="2"/>
    <m/>
    <m/>
    <m/>
    <m/>
    <m/>
    <x v="0"/>
    <x v="0"/>
    <x v="12"/>
  </r>
  <r>
    <x v="12"/>
    <x v="0"/>
    <n v="168458"/>
    <x v="88"/>
    <x v="0"/>
    <x v="0"/>
    <x v="0"/>
    <m/>
    <m/>
    <m/>
    <m/>
    <m/>
    <x v="0"/>
    <x v="0"/>
    <x v="12"/>
  </r>
  <r>
    <x v="12"/>
    <x v="0"/>
    <n v="300169"/>
    <x v="101"/>
    <x v="0"/>
    <x v="0"/>
    <x v="0"/>
    <s v="95"/>
    <s v="95"/>
    <s v="33,25"/>
    <s v="8,08"/>
    <s v="0,08"/>
    <x v="7"/>
    <x v="1"/>
    <x v="12"/>
  </r>
  <r>
    <x v="12"/>
    <x v="0"/>
    <n v="300571"/>
    <x v="99"/>
    <x v="0"/>
    <x v="0"/>
    <x v="0"/>
    <s v="0"/>
    <s v="150"/>
    <s v="52,5"/>
    <s v="12,75"/>
    <s v="0"/>
    <x v="11"/>
    <x v="1"/>
    <x v="12"/>
  </r>
  <r>
    <x v="12"/>
    <x v="0"/>
    <n v="302856"/>
    <x v="19"/>
    <x v="0"/>
    <x v="0"/>
    <x v="0"/>
    <m/>
    <m/>
    <m/>
    <m/>
    <m/>
    <x v="0"/>
    <x v="0"/>
    <x v="12"/>
  </r>
  <r>
    <x v="12"/>
    <x v="0"/>
    <n v="302856"/>
    <x v="19"/>
    <x v="1"/>
    <x v="1"/>
    <x v="1"/>
    <m/>
    <m/>
    <m/>
    <m/>
    <m/>
    <x v="0"/>
    <x v="0"/>
    <x v="12"/>
  </r>
  <r>
    <x v="12"/>
    <x v="0"/>
    <n v="336442"/>
    <x v="56"/>
    <x v="1"/>
    <x v="2"/>
    <x v="2"/>
    <s v="215"/>
    <s v="215"/>
    <s v="75,25"/>
    <s v="18,28"/>
    <s v="53.75"/>
    <x v="0"/>
    <x v="1"/>
    <x v="12"/>
  </r>
  <r>
    <x v="12"/>
    <x v="0"/>
    <n v="336442"/>
    <x v="56"/>
    <x v="0"/>
    <x v="0"/>
    <x v="0"/>
    <s v="190"/>
    <s v="190"/>
    <s v="66,5"/>
    <s v="16,15"/>
    <s v="0,15"/>
    <x v="2"/>
    <x v="1"/>
    <x v="12"/>
  </r>
  <r>
    <x v="12"/>
    <x v="0"/>
    <n v="336442"/>
    <x v="56"/>
    <x v="0"/>
    <x v="1"/>
    <x v="1"/>
    <s v="190"/>
    <s v="190"/>
    <s v="66,5"/>
    <s v="16,15"/>
    <s v="0,15"/>
    <x v="2"/>
    <x v="1"/>
    <x v="12"/>
  </r>
  <r>
    <x v="12"/>
    <x v="0"/>
    <n v="206236"/>
    <x v="38"/>
    <x v="0"/>
    <x v="2"/>
    <x v="2"/>
    <m/>
    <m/>
    <m/>
    <m/>
    <m/>
    <x v="0"/>
    <x v="0"/>
    <x v="12"/>
  </r>
  <r>
    <x v="12"/>
    <x v="0"/>
    <n v="206236"/>
    <x v="38"/>
    <x v="0"/>
    <x v="0"/>
    <x v="0"/>
    <s v="280"/>
    <s v="280"/>
    <s v="98"/>
    <s v="23,8"/>
    <s v="0,22"/>
    <x v="8"/>
    <x v="1"/>
    <x v="12"/>
  </r>
  <r>
    <x v="12"/>
    <x v="0"/>
    <n v="206708"/>
    <x v="4"/>
    <x v="0"/>
    <x v="0"/>
    <x v="0"/>
    <m/>
    <m/>
    <m/>
    <m/>
    <m/>
    <x v="0"/>
    <x v="0"/>
    <x v="12"/>
  </r>
  <r>
    <x v="12"/>
    <x v="0"/>
    <n v="217081"/>
    <x v="51"/>
    <x v="0"/>
    <x v="2"/>
    <x v="2"/>
    <m/>
    <m/>
    <m/>
    <m/>
    <m/>
    <x v="0"/>
    <x v="0"/>
    <x v="12"/>
  </r>
  <r>
    <x v="12"/>
    <x v="0"/>
    <n v="217081"/>
    <x v="51"/>
    <x v="0"/>
    <x v="0"/>
    <x v="0"/>
    <m/>
    <m/>
    <m/>
    <m/>
    <m/>
    <x v="0"/>
    <x v="0"/>
    <x v="12"/>
  </r>
  <r>
    <x v="12"/>
    <x v="0"/>
    <n v="169872"/>
    <x v="77"/>
    <x v="0"/>
    <x v="2"/>
    <x v="2"/>
    <m/>
    <m/>
    <m/>
    <m/>
    <m/>
    <x v="0"/>
    <x v="0"/>
    <x v="12"/>
  </r>
  <r>
    <x v="12"/>
    <x v="0"/>
    <n v="169872"/>
    <x v="77"/>
    <x v="0"/>
    <x v="0"/>
    <x v="0"/>
    <m/>
    <m/>
    <m/>
    <m/>
    <m/>
    <x v="0"/>
    <x v="0"/>
    <x v="12"/>
  </r>
  <r>
    <x v="12"/>
    <x v="0"/>
    <n v="203631"/>
    <x v="74"/>
    <x v="0"/>
    <x v="2"/>
    <x v="2"/>
    <m/>
    <m/>
    <m/>
    <m/>
    <m/>
    <x v="0"/>
    <x v="0"/>
    <x v="12"/>
  </r>
  <r>
    <x v="12"/>
    <x v="0"/>
    <n v="203631"/>
    <x v="74"/>
    <x v="0"/>
    <x v="0"/>
    <x v="0"/>
    <m/>
    <m/>
    <m/>
    <m/>
    <m/>
    <x v="0"/>
    <x v="0"/>
    <x v="12"/>
  </r>
  <r>
    <x v="12"/>
    <x v="0"/>
    <n v="214951"/>
    <x v="40"/>
    <x v="0"/>
    <x v="2"/>
    <x v="2"/>
    <m/>
    <m/>
    <m/>
    <m/>
    <m/>
    <x v="0"/>
    <x v="0"/>
    <x v="12"/>
  </r>
  <r>
    <x v="12"/>
    <x v="0"/>
    <n v="214951"/>
    <x v="40"/>
    <x v="0"/>
    <x v="0"/>
    <x v="0"/>
    <m/>
    <m/>
    <m/>
    <m/>
    <m/>
    <x v="0"/>
    <x v="0"/>
    <x v="12"/>
  </r>
  <r>
    <x v="12"/>
    <x v="0"/>
    <n v="303219"/>
    <x v="6"/>
    <x v="0"/>
    <x v="2"/>
    <x v="2"/>
    <m/>
    <m/>
    <m/>
    <m/>
    <m/>
    <x v="0"/>
    <x v="0"/>
    <x v="12"/>
  </r>
  <r>
    <x v="12"/>
    <x v="0"/>
    <n v="303219"/>
    <x v="6"/>
    <x v="0"/>
    <x v="0"/>
    <x v="0"/>
    <m/>
    <m/>
    <m/>
    <m/>
    <m/>
    <x v="0"/>
    <x v="0"/>
    <x v="12"/>
  </r>
  <r>
    <x v="12"/>
    <x v="0"/>
    <n v="120762"/>
    <x v="100"/>
    <x v="1"/>
    <x v="0"/>
    <x v="0"/>
    <s v="140"/>
    <s v="140"/>
    <s v="49"/>
    <s v="11,9"/>
    <s v="0,11"/>
    <x v="12"/>
    <x v="1"/>
    <x v="12"/>
  </r>
  <r>
    <x v="12"/>
    <x v="0"/>
    <n v="149445"/>
    <x v="102"/>
    <x v="0"/>
    <x v="2"/>
    <x v="2"/>
    <m/>
    <m/>
    <m/>
    <m/>
    <m/>
    <x v="0"/>
    <x v="0"/>
    <x v="12"/>
  </r>
  <r>
    <x v="12"/>
    <x v="0"/>
    <n v="149445"/>
    <x v="102"/>
    <x v="0"/>
    <x v="0"/>
    <x v="0"/>
    <m/>
    <m/>
    <m/>
    <m/>
    <m/>
    <x v="0"/>
    <x v="0"/>
    <x v="12"/>
  </r>
  <r>
    <x v="12"/>
    <x v="0"/>
    <n v="161520"/>
    <x v="92"/>
    <x v="0"/>
    <x v="2"/>
    <x v="2"/>
    <m/>
    <m/>
    <m/>
    <m/>
    <m/>
    <x v="0"/>
    <x v="0"/>
    <x v="12"/>
  </r>
  <r>
    <x v="12"/>
    <x v="0"/>
    <n v="161520"/>
    <x v="92"/>
    <x v="0"/>
    <x v="0"/>
    <x v="0"/>
    <m/>
    <m/>
    <m/>
    <m/>
    <m/>
    <x v="0"/>
    <x v="0"/>
    <x v="12"/>
  </r>
  <r>
    <x v="12"/>
    <x v="0"/>
    <n v="216566"/>
    <x v="49"/>
    <x v="0"/>
    <x v="2"/>
    <x v="2"/>
    <m/>
    <m/>
    <m/>
    <m/>
    <m/>
    <x v="0"/>
    <x v="0"/>
    <x v="12"/>
  </r>
  <r>
    <x v="12"/>
    <x v="0"/>
    <n v="216566"/>
    <x v="49"/>
    <x v="0"/>
    <x v="0"/>
    <x v="0"/>
    <m/>
    <m/>
    <m/>
    <m/>
    <m/>
    <x v="0"/>
    <x v="0"/>
    <x v="12"/>
  </r>
  <r>
    <x v="12"/>
    <x v="0"/>
    <n v="315199"/>
    <x v="22"/>
    <x v="0"/>
    <x v="2"/>
    <x v="2"/>
    <m/>
    <m/>
    <m/>
    <m/>
    <m/>
    <x v="0"/>
    <x v="0"/>
    <x v="12"/>
  </r>
  <r>
    <x v="12"/>
    <x v="0"/>
    <n v="315199"/>
    <x v="22"/>
    <x v="0"/>
    <x v="0"/>
    <x v="0"/>
    <m/>
    <m/>
    <m/>
    <m/>
    <m/>
    <x v="0"/>
    <x v="0"/>
    <x v="12"/>
  </r>
  <r>
    <x v="12"/>
    <x v="0"/>
    <n v="117442"/>
    <x v="65"/>
    <x v="0"/>
    <x v="2"/>
    <x v="2"/>
    <m/>
    <m/>
    <m/>
    <m/>
    <m/>
    <x v="0"/>
    <x v="0"/>
    <x v="12"/>
  </r>
  <r>
    <x v="12"/>
    <x v="0"/>
    <n v="117442"/>
    <x v="65"/>
    <x v="0"/>
    <x v="0"/>
    <x v="0"/>
    <m/>
    <m/>
    <m/>
    <m/>
    <m/>
    <x v="0"/>
    <x v="0"/>
    <x v="12"/>
  </r>
  <r>
    <x v="12"/>
    <x v="0"/>
    <n v="207404"/>
    <x v="2"/>
    <x v="0"/>
    <x v="2"/>
    <x v="2"/>
    <m/>
    <m/>
    <m/>
    <m/>
    <m/>
    <x v="0"/>
    <x v="0"/>
    <x v="12"/>
  </r>
  <r>
    <x v="12"/>
    <x v="0"/>
    <n v="207404"/>
    <x v="2"/>
    <x v="0"/>
    <x v="0"/>
    <x v="0"/>
    <m/>
    <m/>
    <m/>
    <m/>
    <m/>
    <x v="0"/>
    <x v="0"/>
    <x v="12"/>
  </r>
  <r>
    <x v="12"/>
    <x v="0"/>
    <n v="216476"/>
    <x v="48"/>
    <x v="0"/>
    <x v="2"/>
    <x v="2"/>
    <m/>
    <m/>
    <m/>
    <m/>
    <m/>
    <x v="0"/>
    <x v="0"/>
    <x v="12"/>
  </r>
  <r>
    <x v="12"/>
    <x v="0"/>
    <n v="216476"/>
    <x v="48"/>
    <x v="0"/>
    <x v="0"/>
    <x v="0"/>
    <m/>
    <m/>
    <m/>
    <m/>
    <m/>
    <x v="0"/>
    <x v="0"/>
    <x v="12"/>
  </r>
  <r>
    <x v="12"/>
    <x v="0"/>
    <n v="300987"/>
    <x v="93"/>
    <x v="0"/>
    <x v="2"/>
    <x v="2"/>
    <m/>
    <m/>
    <m/>
    <m/>
    <m/>
    <x v="0"/>
    <x v="0"/>
    <x v="12"/>
  </r>
  <r>
    <x v="12"/>
    <x v="0"/>
    <n v="300987"/>
    <x v="93"/>
    <x v="0"/>
    <x v="0"/>
    <x v="0"/>
    <m/>
    <m/>
    <m/>
    <m/>
    <m/>
    <x v="0"/>
    <x v="0"/>
    <x v="12"/>
  </r>
  <r>
    <x v="12"/>
    <x v="0"/>
    <n v="161003"/>
    <x v="96"/>
    <x v="0"/>
    <x v="2"/>
    <x v="2"/>
    <m/>
    <m/>
    <m/>
    <m/>
    <m/>
    <x v="0"/>
    <x v="0"/>
    <x v="12"/>
  </r>
  <r>
    <x v="12"/>
    <x v="0"/>
    <n v="161003"/>
    <x v="96"/>
    <x v="0"/>
    <x v="0"/>
    <x v="0"/>
    <m/>
    <m/>
    <m/>
    <m/>
    <m/>
    <x v="0"/>
    <x v="0"/>
    <x v="12"/>
  </r>
  <r>
    <x v="12"/>
    <x v="0"/>
    <n v="302335"/>
    <x v="39"/>
    <x v="0"/>
    <x v="0"/>
    <x v="0"/>
    <m/>
    <m/>
    <m/>
    <m/>
    <m/>
    <x v="0"/>
    <x v="0"/>
    <x v="12"/>
  </r>
  <r>
    <x v="12"/>
    <x v="0"/>
    <n v="1733"/>
    <x v="35"/>
    <x v="0"/>
    <x v="2"/>
    <x v="2"/>
    <m/>
    <m/>
    <m/>
    <m/>
    <m/>
    <x v="0"/>
    <x v="0"/>
    <x v="12"/>
  </r>
  <r>
    <x v="12"/>
    <x v="0"/>
    <n v="1733"/>
    <x v="35"/>
    <x v="0"/>
    <x v="0"/>
    <x v="0"/>
    <s v="225"/>
    <s v="225"/>
    <s v="78,75"/>
    <s v="19,13"/>
    <s v="0,18"/>
    <x v="4"/>
    <x v="1"/>
    <x v="12"/>
  </r>
  <r>
    <x v="12"/>
    <x v="0"/>
    <n v="1733"/>
    <x v="35"/>
    <x v="1"/>
    <x v="1"/>
    <x v="1"/>
    <s v="225"/>
    <s v="225"/>
    <s v="78,75"/>
    <s v="19,13"/>
    <s v="0,18"/>
    <x v="4"/>
    <x v="1"/>
    <x v="12"/>
  </r>
  <r>
    <x v="12"/>
    <x v="0"/>
    <n v="158751"/>
    <x v="98"/>
    <x v="0"/>
    <x v="2"/>
    <x v="2"/>
    <m/>
    <m/>
    <m/>
    <m/>
    <m/>
    <x v="0"/>
    <x v="0"/>
    <x v="12"/>
  </r>
  <r>
    <x v="12"/>
    <x v="0"/>
    <n v="158751"/>
    <x v="98"/>
    <x v="0"/>
    <x v="0"/>
    <x v="0"/>
    <m/>
    <m/>
    <m/>
    <m/>
    <m/>
    <x v="0"/>
    <x v="0"/>
    <x v="12"/>
  </r>
  <r>
    <x v="12"/>
    <x v="0"/>
    <n v="301920"/>
    <x v="64"/>
    <x v="0"/>
    <x v="2"/>
    <x v="2"/>
    <m/>
    <m/>
    <m/>
    <m/>
    <m/>
    <x v="0"/>
    <x v="0"/>
    <x v="12"/>
  </r>
  <r>
    <x v="12"/>
    <x v="0"/>
    <n v="301920"/>
    <x v="64"/>
    <x v="0"/>
    <x v="0"/>
    <x v="0"/>
    <m/>
    <m/>
    <m/>
    <m/>
    <m/>
    <x v="0"/>
    <x v="0"/>
    <x v="12"/>
  </r>
  <r>
    <x v="12"/>
    <x v="0"/>
    <n v="117866"/>
    <x v="82"/>
    <x v="0"/>
    <x v="2"/>
    <x v="2"/>
    <m/>
    <m/>
    <m/>
    <m/>
    <m/>
    <x v="0"/>
    <x v="0"/>
    <x v="12"/>
  </r>
  <r>
    <x v="12"/>
    <x v="0"/>
    <n v="117866"/>
    <x v="82"/>
    <x v="0"/>
    <x v="0"/>
    <x v="0"/>
    <m/>
    <m/>
    <m/>
    <m/>
    <m/>
    <x v="0"/>
    <x v="0"/>
    <x v="12"/>
  </r>
  <r>
    <x v="12"/>
    <x v="0"/>
    <n v="218210"/>
    <x v="61"/>
    <x v="0"/>
    <x v="0"/>
    <x v="0"/>
    <m/>
    <m/>
    <m/>
    <m/>
    <m/>
    <x v="0"/>
    <x v="0"/>
    <x v="12"/>
  </r>
  <r>
    <x v="12"/>
    <x v="0"/>
    <n v="218210"/>
    <x v="61"/>
    <x v="0"/>
    <x v="1"/>
    <x v="1"/>
    <m/>
    <m/>
    <m/>
    <m/>
    <m/>
    <x v="0"/>
    <x v="0"/>
    <x v="12"/>
  </r>
  <r>
    <x v="12"/>
    <x v="0"/>
    <n v="218225"/>
    <x v="66"/>
    <x v="0"/>
    <x v="2"/>
    <x v="2"/>
    <m/>
    <m/>
    <m/>
    <m/>
    <m/>
    <x v="0"/>
    <x v="0"/>
    <x v="12"/>
  </r>
  <r>
    <x v="12"/>
    <x v="0"/>
    <n v="218225"/>
    <x v="66"/>
    <x v="0"/>
    <x v="0"/>
    <x v="0"/>
    <m/>
    <m/>
    <m/>
    <m/>
    <m/>
    <x v="0"/>
    <x v="0"/>
    <x v="12"/>
  </r>
  <r>
    <x v="12"/>
    <x v="0"/>
    <n v="507"/>
    <x v="10"/>
    <x v="1"/>
    <x v="2"/>
    <x v="2"/>
    <s v="205"/>
    <s v="205"/>
    <s v="71,75"/>
    <s v="17,43"/>
    <s v="51.25"/>
    <x v="0"/>
    <x v="1"/>
    <x v="12"/>
  </r>
  <r>
    <x v="12"/>
    <x v="0"/>
    <n v="507"/>
    <x v="10"/>
    <x v="1"/>
    <x v="0"/>
    <x v="0"/>
    <s v="180"/>
    <s v="180"/>
    <s v="63"/>
    <s v="15,3"/>
    <s v="0,14"/>
    <x v="1"/>
    <x v="1"/>
    <x v="12"/>
  </r>
  <r>
    <x v="12"/>
    <x v="0"/>
    <n v="507"/>
    <x v="10"/>
    <x v="1"/>
    <x v="1"/>
    <x v="1"/>
    <s v="180"/>
    <s v="180"/>
    <s v="63"/>
    <s v="15,3"/>
    <s v="0,14"/>
    <x v="1"/>
    <x v="1"/>
    <x v="12"/>
  </r>
  <r>
    <x v="12"/>
    <x v="0"/>
    <n v="2737"/>
    <x v="45"/>
    <x v="0"/>
    <x v="0"/>
    <x v="0"/>
    <s v="270"/>
    <s v="270"/>
    <s v="94,5"/>
    <s v="22,95"/>
    <s v="0,22"/>
    <x v="8"/>
    <x v="1"/>
    <x v="12"/>
  </r>
  <r>
    <x v="12"/>
    <x v="0"/>
    <n v="117501"/>
    <x v="75"/>
    <x v="0"/>
    <x v="2"/>
    <x v="2"/>
    <m/>
    <m/>
    <m/>
    <m/>
    <m/>
    <x v="0"/>
    <x v="0"/>
    <x v="12"/>
  </r>
  <r>
    <x v="12"/>
    <x v="0"/>
    <n v="117501"/>
    <x v="75"/>
    <x v="0"/>
    <x v="0"/>
    <x v="0"/>
    <s v="200"/>
    <s v="200"/>
    <s v="70"/>
    <s v="17"/>
    <s v="0,16"/>
    <x v="10"/>
    <x v="1"/>
    <x v="12"/>
  </r>
  <r>
    <x v="12"/>
    <x v="0"/>
    <n v="117501"/>
    <x v="75"/>
    <x v="1"/>
    <x v="1"/>
    <x v="1"/>
    <s v="200"/>
    <s v="200"/>
    <s v="70"/>
    <s v="17"/>
    <s v="0,16"/>
    <x v="10"/>
    <x v="1"/>
    <x v="12"/>
  </r>
  <r>
    <x v="12"/>
    <x v="0"/>
    <n v="301805"/>
    <x v="78"/>
    <x v="0"/>
    <x v="0"/>
    <x v="0"/>
    <m/>
    <m/>
    <m/>
    <m/>
    <m/>
    <x v="0"/>
    <x v="0"/>
    <x v="12"/>
  </r>
  <r>
    <x v="12"/>
    <x v="0"/>
    <n v="301805"/>
    <x v="78"/>
    <x v="0"/>
    <x v="1"/>
    <x v="1"/>
    <m/>
    <m/>
    <m/>
    <m/>
    <m/>
    <x v="0"/>
    <x v="0"/>
    <x v="12"/>
  </r>
  <r>
    <x v="12"/>
    <x v="0"/>
    <n v="140302"/>
    <x v="106"/>
    <x v="0"/>
    <x v="2"/>
    <x v="2"/>
    <m/>
    <m/>
    <m/>
    <m/>
    <m/>
    <x v="0"/>
    <x v="0"/>
    <x v="12"/>
  </r>
  <r>
    <x v="12"/>
    <x v="0"/>
    <n v="140302"/>
    <x v="106"/>
    <x v="0"/>
    <x v="0"/>
    <x v="0"/>
    <m/>
    <m/>
    <m/>
    <m/>
    <m/>
    <x v="0"/>
    <x v="0"/>
    <x v="12"/>
  </r>
  <r>
    <x v="12"/>
    <x v="0"/>
    <n v="301760"/>
    <x v="81"/>
    <x v="0"/>
    <x v="0"/>
    <x v="0"/>
    <s v="150"/>
    <s v="150"/>
    <s v="52,5"/>
    <s v="12,75"/>
    <s v="0,12"/>
    <x v="5"/>
    <x v="1"/>
    <x v="12"/>
  </r>
  <r>
    <x v="12"/>
    <x v="0"/>
    <n v="301809"/>
    <x v="68"/>
    <x v="0"/>
    <x v="0"/>
    <x v="0"/>
    <s v="150"/>
    <s v="150"/>
    <s v="52,5"/>
    <s v="12,75"/>
    <s v="0,12"/>
    <x v="5"/>
    <x v="1"/>
    <x v="12"/>
  </r>
  <r>
    <x v="12"/>
    <x v="0"/>
    <n v="303221"/>
    <x v="21"/>
    <x v="0"/>
    <x v="2"/>
    <x v="2"/>
    <m/>
    <m/>
    <m/>
    <m/>
    <m/>
    <x v="0"/>
    <x v="0"/>
    <x v="12"/>
  </r>
  <r>
    <x v="12"/>
    <x v="0"/>
    <n v="303221"/>
    <x v="21"/>
    <x v="0"/>
    <x v="0"/>
    <x v="0"/>
    <m/>
    <m/>
    <m/>
    <m/>
    <m/>
    <x v="0"/>
    <x v="0"/>
    <x v="12"/>
  </r>
  <r>
    <x v="12"/>
    <x v="0"/>
    <n v="205104"/>
    <x v="52"/>
    <x v="0"/>
    <x v="2"/>
    <x v="2"/>
    <m/>
    <m/>
    <m/>
    <m/>
    <m/>
    <x v="0"/>
    <x v="0"/>
    <x v="12"/>
  </r>
  <r>
    <x v="12"/>
    <x v="0"/>
    <n v="205104"/>
    <x v="52"/>
    <x v="0"/>
    <x v="0"/>
    <x v="0"/>
    <m/>
    <m/>
    <m/>
    <m/>
    <m/>
    <x v="0"/>
    <x v="0"/>
    <x v="12"/>
  </r>
  <r>
    <x v="12"/>
    <x v="0"/>
    <n v="205349"/>
    <x v="0"/>
    <x v="0"/>
    <x v="2"/>
    <x v="2"/>
    <m/>
    <m/>
    <m/>
    <m/>
    <m/>
    <x v="0"/>
    <x v="0"/>
    <x v="12"/>
  </r>
  <r>
    <x v="12"/>
    <x v="0"/>
    <n v="205349"/>
    <x v="0"/>
    <x v="0"/>
    <x v="0"/>
    <x v="0"/>
    <m/>
    <m/>
    <m/>
    <m/>
    <m/>
    <x v="0"/>
    <x v="0"/>
    <x v="12"/>
  </r>
  <r>
    <x v="12"/>
    <x v="0"/>
    <n v="317470"/>
    <x v="34"/>
    <x v="0"/>
    <x v="0"/>
    <x v="0"/>
    <s v="75"/>
    <s v="75"/>
    <s v="26,25"/>
    <s v="6,38"/>
    <s v="0,06"/>
    <x v="3"/>
    <x v="1"/>
    <x v="12"/>
  </r>
  <r>
    <x v="12"/>
    <x v="0"/>
    <n v="218698"/>
    <x v="97"/>
    <x v="0"/>
    <x v="2"/>
    <x v="2"/>
    <s v="100"/>
    <s v="100"/>
    <s v="35"/>
    <s v="8,5"/>
    <s v="25"/>
    <x v="0"/>
    <x v="1"/>
    <x v="12"/>
  </r>
  <r>
    <x v="12"/>
    <x v="0"/>
    <n v="218698"/>
    <x v="97"/>
    <x v="0"/>
    <x v="0"/>
    <x v="0"/>
    <s v="125"/>
    <s v="125"/>
    <s v="43,75"/>
    <s v="10,63"/>
    <s v="0,1"/>
    <x v="9"/>
    <x v="1"/>
    <x v="12"/>
  </r>
  <r>
    <x v="12"/>
    <x v="0"/>
    <n v="218916"/>
    <x v="72"/>
    <x v="0"/>
    <x v="2"/>
    <x v="2"/>
    <m/>
    <m/>
    <m/>
    <m/>
    <m/>
    <x v="0"/>
    <x v="0"/>
    <x v="12"/>
  </r>
  <r>
    <x v="12"/>
    <x v="0"/>
    <n v="218916"/>
    <x v="72"/>
    <x v="0"/>
    <x v="0"/>
    <x v="0"/>
    <m/>
    <m/>
    <m/>
    <m/>
    <m/>
    <x v="0"/>
    <x v="0"/>
    <x v="12"/>
  </r>
  <r>
    <x v="12"/>
    <x v="0"/>
    <n v="300219"/>
    <x v="104"/>
    <x v="1"/>
    <x v="2"/>
    <x v="2"/>
    <s v="180"/>
    <s v="180"/>
    <s v="63"/>
    <s v="15,3"/>
    <s v="45"/>
    <x v="0"/>
    <x v="1"/>
    <x v="12"/>
  </r>
  <r>
    <x v="12"/>
    <x v="0"/>
    <n v="300219"/>
    <x v="104"/>
    <x v="0"/>
    <x v="0"/>
    <x v="0"/>
    <m/>
    <m/>
    <m/>
    <m/>
    <m/>
    <x v="0"/>
    <x v="0"/>
    <x v="12"/>
  </r>
  <r>
    <x v="12"/>
    <x v="0"/>
    <n v="312617"/>
    <x v="12"/>
    <x v="0"/>
    <x v="0"/>
    <x v="0"/>
    <s v="75"/>
    <s v="75"/>
    <s v="26,25"/>
    <s v="6,38"/>
    <s v="0,06"/>
    <x v="3"/>
    <x v="1"/>
    <x v="12"/>
  </r>
  <r>
    <x v="12"/>
    <x v="0"/>
    <n v="217678"/>
    <x v="55"/>
    <x v="1"/>
    <x v="2"/>
    <x v="2"/>
    <s v="100"/>
    <s v="100"/>
    <s v="35"/>
    <s v="8,5"/>
    <s v="25"/>
    <x v="0"/>
    <x v="1"/>
    <x v="12"/>
  </r>
  <r>
    <x v="12"/>
    <x v="0"/>
    <n v="217678"/>
    <x v="55"/>
    <x v="0"/>
    <x v="0"/>
    <x v="0"/>
    <m/>
    <m/>
    <m/>
    <m/>
    <m/>
    <x v="0"/>
    <x v="0"/>
    <x v="12"/>
  </r>
  <r>
    <x v="12"/>
    <x v="0"/>
    <n v="302769"/>
    <x v="24"/>
    <x v="0"/>
    <x v="2"/>
    <x v="2"/>
    <m/>
    <m/>
    <m/>
    <m/>
    <m/>
    <x v="0"/>
    <x v="0"/>
    <x v="12"/>
  </r>
  <r>
    <x v="12"/>
    <x v="0"/>
    <n v="302769"/>
    <x v="24"/>
    <x v="0"/>
    <x v="0"/>
    <x v="0"/>
    <m/>
    <m/>
    <m/>
    <m/>
    <m/>
    <x v="0"/>
    <x v="0"/>
    <x v="12"/>
  </r>
  <r>
    <x v="12"/>
    <x v="0"/>
    <n v="218616"/>
    <x v="76"/>
    <x v="0"/>
    <x v="2"/>
    <x v="2"/>
    <m/>
    <m/>
    <m/>
    <m/>
    <m/>
    <x v="0"/>
    <x v="0"/>
    <x v="12"/>
  </r>
  <r>
    <x v="12"/>
    <x v="0"/>
    <n v="218616"/>
    <x v="76"/>
    <x v="0"/>
    <x v="0"/>
    <x v="0"/>
    <m/>
    <m/>
    <m/>
    <m/>
    <m/>
    <x v="0"/>
    <x v="0"/>
    <x v="12"/>
  </r>
  <r>
    <x v="12"/>
    <x v="0"/>
    <n v="302737"/>
    <x v="30"/>
    <x v="0"/>
    <x v="0"/>
    <x v="0"/>
    <m/>
    <m/>
    <m/>
    <m/>
    <m/>
    <x v="0"/>
    <x v="0"/>
    <x v="12"/>
  </r>
  <r>
    <x v="12"/>
    <x v="0"/>
    <n v="302988"/>
    <x v="14"/>
    <x v="0"/>
    <x v="2"/>
    <x v="2"/>
    <m/>
    <m/>
    <m/>
    <m/>
    <m/>
    <x v="0"/>
    <x v="0"/>
    <x v="12"/>
  </r>
  <r>
    <x v="12"/>
    <x v="0"/>
    <n v="302988"/>
    <x v="14"/>
    <x v="0"/>
    <x v="0"/>
    <x v="0"/>
    <m/>
    <m/>
    <m/>
    <m/>
    <m/>
    <x v="0"/>
    <x v="0"/>
    <x v="12"/>
  </r>
  <r>
    <x v="12"/>
    <x v="0"/>
    <n v="131643"/>
    <x v="58"/>
    <x v="0"/>
    <x v="2"/>
    <x v="2"/>
    <m/>
    <m/>
    <m/>
    <m/>
    <m/>
    <x v="0"/>
    <x v="0"/>
    <x v="12"/>
  </r>
  <r>
    <x v="12"/>
    <x v="0"/>
    <n v="131643"/>
    <x v="58"/>
    <x v="0"/>
    <x v="0"/>
    <x v="0"/>
    <m/>
    <m/>
    <m/>
    <m/>
    <m/>
    <x v="0"/>
    <x v="0"/>
    <x v="12"/>
  </r>
  <r>
    <x v="12"/>
    <x v="0"/>
    <n v="160030"/>
    <x v="59"/>
    <x v="0"/>
    <x v="2"/>
    <x v="2"/>
    <m/>
    <m/>
    <m/>
    <m/>
    <m/>
    <x v="0"/>
    <x v="0"/>
    <x v="12"/>
  </r>
  <r>
    <x v="12"/>
    <x v="0"/>
    <n v="160030"/>
    <x v="59"/>
    <x v="0"/>
    <x v="0"/>
    <x v="0"/>
    <m/>
    <m/>
    <m/>
    <m/>
    <m/>
    <x v="0"/>
    <x v="0"/>
    <x v="12"/>
  </r>
  <r>
    <x v="12"/>
    <x v="0"/>
    <n v="300363"/>
    <x v="62"/>
    <x v="1"/>
    <x v="2"/>
    <x v="2"/>
    <s v="200"/>
    <s v="200"/>
    <s v="70"/>
    <s v="17"/>
    <s v="50"/>
    <x v="0"/>
    <x v="1"/>
    <x v="12"/>
  </r>
  <r>
    <x v="13"/>
    <x v="0"/>
    <n v="158311"/>
    <x v="80"/>
    <x v="1"/>
    <x v="1"/>
    <x v="1"/>
    <m/>
    <m/>
    <m/>
    <m/>
    <m/>
    <x v="0"/>
    <x v="0"/>
    <x v="13"/>
  </r>
  <r>
    <x v="13"/>
    <x v="0"/>
    <n v="312807"/>
    <x v="16"/>
    <x v="0"/>
    <x v="0"/>
    <x v="0"/>
    <m/>
    <m/>
    <m/>
    <m/>
    <m/>
    <x v="0"/>
    <x v="0"/>
    <x v="13"/>
  </r>
  <r>
    <x v="13"/>
    <x v="0"/>
    <n v="168458"/>
    <x v="88"/>
    <x v="1"/>
    <x v="1"/>
    <x v="1"/>
    <m/>
    <m/>
    <m/>
    <m/>
    <m/>
    <x v="0"/>
    <x v="0"/>
    <x v="13"/>
  </r>
  <r>
    <x v="13"/>
    <x v="0"/>
    <n v="130744"/>
    <x v="103"/>
    <x v="1"/>
    <x v="1"/>
    <x v="1"/>
    <s v="160"/>
    <s v="160"/>
    <s v="56"/>
    <s v="13,6"/>
    <s v="0,13"/>
    <x v="13"/>
    <x v="1"/>
    <x v="13"/>
  </r>
  <r>
    <x v="13"/>
    <x v="0"/>
    <n v="168458"/>
    <x v="88"/>
    <x v="0"/>
    <x v="0"/>
    <x v="0"/>
    <m/>
    <m/>
    <m/>
    <m/>
    <m/>
    <x v="0"/>
    <x v="0"/>
    <x v="13"/>
  </r>
  <r>
    <x v="13"/>
    <x v="0"/>
    <n v="130744"/>
    <x v="103"/>
    <x v="1"/>
    <x v="2"/>
    <x v="2"/>
    <s v="155"/>
    <s v="155"/>
    <s v="54,25"/>
    <s v="13,18"/>
    <s v="38.75"/>
    <x v="0"/>
    <x v="1"/>
    <x v="13"/>
  </r>
  <r>
    <x v="13"/>
    <x v="0"/>
    <n v="168458"/>
    <x v="88"/>
    <x v="0"/>
    <x v="2"/>
    <x v="2"/>
    <m/>
    <m/>
    <m/>
    <m/>
    <m/>
    <x v="0"/>
    <x v="0"/>
    <x v="13"/>
  </r>
  <r>
    <x v="13"/>
    <x v="6"/>
    <n v="120762"/>
    <x v="100"/>
    <x v="1"/>
    <x v="1"/>
    <x v="1"/>
    <s v="140"/>
    <s v="140"/>
    <s v="49"/>
    <s v="11,9"/>
    <s v="0,11"/>
    <x v="12"/>
    <x v="1"/>
    <x v="13"/>
  </r>
  <r>
    <x v="13"/>
    <x v="0"/>
    <n v="213849"/>
    <x v="37"/>
    <x v="1"/>
    <x v="1"/>
    <x v="1"/>
    <m/>
    <m/>
    <m/>
    <m/>
    <m/>
    <x v="0"/>
    <x v="0"/>
    <x v="13"/>
  </r>
  <r>
    <x v="13"/>
    <x v="0"/>
    <n v="120762"/>
    <x v="100"/>
    <x v="1"/>
    <x v="2"/>
    <x v="2"/>
    <s v="165"/>
    <s v="165"/>
    <s v="57,75"/>
    <s v="14,03"/>
    <s v="41.25"/>
    <x v="0"/>
    <x v="1"/>
    <x v="13"/>
  </r>
  <r>
    <x v="13"/>
    <x v="0"/>
    <n v="117986"/>
    <x v="87"/>
    <x v="1"/>
    <x v="1"/>
    <x v="1"/>
    <s v="195"/>
    <s v="195"/>
    <s v="68,25"/>
    <s v="16,58"/>
    <s v="0,16"/>
    <x v="10"/>
    <x v="1"/>
    <x v="13"/>
  </r>
  <r>
    <x v="13"/>
    <x v="0"/>
    <n v="213849"/>
    <x v="37"/>
    <x v="0"/>
    <x v="0"/>
    <x v="0"/>
    <m/>
    <m/>
    <m/>
    <m/>
    <m/>
    <x v="0"/>
    <x v="0"/>
    <x v="13"/>
  </r>
  <r>
    <x v="13"/>
    <x v="3"/>
    <n v="117986"/>
    <x v="87"/>
    <x v="1"/>
    <x v="0"/>
    <x v="0"/>
    <s v="195"/>
    <s v="195"/>
    <s v="68,25"/>
    <s v="16,58"/>
    <s v="0,16"/>
    <x v="10"/>
    <x v="1"/>
    <x v="13"/>
  </r>
  <r>
    <x v="13"/>
    <x v="0"/>
    <n v="213849"/>
    <x v="37"/>
    <x v="0"/>
    <x v="2"/>
    <x v="2"/>
    <m/>
    <m/>
    <m/>
    <m/>
    <m/>
    <x v="0"/>
    <x v="0"/>
    <x v="13"/>
  </r>
  <r>
    <x v="13"/>
    <x v="0"/>
    <n v="117986"/>
    <x v="87"/>
    <x v="1"/>
    <x v="2"/>
    <x v="2"/>
    <s v="260"/>
    <s v="260"/>
    <s v="91"/>
    <s v="22,1"/>
    <s v="65"/>
    <x v="0"/>
    <x v="1"/>
    <x v="13"/>
  </r>
  <r>
    <x v="13"/>
    <x v="1"/>
    <n v="117866"/>
    <x v="82"/>
    <x v="1"/>
    <x v="1"/>
    <x v="1"/>
    <m/>
    <m/>
    <m/>
    <m/>
    <m/>
    <x v="0"/>
    <x v="0"/>
    <x v="13"/>
  </r>
  <r>
    <x v="13"/>
    <x v="0"/>
    <n v="2737"/>
    <x v="45"/>
    <x v="1"/>
    <x v="1"/>
    <x v="1"/>
    <s v="270"/>
    <s v="270"/>
    <s v="94,5"/>
    <s v="22,95"/>
    <s v="0,22"/>
    <x v="8"/>
    <x v="1"/>
    <x v="13"/>
  </r>
  <r>
    <x v="13"/>
    <x v="0"/>
    <n v="2737"/>
    <x v="45"/>
    <x v="0"/>
    <x v="2"/>
    <x v="2"/>
    <m/>
    <m/>
    <m/>
    <m/>
    <m/>
    <x v="0"/>
    <x v="0"/>
    <x v="13"/>
  </r>
  <r>
    <x v="13"/>
    <x v="0"/>
    <n v="204952"/>
    <x v="57"/>
    <x v="1"/>
    <x v="1"/>
    <x v="1"/>
    <m/>
    <m/>
    <m/>
    <m/>
    <m/>
    <x v="0"/>
    <x v="0"/>
    <x v="13"/>
  </r>
  <r>
    <x v="13"/>
    <x v="0"/>
    <n v="312259"/>
    <x v="7"/>
    <x v="0"/>
    <x v="1"/>
    <x v="1"/>
    <m/>
    <m/>
    <m/>
    <m/>
    <m/>
    <x v="0"/>
    <x v="0"/>
    <x v="13"/>
  </r>
  <r>
    <x v="13"/>
    <x v="0"/>
    <n v="205104"/>
    <x v="52"/>
    <x v="1"/>
    <x v="1"/>
    <x v="1"/>
    <m/>
    <m/>
    <m/>
    <m/>
    <m/>
    <x v="0"/>
    <x v="0"/>
    <x v="13"/>
  </r>
  <r>
    <x v="13"/>
    <x v="0"/>
    <n v="205228"/>
    <x v="50"/>
    <x v="1"/>
    <x v="1"/>
    <x v="1"/>
    <s v="205"/>
    <s v="205"/>
    <s v="71,75"/>
    <s v="17,43"/>
    <s v="0,16"/>
    <x v="10"/>
    <x v="1"/>
    <x v="13"/>
  </r>
  <r>
    <x v="13"/>
    <x v="0"/>
    <n v="205985"/>
    <x v="42"/>
    <x v="1"/>
    <x v="2"/>
    <x v="2"/>
    <s v="225"/>
    <s v="225"/>
    <s v="78,75"/>
    <s v="19,13"/>
    <s v="56.25"/>
    <x v="0"/>
    <x v="1"/>
    <x v="13"/>
  </r>
  <r>
    <x v="13"/>
    <x v="0"/>
    <n v="205985"/>
    <x v="42"/>
    <x v="1"/>
    <x v="1"/>
    <x v="1"/>
    <m/>
    <m/>
    <m/>
    <m/>
    <m/>
    <x v="0"/>
    <x v="0"/>
    <x v="13"/>
  </r>
  <r>
    <x v="13"/>
    <x v="0"/>
    <n v="206348"/>
    <x v="25"/>
    <x v="1"/>
    <x v="2"/>
    <x v="2"/>
    <s v="250"/>
    <s v="250"/>
    <s v="87,5"/>
    <s v="21,25"/>
    <s v="62.5"/>
    <x v="0"/>
    <x v="1"/>
    <x v="13"/>
  </r>
  <r>
    <x v="13"/>
    <x v="6"/>
    <n v="206348"/>
    <x v="25"/>
    <x v="1"/>
    <x v="1"/>
    <x v="1"/>
    <s v="150"/>
    <s v="150"/>
    <s v="52,5"/>
    <s v="12,75"/>
    <s v="0,12"/>
    <x v="5"/>
    <x v="1"/>
    <x v="13"/>
  </r>
  <r>
    <x v="13"/>
    <x v="0"/>
    <n v="206968"/>
    <x v="86"/>
    <x v="1"/>
    <x v="2"/>
    <x v="2"/>
    <s v="215"/>
    <s v="215"/>
    <s v="75,25"/>
    <s v="18,28"/>
    <s v="53.75"/>
    <x v="0"/>
    <x v="1"/>
    <x v="13"/>
  </r>
  <r>
    <x v="13"/>
    <x v="0"/>
    <n v="312259"/>
    <x v="7"/>
    <x v="0"/>
    <x v="0"/>
    <x v="0"/>
    <m/>
    <m/>
    <m/>
    <m/>
    <m/>
    <x v="0"/>
    <x v="0"/>
    <x v="13"/>
  </r>
  <r>
    <x v="13"/>
    <x v="1"/>
    <n v="207404"/>
    <x v="2"/>
    <x v="1"/>
    <x v="1"/>
    <x v="1"/>
    <m/>
    <m/>
    <m/>
    <m/>
    <m/>
    <x v="0"/>
    <x v="0"/>
    <x v="13"/>
  </r>
  <r>
    <x v="13"/>
    <x v="0"/>
    <n v="208277"/>
    <x v="8"/>
    <x v="1"/>
    <x v="2"/>
    <x v="2"/>
    <s v="175"/>
    <s v="175"/>
    <s v="61,25"/>
    <s v="14,88"/>
    <s v="43.75"/>
    <x v="0"/>
    <x v="1"/>
    <x v="13"/>
  </r>
  <r>
    <x v="13"/>
    <x v="3"/>
    <n v="208277"/>
    <x v="8"/>
    <x v="1"/>
    <x v="1"/>
    <x v="1"/>
    <s v="185"/>
    <s v="185"/>
    <s v="64,75"/>
    <s v="15,73"/>
    <s v="0,15"/>
    <x v="2"/>
    <x v="1"/>
    <x v="13"/>
  </r>
  <r>
    <x v="13"/>
    <x v="0"/>
    <n v="210001"/>
    <x v="17"/>
    <x v="1"/>
    <x v="2"/>
    <x v="2"/>
    <s v="195"/>
    <s v="195"/>
    <s v="68,25"/>
    <s v="16,58"/>
    <s v="48.75"/>
    <x v="0"/>
    <x v="1"/>
    <x v="13"/>
  </r>
  <r>
    <x v="13"/>
    <x v="0"/>
    <n v="312259"/>
    <x v="7"/>
    <x v="1"/>
    <x v="2"/>
    <x v="2"/>
    <s v="230"/>
    <s v="230"/>
    <s v="80,5"/>
    <s v="19,55"/>
    <s v="57.5"/>
    <x v="0"/>
    <x v="1"/>
    <x v="13"/>
  </r>
  <r>
    <x v="13"/>
    <x v="0"/>
    <n v="210001"/>
    <x v="17"/>
    <x v="1"/>
    <x v="1"/>
    <x v="1"/>
    <s v="225"/>
    <s v="225"/>
    <s v="78,75"/>
    <s v="19,13"/>
    <s v="0,18"/>
    <x v="4"/>
    <x v="1"/>
    <x v="13"/>
  </r>
  <r>
    <x v="13"/>
    <x v="0"/>
    <n v="210127"/>
    <x v="18"/>
    <x v="1"/>
    <x v="1"/>
    <x v="1"/>
    <m/>
    <m/>
    <m/>
    <m/>
    <m/>
    <x v="0"/>
    <x v="0"/>
    <x v="13"/>
  </r>
  <r>
    <x v="13"/>
    <x v="0"/>
    <n v="210515"/>
    <x v="23"/>
    <x v="1"/>
    <x v="2"/>
    <x v="2"/>
    <s v="200"/>
    <s v="200"/>
    <s v="70"/>
    <s v="17"/>
    <s v="50"/>
    <x v="0"/>
    <x v="1"/>
    <x v="13"/>
  </r>
  <r>
    <x v="13"/>
    <x v="0"/>
    <n v="210127"/>
    <x v="18"/>
    <x v="0"/>
    <x v="0"/>
    <x v="0"/>
    <m/>
    <m/>
    <m/>
    <m/>
    <m/>
    <x v="0"/>
    <x v="0"/>
    <x v="13"/>
  </r>
  <r>
    <x v="13"/>
    <x v="0"/>
    <n v="210515"/>
    <x v="23"/>
    <x v="1"/>
    <x v="1"/>
    <x v="1"/>
    <m/>
    <m/>
    <m/>
    <m/>
    <m/>
    <x v="0"/>
    <x v="0"/>
    <x v="13"/>
  </r>
  <r>
    <x v="13"/>
    <x v="0"/>
    <n v="210127"/>
    <x v="18"/>
    <x v="0"/>
    <x v="2"/>
    <x v="2"/>
    <m/>
    <m/>
    <m/>
    <m/>
    <m/>
    <x v="0"/>
    <x v="0"/>
    <x v="13"/>
  </r>
  <r>
    <x v="13"/>
    <x v="0"/>
    <n v="211415"/>
    <x v="29"/>
    <x v="1"/>
    <x v="1"/>
    <x v="1"/>
    <m/>
    <m/>
    <m/>
    <m/>
    <m/>
    <x v="0"/>
    <x v="0"/>
    <x v="13"/>
  </r>
  <r>
    <x v="13"/>
    <x v="0"/>
    <n v="218210"/>
    <x v="61"/>
    <x v="1"/>
    <x v="2"/>
    <x v="2"/>
    <s v="185"/>
    <s v="185"/>
    <s v="64,75"/>
    <s v="15,73"/>
    <s v="46.25"/>
    <x v="0"/>
    <x v="1"/>
    <x v="13"/>
  </r>
  <r>
    <x v="13"/>
    <x v="0"/>
    <n v="206298"/>
    <x v="36"/>
    <x v="1"/>
    <x v="1"/>
    <x v="1"/>
    <m/>
    <m/>
    <m/>
    <m/>
    <m/>
    <x v="0"/>
    <x v="0"/>
    <x v="13"/>
  </r>
  <r>
    <x v="13"/>
    <x v="0"/>
    <n v="218616"/>
    <x v="76"/>
    <x v="1"/>
    <x v="1"/>
    <x v="1"/>
    <m/>
    <m/>
    <m/>
    <m/>
    <m/>
    <x v="0"/>
    <x v="0"/>
    <x v="13"/>
  </r>
  <r>
    <x v="13"/>
    <x v="0"/>
    <n v="218916"/>
    <x v="72"/>
    <x v="1"/>
    <x v="1"/>
    <x v="1"/>
    <m/>
    <m/>
    <m/>
    <m/>
    <m/>
    <x v="0"/>
    <x v="0"/>
    <x v="13"/>
  </r>
  <r>
    <x v="13"/>
    <x v="0"/>
    <n v="206298"/>
    <x v="36"/>
    <x v="0"/>
    <x v="0"/>
    <x v="0"/>
    <m/>
    <m/>
    <m/>
    <m/>
    <m/>
    <x v="0"/>
    <x v="0"/>
    <x v="13"/>
  </r>
  <r>
    <x v="13"/>
    <x v="3"/>
    <n v="218987"/>
    <x v="105"/>
    <x v="1"/>
    <x v="2"/>
    <x v="2"/>
    <s v="55"/>
    <s v="55"/>
    <s v="19,25"/>
    <s v="4,68"/>
    <s v="13.75"/>
    <x v="0"/>
    <x v="1"/>
    <x v="13"/>
  </r>
  <r>
    <x v="13"/>
    <x v="3"/>
    <n v="218987"/>
    <x v="105"/>
    <x v="1"/>
    <x v="0"/>
    <x v="0"/>
    <s v="125"/>
    <s v="125"/>
    <s v="43,75"/>
    <s v="10,63"/>
    <s v="0,1"/>
    <x v="9"/>
    <x v="1"/>
    <x v="13"/>
  </r>
  <r>
    <x v="13"/>
    <x v="2"/>
    <n v="218987"/>
    <x v="105"/>
    <x v="1"/>
    <x v="1"/>
    <x v="1"/>
    <s v="125"/>
    <s v="125"/>
    <s v="43,75"/>
    <s v="10,63"/>
    <s v="0,1"/>
    <x v="9"/>
    <x v="1"/>
    <x v="13"/>
  </r>
  <r>
    <x v="13"/>
    <x v="0"/>
    <n v="300987"/>
    <x v="93"/>
    <x v="1"/>
    <x v="1"/>
    <x v="1"/>
    <m/>
    <m/>
    <m/>
    <m/>
    <m/>
    <x v="0"/>
    <x v="0"/>
    <x v="13"/>
  </r>
  <r>
    <x v="13"/>
    <x v="0"/>
    <n v="301760"/>
    <x v="81"/>
    <x v="1"/>
    <x v="2"/>
    <x v="2"/>
    <s v="180"/>
    <s v="180"/>
    <s v="63"/>
    <s v="15,3"/>
    <s v="45"/>
    <x v="0"/>
    <x v="1"/>
    <x v="13"/>
  </r>
  <r>
    <x v="13"/>
    <x v="0"/>
    <n v="301760"/>
    <x v="81"/>
    <x v="1"/>
    <x v="1"/>
    <x v="1"/>
    <s v="150"/>
    <s v="150"/>
    <s v="52,5"/>
    <s v="12,75"/>
    <s v="0,12"/>
    <x v="5"/>
    <x v="1"/>
    <x v="13"/>
  </r>
  <r>
    <x v="13"/>
    <x v="0"/>
    <n v="206298"/>
    <x v="36"/>
    <x v="0"/>
    <x v="2"/>
    <x v="2"/>
    <m/>
    <m/>
    <m/>
    <m/>
    <m/>
    <x v="0"/>
    <x v="0"/>
    <x v="13"/>
  </r>
  <r>
    <x v="13"/>
    <x v="0"/>
    <n v="301805"/>
    <x v="78"/>
    <x v="1"/>
    <x v="2"/>
    <x v="2"/>
    <s v="200"/>
    <s v="200"/>
    <s v="70"/>
    <s v="17"/>
    <s v="50"/>
    <x v="0"/>
    <x v="1"/>
    <x v="13"/>
  </r>
  <r>
    <x v="13"/>
    <x v="0"/>
    <n v="169537"/>
    <x v="83"/>
    <x v="1"/>
    <x v="1"/>
    <x v="1"/>
    <m/>
    <m/>
    <m/>
    <m/>
    <m/>
    <x v="0"/>
    <x v="0"/>
    <x v="13"/>
  </r>
  <r>
    <x v="13"/>
    <x v="3"/>
    <n v="301809"/>
    <x v="68"/>
    <x v="1"/>
    <x v="1"/>
    <x v="1"/>
    <s v="150"/>
    <s v="150"/>
    <s v="52,5"/>
    <s v="12,75"/>
    <s v="0,12"/>
    <x v="5"/>
    <x v="1"/>
    <x v="13"/>
  </r>
  <r>
    <x v="13"/>
    <x v="1"/>
    <n v="301920"/>
    <x v="64"/>
    <x v="1"/>
    <x v="1"/>
    <x v="1"/>
    <m/>
    <m/>
    <m/>
    <m/>
    <m/>
    <x v="0"/>
    <x v="0"/>
    <x v="13"/>
  </r>
  <r>
    <x v="13"/>
    <x v="0"/>
    <n v="169537"/>
    <x v="83"/>
    <x v="0"/>
    <x v="0"/>
    <x v="0"/>
    <m/>
    <m/>
    <m/>
    <m/>
    <m/>
    <x v="0"/>
    <x v="0"/>
    <x v="13"/>
  </r>
  <r>
    <x v="13"/>
    <x v="0"/>
    <n v="323608"/>
    <x v="44"/>
    <x v="1"/>
    <x v="1"/>
    <x v="1"/>
    <s v="130"/>
    <s v="130"/>
    <s v="45,5"/>
    <s v="11,05"/>
    <s v="0,1"/>
    <x v="9"/>
    <x v="1"/>
    <x v="13"/>
  </r>
  <r>
    <x v="13"/>
    <x v="0"/>
    <n v="169537"/>
    <x v="83"/>
    <x v="0"/>
    <x v="2"/>
    <x v="2"/>
    <m/>
    <m/>
    <m/>
    <m/>
    <m/>
    <x v="0"/>
    <x v="0"/>
    <x v="13"/>
  </r>
  <r>
    <x v="13"/>
    <x v="0"/>
    <n v="321932"/>
    <x v="41"/>
    <x v="1"/>
    <x v="2"/>
    <x v="2"/>
    <s v="230"/>
    <s v="230"/>
    <s v="80,5"/>
    <s v="19,55"/>
    <s v="57.5"/>
    <x v="0"/>
    <x v="1"/>
    <x v="13"/>
  </r>
  <r>
    <x v="13"/>
    <x v="0"/>
    <n v="302335"/>
    <x v="39"/>
    <x v="1"/>
    <x v="2"/>
    <x v="2"/>
    <s v="145"/>
    <s v="145"/>
    <s v="50,75"/>
    <s v="12,33"/>
    <s v="36.25"/>
    <x v="0"/>
    <x v="1"/>
    <x v="13"/>
  </r>
  <r>
    <x v="13"/>
    <x v="0"/>
    <n v="302335"/>
    <x v="39"/>
    <x v="1"/>
    <x v="1"/>
    <x v="1"/>
    <m/>
    <m/>
    <m/>
    <m/>
    <m/>
    <x v="0"/>
    <x v="0"/>
    <x v="13"/>
  </r>
  <r>
    <x v="13"/>
    <x v="0"/>
    <n v="208277"/>
    <x v="8"/>
    <x v="0"/>
    <x v="0"/>
    <x v="0"/>
    <s v="185"/>
    <s v="185"/>
    <s v="64,75"/>
    <s v="15,73"/>
    <s v="0,15"/>
    <x v="2"/>
    <x v="1"/>
    <x v="13"/>
  </r>
  <r>
    <x v="13"/>
    <x v="1"/>
    <n v="315199"/>
    <x v="22"/>
    <x v="1"/>
    <x v="1"/>
    <x v="1"/>
    <m/>
    <m/>
    <m/>
    <m/>
    <m/>
    <x v="0"/>
    <x v="0"/>
    <x v="13"/>
  </r>
  <r>
    <x v="13"/>
    <x v="0"/>
    <n v="314137"/>
    <x v="20"/>
    <x v="1"/>
    <x v="2"/>
    <x v="2"/>
    <s v="215"/>
    <s v="215"/>
    <s v="75,25"/>
    <s v="18,28"/>
    <s v="53.75"/>
    <x v="0"/>
    <x v="1"/>
    <x v="13"/>
  </r>
  <r>
    <x v="13"/>
    <x v="0"/>
    <n v="312617"/>
    <x v="12"/>
    <x v="1"/>
    <x v="1"/>
    <x v="1"/>
    <s v="75"/>
    <s v="75"/>
    <s v="26,25"/>
    <s v="6,38"/>
    <s v="0,06"/>
    <x v="3"/>
    <x v="1"/>
    <x v="13"/>
  </r>
  <r>
    <x v="13"/>
    <x v="0"/>
    <n v="312617"/>
    <x v="12"/>
    <x v="1"/>
    <x v="2"/>
    <x v="2"/>
    <s v="100"/>
    <s v="100"/>
    <s v="35"/>
    <s v="8,5"/>
    <s v="25"/>
    <x v="0"/>
    <x v="1"/>
    <x v="13"/>
  </r>
  <r>
    <x v="13"/>
    <x v="0"/>
    <n v="302856"/>
    <x v="19"/>
    <x v="1"/>
    <x v="2"/>
    <x v="2"/>
    <m/>
    <m/>
    <m/>
    <m/>
    <m/>
    <x v="0"/>
    <x v="0"/>
    <x v="13"/>
  </r>
  <r>
    <x v="13"/>
    <x v="0"/>
    <n v="312807"/>
    <x v="16"/>
    <x v="0"/>
    <x v="1"/>
    <x v="1"/>
    <m/>
    <m/>
    <m/>
    <m/>
    <m/>
    <x v="0"/>
    <x v="0"/>
    <x v="13"/>
  </r>
  <r>
    <x v="13"/>
    <x v="2"/>
    <n v="311895"/>
    <x v="3"/>
    <x v="1"/>
    <x v="1"/>
    <x v="1"/>
    <m/>
    <m/>
    <m/>
    <m/>
    <m/>
    <x v="0"/>
    <x v="0"/>
    <x v="13"/>
  </r>
  <r>
    <x v="13"/>
    <x v="0"/>
    <n v="303219"/>
    <x v="6"/>
    <x v="1"/>
    <x v="1"/>
    <x v="1"/>
    <m/>
    <m/>
    <m/>
    <m/>
    <m/>
    <x v="0"/>
    <x v="0"/>
    <x v="13"/>
  </r>
  <r>
    <x v="13"/>
    <x v="0"/>
    <n v="303221"/>
    <x v="21"/>
    <x v="1"/>
    <x v="1"/>
    <x v="1"/>
    <m/>
    <m/>
    <m/>
    <m/>
    <m/>
    <x v="0"/>
    <x v="0"/>
    <x v="13"/>
  </r>
  <r>
    <x v="13"/>
    <x v="0"/>
    <n v="206708"/>
    <x v="4"/>
    <x v="0"/>
    <x v="2"/>
    <x v="2"/>
    <m/>
    <m/>
    <m/>
    <m/>
    <m/>
    <x v="0"/>
    <x v="0"/>
    <x v="13"/>
  </r>
  <r>
    <x v="13"/>
    <x v="0"/>
    <n v="206708"/>
    <x v="4"/>
    <x v="0"/>
    <x v="0"/>
    <x v="0"/>
    <m/>
    <m/>
    <m/>
    <m/>
    <m/>
    <x v="0"/>
    <x v="0"/>
    <x v="13"/>
  </r>
  <r>
    <x v="13"/>
    <x v="0"/>
    <n v="206708"/>
    <x v="4"/>
    <x v="1"/>
    <x v="1"/>
    <x v="1"/>
    <m/>
    <m/>
    <m/>
    <m/>
    <m/>
    <x v="0"/>
    <x v="0"/>
    <x v="13"/>
  </r>
  <r>
    <x v="13"/>
    <x v="0"/>
    <n v="217081"/>
    <x v="51"/>
    <x v="0"/>
    <x v="2"/>
    <x v="2"/>
    <m/>
    <m/>
    <m/>
    <m/>
    <m/>
    <x v="0"/>
    <x v="0"/>
    <x v="13"/>
  </r>
  <r>
    <x v="13"/>
    <x v="0"/>
    <n v="217081"/>
    <x v="51"/>
    <x v="0"/>
    <x v="0"/>
    <x v="0"/>
    <m/>
    <m/>
    <m/>
    <m/>
    <m/>
    <x v="0"/>
    <x v="0"/>
    <x v="13"/>
  </r>
  <r>
    <x v="13"/>
    <x v="0"/>
    <n v="217081"/>
    <x v="51"/>
    <x v="1"/>
    <x v="1"/>
    <x v="1"/>
    <m/>
    <m/>
    <m/>
    <m/>
    <m/>
    <x v="0"/>
    <x v="0"/>
    <x v="13"/>
  </r>
  <r>
    <x v="13"/>
    <x v="0"/>
    <n v="300169"/>
    <x v="101"/>
    <x v="1"/>
    <x v="2"/>
    <x v="2"/>
    <s v="100"/>
    <s v="100"/>
    <s v="35"/>
    <s v="8,5"/>
    <s v="25"/>
    <x v="0"/>
    <x v="1"/>
    <x v="13"/>
  </r>
  <r>
    <x v="13"/>
    <x v="0"/>
    <n v="300169"/>
    <x v="101"/>
    <x v="0"/>
    <x v="0"/>
    <x v="0"/>
    <s v="95"/>
    <s v="95"/>
    <s v="33,25"/>
    <s v="8,08"/>
    <s v="0,08"/>
    <x v="7"/>
    <x v="1"/>
    <x v="13"/>
  </r>
  <r>
    <x v="13"/>
    <x v="0"/>
    <n v="300169"/>
    <x v="101"/>
    <x v="1"/>
    <x v="1"/>
    <x v="1"/>
    <s v="95"/>
    <s v="95"/>
    <s v="33,25"/>
    <s v="8,08"/>
    <s v="0,08"/>
    <x v="7"/>
    <x v="1"/>
    <x v="13"/>
  </r>
  <r>
    <x v="13"/>
    <x v="0"/>
    <n v="300571"/>
    <x v="99"/>
    <x v="1"/>
    <x v="2"/>
    <x v="2"/>
    <s v="0"/>
    <s v="115"/>
    <s v="40,25"/>
    <s v="9,78"/>
    <s v="0"/>
    <x v="0"/>
    <x v="1"/>
    <x v="13"/>
  </r>
  <r>
    <x v="13"/>
    <x v="0"/>
    <n v="300571"/>
    <x v="99"/>
    <x v="0"/>
    <x v="0"/>
    <x v="0"/>
    <s v="0"/>
    <s v="150"/>
    <s v="52,5"/>
    <s v="12,75"/>
    <s v="0"/>
    <x v="11"/>
    <x v="1"/>
    <x v="13"/>
  </r>
  <r>
    <x v="13"/>
    <x v="0"/>
    <n v="300571"/>
    <x v="99"/>
    <x v="1"/>
    <x v="1"/>
    <x v="1"/>
    <s v="0"/>
    <s v="150"/>
    <s v="52,5"/>
    <s v="12,75"/>
    <s v="0"/>
    <x v="11"/>
    <x v="1"/>
    <x v="13"/>
  </r>
  <r>
    <x v="13"/>
    <x v="0"/>
    <n v="302856"/>
    <x v="19"/>
    <x v="0"/>
    <x v="0"/>
    <x v="0"/>
    <m/>
    <m/>
    <m/>
    <m/>
    <m/>
    <x v="0"/>
    <x v="0"/>
    <x v="13"/>
  </r>
  <r>
    <x v="13"/>
    <x v="0"/>
    <n v="302856"/>
    <x v="19"/>
    <x v="1"/>
    <x v="1"/>
    <x v="1"/>
    <m/>
    <m/>
    <m/>
    <m/>
    <m/>
    <x v="0"/>
    <x v="0"/>
    <x v="13"/>
  </r>
  <r>
    <x v="13"/>
    <x v="0"/>
    <n v="336442"/>
    <x v="56"/>
    <x v="1"/>
    <x v="2"/>
    <x v="2"/>
    <s v="215"/>
    <s v="215"/>
    <s v="75,25"/>
    <s v="18,28"/>
    <s v="53.75"/>
    <x v="0"/>
    <x v="1"/>
    <x v="13"/>
  </r>
  <r>
    <x v="13"/>
    <x v="0"/>
    <n v="336442"/>
    <x v="56"/>
    <x v="0"/>
    <x v="0"/>
    <x v="0"/>
    <s v="190"/>
    <s v="190"/>
    <s v="66,5"/>
    <s v="16,15"/>
    <s v="0,15"/>
    <x v="2"/>
    <x v="1"/>
    <x v="13"/>
  </r>
  <r>
    <x v="13"/>
    <x v="0"/>
    <n v="336442"/>
    <x v="56"/>
    <x v="0"/>
    <x v="1"/>
    <x v="1"/>
    <s v="190"/>
    <s v="190"/>
    <s v="66,5"/>
    <s v="16,15"/>
    <s v="0,15"/>
    <x v="2"/>
    <x v="1"/>
    <x v="13"/>
  </r>
  <r>
    <x v="13"/>
    <x v="0"/>
    <n v="206236"/>
    <x v="38"/>
    <x v="0"/>
    <x v="2"/>
    <x v="2"/>
    <m/>
    <m/>
    <m/>
    <m/>
    <m/>
    <x v="0"/>
    <x v="0"/>
    <x v="13"/>
  </r>
  <r>
    <x v="13"/>
    <x v="0"/>
    <n v="206236"/>
    <x v="38"/>
    <x v="0"/>
    <x v="0"/>
    <x v="0"/>
    <s v="280"/>
    <s v="280"/>
    <s v="98"/>
    <s v="23,8"/>
    <s v="0,22"/>
    <x v="8"/>
    <x v="1"/>
    <x v="13"/>
  </r>
  <r>
    <x v="13"/>
    <x v="0"/>
    <n v="206236"/>
    <x v="38"/>
    <x v="1"/>
    <x v="1"/>
    <x v="1"/>
    <s v="280"/>
    <s v="280"/>
    <s v="98"/>
    <s v="23,8"/>
    <s v="0,22"/>
    <x v="8"/>
    <x v="1"/>
    <x v="13"/>
  </r>
  <r>
    <x v="13"/>
    <x v="0"/>
    <n v="149445"/>
    <x v="102"/>
    <x v="0"/>
    <x v="2"/>
    <x v="2"/>
    <m/>
    <m/>
    <m/>
    <m/>
    <m/>
    <x v="0"/>
    <x v="0"/>
    <x v="13"/>
  </r>
  <r>
    <x v="13"/>
    <x v="0"/>
    <n v="149445"/>
    <x v="102"/>
    <x v="0"/>
    <x v="0"/>
    <x v="0"/>
    <m/>
    <m/>
    <m/>
    <m/>
    <m/>
    <x v="0"/>
    <x v="0"/>
    <x v="13"/>
  </r>
  <r>
    <x v="13"/>
    <x v="0"/>
    <n v="149445"/>
    <x v="102"/>
    <x v="1"/>
    <x v="1"/>
    <x v="1"/>
    <m/>
    <m/>
    <m/>
    <m/>
    <m/>
    <x v="0"/>
    <x v="0"/>
    <x v="13"/>
  </r>
  <r>
    <x v="13"/>
    <x v="0"/>
    <n v="161520"/>
    <x v="92"/>
    <x v="0"/>
    <x v="2"/>
    <x v="2"/>
    <m/>
    <m/>
    <m/>
    <m/>
    <m/>
    <x v="0"/>
    <x v="0"/>
    <x v="13"/>
  </r>
  <r>
    <x v="13"/>
    <x v="0"/>
    <n v="161520"/>
    <x v="92"/>
    <x v="0"/>
    <x v="0"/>
    <x v="0"/>
    <m/>
    <m/>
    <m/>
    <m/>
    <m/>
    <x v="0"/>
    <x v="0"/>
    <x v="13"/>
  </r>
  <r>
    <x v="13"/>
    <x v="0"/>
    <n v="161520"/>
    <x v="92"/>
    <x v="1"/>
    <x v="1"/>
    <x v="1"/>
    <m/>
    <m/>
    <m/>
    <m/>
    <m/>
    <x v="0"/>
    <x v="0"/>
    <x v="13"/>
  </r>
  <r>
    <x v="13"/>
    <x v="0"/>
    <n v="169872"/>
    <x v="77"/>
    <x v="0"/>
    <x v="2"/>
    <x v="2"/>
    <m/>
    <m/>
    <m/>
    <m/>
    <m/>
    <x v="0"/>
    <x v="0"/>
    <x v="13"/>
  </r>
  <r>
    <x v="13"/>
    <x v="0"/>
    <n v="169872"/>
    <x v="77"/>
    <x v="0"/>
    <x v="0"/>
    <x v="0"/>
    <m/>
    <m/>
    <m/>
    <m/>
    <m/>
    <x v="0"/>
    <x v="0"/>
    <x v="13"/>
  </r>
  <r>
    <x v="13"/>
    <x v="0"/>
    <n v="169872"/>
    <x v="77"/>
    <x v="1"/>
    <x v="1"/>
    <x v="1"/>
    <m/>
    <m/>
    <m/>
    <m/>
    <m/>
    <x v="0"/>
    <x v="0"/>
    <x v="13"/>
  </r>
  <r>
    <x v="13"/>
    <x v="0"/>
    <n v="203631"/>
    <x v="74"/>
    <x v="0"/>
    <x v="2"/>
    <x v="2"/>
    <m/>
    <m/>
    <m/>
    <m/>
    <m/>
    <x v="0"/>
    <x v="0"/>
    <x v="13"/>
  </r>
  <r>
    <x v="13"/>
    <x v="0"/>
    <n v="203631"/>
    <x v="74"/>
    <x v="0"/>
    <x v="0"/>
    <x v="0"/>
    <m/>
    <m/>
    <m/>
    <m/>
    <m/>
    <x v="0"/>
    <x v="0"/>
    <x v="13"/>
  </r>
  <r>
    <x v="13"/>
    <x v="0"/>
    <n v="203631"/>
    <x v="74"/>
    <x v="1"/>
    <x v="1"/>
    <x v="1"/>
    <m/>
    <m/>
    <m/>
    <m/>
    <m/>
    <x v="0"/>
    <x v="0"/>
    <x v="13"/>
  </r>
  <r>
    <x v="13"/>
    <x v="0"/>
    <n v="214951"/>
    <x v="40"/>
    <x v="0"/>
    <x v="2"/>
    <x v="2"/>
    <m/>
    <m/>
    <m/>
    <m/>
    <m/>
    <x v="0"/>
    <x v="0"/>
    <x v="13"/>
  </r>
  <r>
    <x v="13"/>
    <x v="0"/>
    <n v="214951"/>
    <x v="40"/>
    <x v="0"/>
    <x v="0"/>
    <x v="0"/>
    <m/>
    <m/>
    <m/>
    <m/>
    <m/>
    <x v="0"/>
    <x v="0"/>
    <x v="13"/>
  </r>
  <r>
    <x v="13"/>
    <x v="0"/>
    <n v="214951"/>
    <x v="40"/>
    <x v="1"/>
    <x v="1"/>
    <x v="1"/>
    <m/>
    <m/>
    <m/>
    <m/>
    <m/>
    <x v="0"/>
    <x v="0"/>
    <x v="13"/>
  </r>
  <r>
    <x v="13"/>
    <x v="0"/>
    <n v="303219"/>
    <x v="6"/>
    <x v="0"/>
    <x v="2"/>
    <x v="2"/>
    <m/>
    <m/>
    <m/>
    <m/>
    <m/>
    <x v="0"/>
    <x v="0"/>
    <x v="13"/>
  </r>
  <r>
    <x v="13"/>
    <x v="0"/>
    <n v="303219"/>
    <x v="6"/>
    <x v="0"/>
    <x v="0"/>
    <x v="0"/>
    <m/>
    <m/>
    <m/>
    <m/>
    <m/>
    <x v="0"/>
    <x v="0"/>
    <x v="13"/>
  </r>
  <r>
    <x v="13"/>
    <x v="0"/>
    <n v="120762"/>
    <x v="100"/>
    <x v="1"/>
    <x v="0"/>
    <x v="0"/>
    <s v="140"/>
    <s v="140"/>
    <s v="49"/>
    <s v="11,9"/>
    <s v="0,11"/>
    <x v="12"/>
    <x v="1"/>
    <x v="13"/>
  </r>
  <r>
    <x v="13"/>
    <x v="0"/>
    <n v="207404"/>
    <x v="2"/>
    <x v="0"/>
    <x v="2"/>
    <x v="2"/>
    <m/>
    <m/>
    <m/>
    <m/>
    <m/>
    <x v="0"/>
    <x v="0"/>
    <x v="13"/>
  </r>
  <r>
    <x v="13"/>
    <x v="0"/>
    <n v="207404"/>
    <x v="2"/>
    <x v="0"/>
    <x v="0"/>
    <x v="0"/>
    <m/>
    <m/>
    <m/>
    <m/>
    <m/>
    <x v="0"/>
    <x v="0"/>
    <x v="13"/>
  </r>
  <r>
    <x v="13"/>
    <x v="0"/>
    <n v="216476"/>
    <x v="48"/>
    <x v="0"/>
    <x v="2"/>
    <x v="2"/>
    <m/>
    <m/>
    <m/>
    <m/>
    <m/>
    <x v="0"/>
    <x v="0"/>
    <x v="13"/>
  </r>
  <r>
    <x v="13"/>
    <x v="0"/>
    <n v="216476"/>
    <x v="48"/>
    <x v="0"/>
    <x v="0"/>
    <x v="0"/>
    <m/>
    <m/>
    <m/>
    <m/>
    <m/>
    <x v="0"/>
    <x v="0"/>
    <x v="13"/>
  </r>
  <r>
    <x v="13"/>
    <x v="0"/>
    <n v="216476"/>
    <x v="48"/>
    <x v="1"/>
    <x v="1"/>
    <x v="1"/>
    <m/>
    <m/>
    <m/>
    <m/>
    <m/>
    <x v="0"/>
    <x v="0"/>
    <x v="13"/>
  </r>
  <r>
    <x v="13"/>
    <x v="0"/>
    <n v="216566"/>
    <x v="49"/>
    <x v="0"/>
    <x v="2"/>
    <x v="2"/>
    <m/>
    <m/>
    <m/>
    <m/>
    <m/>
    <x v="0"/>
    <x v="0"/>
    <x v="13"/>
  </r>
  <r>
    <x v="13"/>
    <x v="0"/>
    <n v="216566"/>
    <x v="49"/>
    <x v="0"/>
    <x v="0"/>
    <x v="0"/>
    <m/>
    <m/>
    <m/>
    <m/>
    <m/>
    <x v="0"/>
    <x v="0"/>
    <x v="13"/>
  </r>
  <r>
    <x v="13"/>
    <x v="0"/>
    <n v="216566"/>
    <x v="49"/>
    <x v="1"/>
    <x v="1"/>
    <x v="1"/>
    <m/>
    <m/>
    <m/>
    <m/>
    <m/>
    <x v="0"/>
    <x v="0"/>
    <x v="13"/>
  </r>
  <r>
    <x v="13"/>
    <x v="0"/>
    <n v="315199"/>
    <x v="22"/>
    <x v="0"/>
    <x v="2"/>
    <x v="2"/>
    <m/>
    <m/>
    <m/>
    <m/>
    <m/>
    <x v="0"/>
    <x v="0"/>
    <x v="13"/>
  </r>
  <r>
    <x v="13"/>
    <x v="0"/>
    <n v="315199"/>
    <x v="22"/>
    <x v="0"/>
    <x v="0"/>
    <x v="0"/>
    <m/>
    <m/>
    <m/>
    <m/>
    <m/>
    <x v="0"/>
    <x v="0"/>
    <x v="13"/>
  </r>
  <r>
    <x v="13"/>
    <x v="0"/>
    <n v="117442"/>
    <x v="65"/>
    <x v="0"/>
    <x v="2"/>
    <x v="2"/>
    <m/>
    <m/>
    <m/>
    <m/>
    <m/>
    <x v="0"/>
    <x v="0"/>
    <x v="13"/>
  </r>
  <r>
    <x v="13"/>
    <x v="0"/>
    <n v="117442"/>
    <x v="65"/>
    <x v="0"/>
    <x v="0"/>
    <x v="0"/>
    <m/>
    <m/>
    <m/>
    <m/>
    <m/>
    <x v="0"/>
    <x v="0"/>
    <x v="13"/>
  </r>
  <r>
    <x v="13"/>
    <x v="0"/>
    <n v="117442"/>
    <x v="65"/>
    <x v="1"/>
    <x v="1"/>
    <x v="1"/>
    <m/>
    <m/>
    <m/>
    <m/>
    <m/>
    <x v="0"/>
    <x v="0"/>
    <x v="13"/>
  </r>
  <r>
    <x v="13"/>
    <x v="0"/>
    <n v="300987"/>
    <x v="93"/>
    <x v="0"/>
    <x v="2"/>
    <x v="2"/>
    <m/>
    <m/>
    <m/>
    <m/>
    <m/>
    <x v="0"/>
    <x v="0"/>
    <x v="13"/>
  </r>
  <r>
    <x v="13"/>
    <x v="0"/>
    <n v="300987"/>
    <x v="93"/>
    <x v="0"/>
    <x v="0"/>
    <x v="0"/>
    <m/>
    <m/>
    <m/>
    <m/>
    <m/>
    <x v="0"/>
    <x v="0"/>
    <x v="13"/>
  </r>
  <r>
    <x v="13"/>
    <x v="0"/>
    <n v="302335"/>
    <x v="39"/>
    <x v="0"/>
    <x v="0"/>
    <x v="0"/>
    <m/>
    <m/>
    <m/>
    <m/>
    <m/>
    <x v="0"/>
    <x v="0"/>
    <x v="13"/>
  </r>
  <r>
    <x v="13"/>
    <x v="0"/>
    <n v="161003"/>
    <x v="96"/>
    <x v="0"/>
    <x v="2"/>
    <x v="2"/>
    <m/>
    <m/>
    <m/>
    <m/>
    <m/>
    <x v="0"/>
    <x v="0"/>
    <x v="13"/>
  </r>
  <r>
    <x v="13"/>
    <x v="0"/>
    <n v="161003"/>
    <x v="96"/>
    <x v="0"/>
    <x v="0"/>
    <x v="0"/>
    <m/>
    <m/>
    <m/>
    <m/>
    <m/>
    <x v="0"/>
    <x v="0"/>
    <x v="13"/>
  </r>
  <r>
    <x v="13"/>
    <x v="0"/>
    <n v="161003"/>
    <x v="96"/>
    <x v="1"/>
    <x v="1"/>
    <x v="1"/>
    <m/>
    <m/>
    <m/>
    <m/>
    <m/>
    <x v="0"/>
    <x v="0"/>
    <x v="13"/>
  </r>
  <r>
    <x v="13"/>
    <x v="0"/>
    <n v="158751"/>
    <x v="98"/>
    <x v="0"/>
    <x v="2"/>
    <x v="2"/>
    <m/>
    <m/>
    <m/>
    <m/>
    <m/>
    <x v="0"/>
    <x v="0"/>
    <x v="13"/>
  </r>
  <r>
    <x v="13"/>
    <x v="0"/>
    <n v="158751"/>
    <x v="98"/>
    <x v="0"/>
    <x v="0"/>
    <x v="0"/>
    <m/>
    <m/>
    <m/>
    <m/>
    <m/>
    <x v="0"/>
    <x v="0"/>
    <x v="13"/>
  </r>
  <r>
    <x v="13"/>
    <x v="0"/>
    <n v="158751"/>
    <x v="98"/>
    <x v="1"/>
    <x v="1"/>
    <x v="1"/>
    <m/>
    <m/>
    <m/>
    <m/>
    <m/>
    <x v="0"/>
    <x v="0"/>
    <x v="13"/>
  </r>
  <r>
    <x v="13"/>
    <x v="0"/>
    <n v="1733"/>
    <x v="35"/>
    <x v="0"/>
    <x v="2"/>
    <x v="2"/>
    <m/>
    <m/>
    <m/>
    <m/>
    <m/>
    <x v="0"/>
    <x v="0"/>
    <x v="13"/>
  </r>
  <r>
    <x v="13"/>
    <x v="0"/>
    <n v="1733"/>
    <x v="35"/>
    <x v="0"/>
    <x v="0"/>
    <x v="0"/>
    <s v="225"/>
    <s v="225"/>
    <s v="78,75"/>
    <s v="19,13"/>
    <s v="0,18"/>
    <x v="4"/>
    <x v="1"/>
    <x v="13"/>
  </r>
  <r>
    <x v="13"/>
    <x v="0"/>
    <n v="1733"/>
    <x v="35"/>
    <x v="1"/>
    <x v="1"/>
    <x v="1"/>
    <s v="225"/>
    <s v="225"/>
    <s v="78,75"/>
    <s v="19,13"/>
    <s v="0,18"/>
    <x v="4"/>
    <x v="1"/>
    <x v="13"/>
  </r>
  <r>
    <x v="13"/>
    <x v="0"/>
    <n v="301920"/>
    <x v="64"/>
    <x v="0"/>
    <x v="2"/>
    <x v="2"/>
    <m/>
    <m/>
    <m/>
    <m/>
    <m/>
    <x v="0"/>
    <x v="0"/>
    <x v="13"/>
  </r>
  <r>
    <x v="13"/>
    <x v="0"/>
    <n v="301920"/>
    <x v="64"/>
    <x v="0"/>
    <x v="0"/>
    <x v="0"/>
    <m/>
    <m/>
    <m/>
    <m/>
    <m/>
    <x v="0"/>
    <x v="0"/>
    <x v="13"/>
  </r>
  <r>
    <x v="13"/>
    <x v="0"/>
    <n v="2737"/>
    <x v="45"/>
    <x v="0"/>
    <x v="0"/>
    <x v="0"/>
    <s v="270"/>
    <s v="270"/>
    <s v="94,5"/>
    <s v="22,95"/>
    <s v="0,22"/>
    <x v="8"/>
    <x v="1"/>
    <x v="13"/>
  </r>
  <r>
    <x v="13"/>
    <x v="0"/>
    <n v="117501"/>
    <x v="75"/>
    <x v="0"/>
    <x v="2"/>
    <x v="2"/>
    <m/>
    <m/>
    <m/>
    <m/>
    <m/>
    <x v="0"/>
    <x v="0"/>
    <x v="13"/>
  </r>
  <r>
    <x v="13"/>
    <x v="0"/>
    <n v="117501"/>
    <x v="75"/>
    <x v="0"/>
    <x v="0"/>
    <x v="0"/>
    <s v="200"/>
    <s v="200"/>
    <s v="70"/>
    <s v="17"/>
    <s v="0,16"/>
    <x v="10"/>
    <x v="1"/>
    <x v="13"/>
  </r>
  <r>
    <x v="13"/>
    <x v="0"/>
    <n v="117501"/>
    <x v="75"/>
    <x v="1"/>
    <x v="1"/>
    <x v="1"/>
    <s v="200"/>
    <s v="200"/>
    <s v="70"/>
    <s v="17"/>
    <s v="0,16"/>
    <x v="10"/>
    <x v="1"/>
    <x v="13"/>
  </r>
  <r>
    <x v="13"/>
    <x v="0"/>
    <n v="117866"/>
    <x v="82"/>
    <x v="0"/>
    <x v="2"/>
    <x v="2"/>
    <m/>
    <m/>
    <m/>
    <m/>
    <m/>
    <x v="0"/>
    <x v="0"/>
    <x v="13"/>
  </r>
  <r>
    <x v="13"/>
    <x v="0"/>
    <n v="117866"/>
    <x v="82"/>
    <x v="0"/>
    <x v="0"/>
    <x v="0"/>
    <m/>
    <m/>
    <m/>
    <m/>
    <m/>
    <x v="0"/>
    <x v="0"/>
    <x v="13"/>
  </r>
  <r>
    <x v="13"/>
    <x v="0"/>
    <n v="218210"/>
    <x v="61"/>
    <x v="0"/>
    <x v="0"/>
    <x v="0"/>
    <m/>
    <m/>
    <m/>
    <m/>
    <m/>
    <x v="0"/>
    <x v="0"/>
    <x v="13"/>
  </r>
  <r>
    <x v="13"/>
    <x v="0"/>
    <n v="218210"/>
    <x v="61"/>
    <x v="0"/>
    <x v="1"/>
    <x v="1"/>
    <m/>
    <m/>
    <m/>
    <m/>
    <m/>
    <x v="0"/>
    <x v="0"/>
    <x v="13"/>
  </r>
  <r>
    <x v="13"/>
    <x v="0"/>
    <n v="218225"/>
    <x v="66"/>
    <x v="0"/>
    <x v="2"/>
    <x v="2"/>
    <m/>
    <m/>
    <m/>
    <m/>
    <m/>
    <x v="0"/>
    <x v="0"/>
    <x v="13"/>
  </r>
  <r>
    <x v="13"/>
    <x v="0"/>
    <n v="218225"/>
    <x v="66"/>
    <x v="0"/>
    <x v="0"/>
    <x v="0"/>
    <m/>
    <m/>
    <m/>
    <m/>
    <m/>
    <x v="0"/>
    <x v="0"/>
    <x v="13"/>
  </r>
  <r>
    <x v="13"/>
    <x v="0"/>
    <n v="218225"/>
    <x v="66"/>
    <x v="1"/>
    <x v="1"/>
    <x v="1"/>
    <m/>
    <m/>
    <m/>
    <m/>
    <m/>
    <x v="0"/>
    <x v="0"/>
    <x v="13"/>
  </r>
  <r>
    <x v="13"/>
    <x v="0"/>
    <n v="507"/>
    <x v="10"/>
    <x v="1"/>
    <x v="2"/>
    <x v="2"/>
    <s v="205"/>
    <s v="205"/>
    <s v="71,75"/>
    <s v="17,43"/>
    <s v="51.25"/>
    <x v="0"/>
    <x v="1"/>
    <x v="13"/>
  </r>
  <r>
    <x v="13"/>
    <x v="0"/>
    <n v="507"/>
    <x v="10"/>
    <x v="1"/>
    <x v="0"/>
    <x v="0"/>
    <s v="180"/>
    <s v="180"/>
    <s v="63"/>
    <s v="15,3"/>
    <s v="0,14"/>
    <x v="1"/>
    <x v="1"/>
    <x v="13"/>
  </r>
  <r>
    <x v="13"/>
    <x v="0"/>
    <n v="507"/>
    <x v="10"/>
    <x v="1"/>
    <x v="1"/>
    <x v="1"/>
    <s v="180"/>
    <s v="180"/>
    <s v="63"/>
    <s v="15,3"/>
    <s v="0,14"/>
    <x v="1"/>
    <x v="1"/>
    <x v="13"/>
  </r>
  <r>
    <x v="13"/>
    <x v="0"/>
    <n v="140302"/>
    <x v="106"/>
    <x v="0"/>
    <x v="2"/>
    <x v="2"/>
    <m/>
    <m/>
    <m/>
    <m/>
    <m/>
    <x v="0"/>
    <x v="0"/>
    <x v="13"/>
  </r>
  <r>
    <x v="13"/>
    <x v="0"/>
    <n v="140302"/>
    <x v="106"/>
    <x v="0"/>
    <x v="0"/>
    <x v="0"/>
    <m/>
    <m/>
    <m/>
    <m/>
    <m/>
    <x v="0"/>
    <x v="0"/>
    <x v="13"/>
  </r>
  <r>
    <x v="13"/>
    <x v="0"/>
    <n v="140302"/>
    <x v="106"/>
    <x v="1"/>
    <x v="1"/>
    <x v="1"/>
    <m/>
    <m/>
    <m/>
    <m/>
    <m/>
    <x v="0"/>
    <x v="0"/>
    <x v="13"/>
  </r>
  <r>
    <x v="13"/>
    <x v="0"/>
    <n v="301805"/>
    <x v="78"/>
    <x v="0"/>
    <x v="0"/>
    <x v="0"/>
    <m/>
    <m/>
    <m/>
    <m/>
    <m/>
    <x v="0"/>
    <x v="0"/>
    <x v="13"/>
  </r>
  <r>
    <x v="13"/>
    <x v="0"/>
    <n v="301805"/>
    <x v="78"/>
    <x v="0"/>
    <x v="1"/>
    <x v="1"/>
    <m/>
    <m/>
    <m/>
    <m/>
    <m/>
    <x v="0"/>
    <x v="0"/>
    <x v="13"/>
  </r>
  <r>
    <x v="13"/>
    <x v="0"/>
    <n v="205104"/>
    <x v="52"/>
    <x v="0"/>
    <x v="2"/>
    <x v="2"/>
    <m/>
    <m/>
    <m/>
    <m/>
    <m/>
    <x v="0"/>
    <x v="0"/>
    <x v="13"/>
  </r>
  <r>
    <x v="13"/>
    <x v="0"/>
    <n v="205104"/>
    <x v="52"/>
    <x v="0"/>
    <x v="0"/>
    <x v="0"/>
    <m/>
    <m/>
    <m/>
    <m/>
    <m/>
    <x v="0"/>
    <x v="0"/>
    <x v="13"/>
  </r>
  <r>
    <x v="13"/>
    <x v="0"/>
    <n v="205349"/>
    <x v="0"/>
    <x v="0"/>
    <x v="2"/>
    <x v="2"/>
    <m/>
    <m/>
    <m/>
    <m/>
    <m/>
    <x v="0"/>
    <x v="0"/>
    <x v="13"/>
  </r>
  <r>
    <x v="13"/>
    <x v="0"/>
    <n v="205349"/>
    <x v="0"/>
    <x v="0"/>
    <x v="0"/>
    <x v="0"/>
    <m/>
    <m/>
    <m/>
    <m/>
    <m/>
    <x v="0"/>
    <x v="0"/>
    <x v="13"/>
  </r>
  <r>
    <x v="13"/>
    <x v="0"/>
    <n v="205349"/>
    <x v="0"/>
    <x v="1"/>
    <x v="1"/>
    <x v="1"/>
    <m/>
    <m/>
    <m/>
    <m/>
    <m/>
    <x v="0"/>
    <x v="0"/>
    <x v="13"/>
  </r>
  <r>
    <x v="13"/>
    <x v="0"/>
    <n v="301760"/>
    <x v="81"/>
    <x v="0"/>
    <x v="0"/>
    <x v="0"/>
    <s v="150"/>
    <s v="150"/>
    <s v="52,5"/>
    <s v="12,75"/>
    <s v="0,12"/>
    <x v="5"/>
    <x v="1"/>
    <x v="13"/>
  </r>
  <r>
    <x v="13"/>
    <x v="0"/>
    <n v="301809"/>
    <x v="68"/>
    <x v="1"/>
    <x v="2"/>
    <x v="2"/>
    <s v="175"/>
    <s v="175"/>
    <s v="61,25"/>
    <s v="14,88"/>
    <s v="43.75"/>
    <x v="0"/>
    <x v="1"/>
    <x v="13"/>
  </r>
  <r>
    <x v="13"/>
    <x v="0"/>
    <n v="301809"/>
    <x v="68"/>
    <x v="0"/>
    <x v="0"/>
    <x v="0"/>
    <s v="150"/>
    <s v="150"/>
    <s v="52,5"/>
    <s v="12,75"/>
    <s v="0,12"/>
    <x v="5"/>
    <x v="1"/>
    <x v="13"/>
  </r>
  <r>
    <x v="13"/>
    <x v="0"/>
    <n v="303221"/>
    <x v="21"/>
    <x v="0"/>
    <x v="2"/>
    <x v="2"/>
    <m/>
    <m/>
    <m/>
    <m/>
    <m/>
    <x v="0"/>
    <x v="0"/>
    <x v="13"/>
  </r>
  <r>
    <x v="13"/>
    <x v="0"/>
    <n v="303221"/>
    <x v="21"/>
    <x v="0"/>
    <x v="0"/>
    <x v="0"/>
    <m/>
    <m/>
    <m/>
    <m/>
    <m/>
    <x v="0"/>
    <x v="0"/>
    <x v="13"/>
  </r>
  <r>
    <x v="13"/>
    <x v="0"/>
    <n v="317470"/>
    <x v="34"/>
    <x v="1"/>
    <x v="2"/>
    <x v="2"/>
    <s v="100"/>
    <s v="100"/>
    <s v="35"/>
    <s v="8,5"/>
    <s v="25"/>
    <x v="0"/>
    <x v="1"/>
    <x v="13"/>
  </r>
  <r>
    <x v="13"/>
    <x v="0"/>
    <n v="317470"/>
    <x v="34"/>
    <x v="0"/>
    <x v="0"/>
    <x v="0"/>
    <s v="75"/>
    <s v="75"/>
    <s v="26,25"/>
    <s v="6,38"/>
    <s v="0,06"/>
    <x v="3"/>
    <x v="1"/>
    <x v="13"/>
  </r>
  <r>
    <x v="13"/>
    <x v="0"/>
    <n v="317470"/>
    <x v="34"/>
    <x v="1"/>
    <x v="1"/>
    <x v="1"/>
    <s v="75"/>
    <s v="75"/>
    <s v="26,25"/>
    <s v="6,38"/>
    <s v="0,06"/>
    <x v="3"/>
    <x v="1"/>
    <x v="13"/>
  </r>
  <r>
    <x v="13"/>
    <x v="0"/>
    <n v="217678"/>
    <x v="55"/>
    <x v="1"/>
    <x v="2"/>
    <x v="2"/>
    <s v="100"/>
    <s v="100"/>
    <s v="35"/>
    <s v="8,5"/>
    <s v="25"/>
    <x v="0"/>
    <x v="1"/>
    <x v="13"/>
  </r>
  <r>
    <x v="13"/>
    <x v="0"/>
    <n v="217678"/>
    <x v="55"/>
    <x v="0"/>
    <x v="0"/>
    <x v="0"/>
    <m/>
    <m/>
    <m/>
    <m/>
    <m/>
    <x v="0"/>
    <x v="0"/>
    <x v="13"/>
  </r>
  <r>
    <x v="13"/>
    <x v="0"/>
    <n v="217678"/>
    <x v="55"/>
    <x v="1"/>
    <x v="1"/>
    <x v="1"/>
    <m/>
    <m/>
    <m/>
    <m/>
    <m/>
    <x v="0"/>
    <x v="0"/>
    <x v="13"/>
  </r>
  <r>
    <x v="13"/>
    <x v="0"/>
    <n v="218698"/>
    <x v="97"/>
    <x v="0"/>
    <x v="2"/>
    <x v="2"/>
    <s v="100"/>
    <s v="100"/>
    <s v="35"/>
    <s v="8,5"/>
    <s v="25"/>
    <x v="0"/>
    <x v="1"/>
    <x v="13"/>
  </r>
  <r>
    <x v="13"/>
    <x v="0"/>
    <n v="218698"/>
    <x v="97"/>
    <x v="0"/>
    <x v="0"/>
    <x v="0"/>
    <s v="125"/>
    <s v="125"/>
    <s v="43,75"/>
    <s v="10,63"/>
    <s v="0,1"/>
    <x v="9"/>
    <x v="1"/>
    <x v="13"/>
  </r>
  <r>
    <x v="13"/>
    <x v="0"/>
    <n v="218698"/>
    <x v="97"/>
    <x v="1"/>
    <x v="1"/>
    <x v="1"/>
    <s v="125"/>
    <s v="125"/>
    <s v="43,75"/>
    <s v="10,63"/>
    <s v="0,1"/>
    <x v="9"/>
    <x v="1"/>
    <x v="13"/>
  </r>
  <r>
    <x v="13"/>
    <x v="0"/>
    <n v="218916"/>
    <x v="72"/>
    <x v="0"/>
    <x v="2"/>
    <x v="2"/>
    <m/>
    <m/>
    <m/>
    <m/>
    <m/>
    <x v="0"/>
    <x v="0"/>
    <x v="13"/>
  </r>
  <r>
    <x v="13"/>
    <x v="0"/>
    <n v="218916"/>
    <x v="72"/>
    <x v="0"/>
    <x v="0"/>
    <x v="0"/>
    <m/>
    <m/>
    <m/>
    <m/>
    <m/>
    <x v="0"/>
    <x v="0"/>
    <x v="13"/>
  </r>
  <r>
    <x v="13"/>
    <x v="0"/>
    <n v="300219"/>
    <x v="104"/>
    <x v="1"/>
    <x v="2"/>
    <x v="2"/>
    <s v="180"/>
    <s v="180"/>
    <s v="63"/>
    <s v="15,3"/>
    <s v="45"/>
    <x v="0"/>
    <x v="1"/>
    <x v="13"/>
  </r>
  <r>
    <x v="13"/>
    <x v="0"/>
    <n v="300219"/>
    <x v="104"/>
    <x v="0"/>
    <x v="0"/>
    <x v="0"/>
    <m/>
    <m/>
    <m/>
    <m/>
    <m/>
    <x v="0"/>
    <x v="0"/>
    <x v="13"/>
  </r>
  <r>
    <x v="13"/>
    <x v="0"/>
    <n v="300219"/>
    <x v="104"/>
    <x v="1"/>
    <x v="1"/>
    <x v="1"/>
    <m/>
    <m/>
    <m/>
    <m/>
    <m/>
    <x v="0"/>
    <x v="0"/>
    <x v="13"/>
  </r>
  <r>
    <x v="13"/>
    <x v="0"/>
    <n v="312617"/>
    <x v="12"/>
    <x v="0"/>
    <x v="0"/>
    <x v="0"/>
    <s v="75"/>
    <s v="75"/>
    <s v="26,25"/>
    <s v="6,38"/>
    <s v="0,06"/>
    <x v="3"/>
    <x v="1"/>
    <x v="13"/>
  </r>
  <r>
    <x v="13"/>
    <x v="0"/>
    <n v="218616"/>
    <x v="76"/>
    <x v="0"/>
    <x v="2"/>
    <x v="2"/>
    <m/>
    <m/>
    <m/>
    <m/>
    <m/>
    <x v="0"/>
    <x v="0"/>
    <x v="13"/>
  </r>
  <r>
    <x v="13"/>
    <x v="0"/>
    <n v="218616"/>
    <x v="76"/>
    <x v="0"/>
    <x v="0"/>
    <x v="0"/>
    <m/>
    <m/>
    <m/>
    <m/>
    <m/>
    <x v="0"/>
    <x v="0"/>
    <x v="13"/>
  </r>
  <r>
    <x v="13"/>
    <x v="0"/>
    <n v="302769"/>
    <x v="24"/>
    <x v="0"/>
    <x v="2"/>
    <x v="2"/>
    <m/>
    <m/>
    <m/>
    <m/>
    <m/>
    <x v="0"/>
    <x v="0"/>
    <x v="13"/>
  </r>
  <r>
    <x v="13"/>
    <x v="0"/>
    <n v="302769"/>
    <x v="24"/>
    <x v="0"/>
    <x v="0"/>
    <x v="0"/>
    <m/>
    <m/>
    <m/>
    <m/>
    <m/>
    <x v="0"/>
    <x v="0"/>
    <x v="13"/>
  </r>
  <r>
    <x v="13"/>
    <x v="0"/>
    <n v="302769"/>
    <x v="24"/>
    <x v="1"/>
    <x v="1"/>
    <x v="1"/>
    <m/>
    <m/>
    <m/>
    <m/>
    <m/>
    <x v="0"/>
    <x v="0"/>
    <x v="13"/>
  </r>
  <r>
    <x v="13"/>
    <x v="0"/>
    <n v="160030"/>
    <x v="59"/>
    <x v="0"/>
    <x v="2"/>
    <x v="2"/>
    <m/>
    <m/>
    <m/>
    <m/>
    <m/>
    <x v="0"/>
    <x v="0"/>
    <x v="13"/>
  </r>
  <r>
    <x v="13"/>
    <x v="0"/>
    <n v="160030"/>
    <x v="59"/>
    <x v="0"/>
    <x v="0"/>
    <x v="0"/>
    <m/>
    <m/>
    <m/>
    <m/>
    <m/>
    <x v="0"/>
    <x v="0"/>
    <x v="13"/>
  </r>
  <r>
    <x v="13"/>
    <x v="0"/>
    <n v="160030"/>
    <x v="59"/>
    <x v="1"/>
    <x v="1"/>
    <x v="1"/>
    <m/>
    <m/>
    <m/>
    <m/>
    <m/>
    <x v="0"/>
    <x v="0"/>
    <x v="13"/>
  </r>
  <r>
    <x v="13"/>
    <x v="0"/>
    <n v="302737"/>
    <x v="30"/>
    <x v="1"/>
    <x v="2"/>
    <x v="2"/>
    <s v="210"/>
    <s v="210"/>
    <s v="73,5"/>
    <s v="17,85"/>
    <s v="52.5"/>
    <x v="0"/>
    <x v="1"/>
    <x v="13"/>
  </r>
  <r>
    <x v="13"/>
    <x v="0"/>
    <n v="302737"/>
    <x v="30"/>
    <x v="0"/>
    <x v="0"/>
    <x v="0"/>
    <m/>
    <m/>
    <m/>
    <m/>
    <m/>
    <x v="0"/>
    <x v="0"/>
    <x v="13"/>
  </r>
  <r>
    <x v="13"/>
    <x v="0"/>
    <n v="302737"/>
    <x v="30"/>
    <x v="1"/>
    <x v="1"/>
    <x v="1"/>
    <m/>
    <m/>
    <m/>
    <m/>
    <m/>
    <x v="0"/>
    <x v="0"/>
    <x v="13"/>
  </r>
  <r>
    <x v="13"/>
    <x v="0"/>
    <n v="302988"/>
    <x v="14"/>
    <x v="0"/>
    <x v="2"/>
    <x v="2"/>
    <m/>
    <m/>
    <m/>
    <m/>
    <m/>
    <x v="0"/>
    <x v="0"/>
    <x v="13"/>
  </r>
  <r>
    <x v="13"/>
    <x v="0"/>
    <n v="302988"/>
    <x v="14"/>
    <x v="0"/>
    <x v="0"/>
    <x v="0"/>
    <m/>
    <m/>
    <m/>
    <m/>
    <m/>
    <x v="0"/>
    <x v="0"/>
    <x v="13"/>
  </r>
  <r>
    <x v="13"/>
    <x v="0"/>
    <n v="302988"/>
    <x v="14"/>
    <x v="1"/>
    <x v="1"/>
    <x v="1"/>
    <m/>
    <m/>
    <m/>
    <m/>
    <m/>
    <x v="0"/>
    <x v="0"/>
    <x v="13"/>
  </r>
  <r>
    <x v="13"/>
    <x v="0"/>
    <n v="131643"/>
    <x v="58"/>
    <x v="0"/>
    <x v="2"/>
    <x v="2"/>
    <m/>
    <m/>
    <m/>
    <m/>
    <m/>
    <x v="0"/>
    <x v="0"/>
    <x v="13"/>
  </r>
  <r>
    <x v="13"/>
    <x v="0"/>
    <n v="131643"/>
    <x v="58"/>
    <x v="0"/>
    <x v="0"/>
    <x v="0"/>
    <m/>
    <m/>
    <m/>
    <m/>
    <m/>
    <x v="0"/>
    <x v="0"/>
    <x v="13"/>
  </r>
  <r>
    <x v="13"/>
    <x v="0"/>
    <n v="131643"/>
    <x v="58"/>
    <x v="1"/>
    <x v="1"/>
    <x v="1"/>
    <m/>
    <m/>
    <m/>
    <m/>
    <m/>
    <x v="0"/>
    <x v="0"/>
    <x v="13"/>
  </r>
  <r>
    <x v="13"/>
    <x v="0"/>
    <n v="300363"/>
    <x v="62"/>
    <x v="1"/>
    <x v="2"/>
    <x v="2"/>
    <s v="200"/>
    <s v="200"/>
    <s v="70"/>
    <s v="17"/>
    <s v="50"/>
    <x v="0"/>
    <x v="1"/>
    <x v="13"/>
  </r>
  <r>
    <x v="13"/>
    <x v="0"/>
    <n v="300363"/>
    <x v="62"/>
    <x v="0"/>
    <x v="0"/>
    <x v="0"/>
    <m/>
    <m/>
    <m/>
    <m/>
    <m/>
    <x v="0"/>
    <x v="0"/>
    <x v="13"/>
  </r>
  <r>
    <x v="13"/>
    <x v="0"/>
    <n v="300363"/>
    <x v="62"/>
    <x v="0"/>
    <x v="1"/>
    <x v="1"/>
    <m/>
    <m/>
    <m/>
    <m/>
    <m/>
    <x v="0"/>
    <x v="0"/>
    <x v="13"/>
  </r>
  <r>
    <x v="13"/>
    <x v="0"/>
    <n v="210515"/>
    <x v="23"/>
    <x v="0"/>
    <x v="0"/>
    <x v="0"/>
    <m/>
    <m/>
    <m/>
    <m/>
    <m/>
    <x v="0"/>
    <x v="0"/>
    <x v="13"/>
  </r>
  <r>
    <x v="13"/>
    <x v="0"/>
    <n v="117230"/>
    <x v="60"/>
    <x v="0"/>
    <x v="2"/>
    <x v="2"/>
    <m/>
    <m/>
    <m/>
    <m/>
    <m/>
    <x v="0"/>
    <x v="0"/>
    <x v="13"/>
  </r>
  <r>
    <x v="13"/>
    <x v="0"/>
    <n v="117230"/>
    <x v="60"/>
    <x v="0"/>
    <x v="0"/>
    <x v="0"/>
    <m/>
    <m/>
    <m/>
    <m/>
    <m/>
    <x v="0"/>
    <x v="0"/>
    <x v="13"/>
  </r>
  <r>
    <x v="13"/>
    <x v="0"/>
    <n v="117230"/>
    <x v="60"/>
    <x v="1"/>
    <x v="1"/>
    <x v="1"/>
    <m/>
    <m/>
    <m/>
    <m/>
    <m/>
    <x v="0"/>
    <x v="0"/>
    <x v="13"/>
  </r>
  <r>
    <x v="13"/>
    <x v="0"/>
    <n v="204952"/>
    <x v="57"/>
    <x v="0"/>
    <x v="2"/>
    <x v="2"/>
    <m/>
    <m/>
    <m/>
    <m/>
    <m/>
    <x v="0"/>
    <x v="0"/>
    <x v="13"/>
  </r>
  <r>
    <x v="13"/>
    <x v="0"/>
    <n v="204952"/>
    <x v="57"/>
    <x v="0"/>
    <x v="0"/>
    <x v="0"/>
    <m/>
    <m/>
    <m/>
    <m/>
    <m/>
    <x v="0"/>
    <x v="0"/>
    <x v="13"/>
  </r>
  <r>
    <x v="13"/>
    <x v="0"/>
    <n v="211415"/>
    <x v="29"/>
    <x v="0"/>
    <x v="2"/>
    <x v="2"/>
    <m/>
    <m/>
    <m/>
    <m/>
    <m/>
    <x v="0"/>
    <x v="0"/>
    <x v="13"/>
  </r>
  <r>
    <x v="13"/>
    <x v="0"/>
    <n v="211415"/>
    <x v="29"/>
    <x v="0"/>
    <x v="0"/>
    <x v="0"/>
    <m/>
    <m/>
    <m/>
    <m/>
    <m/>
    <x v="0"/>
    <x v="0"/>
    <x v="13"/>
  </r>
  <r>
    <x v="13"/>
    <x v="0"/>
    <n v="316646"/>
    <x v="26"/>
    <x v="1"/>
    <x v="2"/>
    <x v="2"/>
    <s v="100"/>
    <s v="100"/>
    <s v="35"/>
    <s v="8,5"/>
    <s v="25"/>
    <x v="0"/>
    <x v="1"/>
    <x v="13"/>
  </r>
  <r>
    <x v="13"/>
    <x v="0"/>
    <n v="316646"/>
    <x v="26"/>
    <x v="0"/>
    <x v="0"/>
    <x v="0"/>
    <s v="95"/>
    <s v="95"/>
    <s v="33,25"/>
    <s v="8,08"/>
    <s v="0,08"/>
    <x v="7"/>
    <x v="1"/>
    <x v="13"/>
  </r>
  <r>
    <x v="13"/>
    <x v="0"/>
    <n v="316646"/>
    <x v="26"/>
    <x v="1"/>
    <x v="1"/>
    <x v="1"/>
    <s v="95"/>
    <s v="95"/>
    <s v="33,25"/>
    <s v="8,08"/>
    <s v="0,08"/>
    <x v="7"/>
    <x v="1"/>
    <x v="13"/>
  </r>
  <r>
    <x v="13"/>
    <x v="0"/>
    <n v="316879"/>
    <x v="32"/>
    <x v="1"/>
    <x v="2"/>
    <x v="2"/>
    <s v="60"/>
    <s v="60"/>
    <s v="21"/>
    <s v="5,1"/>
    <s v="15"/>
    <x v="0"/>
    <x v="1"/>
    <x v="13"/>
  </r>
  <r>
    <x v="13"/>
    <x v="0"/>
    <n v="316879"/>
    <x v="32"/>
    <x v="0"/>
    <x v="0"/>
    <x v="0"/>
    <m/>
    <m/>
    <m/>
    <m/>
    <m/>
    <x v="0"/>
    <x v="0"/>
    <x v="13"/>
  </r>
  <r>
    <x v="13"/>
    <x v="0"/>
    <n v="316879"/>
    <x v="32"/>
    <x v="0"/>
    <x v="1"/>
    <x v="1"/>
    <m/>
    <m/>
    <m/>
    <m/>
    <m/>
    <x v="0"/>
    <x v="0"/>
    <x v="13"/>
  </r>
  <r>
    <x v="13"/>
    <x v="0"/>
    <n v="218623"/>
    <x v="1"/>
    <x v="1"/>
    <x v="2"/>
    <x v="2"/>
    <s v="300"/>
    <s v="300"/>
    <s v="105"/>
    <s v="25,5"/>
    <s v="75"/>
    <x v="0"/>
    <x v="1"/>
    <x v="13"/>
  </r>
  <r>
    <x v="13"/>
    <x v="0"/>
    <n v="218623"/>
    <x v="1"/>
    <x v="0"/>
    <x v="0"/>
    <x v="0"/>
    <m/>
    <m/>
    <m/>
    <m/>
    <m/>
    <x v="0"/>
    <x v="0"/>
    <x v="13"/>
  </r>
  <r>
    <x v="13"/>
    <x v="0"/>
    <n v="218623"/>
    <x v="1"/>
    <x v="0"/>
    <x v="1"/>
    <x v="1"/>
    <m/>
    <m/>
    <m/>
    <m/>
    <m/>
    <x v="0"/>
    <x v="0"/>
    <x v="13"/>
  </r>
  <r>
    <x v="13"/>
    <x v="0"/>
    <n v="300862"/>
    <x v="73"/>
    <x v="0"/>
    <x v="2"/>
    <x v="2"/>
    <m/>
    <m/>
    <m/>
    <m/>
    <m/>
    <x v="0"/>
    <x v="0"/>
    <x v="13"/>
  </r>
  <r>
    <x v="13"/>
    <x v="0"/>
    <n v="300862"/>
    <x v="73"/>
    <x v="0"/>
    <x v="0"/>
    <x v="0"/>
    <m/>
    <m/>
    <m/>
    <m/>
    <m/>
    <x v="0"/>
    <x v="0"/>
    <x v="13"/>
  </r>
  <r>
    <x v="13"/>
    <x v="0"/>
    <n v="300862"/>
    <x v="73"/>
    <x v="1"/>
    <x v="1"/>
    <x v="1"/>
    <m/>
    <m/>
    <m/>
    <m/>
    <m/>
    <x v="0"/>
    <x v="0"/>
    <x v="13"/>
  </r>
  <r>
    <x v="13"/>
    <x v="0"/>
    <n v="321932"/>
    <x v="41"/>
    <x v="0"/>
    <x v="0"/>
    <x v="0"/>
    <s v="100"/>
    <s v="100"/>
    <s v="35"/>
    <s v="8,5"/>
    <s v="0,08"/>
    <x v="7"/>
    <x v="1"/>
    <x v="13"/>
  </r>
  <r>
    <x v="13"/>
    <x v="0"/>
    <n v="321932"/>
    <x v="41"/>
    <x v="0"/>
    <x v="1"/>
    <x v="1"/>
    <s v="100"/>
    <s v="100"/>
    <s v="35"/>
    <s v="8,5"/>
    <s v="0,08"/>
    <x v="7"/>
    <x v="1"/>
    <x v="13"/>
  </r>
  <r>
    <x v="13"/>
    <x v="0"/>
    <n v="323608"/>
    <x v="44"/>
    <x v="1"/>
    <x v="2"/>
    <x v="2"/>
    <m/>
    <m/>
    <m/>
    <m/>
    <m/>
    <x v="0"/>
    <x v="0"/>
    <x v="13"/>
  </r>
  <r>
    <x v="13"/>
    <x v="0"/>
    <n v="323608"/>
    <x v="44"/>
    <x v="0"/>
    <x v="0"/>
    <x v="0"/>
    <s v="130"/>
    <s v="130"/>
    <s v="45,5"/>
    <s v="11,05"/>
    <s v="0,1"/>
    <x v="9"/>
    <x v="1"/>
    <x v="13"/>
  </r>
  <r>
    <x v="13"/>
    <x v="0"/>
    <n v="324108"/>
    <x v="46"/>
    <x v="1"/>
    <x v="2"/>
    <x v="2"/>
    <s v="55"/>
    <s v="55"/>
    <s v="19,25"/>
    <s v="4,68"/>
    <s v="13.75"/>
    <x v="0"/>
    <x v="1"/>
    <x v="13"/>
  </r>
  <r>
    <x v="13"/>
    <x v="0"/>
    <n v="324108"/>
    <x v="46"/>
    <x v="1"/>
    <x v="0"/>
    <x v="0"/>
    <s v="155"/>
    <s v="155"/>
    <s v="54,25"/>
    <s v="13,18"/>
    <s v="0,12"/>
    <x v="5"/>
    <x v="1"/>
    <x v="13"/>
  </r>
  <r>
    <x v="13"/>
    <x v="0"/>
    <n v="324108"/>
    <x v="46"/>
    <x v="1"/>
    <x v="1"/>
    <x v="1"/>
    <s v="155"/>
    <s v="155"/>
    <s v="54,25"/>
    <s v="13,18"/>
    <s v="0,12"/>
    <x v="5"/>
    <x v="1"/>
    <x v="13"/>
  </r>
  <r>
    <x v="13"/>
    <x v="0"/>
    <n v="117819"/>
    <x v="69"/>
    <x v="0"/>
    <x v="2"/>
    <x v="2"/>
    <m/>
    <m/>
    <m/>
    <m/>
    <m/>
    <x v="0"/>
    <x v="0"/>
    <x v="13"/>
  </r>
  <r>
    <x v="13"/>
    <x v="0"/>
    <n v="117819"/>
    <x v="69"/>
    <x v="0"/>
    <x v="0"/>
    <x v="0"/>
    <m/>
    <m/>
    <m/>
    <m/>
    <m/>
    <x v="0"/>
    <x v="0"/>
    <x v="13"/>
  </r>
  <r>
    <x v="13"/>
    <x v="0"/>
    <n v="117819"/>
    <x v="69"/>
    <x v="1"/>
    <x v="1"/>
    <x v="1"/>
    <m/>
    <m/>
    <m/>
    <m/>
    <m/>
    <x v="0"/>
    <x v="0"/>
    <x v="13"/>
  </r>
  <r>
    <x v="13"/>
    <x v="0"/>
    <n v="209209"/>
    <x v="13"/>
    <x v="0"/>
    <x v="2"/>
    <x v="2"/>
    <m/>
    <m/>
    <m/>
    <m/>
    <m/>
    <x v="0"/>
    <x v="0"/>
    <x v="13"/>
  </r>
  <r>
    <x v="13"/>
    <x v="0"/>
    <n v="209209"/>
    <x v="13"/>
    <x v="0"/>
    <x v="0"/>
    <x v="0"/>
    <m/>
    <m/>
    <m/>
    <m/>
    <m/>
    <x v="0"/>
    <x v="0"/>
    <x v="13"/>
  </r>
  <r>
    <x v="13"/>
    <x v="0"/>
    <n v="209209"/>
    <x v="13"/>
    <x v="1"/>
    <x v="1"/>
    <x v="1"/>
    <m/>
    <m/>
    <m/>
    <m/>
    <m/>
    <x v="0"/>
    <x v="0"/>
    <x v="13"/>
  </r>
  <r>
    <x v="13"/>
    <x v="0"/>
    <n v="686"/>
    <x v="27"/>
    <x v="0"/>
    <x v="2"/>
    <x v="2"/>
    <m/>
    <m/>
    <m/>
    <m/>
    <m/>
    <x v="0"/>
    <x v="0"/>
    <x v="13"/>
  </r>
  <r>
    <x v="13"/>
    <x v="0"/>
    <n v="686"/>
    <x v="27"/>
    <x v="0"/>
    <x v="0"/>
    <x v="0"/>
    <s v="445"/>
    <s v="445"/>
    <s v="155,75"/>
    <s v="37,83"/>
    <s v="0,36"/>
    <x v="6"/>
    <x v="1"/>
    <x v="13"/>
  </r>
  <r>
    <x v="13"/>
    <x v="0"/>
    <n v="686"/>
    <x v="27"/>
    <x v="1"/>
    <x v="1"/>
    <x v="1"/>
    <s v="445"/>
    <s v="445"/>
    <s v="155,75"/>
    <s v="37,83"/>
    <s v="0,36"/>
    <x v="6"/>
    <x v="1"/>
    <x v="13"/>
  </r>
  <r>
    <x v="13"/>
    <x v="0"/>
    <n v="301981"/>
    <x v="53"/>
    <x v="1"/>
    <x v="2"/>
    <x v="2"/>
    <s v="200"/>
    <s v="200"/>
    <s v="70"/>
    <s v="17"/>
    <s v="50"/>
    <x v="0"/>
    <x v="1"/>
    <x v="13"/>
  </r>
  <r>
    <x v="13"/>
    <x v="0"/>
    <n v="301981"/>
    <x v="53"/>
    <x v="0"/>
    <x v="0"/>
    <x v="0"/>
    <m/>
    <m/>
    <m/>
    <m/>
    <m/>
    <x v="0"/>
    <x v="0"/>
    <x v="13"/>
  </r>
  <r>
    <x v="13"/>
    <x v="0"/>
    <n v="301981"/>
    <x v="53"/>
    <x v="1"/>
    <x v="1"/>
    <x v="1"/>
    <m/>
    <m/>
    <m/>
    <m/>
    <m/>
    <x v="0"/>
    <x v="0"/>
    <x v="13"/>
  </r>
  <r>
    <x v="13"/>
    <x v="0"/>
    <n v="204939"/>
    <x v="63"/>
    <x v="0"/>
    <x v="2"/>
    <x v="2"/>
    <m/>
    <m/>
    <m/>
    <m/>
    <m/>
    <x v="0"/>
    <x v="0"/>
    <x v="13"/>
  </r>
  <r>
    <x v="13"/>
    <x v="0"/>
    <n v="204939"/>
    <x v="63"/>
    <x v="0"/>
    <x v="0"/>
    <x v="0"/>
    <m/>
    <m/>
    <m/>
    <m/>
    <m/>
    <x v="0"/>
    <x v="0"/>
    <x v="13"/>
  </r>
  <r>
    <x v="13"/>
    <x v="0"/>
    <n v="204939"/>
    <x v="63"/>
    <x v="1"/>
    <x v="1"/>
    <x v="1"/>
    <m/>
    <m/>
    <m/>
    <m/>
    <m/>
    <x v="0"/>
    <x v="0"/>
    <x v="13"/>
  </r>
  <r>
    <x v="13"/>
    <x v="0"/>
    <n v="218628"/>
    <x v="79"/>
    <x v="1"/>
    <x v="2"/>
    <x v="2"/>
    <s v="190"/>
    <s v="190"/>
    <s v="66,5"/>
    <s v="16,15"/>
    <s v="47.5"/>
    <x v="0"/>
    <x v="1"/>
    <x v="13"/>
  </r>
  <r>
    <x v="13"/>
    <x v="0"/>
    <n v="218628"/>
    <x v="79"/>
    <x v="0"/>
    <x v="0"/>
    <x v="0"/>
    <m/>
    <m/>
    <m/>
    <m/>
    <m/>
    <x v="0"/>
    <x v="0"/>
    <x v="13"/>
  </r>
  <r>
    <x v="13"/>
    <x v="0"/>
    <n v="218628"/>
    <x v="79"/>
    <x v="1"/>
    <x v="1"/>
    <x v="1"/>
    <m/>
    <m/>
    <m/>
    <m/>
    <m/>
    <x v="0"/>
    <x v="0"/>
    <x v="13"/>
  </r>
  <r>
    <x v="13"/>
    <x v="0"/>
    <n v="311895"/>
    <x v="3"/>
    <x v="0"/>
    <x v="2"/>
    <x v="2"/>
    <m/>
    <m/>
    <m/>
    <m/>
    <m/>
    <x v="0"/>
    <x v="0"/>
    <x v="13"/>
  </r>
  <r>
    <x v="13"/>
    <x v="0"/>
    <n v="311895"/>
    <x v="3"/>
    <x v="0"/>
    <x v="0"/>
    <x v="0"/>
    <m/>
    <m/>
    <m/>
    <m/>
    <m/>
    <x v="0"/>
    <x v="0"/>
    <x v="13"/>
  </r>
  <r>
    <x v="13"/>
    <x v="0"/>
    <n v="333530"/>
    <x v="54"/>
    <x v="0"/>
    <x v="2"/>
    <x v="2"/>
    <m/>
    <m/>
    <m/>
    <m/>
    <m/>
    <x v="0"/>
    <x v="0"/>
    <x v="13"/>
  </r>
  <r>
    <x v="13"/>
    <x v="0"/>
    <n v="333530"/>
    <x v="54"/>
    <x v="0"/>
    <x v="0"/>
    <x v="0"/>
    <m/>
    <m/>
    <m/>
    <m/>
    <m/>
    <x v="0"/>
    <x v="0"/>
    <x v="13"/>
  </r>
  <r>
    <x v="13"/>
    <x v="0"/>
    <n v="333530"/>
    <x v="54"/>
    <x v="1"/>
    <x v="1"/>
    <x v="1"/>
    <m/>
    <m/>
    <m/>
    <m/>
    <m/>
    <x v="0"/>
    <x v="0"/>
    <x v="13"/>
  </r>
  <r>
    <x v="13"/>
    <x v="0"/>
    <n v="210001"/>
    <x v="17"/>
    <x v="0"/>
    <x v="0"/>
    <x v="0"/>
    <s v="225"/>
    <s v="225"/>
    <s v="78,75"/>
    <s v="19,13"/>
    <s v="0,18"/>
    <x v="4"/>
    <x v="1"/>
    <x v="13"/>
  </r>
  <r>
    <x v="13"/>
    <x v="0"/>
    <n v="209208"/>
    <x v="11"/>
    <x v="0"/>
    <x v="2"/>
    <x v="2"/>
    <m/>
    <m/>
    <m/>
    <m/>
    <m/>
    <x v="0"/>
    <x v="0"/>
    <x v="13"/>
  </r>
  <r>
    <x v="13"/>
    <x v="0"/>
    <n v="209208"/>
    <x v="11"/>
    <x v="0"/>
    <x v="0"/>
    <x v="0"/>
    <m/>
    <m/>
    <m/>
    <m/>
    <m/>
    <x v="0"/>
    <x v="0"/>
    <x v="13"/>
  </r>
  <r>
    <x v="13"/>
    <x v="0"/>
    <n v="209208"/>
    <x v="11"/>
    <x v="1"/>
    <x v="1"/>
    <x v="1"/>
    <m/>
    <m/>
    <m/>
    <m/>
    <m/>
    <x v="0"/>
    <x v="0"/>
    <x v="13"/>
  </r>
  <r>
    <x v="13"/>
    <x v="0"/>
    <n v="158311"/>
    <x v="80"/>
    <x v="0"/>
    <x v="2"/>
    <x v="2"/>
    <m/>
    <m/>
    <m/>
    <m/>
    <m/>
    <x v="0"/>
    <x v="0"/>
    <x v="13"/>
  </r>
  <r>
    <x v="13"/>
    <x v="0"/>
    <n v="158311"/>
    <x v="80"/>
    <x v="0"/>
    <x v="0"/>
    <x v="0"/>
    <m/>
    <m/>
    <m/>
    <m/>
    <m/>
    <x v="0"/>
    <x v="0"/>
    <x v="13"/>
  </r>
  <r>
    <x v="13"/>
    <x v="0"/>
    <n v="218402"/>
    <x v="71"/>
    <x v="1"/>
    <x v="2"/>
    <x v="2"/>
    <s v="135"/>
    <s v="135"/>
    <s v="47,25"/>
    <s v="11,48"/>
    <s v="33.75"/>
    <x v="0"/>
    <x v="1"/>
    <x v="13"/>
  </r>
  <r>
    <x v="13"/>
    <x v="0"/>
    <n v="218402"/>
    <x v="71"/>
    <x v="0"/>
    <x v="0"/>
    <x v="0"/>
    <m/>
    <m/>
    <m/>
    <m/>
    <m/>
    <x v="0"/>
    <x v="0"/>
    <x v="13"/>
  </r>
  <r>
    <x v="13"/>
    <x v="0"/>
    <n v="218402"/>
    <x v="71"/>
    <x v="1"/>
    <x v="1"/>
    <x v="1"/>
    <m/>
    <m/>
    <m/>
    <m/>
    <m/>
    <x v="0"/>
    <x v="0"/>
    <x v="13"/>
  </r>
  <r>
    <x v="13"/>
    <x v="0"/>
    <n v="207743"/>
    <x v="5"/>
    <x v="1"/>
    <x v="2"/>
    <x v="2"/>
    <s v="205"/>
    <s v="205"/>
    <s v="71,75"/>
    <s v="17,43"/>
    <s v="51.25"/>
    <x v="0"/>
    <x v="1"/>
    <x v="13"/>
  </r>
  <r>
    <x v="13"/>
    <x v="0"/>
    <n v="207743"/>
    <x v="5"/>
    <x v="0"/>
    <x v="0"/>
    <x v="0"/>
    <m/>
    <m/>
    <m/>
    <m/>
    <m/>
    <x v="0"/>
    <x v="0"/>
    <x v="13"/>
  </r>
  <r>
    <x v="13"/>
    <x v="0"/>
    <n v="207743"/>
    <x v="5"/>
    <x v="1"/>
    <x v="1"/>
    <x v="1"/>
    <m/>
    <m/>
    <m/>
    <m/>
    <m/>
    <x v="0"/>
    <x v="0"/>
    <x v="13"/>
  </r>
  <r>
    <x v="13"/>
    <x v="0"/>
    <n v="211470"/>
    <x v="31"/>
    <x v="0"/>
    <x v="2"/>
    <x v="2"/>
    <m/>
    <m/>
    <m/>
    <m/>
    <m/>
    <x v="0"/>
    <x v="0"/>
    <x v="13"/>
  </r>
  <r>
    <x v="13"/>
    <x v="0"/>
    <n v="211470"/>
    <x v="31"/>
    <x v="0"/>
    <x v="0"/>
    <x v="0"/>
    <m/>
    <m/>
    <m/>
    <m/>
    <m/>
    <x v="0"/>
    <x v="0"/>
    <x v="13"/>
  </r>
  <r>
    <x v="13"/>
    <x v="0"/>
    <n v="211470"/>
    <x v="31"/>
    <x v="1"/>
    <x v="1"/>
    <x v="1"/>
    <m/>
    <m/>
    <m/>
    <m/>
    <m/>
    <x v="0"/>
    <x v="0"/>
    <x v="13"/>
  </r>
  <r>
    <x v="13"/>
    <x v="0"/>
    <n v="300711"/>
    <x v="84"/>
    <x v="0"/>
    <x v="2"/>
    <x v="2"/>
    <m/>
    <m/>
    <m/>
    <m/>
    <m/>
    <x v="0"/>
    <x v="0"/>
    <x v="13"/>
  </r>
  <r>
    <x v="13"/>
    <x v="0"/>
    <n v="300711"/>
    <x v="84"/>
    <x v="0"/>
    <x v="0"/>
    <x v="0"/>
    <m/>
    <m/>
    <m/>
    <m/>
    <m/>
    <x v="0"/>
    <x v="0"/>
    <x v="13"/>
  </r>
  <r>
    <x v="13"/>
    <x v="0"/>
    <n v="300711"/>
    <x v="84"/>
    <x v="1"/>
    <x v="1"/>
    <x v="1"/>
    <m/>
    <m/>
    <m/>
    <m/>
    <m/>
    <x v="0"/>
    <x v="0"/>
    <x v="13"/>
  </r>
  <r>
    <x v="13"/>
    <x v="0"/>
    <n v="205985"/>
    <x v="42"/>
    <x v="0"/>
    <x v="0"/>
    <x v="0"/>
    <m/>
    <m/>
    <m/>
    <m/>
    <m/>
    <x v="0"/>
    <x v="0"/>
    <x v="13"/>
  </r>
  <r>
    <x v="13"/>
    <x v="0"/>
    <n v="130744"/>
    <x v="103"/>
    <x v="1"/>
    <x v="0"/>
    <x v="0"/>
    <s v="160"/>
    <s v="160"/>
    <s v="56"/>
    <s v="13,6"/>
    <s v="0,13"/>
    <x v="13"/>
    <x v="1"/>
    <x v="13"/>
  </r>
  <r>
    <x v="13"/>
    <x v="0"/>
    <n v="303189"/>
    <x v="9"/>
    <x v="0"/>
    <x v="2"/>
    <x v="2"/>
    <m/>
    <m/>
    <m/>
    <m/>
    <m/>
    <x v="0"/>
    <x v="0"/>
    <x v="13"/>
  </r>
  <r>
    <x v="13"/>
    <x v="0"/>
    <n v="303189"/>
    <x v="9"/>
    <x v="0"/>
    <x v="0"/>
    <x v="0"/>
    <m/>
    <m/>
    <m/>
    <m/>
    <m/>
    <x v="0"/>
    <x v="0"/>
    <x v="13"/>
  </r>
  <r>
    <x v="13"/>
    <x v="0"/>
    <n v="303189"/>
    <x v="9"/>
    <x v="1"/>
    <x v="1"/>
    <x v="1"/>
    <m/>
    <m/>
    <m/>
    <m/>
    <m/>
    <x v="0"/>
    <x v="0"/>
    <x v="13"/>
  </r>
  <r>
    <x v="13"/>
    <x v="0"/>
    <n v="218644"/>
    <x v="85"/>
    <x v="1"/>
    <x v="2"/>
    <x v="2"/>
    <s v="85"/>
    <s v="85"/>
    <s v="29,75"/>
    <s v="7,23"/>
    <s v="21.25"/>
    <x v="0"/>
    <x v="1"/>
    <x v="13"/>
  </r>
  <r>
    <x v="13"/>
    <x v="0"/>
    <n v="218644"/>
    <x v="85"/>
    <x v="0"/>
    <x v="0"/>
    <x v="0"/>
    <m/>
    <m/>
    <m/>
    <m/>
    <m/>
    <x v="0"/>
    <x v="0"/>
    <x v="13"/>
  </r>
  <r>
    <x v="13"/>
    <x v="0"/>
    <n v="218644"/>
    <x v="85"/>
    <x v="1"/>
    <x v="1"/>
    <x v="1"/>
    <m/>
    <m/>
    <m/>
    <m/>
    <m/>
    <x v="0"/>
    <x v="0"/>
    <x v="13"/>
  </r>
  <r>
    <x v="13"/>
    <x v="0"/>
    <n v="204615"/>
    <x v="67"/>
    <x v="0"/>
    <x v="2"/>
    <x v="2"/>
    <m/>
    <m/>
    <m/>
    <m/>
    <m/>
    <x v="0"/>
    <x v="0"/>
    <x v="13"/>
  </r>
  <r>
    <x v="13"/>
    <x v="0"/>
    <n v="204615"/>
    <x v="67"/>
    <x v="0"/>
    <x v="0"/>
    <x v="0"/>
    <m/>
    <m/>
    <m/>
    <m/>
    <m/>
    <x v="0"/>
    <x v="0"/>
    <x v="13"/>
  </r>
  <r>
    <x v="13"/>
    <x v="0"/>
    <n v="204615"/>
    <x v="67"/>
    <x v="1"/>
    <x v="1"/>
    <x v="1"/>
    <m/>
    <m/>
    <m/>
    <m/>
    <m/>
    <x v="0"/>
    <x v="0"/>
    <x v="13"/>
  </r>
  <r>
    <x v="13"/>
    <x v="0"/>
    <n v="206348"/>
    <x v="25"/>
    <x v="0"/>
    <x v="0"/>
    <x v="0"/>
    <s v="150"/>
    <s v="150"/>
    <s v="52,5"/>
    <s v="12,75"/>
    <s v="0,12"/>
    <x v="5"/>
    <x v="1"/>
    <x v="13"/>
  </r>
  <r>
    <x v="13"/>
    <x v="0"/>
    <n v="206968"/>
    <x v="86"/>
    <x v="0"/>
    <x v="0"/>
    <x v="0"/>
    <m/>
    <m/>
    <m/>
    <m/>
    <m/>
    <x v="0"/>
    <x v="0"/>
    <x v="13"/>
  </r>
  <r>
    <x v="13"/>
    <x v="0"/>
    <n v="206968"/>
    <x v="86"/>
    <x v="0"/>
    <x v="1"/>
    <x v="1"/>
    <m/>
    <m/>
    <m/>
    <m/>
    <m/>
    <x v="0"/>
    <x v="0"/>
    <x v="13"/>
  </r>
  <r>
    <x v="13"/>
    <x v="0"/>
    <n v="218732"/>
    <x v="89"/>
    <x v="0"/>
    <x v="2"/>
    <x v="2"/>
    <m/>
    <m/>
    <m/>
    <m/>
    <m/>
    <x v="0"/>
    <x v="0"/>
    <x v="13"/>
  </r>
  <r>
    <x v="13"/>
    <x v="0"/>
    <n v="218732"/>
    <x v="89"/>
    <x v="0"/>
    <x v="0"/>
    <x v="0"/>
    <m/>
    <m/>
    <m/>
    <m/>
    <m/>
    <x v="0"/>
    <x v="0"/>
    <x v="13"/>
  </r>
  <r>
    <x v="13"/>
    <x v="0"/>
    <n v="218732"/>
    <x v="89"/>
    <x v="1"/>
    <x v="1"/>
    <x v="1"/>
    <m/>
    <m/>
    <m/>
    <m/>
    <m/>
    <x v="0"/>
    <x v="0"/>
    <x v="13"/>
  </r>
  <r>
    <x v="13"/>
    <x v="0"/>
    <n v="301983"/>
    <x v="47"/>
    <x v="1"/>
    <x v="2"/>
    <x v="2"/>
    <s v="200"/>
    <s v="200"/>
    <s v="70"/>
    <s v="17"/>
    <s v="50"/>
    <x v="0"/>
    <x v="1"/>
    <x v="13"/>
  </r>
  <r>
    <x v="13"/>
    <x v="0"/>
    <n v="301983"/>
    <x v="47"/>
    <x v="0"/>
    <x v="0"/>
    <x v="0"/>
    <m/>
    <m/>
    <m/>
    <m/>
    <m/>
    <x v="0"/>
    <x v="0"/>
    <x v="13"/>
  </r>
  <r>
    <x v="13"/>
    <x v="0"/>
    <n v="301983"/>
    <x v="47"/>
    <x v="1"/>
    <x v="1"/>
    <x v="1"/>
    <m/>
    <m/>
    <m/>
    <m/>
    <m/>
    <x v="0"/>
    <x v="0"/>
    <x v="13"/>
  </r>
  <r>
    <x v="13"/>
    <x v="0"/>
    <n v="118535"/>
    <x v="90"/>
    <x v="0"/>
    <x v="2"/>
    <x v="2"/>
    <m/>
    <m/>
    <m/>
    <m/>
    <m/>
    <x v="0"/>
    <x v="0"/>
    <x v="13"/>
  </r>
  <r>
    <x v="13"/>
    <x v="0"/>
    <n v="118535"/>
    <x v="90"/>
    <x v="0"/>
    <x v="0"/>
    <x v="0"/>
    <m/>
    <m/>
    <m/>
    <m/>
    <m/>
    <x v="0"/>
    <x v="0"/>
    <x v="13"/>
  </r>
  <r>
    <x v="13"/>
    <x v="0"/>
    <n v="118535"/>
    <x v="90"/>
    <x v="1"/>
    <x v="1"/>
    <x v="1"/>
    <m/>
    <m/>
    <m/>
    <m/>
    <m/>
    <x v="0"/>
    <x v="0"/>
    <x v="13"/>
  </r>
  <r>
    <x v="13"/>
    <x v="0"/>
    <n v="301229"/>
    <x v="91"/>
    <x v="1"/>
    <x v="2"/>
    <x v="2"/>
    <s v="350"/>
    <s v="350"/>
    <s v="122,5"/>
    <s v="29,75"/>
    <s v="87.5"/>
    <x v="0"/>
    <x v="1"/>
    <x v="13"/>
  </r>
  <r>
    <x v="13"/>
    <x v="0"/>
    <n v="301229"/>
    <x v="91"/>
    <x v="0"/>
    <x v="0"/>
    <x v="0"/>
    <s v="125"/>
    <s v="125"/>
    <s v="43,75"/>
    <s v="10,63"/>
    <s v="0,1"/>
    <x v="9"/>
    <x v="1"/>
    <x v="13"/>
  </r>
  <r>
    <x v="13"/>
    <x v="0"/>
    <n v="301229"/>
    <x v="91"/>
    <x v="0"/>
    <x v="1"/>
    <x v="1"/>
    <s v="125"/>
    <s v="125"/>
    <s v="43,75"/>
    <s v="10,63"/>
    <s v="0,1"/>
    <x v="9"/>
    <x v="1"/>
    <x v="13"/>
  </r>
  <r>
    <x v="13"/>
    <x v="0"/>
    <n v="314137"/>
    <x v="20"/>
    <x v="0"/>
    <x v="0"/>
    <x v="0"/>
    <m/>
    <m/>
    <m/>
    <m/>
    <m/>
    <x v="0"/>
    <x v="0"/>
    <x v="13"/>
  </r>
  <r>
    <x v="13"/>
    <x v="0"/>
    <n v="314137"/>
    <x v="20"/>
    <x v="0"/>
    <x v="1"/>
    <x v="1"/>
    <m/>
    <m/>
    <m/>
    <m/>
    <m/>
    <x v="0"/>
    <x v="0"/>
    <x v="13"/>
  </r>
  <r>
    <x v="13"/>
    <x v="0"/>
    <n v="117456"/>
    <x v="70"/>
    <x v="0"/>
    <x v="2"/>
    <x v="2"/>
    <m/>
    <m/>
    <m/>
    <m/>
    <m/>
    <x v="0"/>
    <x v="0"/>
    <x v="13"/>
  </r>
  <r>
    <x v="13"/>
    <x v="0"/>
    <n v="117456"/>
    <x v="70"/>
    <x v="0"/>
    <x v="0"/>
    <x v="0"/>
    <m/>
    <m/>
    <m/>
    <m/>
    <m/>
    <x v="0"/>
    <x v="0"/>
    <x v="13"/>
  </r>
  <r>
    <x v="13"/>
    <x v="0"/>
    <n v="117456"/>
    <x v="70"/>
    <x v="1"/>
    <x v="1"/>
    <x v="1"/>
    <m/>
    <m/>
    <m/>
    <m/>
    <m/>
    <x v="0"/>
    <x v="0"/>
    <x v="13"/>
  </r>
  <r>
    <x v="13"/>
    <x v="0"/>
    <n v="215020"/>
    <x v="43"/>
    <x v="1"/>
    <x v="2"/>
    <x v="2"/>
    <s v="50"/>
    <s v="50"/>
    <s v="17,5"/>
    <s v="4,25"/>
    <s v="12.5"/>
    <x v="0"/>
    <x v="1"/>
    <x v="13"/>
  </r>
  <r>
    <x v="13"/>
    <x v="0"/>
    <n v="215020"/>
    <x v="43"/>
    <x v="0"/>
    <x v="0"/>
    <x v="0"/>
    <m/>
    <m/>
    <m/>
    <m/>
    <m/>
    <x v="0"/>
    <x v="0"/>
    <x v="13"/>
  </r>
  <r>
    <x v="13"/>
    <x v="0"/>
    <n v="215020"/>
    <x v="43"/>
    <x v="1"/>
    <x v="1"/>
    <x v="1"/>
    <m/>
    <m/>
    <m/>
    <m/>
    <m/>
    <x v="0"/>
    <x v="0"/>
    <x v="13"/>
  </r>
  <r>
    <x v="13"/>
    <x v="0"/>
    <n v="144649"/>
    <x v="94"/>
    <x v="0"/>
    <x v="2"/>
    <x v="2"/>
    <m/>
    <m/>
    <m/>
    <m/>
    <m/>
    <x v="0"/>
    <x v="0"/>
    <x v="13"/>
  </r>
  <r>
    <x v="13"/>
    <x v="0"/>
    <n v="144649"/>
    <x v="94"/>
    <x v="0"/>
    <x v="0"/>
    <x v="0"/>
    <m/>
    <m/>
    <m/>
    <m/>
    <m/>
    <x v="0"/>
    <x v="0"/>
    <x v="13"/>
  </r>
  <r>
    <x v="13"/>
    <x v="0"/>
    <n v="144649"/>
    <x v="94"/>
    <x v="1"/>
    <x v="1"/>
    <x v="1"/>
    <m/>
    <m/>
    <m/>
    <m/>
    <m/>
    <x v="0"/>
    <x v="0"/>
    <x v="13"/>
  </r>
  <r>
    <x v="13"/>
    <x v="0"/>
    <n v="209211"/>
    <x v="15"/>
    <x v="0"/>
    <x v="2"/>
    <x v="2"/>
    <m/>
    <m/>
    <m/>
    <m/>
    <m/>
    <x v="0"/>
    <x v="0"/>
    <x v="13"/>
  </r>
  <r>
    <x v="13"/>
    <x v="0"/>
    <n v="209211"/>
    <x v="15"/>
    <x v="0"/>
    <x v="0"/>
    <x v="0"/>
    <m/>
    <m/>
    <m/>
    <m/>
    <m/>
    <x v="0"/>
    <x v="0"/>
    <x v="13"/>
  </r>
  <r>
    <x v="13"/>
    <x v="0"/>
    <n v="209211"/>
    <x v="15"/>
    <x v="1"/>
    <x v="1"/>
    <x v="1"/>
    <m/>
    <m/>
    <m/>
    <m/>
    <m/>
    <x v="0"/>
    <x v="0"/>
    <x v="13"/>
  </r>
  <r>
    <x v="13"/>
    <x v="0"/>
    <n v="205228"/>
    <x v="50"/>
    <x v="0"/>
    <x v="2"/>
    <x v="2"/>
    <s v="125"/>
    <s v="125"/>
    <s v="43,75"/>
    <s v="10,63"/>
    <s v="31.25"/>
    <x v="0"/>
    <x v="1"/>
    <x v="13"/>
  </r>
  <r>
    <x v="13"/>
    <x v="0"/>
    <n v="205228"/>
    <x v="50"/>
    <x v="0"/>
    <x v="0"/>
    <x v="0"/>
    <s v="205"/>
    <s v="205"/>
    <s v="71,75"/>
    <s v="17,43"/>
    <s v="0,16"/>
    <x v="10"/>
    <x v="1"/>
    <x v="13"/>
  </r>
  <r>
    <x v="13"/>
    <x v="0"/>
    <n v="210557"/>
    <x v="28"/>
    <x v="0"/>
    <x v="2"/>
    <x v="2"/>
    <m/>
    <m/>
    <m/>
    <m/>
    <m/>
    <x v="0"/>
    <x v="0"/>
    <x v="13"/>
  </r>
  <r>
    <x v="13"/>
    <x v="0"/>
    <n v="210557"/>
    <x v="28"/>
    <x v="0"/>
    <x v="0"/>
    <x v="0"/>
    <m/>
    <m/>
    <m/>
    <m/>
    <m/>
    <x v="0"/>
    <x v="0"/>
    <x v="13"/>
  </r>
  <r>
    <x v="13"/>
    <x v="0"/>
    <n v="210557"/>
    <x v="28"/>
    <x v="1"/>
    <x v="1"/>
    <x v="1"/>
    <m/>
    <m/>
    <m/>
    <m/>
    <m/>
    <x v="0"/>
    <x v="0"/>
    <x v="13"/>
  </r>
  <r>
    <x v="13"/>
    <x v="0"/>
    <n v="211622"/>
    <x v="33"/>
    <x v="1"/>
    <x v="2"/>
    <x v="2"/>
    <s v="195"/>
    <s v="195"/>
    <s v="68,25"/>
    <s v="16,58"/>
    <s v="48.75"/>
    <x v="0"/>
    <x v="1"/>
    <x v="13"/>
  </r>
  <r>
    <x v="13"/>
    <x v="0"/>
    <n v="211622"/>
    <x v="33"/>
    <x v="0"/>
    <x v="0"/>
    <x v="0"/>
    <m/>
    <m/>
    <m/>
    <m/>
    <m/>
    <x v="0"/>
    <x v="0"/>
    <x v="13"/>
  </r>
  <r>
    <x v="13"/>
    <x v="0"/>
    <n v="211622"/>
    <x v="33"/>
    <x v="0"/>
    <x v="1"/>
    <x v="1"/>
    <m/>
    <m/>
    <m/>
    <m/>
    <m/>
    <x v="0"/>
    <x v="0"/>
    <x v="13"/>
  </r>
  <r>
    <x v="13"/>
    <x v="0"/>
    <n v="218674"/>
    <x v="95"/>
    <x v="0"/>
    <x v="2"/>
    <x v="2"/>
    <m/>
    <m/>
    <m/>
    <m/>
    <m/>
    <x v="0"/>
    <x v="0"/>
    <x v="13"/>
  </r>
  <r>
    <x v="13"/>
    <x v="0"/>
    <n v="218674"/>
    <x v="95"/>
    <x v="0"/>
    <x v="0"/>
    <x v="0"/>
    <m/>
    <m/>
    <m/>
    <m/>
    <m/>
    <x v="0"/>
    <x v="0"/>
    <x v="13"/>
  </r>
  <r>
    <x v="13"/>
    <x v="0"/>
    <n v="218674"/>
    <x v="95"/>
    <x v="1"/>
    <x v="1"/>
    <x v="1"/>
    <m/>
    <m/>
    <m/>
    <m/>
    <m/>
    <x v="0"/>
    <x v="0"/>
    <x v="13"/>
  </r>
  <r>
    <x v="13"/>
    <x v="0"/>
    <n v="312807"/>
    <x v="16"/>
    <x v="1"/>
    <x v="2"/>
    <x v="2"/>
    <s v="185"/>
    <s v="185"/>
    <s v="64,75"/>
    <s v="15,73"/>
    <s v="46.25"/>
    <x v="0"/>
    <x v="1"/>
    <x v="13"/>
  </r>
  <r>
    <x v="14"/>
    <x v="0"/>
    <n v="303189"/>
    <x v="9"/>
    <x v="1"/>
    <x v="1"/>
    <x v="1"/>
    <m/>
    <m/>
    <m/>
    <m/>
    <m/>
    <x v="0"/>
    <x v="0"/>
    <x v="14"/>
  </r>
  <r>
    <x v="14"/>
    <x v="0"/>
    <n v="204952"/>
    <x v="57"/>
    <x v="0"/>
    <x v="0"/>
    <x v="0"/>
    <m/>
    <m/>
    <m/>
    <m/>
    <m/>
    <x v="0"/>
    <x v="0"/>
    <x v="14"/>
  </r>
  <r>
    <x v="14"/>
    <x v="1"/>
    <n v="315199"/>
    <x v="22"/>
    <x v="1"/>
    <x v="1"/>
    <x v="1"/>
    <m/>
    <m/>
    <m/>
    <m/>
    <m/>
    <x v="0"/>
    <x v="0"/>
    <x v="14"/>
  </r>
  <r>
    <x v="14"/>
    <x v="0"/>
    <n v="321932"/>
    <x v="41"/>
    <x v="1"/>
    <x v="2"/>
    <x v="2"/>
    <s v="230"/>
    <s v="230"/>
    <s v="80,5"/>
    <s v="19,55"/>
    <s v="57.5"/>
    <x v="0"/>
    <x v="1"/>
    <x v="14"/>
  </r>
  <r>
    <x v="14"/>
    <x v="0"/>
    <n v="323608"/>
    <x v="44"/>
    <x v="1"/>
    <x v="1"/>
    <x v="1"/>
    <s v="130"/>
    <s v="130"/>
    <s v="45,5"/>
    <s v="11,05"/>
    <s v="0,1"/>
    <x v="9"/>
    <x v="1"/>
    <x v="14"/>
  </r>
  <r>
    <x v="14"/>
    <x v="0"/>
    <n v="301805"/>
    <x v="78"/>
    <x v="1"/>
    <x v="2"/>
    <x v="2"/>
    <s v="200"/>
    <s v="200"/>
    <s v="70"/>
    <s v="17"/>
    <s v="50"/>
    <x v="0"/>
    <x v="1"/>
    <x v="14"/>
  </r>
  <r>
    <x v="14"/>
    <x v="3"/>
    <n v="301760"/>
    <x v="81"/>
    <x v="1"/>
    <x v="1"/>
    <x v="1"/>
    <s v="150"/>
    <s v="150"/>
    <s v="52,5"/>
    <s v="12,75"/>
    <s v="0,12"/>
    <x v="5"/>
    <x v="1"/>
    <x v="14"/>
  </r>
  <r>
    <x v="14"/>
    <x v="0"/>
    <n v="218916"/>
    <x v="72"/>
    <x v="1"/>
    <x v="1"/>
    <x v="1"/>
    <m/>
    <m/>
    <m/>
    <m/>
    <m/>
    <x v="0"/>
    <x v="0"/>
    <x v="14"/>
  </r>
  <r>
    <x v="14"/>
    <x v="0"/>
    <n v="218210"/>
    <x v="61"/>
    <x v="1"/>
    <x v="2"/>
    <x v="2"/>
    <s v="185"/>
    <s v="185"/>
    <s v="64,75"/>
    <s v="15,73"/>
    <s v="46.25"/>
    <x v="0"/>
    <x v="1"/>
    <x v="14"/>
  </r>
  <r>
    <x v="14"/>
    <x v="0"/>
    <n v="210515"/>
    <x v="23"/>
    <x v="1"/>
    <x v="1"/>
    <x v="1"/>
    <m/>
    <m/>
    <m/>
    <m/>
    <m/>
    <x v="0"/>
    <x v="0"/>
    <x v="14"/>
  </r>
  <r>
    <x v="14"/>
    <x v="0"/>
    <n v="210515"/>
    <x v="23"/>
    <x v="1"/>
    <x v="2"/>
    <x v="2"/>
    <s v="200"/>
    <s v="200"/>
    <s v="70"/>
    <s v="17"/>
    <s v="50"/>
    <x v="0"/>
    <x v="1"/>
    <x v="14"/>
  </r>
  <r>
    <x v="14"/>
    <x v="0"/>
    <n v="210001"/>
    <x v="17"/>
    <x v="1"/>
    <x v="1"/>
    <x v="1"/>
    <s v="225"/>
    <s v="225"/>
    <s v="78,75"/>
    <s v="19,13"/>
    <s v="0,18"/>
    <x v="4"/>
    <x v="1"/>
    <x v="14"/>
  </r>
  <r>
    <x v="14"/>
    <x v="0"/>
    <n v="210001"/>
    <x v="17"/>
    <x v="1"/>
    <x v="2"/>
    <x v="2"/>
    <s v="195"/>
    <s v="195"/>
    <s v="68,25"/>
    <s v="16,58"/>
    <s v="48.75"/>
    <x v="0"/>
    <x v="1"/>
    <x v="14"/>
  </r>
  <r>
    <x v="14"/>
    <x v="0"/>
    <n v="206968"/>
    <x v="86"/>
    <x v="1"/>
    <x v="2"/>
    <x v="2"/>
    <s v="215"/>
    <s v="215"/>
    <s v="75,25"/>
    <s v="18,28"/>
    <s v="53.75"/>
    <x v="0"/>
    <x v="1"/>
    <x v="14"/>
  </r>
  <r>
    <x v="14"/>
    <x v="0"/>
    <n v="204952"/>
    <x v="57"/>
    <x v="1"/>
    <x v="1"/>
    <x v="1"/>
    <m/>
    <m/>
    <m/>
    <m/>
    <m/>
    <x v="0"/>
    <x v="0"/>
    <x v="14"/>
  </r>
  <r>
    <x v="14"/>
    <x v="0"/>
    <n v="117986"/>
    <x v="87"/>
    <x v="1"/>
    <x v="2"/>
    <x v="2"/>
    <s v="260"/>
    <s v="260"/>
    <s v="91"/>
    <s v="22,1"/>
    <s v="65"/>
    <x v="0"/>
    <x v="1"/>
    <x v="14"/>
  </r>
  <r>
    <x v="14"/>
    <x v="3"/>
    <n v="117986"/>
    <x v="87"/>
    <x v="1"/>
    <x v="0"/>
    <x v="0"/>
    <s v="195"/>
    <s v="195"/>
    <s v="68,25"/>
    <s v="16,58"/>
    <s v="0,16"/>
    <x v="10"/>
    <x v="1"/>
    <x v="14"/>
  </r>
  <r>
    <x v="14"/>
    <x v="0"/>
    <n v="120762"/>
    <x v="100"/>
    <x v="1"/>
    <x v="2"/>
    <x v="2"/>
    <s v="165"/>
    <s v="165"/>
    <s v="57,75"/>
    <s v="14,03"/>
    <s v="41.25"/>
    <x v="0"/>
    <x v="1"/>
    <x v="14"/>
  </r>
  <r>
    <x v="14"/>
    <x v="6"/>
    <n v="120762"/>
    <x v="100"/>
    <x v="1"/>
    <x v="1"/>
    <x v="1"/>
    <s v="140"/>
    <s v="140"/>
    <s v="49"/>
    <s v="11,9"/>
    <s v="0,11"/>
    <x v="12"/>
    <x v="1"/>
    <x v="14"/>
  </r>
  <r>
    <x v="14"/>
    <x v="0"/>
    <n v="130744"/>
    <x v="103"/>
    <x v="1"/>
    <x v="2"/>
    <x v="2"/>
    <s v="155"/>
    <s v="155"/>
    <s v="54,25"/>
    <s v="13,18"/>
    <s v="38.75"/>
    <x v="0"/>
    <x v="1"/>
    <x v="14"/>
  </r>
  <r>
    <x v="14"/>
    <x v="3"/>
    <n v="130744"/>
    <x v="103"/>
    <x v="1"/>
    <x v="1"/>
    <x v="1"/>
    <s v="160"/>
    <s v="160"/>
    <s v="56"/>
    <s v="13,6"/>
    <s v="0,13"/>
    <x v="13"/>
    <x v="1"/>
    <x v="14"/>
  </r>
  <r>
    <x v="14"/>
    <x v="0"/>
    <n v="301805"/>
    <x v="78"/>
    <x v="0"/>
    <x v="0"/>
    <x v="0"/>
    <m/>
    <m/>
    <m/>
    <m/>
    <m/>
    <x v="0"/>
    <x v="0"/>
    <x v="14"/>
  </r>
  <r>
    <x v="14"/>
    <x v="0"/>
    <n v="301805"/>
    <x v="78"/>
    <x v="0"/>
    <x v="1"/>
    <x v="1"/>
    <m/>
    <m/>
    <m/>
    <m/>
    <m/>
    <x v="0"/>
    <x v="0"/>
    <x v="14"/>
  </r>
  <r>
    <x v="14"/>
    <x v="0"/>
    <n v="140302"/>
    <x v="106"/>
    <x v="0"/>
    <x v="2"/>
    <x v="2"/>
    <m/>
    <m/>
    <m/>
    <m/>
    <m/>
    <x v="0"/>
    <x v="0"/>
    <x v="14"/>
  </r>
  <r>
    <x v="14"/>
    <x v="0"/>
    <n v="140302"/>
    <x v="106"/>
    <x v="0"/>
    <x v="0"/>
    <x v="0"/>
    <m/>
    <m/>
    <m/>
    <m/>
    <m/>
    <x v="0"/>
    <x v="0"/>
    <x v="14"/>
  </r>
  <r>
    <x v="14"/>
    <x v="0"/>
    <n v="140302"/>
    <x v="106"/>
    <x v="1"/>
    <x v="1"/>
    <x v="1"/>
    <m/>
    <m/>
    <m/>
    <m/>
    <m/>
    <x v="0"/>
    <x v="0"/>
    <x v="14"/>
  </r>
  <r>
    <x v="14"/>
    <x v="0"/>
    <n v="205349"/>
    <x v="0"/>
    <x v="0"/>
    <x v="2"/>
    <x v="2"/>
    <m/>
    <m/>
    <m/>
    <m/>
    <m/>
    <x v="0"/>
    <x v="0"/>
    <x v="14"/>
  </r>
  <r>
    <x v="14"/>
    <x v="0"/>
    <n v="205349"/>
    <x v="0"/>
    <x v="0"/>
    <x v="0"/>
    <x v="0"/>
    <m/>
    <m/>
    <m/>
    <m/>
    <m/>
    <x v="0"/>
    <x v="0"/>
    <x v="14"/>
  </r>
  <r>
    <x v="14"/>
    <x v="0"/>
    <n v="205349"/>
    <x v="0"/>
    <x v="1"/>
    <x v="1"/>
    <x v="1"/>
    <m/>
    <m/>
    <m/>
    <m/>
    <m/>
    <x v="0"/>
    <x v="0"/>
    <x v="14"/>
  </r>
  <r>
    <x v="14"/>
    <x v="0"/>
    <n v="301760"/>
    <x v="81"/>
    <x v="1"/>
    <x v="2"/>
    <x v="2"/>
    <s v="180"/>
    <s v="180"/>
    <s v="63"/>
    <s v="15,3"/>
    <s v="45"/>
    <x v="0"/>
    <x v="1"/>
    <x v="14"/>
  </r>
  <r>
    <x v="14"/>
    <x v="0"/>
    <n v="301760"/>
    <x v="81"/>
    <x v="0"/>
    <x v="0"/>
    <x v="0"/>
    <s v="150"/>
    <s v="150"/>
    <s v="52,5"/>
    <s v="12,75"/>
    <s v="0,12"/>
    <x v="5"/>
    <x v="1"/>
    <x v="14"/>
  </r>
  <r>
    <x v="14"/>
    <x v="0"/>
    <n v="301809"/>
    <x v="68"/>
    <x v="1"/>
    <x v="2"/>
    <x v="2"/>
    <s v="175"/>
    <s v="175"/>
    <s v="61,25"/>
    <s v="14,88"/>
    <s v="43.75"/>
    <x v="0"/>
    <x v="1"/>
    <x v="14"/>
  </r>
  <r>
    <x v="14"/>
    <x v="0"/>
    <n v="301809"/>
    <x v="68"/>
    <x v="0"/>
    <x v="0"/>
    <x v="0"/>
    <s v="150"/>
    <s v="150"/>
    <s v="52,5"/>
    <s v="12,75"/>
    <s v="0,12"/>
    <x v="5"/>
    <x v="1"/>
    <x v="14"/>
  </r>
  <r>
    <x v="14"/>
    <x v="0"/>
    <n v="301809"/>
    <x v="68"/>
    <x v="1"/>
    <x v="1"/>
    <x v="1"/>
    <s v="150"/>
    <s v="150"/>
    <s v="52,5"/>
    <s v="12,75"/>
    <s v="0,12"/>
    <x v="5"/>
    <x v="1"/>
    <x v="14"/>
  </r>
  <r>
    <x v="14"/>
    <x v="0"/>
    <n v="303221"/>
    <x v="21"/>
    <x v="0"/>
    <x v="2"/>
    <x v="2"/>
    <m/>
    <m/>
    <m/>
    <m/>
    <m/>
    <x v="0"/>
    <x v="0"/>
    <x v="14"/>
  </r>
  <r>
    <x v="14"/>
    <x v="0"/>
    <n v="303221"/>
    <x v="21"/>
    <x v="0"/>
    <x v="0"/>
    <x v="0"/>
    <m/>
    <m/>
    <m/>
    <m/>
    <m/>
    <x v="0"/>
    <x v="0"/>
    <x v="14"/>
  </r>
  <r>
    <x v="14"/>
    <x v="0"/>
    <n v="205104"/>
    <x v="52"/>
    <x v="0"/>
    <x v="2"/>
    <x v="2"/>
    <m/>
    <m/>
    <m/>
    <m/>
    <m/>
    <x v="0"/>
    <x v="0"/>
    <x v="14"/>
  </r>
  <r>
    <x v="14"/>
    <x v="0"/>
    <n v="205104"/>
    <x v="52"/>
    <x v="0"/>
    <x v="0"/>
    <x v="0"/>
    <m/>
    <m/>
    <m/>
    <m/>
    <m/>
    <x v="0"/>
    <x v="0"/>
    <x v="14"/>
  </r>
  <r>
    <x v="14"/>
    <x v="0"/>
    <n v="205104"/>
    <x v="52"/>
    <x v="1"/>
    <x v="1"/>
    <x v="1"/>
    <m/>
    <m/>
    <m/>
    <m/>
    <m/>
    <x v="0"/>
    <x v="0"/>
    <x v="14"/>
  </r>
  <r>
    <x v="14"/>
    <x v="0"/>
    <n v="317470"/>
    <x v="34"/>
    <x v="1"/>
    <x v="2"/>
    <x v="2"/>
    <s v="100"/>
    <s v="100"/>
    <s v="35"/>
    <s v="8,5"/>
    <s v="25"/>
    <x v="0"/>
    <x v="1"/>
    <x v="14"/>
  </r>
  <r>
    <x v="14"/>
    <x v="0"/>
    <n v="317470"/>
    <x v="34"/>
    <x v="0"/>
    <x v="0"/>
    <x v="0"/>
    <s v="75"/>
    <s v="75"/>
    <s v="26,25"/>
    <s v="6,38"/>
    <s v="0,06"/>
    <x v="3"/>
    <x v="1"/>
    <x v="14"/>
  </r>
  <r>
    <x v="14"/>
    <x v="0"/>
    <n v="317470"/>
    <x v="34"/>
    <x v="1"/>
    <x v="1"/>
    <x v="1"/>
    <s v="75"/>
    <s v="75"/>
    <s v="26,25"/>
    <s v="6,38"/>
    <s v="0,06"/>
    <x v="3"/>
    <x v="1"/>
    <x v="14"/>
  </r>
  <r>
    <x v="14"/>
    <x v="0"/>
    <n v="217678"/>
    <x v="55"/>
    <x v="1"/>
    <x v="2"/>
    <x v="2"/>
    <s v="100"/>
    <s v="100"/>
    <s v="35"/>
    <s v="8,5"/>
    <s v="25"/>
    <x v="0"/>
    <x v="1"/>
    <x v="14"/>
  </r>
  <r>
    <x v="14"/>
    <x v="0"/>
    <n v="217678"/>
    <x v="55"/>
    <x v="0"/>
    <x v="0"/>
    <x v="0"/>
    <m/>
    <m/>
    <m/>
    <m/>
    <m/>
    <x v="0"/>
    <x v="0"/>
    <x v="14"/>
  </r>
  <r>
    <x v="14"/>
    <x v="0"/>
    <n v="217678"/>
    <x v="55"/>
    <x v="1"/>
    <x v="1"/>
    <x v="1"/>
    <m/>
    <m/>
    <m/>
    <m/>
    <m/>
    <x v="0"/>
    <x v="0"/>
    <x v="14"/>
  </r>
  <r>
    <x v="14"/>
    <x v="0"/>
    <n v="218698"/>
    <x v="97"/>
    <x v="0"/>
    <x v="2"/>
    <x v="2"/>
    <s v="100"/>
    <s v="100"/>
    <s v="35"/>
    <s v="8,5"/>
    <s v="25"/>
    <x v="0"/>
    <x v="1"/>
    <x v="14"/>
  </r>
  <r>
    <x v="14"/>
    <x v="0"/>
    <n v="218698"/>
    <x v="97"/>
    <x v="0"/>
    <x v="0"/>
    <x v="0"/>
    <s v="125"/>
    <s v="125"/>
    <s v="43,75"/>
    <s v="10,63"/>
    <s v="0,1"/>
    <x v="9"/>
    <x v="1"/>
    <x v="14"/>
  </r>
  <r>
    <x v="14"/>
    <x v="0"/>
    <n v="218698"/>
    <x v="97"/>
    <x v="1"/>
    <x v="1"/>
    <x v="1"/>
    <s v="125"/>
    <s v="125"/>
    <s v="43,75"/>
    <s v="10,63"/>
    <s v="0,1"/>
    <x v="9"/>
    <x v="1"/>
    <x v="14"/>
  </r>
  <r>
    <x v="14"/>
    <x v="0"/>
    <n v="218916"/>
    <x v="72"/>
    <x v="0"/>
    <x v="2"/>
    <x v="2"/>
    <m/>
    <m/>
    <m/>
    <m/>
    <m/>
    <x v="0"/>
    <x v="0"/>
    <x v="14"/>
  </r>
  <r>
    <x v="14"/>
    <x v="0"/>
    <n v="218916"/>
    <x v="72"/>
    <x v="0"/>
    <x v="0"/>
    <x v="0"/>
    <m/>
    <m/>
    <m/>
    <m/>
    <m/>
    <x v="0"/>
    <x v="0"/>
    <x v="14"/>
  </r>
  <r>
    <x v="14"/>
    <x v="0"/>
    <n v="300219"/>
    <x v="104"/>
    <x v="1"/>
    <x v="2"/>
    <x v="2"/>
    <s v="180"/>
    <s v="180"/>
    <s v="63"/>
    <s v="15,3"/>
    <s v="45"/>
    <x v="0"/>
    <x v="1"/>
    <x v="14"/>
  </r>
  <r>
    <x v="14"/>
    <x v="0"/>
    <n v="300219"/>
    <x v="104"/>
    <x v="0"/>
    <x v="0"/>
    <x v="0"/>
    <m/>
    <m/>
    <m/>
    <m/>
    <m/>
    <x v="0"/>
    <x v="0"/>
    <x v="14"/>
  </r>
  <r>
    <x v="14"/>
    <x v="0"/>
    <n v="300219"/>
    <x v="104"/>
    <x v="1"/>
    <x v="1"/>
    <x v="1"/>
    <m/>
    <m/>
    <m/>
    <m/>
    <m/>
    <x v="0"/>
    <x v="0"/>
    <x v="14"/>
  </r>
  <r>
    <x v="14"/>
    <x v="0"/>
    <n v="312617"/>
    <x v="12"/>
    <x v="1"/>
    <x v="2"/>
    <x v="2"/>
    <s v="100"/>
    <s v="100"/>
    <s v="35"/>
    <s v="8,5"/>
    <s v="25"/>
    <x v="0"/>
    <x v="1"/>
    <x v="14"/>
  </r>
  <r>
    <x v="14"/>
    <x v="0"/>
    <n v="312617"/>
    <x v="12"/>
    <x v="0"/>
    <x v="0"/>
    <x v="0"/>
    <s v="75"/>
    <s v="75"/>
    <s v="26,25"/>
    <s v="6,38"/>
    <s v="0,06"/>
    <x v="3"/>
    <x v="1"/>
    <x v="14"/>
  </r>
  <r>
    <x v="14"/>
    <x v="0"/>
    <n v="312617"/>
    <x v="12"/>
    <x v="1"/>
    <x v="1"/>
    <x v="1"/>
    <s v="75"/>
    <s v="75"/>
    <s v="26,25"/>
    <s v="6,38"/>
    <s v="0,06"/>
    <x v="3"/>
    <x v="1"/>
    <x v="14"/>
  </r>
  <r>
    <x v="14"/>
    <x v="0"/>
    <n v="218987"/>
    <x v="105"/>
    <x v="1"/>
    <x v="2"/>
    <x v="2"/>
    <s v="55"/>
    <s v="55"/>
    <s v="19,25"/>
    <s v="4,68"/>
    <s v="13.75"/>
    <x v="0"/>
    <x v="1"/>
    <x v="14"/>
  </r>
  <r>
    <x v="14"/>
    <x v="0"/>
    <n v="218987"/>
    <x v="105"/>
    <x v="1"/>
    <x v="0"/>
    <x v="0"/>
    <s v="125"/>
    <s v="125"/>
    <s v="43,75"/>
    <s v="10,63"/>
    <s v="0,1"/>
    <x v="9"/>
    <x v="1"/>
    <x v="14"/>
  </r>
  <r>
    <x v="14"/>
    <x v="0"/>
    <n v="218987"/>
    <x v="105"/>
    <x v="1"/>
    <x v="1"/>
    <x v="1"/>
    <s v="125"/>
    <s v="125"/>
    <s v="43,75"/>
    <s v="10,63"/>
    <s v="0,1"/>
    <x v="9"/>
    <x v="1"/>
    <x v="14"/>
  </r>
  <r>
    <x v="14"/>
    <x v="0"/>
    <n v="302769"/>
    <x v="24"/>
    <x v="0"/>
    <x v="2"/>
    <x v="2"/>
    <m/>
    <m/>
    <m/>
    <m/>
    <m/>
    <x v="0"/>
    <x v="0"/>
    <x v="14"/>
  </r>
  <r>
    <x v="14"/>
    <x v="0"/>
    <n v="302769"/>
    <x v="24"/>
    <x v="0"/>
    <x v="0"/>
    <x v="0"/>
    <m/>
    <m/>
    <m/>
    <m/>
    <m/>
    <x v="0"/>
    <x v="0"/>
    <x v="14"/>
  </r>
  <r>
    <x v="14"/>
    <x v="0"/>
    <n v="302769"/>
    <x v="24"/>
    <x v="1"/>
    <x v="1"/>
    <x v="1"/>
    <m/>
    <m/>
    <m/>
    <m/>
    <m/>
    <x v="0"/>
    <x v="0"/>
    <x v="14"/>
  </r>
  <r>
    <x v="14"/>
    <x v="0"/>
    <n v="218616"/>
    <x v="76"/>
    <x v="0"/>
    <x v="2"/>
    <x v="2"/>
    <m/>
    <m/>
    <m/>
    <m/>
    <m/>
    <x v="0"/>
    <x v="0"/>
    <x v="14"/>
  </r>
  <r>
    <x v="14"/>
    <x v="0"/>
    <n v="218616"/>
    <x v="76"/>
    <x v="0"/>
    <x v="0"/>
    <x v="0"/>
    <m/>
    <m/>
    <m/>
    <m/>
    <m/>
    <x v="0"/>
    <x v="0"/>
    <x v="14"/>
  </r>
  <r>
    <x v="14"/>
    <x v="0"/>
    <n v="218616"/>
    <x v="76"/>
    <x v="1"/>
    <x v="1"/>
    <x v="1"/>
    <m/>
    <m/>
    <m/>
    <m/>
    <m/>
    <x v="0"/>
    <x v="0"/>
    <x v="14"/>
  </r>
  <r>
    <x v="14"/>
    <x v="0"/>
    <n v="302737"/>
    <x v="30"/>
    <x v="1"/>
    <x v="2"/>
    <x v="2"/>
    <s v="210"/>
    <s v="210"/>
    <s v="73,5"/>
    <s v="17,85"/>
    <s v="52.5"/>
    <x v="0"/>
    <x v="1"/>
    <x v="14"/>
  </r>
  <r>
    <x v="14"/>
    <x v="0"/>
    <n v="302737"/>
    <x v="30"/>
    <x v="0"/>
    <x v="0"/>
    <x v="0"/>
    <m/>
    <m/>
    <m/>
    <m/>
    <m/>
    <x v="0"/>
    <x v="0"/>
    <x v="14"/>
  </r>
  <r>
    <x v="14"/>
    <x v="0"/>
    <n v="302737"/>
    <x v="30"/>
    <x v="1"/>
    <x v="1"/>
    <x v="1"/>
    <m/>
    <m/>
    <m/>
    <m/>
    <m/>
    <x v="0"/>
    <x v="0"/>
    <x v="14"/>
  </r>
  <r>
    <x v="14"/>
    <x v="0"/>
    <n v="302988"/>
    <x v="14"/>
    <x v="0"/>
    <x v="2"/>
    <x v="2"/>
    <m/>
    <m/>
    <m/>
    <m/>
    <m/>
    <x v="0"/>
    <x v="0"/>
    <x v="14"/>
  </r>
  <r>
    <x v="14"/>
    <x v="0"/>
    <n v="302988"/>
    <x v="14"/>
    <x v="0"/>
    <x v="0"/>
    <x v="0"/>
    <m/>
    <m/>
    <m/>
    <m/>
    <m/>
    <x v="0"/>
    <x v="0"/>
    <x v="14"/>
  </r>
  <r>
    <x v="14"/>
    <x v="0"/>
    <n v="302988"/>
    <x v="14"/>
    <x v="1"/>
    <x v="1"/>
    <x v="1"/>
    <m/>
    <m/>
    <m/>
    <m/>
    <m/>
    <x v="0"/>
    <x v="0"/>
    <x v="14"/>
  </r>
  <r>
    <x v="14"/>
    <x v="0"/>
    <n v="131643"/>
    <x v="58"/>
    <x v="0"/>
    <x v="2"/>
    <x v="2"/>
    <m/>
    <m/>
    <m/>
    <m/>
    <m/>
    <x v="0"/>
    <x v="0"/>
    <x v="14"/>
  </r>
  <r>
    <x v="14"/>
    <x v="0"/>
    <n v="131643"/>
    <x v="58"/>
    <x v="0"/>
    <x v="0"/>
    <x v="0"/>
    <m/>
    <m/>
    <m/>
    <m/>
    <m/>
    <x v="0"/>
    <x v="0"/>
    <x v="14"/>
  </r>
  <r>
    <x v="14"/>
    <x v="0"/>
    <n v="131643"/>
    <x v="58"/>
    <x v="1"/>
    <x v="1"/>
    <x v="1"/>
    <m/>
    <m/>
    <m/>
    <m/>
    <m/>
    <x v="0"/>
    <x v="0"/>
    <x v="14"/>
  </r>
  <r>
    <x v="14"/>
    <x v="0"/>
    <n v="160030"/>
    <x v="59"/>
    <x v="0"/>
    <x v="2"/>
    <x v="2"/>
    <m/>
    <m/>
    <m/>
    <m/>
    <m/>
    <x v="0"/>
    <x v="0"/>
    <x v="14"/>
  </r>
  <r>
    <x v="14"/>
    <x v="0"/>
    <n v="160030"/>
    <x v="59"/>
    <x v="0"/>
    <x v="0"/>
    <x v="0"/>
    <m/>
    <m/>
    <m/>
    <m/>
    <m/>
    <x v="0"/>
    <x v="0"/>
    <x v="14"/>
  </r>
  <r>
    <x v="14"/>
    <x v="0"/>
    <n v="160030"/>
    <x v="59"/>
    <x v="1"/>
    <x v="1"/>
    <x v="1"/>
    <m/>
    <m/>
    <m/>
    <m/>
    <m/>
    <x v="0"/>
    <x v="0"/>
    <x v="14"/>
  </r>
  <r>
    <x v="14"/>
    <x v="0"/>
    <n v="300363"/>
    <x v="62"/>
    <x v="1"/>
    <x v="2"/>
    <x v="2"/>
    <s v="200"/>
    <s v="200"/>
    <s v="70"/>
    <s v="17"/>
    <s v="50"/>
    <x v="0"/>
    <x v="1"/>
    <x v="14"/>
  </r>
  <r>
    <x v="14"/>
    <x v="0"/>
    <n v="300363"/>
    <x v="62"/>
    <x v="0"/>
    <x v="0"/>
    <x v="0"/>
    <m/>
    <m/>
    <m/>
    <m/>
    <m/>
    <x v="0"/>
    <x v="0"/>
    <x v="14"/>
  </r>
  <r>
    <x v="14"/>
    <x v="0"/>
    <n v="300363"/>
    <x v="62"/>
    <x v="0"/>
    <x v="1"/>
    <x v="1"/>
    <m/>
    <m/>
    <m/>
    <m/>
    <m/>
    <x v="0"/>
    <x v="0"/>
    <x v="14"/>
  </r>
  <r>
    <x v="14"/>
    <x v="0"/>
    <n v="210515"/>
    <x v="23"/>
    <x v="0"/>
    <x v="0"/>
    <x v="0"/>
    <m/>
    <m/>
    <m/>
    <m/>
    <m/>
    <x v="0"/>
    <x v="0"/>
    <x v="14"/>
  </r>
  <r>
    <x v="14"/>
    <x v="0"/>
    <n v="117230"/>
    <x v="60"/>
    <x v="0"/>
    <x v="2"/>
    <x v="2"/>
    <m/>
    <m/>
    <m/>
    <m/>
    <m/>
    <x v="0"/>
    <x v="0"/>
    <x v="14"/>
  </r>
  <r>
    <x v="14"/>
    <x v="0"/>
    <n v="117230"/>
    <x v="60"/>
    <x v="0"/>
    <x v="0"/>
    <x v="0"/>
    <m/>
    <m/>
    <m/>
    <m/>
    <m/>
    <x v="0"/>
    <x v="0"/>
    <x v="14"/>
  </r>
  <r>
    <x v="14"/>
    <x v="0"/>
    <n v="117230"/>
    <x v="60"/>
    <x v="1"/>
    <x v="1"/>
    <x v="1"/>
    <m/>
    <m/>
    <m/>
    <m/>
    <m/>
    <x v="0"/>
    <x v="0"/>
    <x v="14"/>
  </r>
  <r>
    <x v="14"/>
    <x v="0"/>
    <n v="211415"/>
    <x v="29"/>
    <x v="0"/>
    <x v="2"/>
    <x v="2"/>
    <m/>
    <m/>
    <m/>
    <m/>
    <m/>
    <x v="0"/>
    <x v="0"/>
    <x v="14"/>
  </r>
  <r>
    <x v="14"/>
    <x v="0"/>
    <n v="211415"/>
    <x v="29"/>
    <x v="0"/>
    <x v="0"/>
    <x v="0"/>
    <m/>
    <m/>
    <m/>
    <m/>
    <m/>
    <x v="0"/>
    <x v="0"/>
    <x v="14"/>
  </r>
  <r>
    <x v="14"/>
    <x v="0"/>
    <n v="211415"/>
    <x v="29"/>
    <x v="1"/>
    <x v="1"/>
    <x v="1"/>
    <m/>
    <m/>
    <m/>
    <m/>
    <m/>
    <x v="0"/>
    <x v="0"/>
    <x v="14"/>
  </r>
  <r>
    <x v="14"/>
    <x v="0"/>
    <n v="316646"/>
    <x v="26"/>
    <x v="1"/>
    <x v="2"/>
    <x v="2"/>
    <s v="100"/>
    <s v="100"/>
    <s v="35"/>
    <s v="8,5"/>
    <s v="25"/>
    <x v="0"/>
    <x v="1"/>
    <x v="14"/>
  </r>
  <r>
    <x v="14"/>
    <x v="0"/>
    <n v="316646"/>
    <x v="26"/>
    <x v="0"/>
    <x v="0"/>
    <x v="0"/>
    <s v="95"/>
    <s v="95"/>
    <s v="33,25"/>
    <s v="8,08"/>
    <s v="0,08"/>
    <x v="7"/>
    <x v="1"/>
    <x v="14"/>
  </r>
  <r>
    <x v="14"/>
    <x v="0"/>
    <n v="316646"/>
    <x v="26"/>
    <x v="1"/>
    <x v="1"/>
    <x v="1"/>
    <s v="95"/>
    <s v="95"/>
    <s v="33,25"/>
    <s v="8,08"/>
    <s v="0,08"/>
    <x v="7"/>
    <x v="1"/>
    <x v="14"/>
  </r>
  <r>
    <x v="14"/>
    <x v="0"/>
    <n v="316879"/>
    <x v="32"/>
    <x v="1"/>
    <x v="2"/>
    <x v="2"/>
    <s v="60"/>
    <s v="60"/>
    <s v="21"/>
    <s v="5,1"/>
    <s v="15"/>
    <x v="0"/>
    <x v="1"/>
    <x v="14"/>
  </r>
  <r>
    <x v="14"/>
    <x v="0"/>
    <n v="204615"/>
    <x v="67"/>
    <x v="0"/>
    <x v="0"/>
    <x v="0"/>
    <m/>
    <m/>
    <m/>
    <m/>
    <m/>
    <x v="0"/>
    <x v="0"/>
    <x v="14"/>
  </r>
  <r>
    <x v="14"/>
    <x v="0"/>
    <n v="316879"/>
    <x v="32"/>
    <x v="0"/>
    <x v="1"/>
    <x v="1"/>
    <m/>
    <m/>
    <m/>
    <m/>
    <m/>
    <x v="0"/>
    <x v="0"/>
    <x v="14"/>
  </r>
  <r>
    <x v="14"/>
    <x v="0"/>
    <n v="204952"/>
    <x v="57"/>
    <x v="0"/>
    <x v="2"/>
    <x v="2"/>
    <m/>
    <m/>
    <m/>
    <m/>
    <m/>
    <x v="0"/>
    <x v="0"/>
    <x v="14"/>
  </r>
  <r>
    <x v="14"/>
    <x v="0"/>
    <n v="204615"/>
    <x v="67"/>
    <x v="0"/>
    <x v="2"/>
    <x v="2"/>
    <m/>
    <m/>
    <m/>
    <m/>
    <m/>
    <x v="0"/>
    <x v="0"/>
    <x v="14"/>
  </r>
  <r>
    <x v="14"/>
    <x v="0"/>
    <n v="300862"/>
    <x v="73"/>
    <x v="0"/>
    <x v="2"/>
    <x v="2"/>
    <m/>
    <m/>
    <m/>
    <m/>
    <m/>
    <x v="0"/>
    <x v="0"/>
    <x v="14"/>
  </r>
  <r>
    <x v="14"/>
    <x v="0"/>
    <n v="300862"/>
    <x v="73"/>
    <x v="0"/>
    <x v="0"/>
    <x v="0"/>
    <m/>
    <m/>
    <m/>
    <m/>
    <m/>
    <x v="0"/>
    <x v="0"/>
    <x v="14"/>
  </r>
  <r>
    <x v="14"/>
    <x v="0"/>
    <n v="300862"/>
    <x v="73"/>
    <x v="1"/>
    <x v="1"/>
    <x v="1"/>
    <m/>
    <m/>
    <m/>
    <m/>
    <m/>
    <x v="0"/>
    <x v="0"/>
    <x v="14"/>
  </r>
  <r>
    <x v="14"/>
    <x v="0"/>
    <n v="321932"/>
    <x v="41"/>
    <x v="0"/>
    <x v="0"/>
    <x v="0"/>
    <s v="100"/>
    <s v="100"/>
    <s v="35"/>
    <s v="8,5"/>
    <s v="0,08"/>
    <x v="7"/>
    <x v="1"/>
    <x v="14"/>
  </r>
  <r>
    <x v="14"/>
    <x v="0"/>
    <n v="321932"/>
    <x v="41"/>
    <x v="0"/>
    <x v="1"/>
    <x v="1"/>
    <s v="100"/>
    <s v="100"/>
    <s v="35"/>
    <s v="8,5"/>
    <s v="0,08"/>
    <x v="7"/>
    <x v="1"/>
    <x v="14"/>
  </r>
  <r>
    <x v="14"/>
    <x v="0"/>
    <n v="323608"/>
    <x v="44"/>
    <x v="1"/>
    <x v="2"/>
    <x v="2"/>
    <m/>
    <m/>
    <m/>
    <m/>
    <m/>
    <x v="0"/>
    <x v="0"/>
    <x v="14"/>
  </r>
  <r>
    <x v="14"/>
    <x v="0"/>
    <n v="323608"/>
    <x v="44"/>
    <x v="0"/>
    <x v="0"/>
    <x v="0"/>
    <s v="130"/>
    <s v="130"/>
    <s v="45,5"/>
    <s v="11,05"/>
    <s v="0,1"/>
    <x v="9"/>
    <x v="1"/>
    <x v="14"/>
  </r>
  <r>
    <x v="14"/>
    <x v="0"/>
    <n v="324108"/>
    <x v="46"/>
    <x v="1"/>
    <x v="2"/>
    <x v="2"/>
    <s v="55"/>
    <s v="55"/>
    <s v="19,25"/>
    <s v="4,68"/>
    <s v="13.75"/>
    <x v="0"/>
    <x v="1"/>
    <x v="14"/>
  </r>
  <r>
    <x v="14"/>
    <x v="0"/>
    <n v="324108"/>
    <x v="46"/>
    <x v="1"/>
    <x v="0"/>
    <x v="0"/>
    <s v="155"/>
    <s v="155"/>
    <s v="54,25"/>
    <s v="13,18"/>
    <s v="0,12"/>
    <x v="5"/>
    <x v="1"/>
    <x v="14"/>
  </r>
  <r>
    <x v="14"/>
    <x v="0"/>
    <n v="324108"/>
    <x v="46"/>
    <x v="1"/>
    <x v="1"/>
    <x v="1"/>
    <s v="155"/>
    <s v="155"/>
    <s v="54,25"/>
    <s v="13,18"/>
    <s v="0,12"/>
    <x v="5"/>
    <x v="1"/>
    <x v="14"/>
  </r>
  <r>
    <x v="14"/>
    <x v="0"/>
    <n v="117819"/>
    <x v="69"/>
    <x v="0"/>
    <x v="2"/>
    <x v="2"/>
    <m/>
    <m/>
    <m/>
    <m/>
    <m/>
    <x v="0"/>
    <x v="0"/>
    <x v="14"/>
  </r>
  <r>
    <x v="14"/>
    <x v="0"/>
    <n v="117819"/>
    <x v="69"/>
    <x v="0"/>
    <x v="0"/>
    <x v="0"/>
    <m/>
    <m/>
    <m/>
    <m/>
    <m/>
    <x v="0"/>
    <x v="0"/>
    <x v="14"/>
  </r>
  <r>
    <x v="14"/>
    <x v="0"/>
    <n v="117819"/>
    <x v="69"/>
    <x v="1"/>
    <x v="1"/>
    <x v="1"/>
    <m/>
    <m/>
    <m/>
    <m/>
    <m/>
    <x v="0"/>
    <x v="0"/>
    <x v="14"/>
  </r>
  <r>
    <x v="14"/>
    <x v="0"/>
    <n v="218623"/>
    <x v="1"/>
    <x v="1"/>
    <x v="2"/>
    <x v="2"/>
    <s v="300"/>
    <s v="300"/>
    <s v="105"/>
    <s v="25,5"/>
    <s v="75"/>
    <x v="0"/>
    <x v="1"/>
    <x v="14"/>
  </r>
  <r>
    <x v="14"/>
    <x v="0"/>
    <n v="218623"/>
    <x v="1"/>
    <x v="0"/>
    <x v="0"/>
    <x v="0"/>
    <m/>
    <m/>
    <m/>
    <m/>
    <m/>
    <x v="0"/>
    <x v="0"/>
    <x v="14"/>
  </r>
  <r>
    <x v="14"/>
    <x v="0"/>
    <n v="218623"/>
    <x v="1"/>
    <x v="0"/>
    <x v="1"/>
    <x v="1"/>
    <m/>
    <m/>
    <m/>
    <m/>
    <m/>
    <x v="0"/>
    <x v="0"/>
    <x v="14"/>
  </r>
  <r>
    <x v="14"/>
    <x v="0"/>
    <n v="686"/>
    <x v="27"/>
    <x v="0"/>
    <x v="2"/>
    <x v="2"/>
    <m/>
    <m/>
    <m/>
    <m/>
    <m/>
    <x v="0"/>
    <x v="0"/>
    <x v="14"/>
  </r>
  <r>
    <x v="14"/>
    <x v="0"/>
    <n v="686"/>
    <x v="27"/>
    <x v="0"/>
    <x v="0"/>
    <x v="0"/>
    <s v="445"/>
    <s v="445"/>
    <s v="155,75"/>
    <s v="37,83"/>
    <s v="0,36"/>
    <x v="6"/>
    <x v="1"/>
    <x v="14"/>
  </r>
  <r>
    <x v="14"/>
    <x v="0"/>
    <n v="686"/>
    <x v="27"/>
    <x v="1"/>
    <x v="1"/>
    <x v="1"/>
    <s v="445"/>
    <s v="445"/>
    <s v="155,75"/>
    <s v="37,83"/>
    <s v="0,36"/>
    <x v="6"/>
    <x v="1"/>
    <x v="14"/>
  </r>
  <r>
    <x v="14"/>
    <x v="0"/>
    <n v="209209"/>
    <x v="13"/>
    <x v="0"/>
    <x v="2"/>
    <x v="2"/>
    <m/>
    <m/>
    <m/>
    <m/>
    <m/>
    <x v="0"/>
    <x v="0"/>
    <x v="14"/>
  </r>
  <r>
    <x v="14"/>
    <x v="0"/>
    <n v="209209"/>
    <x v="13"/>
    <x v="0"/>
    <x v="0"/>
    <x v="0"/>
    <m/>
    <m/>
    <m/>
    <m/>
    <m/>
    <x v="0"/>
    <x v="0"/>
    <x v="14"/>
  </r>
  <r>
    <x v="14"/>
    <x v="0"/>
    <n v="209209"/>
    <x v="13"/>
    <x v="1"/>
    <x v="1"/>
    <x v="1"/>
    <m/>
    <m/>
    <m/>
    <m/>
    <m/>
    <x v="0"/>
    <x v="0"/>
    <x v="14"/>
  </r>
  <r>
    <x v="14"/>
    <x v="0"/>
    <n v="204939"/>
    <x v="63"/>
    <x v="0"/>
    <x v="2"/>
    <x v="2"/>
    <m/>
    <m/>
    <m/>
    <m/>
    <m/>
    <x v="0"/>
    <x v="0"/>
    <x v="14"/>
  </r>
  <r>
    <x v="14"/>
    <x v="0"/>
    <n v="204939"/>
    <x v="63"/>
    <x v="0"/>
    <x v="0"/>
    <x v="0"/>
    <m/>
    <m/>
    <m/>
    <m/>
    <m/>
    <x v="0"/>
    <x v="0"/>
    <x v="14"/>
  </r>
  <r>
    <x v="14"/>
    <x v="0"/>
    <n v="204939"/>
    <x v="63"/>
    <x v="1"/>
    <x v="1"/>
    <x v="1"/>
    <m/>
    <m/>
    <m/>
    <m/>
    <m/>
    <x v="0"/>
    <x v="0"/>
    <x v="14"/>
  </r>
  <r>
    <x v="14"/>
    <x v="0"/>
    <n v="301981"/>
    <x v="53"/>
    <x v="1"/>
    <x v="2"/>
    <x v="2"/>
    <s v="200"/>
    <s v="200"/>
    <s v="70"/>
    <s v="17"/>
    <s v="50"/>
    <x v="0"/>
    <x v="1"/>
    <x v="14"/>
  </r>
  <r>
    <x v="14"/>
    <x v="0"/>
    <n v="301981"/>
    <x v="53"/>
    <x v="0"/>
    <x v="0"/>
    <x v="0"/>
    <m/>
    <m/>
    <m/>
    <m/>
    <m/>
    <x v="0"/>
    <x v="0"/>
    <x v="14"/>
  </r>
  <r>
    <x v="14"/>
    <x v="0"/>
    <n v="301981"/>
    <x v="53"/>
    <x v="1"/>
    <x v="1"/>
    <x v="1"/>
    <m/>
    <m/>
    <m/>
    <m/>
    <m/>
    <x v="0"/>
    <x v="0"/>
    <x v="14"/>
  </r>
  <r>
    <x v="14"/>
    <x v="0"/>
    <n v="311895"/>
    <x v="3"/>
    <x v="0"/>
    <x v="2"/>
    <x v="2"/>
    <m/>
    <m/>
    <m/>
    <m/>
    <m/>
    <x v="0"/>
    <x v="0"/>
    <x v="14"/>
  </r>
  <r>
    <x v="14"/>
    <x v="0"/>
    <n v="311895"/>
    <x v="3"/>
    <x v="0"/>
    <x v="0"/>
    <x v="0"/>
    <m/>
    <m/>
    <m/>
    <m/>
    <m/>
    <x v="0"/>
    <x v="0"/>
    <x v="14"/>
  </r>
  <r>
    <x v="14"/>
    <x v="0"/>
    <n v="311895"/>
    <x v="3"/>
    <x v="1"/>
    <x v="1"/>
    <x v="1"/>
    <m/>
    <m/>
    <m/>
    <m/>
    <m/>
    <x v="0"/>
    <x v="0"/>
    <x v="14"/>
  </r>
  <r>
    <x v="14"/>
    <x v="0"/>
    <n v="333530"/>
    <x v="54"/>
    <x v="0"/>
    <x v="2"/>
    <x v="2"/>
    <m/>
    <m/>
    <m/>
    <m/>
    <m/>
    <x v="0"/>
    <x v="0"/>
    <x v="14"/>
  </r>
  <r>
    <x v="14"/>
    <x v="0"/>
    <n v="333530"/>
    <x v="54"/>
    <x v="0"/>
    <x v="0"/>
    <x v="0"/>
    <m/>
    <m/>
    <m/>
    <m/>
    <m/>
    <x v="0"/>
    <x v="0"/>
    <x v="14"/>
  </r>
  <r>
    <x v="14"/>
    <x v="0"/>
    <n v="333530"/>
    <x v="54"/>
    <x v="1"/>
    <x v="1"/>
    <x v="1"/>
    <m/>
    <m/>
    <m/>
    <m/>
    <m/>
    <x v="0"/>
    <x v="0"/>
    <x v="14"/>
  </r>
  <r>
    <x v="14"/>
    <x v="0"/>
    <n v="210001"/>
    <x v="17"/>
    <x v="0"/>
    <x v="0"/>
    <x v="0"/>
    <s v="225"/>
    <s v="225"/>
    <s v="78,75"/>
    <s v="19,13"/>
    <s v="0,18"/>
    <x v="4"/>
    <x v="1"/>
    <x v="14"/>
  </r>
  <r>
    <x v="14"/>
    <x v="0"/>
    <n v="218628"/>
    <x v="79"/>
    <x v="1"/>
    <x v="2"/>
    <x v="2"/>
    <s v="190"/>
    <s v="190"/>
    <s v="66,5"/>
    <s v="16,15"/>
    <s v="47.5"/>
    <x v="0"/>
    <x v="1"/>
    <x v="14"/>
  </r>
  <r>
    <x v="14"/>
    <x v="0"/>
    <n v="218628"/>
    <x v="79"/>
    <x v="0"/>
    <x v="0"/>
    <x v="0"/>
    <m/>
    <m/>
    <m/>
    <m/>
    <m/>
    <x v="0"/>
    <x v="0"/>
    <x v="14"/>
  </r>
  <r>
    <x v="14"/>
    <x v="0"/>
    <n v="218628"/>
    <x v="79"/>
    <x v="1"/>
    <x v="1"/>
    <x v="1"/>
    <m/>
    <m/>
    <m/>
    <m/>
    <m/>
    <x v="0"/>
    <x v="0"/>
    <x v="14"/>
  </r>
  <r>
    <x v="14"/>
    <x v="0"/>
    <n v="209208"/>
    <x v="11"/>
    <x v="0"/>
    <x v="2"/>
    <x v="2"/>
    <m/>
    <m/>
    <m/>
    <m/>
    <m/>
    <x v="0"/>
    <x v="0"/>
    <x v="14"/>
  </r>
  <r>
    <x v="14"/>
    <x v="0"/>
    <n v="209208"/>
    <x v="11"/>
    <x v="0"/>
    <x v="0"/>
    <x v="0"/>
    <m/>
    <m/>
    <m/>
    <m/>
    <m/>
    <x v="0"/>
    <x v="0"/>
    <x v="14"/>
  </r>
  <r>
    <x v="14"/>
    <x v="0"/>
    <n v="209208"/>
    <x v="11"/>
    <x v="1"/>
    <x v="1"/>
    <x v="1"/>
    <m/>
    <m/>
    <m/>
    <m/>
    <m/>
    <x v="0"/>
    <x v="0"/>
    <x v="14"/>
  </r>
  <r>
    <x v="14"/>
    <x v="0"/>
    <n v="218402"/>
    <x v="71"/>
    <x v="1"/>
    <x v="2"/>
    <x v="2"/>
    <s v="135"/>
    <s v="135"/>
    <s v="47,25"/>
    <s v="11,48"/>
    <s v="33.75"/>
    <x v="0"/>
    <x v="1"/>
    <x v="14"/>
  </r>
  <r>
    <x v="14"/>
    <x v="0"/>
    <n v="218402"/>
    <x v="71"/>
    <x v="0"/>
    <x v="0"/>
    <x v="0"/>
    <m/>
    <m/>
    <m/>
    <m/>
    <m/>
    <x v="0"/>
    <x v="0"/>
    <x v="14"/>
  </r>
  <r>
    <x v="14"/>
    <x v="0"/>
    <n v="218402"/>
    <x v="71"/>
    <x v="1"/>
    <x v="1"/>
    <x v="1"/>
    <m/>
    <m/>
    <m/>
    <m/>
    <m/>
    <x v="0"/>
    <x v="0"/>
    <x v="14"/>
  </r>
  <r>
    <x v="14"/>
    <x v="0"/>
    <n v="158311"/>
    <x v="80"/>
    <x v="0"/>
    <x v="2"/>
    <x v="2"/>
    <m/>
    <m/>
    <m/>
    <m/>
    <m/>
    <x v="0"/>
    <x v="0"/>
    <x v="14"/>
  </r>
  <r>
    <x v="14"/>
    <x v="0"/>
    <n v="158311"/>
    <x v="80"/>
    <x v="0"/>
    <x v="0"/>
    <x v="0"/>
    <m/>
    <m/>
    <m/>
    <m/>
    <m/>
    <x v="0"/>
    <x v="0"/>
    <x v="14"/>
  </r>
  <r>
    <x v="14"/>
    <x v="0"/>
    <n v="158311"/>
    <x v="80"/>
    <x v="1"/>
    <x v="1"/>
    <x v="1"/>
    <m/>
    <m/>
    <m/>
    <m/>
    <m/>
    <x v="0"/>
    <x v="0"/>
    <x v="14"/>
  </r>
  <r>
    <x v="14"/>
    <x v="0"/>
    <n v="211470"/>
    <x v="31"/>
    <x v="0"/>
    <x v="2"/>
    <x v="2"/>
    <m/>
    <m/>
    <m/>
    <m/>
    <m/>
    <x v="0"/>
    <x v="0"/>
    <x v="14"/>
  </r>
  <r>
    <x v="14"/>
    <x v="0"/>
    <n v="211470"/>
    <x v="31"/>
    <x v="0"/>
    <x v="0"/>
    <x v="0"/>
    <m/>
    <m/>
    <m/>
    <m/>
    <m/>
    <x v="0"/>
    <x v="0"/>
    <x v="14"/>
  </r>
  <r>
    <x v="14"/>
    <x v="0"/>
    <n v="211470"/>
    <x v="31"/>
    <x v="1"/>
    <x v="1"/>
    <x v="1"/>
    <m/>
    <m/>
    <m/>
    <m/>
    <m/>
    <x v="0"/>
    <x v="0"/>
    <x v="14"/>
  </r>
  <r>
    <x v="14"/>
    <x v="0"/>
    <n v="300711"/>
    <x v="84"/>
    <x v="0"/>
    <x v="2"/>
    <x v="2"/>
    <m/>
    <m/>
    <m/>
    <m/>
    <m/>
    <x v="0"/>
    <x v="0"/>
    <x v="14"/>
  </r>
  <r>
    <x v="14"/>
    <x v="0"/>
    <n v="300711"/>
    <x v="84"/>
    <x v="0"/>
    <x v="0"/>
    <x v="0"/>
    <m/>
    <m/>
    <m/>
    <m/>
    <m/>
    <x v="0"/>
    <x v="0"/>
    <x v="14"/>
  </r>
  <r>
    <x v="14"/>
    <x v="0"/>
    <n v="300711"/>
    <x v="84"/>
    <x v="1"/>
    <x v="1"/>
    <x v="1"/>
    <m/>
    <m/>
    <m/>
    <m/>
    <m/>
    <x v="0"/>
    <x v="0"/>
    <x v="14"/>
  </r>
  <r>
    <x v="14"/>
    <x v="0"/>
    <n v="205985"/>
    <x v="42"/>
    <x v="1"/>
    <x v="2"/>
    <x v="2"/>
    <s v="225"/>
    <s v="225"/>
    <s v="78,75"/>
    <s v="19,13"/>
    <s v="56.25"/>
    <x v="0"/>
    <x v="1"/>
    <x v="14"/>
  </r>
  <r>
    <x v="14"/>
    <x v="0"/>
    <n v="303221"/>
    <x v="21"/>
    <x v="1"/>
    <x v="1"/>
    <x v="1"/>
    <m/>
    <m/>
    <m/>
    <m/>
    <m/>
    <x v="0"/>
    <x v="0"/>
    <x v="14"/>
  </r>
  <r>
    <x v="14"/>
    <x v="0"/>
    <n v="205985"/>
    <x v="42"/>
    <x v="1"/>
    <x v="1"/>
    <x v="1"/>
    <m/>
    <m/>
    <m/>
    <m/>
    <m/>
    <x v="0"/>
    <x v="0"/>
    <x v="14"/>
  </r>
  <r>
    <x v="14"/>
    <x v="0"/>
    <n v="207743"/>
    <x v="5"/>
    <x v="1"/>
    <x v="2"/>
    <x v="2"/>
    <s v="205"/>
    <s v="205"/>
    <s v="71,75"/>
    <s v="17,43"/>
    <s v="51.25"/>
    <x v="0"/>
    <x v="1"/>
    <x v="14"/>
  </r>
  <r>
    <x v="14"/>
    <x v="0"/>
    <n v="207743"/>
    <x v="5"/>
    <x v="0"/>
    <x v="0"/>
    <x v="0"/>
    <m/>
    <m/>
    <m/>
    <m/>
    <m/>
    <x v="0"/>
    <x v="0"/>
    <x v="14"/>
  </r>
  <r>
    <x v="14"/>
    <x v="0"/>
    <n v="207743"/>
    <x v="5"/>
    <x v="1"/>
    <x v="1"/>
    <x v="1"/>
    <m/>
    <m/>
    <m/>
    <m/>
    <m/>
    <x v="0"/>
    <x v="0"/>
    <x v="14"/>
  </r>
  <r>
    <x v="14"/>
    <x v="0"/>
    <n v="130744"/>
    <x v="103"/>
    <x v="1"/>
    <x v="0"/>
    <x v="0"/>
    <s v="160"/>
    <s v="160"/>
    <s v="56"/>
    <s v="13,6"/>
    <s v="0,13"/>
    <x v="13"/>
    <x v="1"/>
    <x v="14"/>
  </r>
  <r>
    <x v="14"/>
    <x v="0"/>
    <n v="218644"/>
    <x v="85"/>
    <x v="1"/>
    <x v="2"/>
    <x v="2"/>
    <s v="85"/>
    <s v="85"/>
    <s v="29,75"/>
    <s v="7,23"/>
    <s v="21.25"/>
    <x v="0"/>
    <x v="1"/>
    <x v="14"/>
  </r>
  <r>
    <x v="14"/>
    <x v="0"/>
    <n v="218644"/>
    <x v="85"/>
    <x v="0"/>
    <x v="0"/>
    <x v="0"/>
    <m/>
    <m/>
    <m/>
    <m/>
    <m/>
    <x v="0"/>
    <x v="0"/>
    <x v="14"/>
  </r>
  <r>
    <x v="14"/>
    <x v="0"/>
    <n v="218644"/>
    <x v="85"/>
    <x v="1"/>
    <x v="1"/>
    <x v="1"/>
    <m/>
    <m/>
    <m/>
    <m/>
    <m/>
    <x v="0"/>
    <x v="0"/>
    <x v="14"/>
  </r>
  <r>
    <x v="14"/>
    <x v="0"/>
    <n v="303189"/>
    <x v="9"/>
    <x v="0"/>
    <x v="2"/>
    <x v="2"/>
    <m/>
    <m/>
    <m/>
    <m/>
    <m/>
    <x v="0"/>
    <x v="0"/>
    <x v="14"/>
  </r>
  <r>
    <x v="14"/>
    <x v="0"/>
    <n v="303189"/>
    <x v="9"/>
    <x v="0"/>
    <x v="0"/>
    <x v="0"/>
    <m/>
    <m/>
    <m/>
    <m/>
    <m/>
    <x v="0"/>
    <x v="0"/>
    <x v="14"/>
  </r>
  <r>
    <x v="14"/>
    <x v="0"/>
    <n v="205985"/>
    <x v="42"/>
    <x v="0"/>
    <x v="0"/>
    <x v="0"/>
    <m/>
    <m/>
    <m/>
    <m/>
    <m/>
    <x v="0"/>
    <x v="0"/>
    <x v="14"/>
  </r>
  <r>
    <x v="14"/>
    <x v="0"/>
    <n v="302856"/>
    <x v="19"/>
    <x v="1"/>
    <x v="2"/>
    <x v="2"/>
    <m/>
    <m/>
    <m/>
    <m/>
    <m/>
    <x v="0"/>
    <x v="0"/>
    <x v="14"/>
  </r>
  <r>
    <x v="14"/>
    <x v="0"/>
    <n v="316879"/>
    <x v="32"/>
    <x v="0"/>
    <x v="0"/>
    <x v="0"/>
    <m/>
    <m/>
    <m/>
    <m/>
    <m/>
    <x v="0"/>
    <x v="0"/>
    <x v="14"/>
  </r>
  <r>
    <x v="14"/>
    <x v="0"/>
    <n v="204615"/>
    <x v="67"/>
    <x v="1"/>
    <x v="1"/>
    <x v="1"/>
    <m/>
    <m/>
    <m/>
    <m/>
    <m/>
    <x v="0"/>
    <x v="0"/>
    <x v="14"/>
  </r>
  <r>
    <x v="14"/>
    <x v="0"/>
    <n v="206348"/>
    <x v="25"/>
    <x v="1"/>
    <x v="2"/>
    <x v="2"/>
    <s v="250"/>
    <s v="250"/>
    <s v="87,5"/>
    <s v="21,25"/>
    <s v="62.5"/>
    <x v="0"/>
    <x v="1"/>
    <x v="14"/>
  </r>
  <r>
    <x v="14"/>
    <x v="0"/>
    <n v="206348"/>
    <x v="25"/>
    <x v="0"/>
    <x v="0"/>
    <x v="0"/>
    <s v="150"/>
    <s v="150"/>
    <s v="52,5"/>
    <s v="12,75"/>
    <s v="0,12"/>
    <x v="5"/>
    <x v="1"/>
    <x v="14"/>
  </r>
  <r>
    <x v="14"/>
    <x v="0"/>
    <n v="206348"/>
    <x v="25"/>
    <x v="1"/>
    <x v="1"/>
    <x v="1"/>
    <s v="150"/>
    <s v="150"/>
    <s v="52,5"/>
    <s v="12,75"/>
    <s v="0,12"/>
    <x v="5"/>
    <x v="1"/>
    <x v="14"/>
  </r>
  <r>
    <x v="14"/>
    <x v="0"/>
    <n v="206968"/>
    <x v="86"/>
    <x v="0"/>
    <x v="0"/>
    <x v="0"/>
    <m/>
    <m/>
    <m/>
    <m/>
    <m/>
    <x v="0"/>
    <x v="0"/>
    <x v="14"/>
  </r>
  <r>
    <x v="14"/>
    <x v="0"/>
    <n v="206968"/>
    <x v="86"/>
    <x v="0"/>
    <x v="1"/>
    <x v="1"/>
    <m/>
    <m/>
    <m/>
    <m/>
    <m/>
    <x v="0"/>
    <x v="0"/>
    <x v="14"/>
  </r>
  <r>
    <x v="14"/>
    <x v="0"/>
    <n v="218732"/>
    <x v="89"/>
    <x v="0"/>
    <x v="2"/>
    <x v="2"/>
    <m/>
    <m/>
    <m/>
    <m/>
    <m/>
    <x v="0"/>
    <x v="0"/>
    <x v="14"/>
  </r>
  <r>
    <x v="14"/>
    <x v="0"/>
    <n v="218732"/>
    <x v="89"/>
    <x v="0"/>
    <x v="0"/>
    <x v="0"/>
    <m/>
    <m/>
    <m/>
    <m/>
    <m/>
    <x v="0"/>
    <x v="0"/>
    <x v="14"/>
  </r>
  <r>
    <x v="14"/>
    <x v="0"/>
    <n v="218732"/>
    <x v="89"/>
    <x v="1"/>
    <x v="1"/>
    <x v="1"/>
    <m/>
    <m/>
    <m/>
    <m/>
    <m/>
    <x v="0"/>
    <x v="0"/>
    <x v="14"/>
  </r>
  <r>
    <x v="14"/>
    <x v="0"/>
    <n v="301983"/>
    <x v="47"/>
    <x v="1"/>
    <x v="2"/>
    <x v="2"/>
    <s v="200"/>
    <s v="200"/>
    <s v="70"/>
    <s v="17"/>
    <s v="50"/>
    <x v="0"/>
    <x v="1"/>
    <x v="14"/>
  </r>
  <r>
    <x v="14"/>
    <x v="0"/>
    <n v="301983"/>
    <x v="47"/>
    <x v="0"/>
    <x v="0"/>
    <x v="0"/>
    <m/>
    <m/>
    <m/>
    <m/>
    <m/>
    <x v="0"/>
    <x v="0"/>
    <x v="14"/>
  </r>
  <r>
    <x v="14"/>
    <x v="0"/>
    <n v="301983"/>
    <x v="47"/>
    <x v="1"/>
    <x v="1"/>
    <x v="1"/>
    <m/>
    <m/>
    <m/>
    <m/>
    <m/>
    <x v="0"/>
    <x v="0"/>
    <x v="14"/>
  </r>
  <r>
    <x v="14"/>
    <x v="0"/>
    <n v="118535"/>
    <x v="90"/>
    <x v="0"/>
    <x v="2"/>
    <x v="2"/>
    <m/>
    <m/>
    <m/>
    <m/>
    <m/>
    <x v="0"/>
    <x v="0"/>
    <x v="14"/>
  </r>
  <r>
    <x v="14"/>
    <x v="0"/>
    <n v="118535"/>
    <x v="90"/>
    <x v="0"/>
    <x v="0"/>
    <x v="0"/>
    <m/>
    <m/>
    <m/>
    <m/>
    <m/>
    <x v="0"/>
    <x v="0"/>
    <x v="14"/>
  </r>
  <r>
    <x v="14"/>
    <x v="0"/>
    <n v="118535"/>
    <x v="90"/>
    <x v="1"/>
    <x v="1"/>
    <x v="1"/>
    <m/>
    <m/>
    <m/>
    <m/>
    <m/>
    <x v="0"/>
    <x v="0"/>
    <x v="14"/>
  </r>
  <r>
    <x v="14"/>
    <x v="0"/>
    <n v="301229"/>
    <x v="91"/>
    <x v="1"/>
    <x v="2"/>
    <x v="2"/>
    <s v="350"/>
    <s v="350"/>
    <s v="122,5"/>
    <s v="29,75"/>
    <s v="87.5"/>
    <x v="0"/>
    <x v="1"/>
    <x v="14"/>
  </r>
  <r>
    <x v="14"/>
    <x v="0"/>
    <n v="301229"/>
    <x v="91"/>
    <x v="0"/>
    <x v="0"/>
    <x v="0"/>
    <s v="125"/>
    <s v="125"/>
    <s v="43,75"/>
    <s v="10,63"/>
    <s v="0,1"/>
    <x v="9"/>
    <x v="1"/>
    <x v="14"/>
  </r>
  <r>
    <x v="14"/>
    <x v="0"/>
    <n v="301229"/>
    <x v="91"/>
    <x v="0"/>
    <x v="1"/>
    <x v="1"/>
    <s v="125"/>
    <s v="125"/>
    <s v="43,75"/>
    <s v="10,63"/>
    <s v="0,1"/>
    <x v="9"/>
    <x v="1"/>
    <x v="14"/>
  </r>
  <r>
    <x v="14"/>
    <x v="0"/>
    <n v="314137"/>
    <x v="20"/>
    <x v="1"/>
    <x v="2"/>
    <x v="2"/>
    <s v="215"/>
    <s v="215"/>
    <s v="75,25"/>
    <s v="18,28"/>
    <s v="53.75"/>
    <x v="0"/>
    <x v="1"/>
    <x v="14"/>
  </r>
  <r>
    <x v="14"/>
    <x v="0"/>
    <n v="314137"/>
    <x v="20"/>
    <x v="0"/>
    <x v="0"/>
    <x v="0"/>
    <m/>
    <m/>
    <m/>
    <m/>
    <m/>
    <x v="0"/>
    <x v="0"/>
    <x v="14"/>
  </r>
  <r>
    <x v="14"/>
    <x v="0"/>
    <n v="314137"/>
    <x v="20"/>
    <x v="0"/>
    <x v="1"/>
    <x v="1"/>
    <m/>
    <m/>
    <m/>
    <m/>
    <m/>
    <x v="0"/>
    <x v="0"/>
    <x v="14"/>
  </r>
  <r>
    <x v="14"/>
    <x v="0"/>
    <n v="117456"/>
    <x v="70"/>
    <x v="0"/>
    <x v="2"/>
    <x v="2"/>
    <m/>
    <m/>
    <m/>
    <m/>
    <m/>
    <x v="0"/>
    <x v="0"/>
    <x v="14"/>
  </r>
  <r>
    <x v="14"/>
    <x v="0"/>
    <n v="117456"/>
    <x v="70"/>
    <x v="0"/>
    <x v="0"/>
    <x v="0"/>
    <m/>
    <m/>
    <m/>
    <m/>
    <m/>
    <x v="0"/>
    <x v="0"/>
    <x v="14"/>
  </r>
  <r>
    <x v="14"/>
    <x v="0"/>
    <n v="117456"/>
    <x v="70"/>
    <x v="1"/>
    <x v="1"/>
    <x v="1"/>
    <m/>
    <m/>
    <m/>
    <m/>
    <m/>
    <x v="0"/>
    <x v="0"/>
    <x v="14"/>
  </r>
  <r>
    <x v="14"/>
    <x v="0"/>
    <n v="144649"/>
    <x v="94"/>
    <x v="0"/>
    <x v="2"/>
    <x v="2"/>
    <m/>
    <m/>
    <m/>
    <m/>
    <m/>
    <x v="0"/>
    <x v="0"/>
    <x v="14"/>
  </r>
  <r>
    <x v="14"/>
    <x v="0"/>
    <n v="144649"/>
    <x v="94"/>
    <x v="0"/>
    <x v="0"/>
    <x v="0"/>
    <m/>
    <m/>
    <m/>
    <m/>
    <m/>
    <x v="0"/>
    <x v="0"/>
    <x v="14"/>
  </r>
  <r>
    <x v="14"/>
    <x v="0"/>
    <n v="144649"/>
    <x v="94"/>
    <x v="1"/>
    <x v="1"/>
    <x v="1"/>
    <m/>
    <m/>
    <m/>
    <m/>
    <m/>
    <x v="0"/>
    <x v="0"/>
    <x v="14"/>
  </r>
  <r>
    <x v="14"/>
    <x v="0"/>
    <n v="215020"/>
    <x v="43"/>
    <x v="1"/>
    <x v="2"/>
    <x v="2"/>
    <s v="50"/>
    <s v="50"/>
    <s v="17,5"/>
    <s v="4,25"/>
    <s v="12.5"/>
    <x v="0"/>
    <x v="1"/>
    <x v="14"/>
  </r>
  <r>
    <x v="14"/>
    <x v="0"/>
    <n v="215020"/>
    <x v="43"/>
    <x v="0"/>
    <x v="0"/>
    <x v="0"/>
    <m/>
    <m/>
    <m/>
    <m/>
    <m/>
    <x v="0"/>
    <x v="0"/>
    <x v="14"/>
  </r>
  <r>
    <x v="14"/>
    <x v="0"/>
    <n v="215020"/>
    <x v="43"/>
    <x v="1"/>
    <x v="1"/>
    <x v="1"/>
    <m/>
    <m/>
    <m/>
    <m/>
    <m/>
    <x v="0"/>
    <x v="0"/>
    <x v="14"/>
  </r>
  <r>
    <x v="14"/>
    <x v="0"/>
    <n v="209211"/>
    <x v="15"/>
    <x v="0"/>
    <x v="2"/>
    <x v="2"/>
    <m/>
    <m/>
    <m/>
    <m/>
    <m/>
    <x v="0"/>
    <x v="0"/>
    <x v="14"/>
  </r>
  <r>
    <x v="14"/>
    <x v="0"/>
    <n v="209211"/>
    <x v="15"/>
    <x v="0"/>
    <x v="0"/>
    <x v="0"/>
    <m/>
    <m/>
    <m/>
    <m/>
    <m/>
    <x v="0"/>
    <x v="0"/>
    <x v="14"/>
  </r>
  <r>
    <x v="14"/>
    <x v="0"/>
    <n v="209211"/>
    <x v="15"/>
    <x v="1"/>
    <x v="1"/>
    <x v="1"/>
    <m/>
    <m/>
    <m/>
    <m/>
    <m/>
    <x v="0"/>
    <x v="0"/>
    <x v="14"/>
  </r>
  <r>
    <x v="14"/>
    <x v="0"/>
    <n v="205228"/>
    <x v="50"/>
    <x v="0"/>
    <x v="2"/>
    <x v="2"/>
    <s v="125"/>
    <s v="125"/>
    <s v="43,75"/>
    <s v="10,63"/>
    <s v="31.25"/>
    <x v="0"/>
    <x v="1"/>
    <x v="14"/>
  </r>
  <r>
    <x v="14"/>
    <x v="0"/>
    <n v="205228"/>
    <x v="50"/>
    <x v="0"/>
    <x v="0"/>
    <x v="0"/>
    <s v="205"/>
    <s v="205"/>
    <s v="71,75"/>
    <s v="17,43"/>
    <s v="0,16"/>
    <x v="10"/>
    <x v="1"/>
    <x v="14"/>
  </r>
  <r>
    <x v="14"/>
    <x v="0"/>
    <n v="205228"/>
    <x v="50"/>
    <x v="1"/>
    <x v="1"/>
    <x v="1"/>
    <s v="205"/>
    <s v="205"/>
    <s v="71,75"/>
    <s v="17,43"/>
    <s v="0,16"/>
    <x v="10"/>
    <x v="1"/>
    <x v="14"/>
  </r>
  <r>
    <x v="14"/>
    <x v="0"/>
    <n v="210557"/>
    <x v="28"/>
    <x v="0"/>
    <x v="2"/>
    <x v="2"/>
    <m/>
    <m/>
    <m/>
    <m/>
    <m/>
    <x v="0"/>
    <x v="0"/>
    <x v="14"/>
  </r>
  <r>
    <x v="14"/>
    <x v="0"/>
    <n v="210557"/>
    <x v="28"/>
    <x v="0"/>
    <x v="0"/>
    <x v="0"/>
    <m/>
    <m/>
    <m/>
    <m/>
    <m/>
    <x v="0"/>
    <x v="0"/>
    <x v="14"/>
  </r>
  <r>
    <x v="14"/>
    <x v="0"/>
    <n v="210557"/>
    <x v="28"/>
    <x v="1"/>
    <x v="1"/>
    <x v="1"/>
    <m/>
    <m/>
    <m/>
    <m/>
    <m/>
    <x v="0"/>
    <x v="0"/>
    <x v="14"/>
  </r>
  <r>
    <x v="14"/>
    <x v="0"/>
    <n v="211622"/>
    <x v="33"/>
    <x v="1"/>
    <x v="2"/>
    <x v="2"/>
    <s v="195"/>
    <s v="195"/>
    <s v="68,25"/>
    <s v="16,58"/>
    <s v="48.75"/>
    <x v="0"/>
    <x v="1"/>
    <x v="14"/>
  </r>
  <r>
    <x v="14"/>
    <x v="0"/>
    <n v="211622"/>
    <x v="33"/>
    <x v="0"/>
    <x v="0"/>
    <x v="0"/>
    <m/>
    <m/>
    <m/>
    <m/>
    <m/>
    <x v="0"/>
    <x v="0"/>
    <x v="14"/>
  </r>
  <r>
    <x v="14"/>
    <x v="0"/>
    <n v="211622"/>
    <x v="33"/>
    <x v="0"/>
    <x v="1"/>
    <x v="1"/>
    <m/>
    <m/>
    <m/>
    <m/>
    <m/>
    <x v="0"/>
    <x v="0"/>
    <x v="14"/>
  </r>
  <r>
    <x v="14"/>
    <x v="0"/>
    <n v="218674"/>
    <x v="95"/>
    <x v="0"/>
    <x v="2"/>
    <x v="2"/>
    <m/>
    <m/>
    <m/>
    <m/>
    <m/>
    <x v="0"/>
    <x v="0"/>
    <x v="14"/>
  </r>
  <r>
    <x v="14"/>
    <x v="0"/>
    <n v="218674"/>
    <x v="95"/>
    <x v="0"/>
    <x v="0"/>
    <x v="0"/>
    <m/>
    <m/>
    <m/>
    <m/>
    <m/>
    <x v="0"/>
    <x v="0"/>
    <x v="14"/>
  </r>
  <r>
    <x v="14"/>
    <x v="0"/>
    <n v="218674"/>
    <x v="95"/>
    <x v="1"/>
    <x v="1"/>
    <x v="1"/>
    <m/>
    <m/>
    <m/>
    <m/>
    <m/>
    <x v="0"/>
    <x v="0"/>
    <x v="14"/>
  </r>
  <r>
    <x v="14"/>
    <x v="0"/>
    <n v="312807"/>
    <x v="16"/>
    <x v="1"/>
    <x v="2"/>
    <x v="2"/>
    <s v="185"/>
    <s v="185"/>
    <s v="64,75"/>
    <s v="15,73"/>
    <s v="46.25"/>
    <x v="0"/>
    <x v="1"/>
    <x v="14"/>
  </r>
  <r>
    <x v="14"/>
    <x v="0"/>
    <n v="312807"/>
    <x v="16"/>
    <x v="0"/>
    <x v="0"/>
    <x v="0"/>
    <m/>
    <m/>
    <m/>
    <m/>
    <m/>
    <x v="0"/>
    <x v="0"/>
    <x v="14"/>
  </r>
  <r>
    <x v="14"/>
    <x v="0"/>
    <n v="312807"/>
    <x v="16"/>
    <x v="0"/>
    <x v="1"/>
    <x v="1"/>
    <m/>
    <m/>
    <m/>
    <m/>
    <m/>
    <x v="0"/>
    <x v="0"/>
    <x v="14"/>
  </r>
  <r>
    <x v="14"/>
    <x v="0"/>
    <n v="169537"/>
    <x v="83"/>
    <x v="0"/>
    <x v="2"/>
    <x v="2"/>
    <m/>
    <m/>
    <m/>
    <m/>
    <m/>
    <x v="0"/>
    <x v="0"/>
    <x v="14"/>
  </r>
  <r>
    <x v="14"/>
    <x v="0"/>
    <n v="169537"/>
    <x v="83"/>
    <x v="0"/>
    <x v="0"/>
    <x v="0"/>
    <m/>
    <m/>
    <m/>
    <m/>
    <m/>
    <x v="0"/>
    <x v="0"/>
    <x v="14"/>
  </r>
  <r>
    <x v="14"/>
    <x v="0"/>
    <n v="169537"/>
    <x v="83"/>
    <x v="1"/>
    <x v="1"/>
    <x v="1"/>
    <m/>
    <m/>
    <m/>
    <m/>
    <m/>
    <x v="0"/>
    <x v="0"/>
    <x v="14"/>
  </r>
  <r>
    <x v="14"/>
    <x v="0"/>
    <n v="208277"/>
    <x v="8"/>
    <x v="1"/>
    <x v="2"/>
    <x v="2"/>
    <s v="175"/>
    <s v="175"/>
    <s v="61,25"/>
    <s v="14,88"/>
    <s v="43.75"/>
    <x v="0"/>
    <x v="1"/>
    <x v="14"/>
  </r>
  <r>
    <x v="14"/>
    <x v="0"/>
    <n v="208277"/>
    <x v="8"/>
    <x v="0"/>
    <x v="0"/>
    <x v="0"/>
    <s v="185"/>
    <s v="185"/>
    <s v="64,75"/>
    <s v="15,73"/>
    <s v="0,15"/>
    <x v="2"/>
    <x v="1"/>
    <x v="14"/>
  </r>
  <r>
    <x v="14"/>
    <x v="0"/>
    <n v="208277"/>
    <x v="8"/>
    <x v="1"/>
    <x v="1"/>
    <x v="1"/>
    <s v="185"/>
    <s v="185"/>
    <s v="64,75"/>
    <s v="15,73"/>
    <s v="0,15"/>
    <x v="2"/>
    <x v="1"/>
    <x v="14"/>
  </r>
  <r>
    <x v="14"/>
    <x v="0"/>
    <n v="210127"/>
    <x v="18"/>
    <x v="0"/>
    <x v="2"/>
    <x v="2"/>
    <m/>
    <m/>
    <m/>
    <m/>
    <m/>
    <x v="0"/>
    <x v="0"/>
    <x v="14"/>
  </r>
  <r>
    <x v="14"/>
    <x v="0"/>
    <n v="210127"/>
    <x v="18"/>
    <x v="0"/>
    <x v="0"/>
    <x v="0"/>
    <m/>
    <m/>
    <m/>
    <m/>
    <m/>
    <x v="0"/>
    <x v="0"/>
    <x v="14"/>
  </r>
  <r>
    <x v="14"/>
    <x v="0"/>
    <n v="210127"/>
    <x v="18"/>
    <x v="1"/>
    <x v="1"/>
    <x v="1"/>
    <m/>
    <m/>
    <m/>
    <m/>
    <m/>
    <x v="0"/>
    <x v="0"/>
    <x v="14"/>
  </r>
  <r>
    <x v="14"/>
    <x v="0"/>
    <n v="312259"/>
    <x v="7"/>
    <x v="1"/>
    <x v="2"/>
    <x v="2"/>
    <s v="230"/>
    <s v="230"/>
    <s v="80,5"/>
    <s v="19,55"/>
    <s v="57.5"/>
    <x v="0"/>
    <x v="1"/>
    <x v="14"/>
  </r>
  <r>
    <x v="14"/>
    <x v="0"/>
    <n v="312259"/>
    <x v="7"/>
    <x v="0"/>
    <x v="0"/>
    <x v="0"/>
    <m/>
    <m/>
    <m/>
    <m/>
    <m/>
    <x v="0"/>
    <x v="0"/>
    <x v="14"/>
  </r>
  <r>
    <x v="14"/>
    <x v="0"/>
    <n v="312259"/>
    <x v="7"/>
    <x v="0"/>
    <x v="1"/>
    <x v="1"/>
    <m/>
    <m/>
    <m/>
    <m/>
    <m/>
    <x v="0"/>
    <x v="0"/>
    <x v="14"/>
  </r>
  <r>
    <x v="14"/>
    <x v="0"/>
    <n v="206298"/>
    <x v="36"/>
    <x v="0"/>
    <x v="2"/>
    <x v="2"/>
    <m/>
    <m/>
    <m/>
    <m/>
    <m/>
    <x v="0"/>
    <x v="0"/>
    <x v="14"/>
  </r>
  <r>
    <x v="14"/>
    <x v="0"/>
    <n v="206298"/>
    <x v="36"/>
    <x v="0"/>
    <x v="0"/>
    <x v="0"/>
    <m/>
    <m/>
    <m/>
    <m/>
    <m/>
    <x v="0"/>
    <x v="0"/>
    <x v="14"/>
  </r>
  <r>
    <x v="14"/>
    <x v="0"/>
    <n v="206298"/>
    <x v="36"/>
    <x v="1"/>
    <x v="1"/>
    <x v="1"/>
    <m/>
    <m/>
    <m/>
    <m/>
    <m/>
    <x v="0"/>
    <x v="0"/>
    <x v="14"/>
  </r>
  <r>
    <x v="14"/>
    <x v="0"/>
    <n v="213849"/>
    <x v="37"/>
    <x v="0"/>
    <x v="2"/>
    <x v="2"/>
    <m/>
    <m/>
    <m/>
    <m/>
    <m/>
    <x v="0"/>
    <x v="0"/>
    <x v="14"/>
  </r>
  <r>
    <x v="14"/>
    <x v="0"/>
    <n v="213849"/>
    <x v="37"/>
    <x v="0"/>
    <x v="0"/>
    <x v="0"/>
    <m/>
    <m/>
    <m/>
    <m/>
    <m/>
    <x v="0"/>
    <x v="0"/>
    <x v="14"/>
  </r>
  <r>
    <x v="14"/>
    <x v="0"/>
    <n v="213849"/>
    <x v="37"/>
    <x v="1"/>
    <x v="1"/>
    <x v="1"/>
    <m/>
    <m/>
    <m/>
    <m/>
    <m/>
    <x v="0"/>
    <x v="0"/>
    <x v="14"/>
  </r>
  <r>
    <x v="14"/>
    <x v="0"/>
    <n v="168458"/>
    <x v="88"/>
    <x v="0"/>
    <x v="2"/>
    <x v="2"/>
    <m/>
    <m/>
    <m/>
    <m/>
    <m/>
    <x v="0"/>
    <x v="0"/>
    <x v="14"/>
  </r>
  <r>
    <x v="14"/>
    <x v="0"/>
    <n v="168458"/>
    <x v="88"/>
    <x v="0"/>
    <x v="0"/>
    <x v="0"/>
    <m/>
    <m/>
    <m/>
    <m/>
    <m/>
    <x v="0"/>
    <x v="0"/>
    <x v="14"/>
  </r>
  <r>
    <x v="14"/>
    <x v="0"/>
    <n v="168458"/>
    <x v="88"/>
    <x v="1"/>
    <x v="1"/>
    <x v="1"/>
    <m/>
    <m/>
    <m/>
    <m/>
    <m/>
    <x v="0"/>
    <x v="0"/>
    <x v="14"/>
  </r>
  <r>
    <x v="14"/>
    <x v="0"/>
    <n v="217081"/>
    <x v="51"/>
    <x v="0"/>
    <x v="2"/>
    <x v="2"/>
    <m/>
    <m/>
    <m/>
    <m/>
    <m/>
    <x v="0"/>
    <x v="0"/>
    <x v="14"/>
  </r>
  <r>
    <x v="14"/>
    <x v="0"/>
    <n v="217081"/>
    <x v="51"/>
    <x v="0"/>
    <x v="0"/>
    <x v="0"/>
    <m/>
    <m/>
    <m/>
    <m/>
    <m/>
    <x v="0"/>
    <x v="0"/>
    <x v="14"/>
  </r>
  <r>
    <x v="14"/>
    <x v="0"/>
    <n v="217081"/>
    <x v="51"/>
    <x v="1"/>
    <x v="1"/>
    <x v="1"/>
    <m/>
    <m/>
    <m/>
    <m/>
    <m/>
    <x v="0"/>
    <x v="0"/>
    <x v="14"/>
  </r>
  <r>
    <x v="14"/>
    <x v="0"/>
    <n v="300169"/>
    <x v="101"/>
    <x v="1"/>
    <x v="2"/>
    <x v="2"/>
    <s v="100"/>
    <s v="100"/>
    <s v="35"/>
    <s v="8,5"/>
    <s v="25"/>
    <x v="0"/>
    <x v="1"/>
    <x v="14"/>
  </r>
  <r>
    <x v="14"/>
    <x v="0"/>
    <n v="300169"/>
    <x v="101"/>
    <x v="0"/>
    <x v="0"/>
    <x v="0"/>
    <s v="95"/>
    <s v="95"/>
    <s v="33,25"/>
    <s v="8,08"/>
    <s v="0,08"/>
    <x v="7"/>
    <x v="1"/>
    <x v="14"/>
  </r>
  <r>
    <x v="14"/>
    <x v="0"/>
    <n v="300169"/>
    <x v="101"/>
    <x v="1"/>
    <x v="1"/>
    <x v="1"/>
    <s v="95"/>
    <s v="95"/>
    <s v="33,25"/>
    <s v="8,08"/>
    <s v="0,08"/>
    <x v="7"/>
    <x v="1"/>
    <x v="14"/>
  </r>
  <r>
    <x v="14"/>
    <x v="0"/>
    <n v="300571"/>
    <x v="99"/>
    <x v="1"/>
    <x v="2"/>
    <x v="2"/>
    <s v="0"/>
    <s v="115"/>
    <s v="40,25"/>
    <s v="9,78"/>
    <s v="0"/>
    <x v="0"/>
    <x v="1"/>
    <x v="14"/>
  </r>
  <r>
    <x v="14"/>
    <x v="0"/>
    <n v="300571"/>
    <x v="99"/>
    <x v="0"/>
    <x v="0"/>
    <x v="0"/>
    <s v="0"/>
    <s v="150"/>
    <s v="52,5"/>
    <s v="12,75"/>
    <s v="0"/>
    <x v="11"/>
    <x v="1"/>
    <x v="14"/>
  </r>
  <r>
    <x v="14"/>
    <x v="0"/>
    <n v="300571"/>
    <x v="99"/>
    <x v="1"/>
    <x v="1"/>
    <x v="1"/>
    <s v="0"/>
    <s v="150"/>
    <s v="52,5"/>
    <s v="12,75"/>
    <s v="0"/>
    <x v="11"/>
    <x v="1"/>
    <x v="14"/>
  </r>
  <r>
    <x v="14"/>
    <x v="0"/>
    <n v="302856"/>
    <x v="19"/>
    <x v="0"/>
    <x v="0"/>
    <x v="0"/>
    <m/>
    <m/>
    <m/>
    <m/>
    <m/>
    <x v="0"/>
    <x v="0"/>
    <x v="14"/>
  </r>
  <r>
    <x v="14"/>
    <x v="0"/>
    <n v="302856"/>
    <x v="19"/>
    <x v="1"/>
    <x v="1"/>
    <x v="1"/>
    <m/>
    <m/>
    <m/>
    <m/>
    <m/>
    <x v="0"/>
    <x v="0"/>
    <x v="14"/>
  </r>
  <r>
    <x v="14"/>
    <x v="0"/>
    <n v="336442"/>
    <x v="56"/>
    <x v="1"/>
    <x v="2"/>
    <x v="2"/>
    <s v="215"/>
    <s v="215"/>
    <s v="75,25"/>
    <s v="18,28"/>
    <s v="53.75"/>
    <x v="0"/>
    <x v="1"/>
    <x v="14"/>
  </r>
  <r>
    <x v="14"/>
    <x v="0"/>
    <n v="336442"/>
    <x v="56"/>
    <x v="0"/>
    <x v="0"/>
    <x v="0"/>
    <s v="190"/>
    <s v="190"/>
    <s v="66,5"/>
    <s v="16,15"/>
    <s v="0,15"/>
    <x v="2"/>
    <x v="1"/>
    <x v="14"/>
  </r>
  <r>
    <x v="14"/>
    <x v="0"/>
    <n v="336442"/>
    <x v="56"/>
    <x v="0"/>
    <x v="1"/>
    <x v="1"/>
    <s v="190"/>
    <s v="190"/>
    <s v="66,5"/>
    <s v="16,15"/>
    <s v="0,15"/>
    <x v="2"/>
    <x v="1"/>
    <x v="14"/>
  </r>
  <r>
    <x v="14"/>
    <x v="0"/>
    <n v="206236"/>
    <x v="38"/>
    <x v="0"/>
    <x v="2"/>
    <x v="2"/>
    <m/>
    <m/>
    <m/>
    <m/>
    <m/>
    <x v="0"/>
    <x v="0"/>
    <x v="14"/>
  </r>
  <r>
    <x v="14"/>
    <x v="0"/>
    <n v="206236"/>
    <x v="38"/>
    <x v="0"/>
    <x v="0"/>
    <x v="0"/>
    <s v="280"/>
    <s v="280"/>
    <s v="98"/>
    <s v="23,8"/>
    <s v="0,22"/>
    <x v="8"/>
    <x v="1"/>
    <x v="14"/>
  </r>
  <r>
    <x v="14"/>
    <x v="0"/>
    <n v="206236"/>
    <x v="38"/>
    <x v="1"/>
    <x v="1"/>
    <x v="1"/>
    <s v="280"/>
    <s v="280"/>
    <s v="98"/>
    <s v="23,8"/>
    <s v="0,22"/>
    <x v="8"/>
    <x v="1"/>
    <x v="14"/>
  </r>
  <r>
    <x v="14"/>
    <x v="0"/>
    <n v="206708"/>
    <x v="4"/>
    <x v="0"/>
    <x v="2"/>
    <x v="2"/>
    <m/>
    <m/>
    <m/>
    <m/>
    <m/>
    <x v="0"/>
    <x v="0"/>
    <x v="14"/>
  </r>
  <r>
    <x v="14"/>
    <x v="0"/>
    <n v="206708"/>
    <x v="4"/>
    <x v="0"/>
    <x v="0"/>
    <x v="0"/>
    <m/>
    <m/>
    <m/>
    <m/>
    <m/>
    <x v="0"/>
    <x v="0"/>
    <x v="14"/>
  </r>
  <r>
    <x v="14"/>
    <x v="0"/>
    <n v="206708"/>
    <x v="4"/>
    <x v="1"/>
    <x v="1"/>
    <x v="1"/>
    <m/>
    <m/>
    <m/>
    <m/>
    <m/>
    <x v="0"/>
    <x v="0"/>
    <x v="14"/>
  </r>
  <r>
    <x v="14"/>
    <x v="0"/>
    <n v="161520"/>
    <x v="92"/>
    <x v="0"/>
    <x v="2"/>
    <x v="2"/>
    <m/>
    <m/>
    <m/>
    <m/>
    <m/>
    <x v="0"/>
    <x v="0"/>
    <x v="14"/>
  </r>
  <r>
    <x v="14"/>
    <x v="0"/>
    <n v="161520"/>
    <x v="92"/>
    <x v="0"/>
    <x v="0"/>
    <x v="0"/>
    <m/>
    <m/>
    <m/>
    <m/>
    <m/>
    <x v="0"/>
    <x v="0"/>
    <x v="14"/>
  </r>
  <r>
    <x v="14"/>
    <x v="0"/>
    <n v="161520"/>
    <x v="92"/>
    <x v="1"/>
    <x v="1"/>
    <x v="1"/>
    <m/>
    <m/>
    <m/>
    <m/>
    <m/>
    <x v="0"/>
    <x v="0"/>
    <x v="14"/>
  </r>
  <r>
    <x v="14"/>
    <x v="0"/>
    <n v="169872"/>
    <x v="77"/>
    <x v="0"/>
    <x v="2"/>
    <x v="2"/>
    <m/>
    <m/>
    <m/>
    <m/>
    <m/>
    <x v="0"/>
    <x v="0"/>
    <x v="14"/>
  </r>
  <r>
    <x v="14"/>
    <x v="0"/>
    <n v="169872"/>
    <x v="77"/>
    <x v="0"/>
    <x v="0"/>
    <x v="0"/>
    <m/>
    <m/>
    <m/>
    <m/>
    <m/>
    <x v="0"/>
    <x v="0"/>
    <x v="14"/>
  </r>
  <r>
    <x v="14"/>
    <x v="0"/>
    <n v="169872"/>
    <x v="77"/>
    <x v="1"/>
    <x v="1"/>
    <x v="1"/>
    <m/>
    <m/>
    <m/>
    <m/>
    <m/>
    <x v="0"/>
    <x v="0"/>
    <x v="14"/>
  </r>
  <r>
    <x v="14"/>
    <x v="0"/>
    <n v="203631"/>
    <x v="74"/>
    <x v="0"/>
    <x v="2"/>
    <x v="2"/>
    <m/>
    <m/>
    <m/>
    <m/>
    <m/>
    <x v="0"/>
    <x v="0"/>
    <x v="14"/>
  </r>
  <r>
    <x v="14"/>
    <x v="0"/>
    <n v="203631"/>
    <x v="74"/>
    <x v="0"/>
    <x v="0"/>
    <x v="0"/>
    <m/>
    <m/>
    <m/>
    <m/>
    <m/>
    <x v="0"/>
    <x v="0"/>
    <x v="14"/>
  </r>
  <r>
    <x v="14"/>
    <x v="0"/>
    <n v="203631"/>
    <x v="74"/>
    <x v="1"/>
    <x v="1"/>
    <x v="1"/>
    <m/>
    <m/>
    <m/>
    <m/>
    <m/>
    <x v="0"/>
    <x v="0"/>
    <x v="14"/>
  </r>
  <r>
    <x v="14"/>
    <x v="0"/>
    <n v="214951"/>
    <x v="40"/>
    <x v="0"/>
    <x v="2"/>
    <x v="2"/>
    <m/>
    <m/>
    <m/>
    <m/>
    <m/>
    <x v="0"/>
    <x v="0"/>
    <x v="14"/>
  </r>
  <r>
    <x v="14"/>
    <x v="0"/>
    <n v="214951"/>
    <x v="40"/>
    <x v="0"/>
    <x v="0"/>
    <x v="0"/>
    <m/>
    <m/>
    <m/>
    <m/>
    <m/>
    <x v="0"/>
    <x v="0"/>
    <x v="14"/>
  </r>
  <r>
    <x v="14"/>
    <x v="0"/>
    <n v="214951"/>
    <x v="40"/>
    <x v="1"/>
    <x v="1"/>
    <x v="1"/>
    <m/>
    <m/>
    <m/>
    <m/>
    <m/>
    <x v="0"/>
    <x v="0"/>
    <x v="14"/>
  </r>
  <r>
    <x v="14"/>
    <x v="0"/>
    <n v="303219"/>
    <x v="6"/>
    <x v="0"/>
    <x v="2"/>
    <x v="2"/>
    <m/>
    <m/>
    <m/>
    <m/>
    <m/>
    <x v="0"/>
    <x v="0"/>
    <x v="14"/>
  </r>
  <r>
    <x v="14"/>
    <x v="0"/>
    <n v="303219"/>
    <x v="6"/>
    <x v="0"/>
    <x v="0"/>
    <x v="0"/>
    <m/>
    <m/>
    <m/>
    <m/>
    <m/>
    <x v="0"/>
    <x v="0"/>
    <x v="14"/>
  </r>
  <r>
    <x v="14"/>
    <x v="0"/>
    <n v="303219"/>
    <x v="6"/>
    <x v="1"/>
    <x v="1"/>
    <x v="1"/>
    <m/>
    <m/>
    <m/>
    <m/>
    <m/>
    <x v="0"/>
    <x v="0"/>
    <x v="14"/>
  </r>
  <r>
    <x v="14"/>
    <x v="0"/>
    <n v="120762"/>
    <x v="100"/>
    <x v="1"/>
    <x v="0"/>
    <x v="0"/>
    <s v="140"/>
    <s v="140"/>
    <s v="49"/>
    <s v="11,9"/>
    <s v="0,11"/>
    <x v="12"/>
    <x v="1"/>
    <x v="14"/>
  </r>
  <r>
    <x v="14"/>
    <x v="0"/>
    <n v="149445"/>
    <x v="102"/>
    <x v="0"/>
    <x v="2"/>
    <x v="2"/>
    <m/>
    <m/>
    <m/>
    <m/>
    <m/>
    <x v="0"/>
    <x v="0"/>
    <x v="14"/>
  </r>
  <r>
    <x v="14"/>
    <x v="0"/>
    <n v="149445"/>
    <x v="102"/>
    <x v="0"/>
    <x v="0"/>
    <x v="0"/>
    <m/>
    <m/>
    <m/>
    <m/>
    <m/>
    <x v="0"/>
    <x v="0"/>
    <x v="14"/>
  </r>
  <r>
    <x v="14"/>
    <x v="0"/>
    <n v="149445"/>
    <x v="102"/>
    <x v="1"/>
    <x v="1"/>
    <x v="1"/>
    <m/>
    <m/>
    <m/>
    <m/>
    <m/>
    <x v="0"/>
    <x v="0"/>
    <x v="14"/>
  </r>
  <r>
    <x v="14"/>
    <x v="0"/>
    <n v="216476"/>
    <x v="48"/>
    <x v="0"/>
    <x v="2"/>
    <x v="2"/>
    <m/>
    <m/>
    <m/>
    <m/>
    <m/>
    <x v="0"/>
    <x v="0"/>
    <x v="14"/>
  </r>
  <r>
    <x v="14"/>
    <x v="0"/>
    <n v="216476"/>
    <x v="48"/>
    <x v="0"/>
    <x v="0"/>
    <x v="0"/>
    <m/>
    <m/>
    <m/>
    <m/>
    <m/>
    <x v="0"/>
    <x v="0"/>
    <x v="14"/>
  </r>
  <r>
    <x v="14"/>
    <x v="0"/>
    <n v="216476"/>
    <x v="48"/>
    <x v="1"/>
    <x v="1"/>
    <x v="1"/>
    <m/>
    <m/>
    <m/>
    <m/>
    <m/>
    <x v="0"/>
    <x v="0"/>
    <x v="14"/>
  </r>
  <r>
    <x v="14"/>
    <x v="0"/>
    <n v="216566"/>
    <x v="49"/>
    <x v="0"/>
    <x v="2"/>
    <x v="2"/>
    <m/>
    <m/>
    <m/>
    <m/>
    <m/>
    <x v="0"/>
    <x v="0"/>
    <x v="14"/>
  </r>
  <r>
    <x v="14"/>
    <x v="0"/>
    <n v="216566"/>
    <x v="49"/>
    <x v="0"/>
    <x v="0"/>
    <x v="0"/>
    <m/>
    <m/>
    <m/>
    <m/>
    <m/>
    <x v="0"/>
    <x v="0"/>
    <x v="14"/>
  </r>
  <r>
    <x v="14"/>
    <x v="0"/>
    <n v="216566"/>
    <x v="49"/>
    <x v="1"/>
    <x v="1"/>
    <x v="1"/>
    <m/>
    <m/>
    <m/>
    <m/>
    <m/>
    <x v="0"/>
    <x v="0"/>
    <x v="14"/>
  </r>
  <r>
    <x v="14"/>
    <x v="0"/>
    <n v="315199"/>
    <x v="22"/>
    <x v="0"/>
    <x v="2"/>
    <x v="2"/>
    <m/>
    <m/>
    <m/>
    <m/>
    <m/>
    <x v="0"/>
    <x v="0"/>
    <x v="14"/>
  </r>
  <r>
    <x v="14"/>
    <x v="0"/>
    <n v="315199"/>
    <x v="22"/>
    <x v="0"/>
    <x v="0"/>
    <x v="0"/>
    <m/>
    <m/>
    <m/>
    <m/>
    <m/>
    <x v="0"/>
    <x v="0"/>
    <x v="14"/>
  </r>
  <r>
    <x v="14"/>
    <x v="0"/>
    <n v="117442"/>
    <x v="65"/>
    <x v="0"/>
    <x v="2"/>
    <x v="2"/>
    <m/>
    <m/>
    <m/>
    <m/>
    <m/>
    <x v="0"/>
    <x v="0"/>
    <x v="14"/>
  </r>
  <r>
    <x v="14"/>
    <x v="0"/>
    <n v="117442"/>
    <x v="65"/>
    <x v="0"/>
    <x v="0"/>
    <x v="0"/>
    <m/>
    <m/>
    <m/>
    <m/>
    <m/>
    <x v="0"/>
    <x v="0"/>
    <x v="14"/>
  </r>
  <r>
    <x v="14"/>
    <x v="0"/>
    <n v="117442"/>
    <x v="65"/>
    <x v="1"/>
    <x v="1"/>
    <x v="1"/>
    <m/>
    <m/>
    <m/>
    <m/>
    <m/>
    <x v="0"/>
    <x v="0"/>
    <x v="14"/>
  </r>
  <r>
    <x v="14"/>
    <x v="0"/>
    <n v="207404"/>
    <x v="2"/>
    <x v="0"/>
    <x v="2"/>
    <x v="2"/>
    <m/>
    <m/>
    <m/>
    <m/>
    <m/>
    <x v="0"/>
    <x v="0"/>
    <x v="14"/>
  </r>
  <r>
    <x v="14"/>
    <x v="0"/>
    <n v="207404"/>
    <x v="2"/>
    <x v="0"/>
    <x v="0"/>
    <x v="0"/>
    <m/>
    <m/>
    <m/>
    <m/>
    <m/>
    <x v="0"/>
    <x v="0"/>
    <x v="14"/>
  </r>
  <r>
    <x v="14"/>
    <x v="0"/>
    <n v="207404"/>
    <x v="2"/>
    <x v="1"/>
    <x v="1"/>
    <x v="1"/>
    <m/>
    <m/>
    <m/>
    <m/>
    <m/>
    <x v="0"/>
    <x v="0"/>
    <x v="14"/>
  </r>
  <r>
    <x v="14"/>
    <x v="0"/>
    <n v="300987"/>
    <x v="93"/>
    <x v="0"/>
    <x v="2"/>
    <x v="2"/>
    <m/>
    <m/>
    <m/>
    <m/>
    <m/>
    <x v="0"/>
    <x v="0"/>
    <x v="14"/>
  </r>
  <r>
    <x v="14"/>
    <x v="0"/>
    <n v="300987"/>
    <x v="93"/>
    <x v="0"/>
    <x v="0"/>
    <x v="0"/>
    <m/>
    <m/>
    <m/>
    <m/>
    <m/>
    <x v="0"/>
    <x v="0"/>
    <x v="14"/>
  </r>
  <r>
    <x v="14"/>
    <x v="0"/>
    <n v="300987"/>
    <x v="93"/>
    <x v="1"/>
    <x v="1"/>
    <x v="1"/>
    <m/>
    <m/>
    <m/>
    <m/>
    <m/>
    <x v="0"/>
    <x v="0"/>
    <x v="14"/>
  </r>
  <r>
    <x v="14"/>
    <x v="0"/>
    <n v="161003"/>
    <x v="96"/>
    <x v="0"/>
    <x v="2"/>
    <x v="2"/>
    <m/>
    <m/>
    <m/>
    <m/>
    <m/>
    <x v="0"/>
    <x v="0"/>
    <x v="14"/>
  </r>
  <r>
    <x v="14"/>
    <x v="0"/>
    <n v="161003"/>
    <x v="96"/>
    <x v="0"/>
    <x v="0"/>
    <x v="0"/>
    <m/>
    <m/>
    <m/>
    <m/>
    <m/>
    <x v="0"/>
    <x v="0"/>
    <x v="14"/>
  </r>
  <r>
    <x v="14"/>
    <x v="0"/>
    <n v="161003"/>
    <x v="96"/>
    <x v="1"/>
    <x v="1"/>
    <x v="1"/>
    <m/>
    <m/>
    <m/>
    <m/>
    <m/>
    <x v="0"/>
    <x v="0"/>
    <x v="14"/>
  </r>
  <r>
    <x v="14"/>
    <x v="0"/>
    <n v="302335"/>
    <x v="39"/>
    <x v="1"/>
    <x v="2"/>
    <x v="2"/>
    <s v="145"/>
    <s v="145"/>
    <s v="50,75"/>
    <s v="12,33"/>
    <s v="36.25"/>
    <x v="0"/>
    <x v="1"/>
    <x v="14"/>
  </r>
  <r>
    <x v="14"/>
    <x v="0"/>
    <n v="302335"/>
    <x v="39"/>
    <x v="0"/>
    <x v="0"/>
    <x v="0"/>
    <m/>
    <m/>
    <m/>
    <m/>
    <m/>
    <x v="0"/>
    <x v="0"/>
    <x v="14"/>
  </r>
  <r>
    <x v="14"/>
    <x v="0"/>
    <n v="302335"/>
    <x v="39"/>
    <x v="1"/>
    <x v="1"/>
    <x v="1"/>
    <m/>
    <m/>
    <m/>
    <m/>
    <m/>
    <x v="0"/>
    <x v="0"/>
    <x v="14"/>
  </r>
  <r>
    <x v="14"/>
    <x v="0"/>
    <n v="158751"/>
    <x v="98"/>
    <x v="0"/>
    <x v="2"/>
    <x v="2"/>
    <m/>
    <m/>
    <m/>
    <m/>
    <m/>
    <x v="0"/>
    <x v="0"/>
    <x v="14"/>
  </r>
  <r>
    <x v="14"/>
    <x v="0"/>
    <n v="158751"/>
    <x v="98"/>
    <x v="0"/>
    <x v="0"/>
    <x v="0"/>
    <m/>
    <m/>
    <m/>
    <m/>
    <m/>
    <x v="0"/>
    <x v="0"/>
    <x v="14"/>
  </r>
  <r>
    <x v="14"/>
    <x v="0"/>
    <n v="158751"/>
    <x v="98"/>
    <x v="1"/>
    <x v="1"/>
    <x v="1"/>
    <m/>
    <m/>
    <m/>
    <m/>
    <m/>
    <x v="0"/>
    <x v="0"/>
    <x v="14"/>
  </r>
  <r>
    <x v="14"/>
    <x v="0"/>
    <n v="1733"/>
    <x v="35"/>
    <x v="0"/>
    <x v="2"/>
    <x v="2"/>
    <m/>
    <m/>
    <m/>
    <m/>
    <m/>
    <x v="0"/>
    <x v="0"/>
    <x v="14"/>
  </r>
  <r>
    <x v="14"/>
    <x v="0"/>
    <n v="1733"/>
    <x v="35"/>
    <x v="0"/>
    <x v="0"/>
    <x v="0"/>
    <s v="225"/>
    <s v="225"/>
    <s v="78,75"/>
    <s v="19,13"/>
    <s v="0,18"/>
    <x v="4"/>
    <x v="1"/>
    <x v="14"/>
  </r>
  <r>
    <x v="14"/>
    <x v="0"/>
    <n v="1733"/>
    <x v="35"/>
    <x v="1"/>
    <x v="1"/>
    <x v="1"/>
    <s v="225"/>
    <s v="225"/>
    <s v="78,75"/>
    <s v="19,13"/>
    <s v="0,18"/>
    <x v="4"/>
    <x v="1"/>
    <x v="14"/>
  </r>
  <r>
    <x v="14"/>
    <x v="0"/>
    <n v="301920"/>
    <x v="64"/>
    <x v="0"/>
    <x v="2"/>
    <x v="2"/>
    <m/>
    <m/>
    <m/>
    <m/>
    <m/>
    <x v="0"/>
    <x v="0"/>
    <x v="14"/>
  </r>
  <r>
    <x v="14"/>
    <x v="0"/>
    <n v="301920"/>
    <x v="64"/>
    <x v="0"/>
    <x v="0"/>
    <x v="0"/>
    <m/>
    <m/>
    <m/>
    <m/>
    <m/>
    <x v="0"/>
    <x v="0"/>
    <x v="14"/>
  </r>
  <r>
    <x v="14"/>
    <x v="0"/>
    <n v="301920"/>
    <x v="64"/>
    <x v="1"/>
    <x v="1"/>
    <x v="1"/>
    <m/>
    <m/>
    <m/>
    <m/>
    <m/>
    <x v="0"/>
    <x v="0"/>
    <x v="14"/>
  </r>
  <r>
    <x v="14"/>
    <x v="0"/>
    <n v="117501"/>
    <x v="75"/>
    <x v="0"/>
    <x v="2"/>
    <x v="2"/>
    <m/>
    <m/>
    <m/>
    <m/>
    <m/>
    <x v="0"/>
    <x v="0"/>
    <x v="14"/>
  </r>
  <r>
    <x v="14"/>
    <x v="0"/>
    <n v="117501"/>
    <x v="75"/>
    <x v="0"/>
    <x v="0"/>
    <x v="0"/>
    <s v="200"/>
    <s v="200"/>
    <s v="70"/>
    <s v="17"/>
    <s v="0,16"/>
    <x v="10"/>
    <x v="1"/>
    <x v="14"/>
  </r>
  <r>
    <x v="14"/>
    <x v="0"/>
    <n v="117501"/>
    <x v="75"/>
    <x v="1"/>
    <x v="1"/>
    <x v="1"/>
    <s v="200"/>
    <s v="200"/>
    <s v="70"/>
    <s v="17"/>
    <s v="0,16"/>
    <x v="10"/>
    <x v="1"/>
    <x v="14"/>
  </r>
  <r>
    <x v="14"/>
    <x v="0"/>
    <n v="117866"/>
    <x v="82"/>
    <x v="0"/>
    <x v="2"/>
    <x v="2"/>
    <m/>
    <m/>
    <m/>
    <m/>
    <m/>
    <x v="0"/>
    <x v="0"/>
    <x v="14"/>
  </r>
  <r>
    <x v="14"/>
    <x v="0"/>
    <n v="117866"/>
    <x v="82"/>
    <x v="0"/>
    <x v="0"/>
    <x v="0"/>
    <m/>
    <m/>
    <m/>
    <m/>
    <m/>
    <x v="0"/>
    <x v="0"/>
    <x v="14"/>
  </r>
  <r>
    <x v="14"/>
    <x v="0"/>
    <n v="117866"/>
    <x v="82"/>
    <x v="1"/>
    <x v="1"/>
    <x v="1"/>
    <m/>
    <m/>
    <m/>
    <m/>
    <m/>
    <x v="0"/>
    <x v="0"/>
    <x v="14"/>
  </r>
  <r>
    <x v="14"/>
    <x v="0"/>
    <n v="117986"/>
    <x v="87"/>
    <x v="1"/>
    <x v="1"/>
    <x v="1"/>
    <s v="195"/>
    <s v="195"/>
    <s v="68,25"/>
    <s v="16,58"/>
    <s v="0,16"/>
    <x v="10"/>
    <x v="1"/>
    <x v="14"/>
  </r>
  <r>
    <x v="14"/>
    <x v="0"/>
    <n v="218210"/>
    <x v="61"/>
    <x v="0"/>
    <x v="0"/>
    <x v="0"/>
    <m/>
    <m/>
    <m/>
    <m/>
    <m/>
    <x v="0"/>
    <x v="0"/>
    <x v="14"/>
  </r>
  <r>
    <x v="14"/>
    <x v="0"/>
    <n v="218210"/>
    <x v="61"/>
    <x v="0"/>
    <x v="1"/>
    <x v="1"/>
    <m/>
    <m/>
    <m/>
    <m/>
    <m/>
    <x v="0"/>
    <x v="0"/>
    <x v="14"/>
  </r>
  <r>
    <x v="14"/>
    <x v="0"/>
    <n v="218225"/>
    <x v="66"/>
    <x v="0"/>
    <x v="2"/>
    <x v="2"/>
    <m/>
    <m/>
    <m/>
    <m/>
    <m/>
    <x v="0"/>
    <x v="0"/>
    <x v="14"/>
  </r>
  <r>
    <x v="14"/>
    <x v="0"/>
    <n v="218225"/>
    <x v="66"/>
    <x v="0"/>
    <x v="0"/>
    <x v="0"/>
    <m/>
    <m/>
    <m/>
    <m/>
    <m/>
    <x v="0"/>
    <x v="0"/>
    <x v="14"/>
  </r>
  <r>
    <x v="14"/>
    <x v="0"/>
    <n v="218225"/>
    <x v="66"/>
    <x v="1"/>
    <x v="1"/>
    <x v="1"/>
    <m/>
    <m/>
    <m/>
    <m/>
    <m/>
    <x v="0"/>
    <x v="0"/>
    <x v="14"/>
  </r>
  <r>
    <x v="14"/>
    <x v="0"/>
    <n v="507"/>
    <x v="10"/>
    <x v="1"/>
    <x v="2"/>
    <x v="2"/>
    <s v="205"/>
    <s v="205"/>
    <s v="71,75"/>
    <s v="17,43"/>
    <s v="51.25"/>
    <x v="0"/>
    <x v="1"/>
    <x v="14"/>
  </r>
  <r>
    <x v="14"/>
    <x v="0"/>
    <n v="507"/>
    <x v="10"/>
    <x v="1"/>
    <x v="0"/>
    <x v="0"/>
    <s v="180"/>
    <s v="180"/>
    <s v="63"/>
    <s v="15,3"/>
    <s v="0,14"/>
    <x v="1"/>
    <x v="1"/>
    <x v="14"/>
  </r>
  <r>
    <x v="14"/>
    <x v="0"/>
    <n v="507"/>
    <x v="10"/>
    <x v="1"/>
    <x v="1"/>
    <x v="1"/>
    <s v="180"/>
    <s v="180"/>
    <s v="63"/>
    <s v="15,3"/>
    <s v="0,14"/>
    <x v="1"/>
    <x v="1"/>
    <x v="14"/>
  </r>
  <r>
    <x v="14"/>
    <x v="0"/>
    <n v="2737"/>
    <x v="45"/>
    <x v="0"/>
    <x v="2"/>
    <x v="2"/>
    <m/>
    <m/>
    <m/>
    <m/>
    <m/>
    <x v="0"/>
    <x v="0"/>
    <x v="14"/>
  </r>
  <r>
    <x v="14"/>
    <x v="0"/>
    <n v="2737"/>
    <x v="45"/>
    <x v="0"/>
    <x v="0"/>
    <x v="0"/>
    <s v="270"/>
    <s v="270"/>
    <s v="94,5"/>
    <s v="22,95"/>
    <s v="0,22"/>
    <x v="8"/>
    <x v="1"/>
    <x v="14"/>
  </r>
  <r>
    <x v="14"/>
    <x v="0"/>
    <n v="2737"/>
    <x v="45"/>
    <x v="1"/>
    <x v="1"/>
    <x v="1"/>
    <s v="270"/>
    <s v="270"/>
    <s v="94,5"/>
    <s v="22,95"/>
    <s v="0,22"/>
    <x v="8"/>
    <x v="1"/>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4E000A-D718-4A14-80AE-080756F3D4F6}" name="CoeffTbl"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gridDropZones="1" multipleFieldFilters="0" fieldListSortAscending="1">
  <location ref="B7:R329" firstHeaderRow="1" firstDataRow="2" firstDataCol="2"/>
  <pivotFields count="15">
    <pivotField compact="0" outline="0" showAll="0"/>
    <pivotField dataField="1" compact="0" outline="0" showAll="0"/>
    <pivotField compact="0" outline="0" showAll="0"/>
    <pivotField name="Склад" axis="axisRow" compact="0" outline="0" showAll="0" defaultSubtotal="0">
      <items count="108">
        <item x="105"/>
        <item x="63"/>
        <item x="46"/>
        <item x="38"/>
        <item x="53"/>
        <item x="55"/>
        <item x="47"/>
        <item x="34"/>
        <item x="35"/>
        <item x="99"/>
        <item x="87"/>
        <item x="10"/>
        <item x="68"/>
        <item x="103"/>
        <item x="33"/>
        <item x="8"/>
        <item x="78"/>
        <item x="27"/>
        <item x="61"/>
        <item x="12"/>
        <item x="75"/>
        <item x="1"/>
        <item x="91"/>
        <item x="101"/>
        <item x="81"/>
        <item x="45"/>
        <item x="36"/>
        <item x="73"/>
        <item x="32"/>
        <item x="40"/>
        <item x="24"/>
        <item x="77"/>
        <item x="14"/>
        <item x="43"/>
        <item x="30"/>
        <item x="50"/>
        <item x="28"/>
        <item x="48"/>
        <item x="62"/>
        <item x="51"/>
        <item x="23"/>
        <item x="19"/>
        <item x="98"/>
        <item x="94"/>
        <item x="18"/>
        <item x="74"/>
        <item x="104"/>
        <item x="29"/>
        <item x="20"/>
        <item x="71"/>
        <item x="79"/>
        <item x="58"/>
        <item x="65"/>
        <item x="37"/>
        <item x="6"/>
        <item x="42"/>
        <item x="39"/>
        <item x="106"/>
        <item x="59"/>
        <item x="15"/>
        <item x="0"/>
        <item x="57"/>
        <item x="90"/>
        <item x="31"/>
        <item x="4"/>
        <item x="92"/>
        <item x="21"/>
        <item x="16"/>
        <item x="88"/>
        <item x="22"/>
        <item x="89"/>
        <item x="49"/>
        <item x="13"/>
        <item x="5"/>
        <item x="80"/>
        <item x="64"/>
        <item x="76"/>
        <item x="44"/>
        <item x="60"/>
        <item x="9"/>
        <item x="83"/>
        <item m="1" x="107"/>
        <item x="54"/>
        <item x="93"/>
        <item x="96"/>
        <item x="11"/>
        <item x="82"/>
        <item x="70"/>
        <item x="67"/>
        <item x="69"/>
        <item x="52"/>
        <item x="84"/>
        <item x="102"/>
        <item x="85"/>
        <item x="72"/>
        <item x="66"/>
        <item x="3"/>
        <item x="95"/>
        <item x="7"/>
        <item x="97"/>
        <item x="2"/>
        <item x="25"/>
        <item x="41"/>
        <item x="86"/>
        <item x="17"/>
        <item x="26"/>
        <item x="56"/>
        <item x="100"/>
      </items>
      <extLst>
        <ext xmlns:x14="http://schemas.microsoft.com/office/spreadsheetml/2009/9/main" uri="{2946ED86-A175-432a-8AC1-64E0C546D7DE}">
          <x14:pivotField fillDownLabels="1"/>
        </ext>
      </extLst>
    </pivotField>
    <pivotField compact="0" outline="0" showAll="0"/>
    <pivotField name="Формат" axis="axisRow" compact="0" outline="0" showAll="0">
      <items count="4">
        <item x="1"/>
        <item x="2"/>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numFmtId="164" outline="0" showAll="0">
      <items count="29">
        <item m="1" x="26"/>
        <item m="1" x="27"/>
        <item m="1" x="23"/>
        <item m="1" x="24"/>
        <item m="1" x="25"/>
        <item m="1" x="22"/>
        <item m="1" x="21"/>
        <item m="1" x="20"/>
        <item m="1" x="19"/>
        <item m="1" x="18"/>
        <item m="1" x="16"/>
        <item m="1" x="17"/>
        <item m="1" x="15"/>
        <item x="0"/>
        <item x="1"/>
        <item x="2"/>
        <item x="3"/>
        <item x="4"/>
        <item x="5"/>
        <item x="6"/>
        <item x="7"/>
        <item x="8"/>
        <item x="9"/>
        <item x="10"/>
        <item x="11"/>
        <item x="12"/>
        <item x="13"/>
        <item x="14"/>
        <item t="default"/>
      </items>
    </pivotField>
  </pivotFields>
  <rowFields count="2">
    <field x="3"/>
    <field x="5"/>
  </rowFields>
  <rowItems count="321">
    <i>
      <x/>
      <x/>
    </i>
    <i r="1">
      <x v="1"/>
    </i>
    <i r="1">
      <x v="2"/>
    </i>
    <i>
      <x v="1"/>
      <x/>
    </i>
    <i r="1">
      <x v="1"/>
    </i>
    <i r="1">
      <x v="2"/>
    </i>
    <i>
      <x v="2"/>
      <x/>
    </i>
    <i r="1">
      <x v="1"/>
    </i>
    <i r="1">
      <x v="2"/>
    </i>
    <i>
      <x v="3"/>
      <x/>
    </i>
    <i r="1">
      <x v="1"/>
    </i>
    <i r="1">
      <x v="2"/>
    </i>
    <i>
      <x v="4"/>
      <x/>
    </i>
    <i r="1">
      <x v="1"/>
    </i>
    <i r="1">
      <x v="2"/>
    </i>
    <i>
      <x v="5"/>
      <x/>
    </i>
    <i r="1">
      <x v="1"/>
    </i>
    <i r="1">
      <x v="2"/>
    </i>
    <i>
      <x v="6"/>
      <x/>
    </i>
    <i r="1">
      <x v="1"/>
    </i>
    <i r="1">
      <x v="2"/>
    </i>
    <i>
      <x v="7"/>
      <x/>
    </i>
    <i r="1">
      <x v="1"/>
    </i>
    <i r="1">
      <x v="2"/>
    </i>
    <i>
      <x v="8"/>
      <x/>
    </i>
    <i r="1">
      <x v="1"/>
    </i>
    <i r="1">
      <x v="2"/>
    </i>
    <i>
      <x v="9"/>
      <x/>
    </i>
    <i r="1">
      <x v="1"/>
    </i>
    <i r="1">
      <x v="2"/>
    </i>
    <i>
      <x v="10"/>
      <x/>
    </i>
    <i r="1">
      <x v="1"/>
    </i>
    <i r="1">
      <x v="2"/>
    </i>
    <i>
      <x v="11"/>
      <x/>
    </i>
    <i r="1">
      <x v="1"/>
    </i>
    <i r="1">
      <x v="2"/>
    </i>
    <i>
      <x v="12"/>
      <x/>
    </i>
    <i r="1">
      <x v="1"/>
    </i>
    <i r="1">
      <x v="2"/>
    </i>
    <i>
      <x v="13"/>
      <x/>
    </i>
    <i r="1">
      <x v="1"/>
    </i>
    <i r="1">
      <x v="2"/>
    </i>
    <i>
      <x v="14"/>
      <x/>
    </i>
    <i r="1">
      <x v="1"/>
    </i>
    <i r="1">
      <x v="2"/>
    </i>
    <i>
      <x v="15"/>
      <x/>
    </i>
    <i r="1">
      <x v="1"/>
    </i>
    <i r="1">
      <x v="2"/>
    </i>
    <i>
      <x v="16"/>
      <x/>
    </i>
    <i r="1">
      <x v="1"/>
    </i>
    <i r="1">
      <x v="2"/>
    </i>
    <i>
      <x v="17"/>
      <x/>
    </i>
    <i r="1">
      <x v="1"/>
    </i>
    <i r="1">
      <x v="2"/>
    </i>
    <i>
      <x v="18"/>
      <x/>
    </i>
    <i r="1">
      <x v="1"/>
    </i>
    <i r="1">
      <x v="2"/>
    </i>
    <i>
      <x v="19"/>
      <x/>
    </i>
    <i r="1">
      <x v="1"/>
    </i>
    <i r="1">
      <x v="2"/>
    </i>
    <i>
      <x v="20"/>
      <x/>
    </i>
    <i r="1">
      <x v="1"/>
    </i>
    <i r="1">
      <x v="2"/>
    </i>
    <i>
      <x v="21"/>
      <x/>
    </i>
    <i r="1">
      <x v="1"/>
    </i>
    <i r="1">
      <x v="2"/>
    </i>
    <i>
      <x v="22"/>
      <x/>
    </i>
    <i r="1">
      <x v="1"/>
    </i>
    <i r="1">
      <x v="2"/>
    </i>
    <i>
      <x v="23"/>
      <x/>
    </i>
    <i r="1">
      <x v="1"/>
    </i>
    <i r="1">
      <x v="2"/>
    </i>
    <i>
      <x v="24"/>
      <x/>
    </i>
    <i r="1">
      <x v="1"/>
    </i>
    <i r="1">
      <x v="2"/>
    </i>
    <i>
      <x v="25"/>
      <x/>
    </i>
    <i r="1">
      <x v="1"/>
    </i>
    <i r="1">
      <x v="2"/>
    </i>
    <i>
      <x v="26"/>
      <x/>
    </i>
    <i r="1">
      <x v="1"/>
    </i>
    <i r="1">
      <x v="2"/>
    </i>
    <i>
      <x v="27"/>
      <x/>
    </i>
    <i r="1">
      <x v="1"/>
    </i>
    <i r="1">
      <x v="2"/>
    </i>
    <i>
      <x v="28"/>
      <x/>
    </i>
    <i r="1">
      <x v="1"/>
    </i>
    <i r="1">
      <x v="2"/>
    </i>
    <i>
      <x v="29"/>
      <x/>
    </i>
    <i r="1">
      <x v="1"/>
    </i>
    <i r="1">
      <x v="2"/>
    </i>
    <i>
      <x v="30"/>
      <x/>
    </i>
    <i r="1">
      <x v="1"/>
    </i>
    <i r="1">
      <x v="2"/>
    </i>
    <i>
      <x v="31"/>
      <x/>
    </i>
    <i r="1">
      <x v="1"/>
    </i>
    <i r="1">
      <x v="2"/>
    </i>
    <i>
      <x v="32"/>
      <x/>
    </i>
    <i r="1">
      <x v="1"/>
    </i>
    <i r="1">
      <x v="2"/>
    </i>
    <i>
      <x v="33"/>
      <x/>
    </i>
    <i r="1">
      <x v="1"/>
    </i>
    <i r="1">
      <x v="2"/>
    </i>
    <i>
      <x v="34"/>
      <x/>
    </i>
    <i r="1">
      <x v="1"/>
    </i>
    <i r="1">
      <x v="2"/>
    </i>
    <i>
      <x v="35"/>
      <x/>
    </i>
    <i r="1">
      <x v="1"/>
    </i>
    <i r="1">
      <x v="2"/>
    </i>
    <i>
      <x v="36"/>
      <x/>
    </i>
    <i r="1">
      <x v="1"/>
    </i>
    <i r="1">
      <x v="2"/>
    </i>
    <i>
      <x v="37"/>
      <x/>
    </i>
    <i r="1">
      <x v="1"/>
    </i>
    <i r="1">
      <x v="2"/>
    </i>
    <i>
      <x v="38"/>
      <x/>
    </i>
    <i r="1">
      <x v="1"/>
    </i>
    <i r="1">
      <x v="2"/>
    </i>
    <i>
      <x v="39"/>
      <x/>
    </i>
    <i r="1">
      <x v="1"/>
    </i>
    <i r="1">
      <x v="2"/>
    </i>
    <i>
      <x v="40"/>
      <x/>
    </i>
    <i r="1">
      <x v="1"/>
    </i>
    <i r="1">
      <x v="2"/>
    </i>
    <i>
      <x v="41"/>
      <x/>
    </i>
    <i r="1">
      <x v="1"/>
    </i>
    <i r="1">
      <x v="2"/>
    </i>
    <i>
      <x v="42"/>
      <x/>
    </i>
    <i r="1">
      <x v="1"/>
    </i>
    <i r="1">
      <x v="2"/>
    </i>
    <i>
      <x v="43"/>
      <x/>
    </i>
    <i r="1">
      <x v="1"/>
    </i>
    <i r="1">
      <x v="2"/>
    </i>
    <i>
      <x v="44"/>
      <x/>
    </i>
    <i r="1">
      <x v="1"/>
    </i>
    <i r="1">
      <x v="2"/>
    </i>
    <i>
      <x v="45"/>
      <x/>
    </i>
    <i r="1">
      <x v="1"/>
    </i>
    <i r="1">
      <x v="2"/>
    </i>
    <i>
      <x v="46"/>
      <x/>
    </i>
    <i r="1">
      <x v="1"/>
    </i>
    <i r="1">
      <x v="2"/>
    </i>
    <i>
      <x v="47"/>
      <x/>
    </i>
    <i r="1">
      <x v="1"/>
    </i>
    <i r="1">
      <x v="2"/>
    </i>
    <i>
      <x v="48"/>
      <x/>
    </i>
    <i r="1">
      <x v="1"/>
    </i>
    <i r="1">
      <x v="2"/>
    </i>
    <i>
      <x v="49"/>
      <x/>
    </i>
    <i r="1">
      <x v="1"/>
    </i>
    <i r="1">
      <x v="2"/>
    </i>
    <i>
      <x v="50"/>
      <x/>
    </i>
    <i r="1">
      <x v="1"/>
    </i>
    <i r="1">
      <x v="2"/>
    </i>
    <i>
      <x v="51"/>
      <x/>
    </i>
    <i r="1">
      <x v="1"/>
    </i>
    <i r="1">
      <x v="2"/>
    </i>
    <i>
      <x v="52"/>
      <x/>
    </i>
    <i r="1">
      <x v="1"/>
    </i>
    <i r="1">
      <x v="2"/>
    </i>
    <i>
      <x v="53"/>
      <x/>
    </i>
    <i r="1">
      <x v="1"/>
    </i>
    <i r="1">
      <x v="2"/>
    </i>
    <i>
      <x v="54"/>
      <x/>
    </i>
    <i r="1">
      <x v="1"/>
    </i>
    <i r="1">
      <x v="2"/>
    </i>
    <i>
      <x v="55"/>
      <x/>
    </i>
    <i r="1">
      <x v="1"/>
    </i>
    <i r="1">
      <x v="2"/>
    </i>
    <i>
      <x v="56"/>
      <x/>
    </i>
    <i r="1">
      <x v="1"/>
    </i>
    <i r="1">
      <x v="2"/>
    </i>
    <i>
      <x v="57"/>
      <x/>
    </i>
    <i r="1">
      <x v="1"/>
    </i>
    <i r="1">
      <x v="2"/>
    </i>
    <i>
      <x v="58"/>
      <x/>
    </i>
    <i r="1">
      <x v="1"/>
    </i>
    <i r="1">
      <x v="2"/>
    </i>
    <i>
      <x v="59"/>
      <x/>
    </i>
    <i r="1">
      <x v="1"/>
    </i>
    <i r="1">
      <x v="2"/>
    </i>
    <i>
      <x v="60"/>
      <x/>
    </i>
    <i r="1">
      <x v="1"/>
    </i>
    <i r="1">
      <x v="2"/>
    </i>
    <i>
      <x v="61"/>
      <x/>
    </i>
    <i r="1">
      <x v="1"/>
    </i>
    <i r="1">
      <x v="2"/>
    </i>
    <i>
      <x v="62"/>
      <x/>
    </i>
    <i r="1">
      <x v="1"/>
    </i>
    <i r="1">
      <x v="2"/>
    </i>
    <i>
      <x v="63"/>
      <x/>
    </i>
    <i r="1">
      <x v="1"/>
    </i>
    <i r="1">
      <x v="2"/>
    </i>
    <i>
      <x v="64"/>
      <x/>
    </i>
    <i r="1">
      <x v="1"/>
    </i>
    <i r="1">
      <x v="2"/>
    </i>
    <i>
      <x v="65"/>
      <x/>
    </i>
    <i r="1">
      <x v="1"/>
    </i>
    <i r="1">
      <x v="2"/>
    </i>
    <i>
      <x v="66"/>
      <x/>
    </i>
    <i r="1">
      <x v="1"/>
    </i>
    <i r="1">
      <x v="2"/>
    </i>
    <i>
      <x v="67"/>
      <x/>
    </i>
    <i r="1">
      <x v="1"/>
    </i>
    <i r="1">
      <x v="2"/>
    </i>
    <i>
      <x v="68"/>
      <x/>
    </i>
    <i r="1">
      <x v="1"/>
    </i>
    <i r="1">
      <x v="2"/>
    </i>
    <i>
      <x v="69"/>
      <x/>
    </i>
    <i r="1">
      <x v="1"/>
    </i>
    <i r="1">
      <x v="2"/>
    </i>
    <i>
      <x v="70"/>
      <x/>
    </i>
    <i r="1">
      <x v="1"/>
    </i>
    <i r="1">
      <x v="2"/>
    </i>
    <i>
      <x v="71"/>
      <x/>
    </i>
    <i r="1">
      <x v="1"/>
    </i>
    <i r="1">
      <x v="2"/>
    </i>
    <i>
      <x v="72"/>
      <x/>
    </i>
    <i r="1">
      <x v="1"/>
    </i>
    <i r="1">
      <x v="2"/>
    </i>
    <i>
      <x v="73"/>
      <x/>
    </i>
    <i r="1">
      <x v="1"/>
    </i>
    <i r="1">
      <x v="2"/>
    </i>
    <i>
      <x v="74"/>
      <x/>
    </i>
    <i r="1">
      <x v="1"/>
    </i>
    <i r="1">
      <x v="2"/>
    </i>
    <i>
      <x v="75"/>
      <x/>
    </i>
    <i r="1">
      <x v="1"/>
    </i>
    <i r="1">
      <x v="2"/>
    </i>
    <i>
      <x v="76"/>
      <x/>
    </i>
    <i r="1">
      <x v="1"/>
    </i>
    <i r="1">
      <x v="2"/>
    </i>
    <i>
      <x v="77"/>
      <x/>
    </i>
    <i r="1">
      <x v="1"/>
    </i>
    <i r="1">
      <x v="2"/>
    </i>
    <i>
      <x v="78"/>
      <x/>
    </i>
    <i r="1">
      <x v="1"/>
    </i>
    <i r="1">
      <x v="2"/>
    </i>
    <i>
      <x v="79"/>
      <x/>
    </i>
    <i r="1">
      <x v="1"/>
    </i>
    <i r="1">
      <x v="2"/>
    </i>
    <i>
      <x v="80"/>
      <x/>
    </i>
    <i r="1">
      <x v="1"/>
    </i>
    <i r="1">
      <x v="2"/>
    </i>
    <i>
      <x v="82"/>
      <x/>
    </i>
    <i r="1">
      <x v="1"/>
    </i>
    <i r="1">
      <x v="2"/>
    </i>
    <i>
      <x v="83"/>
      <x/>
    </i>
    <i r="1">
      <x v="1"/>
    </i>
    <i r="1">
      <x v="2"/>
    </i>
    <i>
      <x v="84"/>
      <x/>
    </i>
    <i r="1">
      <x v="1"/>
    </i>
    <i r="1">
      <x v="2"/>
    </i>
    <i>
      <x v="85"/>
      <x/>
    </i>
    <i r="1">
      <x v="1"/>
    </i>
    <i r="1">
      <x v="2"/>
    </i>
    <i>
      <x v="86"/>
      <x/>
    </i>
    <i r="1">
      <x v="1"/>
    </i>
    <i r="1">
      <x v="2"/>
    </i>
    <i>
      <x v="87"/>
      <x/>
    </i>
    <i r="1">
      <x v="1"/>
    </i>
    <i r="1">
      <x v="2"/>
    </i>
    <i>
      <x v="88"/>
      <x/>
    </i>
    <i r="1">
      <x v="1"/>
    </i>
    <i r="1">
      <x v="2"/>
    </i>
    <i>
      <x v="89"/>
      <x/>
    </i>
    <i r="1">
      <x v="1"/>
    </i>
    <i r="1">
      <x v="2"/>
    </i>
    <i>
      <x v="90"/>
      <x/>
    </i>
    <i r="1">
      <x v="1"/>
    </i>
    <i r="1">
      <x v="2"/>
    </i>
    <i>
      <x v="91"/>
      <x/>
    </i>
    <i r="1">
      <x v="1"/>
    </i>
    <i r="1">
      <x v="2"/>
    </i>
    <i>
      <x v="92"/>
      <x/>
    </i>
    <i r="1">
      <x v="1"/>
    </i>
    <i r="1">
      <x v="2"/>
    </i>
    <i>
      <x v="93"/>
      <x/>
    </i>
    <i r="1">
      <x v="1"/>
    </i>
    <i r="1">
      <x v="2"/>
    </i>
    <i>
      <x v="94"/>
      <x/>
    </i>
    <i r="1">
      <x v="1"/>
    </i>
    <i r="1">
      <x v="2"/>
    </i>
    <i>
      <x v="95"/>
      <x/>
    </i>
    <i r="1">
      <x v="1"/>
    </i>
    <i r="1">
      <x v="2"/>
    </i>
    <i>
      <x v="96"/>
      <x/>
    </i>
    <i r="1">
      <x v="1"/>
    </i>
    <i r="1">
      <x v="2"/>
    </i>
    <i>
      <x v="97"/>
      <x/>
    </i>
    <i r="1">
      <x v="1"/>
    </i>
    <i r="1">
      <x v="2"/>
    </i>
    <i>
      <x v="98"/>
      <x/>
    </i>
    <i r="1">
      <x v="1"/>
    </i>
    <i r="1">
      <x v="2"/>
    </i>
    <i>
      <x v="99"/>
      <x/>
    </i>
    <i r="1">
      <x v="1"/>
    </i>
    <i r="1">
      <x v="2"/>
    </i>
    <i>
      <x v="100"/>
      <x/>
    </i>
    <i r="1">
      <x v="1"/>
    </i>
    <i r="1">
      <x v="2"/>
    </i>
    <i>
      <x v="101"/>
      <x/>
    </i>
    <i r="1">
      <x v="1"/>
    </i>
    <i r="1">
      <x v="2"/>
    </i>
    <i>
      <x v="102"/>
      <x/>
    </i>
    <i r="1">
      <x v="1"/>
    </i>
    <i r="1">
      <x v="2"/>
    </i>
    <i>
      <x v="103"/>
      <x/>
    </i>
    <i r="1">
      <x v="1"/>
    </i>
    <i r="1">
      <x v="2"/>
    </i>
    <i>
      <x v="104"/>
      <x/>
    </i>
    <i r="1">
      <x v="1"/>
    </i>
    <i r="1">
      <x v="2"/>
    </i>
    <i>
      <x v="105"/>
      <x/>
    </i>
    <i r="1">
      <x v="1"/>
    </i>
    <i r="1">
      <x v="2"/>
    </i>
    <i>
      <x v="106"/>
      <x/>
    </i>
    <i r="1">
      <x v="1"/>
    </i>
    <i r="1">
      <x v="2"/>
    </i>
    <i>
      <x v="107"/>
      <x/>
    </i>
    <i r="1">
      <x v="1"/>
    </i>
    <i r="1">
      <x v="2"/>
    </i>
  </rowItems>
  <colFields count="1">
    <field x="14"/>
  </colFields>
  <colItems count="15">
    <i>
      <x v="13"/>
    </i>
    <i>
      <x v="14"/>
    </i>
    <i>
      <x v="15"/>
    </i>
    <i>
      <x v="16"/>
    </i>
    <i>
      <x v="17"/>
    </i>
    <i>
      <x v="18"/>
    </i>
    <i>
      <x v="19"/>
    </i>
    <i>
      <x v="20"/>
    </i>
    <i>
      <x v="21"/>
    </i>
    <i>
      <x v="22"/>
    </i>
    <i>
      <x v="23"/>
    </i>
    <i>
      <x v="24"/>
    </i>
    <i>
      <x v="25"/>
    </i>
    <i>
      <x v="26"/>
    </i>
    <i>
      <x v="27"/>
    </i>
  </colItems>
  <dataFields count="1">
    <dataField name="Sum of coefficient" fld="1" baseField="0" baseItem="0"/>
  </dataFields>
  <formats count="2">
    <format dxfId="18">
      <pivotArea outline="0" collapsedLevelsAreSubtotals="1" fieldPosition="0"/>
    </format>
    <format dxfId="17">
      <pivotArea dataOnly="0" labelOnly="1" outline="0" fieldPosition="0">
        <references count="1">
          <reference field="14" count="0"/>
        </references>
      </pivotArea>
    </format>
  </formats>
  <conditionalFormats count="4">
    <conditionalFormat priority="1">
      <pivotAreas count="1">
        <pivotArea type="data" outline="0" collapsedLevelsAreSubtotals="1" fieldPosition="0">
          <references count="1">
            <reference field="4294967294" count="1" selected="0">
              <x v="0"/>
            </reference>
          </references>
        </pivotArea>
      </pivotAreas>
    </conditionalFormat>
    <conditionalFormat priority="2">
      <pivotAreas count="1">
        <pivotArea type="data" outline="0" collapsedLevelsAreSubtotals="1" fieldPosition="0">
          <references count="1">
            <reference field="4294967294" count="1" selected="0">
              <x v="0"/>
            </reference>
          </references>
        </pivotArea>
      </pivotAreas>
    </conditionalFormat>
    <conditionalFormat priority="3">
      <pivotAreas count="1">
        <pivotArea type="data" outline="0" collapsedLevelsAreSubtotals="1" fieldPosition="0">
          <references count="1">
            <reference field="4294967294" count="1" selected="0">
              <x v="0"/>
            </reference>
          </references>
        </pivotArea>
      </pivotAreas>
    </conditionalFormat>
    <conditionalFormat priority="4">
      <pivotAreas count="1">
        <pivotArea type="data" outline="0" collapsedLevelsAreSubtotals="1" fieldPosition="0">
          <references count="1">
            <reference field="4294967294" count="1" selected="0">
              <x v="0"/>
            </reference>
          </references>
        </pivotArea>
      </pivotAreas>
    </conditionalFormat>
  </conditionalFormats>
  <pivotTableStyleInfo name="PivotStyleDark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4" xr16:uid="{1FEB2973-C24B-4567-9EC4-D45BD499D235}" autoFormatId="16" applyNumberFormats="0" applyBorderFormats="0" applyFontFormats="0" applyPatternFormats="0" applyAlignmentFormats="0" applyWidthHeightFormats="0">
  <queryTableRefresh nextId="40" unboundColumnsRight="1">
    <queryTableFields count="12">
      <queryTableField id="18" name="дата" tableColumnId="18"/>
      <queryTableField id="19" name="склад" tableColumnId="19"/>
      <queryTableField id="21" name="тип поставки" tableColumnId="21"/>
      <queryTableField id="22" name="хранение коэфф" tableColumnId="22"/>
      <queryTableField id="23" name="доставка коэфф" tableColumnId="23"/>
      <queryTableField id="24" name="доставка база литр" tableColumnId="24"/>
      <queryTableField id="25" name="доставка доп.литр" tableColumnId="25"/>
      <queryTableField id="26" name="хранение база литр" tableColumnId="26"/>
      <queryTableField id="27" name="хранение доп.литр" tableColumnId="27"/>
      <queryTableField id="20" name="доступность" tableColumnId="20"/>
      <queryTableField id="37" name="Cорт. центр" tableColumnId="30"/>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5F6817B0-4768-4A2F-AAF5-048018D9A76B}" autoFormatId="16" applyNumberFormats="0" applyBorderFormats="0" applyFontFormats="0" applyPatternFormats="0" applyAlignmentFormats="0" applyWidthHeightFormats="0">
  <queryTableRefresh nextId="4">
    <queryTableFields count="1">
      <queryTableField id="3" name="SendTGbot"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B150B38-9804-4AC1-9D78-5C5421732324}" autoFormatId="16" applyNumberFormats="0" applyBorderFormats="0" applyFontFormats="0" applyPatternFormats="0" applyAlignmentFormats="0" applyWidthHeightFormats="0">
  <queryTableRefresh nextId="3">
    <queryTableFields count="2">
      <queryTableField id="1" name="warehouseName" tableColumnId="1"/>
      <queryTableField id="2" name="boxTypeName" tableColumnId="2"/>
    </queryTableFields>
  </queryTableRefresh>
</queryTable>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
  <rv s="0">
    <v>0</v>
    <v>5</v>
  </rv>
  <rv s="0">
    <v>1</v>
    <v>5</v>
  </rv>
  <rv s="0">
    <v>2</v>
    <v>5</v>
  </rv>
  <rv s="0">
    <v>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1B6A36A7-1C70-4661-8312-00A9B7BBE0E6}" sourceName="Status">
  <extLst>
    <x:ext xmlns:x15="http://schemas.microsoft.com/office/spreadsheetml/2010/11/main" uri="{2F2917AC-EB37-4324-AD4E-5DD8C200BD13}">
      <x15:tableSlicerCache tableId="1" column="2" sortOrder="descending"/>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vailability" xr10:uid="{A0681DA0-D2EB-4566-A2ED-F34446401CE1}" sourceName="Availability">
  <extLst>
    <x:ext xmlns:x15="http://schemas.microsoft.com/office/spreadsheetml/2010/11/main" uri="{2F2917AC-EB37-4324-AD4E-5DD8C200BD13}">
      <x15:tableSlicerCache tableId="1"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татус" xr10:uid="{A8413639-F2DB-434A-B3CA-033BD75AB2E6}" sourceName="Статус">
  <extLst>
    <x:ext xmlns:x15="http://schemas.microsoft.com/office/spreadsheetml/2010/11/main" uri="{2F2917AC-EB37-4324-AD4E-5DD8C200BD13}">
      <x15:tableSlicerCache tableId="6" column="17"/>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Дата" xr10:uid="{CEBB4835-ADB1-489E-BD1E-C7E3A1DB1322}" sourceName="Дата">
  <extLst>
    <x:ext xmlns:x15="http://schemas.microsoft.com/office/spreadsheetml/2010/11/main" uri="{2F2917AC-EB37-4324-AD4E-5DD8C200BD13}">
      <x15:tableSlicerCache tableId="6"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D76F514E-A93E-412E-9A01-DB8904B05F44}" cache="Slicer_Status" caption="Status" showCaption="0" rowHeight="249238"/>
  <slicer name="Availability" xr10:uid="{A2B8F9B8-5FA5-4C3F-BAE9-9E3D129DAD74}" cache="Slicer_Availability" caption="Availability" showCaption="0" rowHeight="249238"/>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Статус" xr10:uid="{D2CB7AB1-C95F-4CB2-B68C-D48739104A71}" cache="Slicer_Статус" caption="Статус" showCaption="0" rowHeight="249238"/>
  <slicer name="Дата" xr10:uid="{21980399-D7C2-4F3D-B68A-6AB7ACADA890}" cache="Slicer_Дата" caption="Дата" showCaption="0" rowHeight="249238"/>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C3C6D70-820F-4C05-9F12-5756D32EBA3D}" name="StatTbl" displayName="StatTbl" ref="T8:X329" totalsRowShown="0">
  <autoFilter ref="T8:X329" xr:uid="{1C3C6D70-820F-4C05-9F12-5756D32EBA3D}"/>
  <tableColumns count="5">
    <tableColumn id="2" xr3:uid="{8B090C03-DEAB-4111-BE60-889CB13E1B74}" name="Status" dataDxfId="16">
      <calculatedColumnFormula>IF(_xlfn.XLOOKUP(StatTbl[[#This Row],[Join]],TargetSlots[Join],TargetSlots[Join],"Не найдено")&lt;&gt;"Не найдено","Ищем","Игнорируем")</calculatedColumnFormula>
    </tableColumn>
    <tableColumn id="1" xr3:uid="{DF9A8B13-D52C-45F6-9D28-BC390E4CB2B3}" name="Availability" dataDxfId="15">
      <calculatedColumnFormula>IF(COUNTIFS(OFFSET(D9:$Q9,0,SearchDay-1,,15-SearchDay),"&lt;="&amp; ValidC,OFFSET(D9:$Q9,0,SearchDay-1,,15-SearchDay),"&gt;-1")&gt;0,"Есть слоты!","Слотов нет")</calculatedColumnFormula>
    </tableColumn>
    <tableColumn id="3" xr3:uid="{A4D0BED3-E6FB-4376-9C57-57DB03DF8EC0}" name="Кол-во слотов" dataDxfId="14">
      <calculatedColumnFormula>IF(T9="Ищем",IF(StatTbl[[#This Row],[Availability]]="Есть слоты!",COUNTIFS(OFFSET(D9:$R9,0,SearchDay-1),"&lt;="&amp; ValidC,OFFSET(D9:$R9,0,SearchDay-1),"&gt;-1"),0),0)</calculatedColumnFormula>
    </tableColumn>
    <tableColumn id="4" xr3:uid="{CBE988AF-370B-400D-B0A9-C7962EE3FC6A}" name="Текст" dataDxfId="13">
      <calculatedColumnFormula array="1">IF(StatTbl[[#This Row],[Кол-во слотов]]&gt;0, B9&amp;" "&amp;C9&amp;" "&amp;_xlfn.TEXTJOIN(", ",FALSE,TEXT(_xlfn._xlws.FILTER(OFFSET($D$8:$Q$8,0,SearchDay-1,,15-SearchDay),(OFFSET(D9:Q9,0,SearchDay-1,,15-SearchDay)&gt;-1)*(OFFSET(D9:Q9,0,SearchDay-1,,15-SearchDay)&lt;=ValidC)),"ДД/ММ")),"")</calculatedColumnFormula>
    </tableColumn>
    <tableColumn id="5" xr3:uid="{65412A6B-BEC4-46B7-BD1A-51B634665F39}" name="Join" dataDxfId="12">
      <calculatedColumnFormula>B9&amp;C9</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6787E3-9D42-4B16-8510-28E44934E990}" name="WB_cost" displayName="WB_cost" ref="D3:O4863" tableType="queryTable" totalsRowShown="0" headerRowDxfId="11">
  <autoFilter ref="D3:O4863" xr:uid="{656787E3-9D42-4B16-8510-28E44934E990}"/>
  <tableColumns count="12">
    <tableColumn id="18" xr3:uid="{6E77F697-78CC-48F3-A04C-6A1418A59E72}" uniqueName="18" name="Дата" queryTableFieldId="18" dataDxfId="10"/>
    <tableColumn id="19" xr3:uid="{ED2D9F27-F9BB-4DD3-96CE-99424A1D64E4}" uniqueName="19" name="Склад" queryTableFieldId="19"/>
    <tableColumn id="21" xr3:uid="{210ECCBD-9896-43FE-93CA-4F2C86C72B22}" uniqueName="21" name="Тип поставки" queryTableFieldId="21"/>
    <tableColumn id="22" xr3:uid="{819908CA-7C5A-475D-8388-0F301D73686A}" uniqueName="22" name="Хранение коэфф" queryTableFieldId="22"/>
    <tableColumn id="23" xr3:uid="{AEFD98BE-C19D-4D4D-8A42-417C2CCB1E19}" uniqueName="23" name="Доставка коэфф" queryTableFieldId="23"/>
    <tableColumn id="24" xr3:uid="{2A00A8B2-B40F-4D2E-9F8F-E386ED6C594F}" uniqueName="24" name="Доставка база литр" queryTableFieldId="24"/>
    <tableColumn id="25" xr3:uid="{5F8CC4B5-4C1C-4F9C-A399-332F3AD2B903}" uniqueName="25" name="Доставка доп.литр" queryTableFieldId="25"/>
    <tableColumn id="26" xr3:uid="{D8D54B22-B48D-4316-95D7-A0DA1FF8301B}" uniqueName="26" name="Хранение база литр" queryTableFieldId="26"/>
    <tableColumn id="27" xr3:uid="{97ACB532-BEDB-4542-A6D0-DC76955C1296}" uniqueName="27" name="Хранение доп.литр" queryTableFieldId="27"/>
    <tableColumn id="20" xr3:uid="{BB45308D-934E-492D-B4F2-F9C04C31B4D3}" uniqueName="20" name="Доступность" queryTableFieldId="20"/>
    <tableColumn id="30" xr3:uid="{63FD7204-92CE-44E9-B96B-D186E8D2326E}" uniqueName="30" name="Cорт. центр" queryTableFieldId="37"/>
    <tableColumn id="17" xr3:uid="{33D078B9-C394-43FD-AD7D-C4223A946AB8}" uniqueName="17" name="Статус" queryTableFieldId="17" dataDxfId="9">
      <calculatedColumnFormula>_xlfn.XLOOKUP(WB_cost[[#This Row],[Склад]]&amp;WB_cost[[#This Row],[Тип поставки]],StatTbl[Join],StatTbl[Status])</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FB7FC03-C5B7-4C61-91DC-6C0C6642215D}" name="TargetSlots" displayName="TargetSlots" ref="B3:F15" totalsRowShown="0" headerRowDxfId="7" dataDxfId="6">
  <autoFilter ref="B3:F15" xr:uid="{9FB7FC03-C5B7-4C61-91DC-6C0C6642215D}"/>
  <tableColumns count="5">
    <tableColumn id="1" xr3:uid="{0D99CAC4-A246-45A1-93F3-4E141B7A9726}" name="Склад" dataDxfId="5"/>
    <tableColumn id="2" xr3:uid="{6DB9E5DE-57A4-4FE1-8E42-1F3DA35D02CB}" name="Тип" dataDxfId="4"/>
    <tableColumn id="3" xr3:uid="{1BC60506-087D-4DC0-A12C-FA4A9ABAE017}" name="Join" dataDxfId="3">
      <calculatedColumnFormula>TargetSlots[[#This Row],[Склад]]&amp;TargetSlots[[#This Row],[Тип]]</calculatedColumnFormula>
    </tableColumn>
    <tableColumn id="4" xr3:uid="{C5E69629-BCC6-4AF5-B050-9541121F4682}" name="Check" dataDxfId="2">
      <calculatedColumnFormula>IF(_xlfn.XLOOKUP(TargetSlots[[#This Row],[Join]],StatTbl[Join],StatTbl[Join],"Не найдено")="Не найдено",0,1)</calculatedColumnFormula>
    </tableColumn>
    <tableColumn id="6" xr3:uid="{5469362E-5B99-484F-9FDB-0FEBF0DB2297}" name="Комментарий" dataDxfId="1">
      <calculatedColumnFormula>IF(TargetSlots[[#This Row],[Check]]=0,"Cклад/Тип не найден или скрыт фильтрами","Всё ок, ищем")</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B0E8D4-5486-4CFE-BB4D-51221BE3AB33}" name="SendTGbot" displayName="SendTGbot" ref="A1:A2" tableType="queryTable" totalsRowShown="0">
  <autoFilter ref="A1:A2" xr:uid="{E2B0E8D4-5486-4CFE-BB4D-51221BE3AB33}"/>
  <tableColumns count="1">
    <tableColumn id="1" xr3:uid="{DF9A47BA-1BE5-49C6-8BDC-8F95BA0751C2}" uniqueName="1" name="SendTGbot"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64DD27A-C84E-4FFD-AF97-ACE3B45B5030}" name="Warehouses" displayName="Warehouses" ref="I3:J321" tableType="queryTable" totalsRowShown="0">
  <autoFilter ref="I3:J321" xr:uid="{D64DD27A-C84E-4FFD-AF97-ACE3B45B5030}"/>
  <tableColumns count="2">
    <tableColumn id="1" xr3:uid="{B2327C48-7E1C-46F0-AD80-F3BCE2F479E7}" uniqueName="1" name="warehouseName" queryTableFieldId="1"/>
    <tableColumn id="2" xr3:uid="{55BFFF2A-A223-4316-80F1-1D8957AF21F4}" uniqueName="2" name="boxTypeName"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2D897-0C38-4A12-94EB-27061E2F6C8D}">
  <sheetPr codeName="Sheet6"/>
  <dimension ref="A1:B70"/>
  <sheetViews>
    <sheetView tabSelected="1" workbookViewId="0">
      <pane ySplit="1" topLeftCell="A4" activePane="bottomLeft" state="frozen"/>
      <selection pane="bottomLeft" activeCell="B1" sqref="B1"/>
    </sheetView>
  </sheetViews>
  <sheetFormatPr defaultRowHeight="14.25" x14ac:dyDescent="0.45"/>
  <cols>
    <col min="1" max="1" width="4.1328125" style="18" customWidth="1"/>
    <col min="2" max="2" width="103.73046875" customWidth="1"/>
  </cols>
  <sheetData>
    <row r="1" spans="1:2" s="15" customFormat="1" ht="28.25" customHeight="1" x14ac:dyDescent="0.45">
      <c r="A1" s="17"/>
      <c r="B1" s="14" t="s">
        <v>279</v>
      </c>
    </row>
    <row r="2" spans="1:2" ht="18" x14ac:dyDescent="0.55000000000000004">
      <c r="B2" s="2"/>
    </row>
    <row r="3" spans="1:2" ht="18" x14ac:dyDescent="0.55000000000000004">
      <c r="B3" s="13" t="s">
        <v>144</v>
      </c>
    </row>
    <row r="5" spans="1:2" x14ac:dyDescent="0.45">
      <c r="B5" t="s">
        <v>142</v>
      </c>
    </row>
    <row r="7" spans="1:2" ht="18" x14ac:dyDescent="0.55000000000000004">
      <c r="B7" s="13" t="s">
        <v>145</v>
      </c>
    </row>
    <row r="9" spans="1:2" x14ac:dyDescent="0.45">
      <c r="A9" s="18">
        <v>1</v>
      </c>
      <c r="B9" t="s">
        <v>137</v>
      </c>
    </row>
    <row r="10" spans="1:2" x14ac:dyDescent="0.45">
      <c r="A10" s="18">
        <v>2</v>
      </c>
      <c r="B10" t="s">
        <v>138</v>
      </c>
    </row>
    <row r="11" spans="1:2" x14ac:dyDescent="0.45">
      <c r="A11" s="18">
        <v>3</v>
      </c>
      <c r="B11" t="s">
        <v>132</v>
      </c>
    </row>
    <row r="12" spans="1:2" x14ac:dyDescent="0.45">
      <c r="A12" s="18">
        <v>4</v>
      </c>
      <c r="B12" t="s">
        <v>133</v>
      </c>
    </row>
    <row r="13" spans="1:2" x14ac:dyDescent="0.45">
      <c r="A13" s="18">
        <v>5</v>
      </c>
      <c r="B13" t="s">
        <v>136</v>
      </c>
    </row>
    <row r="14" spans="1:2" x14ac:dyDescent="0.45">
      <c r="A14" s="18">
        <v>6</v>
      </c>
      <c r="B14" t="s">
        <v>139</v>
      </c>
    </row>
    <row r="15" spans="1:2" x14ac:dyDescent="0.45">
      <c r="A15" s="18">
        <v>7</v>
      </c>
      <c r="B15" t="s">
        <v>140</v>
      </c>
    </row>
    <row r="16" spans="1:2" x14ac:dyDescent="0.45">
      <c r="A16" s="18">
        <v>8</v>
      </c>
      <c r="B16" t="s">
        <v>134</v>
      </c>
    </row>
    <row r="17" spans="1:2" x14ac:dyDescent="0.45">
      <c r="A17" s="18">
        <v>9</v>
      </c>
      <c r="B17" t="s">
        <v>281</v>
      </c>
    </row>
    <row r="18" spans="1:2" x14ac:dyDescent="0.45">
      <c r="A18" s="18">
        <v>10</v>
      </c>
      <c r="B18" t="s">
        <v>282</v>
      </c>
    </row>
    <row r="19" spans="1:2" x14ac:dyDescent="0.45">
      <c r="A19" s="18">
        <v>11</v>
      </c>
      <c r="B19" t="s">
        <v>280</v>
      </c>
    </row>
    <row r="21" spans="1:2" ht="18" x14ac:dyDescent="0.55000000000000004">
      <c r="B21" s="13" t="s">
        <v>146</v>
      </c>
    </row>
    <row r="23" spans="1:2" x14ac:dyDescent="0.45">
      <c r="A23" s="18">
        <v>1</v>
      </c>
      <c r="B23" t="s">
        <v>141</v>
      </c>
    </row>
    <row r="24" spans="1:2" x14ac:dyDescent="0.45">
      <c r="A24" s="18">
        <v>2</v>
      </c>
      <c r="B24" t="s">
        <v>135</v>
      </c>
    </row>
    <row r="25" spans="1:2" x14ac:dyDescent="0.45">
      <c r="A25" s="18">
        <v>3</v>
      </c>
      <c r="B25" t="s">
        <v>149</v>
      </c>
    </row>
    <row r="26" spans="1:2" x14ac:dyDescent="0.45">
      <c r="A26" s="18">
        <v>4</v>
      </c>
      <c r="B26" s="11" t="s">
        <v>143</v>
      </c>
    </row>
    <row r="27" spans="1:2" ht="28.5" x14ac:dyDescent="0.45">
      <c r="A27" s="18">
        <v>5</v>
      </c>
      <c r="B27" s="12" t="s">
        <v>150</v>
      </c>
    </row>
    <row r="29" spans="1:2" ht="18" x14ac:dyDescent="0.55000000000000004">
      <c r="B29" s="13" t="s">
        <v>151</v>
      </c>
    </row>
    <row r="31" spans="1:2" x14ac:dyDescent="0.45">
      <c r="A31" s="18">
        <v>1</v>
      </c>
      <c r="B31" s="12" t="s">
        <v>152</v>
      </c>
    </row>
    <row r="32" spans="1:2" x14ac:dyDescent="0.45">
      <c r="B32" s="19" t="s">
        <v>153</v>
      </c>
    </row>
    <row r="33" spans="1:2" x14ac:dyDescent="0.45">
      <c r="A33" s="18">
        <v>2</v>
      </c>
      <c r="B33" s="12" t="s">
        <v>154</v>
      </c>
    </row>
    <row r="34" spans="1:2" x14ac:dyDescent="0.45">
      <c r="B34" s="19" t="s">
        <v>155</v>
      </c>
    </row>
    <row r="35" spans="1:2" x14ac:dyDescent="0.45">
      <c r="A35" s="18">
        <v>3</v>
      </c>
      <c r="B35" s="12" t="s">
        <v>156</v>
      </c>
    </row>
    <row r="36" spans="1:2" x14ac:dyDescent="0.45">
      <c r="A36" s="18">
        <v>4</v>
      </c>
      <c r="B36" s="12" t="s">
        <v>157</v>
      </c>
    </row>
    <row r="37" spans="1:2" ht="28.5" x14ac:dyDescent="0.45">
      <c r="A37" s="18">
        <v>5</v>
      </c>
      <c r="B37" s="12" t="s">
        <v>158</v>
      </c>
    </row>
    <row r="38" spans="1:2" ht="57" x14ac:dyDescent="0.45">
      <c r="A38" s="18">
        <v>6</v>
      </c>
      <c r="B38" s="20" t="s">
        <v>159</v>
      </c>
    </row>
    <row r="40" spans="1:2" ht="18" x14ac:dyDescent="0.55000000000000004">
      <c r="B40" s="13" t="s">
        <v>147</v>
      </c>
    </row>
    <row r="42" spans="1:2" ht="71.25" x14ac:dyDescent="0.45">
      <c r="B42" s="12" t="s">
        <v>163</v>
      </c>
    </row>
    <row r="44" spans="1:2" ht="57" x14ac:dyDescent="0.45">
      <c r="B44" s="12" t="s">
        <v>164</v>
      </c>
    </row>
    <row r="46" spans="1:2" ht="28.5" x14ac:dyDescent="0.45">
      <c r="B46" s="12" t="s">
        <v>165</v>
      </c>
    </row>
    <row r="48" spans="1:2" ht="71.25" x14ac:dyDescent="0.45">
      <c r="B48" s="12" t="s">
        <v>166</v>
      </c>
    </row>
    <row r="49" spans="2:2" x14ac:dyDescent="0.45">
      <c r="B49" s="12"/>
    </row>
    <row r="50" spans="2:2" ht="42.75" x14ac:dyDescent="0.45">
      <c r="B50" s="12" t="s">
        <v>162</v>
      </c>
    </row>
    <row r="52" spans="2:2" ht="18" x14ac:dyDescent="0.55000000000000004">
      <c r="B52" s="13" t="s">
        <v>160</v>
      </c>
    </row>
    <row r="53" spans="2:2" ht="18" x14ac:dyDescent="0.55000000000000004">
      <c r="B53" s="21"/>
    </row>
    <row r="54" spans="2:2" ht="42.75" x14ac:dyDescent="0.45">
      <c r="B54" s="20" t="s">
        <v>161</v>
      </c>
    </row>
    <row r="56" spans="2:2" ht="205.5" customHeight="1" x14ac:dyDescent="0.45">
      <c r="B56" t="e" vm="1">
        <v>#VALUE!</v>
      </c>
    </row>
    <row r="58" spans="2:2" x14ac:dyDescent="0.45">
      <c r="B58" t="s">
        <v>175</v>
      </c>
    </row>
    <row r="60" spans="2:2" x14ac:dyDescent="0.45">
      <c r="B60" t="s">
        <v>176</v>
      </c>
    </row>
    <row r="62" spans="2:2" ht="288.39999999999998" customHeight="1" x14ac:dyDescent="0.45">
      <c r="B62" t="e" vm="2">
        <v>#VALUE!</v>
      </c>
    </row>
    <row r="64" spans="2:2" x14ac:dyDescent="0.45">
      <c r="B64" t="s">
        <v>177</v>
      </c>
    </row>
    <row r="66" spans="2:2" ht="213.4" customHeight="1" x14ac:dyDescent="0.45">
      <c r="B66" t="e" vm="3">
        <v>#VALUE!</v>
      </c>
    </row>
    <row r="68" spans="2:2" x14ac:dyDescent="0.45">
      <c r="B68" t="s">
        <v>178</v>
      </c>
    </row>
    <row r="70" spans="2:2" ht="265.89999999999998" customHeight="1" x14ac:dyDescent="0.45">
      <c r="B70" t="e" vm="4">
        <v>#VALUE!</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4C139-EBF6-4E0C-AD2C-C2F7DD8A2C97}">
  <sheetPr codeName="Sheet1"/>
  <dimension ref="B1:AC332"/>
  <sheetViews>
    <sheetView zoomScaleNormal="100" workbookViewId="0">
      <pane ySplit="8" topLeftCell="A33" activePane="bottomLeft" state="frozen"/>
      <selection pane="bottomLeft" activeCell="Q1" sqref="Q1"/>
    </sheetView>
  </sheetViews>
  <sheetFormatPr defaultRowHeight="14.25" outlineLevelCol="1" x14ac:dyDescent="0.45"/>
  <cols>
    <col min="1" max="1" width="2.9296875" customWidth="1"/>
    <col min="2" max="2" width="17.06640625" customWidth="1"/>
    <col min="3" max="3" width="13.86328125" customWidth="1"/>
    <col min="4" max="18" width="6.19921875" customWidth="1"/>
    <col min="19" max="19" width="2.46484375" customWidth="1"/>
    <col min="20" max="20" width="11.59765625" hidden="1" customWidth="1" outlineLevel="1"/>
    <col min="21" max="21" width="10.53125" hidden="1" customWidth="1" outlineLevel="1"/>
    <col min="22" max="22" width="4.6640625" hidden="1" customWidth="1" outlineLevel="1"/>
    <col min="23" max="23" width="15.86328125" hidden="1" customWidth="1" outlineLevel="1"/>
    <col min="24" max="24" width="3" hidden="1" customWidth="1" outlineLevel="1"/>
    <col min="25" max="25" width="15.86328125" customWidth="1" collapsed="1"/>
    <col min="26" max="26" width="3.796875" customWidth="1"/>
    <col min="27" max="28" width="8.86328125" customWidth="1"/>
    <col min="29" max="29" width="9.1328125" customWidth="1"/>
    <col min="30" max="30" width="10" customWidth="1"/>
  </cols>
  <sheetData>
    <row r="1" spans="2:26" s="15" customFormat="1" ht="28.25" customHeight="1" x14ac:dyDescent="0.45">
      <c r="B1" s="14" t="s">
        <v>275</v>
      </c>
      <c r="Q1" s="22" t="str" cm="1">
        <f t="array" ref="Q1">IF(OR(Notify=1,Notify=3)=TRUE,_xlfn.TEXTJOIN(" ", TRUE, IFERROR(IF(AND(TgChatId="", WBNewApi=""), "Укажите ВБ API и Telegram Chat ID", IFERROR(_xlfn.IFS(TgChatId="","Укажите свой Telegram Chat ID", WBNewApi = "", "Укажите ВБ API"),"")), "")),IF(WBNewApi = "", "Укажите ВБ API",""))</f>
        <v>Укажите ВБ API</v>
      </c>
      <c r="T1" s="26" t="s">
        <v>168</v>
      </c>
      <c r="W1" s="25" t="str">
        <f ca="1">_xlfn.TEXTJOIN("; ",TRUE,StatTbl[Текст])</f>
        <v/>
      </c>
      <c r="X1" s="16">
        <f>IF(AutoSearchSlots=TRUE,1,0)</f>
        <v>0</v>
      </c>
    </row>
    <row r="2" spans="2:26" x14ac:dyDescent="0.45">
      <c r="B2" t="s">
        <v>360</v>
      </c>
      <c r="C2" s="1"/>
      <c r="F2" s="10">
        <f>COUNTIF(D9:Q903,0)</f>
        <v>203</v>
      </c>
      <c r="G2" t="s">
        <v>109</v>
      </c>
      <c r="T2" s="6">
        <v>324</v>
      </c>
      <c r="U2" s="32" t="s">
        <v>187</v>
      </c>
      <c r="W2" s="6" t="b" cm="1">
        <f t="array" aca="1" ref="W2" ca="1">D3AlertOnChange(FindMessage)</f>
        <v>1</v>
      </c>
      <c r="X2" s="6" t="b">
        <v>0</v>
      </c>
    </row>
    <row r="3" spans="2:26" x14ac:dyDescent="0.45">
      <c r="B3" t="s">
        <v>110</v>
      </c>
      <c r="C3" s="36">
        <v>1</v>
      </c>
      <c r="D3" t="str" cm="1">
        <f t="array" ref="D3">_xlfn.IFS(RIGHT(SearchInt)="1","минуту",RIGHT(SearchInt)="2","минуты",RIGHT(SearchInt)="3","минуты",RIGHT(SearchInt)="4","минуты",RIGHT(SearchInt)="5","минут",RIGHT(SearchInt)="6","минут",RIGHT(SearchInt)="7","минут",RIGHT(SearchInt)="8","минут",RIGHT(SearchInt)="9","минут",RIGHT(SearchInt)="0","минут")</f>
        <v>минуту</v>
      </c>
      <c r="F3" s="10">
        <f>IF(COUNTIF(StatTbl[Status],"Ищем")&gt;0,COUNTIF(StatTbl[Status],"Ищем"),0)</f>
        <v>12</v>
      </c>
      <c r="G3" t="s">
        <v>120</v>
      </c>
      <c r="T3" s="6">
        <v>321</v>
      </c>
      <c r="U3" s="32" t="s">
        <v>186</v>
      </c>
      <c r="X3" s="4"/>
    </row>
    <row r="4" spans="2:26" x14ac:dyDescent="0.45">
      <c r="B4" t="s">
        <v>131</v>
      </c>
      <c r="F4" s="10">
        <f ca="1">IF(COUNTIF(StatTbl[Кол-во слотов],"&gt;0")&gt;0,COUNTIF(StatTbl[Кол-во слотов],"&gt;0"),0)</f>
        <v>0</v>
      </c>
      <c r="G4" t="s">
        <v>121</v>
      </c>
      <c r="Z4" s="9"/>
    </row>
    <row r="5" spans="2:26" x14ac:dyDescent="0.45">
      <c r="B5" t="s">
        <v>122</v>
      </c>
      <c r="C5" s="7"/>
      <c r="F5" s="36">
        <v>2</v>
      </c>
      <c r="G5" t="s">
        <v>125</v>
      </c>
      <c r="U5" s="9"/>
      <c r="Z5" s="9"/>
    </row>
    <row r="7" spans="2:26" x14ac:dyDescent="0.45">
      <c r="B7" s="30" t="s">
        <v>183</v>
      </c>
      <c r="D7" s="30" t="s">
        <v>182</v>
      </c>
    </row>
    <row r="8" spans="2:26" x14ac:dyDescent="0.45">
      <c r="B8" s="30" t="s">
        <v>0</v>
      </c>
      <c r="C8" s="30" t="s">
        <v>188</v>
      </c>
      <c r="D8" s="31">
        <v>45643</v>
      </c>
      <c r="E8" s="31">
        <v>45644</v>
      </c>
      <c r="F8" s="31">
        <v>45645</v>
      </c>
      <c r="G8" s="31">
        <v>45646</v>
      </c>
      <c r="H8" s="31">
        <v>45647</v>
      </c>
      <c r="I8" s="31">
        <v>45648</v>
      </c>
      <c r="J8" s="31">
        <v>45649</v>
      </c>
      <c r="K8" s="31">
        <v>45650</v>
      </c>
      <c r="L8" s="31">
        <v>45651</v>
      </c>
      <c r="M8" s="31">
        <v>45652</v>
      </c>
      <c r="N8" s="31">
        <v>45653</v>
      </c>
      <c r="O8" s="31">
        <v>45654</v>
      </c>
      <c r="P8" s="31">
        <v>45655</v>
      </c>
      <c r="Q8" s="31">
        <v>45656</v>
      </c>
      <c r="R8" s="31">
        <v>45657</v>
      </c>
      <c r="S8" s="31"/>
      <c r="T8" s="4" t="s">
        <v>184</v>
      </c>
      <c r="U8" t="s">
        <v>185</v>
      </c>
      <c r="V8" t="s">
        <v>112</v>
      </c>
      <c r="W8" t="s">
        <v>113</v>
      </c>
      <c r="X8" t="s">
        <v>3</v>
      </c>
    </row>
    <row r="9" spans="2:26" x14ac:dyDescent="0.45">
      <c r="B9" t="s">
        <v>8</v>
      </c>
      <c r="C9" t="s">
        <v>107</v>
      </c>
      <c r="D9" s="4">
        <v>2</v>
      </c>
      <c r="E9" s="4">
        <v>2</v>
      </c>
      <c r="F9" s="4">
        <v>2</v>
      </c>
      <c r="G9" s="4">
        <v>2</v>
      </c>
      <c r="H9" s="4">
        <v>2</v>
      </c>
      <c r="I9" s="4">
        <v>2</v>
      </c>
      <c r="J9" s="4">
        <v>2</v>
      </c>
      <c r="K9" s="4">
        <v>2</v>
      </c>
      <c r="L9" s="4">
        <v>2</v>
      </c>
      <c r="M9" s="4">
        <v>2</v>
      </c>
      <c r="N9" s="4">
        <v>2</v>
      </c>
      <c r="O9" s="4">
        <v>2</v>
      </c>
      <c r="P9" s="4">
        <v>2</v>
      </c>
      <c r="Q9" s="4">
        <v>2</v>
      </c>
      <c r="R9" s="4">
        <v>-1</v>
      </c>
      <c r="S9" s="4"/>
      <c r="T9" s="4" t="str">
        <f>IF(_xlfn.XLOOKUP(StatTbl[[#This Row],[Join]],TargetSlots[Join],TargetSlots[Join],"Не найдено")&lt;&gt;"Не найдено","Ищем","Игнорируем")</f>
        <v>Игнорируем</v>
      </c>
      <c r="U9" s="3" t="str">
        <f ca="1">IF(COUNTIFS(OFFSET(D9:$Q9,0,SearchDay-1,,15-SearchDay),"&lt;="&amp; ValidC,OFFSET(D9:$Q9,0,SearchDay-1,,15-SearchDay),"&gt;-1")&gt;0,"Есть слоты!","Слотов нет")</f>
        <v>Есть слоты!</v>
      </c>
      <c r="V9">
        <f ca="1">IF(T9="Ищем",IF(StatTbl[[#This Row],[Availability]]="Есть слоты!",COUNTIFS(OFFSET(D9:$R9,0,SearchDay-1),"&lt;="&amp; ValidC,OFFSET(D9:$R9,0,SearchDay-1),"&gt;-1"),0),0)</f>
        <v>0</v>
      </c>
      <c r="W9" t="str" cm="1">
        <f t="array" aca="1" ref="W9" ca="1">IF(StatTbl[[#This Row],[Кол-во слотов]]&gt;0, B9&amp;" "&amp;C9&amp;" "&amp;_xlfn.TEXTJOIN(", ",FALSE,TEXT(_xlfn._xlws.FILTER(OFFSET($D$8:$Q$8,0,SearchDay-1,,15-SearchDay),(OFFSET(D9:Q9,0,SearchDay-1,,15-SearchDay)&gt;-1)*(OFFSET(D9:Q9,0,SearchDay-1,,15-SearchDay)&lt;=ValidC)),"ДД/ММ")),"")</f>
        <v/>
      </c>
      <c r="X9" t="str">
        <f t="shared" ref="X9:X21" si="0">B9&amp;C9</f>
        <v>Алматы АтакентКороба</v>
      </c>
    </row>
    <row r="10" spans="2:26" x14ac:dyDescent="0.45">
      <c r="B10" t="s">
        <v>8</v>
      </c>
      <c r="C10" t="s">
        <v>108</v>
      </c>
      <c r="D10" s="4">
        <v>0</v>
      </c>
      <c r="E10" s="4">
        <v>0</v>
      </c>
      <c r="F10" s="4">
        <v>0</v>
      </c>
      <c r="G10" s="4">
        <v>0</v>
      </c>
      <c r="H10" s="4">
        <v>0</v>
      </c>
      <c r="I10" s="4">
        <v>0</v>
      </c>
      <c r="J10" s="4">
        <v>0</v>
      </c>
      <c r="K10" s="4">
        <v>0</v>
      </c>
      <c r="L10" s="4">
        <v>0</v>
      </c>
      <c r="M10" s="4">
        <v>0</v>
      </c>
      <c r="N10" s="4">
        <v>0</v>
      </c>
      <c r="O10" s="4">
        <v>0</v>
      </c>
      <c r="P10" s="4">
        <v>0</v>
      </c>
      <c r="Q10" s="4">
        <v>0</v>
      </c>
      <c r="R10" s="4">
        <v>-1</v>
      </c>
      <c r="S10" s="4"/>
      <c r="T10" s="4" t="str">
        <f>IF(_xlfn.XLOOKUP(StatTbl[[#This Row],[Join]],TargetSlots[Join],TargetSlots[Join],"Не найдено")&lt;&gt;"Не найдено","Ищем","Игнорируем")</f>
        <v>Игнорируем</v>
      </c>
      <c r="U10" s="3" t="str">
        <f ca="1">IF(COUNTIFS(OFFSET(D10:$Q10,0,SearchDay-1,,15-SearchDay),"&lt;="&amp; ValidC,OFFSET(D10:$Q10,0,SearchDay-1,,15-SearchDay),"&gt;-1")&gt;0,"Есть слоты!","Слотов нет")</f>
        <v>Есть слоты!</v>
      </c>
      <c r="V10">
        <f ca="1">IF(T10="Ищем",IF(StatTbl[[#This Row],[Availability]]="Есть слоты!",COUNTIFS(OFFSET(D10:$R10,0,SearchDay-1),"&lt;="&amp; ValidC,OFFSET(D10:$R10,0,SearchDay-1),"&gt;-1"),0),0)</f>
        <v>0</v>
      </c>
      <c r="W10" t="str" cm="1">
        <f t="array" aca="1" ref="W10" ca="1">IF(StatTbl[[#This Row],[Кол-во слотов]]&gt;0, B10&amp;" "&amp;C10&amp;" "&amp;_xlfn.TEXTJOIN(", ",FALSE,TEXT(_xlfn._xlws.FILTER(OFFSET($D$8:$Q$8,0,SearchDay-1,,15-SearchDay),(OFFSET(D10:Q10,0,SearchDay-1,,15-SearchDay)&gt;-1)*(OFFSET(D10:Q10,0,SearchDay-1,,15-SearchDay)&lt;=ValidC)),"ДД/ММ")),"")</f>
        <v/>
      </c>
      <c r="X10" t="str">
        <f t="shared" si="0"/>
        <v>Алматы АтакентМонопаллеты</v>
      </c>
    </row>
    <row r="11" spans="2:26" x14ac:dyDescent="0.45">
      <c r="B11" t="s">
        <v>8</v>
      </c>
      <c r="C11" t="s">
        <v>6</v>
      </c>
      <c r="D11" s="4">
        <v>0</v>
      </c>
      <c r="E11" s="4">
        <v>0</v>
      </c>
      <c r="F11" s="4">
        <v>0</v>
      </c>
      <c r="G11" s="4">
        <v>0</v>
      </c>
      <c r="H11" s="4">
        <v>0</v>
      </c>
      <c r="I11" s="4">
        <v>0</v>
      </c>
      <c r="J11" s="4">
        <v>0</v>
      </c>
      <c r="K11" s="4">
        <v>0</v>
      </c>
      <c r="L11" s="4">
        <v>0</v>
      </c>
      <c r="M11" s="4">
        <v>0</v>
      </c>
      <c r="N11" s="4">
        <v>0</v>
      </c>
      <c r="O11" s="4">
        <v>0</v>
      </c>
      <c r="P11" s="4">
        <v>0</v>
      </c>
      <c r="Q11" s="4">
        <v>0</v>
      </c>
      <c r="R11" s="4">
        <v>-1</v>
      </c>
      <c r="S11" s="4"/>
      <c r="T11" s="4" t="str">
        <f>IF(_xlfn.XLOOKUP(StatTbl[[#This Row],[Join]],TargetSlots[Join],TargetSlots[Join],"Не найдено")&lt;&gt;"Не найдено","Ищем","Игнорируем")</f>
        <v>Игнорируем</v>
      </c>
      <c r="U11" s="3" t="str">
        <f ca="1">IF(COUNTIFS(OFFSET(D11:$Q11,0,SearchDay-1,,15-SearchDay),"&lt;="&amp; ValidC,OFFSET(D11:$Q11,0,SearchDay-1,,15-SearchDay),"&gt;-1")&gt;0,"Есть слоты!","Слотов нет")</f>
        <v>Есть слоты!</v>
      </c>
      <c r="V11">
        <f ca="1">IF(T11="Ищем",IF(StatTbl[[#This Row],[Availability]]="Есть слоты!",COUNTIFS(OFFSET(D11:$R11,0,SearchDay-1),"&lt;="&amp; ValidC,OFFSET(D11:$R11,0,SearchDay-1),"&gt;-1"),0),0)</f>
        <v>0</v>
      </c>
      <c r="W11" t="str" cm="1">
        <f t="array" aca="1" ref="W11" ca="1">IF(StatTbl[[#This Row],[Кол-во слотов]]&gt;0, B11&amp;" "&amp;C11&amp;" "&amp;_xlfn.TEXTJOIN(", ",FALSE,TEXT(_xlfn._xlws.FILTER(OFFSET($D$8:$Q$8,0,SearchDay-1,,15-SearchDay),(OFFSET(D11:Q11,0,SearchDay-1,,15-SearchDay)&gt;-1)*(OFFSET(D11:Q11,0,SearchDay-1,,15-SearchDay)&lt;=ValidC)),"ДД/ММ")),"")</f>
        <v/>
      </c>
      <c r="X11" t="str">
        <f t="shared" si="0"/>
        <v>Алматы АтакентСуперсейф</v>
      </c>
    </row>
    <row r="12" spans="2:26" x14ac:dyDescent="0.45">
      <c r="B12" t="s">
        <v>9</v>
      </c>
      <c r="C12" t="s">
        <v>107</v>
      </c>
      <c r="D12" s="4">
        <v>-1</v>
      </c>
      <c r="E12" s="4">
        <v>-1</v>
      </c>
      <c r="F12" s="4">
        <v>-1</v>
      </c>
      <c r="G12" s="4">
        <v>-1</v>
      </c>
      <c r="H12" s="4">
        <v>-1</v>
      </c>
      <c r="I12" s="4">
        <v>-1</v>
      </c>
      <c r="J12" s="4">
        <v>-1</v>
      </c>
      <c r="K12" s="4">
        <v>-1</v>
      </c>
      <c r="L12" s="4">
        <v>-1</v>
      </c>
      <c r="M12" s="4">
        <v>-1</v>
      </c>
      <c r="N12" s="4">
        <v>-1</v>
      </c>
      <c r="O12" s="4">
        <v>-1</v>
      </c>
      <c r="P12" s="4">
        <v>-1</v>
      </c>
      <c r="Q12" s="4">
        <v>-1</v>
      </c>
      <c r="R12" s="4">
        <v>-1</v>
      </c>
      <c r="S12" s="4"/>
      <c r="T12" s="4" t="str">
        <f>IF(_xlfn.XLOOKUP(StatTbl[[#This Row],[Join]],TargetSlots[Join],TargetSlots[Join],"Не найдено")&lt;&gt;"Не найдено","Ищем","Игнорируем")</f>
        <v>Игнорируем</v>
      </c>
      <c r="U12" s="3" t="str">
        <f ca="1">IF(COUNTIFS(OFFSET(D12:$Q12,0,SearchDay-1,,15-SearchDay),"&lt;="&amp; ValidC,OFFSET(D12:$Q12,0,SearchDay-1,,15-SearchDay),"&gt;-1")&gt;0,"Есть слоты!","Слотов нет")</f>
        <v>Слотов нет</v>
      </c>
      <c r="V12">
        <f ca="1">IF(T12="Ищем",IF(StatTbl[[#This Row],[Availability]]="Есть слоты!",COUNTIFS(OFFSET(D12:$R12,0,SearchDay-1),"&lt;="&amp; ValidC,OFFSET(D12:$R12,0,SearchDay-1),"&gt;-1"),0),0)</f>
        <v>0</v>
      </c>
      <c r="W12" t="str" cm="1">
        <f t="array" aca="1" ref="W12" ca="1">IF(StatTbl[[#This Row],[Кол-во слотов]]&gt;0, B12&amp;" "&amp;C12&amp;" "&amp;_xlfn.TEXTJOIN(", ",FALSE,TEXT(_xlfn._xlws.FILTER(OFFSET($D$8:$Q$8,0,SearchDay-1,,15-SearchDay),(OFFSET(D12:Q12,0,SearchDay-1,,15-SearchDay)&gt;-1)*(OFFSET(D12:Q12,0,SearchDay-1,,15-SearchDay)&lt;=ValidC)),"ДД/ММ")),"")</f>
        <v/>
      </c>
      <c r="X12" t="str">
        <f t="shared" si="0"/>
        <v>АстанаКороба</v>
      </c>
    </row>
    <row r="13" spans="2:26" x14ac:dyDescent="0.45">
      <c r="B13" t="s">
        <v>9</v>
      </c>
      <c r="C13" t="s">
        <v>108</v>
      </c>
      <c r="D13" s="4">
        <v>-1</v>
      </c>
      <c r="E13" s="4">
        <v>-1</v>
      </c>
      <c r="F13" s="4">
        <v>-1</v>
      </c>
      <c r="G13" s="4">
        <v>-1</v>
      </c>
      <c r="H13" s="4">
        <v>-1</v>
      </c>
      <c r="I13" s="4">
        <v>-1</v>
      </c>
      <c r="J13" s="4">
        <v>-1</v>
      </c>
      <c r="K13" s="4">
        <v>-1</v>
      </c>
      <c r="L13" s="4">
        <v>-1</v>
      </c>
      <c r="M13" s="4">
        <v>-1</v>
      </c>
      <c r="N13" s="4">
        <v>-1</v>
      </c>
      <c r="O13" s="4">
        <v>-1</v>
      </c>
      <c r="P13" s="4">
        <v>-1</v>
      </c>
      <c r="Q13" s="4">
        <v>-1</v>
      </c>
      <c r="R13" s="4">
        <v>-1</v>
      </c>
      <c r="S13" s="4"/>
      <c r="T13" s="4" t="str">
        <f>IF(_xlfn.XLOOKUP(StatTbl[[#This Row],[Join]],TargetSlots[Join],TargetSlots[Join],"Не найдено")&lt;&gt;"Не найдено","Ищем","Игнорируем")</f>
        <v>Игнорируем</v>
      </c>
      <c r="U13" s="3" t="str">
        <f ca="1">IF(COUNTIFS(OFFSET(D13:$Q13,0,SearchDay-1,,15-SearchDay),"&lt;="&amp; ValidC,OFFSET(D13:$Q13,0,SearchDay-1,,15-SearchDay),"&gt;-1")&gt;0,"Есть слоты!","Слотов нет")</f>
        <v>Слотов нет</v>
      </c>
      <c r="V13">
        <f ca="1">IF(T13="Ищем",IF(StatTbl[[#This Row],[Availability]]="Есть слоты!",COUNTIFS(OFFSET(D13:$R13,0,SearchDay-1),"&lt;="&amp; ValidC,OFFSET(D13:$R13,0,SearchDay-1),"&gt;-1"),0),0)</f>
        <v>0</v>
      </c>
      <c r="W13" t="str" cm="1">
        <f t="array" aca="1" ref="W13" ca="1">IF(StatTbl[[#This Row],[Кол-во слотов]]&gt;0, B13&amp;" "&amp;C13&amp;" "&amp;_xlfn.TEXTJOIN(", ",FALSE,TEXT(_xlfn._xlws.FILTER(OFFSET($D$8:$Q$8,0,SearchDay-1,,15-SearchDay),(OFFSET(D13:Q13,0,SearchDay-1,,15-SearchDay)&gt;-1)*(OFFSET(D13:Q13,0,SearchDay-1,,15-SearchDay)&lt;=ValidC)),"ДД/ММ")),"")</f>
        <v/>
      </c>
      <c r="X13" t="str">
        <f t="shared" si="0"/>
        <v>АстанаМонопаллеты</v>
      </c>
    </row>
    <row r="14" spans="2:26" x14ac:dyDescent="0.45">
      <c r="B14" t="s">
        <v>9</v>
      </c>
      <c r="C14" t="s">
        <v>6</v>
      </c>
      <c r="D14" s="4">
        <v>-1</v>
      </c>
      <c r="E14" s="4">
        <v>-1</v>
      </c>
      <c r="F14" s="4">
        <v>-1</v>
      </c>
      <c r="G14" s="4">
        <v>-1</v>
      </c>
      <c r="H14" s="4">
        <v>-1</v>
      </c>
      <c r="I14" s="4">
        <v>-1</v>
      </c>
      <c r="J14" s="4">
        <v>-1</v>
      </c>
      <c r="K14" s="4">
        <v>-1</v>
      </c>
      <c r="L14" s="4">
        <v>-1</v>
      </c>
      <c r="M14" s="4">
        <v>-1</v>
      </c>
      <c r="N14" s="4">
        <v>-1</v>
      </c>
      <c r="O14" s="4">
        <v>-1</v>
      </c>
      <c r="P14" s="4">
        <v>-1</v>
      </c>
      <c r="Q14" s="4">
        <v>-1</v>
      </c>
      <c r="R14" s="4">
        <v>-1</v>
      </c>
      <c r="S14" s="4"/>
      <c r="T14" s="4" t="str">
        <f>IF(_xlfn.XLOOKUP(StatTbl[[#This Row],[Join]],TargetSlots[Join],TargetSlots[Join],"Не найдено")&lt;&gt;"Не найдено","Ищем","Игнорируем")</f>
        <v>Игнорируем</v>
      </c>
      <c r="U14" s="3" t="str">
        <f ca="1">IF(COUNTIFS(OFFSET(D14:$Q14,0,SearchDay-1,,15-SearchDay),"&lt;="&amp; ValidC,OFFSET(D14:$Q14,0,SearchDay-1,,15-SearchDay),"&gt;-1")&gt;0,"Есть слоты!","Слотов нет")</f>
        <v>Слотов нет</v>
      </c>
      <c r="V14">
        <f ca="1">IF(T14="Ищем",IF(StatTbl[[#This Row],[Availability]]="Есть слоты!",COUNTIFS(OFFSET(D14:$R14,0,SearchDay-1),"&lt;="&amp; ValidC,OFFSET(D14:$R14,0,SearchDay-1),"&gt;-1"),0),0)</f>
        <v>0</v>
      </c>
      <c r="W14" t="str" cm="1">
        <f t="array" aca="1" ref="W14" ca="1">IF(StatTbl[[#This Row],[Кол-во слотов]]&gt;0, B14&amp;" "&amp;C14&amp;" "&amp;_xlfn.TEXTJOIN(", ",FALSE,TEXT(_xlfn._xlws.FILTER(OFFSET($D$8:$Q$8,0,SearchDay-1,,15-SearchDay),(OFFSET(D14:Q14,0,SearchDay-1,,15-SearchDay)&gt;-1)*(OFFSET(D14:Q14,0,SearchDay-1,,15-SearchDay)&lt;=ValidC)),"ДД/ММ")),"")</f>
        <v/>
      </c>
      <c r="X14" t="str">
        <f t="shared" si="0"/>
        <v>АстанаСуперсейф</v>
      </c>
    </row>
    <row r="15" spans="2:26" x14ac:dyDescent="0.45">
      <c r="B15" t="s">
        <v>10</v>
      </c>
      <c r="C15" t="s">
        <v>107</v>
      </c>
      <c r="D15" s="4">
        <v>0</v>
      </c>
      <c r="E15" s="4">
        <v>0</v>
      </c>
      <c r="F15" s="4">
        <v>0</v>
      </c>
      <c r="G15" s="4">
        <v>0</v>
      </c>
      <c r="H15" s="4">
        <v>0</v>
      </c>
      <c r="I15" s="4">
        <v>0</v>
      </c>
      <c r="J15" s="4">
        <v>0</v>
      </c>
      <c r="K15" s="4">
        <v>0</v>
      </c>
      <c r="L15" s="4">
        <v>0</v>
      </c>
      <c r="M15" s="4">
        <v>0</v>
      </c>
      <c r="N15" s="4">
        <v>0</v>
      </c>
      <c r="O15" s="4">
        <v>0</v>
      </c>
      <c r="P15" s="4">
        <v>0</v>
      </c>
      <c r="Q15" s="4">
        <v>-1</v>
      </c>
      <c r="R15" s="4">
        <v>-1</v>
      </c>
      <c r="S15" s="4"/>
      <c r="T15" s="4" t="str">
        <f>IF(_xlfn.XLOOKUP(StatTbl[[#This Row],[Join]],TargetSlots[Join],TargetSlots[Join],"Не найдено")&lt;&gt;"Не найдено","Ищем","Игнорируем")</f>
        <v>Игнорируем</v>
      </c>
      <c r="U15" s="3" t="str">
        <f ca="1">IF(COUNTIFS(OFFSET(D15:$Q15,0,SearchDay-1,,15-SearchDay),"&lt;="&amp; ValidC,OFFSET(D15:$Q15,0,SearchDay-1,,15-SearchDay),"&gt;-1")&gt;0,"Есть слоты!","Слотов нет")</f>
        <v>Есть слоты!</v>
      </c>
      <c r="V15">
        <f ca="1">IF(T15="Ищем",IF(StatTbl[[#This Row],[Availability]]="Есть слоты!",COUNTIFS(OFFSET(D15:$R15,0,SearchDay-1),"&lt;="&amp; ValidC,OFFSET(D15:$R15,0,SearchDay-1),"&gt;-1"),0),0)</f>
        <v>0</v>
      </c>
      <c r="W15" t="str" cm="1">
        <f t="array" aca="1" ref="W15" ca="1">IF(StatTbl[[#This Row],[Кол-во слотов]]&gt;0, B15&amp;" "&amp;C15&amp;" "&amp;_xlfn.TEXTJOIN(", ",FALSE,TEXT(_xlfn._xlws.FILTER(OFFSET($D$8:$Q$8,0,SearchDay-1,,15-SearchDay),(OFFSET(D15:Q15,0,SearchDay-1,,15-SearchDay)&gt;-1)*(OFFSET(D15:Q15,0,SearchDay-1,,15-SearchDay)&lt;=ValidC)),"ДД/ММ")),"")</f>
        <v/>
      </c>
      <c r="X15" t="str">
        <f t="shared" si="0"/>
        <v>Астана 2Короба</v>
      </c>
    </row>
    <row r="16" spans="2:26" x14ac:dyDescent="0.45">
      <c r="B16" t="s">
        <v>10</v>
      </c>
      <c r="C16" t="s">
        <v>108</v>
      </c>
      <c r="D16" s="4">
        <v>0</v>
      </c>
      <c r="E16" s="4">
        <v>0</v>
      </c>
      <c r="F16" s="4">
        <v>0</v>
      </c>
      <c r="G16" s="4">
        <v>0</v>
      </c>
      <c r="H16" s="4">
        <v>0</v>
      </c>
      <c r="I16" s="4">
        <v>0</v>
      </c>
      <c r="J16" s="4">
        <v>0</v>
      </c>
      <c r="K16" s="4">
        <v>0</v>
      </c>
      <c r="L16" s="4">
        <v>0</v>
      </c>
      <c r="M16" s="4">
        <v>0</v>
      </c>
      <c r="N16" s="4">
        <v>0</v>
      </c>
      <c r="O16" s="4">
        <v>0</v>
      </c>
      <c r="P16" s="4">
        <v>0</v>
      </c>
      <c r="Q16" s="4">
        <v>-1</v>
      </c>
      <c r="R16" s="4">
        <v>-1</v>
      </c>
      <c r="S16" s="4"/>
      <c r="T16" s="4" t="str">
        <f>IF(_xlfn.XLOOKUP(StatTbl[[#This Row],[Join]],TargetSlots[Join],TargetSlots[Join],"Не найдено")&lt;&gt;"Не найдено","Ищем","Игнорируем")</f>
        <v>Игнорируем</v>
      </c>
      <c r="U16" s="3" t="str">
        <f ca="1">IF(COUNTIFS(OFFSET(D16:$Q16,0,SearchDay-1,,15-SearchDay),"&lt;="&amp; ValidC,OFFSET(D16:$Q16,0,SearchDay-1,,15-SearchDay),"&gt;-1")&gt;0,"Есть слоты!","Слотов нет")</f>
        <v>Есть слоты!</v>
      </c>
      <c r="V16">
        <f ca="1">IF(T16="Ищем",IF(StatTbl[[#This Row],[Availability]]="Есть слоты!",COUNTIFS(OFFSET(D16:$R16,0,SearchDay-1),"&lt;="&amp; ValidC,OFFSET(D16:$R16,0,SearchDay-1),"&gt;-1"),0),0)</f>
        <v>0</v>
      </c>
      <c r="W16" t="str" cm="1">
        <f t="array" aca="1" ref="W16" ca="1">IF(StatTbl[[#This Row],[Кол-во слотов]]&gt;0, B16&amp;" "&amp;C16&amp;" "&amp;_xlfn.TEXTJOIN(", ",FALSE,TEXT(_xlfn._xlws.FILTER(OFFSET($D$8:$Q$8,0,SearchDay-1,,15-SearchDay),(OFFSET(D16:Q16,0,SearchDay-1,,15-SearchDay)&gt;-1)*(OFFSET(D16:Q16,0,SearchDay-1,,15-SearchDay)&lt;=ValidC)),"ДД/ММ")),"")</f>
        <v/>
      </c>
      <c r="X16" t="str">
        <f t="shared" si="0"/>
        <v>Астана 2Монопаллеты</v>
      </c>
    </row>
    <row r="17" spans="2:24" x14ac:dyDescent="0.45">
      <c r="B17" t="s">
        <v>10</v>
      </c>
      <c r="C17" t="s">
        <v>6</v>
      </c>
      <c r="D17" s="4">
        <v>0</v>
      </c>
      <c r="E17" s="4">
        <v>0</v>
      </c>
      <c r="F17" s="4">
        <v>0</v>
      </c>
      <c r="G17" s="4">
        <v>0</v>
      </c>
      <c r="H17" s="4">
        <v>0</v>
      </c>
      <c r="I17" s="4">
        <v>0</v>
      </c>
      <c r="J17" s="4">
        <v>0</v>
      </c>
      <c r="K17" s="4">
        <v>0</v>
      </c>
      <c r="L17" s="4">
        <v>0</v>
      </c>
      <c r="M17" s="4">
        <v>0</v>
      </c>
      <c r="N17" s="4">
        <v>0</v>
      </c>
      <c r="O17" s="4">
        <v>0</v>
      </c>
      <c r="P17" s="4">
        <v>0</v>
      </c>
      <c r="Q17" s="4">
        <v>-1</v>
      </c>
      <c r="R17" s="4">
        <v>-1</v>
      </c>
      <c r="S17" s="4"/>
      <c r="T17" s="4" t="str">
        <f>IF(_xlfn.XLOOKUP(StatTbl[[#This Row],[Join]],TargetSlots[Join],TargetSlots[Join],"Не найдено")&lt;&gt;"Не найдено","Ищем","Игнорируем")</f>
        <v>Игнорируем</v>
      </c>
      <c r="U17" s="3" t="str">
        <f ca="1">IF(COUNTIFS(OFFSET(D17:$Q17,0,SearchDay-1,,15-SearchDay),"&lt;="&amp; ValidC,OFFSET(D17:$Q17,0,SearchDay-1,,15-SearchDay),"&gt;-1")&gt;0,"Есть слоты!","Слотов нет")</f>
        <v>Есть слоты!</v>
      </c>
      <c r="V17">
        <f ca="1">IF(T17="Ищем",IF(StatTbl[[#This Row],[Availability]]="Есть слоты!",COUNTIFS(OFFSET(D17:$R17,0,SearchDay-1),"&lt;="&amp; ValidC,OFFSET(D17:$R17,0,SearchDay-1),"&gt;-1"),0),0)</f>
        <v>0</v>
      </c>
      <c r="W17" t="str" cm="1">
        <f t="array" aca="1" ref="W17" ca="1">IF(StatTbl[[#This Row],[Кол-во слотов]]&gt;0, B17&amp;" "&amp;C17&amp;" "&amp;_xlfn.TEXTJOIN(", ",FALSE,TEXT(_xlfn._xlws.FILTER(OFFSET($D$8:$Q$8,0,SearchDay-1,,15-SearchDay),(OFFSET(D17:Q17,0,SearchDay-1,,15-SearchDay)&gt;-1)*(OFFSET(D17:Q17,0,SearchDay-1,,15-SearchDay)&lt;=ValidC)),"ДД/ММ")),"")</f>
        <v/>
      </c>
      <c r="X17" t="str">
        <f t="shared" si="0"/>
        <v>Астана 2Суперсейф</v>
      </c>
    </row>
    <row r="18" spans="2:24" x14ac:dyDescent="0.45">
      <c r="B18" t="s">
        <v>11</v>
      </c>
      <c r="C18" t="s">
        <v>107</v>
      </c>
      <c r="D18" s="4">
        <v>-1</v>
      </c>
      <c r="E18" s="4">
        <v>-1</v>
      </c>
      <c r="F18" s="4">
        <v>-1</v>
      </c>
      <c r="G18" s="4">
        <v>-1</v>
      </c>
      <c r="H18" s="4">
        <v>-1</v>
      </c>
      <c r="I18" s="4">
        <v>-1</v>
      </c>
      <c r="J18" s="4">
        <v>-1</v>
      </c>
      <c r="K18" s="4">
        <v>-1</v>
      </c>
      <c r="L18" s="4">
        <v>-1</v>
      </c>
      <c r="M18" s="4">
        <v>-1</v>
      </c>
      <c r="N18" s="4">
        <v>-1</v>
      </c>
      <c r="O18" s="4">
        <v>-1</v>
      </c>
      <c r="P18" s="4">
        <v>-1</v>
      </c>
      <c r="Q18" s="4">
        <v>-1</v>
      </c>
      <c r="R18" s="4">
        <v>-1</v>
      </c>
      <c r="S18" s="4"/>
      <c r="T18" s="4" t="str">
        <f>IF(_xlfn.XLOOKUP(StatTbl[[#This Row],[Join]],TargetSlots[Join],TargetSlots[Join],"Не найдено")&lt;&gt;"Не найдено","Ищем","Игнорируем")</f>
        <v>Игнорируем</v>
      </c>
      <c r="U18" s="3" t="str">
        <f ca="1">IF(COUNTIFS(OFFSET(D18:$Q18,0,SearchDay-1,,15-SearchDay),"&lt;="&amp; ValidC,OFFSET(D18:$Q18,0,SearchDay-1,,15-SearchDay),"&gt;-1")&gt;0,"Есть слоты!","Слотов нет")</f>
        <v>Слотов нет</v>
      </c>
      <c r="V18">
        <f ca="1">IF(T18="Ищем",IF(StatTbl[[#This Row],[Availability]]="Есть слоты!",COUNTIFS(OFFSET(D18:$R18,0,SearchDay-1),"&lt;="&amp; ValidC,OFFSET(D18:$R18,0,SearchDay-1),"&gt;-1"),0),0)</f>
        <v>0</v>
      </c>
      <c r="W18" t="str" cm="1">
        <f t="array" aca="1" ref="W18" ca="1">IF(StatTbl[[#This Row],[Кол-во слотов]]&gt;0, B18&amp;" "&amp;C18&amp;" "&amp;_xlfn.TEXTJOIN(", ",FALSE,TEXT(_xlfn._xlws.FILTER(OFFSET($D$8:$Q$8,0,SearchDay-1,,15-SearchDay),(OFFSET(D18:Q18,0,SearchDay-1,,15-SearchDay)&gt;-1)*(OFFSET(D18:Q18,0,SearchDay-1,,15-SearchDay)&lt;=ValidC)),"ДД/ММ")),"")</f>
        <v/>
      </c>
      <c r="X18" t="str">
        <f t="shared" si="0"/>
        <v>Белые СтолбыКороба</v>
      </c>
    </row>
    <row r="19" spans="2:24" x14ac:dyDescent="0.45">
      <c r="B19" t="s">
        <v>11</v>
      </c>
      <c r="C19" t="s">
        <v>108</v>
      </c>
      <c r="D19" s="4">
        <v>-1</v>
      </c>
      <c r="E19" s="4">
        <v>-1</v>
      </c>
      <c r="F19" s="4">
        <v>-1</v>
      </c>
      <c r="G19" s="4">
        <v>-1</v>
      </c>
      <c r="H19" s="4">
        <v>-1</v>
      </c>
      <c r="I19" s="4">
        <v>-1</v>
      </c>
      <c r="J19" s="4">
        <v>-1</v>
      </c>
      <c r="K19" s="4">
        <v>-1</v>
      </c>
      <c r="L19" s="4">
        <v>-1</v>
      </c>
      <c r="M19" s="4">
        <v>-1</v>
      </c>
      <c r="N19" s="4">
        <v>-1</v>
      </c>
      <c r="O19" s="4">
        <v>-1</v>
      </c>
      <c r="P19" s="4">
        <v>-1</v>
      </c>
      <c r="Q19" s="4">
        <v>-1</v>
      </c>
      <c r="R19" s="4">
        <v>-1</v>
      </c>
      <c r="S19" s="4"/>
      <c r="T19" s="4" t="str">
        <f>IF(_xlfn.XLOOKUP(StatTbl[[#This Row],[Join]],TargetSlots[Join],TargetSlots[Join],"Не найдено")&lt;&gt;"Не найдено","Ищем","Игнорируем")</f>
        <v>Игнорируем</v>
      </c>
      <c r="U19" s="3" t="str">
        <f ca="1">IF(COUNTIFS(OFFSET(D19:$Q19,0,SearchDay-1,,15-SearchDay),"&lt;="&amp; ValidC,OFFSET(D19:$Q19,0,SearchDay-1,,15-SearchDay),"&gt;-1")&gt;0,"Есть слоты!","Слотов нет")</f>
        <v>Слотов нет</v>
      </c>
      <c r="V19">
        <f ca="1">IF(T19="Ищем",IF(StatTbl[[#This Row],[Availability]]="Есть слоты!",COUNTIFS(OFFSET(D19:$R19,0,SearchDay-1),"&lt;="&amp; ValidC,OFFSET(D19:$R19,0,SearchDay-1),"&gt;-1"),0),0)</f>
        <v>0</v>
      </c>
      <c r="W19" t="str" cm="1">
        <f t="array" aca="1" ref="W19" ca="1">IF(StatTbl[[#This Row],[Кол-во слотов]]&gt;0, B19&amp;" "&amp;C19&amp;" "&amp;_xlfn.TEXTJOIN(", ",FALSE,TEXT(_xlfn._xlws.FILTER(OFFSET($D$8:$Q$8,0,SearchDay-1,,15-SearchDay),(OFFSET(D19:Q19,0,SearchDay-1,,15-SearchDay)&gt;-1)*(OFFSET(D19:Q19,0,SearchDay-1,,15-SearchDay)&lt;=ValidC)),"ДД/ММ")),"")</f>
        <v/>
      </c>
      <c r="X19" t="str">
        <f t="shared" si="0"/>
        <v>Белые СтолбыМонопаллеты</v>
      </c>
    </row>
    <row r="20" spans="2:24" x14ac:dyDescent="0.45">
      <c r="B20" t="s">
        <v>11</v>
      </c>
      <c r="C20" t="s">
        <v>6</v>
      </c>
      <c r="D20" s="4">
        <v>-1</v>
      </c>
      <c r="E20" s="4">
        <v>-1</v>
      </c>
      <c r="F20" s="4">
        <v>-1</v>
      </c>
      <c r="G20" s="4">
        <v>-1</v>
      </c>
      <c r="H20" s="4">
        <v>-1</v>
      </c>
      <c r="I20" s="4">
        <v>-1</v>
      </c>
      <c r="J20" s="4">
        <v>-1</v>
      </c>
      <c r="K20" s="4">
        <v>-1</v>
      </c>
      <c r="L20" s="4">
        <v>-1</v>
      </c>
      <c r="M20" s="4">
        <v>-1</v>
      </c>
      <c r="N20" s="4">
        <v>-1</v>
      </c>
      <c r="O20" s="4">
        <v>-1</v>
      </c>
      <c r="P20" s="4">
        <v>-1</v>
      </c>
      <c r="Q20" s="4">
        <v>-1</v>
      </c>
      <c r="R20" s="4">
        <v>-1</v>
      </c>
      <c r="S20" s="4"/>
      <c r="T20" s="4" t="str">
        <f>IF(_xlfn.XLOOKUP(StatTbl[[#This Row],[Join]],TargetSlots[Join],TargetSlots[Join],"Не найдено")&lt;&gt;"Не найдено","Ищем","Игнорируем")</f>
        <v>Игнорируем</v>
      </c>
      <c r="U20" s="3" t="str">
        <f ca="1">IF(COUNTIFS(OFFSET(D20:$Q20,0,SearchDay-1,,15-SearchDay),"&lt;="&amp; ValidC,OFFSET(D20:$Q20,0,SearchDay-1,,15-SearchDay),"&gt;-1")&gt;0,"Есть слоты!","Слотов нет")</f>
        <v>Слотов нет</v>
      </c>
      <c r="V20">
        <f ca="1">IF(T20="Ищем",IF(StatTbl[[#This Row],[Availability]]="Есть слоты!",COUNTIFS(OFFSET(D20:$R20,0,SearchDay-1),"&lt;="&amp; ValidC,OFFSET(D20:$R20,0,SearchDay-1),"&gt;-1"),0),0)</f>
        <v>0</v>
      </c>
      <c r="W20" t="str" cm="1">
        <f t="array" aca="1" ref="W20" ca="1">IF(StatTbl[[#This Row],[Кол-во слотов]]&gt;0, B20&amp;" "&amp;C20&amp;" "&amp;_xlfn.TEXTJOIN(", ",FALSE,TEXT(_xlfn._xlws.FILTER(OFFSET($D$8:$Q$8,0,SearchDay-1,,15-SearchDay),(OFFSET(D20:Q20,0,SearchDay-1,,15-SearchDay)&gt;-1)*(OFFSET(D20:Q20,0,SearchDay-1,,15-SearchDay)&lt;=ValidC)),"ДД/ММ")),"")</f>
        <v/>
      </c>
      <c r="X20" t="str">
        <f t="shared" si="0"/>
        <v>Белые СтолбыСуперсейф</v>
      </c>
    </row>
    <row r="21" spans="2:24" x14ac:dyDescent="0.45">
      <c r="B21" t="s">
        <v>172</v>
      </c>
      <c r="C21" t="s">
        <v>107</v>
      </c>
      <c r="D21" s="4">
        <v>-1</v>
      </c>
      <c r="E21" s="4">
        <v>-1</v>
      </c>
      <c r="F21" s="4">
        <v>0</v>
      </c>
      <c r="G21" s="4">
        <v>-1</v>
      </c>
      <c r="H21" s="4">
        <v>-1</v>
      </c>
      <c r="I21" s="4">
        <v>-1</v>
      </c>
      <c r="J21" s="4">
        <v>-1</v>
      </c>
      <c r="K21" s="4">
        <v>-1</v>
      </c>
      <c r="L21" s="4">
        <v>-1</v>
      </c>
      <c r="M21" s="4">
        <v>-1</v>
      </c>
      <c r="N21" s="4">
        <v>-1</v>
      </c>
      <c r="O21" s="4">
        <v>-1</v>
      </c>
      <c r="P21" s="4">
        <v>-1</v>
      </c>
      <c r="Q21" s="4">
        <v>-1</v>
      </c>
      <c r="R21" s="4">
        <v>-1</v>
      </c>
      <c r="S21" s="4"/>
      <c r="T21" s="4" t="str">
        <f>IF(_xlfn.XLOOKUP(StatTbl[[#This Row],[Join]],TargetSlots[Join],TargetSlots[Join],"Не найдено")&lt;&gt;"Не найдено","Ищем","Игнорируем")</f>
        <v>Игнорируем</v>
      </c>
      <c r="U21" s="3" t="str">
        <f ca="1">IF(COUNTIFS(OFFSET(D21:$Q21,0,SearchDay-1,,15-SearchDay),"&lt;="&amp; ValidC,OFFSET(D21:$Q21,0,SearchDay-1,,15-SearchDay),"&gt;-1")&gt;0,"Есть слоты!","Слотов нет")</f>
        <v>Есть слоты!</v>
      </c>
      <c r="V21">
        <f ca="1">IF(T21="Ищем",IF(StatTbl[[#This Row],[Availability]]="Есть слоты!",COUNTIFS(OFFSET(D21:$R21,0,SearchDay-1),"&lt;="&amp; ValidC,OFFSET(D21:$R21,0,SearchDay-1),"&gt;-1"),0),0)</f>
        <v>0</v>
      </c>
      <c r="W21" t="str" cm="1">
        <f t="array" aca="1" ref="W21" ca="1">IF(StatTbl[[#This Row],[Кол-во слотов]]&gt;0, B21&amp;" "&amp;C21&amp;" "&amp;_xlfn.TEXTJOIN(", ",FALSE,TEXT(_xlfn._xlws.FILTER(OFFSET($D$8:$Q$8,0,SearchDay-1,,15-SearchDay),(OFFSET(D21:Q21,0,SearchDay-1,,15-SearchDay)&gt;-1)*(OFFSET(D21:Q21,0,SearchDay-1,,15-SearchDay)&lt;=ValidC)),"ДД/ММ")),"")</f>
        <v/>
      </c>
      <c r="X21" t="str">
        <f t="shared" si="0"/>
        <v>ВладимирКороба</v>
      </c>
    </row>
    <row r="22" spans="2:24" x14ac:dyDescent="0.45">
      <c r="B22" t="s">
        <v>172</v>
      </c>
      <c r="C22" t="s">
        <v>108</v>
      </c>
      <c r="D22" s="4">
        <v>-1</v>
      </c>
      <c r="E22" s="4">
        <v>-1</v>
      </c>
      <c r="F22" s="4">
        <v>-1</v>
      </c>
      <c r="G22" s="4">
        <v>-1</v>
      </c>
      <c r="H22" s="4">
        <v>-1</v>
      </c>
      <c r="I22" s="4">
        <v>-1</v>
      </c>
      <c r="J22" s="4">
        <v>-1</v>
      </c>
      <c r="K22" s="4">
        <v>-1</v>
      </c>
      <c r="L22" s="4">
        <v>-1</v>
      </c>
      <c r="M22" s="4">
        <v>-1</v>
      </c>
      <c r="N22" s="4">
        <v>-1</v>
      </c>
      <c r="O22" s="4">
        <v>-1</v>
      </c>
      <c r="P22" s="4">
        <v>-1</v>
      </c>
      <c r="Q22" s="4">
        <v>-1</v>
      </c>
      <c r="R22" s="4">
        <v>-1</v>
      </c>
      <c r="S22" s="4"/>
      <c r="T22" s="4" t="str">
        <f>IF(_xlfn.XLOOKUP(StatTbl[[#This Row],[Join]],TargetSlots[Join],TargetSlots[Join],"Не найдено")&lt;&gt;"Не найдено","Ищем","Игнорируем")</f>
        <v>Игнорируем</v>
      </c>
      <c r="U22" s="3" t="str">
        <f ca="1">IF(COUNTIFS(OFFSET(D22:$Q22,0,SearchDay-1,,15-SearchDay),"&lt;="&amp; ValidC,OFFSET(D22:$Q22,0,SearchDay-1,,15-SearchDay),"&gt;-1")&gt;0,"Есть слоты!","Слотов нет")</f>
        <v>Слотов нет</v>
      </c>
      <c r="V22">
        <f ca="1">IF(T22="Ищем",IF(StatTbl[[#This Row],[Availability]]="Есть слоты!",COUNTIFS(OFFSET(D22:$R22,0,SearchDay-1),"&lt;="&amp; ValidC,OFFSET(D22:$R22,0,SearchDay-1),"&gt;-1"),0),0)</f>
        <v>0</v>
      </c>
      <c r="W22" t="str" cm="1">
        <f t="array" aca="1" ref="W22" ca="1">IF(StatTbl[[#This Row],[Кол-во слотов]]&gt;0, B22&amp;" "&amp;C22&amp;" "&amp;_xlfn.TEXTJOIN(", ",FALSE,TEXT(_xlfn._xlws.FILTER(OFFSET($D$8:$Q$8,0,SearchDay-1,,15-SearchDay),(OFFSET(D22:Q22,0,SearchDay-1,,15-SearchDay)&gt;-1)*(OFFSET(D22:Q22,0,SearchDay-1,,15-SearchDay)&lt;=ValidC)),"ДД/ММ")),"")</f>
        <v/>
      </c>
      <c r="X22" t="str">
        <f t="shared" ref="X22:X72" si="1">B22&amp;C22</f>
        <v>ВладимирМонопаллеты</v>
      </c>
    </row>
    <row r="23" spans="2:24" x14ac:dyDescent="0.45">
      <c r="B23" t="s">
        <v>172</v>
      </c>
      <c r="C23" t="s">
        <v>6</v>
      </c>
      <c r="D23" s="4">
        <v>-1</v>
      </c>
      <c r="E23" s="4">
        <v>-1</v>
      </c>
      <c r="F23" s="4">
        <v>-1</v>
      </c>
      <c r="G23" s="4">
        <v>-1</v>
      </c>
      <c r="H23" s="4">
        <v>-1</v>
      </c>
      <c r="I23" s="4">
        <v>-1</v>
      </c>
      <c r="J23" s="4">
        <v>-1</v>
      </c>
      <c r="K23" s="4">
        <v>-1</v>
      </c>
      <c r="L23" s="4">
        <v>-1</v>
      </c>
      <c r="M23" s="4">
        <v>-1</v>
      </c>
      <c r="N23" s="4">
        <v>-1</v>
      </c>
      <c r="O23" s="4">
        <v>-1</v>
      </c>
      <c r="P23" s="4">
        <v>-1</v>
      </c>
      <c r="Q23" s="4">
        <v>-1</v>
      </c>
      <c r="R23" s="4">
        <v>-1</v>
      </c>
      <c r="S23" s="4"/>
      <c r="T23" s="4" t="str">
        <f>IF(_xlfn.XLOOKUP(StatTbl[[#This Row],[Join]],TargetSlots[Join],TargetSlots[Join],"Не найдено")&lt;&gt;"Не найдено","Ищем","Игнорируем")</f>
        <v>Игнорируем</v>
      </c>
      <c r="U23" s="3" t="str">
        <f ca="1">IF(COUNTIFS(OFFSET(D23:$Q23,0,SearchDay-1,,15-SearchDay),"&lt;="&amp; ValidC,OFFSET(D23:$Q23,0,SearchDay-1,,15-SearchDay),"&gt;-1")&gt;0,"Есть слоты!","Слотов нет")</f>
        <v>Слотов нет</v>
      </c>
      <c r="V23">
        <f ca="1">IF(T23="Ищем",IF(StatTbl[[#This Row],[Availability]]="Есть слоты!",COUNTIFS(OFFSET(D23:$R23,0,SearchDay-1),"&lt;="&amp; ValidC,OFFSET(D23:$R23,0,SearchDay-1),"&gt;-1"),0),0)</f>
        <v>0</v>
      </c>
      <c r="W23" t="str" cm="1">
        <f t="array" aca="1" ref="W23" ca="1">IF(StatTbl[[#This Row],[Кол-во слотов]]&gt;0, B23&amp;" "&amp;C23&amp;" "&amp;_xlfn.TEXTJOIN(", ",FALSE,TEXT(_xlfn._xlws.FILTER(OFFSET($D$8:$Q$8,0,SearchDay-1,,15-SearchDay),(OFFSET(D23:Q23,0,SearchDay-1,,15-SearchDay)&gt;-1)*(OFFSET(D23:Q23,0,SearchDay-1,,15-SearchDay)&lt;=ValidC)),"ДД/ММ")),"")</f>
        <v/>
      </c>
      <c r="X23" t="str">
        <f t="shared" si="1"/>
        <v>ВладимирСуперсейф</v>
      </c>
    </row>
    <row r="24" spans="2:24" x14ac:dyDescent="0.45">
      <c r="B24" t="s">
        <v>12</v>
      </c>
      <c r="C24" t="s">
        <v>107</v>
      </c>
      <c r="D24" s="4">
        <v>-1</v>
      </c>
      <c r="E24" s="4">
        <v>-1</v>
      </c>
      <c r="F24" s="4">
        <v>-1</v>
      </c>
      <c r="G24" s="4">
        <v>-1</v>
      </c>
      <c r="H24" s="4">
        <v>-1</v>
      </c>
      <c r="I24" s="4">
        <v>-1</v>
      </c>
      <c r="J24" s="4">
        <v>-1</v>
      </c>
      <c r="K24" s="4">
        <v>-1</v>
      </c>
      <c r="L24" s="4">
        <v>-1</v>
      </c>
      <c r="M24" s="4">
        <v>-1</v>
      </c>
      <c r="N24" s="4">
        <v>-1</v>
      </c>
      <c r="O24" s="4">
        <v>-1</v>
      </c>
      <c r="P24" s="4">
        <v>-1</v>
      </c>
      <c r="Q24" s="4">
        <v>-1</v>
      </c>
      <c r="R24" s="4">
        <v>-1</v>
      </c>
      <c r="S24" s="4"/>
      <c r="T24" s="4" t="str">
        <f>IF(_xlfn.XLOOKUP(StatTbl[[#This Row],[Join]],TargetSlots[Join],TargetSlots[Join],"Не найдено")&lt;&gt;"Не найдено","Ищем","Игнорируем")</f>
        <v>Игнорируем</v>
      </c>
      <c r="U24" s="3" t="str">
        <f ca="1">IF(COUNTIFS(OFFSET(D24:$Q24,0,SearchDay-1,,15-SearchDay),"&lt;="&amp; ValidC,OFFSET(D24:$Q24,0,SearchDay-1,,15-SearchDay),"&gt;-1")&gt;0,"Есть слоты!","Слотов нет")</f>
        <v>Слотов нет</v>
      </c>
      <c r="V24">
        <f ca="1">IF(T24="Ищем",IF(StatTbl[[#This Row],[Availability]]="Есть слоты!",COUNTIFS(OFFSET(D24:$R24,0,SearchDay-1),"&lt;="&amp; ValidC,OFFSET(D24:$R24,0,SearchDay-1),"&gt;-1"),0),0)</f>
        <v>0</v>
      </c>
      <c r="W24" t="str" cm="1">
        <f t="array" aca="1" ref="W24" ca="1">IF(StatTbl[[#This Row],[Кол-во слотов]]&gt;0, B24&amp;" "&amp;C24&amp;" "&amp;_xlfn.TEXTJOIN(", ",FALSE,TEXT(_xlfn._xlws.FILTER(OFFSET($D$8:$Q$8,0,SearchDay-1,,15-SearchDay),(OFFSET(D24:Q24,0,SearchDay-1,,15-SearchDay)&gt;-1)*(OFFSET(D24:Q24,0,SearchDay-1,,15-SearchDay)&lt;=ValidC)),"ДД/ММ")),"")</f>
        <v/>
      </c>
      <c r="X24" t="str">
        <f t="shared" si="1"/>
        <v>Внуково СГТКороба</v>
      </c>
    </row>
    <row r="25" spans="2:24" x14ac:dyDescent="0.45">
      <c r="B25" t="s">
        <v>12</v>
      </c>
      <c r="C25" t="s">
        <v>108</v>
      </c>
      <c r="D25" s="4">
        <v>-1</v>
      </c>
      <c r="E25" s="4">
        <v>-1</v>
      </c>
      <c r="F25" s="4">
        <v>-1</v>
      </c>
      <c r="G25" s="4">
        <v>-1</v>
      </c>
      <c r="H25" s="4">
        <v>-1</v>
      </c>
      <c r="I25" s="4">
        <v>-1</v>
      </c>
      <c r="J25" s="4">
        <v>-1</v>
      </c>
      <c r="K25" s="4">
        <v>-1</v>
      </c>
      <c r="L25" s="4">
        <v>-1</v>
      </c>
      <c r="M25" s="4">
        <v>-1</v>
      </c>
      <c r="N25" s="4">
        <v>-1</v>
      </c>
      <c r="O25" s="4">
        <v>-1</v>
      </c>
      <c r="P25" s="4">
        <v>-1</v>
      </c>
      <c r="Q25" s="4">
        <v>-1</v>
      </c>
      <c r="R25" s="4">
        <v>-1</v>
      </c>
      <c r="S25" s="4"/>
      <c r="T25" s="4" t="str">
        <f>IF(_xlfn.XLOOKUP(StatTbl[[#This Row],[Join]],TargetSlots[Join],TargetSlots[Join],"Не найдено")&lt;&gt;"Не найдено","Ищем","Игнорируем")</f>
        <v>Игнорируем</v>
      </c>
      <c r="U25" s="3" t="str">
        <f ca="1">IF(COUNTIFS(OFFSET(D25:$Q25,0,SearchDay-1,,15-SearchDay),"&lt;="&amp; ValidC,OFFSET(D25:$Q25,0,SearchDay-1,,15-SearchDay),"&gt;-1")&gt;0,"Есть слоты!","Слотов нет")</f>
        <v>Слотов нет</v>
      </c>
      <c r="V25">
        <f ca="1">IF(T25="Ищем",IF(StatTbl[[#This Row],[Availability]]="Есть слоты!",COUNTIFS(OFFSET(D25:$R25,0,SearchDay-1),"&lt;="&amp; ValidC,OFFSET(D25:$R25,0,SearchDay-1),"&gt;-1"),0),0)</f>
        <v>0</v>
      </c>
      <c r="W25" t="str" cm="1">
        <f t="array" aca="1" ref="W25" ca="1">IF(StatTbl[[#This Row],[Кол-во слотов]]&gt;0, B25&amp;" "&amp;C25&amp;" "&amp;_xlfn.TEXTJOIN(", ",FALSE,TEXT(_xlfn._xlws.FILTER(OFFSET($D$8:$Q$8,0,SearchDay-1,,15-SearchDay),(OFFSET(D25:Q25,0,SearchDay-1,,15-SearchDay)&gt;-1)*(OFFSET(D25:Q25,0,SearchDay-1,,15-SearchDay)&lt;=ValidC)),"ДД/ММ")),"")</f>
        <v/>
      </c>
      <c r="X25" t="str">
        <f t="shared" si="1"/>
        <v>Внуково СГТМонопаллеты</v>
      </c>
    </row>
    <row r="26" spans="2:24" x14ac:dyDescent="0.45">
      <c r="B26" t="s">
        <v>12</v>
      </c>
      <c r="C26" t="s">
        <v>6</v>
      </c>
      <c r="D26" s="4">
        <v>-1</v>
      </c>
      <c r="E26" s="4">
        <v>-1</v>
      </c>
      <c r="F26" s="4">
        <v>-1</v>
      </c>
      <c r="G26" s="4">
        <v>-1</v>
      </c>
      <c r="H26" s="4">
        <v>-1</v>
      </c>
      <c r="I26" s="4">
        <v>-1</v>
      </c>
      <c r="J26" s="4">
        <v>-1</v>
      </c>
      <c r="K26" s="4">
        <v>-1</v>
      </c>
      <c r="L26" s="4">
        <v>-1</v>
      </c>
      <c r="M26" s="4">
        <v>-1</v>
      </c>
      <c r="N26" s="4">
        <v>-1</v>
      </c>
      <c r="O26" s="4">
        <v>-1</v>
      </c>
      <c r="P26" s="4">
        <v>-1</v>
      </c>
      <c r="Q26" s="4">
        <v>-1</v>
      </c>
      <c r="R26" s="4">
        <v>-1</v>
      </c>
      <c r="S26" s="4"/>
      <c r="T26" s="4" t="str">
        <f>IF(_xlfn.XLOOKUP(StatTbl[[#This Row],[Join]],TargetSlots[Join],TargetSlots[Join],"Не найдено")&lt;&gt;"Не найдено","Ищем","Игнорируем")</f>
        <v>Игнорируем</v>
      </c>
      <c r="U26" s="3" t="str">
        <f ca="1">IF(COUNTIFS(OFFSET(D26:$Q26,0,SearchDay-1,,15-SearchDay),"&lt;="&amp; ValidC,OFFSET(D26:$Q26,0,SearchDay-1,,15-SearchDay),"&gt;-1")&gt;0,"Есть слоты!","Слотов нет")</f>
        <v>Слотов нет</v>
      </c>
      <c r="V26">
        <f ca="1">IF(T26="Ищем",IF(StatTbl[[#This Row],[Availability]]="Есть слоты!",COUNTIFS(OFFSET(D26:$R26,0,SearchDay-1),"&lt;="&amp; ValidC,OFFSET(D26:$R26,0,SearchDay-1),"&gt;-1"),0),0)</f>
        <v>0</v>
      </c>
      <c r="W26" t="str" cm="1">
        <f t="array" aca="1" ref="W26" ca="1">IF(StatTbl[[#This Row],[Кол-во слотов]]&gt;0, B26&amp;" "&amp;C26&amp;" "&amp;_xlfn.TEXTJOIN(", ",FALSE,TEXT(_xlfn._xlws.FILTER(OFFSET($D$8:$Q$8,0,SearchDay-1,,15-SearchDay),(OFFSET(D26:Q26,0,SearchDay-1,,15-SearchDay)&gt;-1)*(OFFSET(D26:Q26,0,SearchDay-1,,15-SearchDay)&lt;=ValidC)),"ДД/ММ")),"")</f>
        <v/>
      </c>
      <c r="X26" t="str">
        <f t="shared" si="1"/>
        <v>Внуково СГТСуперсейф</v>
      </c>
    </row>
    <row r="27" spans="2:24" x14ac:dyDescent="0.45">
      <c r="B27" t="s">
        <v>13</v>
      </c>
      <c r="C27" t="s">
        <v>107</v>
      </c>
      <c r="D27" s="4">
        <v>-1</v>
      </c>
      <c r="E27" s="4">
        <v>-1</v>
      </c>
      <c r="F27" s="4">
        <v>-1</v>
      </c>
      <c r="G27" s="4">
        <v>-1</v>
      </c>
      <c r="H27" s="4">
        <v>-1</v>
      </c>
      <c r="I27" s="4">
        <v>-1</v>
      </c>
      <c r="J27" s="4">
        <v>-1</v>
      </c>
      <c r="K27" s="4">
        <v>-1</v>
      </c>
      <c r="L27" s="4">
        <v>-1</v>
      </c>
      <c r="M27" s="4">
        <v>-1</v>
      </c>
      <c r="N27" s="4">
        <v>-1</v>
      </c>
      <c r="O27" s="4">
        <v>-1</v>
      </c>
      <c r="P27" s="4">
        <v>-1</v>
      </c>
      <c r="Q27" s="4">
        <v>-1</v>
      </c>
      <c r="R27" s="4">
        <v>-1</v>
      </c>
      <c r="S27" s="4"/>
      <c r="T27" s="4" t="str">
        <f>IF(_xlfn.XLOOKUP(StatTbl[[#This Row],[Join]],TargetSlots[Join],TargetSlots[Join],"Не найдено")&lt;&gt;"Не найдено","Ищем","Игнорируем")</f>
        <v>Игнорируем</v>
      </c>
      <c r="U27" s="3" t="str">
        <f ca="1">IF(COUNTIFS(OFFSET(D27:$Q27,0,SearchDay-1,,15-SearchDay),"&lt;="&amp; ValidC,OFFSET(D27:$Q27,0,SearchDay-1,,15-SearchDay),"&gt;-1")&gt;0,"Есть слоты!","Слотов нет")</f>
        <v>Слотов нет</v>
      </c>
      <c r="V27">
        <f ca="1">IF(T27="Ищем",IF(StatTbl[[#This Row],[Availability]]="Есть слоты!",COUNTIFS(OFFSET(D27:$R27,0,SearchDay-1),"&lt;="&amp; ValidC,OFFSET(D27:$R27,0,SearchDay-1),"&gt;-1"),0),0)</f>
        <v>0</v>
      </c>
      <c r="W27" t="str" cm="1">
        <f t="array" aca="1" ref="W27" ca="1">IF(StatTbl[[#This Row],[Кол-во слотов]]&gt;0, B27&amp;" "&amp;C27&amp;" "&amp;_xlfn.TEXTJOIN(", ",FALSE,TEXT(_xlfn._xlws.FILTER(OFFSET($D$8:$Q$8,0,SearchDay-1,,15-SearchDay),(OFFSET(D27:Q27,0,SearchDay-1,,15-SearchDay)&gt;-1)*(OFFSET(D27:Q27,0,SearchDay-1,,15-SearchDay)&lt;=ValidC)),"ДД/ММ")),"")</f>
        <v/>
      </c>
      <c r="X27" t="str">
        <f t="shared" si="1"/>
        <v>ВолгоградКороба</v>
      </c>
    </row>
    <row r="28" spans="2:24" x14ac:dyDescent="0.45">
      <c r="B28" t="s">
        <v>13</v>
      </c>
      <c r="C28" t="s">
        <v>108</v>
      </c>
      <c r="D28" s="4">
        <v>-1</v>
      </c>
      <c r="E28" s="4">
        <v>-1</v>
      </c>
      <c r="F28" s="4">
        <v>-1</v>
      </c>
      <c r="G28" s="4">
        <v>-1</v>
      </c>
      <c r="H28" s="4">
        <v>-1</v>
      </c>
      <c r="I28" s="4">
        <v>-1</v>
      </c>
      <c r="J28" s="4">
        <v>-1</v>
      </c>
      <c r="K28" s="4">
        <v>-1</v>
      </c>
      <c r="L28" s="4">
        <v>-1</v>
      </c>
      <c r="M28" s="4">
        <v>-1</v>
      </c>
      <c r="N28" s="4">
        <v>-1</v>
      </c>
      <c r="O28" s="4">
        <v>-1</v>
      </c>
      <c r="P28" s="4">
        <v>-1</v>
      </c>
      <c r="Q28" s="4">
        <v>-1</v>
      </c>
      <c r="R28" s="4">
        <v>-1</v>
      </c>
      <c r="S28" s="4"/>
      <c r="T28" s="4" t="str">
        <f>IF(_xlfn.XLOOKUP(StatTbl[[#This Row],[Join]],TargetSlots[Join],TargetSlots[Join],"Не найдено")&lt;&gt;"Не найдено","Ищем","Игнорируем")</f>
        <v>Игнорируем</v>
      </c>
      <c r="U28" s="3" t="str">
        <f ca="1">IF(COUNTIFS(OFFSET(D28:$Q28,0,SearchDay-1,,15-SearchDay),"&lt;="&amp; ValidC,OFFSET(D28:$Q28,0,SearchDay-1,,15-SearchDay),"&gt;-1")&gt;0,"Есть слоты!","Слотов нет")</f>
        <v>Слотов нет</v>
      </c>
      <c r="V28">
        <f ca="1">IF(T28="Ищем",IF(StatTbl[[#This Row],[Availability]]="Есть слоты!",COUNTIFS(OFFSET(D28:$R28,0,SearchDay-1),"&lt;="&amp; ValidC,OFFSET(D28:$R28,0,SearchDay-1),"&gt;-1"),0),0)</f>
        <v>0</v>
      </c>
      <c r="W28" t="str" cm="1">
        <f t="array" aca="1" ref="W28" ca="1">IF(StatTbl[[#This Row],[Кол-во слотов]]&gt;0, B28&amp;" "&amp;C28&amp;" "&amp;_xlfn.TEXTJOIN(", ",FALSE,TEXT(_xlfn._xlws.FILTER(OFFSET($D$8:$Q$8,0,SearchDay-1,,15-SearchDay),(OFFSET(D28:Q28,0,SearchDay-1,,15-SearchDay)&gt;-1)*(OFFSET(D28:Q28,0,SearchDay-1,,15-SearchDay)&lt;=ValidC)),"ДД/ММ")),"")</f>
        <v/>
      </c>
      <c r="X28" t="str">
        <f t="shared" si="1"/>
        <v>ВолгоградМонопаллеты</v>
      </c>
    </row>
    <row r="29" spans="2:24" x14ac:dyDescent="0.45">
      <c r="B29" t="s">
        <v>13</v>
      </c>
      <c r="C29" t="s">
        <v>6</v>
      </c>
      <c r="D29" s="4">
        <v>-1</v>
      </c>
      <c r="E29" s="4">
        <v>-1</v>
      </c>
      <c r="F29" s="4">
        <v>-1</v>
      </c>
      <c r="G29" s="4">
        <v>-1</v>
      </c>
      <c r="H29" s="4">
        <v>-1</v>
      </c>
      <c r="I29" s="4">
        <v>-1</v>
      </c>
      <c r="J29" s="4">
        <v>-1</v>
      </c>
      <c r="K29" s="4">
        <v>-1</v>
      </c>
      <c r="L29" s="4">
        <v>-1</v>
      </c>
      <c r="M29" s="4">
        <v>-1</v>
      </c>
      <c r="N29" s="4">
        <v>-1</v>
      </c>
      <c r="O29" s="4">
        <v>-1</v>
      </c>
      <c r="P29" s="4">
        <v>-1</v>
      </c>
      <c r="Q29" s="4">
        <v>-1</v>
      </c>
      <c r="R29" s="4">
        <v>-1</v>
      </c>
      <c r="S29" s="4"/>
      <c r="T29" s="4" t="str">
        <f>IF(_xlfn.XLOOKUP(StatTbl[[#This Row],[Join]],TargetSlots[Join],TargetSlots[Join],"Не найдено")&lt;&gt;"Не найдено","Ищем","Игнорируем")</f>
        <v>Игнорируем</v>
      </c>
      <c r="U29" s="3" t="str">
        <f ca="1">IF(COUNTIFS(OFFSET(D29:$Q29,0,SearchDay-1,,15-SearchDay),"&lt;="&amp; ValidC,OFFSET(D29:$Q29,0,SearchDay-1,,15-SearchDay),"&gt;-1")&gt;0,"Есть слоты!","Слотов нет")</f>
        <v>Слотов нет</v>
      </c>
      <c r="V29">
        <f ca="1">IF(T29="Ищем",IF(StatTbl[[#This Row],[Availability]]="Есть слоты!",COUNTIFS(OFFSET(D29:$R29,0,SearchDay-1),"&lt;="&amp; ValidC,OFFSET(D29:$R29,0,SearchDay-1),"&gt;-1"),0),0)</f>
        <v>0</v>
      </c>
      <c r="W29" t="str" cm="1">
        <f t="array" aca="1" ref="W29" ca="1">IF(StatTbl[[#This Row],[Кол-во слотов]]&gt;0, B29&amp;" "&amp;C29&amp;" "&amp;_xlfn.TEXTJOIN(", ",FALSE,TEXT(_xlfn._xlws.FILTER(OFFSET($D$8:$Q$8,0,SearchDay-1,,15-SearchDay),(OFFSET(D29:Q29,0,SearchDay-1,,15-SearchDay)&gt;-1)*(OFFSET(D29:Q29,0,SearchDay-1,,15-SearchDay)&lt;=ValidC)),"ДД/ММ")),"")</f>
        <v/>
      </c>
      <c r="X29" t="str">
        <f t="shared" si="1"/>
        <v>ВолгоградСуперсейф</v>
      </c>
    </row>
    <row r="30" spans="2:24" x14ac:dyDescent="0.45">
      <c r="B30" t="s">
        <v>14</v>
      </c>
      <c r="C30" t="s">
        <v>107</v>
      </c>
      <c r="D30" s="4">
        <v>-1</v>
      </c>
      <c r="E30" s="4">
        <v>-1</v>
      </c>
      <c r="F30" s="4">
        <v>-1</v>
      </c>
      <c r="G30" s="4">
        <v>-1</v>
      </c>
      <c r="H30" s="4">
        <v>-1</v>
      </c>
      <c r="I30" s="4">
        <v>-1</v>
      </c>
      <c r="J30" s="4">
        <v>-1</v>
      </c>
      <c r="K30" s="4">
        <v>-1</v>
      </c>
      <c r="L30" s="4">
        <v>-1</v>
      </c>
      <c r="M30" s="4">
        <v>-1</v>
      </c>
      <c r="N30" s="4">
        <v>-1</v>
      </c>
      <c r="O30" s="4">
        <v>-1</v>
      </c>
      <c r="P30" s="4">
        <v>-1</v>
      </c>
      <c r="Q30" s="4">
        <v>-1</v>
      </c>
      <c r="R30" s="4">
        <v>-1</v>
      </c>
      <c r="S30" s="4"/>
      <c r="T30" s="4" t="str">
        <f>IF(_xlfn.XLOOKUP(StatTbl[[#This Row],[Join]],TargetSlots[Join],TargetSlots[Join],"Не найдено")&lt;&gt;"Не найдено","Ищем","Игнорируем")</f>
        <v>Игнорируем</v>
      </c>
      <c r="U30" s="3" t="str">
        <f ca="1">IF(COUNTIFS(OFFSET(D30:$Q30,0,SearchDay-1,,15-SearchDay),"&lt;="&amp; ValidC,OFFSET(D30:$Q30,0,SearchDay-1,,15-SearchDay),"&gt;-1")&gt;0,"Есть слоты!","Слотов нет")</f>
        <v>Слотов нет</v>
      </c>
      <c r="V30">
        <f ca="1">IF(T30="Ищем",IF(StatTbl[[#This Row],[Availability]]="Есть слоты!",COUNTIFS(OFFSET(D30:$R30,0,SearchDay-1),"&lt;="&amp; ValidC,OFFSET(D30:$R30,0,SearchDay-1),"&gt;-1"),0),0)</f>
        <v>0</v>
      </c>
      <c r="W30" t="str" cm="1">
        <f t="array" aca="1" ref="W30" ca="1">IF(StatTbl[[#This Row],[Кол-во слотов]]&gt;0, B30&amp;" "&amp;C30&amp;" "&amp;_xlfn.TEXTJOIN(", ",FALSE,TEXT(_xlfn._xlws.FILTER(OFFSET($D$8:$Q$8,0,SearchDay-1,,15-SearchDay),(OFFSET(D30:Q30,0,SearchDay-1,,15-SearchDay)&gt;-1)*(OFFSET(D30:Q30,0,SearchDay-1,,15-SearchDay)&lt;=ValidC)),"ДД/ММ")),"")</f>
        <v/>
      </c>
      <c r="X30" t="str">
        <f t="shared" si="1"/>
        <v>Голицыно СГТКороба</v>
      </c>
    </row>
    <row r="31" spans="2:24" x14ac:dyDescent="0.45">
      <c r="B31" t="s">
        <v>14</v>
      </c>
      <c r="C31" t="s">
        <v>108</v>
      </c>
      <c r="D31" s="4">
        <v>-1</v>
      </c>
      <c r="E31" s="4">
        <v>-1</v>
      </c>
      <c r="F31" s="4">
        <v>-1</v>
      </c>
      <c r="G31" s="4">
        <v>-1</v>
      </c>
      <c r="H31" s="4">
        <v>-1</v>
      </c>
      <c r="I31" s="4">
        <v>-1</v>
      </c>
      <c r="J31" s="4">
        <v>-1</v>
      </c>
      <c r="K31" s="4">
        <v>-1</v>
      </c>
      <c r="L31" s="4">
        <v>-1</v>
      </c>
      <c r="M31" s="4">
        <v>-1</v>
      </c>
      <c r="N31" s="4">
        <v>-1</v>
      </c>
      <c r="O31" s="4">
        <v>-1</v>
      </c>
      <c r="P31" s="4">
        <v>-1</v>
      </c>
      <c r="Q31" s="4">
        <v>-1</v>
      </c>
      <c r="R31" s="4">
        <v>-1</v>
      </c>
      <c r="S31" s="4"/>
      <c r="T31" s="4" t="str">
        <f>IF(_xlfn.XLOOKUP(StatTbl[[#This Row],[Join]],TargetSlots[Join],TargetSlots[Join],"Не найдено")&lt;&gt;"Не найдено","Ищем","Игнорируем")</f>
        <v>Игнорируем</v>
      </c>
      <c r="U31" s="3" t="str">
        <f ca="1">IF(COUNTIFS(OFFSET(D31:$Q31,0,SearchDay-1,,15-SearchDay),"&lt;="&amp; ValidC,OFFSET(D31:$Q31,0,SearchDay-1,,15-SearchDay),"&gt;-1")&gt;0,"Есть слоты!","Слотов нет")</f>
        <v>Слотов нет</v>
      </c>
      <c r="V31">
        <f ca="1">IF(T31="Ищем",IF(StatTbl[[#This Row],[Availability]]="Есть слоты!",COUNTIFS(OFFSET(D31:$R31,0,SearchDay-1),"&lt;="&amp; ValidC,OFFSET(D31:$R31,0,SearchDay-1),"&gt;-1"),0),0)</f>
        <v>0</v>
      </c>
      <c r="W31" t="str" cm="1">
        <f t="array" aca="1" ref="W31" ca="1">IF(StatTbl[[#This Row],[Кол-во слотов]]&gt;0, B31&amp;" "&amp;C31&amp;" "&amp;_xlfn.TEXTJOIN(", ",FALSE,TEXT(_xlfn._xlws.FILTER(OFFSET($D$8:$Q$8,0,SearchDay-1,,15-SearchDay),(OFFSET(D31:Q31,0,SearchDay-1,,15-SearchDay)&gt;-1)*(OFFSET(D31:Q31,0,SearchDay-1,,15-SearchDay)&lt;=ValidC)),"ДД/ММ")),"")</f>
        <v/>
      </c>
      <c r="X31" t="str">
        <f t="shared" si="1"/>
        <v>Голицыно СГТМонопаллеты</v>
      </c>
    </row>
    <row r="32" spans="2:24" x14ac:dyDescent="0.45">
      <c r="B32" t="s">
        <v>14</v>
      </c>
      <c r="C32" t="s">
        <v>6</v>
      </c>
      <c r="D32" s="4">
        <v>-1</v>
      </c>
      <c r="E32" s="4">
        <v>-1</v>
      </c>
      <c r="F32" s="4">
        <v>-1</v>
      </c>
      <c r="G32" s="4">
        <v>-1</v>
      </c>
      <c r="H32" s="4">
        <v>-1</v>
      </c>
      <c r="I32" s="4">
        <v>-1</v>
      </c>
      <c r="J32" s="4">
        <v>-1</v>
      </c>
      <c r="K32" s="4">
        <v>-1</v>
      </c>
      <c r="L32" s="4">
        <v>-1</v>
      </c>
      <c r="M32" s="4">
        <v>-1</v>
      </c>
      <c r="N32" s="4">
        <v>-1</v>
      </c>
      <c r="O32" s="4">
        <v>-1</v>
      </c>
      <c r="P32" s="4">
        <v>-1</v>
      </c>
      <c r="Q32" s="4">
        <v>-1</v>
      </c>
      <c r="R32" s="4">
        <v>-1</v>
      </c>
      <c r="S32" s="4"/>
      <c r="T32" s="4" t="str">
        <f>IF(_xlfn.XLOOKUP(StatTbl[[#This Row],[Join]],TargetSlots[Join],TargetSlots[Join],"Не найдено")&lt;&gt;"Не найдено","Ищем","Игнорируем")</f>
        <v>Игнорируем</v>
      </c>
      <c r="U32" s="3" t="str">
        <f ca="1">IF(COUNTIFS(OFFSET(D32:$Q32,0,SearchDay-1,,15-SearchDay),"&lt;="&amp; ValidC,OFFSET(D32:$Q32,0,SearchDay-1,,15-SearchDay),"&gt;-1")&gt;0,"Есть слоты!","Слотов нет")</f>
        <v>Слотов нет</v>
      </c>
      <c r="V32">
        <f ca="1">IF(T32="Ищем",IF(StatTbl[[#This Row],[Availability]]="Есть слоты!",COUNTIFS(OFFSET(D32:$R32,0,SearchDay-1),"&lt;="&amp; ValidC,OFFSET(D32:$R32,0,SearchDay-1),"&gt;-1"),0),0)</f>
        <v>0</v>
      </c>
      <c r="W32" t="str" cm="1">
        <f t="array" aca="1" ref="W32" ca="1">IF(StatTbl[[#This Row],[Кол-во слотов]]&gt;0, B32&amp;" "&amp;C32&amp;" "&amp;_xlfn.TEXTJOIN(", ",FALSE,TEXT(_xlfn._xlws.FILTER(OFFSET($D$8:$Q$8,0,SearchDay-1,,15-SearchDay),(OFFSET(D32:Q32,0,SearchDay-1,,15-SearchDay)&gt;-1)*(OFFSET(D32:Q32,0,SearchDay-1,,15-SearchDay)&lt;=ValidC)),"ДД/ММ")),"")</f>
        <v/>
      </c>
      <c r="X32" t="str">
        <f t="shared" si="1"/>
        <v>Голицыно СГТСуперсейф</v>
      </c>
    </row>
    <row r="33" spans="2:24" x14ac:dyDescent="0.45">
      <c r="B33" t="s">
        <v>174</v>
      </c>
      <c r="C33" t="s">
        <v>107</v>
      </c>
      <c r="D33" s="4">
        <v>10</v>
      </c>
      <c r="E33" s="4">
        <v>10</v>
      </c>
      <c r="F33" s="4">
        <v>-1</v>
      </c>
      <c r="G33" s="4">
        <v>-1</v>
      </c>
      <c r="H33" s="4">
        <v>-1</v>
      </c>
      <c r="I33" s="4">
        <v>-1</v>
      </c>
      <c r="J33" s="4">
        <v>-1</v>
      </c>
      <c r="K33" s="4">
        <v>-1</v>
      </c>
      <c r="L33" s="4">
        <v>-1</v>
      </c>
      <c r="M33" s="4">
        <v>-1</v>
      </c>
      <c r="N33" s="4">
        <v>-1</v>
      </c>
      <c r="O33" s="4">
        <v>-1</v>
      </c>
      <c r="P33" s="4">
        <v>-1</v>
      </c>
      <c r="Q33" s="4">
        <v>-1</v>
      </c>
      <c r="R33" s="4">
        <v>-1</v>
      </c>
      <c r="S33" s="4"/>
      <c r="T33" s="4" t="str">
        <f>IF(_xlfn.XLOOKUP(StatTbl[[#This Row],[Join]],TargetSlots[Join],TargetSlots[Join],"Не найдено")&lt;&gt;"Не найдено","Ищем","Игнорируем")</f>
        <v>Игнорируем</v>
      </c>
      <c r="U33" s="3" t="str">
        <f ca="1">IF(COUNTIFS(OFFSET(D33:$Q33,0,SearchDay-1,,15-SearchDay),"&lt;="&amp; ValidC,OFFSET(D33:$Q33,0,SearchDay-1,,15-SearchDay),"&gt;-1")&gt;0,"Есть слоты!","Слотов нет")</f>
        <v>Слотов нет</v>
      </c>
      <c r="V33">
        <f ca="1">IF(T33="Ищем",IF(StatTbl[[#This Row],[Availability]]="Есть слоты!",COUNTIFS(OFFSET(D33:$R33,0,SearchDay-1),"&lt;="&amp; ValidC,OFFSET(D33:$R33,0,SearchDay-1),"&gt;-1"),0),0)</f>
        <v>0</v>
      </c>
      <c r="W33" t="str" cm="1">
        <f t="array" aca="1" ref="W33" ca="1">IF(StatTbl[[#This Row],[Кол-во слотов]]&gt;0, B33&amp;" "&amp;C33&amp;" "&amp;_xlfn.TEXTJOIN(", ",FALSE,TEXT(_xlfn._xlws.FILTER(OFFSET($D$8:$Q$8,0,SearchDay-1,,15-SearchDay),(OFFSET(D33:Q33,0,SearchDay-1,,15-SearchDay)&gt;-1)*(OFFSET(D33:Q33,0,SearchDay-1,,15-SearchDay)&lt;=ValidC)),"ДД/ММ")),"")</f>
        <v/>
      </c>
      <c r="X33" t="str">
        <f t="shared" si="1"/>
        <v>Екатеринбург - Испытателей 14гКороба</v>
      </c>
    </row>
    <row r="34" spans="2:24" x14ac:dyDescent="0.45">
      <c r="B34" t="s">
        <v>174</v>
      </c>
      <c r="C34" t="s">
        <v>108</v>
      </c>
      <c r="D34" s="4">
        <v>-1</v>
      </c>
      <c r="E34" s="4">
        <v>-1</v>
      </c>
      <c r="F34" s="4">
        <v>-1</v>
      </c>
      <c r="G34" s="4">
        <v>-1</v>
      </c>
      <c r="H34" s="4">
        <v>-1</v>
      </c>
      <c r="I34" s="4">
        <v>-1</v>
      </c>
      <c r="J34" s="4">
        <v>-1</v>
      </c>
      <c r="K34" s="4">
        <v>-1</v>
      </c>
      <c r="L34" s="4">
        <v>-1</v>
      </c>
      <c r="M34" s="4">
        <v>-1</v>
      </c>
      <c r="N34" s="4">
        <v>-1</v>
      </c>
      <c r="O34" s="4">
        <v>-1</v>
      </c>
      <c r="P34" s="4">
        <v>-1</v>
      </c>
      <c r="Q34" s="4">
        <v>-1</v>
      </c>
      <c r="R34" s="4">
        <v>-1</v>
      </c>
      <c r="S34" s="4"/>
      <c r="T34" s="4" t="str">
        <f>IF(_xlfn.XLOOKUP(StatTbl[[#This Row],[Join]],TargetSlots[Join],TargetSlots[Join],"Не найдено")&lt;&gt;"Не найдено","Ищем","Игнорируем")</f>
        <v>Игнорируем</v>
      </c>
      <c r="U34" s="3" t="str">
        <f ca="1">IF(COUNTIFS(OFFSET(D34:$Q34,0,SearchDay-1,,15-SearchDay),"&lt;="&amp; ValidC,OFFSET(D34:$Q34,0,SearchDay-1,,15-SearchDay),"&gt;-1")&gt;0,"Есть слоты!","Слотов нет")</f>
        <v>Слотов нет</v>
      </c>
      <c r="V34">
        <f ca="1">IF(T34="Ищем",IF(StatTbl[[#This Row],[Availability]]="Есть слоты!",COUNTIFS(OFFSET(D34:$R34,0,SearchDay-1),"&lt;="&amp; ValidC,OFFSET(D34:$R34,0,SearchDay-1),"&gt;-1"),0),0)</f>
        <v>0</v>
      </c>
      <c r="W34" t="str" cm="1">
        <f t="array" aca="1" ref="W34" ca="1">IF(StatTbl[[#This Row],[Кол-во слотов]]&gt;0, B34&amp;" "&amp;C34&amp;" "&amp;_xlfn.TEXTJOIN(", ",FALSE,TEXT(_xlfn._xlws.FILTER(OFFSET($D$8:$Q$8,0,SearchDay-1,,15-SearchDay),(OFFSET(D34:Q34,0,SearchDay-1,,15-SearchDay)&gt;-1)*(OFFSET(D34:Q34,0,SearchDay-1,,15-SearchDay)&lt;=ValidC)),"ДД/ММ")),"")</f>
        <v/>
      </c>
      <c r="X34" t="str">
        <f t="shared" si="1"/>
        <v>Екатеринбург - Испытателей 14гМонопаллеты</v>
      </c>
    </row>
    <row r="35" spans="2:24" x14ac:dyDescent="0.45">
      <c r="B35" t="s">
        <v>174</v>
      </c>
      <c r="C35" t="s">
        <v>6</v>
      </c>
      <c r="D35" s="4">
        <v>-1</v>
      </c>
      <c r="E35" s="4">
        <v>-1</v>
      </c>
      <c r="F35" s="4">
        <v>-1</v>
      </c>
      <c r="G35" s="4">
        <v>-1</v>
      </c>
      <c r="H35" s="4">
        <v>-1</v>
      </c>
      <c r="I35" s="4">
        <v>-1</v>
      </c>
      <c r="J35" s="4">
        <v>-1</v>
      </c>
      <c r="K35" s="4">
        <v>-1</v>
      </c>
      <c r="L35" s="4">
        <v>-1</v>
      </c>
      <c r="M35" s="4">
        <v>-1</v>
      </c>
      <c r="N35" s="4">
        <v>-1</v>
      </c>
      <c r="O35" s="4">
        <v>-1</v>
      </c>
      <c r="P35" s="4">
        <v>-1</v>
      </c>
      <c r="Q35" s="4">
        <v>-1</v>
      </c>
      <c r="R35" s="4">
        <v>-1</v>
      </c>
      <c r="S35" s="4"/>
      <c r="T35" s="4" t="str">
        <f>IF(_xlfn.XLOOKUP(StatTbl[[#This Row],[Join]],TargetSlots[Join],TargetSlots[Join],"Не найдено")&lt;&gt;"Не найдено","Ищем","Игнорируем")</f>
        <v>Игнорируем</v>
      </c>
      <c r="U35" s="3" t="str">
        <f ca="1">IF(COUNTIFS(OFFSET(D35:$Q35,0,SearchDay-1,,15-SearchDay),"&lt;="&amp; ValidC,OFFSET(D35:$Q35,0,SearchDay-1,,15-SearchDay),"&gt;-1")&gt;0,"Есть слоты!","Слотов нет")</f>
        <v>Слотов нет</v>
      </c>
      <c r="V35">
        <f ca="1">IF(T35="Ищем",IF(StatTbl[[#This Row],[Availability]]="Есть слоты!",COUNTIFS(OFFSET(D35:$R35,0,SearchDay-1),"&lt;="&amp; ValidC,OFFSET(D35:$R35,0,SearchDay-1),"&gt;-1"),0),0)</f>
        <v>0</v>
      </c>
      <c r="W35" t="str" cm="1">
        <f t="array" aca="1" ref="W35" ca="1">IF(StatTbl[[#This Row],[Кол-во слотов]]&gt;0, B35&amp;" "&amp;C35&amp;" "&amp;_xlfn.TEXTJOIN(", ",FALSE,TEXT(_xlfn._xlws.FILTER(OFFSET($D$8:$Q$8,0,SearchDay-1,,15-SearchDay),(OFFSET(D35:Q35,0,SearchDay-1,,15-SearchDay)&gt;-1)*(OFFSET(D35:Q35,0,SearchDay-1,,15-SearchDay)&lt;=ValidC)),"ДД/ММ")),"")</f>
        <v/>
      </c>
      <c r="X35" t="str">
        <f t="shared" si="1"/>
        <v>Екатеринбург - Испытателей 14гСуперсейф</v>
      </c>
    </row>
    <row r="36" spans="2:24" x14ac:dyDescent="0.45">
      <c r="B36" t="s">
        <v>15</v>
      </c>
      <c r="C36" t="s">
        <v>107</v>
      </c>
      <c r="D36" s="4">
        <v>-1</v>
      </c>
      <c r="E36" s="4">
        <v>-1</v>
      </c>
      <c r="F36" s="4">
        <v>-1</v>
      </c>
      <c r="G36" s="4">
        <v>-1</v>
      </c>
      <c r="H36" s="4">
        <v>-1</v>
      </c>
      <c r="I36" s="4">
        <v>-1</v>
      </c>
      <c r="J36" s="4">
        <v>-1</v>
      </c>
      <c r="K36" s="4">
        <v>-1</v>
      </c>
      <c r="L36" s="4">
        <v>-1</v>
      </c>
      <c r="M36" s="4">
        <v>-1</v>
      </c>
      <c r="N36" s="4">
        <v>-1</v>
      </c>
      <c r="O36" s="4">
        <v>-1</v>
      </c>
      <c r="P36" s="4">
        <v>-1</v>
      </c>
      <c r="Q36" s="4">
        <v>-1</v>
      </c>
      <c r="R36" s="4">
        <v>-1</v>
      </c>
      <c r="S36" s="4"/>
      <c r="T36" s="4" t="str">
        <f>IF(_xlfn.XLOOKUP(StatTbl[[#This Row],[Join]],TargetSlots[Join],TargetSlots[Join],"Не найдено")&lt;&gt;"Не найдено","Ищем","Игнорируем")</f>
        <v>Игнорируем</v>
      </c>
      <c r="U36" s="3" t="str">
        <f ca="1">IF(COUNTIFS(OFFSET(D36:$Q36,0,SearchDay-1,,15-SearchDay),"&lt;="&amp; ValidC,OFFSET(D36:$Q36,0,SearchDay-1,,15-SearchDay),"&gt;-1")&gt;0,"Есть слоты!","Слотов нет")</f>
        <v>Слотов нет</v>
      </c>
      <c r="V36">
        <f ca="1">IF(T36="Ищем",IF(StatTbl[[#This Row],[Availability]]="Есть слоты!",COUNTIFS(OFFSET(D36:$R36,0,SearchDay-1),"&lt;="&amp; ValidC,OFFSET(D36:$R36,0,SearchDay-1),"&gt;-1"),0),0)</f>
        <v>0</v>
      </c>
      <c r="W36" t="str" cm="1">
        <f t="array" aca="1" ref="W36" ca="1">IF(StatTbl[[#This Row],[Кол-во слотов]]&gt;0, B36&amp;" "&amp;C36&amp;" "&amp;_xlfn.TEXTJOIN(", ",FALSE,TEXT(_xlfn._xlws.FILTER(OFFSET($D$8:$Q$8,0,SearchDay-1,,15-SearchDay),(OFFSET(D36:Q36,0,SearchDay-1,,15-SearchDay)&gt;-1)*(OFFSET(D36:Q36,0,SearchDay-1,,15-SearchDay)&lt;=ValidC)),"ДД/ММ")),"")</f>
        <v/>
      </c>
      <c r="X36" t="str">
        <f t="shared" si="1"/>
        <v>Екатеринбург - Перспективный 12/2Короба</v>
      </c>
    </row>
    <row r="37" spans="2:24" x14ac:dyDescent="0.45">
      <c r="B37" t="s">
        <v>15</v>
      </c>
      <c r="C37" t="s">
        <v>108</v>
      </c>
      <c r="D37" s="4">
        <v>-1</v>
      </c>
      <c r="E37" s="4">
        <v>-1</v>
      </c>
      <c r="F37" s="4">
        <v>-1</v>
      </c>
      <c r="G37" s="4">
        <v>-1</v>
      </c>
      <c r="H37" s="4">
        <v>-1</v>
      </c>
      <c r="I37" s="4">
        <v>-1</v>
      </c>
      <c r="J37" s="4">
        <v>-1</v>
      </c>
      <c r="K37" s="4">
        <v>-1</v>
      </c>
      <c r="L37" s="4">
        <v>-1</v>
      </c>
      <c r="M37" s="4">
        <v>-1</v>
      </c>
      <c r="N37" s="4">
        <v>-1</v>
      </c>
      <c r="O37" s="4">
        <v>-1</v>
      </c>
      <c r="P37" s="4">
        <v>-1</v>
      </c>
      <c r="Q37" s="4">
        <v>-1</v>
      </c>
      <c r="R37" s="4">
        <v>-1</v>
      </c>
      <c r="S37" s="4"/>
      <c r="T37" s="4" t="str">
        <f>IF(_xlfn.XLOOKUP(StatTbl[[#This Row],[Join]],TargetSlots[Join],TargetSlots[Join],"Не найдено")&lt;&gt;"Не найдено","Ищем","Игнорируем")</f>
        <v>Игнорируем</v>
      </c>
      <c r="U37" s="3" t="str">
        <f ca="1">IF(COUNTIFS(OFFSET(D37:$Q37,0,SearchDay-1,,15-SearchDay),"&lt;="&amp; ValidC,OFFSET(D37:$Q37,0,SearchDay-1,,15-SearchDay),"&gt;-1")&gt;0,"Есть слоты!","Слотов нет")</f>
        <v>Слотов нет</v>
      </c>
      <c r="V37">
        <f ca="1">IF(T37="Ищем",IF(StatTbl[[#This Row],[Availability]]="Есть слоты!",COUNTIFS(OFFSET(D37:$R37,0,SearchDay-1),"&lt;="&amp; ValidC,OFFSET(D37:$R37,0,SearchDay-1),"&gt;-1"),0),0)</f>
        <v>0</v>
      </c>
      <c r="W37" t="str" cm="1">
        <f t="array" aca="1" ref="W37" ca="1">IF(StatTbl[[#This Row],[Кол-во слотов]]&gt;0, B37&amp;" "&amp;C37&amp;" "&amp;_xlfn.TEXTJOIN(", ",FALSE,TEXT(_xlfn._xlws.FILTER(OFFSET($D$8:$Q$8,0,SearchDay-1,,15-SearchDay),(OFFSET(D37:Q37,0,SearchDay-1,,15-SearchDay)&gt;-1)*(OFFSET(D37:Q37,0,SearchDay-1,,15-SearchDay)&lt;=ValidC)),"ДД/ММ")),"")</f>
        <v/>
      </c>
      <c r="X37" t="str">
        <f t="shared" si="1"/>
        <v>Екатеринбург - Перспективный 12/2Монопаллеты</v>
      </c>
    </row>
    <row r="38" spans="2:24" x14ac:dyDescent="0.45">
      <c r="B38" t="s">
        <v>15</v>
      </c>
      <c r="C38" t="s">
        <v>6</v>
      </c>
      <c r="D38" s="4">
        <v>-1</v>
      </c>
      <c r="E38" s="4">
        <v>-1</v>
      </c>
      <c r="F38" s="4">
        <v>-1</v>
      </c>
      <c r="G38" s="4">
        <v>-1</v>
      </c>
      <c r="H38" s="4">
        <v>-1</v>
      </c>
      <c r="I38" s="4">
        <v>-1</v>
      </c>
      <c r="J38" s="4">
        <v>-1</v>
      </c>
      <c r="K38" s="4">
        <v>-1</v>
      </c>
      <c r="L38" s="4">
        <v>-1</v>
      </c>
      <c r="M38" s="4">
        <v>-1</v>
      </c>
      <c r="N38" s="4">
        <v>-1</v>
      </c>
      <c r="O38" s="4">
        <v>-1</v>
      </c>
      <c r="P38" s="4">
        <v>-1</v>
      </c>
      <c r="Q38" s="4">
        <v>-1</v>
      </c>
      <c r="R38" s="4">
        <v>-1</v>
      </c>
      <c r="S38" s="4"/>
      <c r="T38" s="4" t="str">
        <f>IF(_xlfn.XLOOKUP(StatTbl[[#This Row],[Join]],TargetSlots[Join],TargetSlots[Join],"Не найдено")&lt;&gt;"Не найдено","Ищем","Игнорируем")</f>
        <v>Игнорируем</v>
      </c>
      <c r="U38" s="3" t="str">
        <f ca="1">IF(COUNTIFS(OFFSET(D38:$Q38,0,SearchDay-1,,15-SearchDay),"&lt;="&amp; ValidC,OFFSET(D38:$Q38,0,SearchDay-1,,15-SearchDay),"&gt;-1")&gt;0,"Есть слоты!","Слотов нет")</f>
        <v>Слотов нет</v>
      </c>
      <c r="V38">
        <f ca="1">IF(T38="Ищем",IF(StatTbl[[#This Row],[Availability]]="Есть слоты!",COUNTIFS(OFFSET(D38:$R38,0,SearchDay-1),"&lt;="&amp; ValidC,OFFSET(D38:$R38,0,SearchDay-1),"&gt;-1"),0),0)</f>
        <v>0</v>
      </c>
      <c r="W38" t="str" cm="1">
        <f t="array" aca="1" ref="W38" ca="1">IF(StatTbl[[#This Row],[Кол-во слотов]]&gt;0, B38&amp;" "&amp;C38&amp;" "&amp;_xlfn.TEXTJOIN(", ",FALSE,TEXT(_xlfn._xlws.FILTER(OFFSET($D$8:$Q$8,0,SearchDay-1,,15-SearchDay),(OFFSET(D38:Q38,0,SearchDay-1,,15-SearchDay)&gt;-1)*(OFFSET(D38:Q38,0,SearchDay-1,,15-SearchDay)&lt;=ValidC)),"ДД/ММ")),"")</f>
        <v/>
      </c>
      <c r="X38" t="str">
        <f t="shared" si="1"/>
        <v>Екатеринбург - Перспективный 12/2Суперсейф</v>
      </c>
    </row>
    <row r="39" spans="2:24" x14ac:dyDescent="0.45">
      <c r="B39" t="s">
        <v>16</v>
      </c>
      <c r="C39" t="s">
        <v>107</v>
      </c>
      <c r="D39" s="4">
        <v>-1</v>
      </c>
      <c r="E39" s="4">
        <v>-1</v>
      </c>
      <c r="F39" s="4">
        <v>-1</v>
      </c>
      <c r="G39" s="4">
        <v>-1</v>
      </c>
      <c r="H39" s="4">
        <v>-1</v>
      </c>
      <c r="I39" s="4">
        <v>-1</v>
      </c>
      <c r="J39" s="4">
        <v>-1</v>
      </c>
      <c r="K39" s="4">
        <v>-1</v>
      </c>
      <c r="L39" s="4">
        <v>-1</v>
      </c>
      <c r="M39" s="4">
        <v>-1</v>
      </c>
      <c r="N39" s="4">
        <v>-1</v>
      </c>
      <c r="O39" s="4">
        <v>-1</v>
      </c>
      <c r="P39" s="4">
        <v>-1</v>
      </c>
      <c r="Q39" s="4">
        <v>-1</v>
      </c>
      <c r="R39" s="4">
        <v>-1</v>
      </c>
      <c r="S39" s="4"/>
      <c r="T39" s="4" t="str">
        <f>IF(_xlfn.XLOOKUP(StatTbl[[#This Row],[Join]],TargetSlots[Join],TargetSlots[Join],"Не найдено")&lt;&gt;"Не найдено","Ищем","Игнорируем")</f>
        <v>Игнорируем</v>
      </c>
      <c r="U39" s="3" t="str">
        <f ca="1">IF(COUNTIFS(OFFSET(D39:$Q39,0,SearchDay-1,,15-SearchDay),"&lt;="&amp; ValidC,OFFSET(D39:$Q39,0,SearchDay-1,,15-SearchDay),"&gt;-1")&gt;0,"Есть слоты!","Слотов нет")</f>
        <v>Слотов нет</v>
      </c>
      <c r="V39">
        <f ca="1">IF(T39="Ищем",IF(StatTbl[[#This Row],[Availability]]="Есть слоты!",COUNTIFS(OFFSET(D39:$R39,0,SearchDay-1),"&lt;="&amp; ValidC,OFFSET(D39:$R39,0,SearchDay-1),"&gt;-1"),0),0)</f>
        <v>0</v>
      </c>
      <c r="W39" t="str" cm="1">
        <f t="array" aca="1" ref="W39" ca="1">IF(StatTbl[[#This Row],[Кол-во слотов]]&gt;0, B39&amp;" "&amp;C39&amp;" "&amp;_xlfn.TEXTJOIN(", ",FALSE,TEXT(_xlfn._xlws.FILTER(OFFSET($D$8:$Q$8,0,SearchDay-1,,15-SearchDay),(OFFSET(D39:Q39,0,SearchDay-1,,15-SearchDay)&gt;-1)*(OFFSET(D39:Q39,0,SearchDay-1,,15-SearchDay)&lt;=ValidC)),"ДД/ММ")),"")</f>
        <v/>
      </c>
      <c r="X39" t="str">
        <f t="shared" si="1"/>
        <v>КазаньКороба</v>
      </c>
    </row>
    <row r="40" spans="2:24" x14ac:dyDescent="0.45">
      <c r="B40" t="s">
        <v>16</v>
      </c>
      <c r="C40" t="s">
        <v>108</v>
      </c>
      <c r="D40" s="4">
        <v>-1</v>
      </c>
      <c r="E40" s="4">
        <v>-1</v>
      </c>
      <c r="F40" s="4">
        <v>-1</v>
      </c>
      <c r="G40" s="4">
        <v>-1</v>
      </c>
      <c r="H40" s="4">
        <v>-1</v>
      </c>
      <c r="I40" s="4">
        <v>-1</v>
      </c>
      <c r="J40" s="4">
        <v>-1</v>
      </c>
      <c r="K40" s="4">
        <v>-1</v>
      </c>
      <c r="L40" s="4">
        <v>-1</v>
      </c>
      <c r="M40" s="4">
        <v>-1</v>
      </c>
      <c r="N40" s="4">
        <v>-1</v>
      </c>
      <c r="O40" s="4">
        <v>-1</v>
      </c>
      <c r="P40" s="4">
        <v>-1</v>
      </c>
      <c r="Q40" s="4">
        <v>-1</v>
      </c>
      <c r="R40" s="4">
        <v>-1</v>
      </c>
      <c r="S40" s="4"/>
      <c r="T40" s="4" t="str">
        <f>IF(_xlfn.XLOOKUP(StatTbl[[#This Row],[Join]],TargetSlots[Join],TargetSlots[Join],"Не найдено")&lt;&gt;"Не найдено","Ищем","Игнорируем")</f>
        <v>Игнорируем</v>
      </c>
      <c r="U40" s="3" t="str">
        <f ca="1">IF(COUNTIFS(OFFSET(D40:$Q40,0,SearchDay-1,,15-SearchDay),"&lt;="&amp; ValidC,OFFSET(D40:$Q40,0,SearchDay-1,,15-SearchDay),"&gt;-1")&gt;0,"Есть слоты!","Слотов нет")</f>
        <v>Слотов нет</v>
      </c>
      <c r="V40">
        <f ca="1">IF(T40="Ищем",IF(StatTbl[[#This Row],[Availability]]="Есть слоты!",COUNTIFS(OFFSET(D40:$R40,0,SearchDay-1),"&lt;="&amp; ValidC,OFFSET(D40:$R40,0,SearchDay-1),"&gt;-1"),0),0)</f>
        <v>0</v>
      </c>
      <c r="W40" t="str" cm="1">
        <f t="array" aca="1" ref="W40" ca="1">IF(StatTbl[[#This Row],[Кол-во слотов]]&gt;0, B40&amp;" "&amp;C40&amp;" "&amp;_xlfn.TEXTJOIN(", ",FALSE,TEXT(_xlfn._xlws.FILTER(OFFSET($D$8:$Q$8,0,SearchDay-1,,15-SearchDay),(OFFSET(D40:Q40,0,SearchDay-1,,15-SearchDay)&gt;-1)*(OFFSET(D40:Q40,0,SearchDay-1,,15-SearchDay)&lt;=ValidC)),"ДД/ММ")),"")</f>
        <v/>
      </c>
      <c r="X40" t="str">
        <f t="shared" si="1"/>
        <v>КазаньМонопаллеты</v>
      </c>
    </row>
    <row r="41" spans="2:24" x14ac:dyDescent="0.45">
      <c r="B41" t="s">
        <v>16</v>
      </c>
      <c r="C41" t="s">
        <v>6</v>
      </c>
      <c r="D41" s="4">
        <v>0</v>
      </c>
      <c r="E41" s="4">
        <v>0</v>
      </c>
      <c r="F41" s="4">
        <v>0</v>
      </c>
      <c r="G41" s="4">
        <v>0</v>
      </c>
      <c r="H41" s="4">
        <v>0</v>
      </c>
      <c r="I41" s="4">
        <v>0</v>
      </c>
      <c r="J41" s="4">
        <v>0</v>
      </c>
      <c r="K41" s="4">
        <v>0</v>
      </c>
      <c r="L41" s="4">
        <v>0</v>
      </c>
      <c r="M41" s="4">
        <v>0</v>
      </c>
      <c r="N41" s="4">
        <v>0</v>
      </c>
      <c r="O41" s="4">
        <v>0</v>
      </c>
      <c r="P41" s="4">
        <v>0</v>
      </c>
      <c r="Q41" s="4">
        <v>0</v>
      </c>
      <c r="R41" s="4">
        <v>0</v>
      </c>
      <c r="S41" s="4"/>
      <c r="T41" s="4" t="str">
        <f>IF(_xlfn.XLOOKUP(StatTbl[[#This Row],[Join]],TargetSlots[Join],TargetSlots[Join],"Не найдено")&lt;&gt;"Не найдено","Ищем","Игнорируем")</f>
        <v>Игнорируем</v>
      </c>
      <c r="U41" s="3" t="str">
        <f ca="1">IF(COUNTIFS(OFFSET(D41:$Q41,0,SearchDay-1,,15-SearchDay),"&lt;="&amp; ValidC,OFFSET(D41:$Q41,0,SearchDay-1,,15-SearchDay),"&gt;-1")&gt;0,"Есть слоты!","Слотов нет")</f>
        <v>Есть слоты!</v>
      </c>
      <c r="V41">
        <f ca="1">IF(T41="Ищем",IF(StatTbl[[#This Row],[Availability]]="Есть слоты!",COUNTIFS(OFFSET(D41:$R41,0,SearchDay-1),"&lt;="&amp; ValidC,OFFSET(D41:$R41,0,SearchDay-1),"&gt;-1"),0),0)</f>
        <v>0</v>
      </c>
      <c r="W41" t="str" cm="1">
        <f t="array" aca="1" ref="W41" ca="1">IF(StatTbl[[#This Row],[Кол-во слотов]]&gt;0, B41&amp;" "&amp;C41&amp;" "&amp;_xlfn.TEXTJOIN(", ",FALSE,TEXT(_xlfn._xlws.FILTER(OFFSET($D$8:$Q$8,0,SearchDay-1,,15-SearchDay),(OFFSET(D41:Q41,0,SearchDay-1,,15-SearchDay)&gt;-1)*(OFFSET(D41:Q41,0,SearchDay-1,,15-SearchDay)&lt;=ValidC)),"ДД/ММ")),"")</f>
        <v/>
      </c>
      <c r="X41" t="str">
        <f t="shared" si="1"/>
        <v>КазаньСуперсейф</v>
      </c>
    </row>
    <row r="42" spans="2:24" x14ac:dyDescent="0.45">
      <c r="B42" t="s">
        <v>17</v>
      </c>
      <c r="C42" t="s">
        <v>107</v>
      </c>
      <c r="D42" s="4">
        <v>-1</v>
      </c>
      <c r="E42" s="4">
        <v>5</v>
      </c>
      <c r="F42" s="4">
        <v>5</v>
      </c>
      <c r="G42" s="4">
        <v>5</v>
      </c>
      <c r="H42" s="4">
        <v>5</v>
      </c>
      <c r="I42" s="4">
        <v>5</v>
      </c>
      <c r="J42" s="4">
        <v>5</v>
      </c>
      <c r="K42" s="4">
        <v>5</v>
      </c>
      <c r="L42" s="4">
        <v>5</v>
      </c>
      <c r="M42" s="4">
        <v>-1</v>
      </c>
      <c r="N42" s="4">
        <v>-1</v>
      </c>
      <c r="O42" s="4">
        <v>5</v>
      </c>
      <c r="P42" s="4">
        <v>-1</v>
      </c>
      <c r="Q42" s="4">
        <v>-1</v>
      </c>
      <c r="R42" s="4">
        <v>-1</v>
      </c>
      <c r="S42" s="4"/>
      <c r="T42" s="4" t="str">
        <f>IF(_xlfn.XLOOKUP(StatTbl[[#This Row],[Join]],TargetSlots[Join],TargetSlots[Join],"Не найдено")&lt;&gt;"Не найдено","Ищем","Игнорируем")</f>
        <v>Ищем</v>
      </c>
      <c r="U42" s="3" t="str">
        <f ca="1">IF(COUNTIFS(OFFSET(D42:$Q42,0,SearchDay-1,,15-SearchDay),"&lt;="&amp; ValidC,OFFSET(D42:$Q42,0,SearchDay-1,,15-SearchDay),"&gt;-1")&gt;0,"Есть слоты!","Слотов нет")</f>
        <v>Слотов нет</v>
      </c>
      <c r="V42">
        <f ca="1">IF(T42="Ищем",IF(StatTbl[[#This Row],[Availability]]="Есть слоты!",COUNTIFS(OFFSET(D42:$R42,0,SearchDay-1),"&lt;="&amp; ValidC,OFFSET(D42:$R42,0,SearchDay-1),"&gt;-1"),0),0)</f>
        <v>0</v>
      </c>
      <c r="W42" t="str" cm="1">
        <f t="array" aca="1" ref="W42" ca="1">IF(StatTbl[[#This Row],[Кол-во слотов]]&gt;0, B42&amp;" "&amp;C42&amp;" "&amp;_xlfn.TEXTJOIN(", ",FALSE,TEXT(_xlfn._xlws.FILTER(OFFSET($D$8:$Q$8,0,SearchDay-1,,15-SearchDay),(OFFSET(D42:Q42,0,SearchDay-1,,15-SearchDay)&gt;-1)*(OFFSET(D42:Q42,0,SearchDay-1,,15-SearchDay)&lt;=ValidC)),"ДД/ММ")),"")</f>
        <v/>
      </c>
      <c r="X42" t="str">
        <f t="shared" si="1"/>
        <v>КолединоКороба</v>
      </c>
    </row>
    <row r="43" spans="2:24" x14ac:dyDescent="0.45">
      <c r="B43" t="s">
        <v>17</v>
      </c>
      <c r="C43" t="s">
        <v>108</v>
      </c>
      <c r="D43" s="4">
        <v>-1</v>
      </c>
      <c r="E43" s="4">
        <v>-1</v>
      </c>
      <c r="F43" s="4">
        <v>-1</v>
      </c>
      <c r="G43" s="4">
        <v>-1</v>
      </c>
      <c r="H43" s="4">
        <v>-1</v>
      </c>
      <c r="I43" s="4">
        <v>-1</v>
      </c>
      <c r="J43" s="4">
        <v>-1</v>
      </c>
      <c r="K43" s="4">
        <v>-1</v>
      </c>
      <c r="L43" s="4">
        <v>-1</v>
      </c>
      <c r="M43" s="4">
        <v>-1</v>
      </c>
      <c r="N43" s="4">
        <v>-1</v>
      </c>
      <c r="O43" s="4">
        <v>-1</v>
      </c>
      <c r="P43" s="4">
        <v>-1</v>
      </c>
      <c r="Q43" s="4">
        <v>-1</v>
      </c>
      <c r="R43" s="4">
        <v>-1</v>
      </c>
      <c r="S43" s="4"/>
      <c r="T43" s="4" t="str">
        <f>IF(_xlfn.XLOOKUP(StatTbl[[#This Row],[Join]],TargetSlots[Join],TargetSlots[Join],"Не найдено")&lt;&gt;"Не найдено","Ищем","Игнорируем")</f>
        <v>Ищем</v>
      </c>
      <c r="U43" s="3" t="str">
        <f ca="1">IF(COUNTIFS(OFFSET(D43:$Q43,0,SearchDay-1,,15-SearchDay),"&lt;="&amp; ValidC,OFFSET(D43:$Q43,0,SearchDay-1,,15-SearchDay),"&gt;-1")&gt;0,"Есть слоты!","Слотов нет")</f>
        <v>Слотов нет</v>
      </c>
      <c r="V43">
        <f ca="1">IF(T43="Ищем",IF(StatTbl[[#This Row],[Availability]]="Есть слоты!",COUNTIFS(OFFSET(D43:$R43,0,SearchDay-1),"&lt;="&amp; ValidC,OFFSET(D43:$R43,0,SearchDay-1),"&gt;-1"),0),0)</f>
        <v>0</v>
      </c>
      <c r="W43" t="str" cm="1">
        <f t="array" aca="1" ref="W43" ca="1">IF(StatTbl[[#This Row],[Кол-во слотов]]&gt;0, B43&amp;" "&amp;C43&amp;" "&amp;_xlfn.TEXTJOIN(", ",FALSE,TEXT(_xlfn._xlws.FILTER(OFFSET($D$8:$Q$8,0,SearchDay-1,,15-SearchDay),(OFFSET(D43:Q43,0,SearchDay-1,,15-SearchDay)&gt;-1)*(OFFSET(D43:Q43,0,SearchDay-1,,15-SearchDay)&lt;=ValidC)),"ДД/ММ")),"")</f>
        <v/>
      </c>
      <c r="X43" t="str">
        <f t="shared" si="1"/>
        <v>КолединоМонопаллеты</v>
      </c>
    </row>
    <row r="44" spans="2:24" x14ac:dyDescent="0.45">
      <c r="B44" t="s">
        <v>17</v>
      </c>
      <c r="C44" t="s">
        <v>6</v>
      </c>
      <c r="D44" s="4">
        <v>-1</v>
      </c>
      <c r="E44" s="4">
        <v>-1</v>
      </c>
      <c r="F44" s="4">
        <v>-1</v>
      </c>
      <c r="G44" s="4">
        <v>-1</v>
      </c>
      <c r="H44" s="4">
        <v>-1</v>
      </c>
      <c r="I44" s="4">
        <v>-1</v>
      </c>
      <c r="J44" s="4">
        <v>-1</v>
      </c>
      <c r="K44" s="4">
        <v>-1</v>
      </c>
      <c r="L44" s="4">
        <v>-1</v>
      </c>
      <c r="M44" s="4">
        <v>-1</v>
      </c>
      <c r="N44" s="4">
        <v>-1</v>
      </c>
      <c r="O44" s="4">
        <v>-1</v>
      </c>
      <c r="P44" s="4">
        <v>-1</v>
      </c>
      <c r="Q44" s="4">
        <v>-1</v>
      </c>
      <c r="R44" s="4">
        <v>-1</v>
      </c>
      <c r="S44" s="4"/>
      <c r="T44" s="4" t="str">
        <f>IF(_xlfn.XLOOKUP(StatTbl[[#This Row],[Join]],TargetSlots[Join],TargetSlots[Join],"Не найдено")&lt;&gt;"Не найдено","Ищем","Игнорируем")</f>
        <v>Игнорируем</v>
      </c>
      <c r="U44" s="3" t="str">
        <f ca="1">IF(COUNTIFS(OFFSET(D44:$Q44,0,SearchDay-1,,15-SearchDay),"&lt;="&amp; ValidC,OFFSET(D44:$Q44,0,SearchDay-1,,15-SearchDay),"&gt;-1")&gt;0,"Есть слоты!","Слотов нет")</f>
        <v>Слотов нет</v>
      </c>
      <c r="V44">
        <f ca="1">IF(T44="Ищем",IF(StatTbl[[#This Row],[Availability]]="Есть слоты!",COUNTIFS(OFFSET(D44:$R44,0,SearchDay-1),"&lt;="&amp; ValidC,OFFSET(D44:$R44,0,SearchDay-1),"&gt;-1"),0),0)</f>
        <v>0</v>
      </c>
      <c r="W44" t="str" cm="1">
        <f t="array" aca="1" ref="W44" ca="1">IF(StatTbl[[#This Row],[Кол-во слотов]]&gt;0, B44&amp;" "&amp;C44&amp;" "&amp;_xlfn.TEXTJOIN(", ",FALSE,TEXT(_xlfn._xlws.FILTER(OFFSET($D$8:$Q$8,0,SearchDay-1,,15-SearchDay),(OFFSET(D44:Q44,0,SearchDay-1,,15-SearchDay)&gt;-1)*(OFFSET(D44:Q44,0,SearchDay-1,,15-SearchDay)&lt;=ValidC)),"ДД/ММ")),"")</f>
        <v/>
      </c>
      <c r="X44" t="str">
        <f t="shared" si="1"/>
        <v>КолединоСуперсейф</v>
      </c>
    </row>
    <row r="45" spans="2:24" x14ac:dyDescent="0.45">
      <c r="B45" t="s">
        <v>18</v>
      </c>
      <c r="C45" t="s">
        <v>107</v>
      </c>
      <c r="D45" s="4">
        <v>0</v>
      </c>
      <c r="E45" s="4">
        <v>0</v>
      </c>
      <c r="F45" s="4">
        <v>0</v>
      </c>
      <c r="G45" s="4">
        <v>0</v>
      </c>
      <c r="H45" s="4">
        <v>0</v>
      </c>
      <c r="I45" s="4">
        <v>0</v>
      </c>
      <c r="J45" s="4">
        <v>0</v>
      </c>
      <c r="K45" s="4">
        <v>0</v>
      </c>
      <c r="L45" s="4">
        <v>0</v>
      </c>
      <c r="M45" s="4">
        <v>0</v>
      </c>
      <c r="N45" s="4">
        <v>0</v>
      </c>
      <c r="O45" s="4">
        <v>0</v>
      </c>
      <c r="P45" s="4">
        <v>0</v>
      </c>
      <c r="Q45" s="4">
        <v>0</v>
      </c>
      <c r="R45" s="4">
        <v>-1</v>
      </c>
      <c r="S45" s="4"/>
      <c r="T45" s="4" t="str">
        <f>IF(_xlfn.XLOOKUP(StatTbl[[#This Row],[Join]],TargetSlots[Join],TargetSlots[Join],"Не найдено")&lt;&gt;"Не найдено","Ищем","Игнорируем")</f>
        <v>Игнорируем</v>
      </c>
      <c r="U45" s="3" t="str">
        <f ca="1">IF(COUNTIFS(OFFSET(D45:$Q45,0,SearchDay-1,,15-SearchDay),"&lt;="&amp; ValidC,OFFSET(D45:$Q45,0,SearchDay-1,,15-SearchDay),"&gt;-1")&gt;0,"Есть слоты!","Слотов нет")</f>
        <v>Есть слоты!</v>
      </c>
      <c r="V45">
        <f ca="1">IF(T45="Ищем",IF(StatTbl[[#This Row],[Availability]]="Есть слоты!",COUNTIFS(OFFSET(D45:$R45,0,SearchDay-1),"&lt;="&amp; ValidC,OFFSET(D45:$R45,0,SearchDay-1),"&gt;-1"),0),0)</f>
        <v>0</v>
      </c>
      <c r="W45" t="str" cm="1">
        <f t="array" aca="1" ref="W45" ca="1">IF(StatTbl[[#This Row],[Кол-во слотов]]&gt;0, B45&amp;" "&amp;C45&amp;" "&amp;_xlfn.TEXTJOIN(", ",FALSE,TEXT(_xlfn._xlws.FILTER(OFFSET($D$8:$Q$8,0,SearchDay-1,,15-SearchDay),(OFFSET(D45:Q45,0,SearchDay-1,,15-SearchDay)&gt;-1)*(OFFSET(D45:Q45,0,SearchDay-1,,15-SearchDay)&lt;=ValidC)),"ДД/ММ")),"")</f>
        <v/>
      </c>
      <c r="X45" t="str">
        <f t="shared" si="1"/>
        <v>КотовскКороба</v>
      </c>
    </row>
    <row r="46" spans="2:24" x14ac:dyDescent="0.45">
      <c r="B46" t="s">
        <v>18</v>
      </c>
      <c r="C46" t="s">
        <v>108</v>
      </c>
      <c r="D46" s="4">
        <v>-1</v>
      </c>
      <c r="E46" s="4">
        <v>-1</v>
      </c>
      <c r="F46" s="4">
        <v>-1</v>
      </c>
      <c r="G46" s="4">
        <v>-1</v>
      </c>
      <c r="H46" s="4">
        <v>-1</v>
      </c>
      <c r="I46" s="4">
        <v>-1</v>
      </c>
      <c r="J46" s="4">
        <v>-1</v>
      </c>
      <c r="K46" s="4">
        <v>-1</v>
      </c>
      <c r="L46" s="4">
        <v>-1</v>
      </c>
      <c r="M46" s="4">
        <v>-1</v>
      </c>
      <c r="N46" s="4">
        <v>-1</v>
      </c>
      <c r="O46" s="4">
        <v>-1</v>
      </c>
      <c r="P46" s="4">
        <v>-1</v>
      </c>
      <c r="Q46" s="4">
        <v>-1</v>
      </c>
      <c r="R46" s="4">
        <v>-1</v>
      </c>
      <c r="S46" s="4"/>
      <c r="T46" s="4" t="str">
        <f>IF(_xlfn.XLOOKUP(StatTbl[[#This Row],[Join]],TargetSlots[Join],TargetSlots[Join],"Не найдено")&lt;&gt;"Не найдено","Ищем","Игнорируем")</f>
        <v>Игнорируем</v>
      </c>
      <c r="U46" s="3" t="str">
        <f ca="1">IF(COUNTIFS(OFFSET(D46:$Q46,0,SearchDay-1,,15-SearchDay),"&lt;="&amp; ValidC,OFFSET(D46:$Q46,0,SearchDay-1,,15-SearchDay),"&gt;-1")&gt;0,"Есть слоты!","Слотов нет")</f>
        <v>Слотов нет</v>
      </c>
      <c r="V46">
        <f ca="1">IF(T46="Ищем",IF(StatTbl[[#This Row],[Availability]]="Есть слоты!",COUNTIFS(OFFSET(D46:$R46,0,SearchDay-1),"&lt;="&amp; ValidC,OFFSET(D46:$R46,0,SearchDay-1),"&gt;-1"),0),0)</f>
        <v>0</v>
      </c>
      <c r="W46" t="str" cm="1">
        <f t="array" aca="1" ref="W46" ca="1">IF(StatTbl[[#This Row],[Кол-во слотов]]&gt;0, B46&amp;" "&amp;C46&amp;" "&amp;_xlfn.TEXTJOIN(", ",FALSE,TEXT(_xlfn._xlws.FILTER(OFFSET($D$8:$Q$8,0,SearchDay-1,,15-SearchDay),(OFFSET(D46:Q46,0,SearchDay-1,,15-SearchDay)&gt;-1)*(OFFSET(D46:Q46,0,SearchDay-1,,15-SearchDay)&lt;=ValidC)),"ДД/ММ")),"")</f>
        <v/>
      </c>
      <c r="X46" t="str">
        <f t="shared" si="1"/>
        <v>КотовскМонопаллеты</v>
      </c>
    </row>
    <row r="47" spans="2:24" x14ac:dyDescent="0.45">
      <c r="B47" t="s">
        <v>18</v>
      </c>
      <c r="C47" t="s">
        <v>6</v>
      </c>
      <c r="D47" s="4">
        <v>-1</v>
      </c>
      <c r="E47" s="4">
        <v>-1</v>
      </c>
      <c r="F47" s="4">
        <v>-1</v>
      </c>
      <c r="G47" s="4">
        <v>-1</v>
      </c>
      <c r="H47" s="4">
        <v>-1</v>
      </c>
      <c r="I47" s="4">
        <v>-1</v>
      </c>
      <c r="J47" s="4">
        <v>-1</v>
      </c>
      <c r="K47" s="4">
        <v>-1</v>
      </c>
      <c r="L47" s="4">
        <v>-1</v>
      </c>
      <c r="M47" s="4">
        <v>-1</v>
      </c>
      <c r="N47" s="4">
        <v>-1</v>
      </c>
      <c r="O47" s="4">
        <v>-1</v>
      </c>
      <c r="P47" s="4">
        <v>-1</v>
      </c>
      <c r="Q47" s="4">
        <v>-1</v>
      </c>
      <c r="R47" s="4">
        <v>-1</v>
      </c>
      <c r="S47" s="4"/>
      <c r="T47" s="4" t="str">
        <f>IF(_xlfn.XLOOKUP(StatTbl[[#This Row],[Join]],TargetSlots[Join],TargetSlots[Join],"Не найдено")&lt;&gt;"Не найдено","Ищем","Игнорируем")</f>
        <v>Игнорируем</v>
      </c>
      <c r="U47" s="3" t="str">
        <f ca="1">IF(COUNTIFS(OFFSET(D47:$Q47,0,SearchDay-1,,15-SearchDay),"&lt;="&amp; ValidC,OFFSET(D47:$Q47,0,SearchDay-1,,15-SearchDay),"&gt;-1")&gt;0,"Есть слоты!","Слотов нет")</f>
        <v>Слотов нет</v>
      </c>
      <c r="V47">
        <f ca="1">IF(T47="Ищем",IF(StatTbl[[#This Row],[Availability]]="Есть слоты!",COUNTIFS(OFFSET(D47:$R47,0,SearchDay-1),"&lt;="&amp; ValidC,OFFSET(D47:$R47,0,SearchDay-1),"&gt;-1"),0),0)</f>
        <v>0</v>
      </c>
      <c r="W47" t="str" cm="1">
        <f t="array" aca="1" ref="W47" ca="1">IF(StatTbl[[#This Row],[Кол-во слотов]]&gt;0, B47&amp;" "&amp;C47&amp;" "&amp;_xlfn.TEXTJOIN(", ",FALSE,TEXT(_xlfn._xlws.FILTER(OFFSET($D$8:$Q$8,0,SearchDay-1,,15-SearchDay),(OFFSET(D47:Q47,0,SearchDay-1,,15-SearchDay)&gt;-1)*(OFFSET(D47:Q47,0,SearchDay-1,,15-SearchDay)&lt;=ValidC)),"ДД/ММ")),"")</f>
        <v/>
      </c>
      <c r="X47" t="str">
        <f t="shared" si="1"/>
        <v>КотовскСуперсейф</v>
      </c>
    </row>
    <row r="48" spans="2:24" x14ac:dyDescent="0.45">
      <c r="B48" t="s">
        <v>19</v>
      </c>
      <c r="C48" t="s">
        <v>107</v>
      </c>
      <c r="D48" s="4">
        <v>0</v>
      </c>
      <c r="E48" s="4">
        <v>0</v>
      </c>
      <c r="F48" s="4">
        <v>0</v>
      </c>
      <c r="G48" s="4">
        <v>0</v>
      </c>
      <c r="H48" s="4">
        <v>0</v>
      </c>
      <c r="I48" s="4">
        <v>0</v>
      </c>
      <c r="J48" s="4">
        <v>0</v>
      </c>
      <c r="K48" s="4">
        <v>0</v>
      </c>
      <c r="L48" s="4">
        <v>0</v>
      </c>
      <c r="M48" s="4">
        <v>0</v>
      </c>
      <c r="N48" s="4">
        <v>-1</v>
      </c>
      <c r="O48" s="4">
        <v>-1</v>
      </c>
      <c r="P48" s="4">
        <v>-1</v>
      </c>
      <c r="Q48" s="4">
        <v>-1</v>
      </c>
      <c r="R48" s="4">
        <v>0</v>
      </c>
      <c r="S48" s="4"/>
      <c r="T48" s="4" t="str">
        <f>IF(_xlfn.XLOOKUP(StatTbl[[#This Row],[Join]],TargetSlots[Join],TargetSlots[Join],"Не найдено")&lt;&gt;"Не найдено","Ищем","Игнорируем")</f>
        <v>Игнорируем</v>
      </c>
      <c r="U48" s="3" t="str">
        <f ca="1">IF(COUNTIFS(OFFSET(D48:$Q48,0,SearchDay-1,,15-SearchDay),"&lt;="&amp; ValidC,OFFSET(D48:$Q48,0,SearchDay-1,,15-SearchDay),"&gt;-1")&gt;0,"Есть слоты!","Слотов нет")</f>
        <v>Есть слоты!</v>
      </c>
      <c r="V48">
        <f ca="1">IF(T48="Ищем",IF(StatTbl[[#This Row],[Availability]]="Есть слоты!",COUNTIFS(OFFSET(D48:$R48,0,SearchDay-1),"&lt;="&amp; ValidC,OFFSET(D48:$R48,0,SearchDay-1),"&gt;-1"),0),0)</f>
        <v>0</v>
      </c>
      <c r="W48" t="str" cm="1">
        <f t="array" aca="1" ref="W48" ca="1">IF(StatTbl[[#This Row],[Кол-во слотов]]&gt;0, B48&amp;" "&amp;C48&amp;" "&amp;_xlfn.TEXTJOIN(", ",FALSE,TEXT(_xlfn._xlws.FILTER(OFFSET($D$8:$Q$8,0,SearchDay-1,,15-SearchDay),(OFFSET(D48:Q48,0,SearchDay-1,,15-SearchDay)&gt;-1)*(OFFSET(D48:Q48,0,SearchDay-1,,15-SearchDay)&lt;=ValidC)),"ДД/ММ")),"")</f>
        <v/>
      </c>
      <c r="X48" t="str">
        <f t="shared" si="1"/>
        <v>Краснодар (Тихорецкая)Короба</v>
      </c>
    </row>
    <row r="49" spans="2:29" x14ac:dyDescent="0.45">
      <c r="B49" t="s">
        <v>19</v>
      </c>
      <c r="C49" t="s">
        <v>108</v>
      </c>
      <c r="D49" s="4">
        <v>-1</v>
      </c>
      <c r="E49" s="4">
        <v>-1</v>
      </c>
      <c r="F49" s="4">
        <v>-1</v>
      </c>
      <c r="G49" s="4">
        <v>-1</v>
      </c>
      <c r="H49" s="4">
        <v>-1</v>
      </c>
      <c r="I49" s="4">
        <v>-1</v>
      </c>
      <c r="J49" s="4">
        <v>-1</v>
      </c>
      <c r="K49" s="4">
        <v>-1</v>
      </c>
      <c r="L49" s="4">
        <v>-1</v>
      </c>
      <c r="M49" s="4">
        <v>-1</v>
      </c>
      <c r="N49" s="4">
        <v>-1</v>
      </c>
      <c r="O49" s="4">
        <v>-1</v>
      </c>
      <c r="P49" s="4">
        <v>-1</v>
      </c>
      <c r="Q49" s="4">
        <v>-1</v>
      </c>
      <c r="R49" s="4">
        <v>-1</v>
      </c>
      <c r="S49" s="4"/>
      <c r="T49" s="4" t="str">
        <f>IF(_xlfn.XLOOKUP(StatTbl[[#This Row],[Join]],TargetSlots[Join],TargetSlots[Join],"Не найдено")&lt;&gt;"Не найдено","Ищем","Игнорируем")</f>
        <v>Игнорируем</v>
      </c>
      <c r="U49" s="3" t="str">
        <f ca="1">IF(COUNTIFS(OFFSET(D49:$Q49,0,SearchDay-1,,15-SearchDay),"&lt;="&amp; ValidC,OFFSET(D49:$Q49,0,SearchDay-1,,15-SearchDay),"&gt;-1")&gt;0,"Есть слоты!","Слотов нет")</f>
        <v>Слотов нет</v>
      </c>
      <c r="V49">
        <f ca="1">IF(T49="Ищем",IF(StatTbl[[#This Row],[Availability]]="Есть слоты!",COUNTIFS(OFFSET(D49:$R49,0,SearchDay-1),"&lt;="&amp; ValidC,OFFSET(D49:$R49,0,SearchDay-1),"&gt;-1"),0),0)</f>
        <v>0</v>
      </c>
      <c r="W49" t="str" cm="1">
        <f t="array" aca="1" ref="W49" ca="1">IF(StatTbl[[#This Row],[Кол-во слотов]]&gt;0, B49&amp;" "&amp;C49&amp;" "&amp;_xlfn.TEXTJOIN(", ",FALSE,TEXT(_xlfn._xlws.FILTER(OFFSET($D$8:$Q$8,0,SearchDay-1,,15-SearchDay),(OFFSET(D49:Q49,0,SearchDay-1,,15-SearchDay)&gt;-1)*(OFFSET(D49:Q49,0,SearchDay-1,,15-SearchDay)&lt;=ValidC)),"ДД/ММ")),"")</f>
        <v/>
      </c>
      <c r="X49" t="str">
        <f t="shared" si="1"/>
        <v>Краснодар (Тихорецкая)Монопаллеты</v>
      </c>
      <c r="Z49" s="8"/>
      <c r="AA49" s="8"/>
      <c r="AB49" s="8"/>
      <c r="AC49" s="8"/>
    </row>
    <row r="50" spans="2:29" x14ac:dyDescent="0.45">
      <c r="B50" t="s">
        <v>19</v>
      </c>
      <c r="C50" t="s">
        <v>6</v>
      </c>
      <c r="D50" s="4">
        <v>0</v>
      </c>
      <c r="E50" s="4">
        <v>0</v>
      </c>
      <c r="F50" s="4">
        <v>0</v>
      </c>
      <c r="G50" s="4">
        <v>0</v>
      </c>
      <c r="H50" s="4">
        <v>0</v>
      </c>
      <c r="I50" s="4">
        <v>0</v>
      </c>
      <c r="J50" s="4">
        <v>0</v>
      </c>
      <c r="K50" s="4">
        <v>0</v>
      </c>
      <c r="L50" s="4">
        <v>0</v>
      </c>
      <c r="M50" s="4">
        <v>0</v>
      </c>
      <c r="N50" s="4">
        <v>-1</v>
      </c>
      <c r="O50" s="4">
        <v>-1</v>
      </c>
      <c r="P50" s="4">
        <v>-1</v>
      </c>
      <c r="Q50" s="4">
        <v>-1</v>
      </c>
      <c r="R50" s="4">
        <v>-1</v>
      </c>
      <c r="S50" s="4"/>
      <c r="T50" s="4" t="str">
        <f>IF(_xlfn.XLOOKUP(StatTbl[[#This Row],[Join]],TargetSlots[Join],TargetSlots[Join],"Не найдено")&lt;&gt;"Не найдено","Ищем","Игнорируем")</f>
        <v>Игнорируем</v>
      </c>
      <c r="U50" s="3" t="str">
        <f ca="1">IF(COUNTIFS(OFFSET(D50:$Q50,0,SearchDay-1,,15-SearchDay),"&lt;="&amp; ValidC,OFFSET(D50:$Q50,0,SearchDay-1,,15-SearchDay),"&gt;-1")&gt;0,"Есть слоты!","Слотов нет")</f>
        <v>Есть слоты!</v>
      </c>
      <c r="V50">
        <f ca="1">IF(T50="Ищем",IF(StatTbl[[#This Row],[Availability]]="Есть слоты!",COUNTIFS(OFFSET(D50:$R50,0,SearchDay-1),"&lt;="&amp; ValidC,OFFSET(D50:$R50,0,SearchDay-1),"&gt;-1"),0),0)</f>
        <v>0</v>
      </c>
      <c r="W50" t="str" cm="1">
        <f t="array" aca="1" ref="W50" ca="1">IF(StatTbl[[#This Row],[Кол-во слотов]]&gt;0, B50&amp;" "&amp;C50&amp;" "&amp;_xlfn.TEXTJOIN(", ",FALSE,TEXT(_xlfn._xlws.FILTER(OFFSET($D$8:$Q$8,0,SearchDay-1,,15-SearchDay),(OFFSET(D50:Q50,0,SearchDay-1,,15-SearchDay)&gt;-1)*(OFFSET(D50:Q50,0,SearchDay-1,,15-SearchDay)&lt;=ValidC)),"ДД/ММ")),"")</f>
        <v/>
      </c>
      <c r="X50" t="str">
        <f t="shared" si="1"/>
        <v>Краснодар (Тихорецкая)Суперсейф</v>
      </c>
      <c r="Z50" s="8"/>
      <c r="AA50" s="8"/>
      <c r="AB50" s="8"/>
      <c r="AC50" s="8"/>
    </row>
    <row r="51" spans="2:29" x14ac:dyDescent="0.45">
      <c r="B51" t="s">
        <v>167</v>
      </c>
      <c r="C51" t="s">
        <v>107</v>
      </c>
      <c r="D51" s="4">
        <v>-1</v>
      </c>
      <c r="E51" s="4">
        <v>-1</v>
      </c>
      <c r="F51" s="4">
        <v>-1</v>
      </c>
      <c r="G51" s="4">
        <v>-1</v>
      </c>
      <c r="H51" s="4">
        <v>-1</v>
      </c>
      <c r="I51" s="4">
        <v>-1</v>
      </c>
      <c r="J51" s="4">
        <v>-1</v>
      </c>
      <c r="K51" s="4">
        <v>-1</v>
      </c>
      <c r="L51" s="4">
        <v>-1</v>
      </c>
      <c r="M51" s="4">
        <v>-1</v>
      </c>
      <c r="N51" s="4">
        <v>-1</v>
      </c>
      <c r="O51" s="4">
        <v>-1</v>
      </c>
      <c r="P51" s="4">
        <v>-1</v>
      </c>
      <c r="Q51" s="4">
        <v>-1</v>
      </c>
      <c r="R51" s="4">
        <v>-1</v>
      </c>
      <c r="S51" s="4"/>
      <c r="T51" s="4" t="str">
        <f>IF(_xlfn.XLOOKUP(StatTbl[[#This Row],[Join]],TargetSlots[Join],TargetSlots[Join],"Не найдено")&lt;&gt;"Не найдено","Ищем","Игнорируем")</f>
        <v>Игнорируем</v>
      </c>
      <c r="U51" s="3" t="str">
        <f ca="1">IF(COUNTIFS(OFFSET(D51:$Q51,0,SearchDay-1,,15-SearchDay),"&lt;="&amp; ValidC,OFFSET(D51:$Q51,0,SearchDay-1,,15-SearchDay),"&gt;-1")&gt;0,"Есть слоты!","Слотов нет")</f>
        <v>Слотов нет</v>
      </c>
      <c r="V51">
        <f ca="1">IF(T51="Ищем",IF(StatTbl[[#This Row],[Availability]]="Есть слоты!",COUNTIFS(OFFSET(D51:$R51,0,SearchDay-1),"&lt;="&amp; ValidC,OFFSET(D51:$R51,0,SearchDay-1),"&gt;-1"),0),0)</f>
        <v>0</v>
      </c>
      <c r="W51" t="str" cm="1">
        <f t="array" aca="1" ref="W51" ca="1">IF(StatTbl[[#This Row],[Кол-во слотов]]&gt;0, B51&amp;" "&amp;C51&amp;" "&amp;_xlfn.TEXTJOIN(", ",FALSE,TEXT(_xlfn._xlws.FILTER(OFFSET($D$8:$Q$8,0,SearchDay-1,,15-SearchDay),(OFFSET(D51:Q51,0,SearchDay-1,,15-SearchDay)&gt;-1)*(OFFSET(D51:Q51,0,SearchDay-1,,15-SearchDay)&lt;=ValidC)),"ДД/ММ")),"")</f>
        <v/>
      </c>
      <c r="X51" t="str">
        <f t="shared" si="1"/>
        <v>МинскКороба</v>
      </c>
      <c r="Z51" s="8"/>
      <c r="AA51" s="8"/>
      <c r="AB51" s="8"/>
      <c r="AC51" s="8"/>
    </row>
    <row r="52" spans="2:29" x14ac:dyDescent="0.45">
      <c r="B52" t="s">
        <v>167</v>
      </c>
      <c r="C52" t="s">
        <v>108</v>
      </c>
      <c r="D52" s="4">
        <v>-1</v>
      </c>
      <c r="E52" s="4">
        <v>-1</v>
      </c>
      <c r="F52" s="4">
        <v>-1</v>
      </c>
      <c r="G52" s="4">
        <v>-1</v>
      </c>
      <c r="H52" s="4">
        <v>-1</v>
      </c>
      <c r="I52" s="4">
        <v>-1</v>
      </c>
      <c r="J52" s="4">
        <v>-1</v>
      </c>
      <c r="K52" s="4">
        <v>-1</v>
      </c>
      <c r="L52" s="4">
        <v>-1</v>
      </c>
      <c r="M52" s="4">
        <v>-1</v>
      </c>
      <c r="N52" s="4">
        <v>-1</v>
      </c>
      <c r="O52" s="4">
        <v>-1</v>
      </c>
      <c r="P52" s="4">
        <v>-1</v>
      </c>
      <c r="Q52" s="4">
        <v>-1</v>
      </c>
      <c r="R52" s="4">
        <v>-1</v>
      </c>
      <c r="S52" s="4"/>
      <c r="T52" s="4" t="str">
        <f>IF(_xlfn.XLOOKUP(StatTbl[[#This Row],[Join]],TargetSlots[Join],TargetSlots[Join],"Не найдено")&lt;&gt;"Не найдено","Ищем","Игнорируем")</f>
        <v>Игнорируем</v>
      </c>
      <c r="U52" s="3" t="str">
        <f ca="1">IF(COUNTIFS(OFFSET(D52:$Q52,0,SearchDay-1,,15-SearchDay),"&lt;="&amp; ValidC,OFFSET(D52:$Q52,0,SearchDay-1,,15-SearchDay),"&gt;-1")&gt;0,"Есть слоты!","Слотов нет")</f>
        <v>Слотов нет</v>
      </c>
      <c r="V52">
        <f ca="1">IF(T52="Ищем",IF(StatTbl[[#This Row],[Availability]]="Есть слоты!",COUNTIFS(OFFSET(D52:$R52,0,SearchDay-1),"&lt;="&amp; ValidC,OFFSET(D52:$R52,0,SearchDay-1),"&gt;-1"),0),0)</f>
        <v>0</v>
      </c>
      <c r="W52" t="str" cm="1">
        <f t="array" aca="1" ref="W52" ca="1">IF(StatTbl[[#This Row],[Кол-во слотов]]&gt;0, B52&amp;" "&amp;C52&amp;" "&amp;_xlfn.TEXTJOIN(", ",FALSE,TEXT(_xlfn._xlws.FILTER(OFFSET($D$8:$Q$8,0,SearchDay-1,,15-SearchDay),(OFFSET(D52:Q52,0,SearchDay-1,,15-SearchDay)&gt;-1)*(OFFSET(D52:Q52,0,SearchDay-1,,15-SearchDay)&lt;=ValidC)),"ДД/ММ")),"")</f>
        <v/>
      </c>
      <c r="X52" t="str">
        <f t="shared" si="1"/>
        <v>МинскМонопаллеты</v>
      </c>
      <c r="Z52" s="8"/>
      <c r="AA52" s="8"/>
      <c r="AB52" s="8"/>
      <c r="AC52" s="8"/>
    </row>
    <row r="53" spans="2:29" x14ac:dyDescent="0.45">
      <c r="B53" t="s">
        <v>167</v>
      </c>
      <c r="C53" t="s">
        <v>6</v>
      </c>
      <c r="D53" s="4">
        <v>-1</v>
      </c>
      <c r="E53" s="4">
        <v>-1</v>
      </c>
      <c r="F53" s="4">
        <v>-1</v>
      </c>
      <c r="G53" s="4">
        <v>-1</v>
      </c>
      <c r="H53" s="4">
        <v>-1</v>
      </c>
      <c r="I53" s="4">
        <v>-1</v>
      </c>
      <c r="J53" s="4">
        <v>-1</v>
      </c>
      <c r="K53" s="4">
        <v>-1</v>
      </c>
      <c r="L53" s="4">
        <v>-1</v>
      </c>
      <c r="M53" s="4">
        <v>-1</v>
      </c>
      <c r="N53" s="4">
        <v>-1</v>
      </c>
      <c r="O53" s="4">
        <v>-1</v>
      </c>
      <c r="P53" s="4">
        <v>-1</v>
      </c>
      <c r="Q53" s="4">
        <v>-1</v>
      </c>
      <c r="R53" s="4">
        <v>-1</v>
      </c>
      <c r="S53" s="4"/>
      <c r="T53" s="4" t="str">
        <f>IF(_xlfn.XLOOKUP(StatTbl[[#This Row],[Join]],TargetSlots[Join],TargetSlots[Join],"Не найдено")&lt;&gt;"Не найдено","Ищем","Игнорируем")</f>
        <v>Игнорируем</v>
      </c>
      <c r="U53" s="3" t="str">
        <f ca="1">IF(COUNTIFS(OFFSET(D53:$Q53,0,SearchDay-1,,15-SearchDay),"&lt;="&amp; ValidC,OFFSET(D53:$Q53,0,SearchDay-1,,15-SearchDay),"&gt;-1")&gt;0,"Есть слоты!","Слотов нет")</f>
        <v>Слотов нет</v>
      </c>
      <c r="V53">
        <f ca="1">IF(T53="Ищем",IF(StatTbl[[#This Row],[Availability]]="Есть слоты!",COUNTIFS(OFFSET(D53:$R53,0,SearchDay-1),"&lt;="&amp; ValidC,OFFSET(D53:$R53,0,SearchDay-1),"&gt;-1"),0),0)</f>
        <v>0</v>
      </c>
      <c r="W53" t="str" cm="1">
        <f t="array" aca="1" ref="W53" ca="1">IF(StatTbl[[#This Row],[Кол-во слотов]]&gt;0, B53&amp;" "&amp;C53&amp;" "&amp;_xlfn.TEXTJOIN(", ",FALSE,TEXT(_xlfn._xlws.FILTER(OFFSET($D$8:$Q$8,0,SearchDay-1,,15-SearchDay),(OFFSET(D53:Q53,0,SearchDay-1,,15-SearchDay)&gt;-1)*(OFFSET(D53:Q53,0,SearchDay-1,,15-SearchDay)&lt;=ValidC)),"ДД/ММ")),"")</f>
        <v/>
      </c>
      <c r="X53" t="str">
        <f t="shared" si="1"/>
        <v>МинскСуперсейф</v>
      </c>
      <c r="Z53" s="8"/>
      <c r="AA53" s="8"/>
      <c r="AB53" s="8"/>
      <c r="AC53" s="8"/>
    </row>
    <row r="54" spans="2:29" x14ac:dyDescent="0.45">
      <c r="B54" t="s">
        <v>20</v>
      </c>
      <c r="C54" t="s">
        <v>107</v>
      </c>
      <c r="D54" s="4">
        <v>0</v>
      </c>
      <c r="E54" s="4">
        <v>0</v>
      </c>
      <c r="F54" s="4">
        <v>0</v>
      </c>
      <c r="G54" s="4">
        <v>0</v>
      </c>
      <c r="H54" s="4">
        <v>0</v>
      </c>
      <c r="I54" s="4">
        <v>0</v>
      </c>
      <c r="J54" s="4">
        <v>0</v>
      </c>
      <c r="K54" s="4">
        <v>0</v>
      </c>
      <c r="L54" s="4">
        <v>0</v>
      </c>
      <c r="M54" s="4">
        <v>0</v>
      </c>
      <c r="N54" s="4">
        <v>0</v>
      </c>
      <c r="O54" s="4">
        <v>0</v>
      </c>
      <c r="P54" s="4">
        <v>0</v>
      </c>
      <c r="Q54" s="4">
        <v>0</v>
      </c>
      <c r="R54" s="4">
        <v>-1</v>
      </c>
      <c r="S54" s="4"/>
      <c r="T54" s="4" t="str">
        <f>IF(_xlfn.XLOOKUP(StatTbl[[#This Row],[Join]],TargetSlots[Join],TargetSlots[Join],"Не найдено")&lt;&gt;"Не найдено","Ищем","Игнорируем")</f>
        <v>Игнорируем</v>
      </c>
      <c r="U54" s="3" t="str">
        <f ca="1">IF(COUNTIFS(OFFSET(D54:$Q54,0,SearchDay-1,,15-SearchDay),"&lt;="&amp; ValidC,OFFSET(D54:$Q54,0,SearchDay-1,,15-SearchDay),"&gt;-1")&gt;0,"Есть слоты!","Слотов нет")</f>
        <v>Есть слоты!</v>
      </c>
      <c r="V54">
        <f ca="1">IF(T54="Ищем",IF(StatTbl[[#This Row],[Availability]]="Есть слоты!",COUNTIFS(OFFSET(D54:$R54,0,SearchDay-1),"&lt;="&amp; ValidC,OFFSET(D54:$R54,0,SearchDay-1),"&gt;-1"),0),0)</f>
        <v>0</v>
      </c>
      <c r="W54" t="str" cm="1">
        <f t="array" aca="1" ref="W54" ca="1">IF(StatTbl[[#This Row],[Кол-во слотов]]&gt;0, B54&amp;" "&amp;C54&amp;" "&amp;_xlfn.TEXTJOIN(", ",FALSE,TEXT(_xlfn._xlws.FILTER(OFFSET($D$8:$Q$8,0,SearchDay-1,,15-SearchDay),(OFFSET(D54:Q54,0,SearchDay-1,,15-SearchDay)&gt;-1)*(OFFSET(D54:Q54,0,SearchDay-1,,15-SearchDay)&lt;=ValidC)),"ДД/ММ")),"")</f>
        <v/>
      </c>
      <c r="X54" t="str">
        <f t="shared" si="1"/>
        <v>НевинномысскКороба</v>
      </c>
      <c r="Z54" s="8"/>
      <c r="AA54" s="8"/>
      <c r="AB54" s="8"/>
      <c r="AC54" s="8"/>
    </row>
    <row r="55" spans="2:29" x14ac:dyDescent="0.45">
      <c r="B55" t="s">
        <v>20</v>
      </c>
      <c r="C55" t="s">
        <v>108</v>
      </c>
      <c r="D55" s="4">
        <v>-1</v>
      </c>
      <c r="E55" s="4">
        <v>-1</v>
      </c>
      <c r="F55" s="4">
        <v>-1</v>
      </c>
      <c r="G55" s="4">
        <v>-1</v>
      </c>
      <c r="H55" s="4">
        <v>-1</v>
      </c>
      <c r="I55" s="4">
        <v>-1</v>
      </c>
      <c r="J55" s="4">
        <v>-1</v>
      </c>
      <c r="K55" s="4">
        <v>-1</v>
      </c>
      <c r="L55" s="4">
        <v>-1</v>
      </c>
      <c r="M55" s="4">
        <v>-1</v>
      </c>
      <c r="N55" s="4">
        <v>-1</v>
      </c>
      <c r="O55" s="4">
        <v>-1</v>
      </c>
      <c r="P55" s="4">
        <v>-1</v>
      </c>
      <c r="Q55" s="4">
        <v>-1</v>
      </c>
      <c r="R55" s="4">
        <v>-1</v>
      </c>
      <c r="S55" s="4"/>
      <c r="T55" s="4" t="str">
        <f>IF(_xlfn.XLOOKUP(StatTbl[[#This Row],[Join]],TargetSlots[Join],TargetSlots[Join],"Не найдено")&lt;&gt;"Не найдено","Ищем","Игнорируем")</f>
        <v>Игнорируем</v>
      </c>
      <c r="U55" s="3" t="str">
        <f ca="1">IF(COUNTIFS(OFFSET(D55:$Q55,0,SearchDay-1,,15-SearchDay),"&lt;="&amp; ValidC,OFFSET(D55:$Q55,0,SearchDay-1,,15-SearchDay),"&gt;-1")&gt;0,"Есть слоты!","Слотов нет")</f>
        <v>Слотов нет</v>
      </c>
      <c r="V55">
        <f ca="1">IF(T55="Ищем",IF(StatTbl[[#This Row],[Availability]]="Есть слоты!",COUNTIFS(OFFSET(D55:$R55,0,SearchDay-1),"&lt;="&amp; ValidC,OFFSET(D55:$R55,0,SearchDay-1),"&gt;-1"),0),0)</f>
        <v>0</v>
      </c>
      <c r="W55" t="str" cm="1">
        <f t="array" aca="1" ref="W55" ca="1">IF(StatTbl[[#This Row],[Кол-во слотов]]&gt;0, B55&amp;" "&amp;C55&amp;" "&amp;_xlfn.TEXTJOIN(", ",FALSE,TEXT(_xlfn._xlws.FILTER(OFFSET($D$8:$Q$8,0,SearchDay-1,,15-SearchDay),(OFFSET(D55:Q55,0,SearchDay-1,,15-SearchDay)&gt;-1)*(OFFSET(D55:Q55,0,SearchDay-1,,15-SearchDay)&lt;=ValidC)),"ДД/ММ")),"")</f>
        <v/>
      </c>
      <c r="X55" t="str">
        <f t="shared" si="1"/>
        <v>НевинномысскМонопаллеты</v>
      </c>
      <c r="Z55" s="8"/>
      <c r="AA55" s="8"/>
      <c r="AB55" s="8"/>
      <c r="AC55" s="8"/>
    </row>
    <row r="56" spans="2:29" x14ac:dyDescent="0.45">
      <c r="B56" t="s">
        <v>20</v>
      </c>
      <c r="C56" t="s">
        <v>6</v>
      </c>
      <c r="D56" s="4">
        <v>-1</v>
      </c>
      <c r="E56" s="4">
        <v>-1</v>
      </c>
      <c r="F56" s="4">
        <v>-1</v>
      </c>
      <c r="G56" s="4">
        <v>-1</v>
      </c>
      <c r="H56" s="4">
        <v>-1</v>
      </c>
      <c r="I56" s="4">
        <v>-1</v>
      </c>
      <c r="J56" s="4">
        <v>-1</v>
      </c>
      <c r="K56" s="4">
        <v>-1</v>
      </c>
      <c r="L56" s="4">
        <v>-1</v>
      </c>
      <c r="M56" s="4">
        <v>-1</v>
      </c>
      <c r="N56" s="4">
        <v>-1</v>
      </c>
      <c r="O56" s="4">
        <v>-1</v>
      </c>
      <c r="P56" s="4">
        <v>-1</v>
      </c>
      <c r="Q56" s="4">
        <v>-1</v>
      </c>
      <c r="R56" s="4">
        <v>-1</v>
      </c>
      <c r="S56" s="4"/>
      <c r="T56" s="4" t="str">
        <f>IF(_xlfn.XLOOKUP(StatTbl[[#This Row],[Join]],TargetSlots[Join],TargetSlots[Join],"Не найдено")&lt;&gt;"Не найдено","Ищем","Игнорируем")</f>
        <v>Игнорируем</v>
      </c>
      <c r="U56" s="3" t="str">
        <f ca="1">IF(COUNTIFS(OFFSET(D56:$Q56,0,SearchDay-1,,15-SearchDay),"&lt;="&amp; ValidC,OFFSET(D56:$Q56,0,SearchDay-1,,15-SearchDay),"&gt;-1")&gt;0,"Есть слоты!","Слотов нет")</f>
        <v>Слотов нет</v>
      </c>
      <c r="V56">
        <f ca="1">IF(T56="Ищем",IF(StatTbl[[#This Row],[Availability]]="Есть слоты!",COUNTIFS(OFFSET(D56:$R56,0,SearchDay-1),"&lt;="&amp; ValidC,OFFSET(D56:$R56,0,SearchDay-1),"&gt;-1"),0),0)</f>
        <v>0</v>
      </c>
      <c r="W56" t="str" cm="1">
        <f t="array" aca="1" ref="W56" ca="1">IF(StatTbl[[#This Row],[Кол-во слотов]]&gt;0, B56&amp;" "&amp;C56&amp;" "&amp;_xlfn.TEXTJOIN(", ",FALSE,TEXT(_xlfn._xlws.FILTER(OFFSET($D$8:$Q$8,0,SearchDay-1,,15-SearchDay),(OFFSET(D56:Q56,0,SearchDay-1,,15-SearchDay)&gt;-1)*(OFFSET(D56:Q56,0,SearchDay-1,,15-SearchDay)&lt;=ValidC)),"ДД/ММ")),"")</f>
        <v/>
      </c>
      <c r="X56" t="str">
        <f t="shared" si="1"/>
        <v>НевинномысскСуперсейф</v>
      </c>
      <c r="Z56" s="8"/>
      <c r="AA56" s="8"/>
      <c r="AB56" s="8"/>
      <c r="AC56" s="8"/>
    </row>
    <row r="57" spans="2:29" x14ac:dyDescent="0.45">
      <c r="B57" t="s">
        <v>21</v>
      </c>
      <c r="C57" t="s">
        <v>107</v>
      </c>
      <c r="D57" s="4">
        <v>-1</v>
      </c>
      <c r="E57" s="4">
        <v>-1</v>
      </c>
      <c r="F57" s="4">
        <v>-1</v>
      </c>
      <c r="G57" s="4">
        <v>-1</v>
      </c>
      <c r="H57" s="4">
        <v>-1</v>
      </c>
      <c r="I57" s="4">
        <v>-1</v>
      </c>
      <c r="J57" s="4">
        <v>-1</v>
      </c>
      <c r="K57" s="4">
        <v>-1</v>
      </c>
      <c r="L57" s="4">
        <v>-1</v>
      </c>
      <c r="M57" s="4">
        <v>-1</v>
      </c>
      <c r="N57" s="4">
        <v>-1</v>
      </c>
      <c r="O57" s="4">
        <v>-1</v>
      </c>
      <c r="P57" s="4">
        <v>-1</v>
      </c>
      <c r="Q57" s="4">
        <v>-1</v>
      </c>
      <c r="R57" s="4">
        <v>-1</v>
      </c>
      <c r="S57" s="4"/>
      <c r="T57" s="4" t="str">
        <f>IF(_xlfn.XLOOKUP(StatTbl[[#This Row],[Join]],TargetSlots[Join],TargetSlots[Join],"Не найдено")&lt;&gt;"Не найдено","Ищем","Игнорируем")</f>
        <v>Игнорируем</v>
      </c>
      <c r="U57" s="3" t="str">
        <f ca="1">IF(COUNTIFS(OFFSET(D57:$Q57,0,SearchDay-1,,15-SearchDay),"&lt;="&amp; ValidC,OFFSET(D57:$Q57,0,SearchDay-1,,15-SearchDay),"&gt;-1")&gt;0,"Есть слоты!","Слотов нет")</f>
        <v>Слотов нет</v>
      </c>
      <c r="V57">
        <f ca="1">IF(T57="Ищем",IF(StatTbl[[#This Row],[Availability]]="Есть слоты!",COUNTIFS(OFFSET(D57:$R57,0,SearchDay-1),"&lt;="&amp; ValidC,OFFSET(D57:$R57,0,SearchDay-1),"&gt;-1"),0),0)</f>
        <v>0</v>
      </c>
      <c r="W57" t="str" cm="1">
        <f t="array" aca="1" ref="W57" ca="1">IF(StatTbl[[#This Row],[Кол-во слотов]]&gt;0, B57&amp;" "&amp;C57&amp;" "&amp;_xlfn.TEXTJOIN(", ",FALSE,TEXT(_xlfn._xlws.FILTER(OFFSET($D$8:$Q$8,0,SearchDay-1,,15-SearchDay),(OFFSET(D57:Q57,0,SearchDay-1,,15-SearchDay)&gt;-1)*(OFFSET(D57:Q57,0,SearchDay-1,,15-SearchDay)&lt;=ValidC)),"ДД/ММ")),"")</f>
        <v/>
      </c>
      <c r="X57" t="str">
        <f t="shared" si="1"/>
        <v>НовосемейкиноКороба</v>
      </c>
      <c r="Z57" s="8"/>
      <c r="AA57" s="8"/>
      <c r="AB57" s="8"/>
      <c r="AC57" s="8"/>
    </row>
    <row r="58" spans="2:29" x14ac:dyDescent="0.45">
      <c r="B58" t="s">
        <v>21</v>
      </c>
      <c r="C58" t="s">
        <v>108</v>
      </c>
      <c r="D58" s="4">
        <v>-1</v>
      </c>
      <c r="E58" s="4">
        <v>-1</v>
      </c>
      <c r="F58" s="4">
        <v>-1</v>
      </c>
      <c r="G58" s="4">
        <v>-1</v>
      </c>
      <c r="H58" s="4">
        <v>-1</v>
      </c>
      <c r="I58" s="4">
        <v>-1</v>
      </c>
      <c r="J58" s="4">
        <v>-1</v>
      </c>
      <c r="K58" s="4">
        <v>-1</v>
      </c>
      <c r="L58" s="4">
        <v>-1</v>
      </c>
      <c r="M58" s="4">
        <v>-1</v>
      </c>
      <c r="N58" s="4">
        <v>-1</v>
      </c>
      <c r="O58" s="4">
        <v>-1</v>
      </c>
      <c r="P58" s="4">
        <v>-1</v>
      </c>
      <c r="Q58" s="4">
        <v>-1</v>
      </c>
      <c r="R58" s="4">
        <v>-1</v>
      </c>
      <c r="S58" s="4"/>
      <c r="T58" s="4" t="str">
        <f>IF(_xlfn.XLOOKUP(StatTbl[[#This Row],[Join]],TargetSlots[Join],TargetSlots[Join],"Не найдено")&lt;&gt;"Не найдено","Ищем","Игнорируем")</f>
        <v>Игнорируем</v>
      </c>
      <c r="U58" s="3" t="str">
        <f ca="1">IF(COUNTIFS(OFFSET(D58:$Q58,0,SearchDay-1,,15-SearchDay),"&lt;="&amp; ValidC,OFFSET(D58:$Q58,0,SearchDay-1,,15-SearchDay),"&gt;-1")&gt;0,"Есть слоты!","Слотов нет")</f>
        <v>Слотов нет</v>
      </c>
      <c r="V58">
        <f ca="1">IF(T58="Ищем",IF(StatTbl[[#This Row],[Availability]]="Есть слоты!",COUNTIFS(OFFSET(D58:$R58,0,SearchDay-1),"&lt;="&amp; ValidC,OFFSET(D58:$R58,0,SearchDay-1),"&gt;-1"),0),0)</f>
        <v>0</v>
      </c>
      <c r="W58" t="str" cm="1">
        <f t="array" aca="1" ref="W58" ca="1">IF(StatTbl[[#This Row],[Кол-во слотов]]&gt;0, B58&amp;" "&amp;C58&amp;" "&amp;_xlfn.TEXTJOIN(", ",FALSE,TEXT(_xlfn._xlws.FILTER(OFFSET($D$8:$Q$8,0,SearchDay-1,,15-SearchDay),(OFFSET(D58:Q58,0,SearchDay-1,,15-SearchDay)&gt;-1)*(OFFSET(D58:Q58,0,SearchDay-1,,15-SearchDay)&lt;=ValidC)),"ДД/ММ")),"")</f>
        <v/>
      </c>
      <c r="X58" t="str">
        <f t="shared" si="1"/>
        <v>НовосемейкиноМонопаллеты</v>
      </c>
      <c r="Z58" s="8"/>
      <c r="AA58" s="8"/>
      <c r="AB58" s="8"/>
      <c r="AC58" s="8"/>
    </row>
    <row r="59" spans="2:29" x14ac:dyDescent="0.45">
      <c r="B59" t="s">
        <v>21</v>
      </c>
      <c r="C59" t="s">
        <v>6</v>
      </c>
      <c r="D59" s="4">
        <v>-1</v>
      </c>
      <c r="E59" s="4">
        <v>-1</v>
      </c>
      <c r="F59" s="4">
        <v>-1</v>
      </c>
      <c r="G59" s="4">
        <v>-1</v>
      </c>
      <c r="H59" s="4">
        <v>-1</v>
      </c>
      <c r="I59" s="4">
        <v>-1</v>
      </c>
      <c r="J59" s="4">
        <v>-1</v>
      </c>
      <c r="K59" s="4">
        <v>-1</v>
      </c>
      <c r="L59" s="4">
        <v>-1</v>
      </c>
      <c r="M59" s="4">
        <v>-1</v>
      </c>
      <c r="N59" s="4">
        <v>-1</v>
      </c>
      <c r="O59" s="4">
        <v>-1</v>
      </c>
      <c r="P59" s="4">
        <v>-1</v>
      </c>
      <c r="Q59" s="4">
        <v>-1</v>
      </c>
      <c r="R59" s="4">
        <v>-1</v>
      </c>
      <c r="S59" s="4"/>
      <c r="T59" s="4" t="str">
        <f>IF(_xlfn.XLOOKUP(StatTbl[[#This Row],[Join]],TargetSlots[Join],TargetSlots[Join],"Не найдено")&lt;&gt;"Не найдено","Ищем","Игнорируем")</f>
        <v>Игнорируем</v>
      </c>
      <c r="U59" s="3" t="str">
        <f ca="1">IF(COUNTIFS(OFFSET(D59:$Q59,0,SearchDay-1,,15-SearchDay),"&lt;="&amp; ValidC,OFFSET(D59:$Q59,0,SearchDay-1,,15-SearchDay),"&gt;-1")&gt;0,"Есть слоты!","Слотов нет")</f>
        <v>Слотов нет</v>
      </c>
      <c r="V59">
        <f ca="1">IF(T59="Ищем",IF(StatTbl[[#This Row],[Availability]]="Есть слоты!",COUNTIFS(OFFSET(D59:$R59,0,SearchDay-1),"&lt;="&amp; ValidC,OFFSET(D59:$R59,0,SearchDay-1),"&gt;-1"),0),0)</f>
        <v>0</v>
      </c>
      <c r="W59" t="str" cm="1">
        <f t="array" aca="1" ref="W59" ca="1">IF(StatTbl[[#This Row],[Кол-во слотов]]&gt;0, B59&amp;" "&amp;C59&amp;" "&amp;_xlfn.TEXTJOIN(", ",FALSE,TEXT(_xlfn._xlws.FILTER(OFFSET($D$8:$Q$8,0,SearchDay-1,,15-SearchDay),(OFFSET(D59:Q59,0,SearchDay-1,,15-SearchDay)&gt;-1)*(OFFSET(D59:Q59,0,SearchDay-1,,15-SearchDay)&lt;=ValidC)),"ДД/ММ")),"")</f>
        <v/>
      </c>
      <c r="X59" t="str">
        <f t="shared" si="1"/>
        <v>НовосемейкиноСуперсейф</v>
      </c>
      <c r="Z59" s="8"/>
      <c r="AA59" s="8"/>
      <c r="AB59" s="8"/>
      <c r="AC59" s="8"/>
    </row>
    <row r="60" spans="2:29" x14ac:dyDescent="0.45">
      <c r="B60" t="s">
        <v>173</v>
      </c>
      <c r="C60" t="s">
        <v>107</v>
      </c>
      <c r="D60" s="4">
        <v>-1</v>
      </c>
      <c r="E60" s="4">
        <v>-1</v>
      </c>
      <c r="F60" s="4">
        <v>-1</v>
      </c>
      <c r="G60" s="4">
        <v>-1</v>
      </c>
      <c r="H60" s="4">
        <v>-1</v>
      </c>
      <c r="I60" s="4">
        <v>-1</v>
      </c>
      <c r="J60" s="4">
        <v>-1</v>
      </c>
      <c r="K60" s="4">
        <v>-1</v>
      </c>
      <c r="L60" s="4">
        <v>-1</v>
      </c>
      <c r="M60" s="4">
        <v>-1</v>
      </c>
      <c r="N60" s="4">
        <v>-1</v>
      </c>
      <c r="O60" s="4">
        <v>-1</v>
      </c>
      <c r="P60" s="4">
        <v>-1</v>
      </c>
      <c r="Q60" s="4">
        <v>-1</v>
      </c>
      <c r="R60" s="4">
        <v>-1</v>
      </c>
      <c r="S60" s="4"/>
      <c r="T60" s="4" t="str">
        <f>IF(_xlfn.XLOOKUP(StatTbl[[#This Row],[Join]],TargetSlots[Join],TargetSlots[Join],"Не найдено")&lt;&gt;"Не найдено","Ищем","Игнорируем")</f>
        <v>Игнорируем</v>
      </c>
      <c r="U60" s="3" t="str">
        <f ca="1">IF(COUNTIFS(OFFSET(D60:$Q60,0,SearchDay-1,,15-SearchDay),"&lt;="&amp; ValidC,OFFSET(D60:$Q60,0,SearchDay-1,,15-SearchDay),"&gt;-1")&gt;0,"Есть слоты!","Слотов нет")</f>
        <v>Слотов нет</v>
      </c>
      <c r="V60">
        <f ca="1">IF(T60="Ищем",IF(StatTbl[[#This Row],[Availability]]="Есть слоты!",COUNTIFS(OFFSET(D60:$R60,0,SearchDay-1),"&lt;="&amp; ValidC,OFFSET(D60:$R60,0,SearchDay-1),"&gt;-1"),0),0)</f>
        <v>0</v>
      </c>
      <c r="W60" t="str" cm="1">
        <f t="array" aca="1" ref="W60" ca="1">IF(StatTbl[[#This Row],[Кол-во слотов]]&gt;0, B60&amp;" "&amp;C60&amp;" "&amp;_xlfn.TEXTJOIN(", ",FALSE,TEXT(_xlfn._xlws.FILTER(OFFSET($D$8:$Q$8,0,SearchDay-1,,15-SearchDay),(OFFSET(D60:Q60,0,SearchDay-1,,15-SearchDay)&gt;-1)*(OFFSET(D60:Q60,0,SearchDay-1,,15-SearchDay)&lt;=ValidC)),"ДД/ММ")),"")</f>
        <v/>
      </c>
      <c r="X60" t="str">
        <f t="shared" si="1"/>
        <v>НовосибирскКороба</v>
      </c>
      <c r="Z60" s="8"/>
      <c r="AA60" s="8"/>
      <c r="AB60" s="8"/>
      <c r="AC60" s="8"/>
    </row>
    <row r="61" spans="2:29" x14ac:dyDescent="0.45">
      <c r="B61" t="s">
        <v>173</v>
      </c>
      <c r="C61" t="s">
        <v>108</v>
      </c>
      <c r="D61" s="4">
        <v>-1</v>
      </c>
      <c r="E61" s="4">
        <v>-1</v>
      </c>
      <c r="F61" s="4">
        <v>-1</v>
      </c>
      <c r="G61" s="4">
        <v>-1</v>
      </c>
      <c r="H61" s="4">
        <v>-1</v>
      </c>
      <c r="I61" s="4">
        <v>-1</v>
      </c>
      <c r="J61" s="4">
        <v>-1</v>
      </c>
      <c r="K61" s="4">
        <v>-1</v>
      </c>
      <c r="L61" s="4">
        <v>-1</v>
      </c>
      <c r="M61" s="4">
        <v>-1</v>
      </c>
      <c r="N61" s="4">
        <v>-1</v>
      </c>
      <c r="O61" s="4">
        <v>-1</v>
      </c>
      <c r="P61" s="4">
        <v>-1</v>
      </c>
      <c r="Q61" s="4">
        <v>-1</v>
      </c>
      <c r="R61" s="4">
        <v>-1</v>
      </c>
      <c r="S61" s="4"/>
      <c r="T61" s="4" t="str">
        <f>IF(_xlfn.XLOOKUP(StatTbl[[#This Row],[Join]],TargetSlots[Join],TargetSlots[Join],"Не найдено")&lt;&gt;"Не найдено","Ищем","Игнорируем")</f>
        <v>Игнорируем</v>
      </c>
      <c r="U61" s="3" t="str">
        <f ca="1">IF(COUNTIFS(OFFSET(D61:$Q61,0,SearchDay-1,,15-SearchDay),"&lt;="&amp; ValidC,OFFSET(D61:$Q61,0,SearchDay-1,,15-SearchDay),"&gt;-1")&gt;0,"Есть слоты!","Слотов нет")</f>
        <v>Слотов нет</v>
      </c>
      <c r="V61">
        <f ca="1">IF(T61="Ищем",IF(StatTbl[[#This Row],[Availability]]="Есть слоты!",COUNTIFS(OFFSET(D61:$R61,0,SearchDay-1),"&lt;="&amp; ValidC,OFFSET(D61:$R61,0,SearchDay-1),"&gt;-1"),0),0)</f>
        <v>0</v>
      </c>
      <c r="W61" t="str" cm="1">
        <f t="array" aca="1" ref="W61" ca="1">IF(StatTbl[[#This Row],[Кол-во слотов]]&gt;0, B61&amp;" "&amp;C61&amp;" "&amp;_xlfn.TEXTJOIN(", ",FALSE,TEXT(_xlfn._xlws.FILTER(OFFSET($D$8:$Q$8,0,SearchDay-1,,15-SearchDay),(OFFSET(D61:Q61,0,SearchDay-1,,15-SearchDay)&gt;-1)*(OFFSET(D61:Q61,0,SearchDay-1,,15-SearchDay)&lt;=ValidC)),"ДД/ММ")),"")</f>
        <v/>
      </c>
      <c r="X61" t="str">
        <f t="shared" si="1"/>
        <v>НовосибирскМонопаллеты</v>
      </c>
      <c r="Z61" s="8"/>
      <c r="AA61" s="8"/>
      <c r="AB61" s="8"/>
      <c r="AC61" s="8"/>
    </row>
    <row r="62" spans="2:29" x14ac:dyDescent="0.45">
      <c r="B62" t="s">
        <v>173</v>
      </c>
      <c r="C62" t="s">
        <v>6</v>
      </c>
      <c r="D62" s="4">
        <v>-1</v>
      </c>
      <c r="E62" s="4">
        <v>-1</v>
      </c>
      <c r="F62" s="4">
        <v>-1</v>
      </c>
      <c r="G62" s="4">
        <v>-1</v>
      </c>
      <c r="H62" s="4">
        <v>-1</v>
      </c>
      <c r="I62" s="4">
        <v>-1</v>
      </c>
      <c r="J62" s="4">
        <v>-1</v>
      </c>
      <c r="K62" s="4">
        <v>-1</v>
      </c>
      <c r="L62" s="4">
        <v>-1</v>
      </c>
      <c r="M62" s="4">
        <v>-1</v>
      </c>
      <c r="N62" s="4">
        <v>-1</v>
      </c>
      <c r="O62" s="4">
        <v>-1</v>
      </c>
      <c r="P62" s="4">
        <v>-1</v>
      </c>
      <c r="Q62" s="4">
        <v>-1</v>
      </c>
      <c r="R62" s="4">
        <v>-1</v>
      </c>
      <c r="S62" s="4"/>
      <c r="T62" s="4" t="str">
        <f>IF(_xlfn.XLOOKUP(StatTbl[[#This Row],[Join]],TargetSlots[Join],TargetSlots[Join],"Не найдено")&lt;&gt;"Не найдено","Ищем","Игнорируем")</f>
        <v>Игнорируем</v>
      </c>
      <c r="U62" s="3" t="str">
        <f ca="1">IF(COUNTIFS(OFFSET(D62:$Q62,0,SearchDay-1,,15-SearchDay),"&lt;="&amp; ValidC,OFFSET(D62:$Q62,0,SearchDay-1,,15-SearchDay),"&gt;-1")&gt;0,"Есть слоты!","Слотов нет")</f>
        <v>Слотов нет</v>
      </c>
      <c r="V62">
        <f ca="1">IF(T62="Ищем",IF(StatTbl[[#This Row],[Availability]]="Есть слоты!",COUNTIFS(OFFSET(D62:$R62,0,SearchDay-1),"&lt;="&amp; ValidC,OFFSET(D62:$R62,0,SearchDay-1),"&gt;-1"),0),0)</f>
        <v>0</v>
      </c>
      <c r="W62" t="str" cm="1">
        <f t="array" aca="1" ref="W62" ca="1">IF(StatTbl[[#This Row],[Кол-во слотов]]&gt;0, B62&amp;" "&amp;C62&amp;" "&amp;_xlfn.TEXTJOIN(", ",FALSE,TEXT(_xlfn._xlws.FILTER(OFFSET($D$8:$Q$8,0,SearchDay-1,,15-SearchDay),(OFFSET(D62:Q62,0,SearchDay-1,,15-SearchDay)&gt;-1)*(OFFSET(D62:Q62,0,SearchDay-1,,15-SearchDay)&lt;=ValidC)),"ДД/ММ")),"")</f>
        <v/>
      </c>
      <c r="X62" t="str">
        <f t="shared" si="1"/>
        <v>НовосибирскСуперсейф</v>
      </c>
      <c r="Z62" s="8"/>
      <c r="AA62" s="8"/>
      <c r="AB62" s="8"/>
      <c r="AC62" s="8"/>
    </row>
    <row r="63" spans="2:29" x14ac:dyDescent="0.45">
      <c r="B63" t="s">
        <v>22</v>
      </c>
      <c r="C63" t="s">
        <v>107</v>
      </c>
      <c r="D63" s="4">
        <v>-1</v>
      </c>
      <c r="E63" s="4">
        <v>-1</v>
      </c>
      <c r="F63" s="4">
        <v>-1</v>
      </c>
      <c r="G63" s="4">
        <v>-1</v>
      </c>
      <c r="H63" s="4">
        <v>-1</v>
      </c>
      <c r="I63" s="4">
        <v>-1</v>
      </c>
      <c r="J63" s="4">
        <v>-1</v>
      </c>
      <c r="K63" s="4">
        <v>-1</v>
      </c>
      <c r="L63" s="4">
        <v>-1</v>
      </c>
      <c r="M63" s="4">
        <v>-1</v>
      </c>
      <c r="N63" s="4">
        <v>-1</v>
      </c>
      <c r="O63" s="4">
        <v>-1</v>
      </c>
      <c r="P63" s="4">
        <v>-1</v>
      </c>
      <c r="Q63" s="4">
        <v>-1</v>
      </c>
      <c r="R63" s="4">
        <v>-1</v>
      </c>
      <c r="S63" s="4"/>
      <c r="T63" s="4" t="str">
        <f>IF(_xlfn.XLOOKUP(StatTbl[[#This Row],[Join]],TargetSlots[Join],TargetSlots[Join],"Не найдено")&lt;&gt;"Не найдено","Ищем","Игнорируем")</f>
        <v>Игнорируем</v>
      </c>
      <c r="U63" s="3" t="str">
        <f ca="1">IF(COUNTIFS(OFFSET(D63:$Q63,0,SearchDay-1,,15-SearchDay),"&lt;="&amp; ValidC,OFFSET(D63:$Q63,0,SearchDay-1,,15-SearchDay),"&gt;-1")&gt;0,"Есть слоты!","Слотов нет")</f>
        <v>Слотов нет</v>
      </c>
      <c r="V63">
        <f ca="1">IF(T63="Ищем",IF(StatTbl[[#This Row],[Availability]]="Есть слоты!",COUNTIFS(OFFSET(D63:$R63,0,SearchDay-1),"&lt;="&amp; ValidC,OFFSET(D63:$R63,0,SearchDay-1),"&gt;-1"),0),0)</f>
        <v>0</v>
      </c>
      <c r="W63" t="str" cm="1">
        <f t="array" aca="1" ref="W63" ca="1">IF(StatTbl[[#This Row],[Кол-во слотов]]&gt;0, B63&amp;" "&amp;C63&amp;" "&amp;_xlfn.TEXTJOIN(", ",FALSE,TEXT(_xlfn._xlws.FILTER(OFFSET($D$8:$Q$8,0,SearchDay-1,,15-SearchDay),(OFFSET(D63:Q63,0,SearchDay-1,,15-SearchDay)&gt;-1)*(OFFSET(D63:Q63,0,SearchDay-1,,15-SearchDay)&lt;=ValidC)),"ДД/ММ")),"")</f>
        <v/>
      </c>
      <c r="X63" t="str">
        <f t="shared" si="1"/>
        <v>ОбуховоКороба</v>
      </c>
      <c r="Z63" s="8"/>
      <c r="AA63" s="8"/>
      <c r="AB63" s="8"/>
      <c r="AC63" s="8"/>
    </row>
    <row r="64" spans="2:29" x14ac:dyDescent="0.45">
      <c r="B64" t="s">
        <v>22</v>
      </c>
      <c r="C64" t="s">
        <v>108</v>
      </c>
      <c r="D64" s="4">
        <v>-1</v>
      </c>
      <c r="E64" s="4">
        <v>-1</v>
      </c>
      <c r="F64" s="4">
        <v>-1</v>
      </c>
      <c r="G64" s="4">
        <v>-1</v>
      </c>
      <c r="H64" s="4">
        <v>-1</v>
      </c>
      <c r="I64" s="4">
        <v>-1</v>
      </c>
      <c r="J64" s="4">
        <v>-1</v>
      </c>
      <c r="K64" s="4">
        <v>-1</v>
      </c>
      <c r="L64" s="4">
        <v>-1</v>
      </c>
      <c r="M64" s="4">
        <v>-1</v>
      </c>
      <c r="N64" s="4">
        <v>-1</v>
      </c>
      <c r="O64" s="4">
        <v>-1</v>
      </c>
      <c r="P64" s="4">
        <v>-1</v>
      </c>
      <c r="Q64" s="4">
        <v>-1</v>
      </c>
      <c r="R64" s="4">
        <v>-1</v>
      </c>
      <c r="S64" s="4"/>
      <c r="T64" s="4" t="str">
        <f>IF(_xlfn.XLOOKUP(StatTbl[[#This Row],[Join]],TargetSlots[Join],TargetSlots[Join],"Не найдено")&lt;&gt;"Не найдено","Ищем","Игнорируем")</f>
        <v>Игнорируем</v>
      </c>
      <c r="U64" s="3" t="str">
        <f ca="1">IF(COUNTIFS(OFFSET(D64:$Q64,0,SearchDay-1,,15-SearchDay),"&lt;="&amp; ValidC,OFFSET(D64:$Q64,0,SearchDay-1,,15-SearchDay),"&gt;-1")&gt;0,"Есть слоты!","Слотов нет")</f>
        <v>Слотов нет</v>
      </c>
      <c r="V64">
        <f ca="1">IF(T64="Ищем",IF(StatTbl[[#This Row],[Availability]]="Есть слоты!",COUNTIFS(OFFSET(D64:$R64,0,SearchDay-1),"&lt;="&amp; ValidC,OFFSET(D64:$R64,0,SearchDay-1),"&gt;-1"),0),0)</f>
        <v>0</v>
      </c>
      <c r="W64" t="str" cm="1">
        <f t="array" aca="1" ref="W64" ca="1">IF(StatTbl[[#This Row],[Кол-во слотов]]&gt;0, B64&amp;" "&amp;C64&amp;" "&amp;_xlfn.TEXTJOIN(", ",FALSE,TEXT(_xlfn._xlws.FILTER(OFFSET($D$8:$Q$8,0,SearchDay-1,,15-SearchDay),(OFFSET(D64:Q64,0,SearchDay-1,,15-SearchDay)&gt;-1)*(OFFSET(D64:Q64,0,SearchDay-1,,15-SearchDay)&lt;=ValidC)),"ДД/ММ")),"")</f>
        <v/>
      </c>
      <c r="X64" t="str">
        <f t="shared" si="1"/>
        <v>ОбуховоМонопаллеты</v>
      </c>
      <c r="Z64" s="8"/>
      <c r="AA64" s="8"/>
      <c r="AB64" s="8"/>
      <c r="AC64" s="8"/>
    </row>
    <row r="65" spans="2:29" x14ac:dyDescent="0.45">
      <c r="B65" t="s">
        <v>22</v>
      </c>
      <c r="C65" t="s">
        <v>6</v>
      </c>
      <c r="D65" s="4">
        <v>-1</v>
      </c>
      <c r="E65" s="4">
        <v>-1</v>
      </c>
      <c r="F65" s="4">
        <v>-1</v>
      </c>
      <c r="G65" s="4">
        <v>-1</v>
      </c>
      <c r="H65" s="4">
        <v>-1</v>
      </c>
      <c r="I65" s="4">
        <v>-1</v>
      </c>
      <c r="J65" s="4">
        <v>-1</v>
      </c>
      <c r="K65" s="4">
        <v>-1</v>
      </c>
      <c r="L65" s="4">
        <v>-1</v>
      </c>
      <c r="M65" s="4">
        <v>-1</v>
      </c>
      <c r="N65" s="4">
        <v>-1</v>
      </c>
      <c r="O65" s="4">
        <v>-1</v>
      </c>
      <c r="P65" s="4">
        <v>-1</v>
      </c>
      <c r="Q65" s="4">
        <v>-1</v>
      </c>
      <c r="R65" s="4">
        <v>-1</v>
      </c>
      <c r="S65" s="4"/>
      <c r="T65" s="4" t="str">
        <f>IF(_xlfn.XLOOKUP(StatTbl[[#This Row],[Join]],TargetSlots[Join],TargetSlots[Join],"Не найдено")&lt;&gt;"Не найдено","Ищем","Игнорируем")</f>
        <v>Игнорируем</v>
      </c>
      <c r="U65" s="3" t="str">
        <f ca="1">IF(COUNTIFS(OFFSET(D65:$Q65,0,SearchDay-1,,15-SearchDay),"&lt;="&amp; ValidC,OFFSET(D65:$Q65,0,SearchDay-1,,15-SearchDay),"&gt;-1")&gt;0,"Есть слоты!","Слотов нет")</f>
        <v>Слотов нет</v>
      </c>
      <c r="V65">
        <f ca="1">IF(T65="Ищем",IF(StatTbl[[#This Row],[Availability]]="Есть слоты!",COUNTIFS(OFFSET(D65:$R65,0,SearchDay-1),"&lt;="&amp; ValidC,OFFSET(D65:$R65,0,SearchDay-1),"&gt;-1"),0),0)</f>
        <v>0</v>
      </c>
      <c r="W65" t="str" cm="1">
        <f t="array" aca="1" ref="W65" ca="1">IF(StatTbl[[#This Row],[Кол-во слотов]]&gt;0, B65&amp;" "&amp;C65&amp;" "&amp;_xlfn.TEXTJOIN(", ",FALSE,TEXT(_xlfn._xlws.FILTER(OFFSET($D$8:$Q$8,0,SearchDay-1,,15-SearchDay),(OFFSET(D65:Q65,0,SearchDay-1,,15-SearchDay)&gt;-1)*(OFFSET(D65:Q65,0,SearchDay-1,,15-SearchDay)&lt;=ValidC)),"ДД/ММ")),"")</f>
        <v/>
      </c>
      <c r="X65" t="str">
        <f t="shared" si="1"/>
        <v>ОбуховоСуперсейф</v>
      </c>
      <c r="Z65" s="8"/>
      <c r="AA65" s="8"/>
      <c r="AB65" s="8"/>
      <c r="AC65" s="8"/>
    </row>
    <row r="66" spans="2:29" x14ac:dyDescent="0.45">
      <c r="B66" t="s">
        <v>23</v>
      </c>
      <c r="C66" t="s">
        <v>107</v>
      </c>
      <c r="D66" s="4">
        <v>-1</v>
      </c>
      <c r="E66" s="4">
        <v>-1</v>
      </c>
      <c r="F66" s="4">
        <v>-1</v>
      </c>
      <c r="G66" s="4">
        <v>-1</v>
      </c>
      <c r="H66" s="4">
        <v>-1</v>
      </c>
      <c r="I66" s="4">
        <v>-1</v>
      </c>
      <c r="J66" s="4">
        <v>-1</v>
      </c>
      <c r="K66" s="4">
        <v>-1</v>
      </c>
      <c r="L66" s="4">
        <v>-1</v>
      </c>
      <c r="M66" s="4">
        <v>-1</v>
      </c>
      <c r="N66" s="4">
        <v>-1</v>
      </c>
      <c r="O66" s="4">
        <v>-1</v>
      </c>
      <c r="P66" s="4">
        <v>-1</v>
      </c>
      <c r="Q66" s="4">
        <v>-1</v>
      </c>
      <c r="R66" s="4">
        <v>-1</v>
      </c>
      <c r="S66" s="4"/>
      <c r="T66" s="4" t="str">
        <f>IF(_xlfn.XLOOKUP(StatTbl[[#This Row],[Join]],TargetSlots[Join],TargetSlots[Join],"Не найдено")&lt;&gt;"Не найдено","Ищем","Игнорируем")</f>
        <v>Игнорируем</v>
      </c>
      <c r="U66" s="3" t="str">
        <f ca="1">IF(COUNTIFS(OFFSET(D66:$Q66,0,SearchDay-1,,15-SearchDay),"&lt;="&amp; ValidC,OFFSET(D66:$Q66,0,SearchDay-1,,15-SearchDay),"&gt;-1")&gt;0,"Есть слоты!","Слотов нет")</f>
        <v>Слотов нет</v>
      </c>
      <c r="V66">
        <f ca="1">IF(T66="Ищем",IF(StatTbl[[#This Row],[Availability]]="Есть слоты!",COUNTIFS(OFFSET(D66:$R66,0,SearchDay-1),"&lt;="&amp; ValidC,OFFSET(D66:$R66,0,SearchDay-1),"&gt;-1"),0),0)</f>
        <v>0</v>
      </c>
      <c r="W66" t="str" cm="1">
        <f t="array" aca="1" ref="W66" ca="1">IF(StatTbl[[#This Row],[Кол-во слотов]]&gt;0, B66&amp;" "&amp;C66&amp;" "&amp;_xlfn.TEXTJOIN(", ",FALSE,TEXT(_xlfn._xlws.FILTER(OFFSET($D$8:$Q$8,0,SearchDay-1,,15-SearchDay),(OFFSET(D66:Q66,0,SearchDay-1,,15-SearchDay)&gt;-1)*(OFFSET(D66:Q66,0,SearchDay-1,,15-SearchDay)&lt;=ValidC)),"ДД/ММ")),"")</f>
        <v/>
      </c>
      <c r="X66" t="str">
        <f t="shared" si="1"/>
        <v>Обухово СГТКороба</v>
      </c>
      <c r="Z66" s="8"/>
      <c r="AA66" s="8"/>
      <c r="AB66" s="8"/>
      <c r="AC66" s="8"/>
    </row>
    <row r="67" spans="2:29" x14ac:dyDescent="0.45">
      <c r="B67" t="s">
        <v>23</v>
      </c>
      <c r="C67" t="s">
        <v>108</v>
      </c>
      <c r="D67" s="4">
        <v>-1</v>
      </c>
      <c r="E67" s="4">
        <v>-1</v>
      </c>
      <c r="F67" s="4">
        <v>-1</v>
      </c>
      <c r="G67" s="4">
        <v>-1</v>
      </c>
      <c r="H67" s="4">
        <v>-1</v>
      </c>
      <c r="I67" s="4">
        <v>-1</v>
      </c>
      <c r="J67" s="4">
        <v>-1</v>
      </c>
      <c r="K67" s="4">
        <v>-1</v>
      </c>
      <c r="L67" s="4">
        <v>-1</v>
      </c>
      <c r="M67" s="4">
        <v>-1</v>
      </c>
      <c r="N67" s="4">
        <v>-1</v>
      </c>
      <c r="O67" s="4">
        <v>-1</v>
      </c>
      <c r="P67" s="4">
        <v>-1</v>
      </c>
      <c r="Q67" s="4">
        <v>-1</v>
      </c>
      <c r="R67" s="4">
        <v>-1</v>
      </c>
      <c r="S67" s="4"/>
      <c r="T67" s="4" t="str">
        <f>IF(_xlfn.XLOOKUP(StatTbl[[#This Row],[Join]],TargetSlots[Join],TargetSlots[Join],"Не найдено")&lt;&gt;"Не найдено","Ищем","Игнорируем")</f>
        <v>Игнорируем</v>
      </c>
      <c r="U67" s="3" t="str">
        <f ca="1">IF(COUNTIFS(OFFSET(D67:$Q67,0,SearchDay-1,,15-SearchDay),"&lt;="&amp; ValidC,OFFSET(D67:$Q67,0,SearchDay-1,,15-SearchDay),"&gt;-1")&gt;0,"Есть слоты!","Слотов нет")</f>
        <v>Слотов нет</v>
      </c>
      <c r="V67">
        <f ca="1">IF(T67="Ищем",IF(StatTbl[[#This Row],[Availability]]="Есть слоты!",COUNTIFS(OFFSET(D67:$R67,0,SearchDay-1),"&lt;="&amp; ValidC,OFFSET(D67:$R67,0,SearchDay-1),"&gt;-1"),0),0)</f>
        <v>0</v>
      </c>
      <c r="W67" t="str" cm="1">
        <f t="array" aca="1" ref="W67" ca="1">IF(StatTbl[[#This Row],[Кол-во слотов]]&gt;0, B67&amp;" "&amp;C67&amp;" "&amp;_xlfn.TEXTJOIN(", ",FALSE,TEXT(_xlfn._xlws.FILTER(OFFSET($D$8:$Q$8,0,SearchDay-1,,15-SearchDay),(OFFSET(D67:Q67,0,SearchDay-1,,15-SearchDay)&gt;-1)*(OFFSET(D67:Q67,0,SearchDay-1,,15-SearchDay)&lt;=ValidC)),"ДД/ММ")),"")</f>
        <v/>
      </c>
      <c r="X67" t="str">
        <f t="shared" si="1"/>
        <v>Обухово СГТМонопаллеты</v>
      </c>
      <c r="Z67" s="8"/>
      <c r="AA67" s="8"/>
      <c r="AB67" s="8"/>
      <c r="AC67" s="8"/>
    </row>
    <row r="68" spans="2:29" x14ac:dyDescent="0.45">
      <c r="B68" t="s">
        <v>23</v>
      </c>
      <c r="C68" t="s">
        <v>6</v>
      </c>
      <c r="D68" s="4">
        <v>-1</v>
      </c>
      <c r="E68" s="4">
        <v>-1</v>
      </c>
      <c r="F68" s="4">
        <v>-1</v>
      </c>
      <c r="G68" s="4">
        <v>-1</v>
      </c>
      <c r="H68" s="4">
        <v>-1</v>
      </c>
      <c r="I68" s="4">
        <v>-1</v>
      </c>
      <c r="J68" s="4">
        <v>-1</v>
      </c>
      <c r="K68" s="4">
        <v>-1</v>
      </c>
      <c r="L68" s="4">
        <v>-1</v>
      </c>
      <c r="M68" s="4">
        <v>-1</v>
      </c>
      <c r="N68" s="4">
        <v>-1</v>
      </c>
      <c r="O68" s="4">
        <v>-1</v>
      </c>
      <c r="P68" s="4">
        <v>-1</v>
      </c>
      <c r="Q68" s="4">
        <v>-1</v>
      </c>
      <c r="R68" s="4">
        <v>-1</v>
      </c>
      <c r="S68" s="4"/>
      <c r="T68" s="4" t="str">
        <f>IF(_xlfn.XLOOKUP(StatTbl[[#This Row],[Join]],TargetSlots[Join],TargetSlots[Join],"Не найдено")&lt;&gt;"Не найдено","Ищем","Игнорируем")</f>
        <v>Игнорируем</v>
      </c>
      <c r="U68" s="3" t="str">
        <f ca="1">IF(COUNTIFS(OFFSET(D68:$Q68,0,SearchDay-1,,15-SearchDay),"&lt;="&amp; ValidC,OFFSET(D68:$Q68,0,SearchDay-1,,15-SearchDay),"&gt;-1")&gt;0,"Есть слоты!","Слотов нет")</f>
        <v>Слотов нет</v>
      </c>
      <c r="V68">
        <f ca="1">IF(T68="Ищем",IF(StatTbl[[#This Row],[Availability]]="Есть слоты!",COUNTIFS(OFFSET(D68:$R68,0,SearchDay-1),"&lt;="&amp; ValidC,OFFSET(D68:$R68,0,SearchDay-1),"&gt;-1"),0),0)</f>
        <v>0</v>
      </c>
      <c r="W68" t="str" cm="1">
        <f t="array" aca="1" ref="W68" ca="1">IF(StatTbl[[#This Row],[Кол-во слотов]]&gt;0, B68&amp;" "&amp;C68&amp;" "&amp;_xlfn.TEXTJOIN(", ",FALSE,TEXT(_xlfn._xlws.FILTER(OFFSET($D$8:$Q$8,0,SearchDay-1,,15-SearchDay),(OFFSET(D68:Q68,0,SearchDay-1,,15-SearchDay)&gt;-1)*(OFFSET(D68:Q68,0,SearchDay-1,,15-SearchDay)&lt;=ValidC)),"ДД/ММ")),"")</f>
        <v/>
      </c>
      <c r="X68" t="str">
        <f t="shared" si="1"/>
        <v>Обухово СГТСуперсейф</v>
      </c>
      <c r="Z68" s="8"/>
      <c r="AA68" s="8"/>
      <c r="AB68" s="8"/>
      <c r="AC68" s="8"/>
    </row>
    <row r="69" spans="2:29" x14ac:dyDescent="0.45">
      <c r="B69" t="s">
        <v>5</v>
      </c>
      <c r="C69" t="s">
        <v>107</v>
      </c>
      <c r="D69" s="4">
        <v>5</v>
      </c>
      <c r="E69" s="4">
        <v>5</v>
      </c>
      <c r="F69" s="4">
        <v>5</v>
      </c>
      <c r="G69" s="4">
        <v>5</v>
      </c>
      <c r="H69" s="4">
        <v>5</v>
      </c>
      <c r="I69" s="4">
        <v>5</v>
      </c>
      <c r="J69" s="4">
        <v>5</v>
      </c>
      <c r="K69" s="4">
        <v>5</v>
      </c>
      <c r="L69" s="4">
        <v>5</v>
      </c>
      <c r="M69" s="4">
        <v>5</v>
      </c>
      <c r="N69" s="4">
        <v>5</v>
      </c>
      <c r="O69" s="4">
        <v>-1</v>
      </c>
      <c r="P69" s="4">
        <v>-1</v>
      </c>
      <c r="Q69" s="4">
        <v>-1</v>
      </c>
      <c r="R69" s="4">
        <v>-1</v>
      </c>
      <c r="S69" s="4"/>
      <c r="T69" s="4" t="str">
        <f>IF(_xlfn.XLOOKUP(StatTbl[[#This Row],[Join]],TargetSlots[Join],TargetSlots[Join],"Не найдено")&lt;&gt;"Не найдено","Ищем","Игнорируем")</f>
        <v>Ищем</v>
      </c>
      <c r="U69" s="3" t="str">
        <f ca="1">IF(COUNTIFS(OFFSET(D69:$Q69,0,SearchDay-1,,15-SearchDay),"&lt;="&amp; ValidC,OFFSET(D69:$Q69,0,SearchDay-1,,15-SearchDay),"&gt;-1")&gt;0,"Есть слоты!","Слотов нет")</f>
        <v>Слотов нет</v>
      </c>
      <c r="V69">
        <f ca="1">IF(T69="Ищем",IF(StatTbl[[#This Row],[Availability]]="Есть слоты!",COUNTIFS(OFFSET(D69:$R69,0,SearchDay-1),"&lt;="&amp; ValidC,OFFSET(D69:$R69,0,SearchDay-1),"&gt;-1"),0),0)</f>
        <v>0</v>
      </c>
      <c r="W69" t="str" cm="1">
        <f t="array" aca="1" ref="W69" ca="1">IF(StatTbl[[#This Row],[Кол-во слотов]]&gt;0, B69&amp;" "&amp;C69&amp;" "&amp;_xlfn.TEXTJOIN(", ",FALSE,TEXT(_xlfn._xlws.FILTER(OFFSET($D$8:$Q$8,0,SearchDay-1,,15-SearchDay),(OFFSET(D69:Q69,0,SearchDay-1,,15-SearchDay)&gt;-1)*(OFFSET(D69:Q69,0,SearchDay-1,,15-SearchDay)&lt;=ValidC)),"ДД/ММ")),"")</f>
        <v/>
      </c>
      <c r="X69" t="str">
        <f t="shared" si="1"/>
        <v>ПодольскКороба</v>
      </c>
      <c r="Z69" s="8"/>
      <c r="AA69" s="8"/>
      <c r="AB69" s="8"/>
      <c r="AC69" s="8"/>
    </row>
    <row r="70" spans="2:29" x14ac:dyDescent="0.45">
      <c r="B70" t="s">
        <v>5</v>
      </c>
      <c r="C70" t="s">
        <v>108</v>
      </c>
      <c r="D70" s="4">
        <v>-1</v>
      </c>
      <c r="E70" s="4">
        <v>-1</v>
      </c>
      <c r="F70" s="4">
        <v>-1</v>
      </c>
      <c r="G70" s="4">
        <v>-1</v>
      </c>
      <c r="H70" s="4">
        <v>-1</v>
      </c>
      <c r="I70" s="4">
        <v>-1</v>
      </c>
      <c r="J70" s="4">
        <v>-1</v>
      </c>
      <c r="K70" s="4">
        <v>-1</v>
      </c>
      <c r="L70" s="4">
        <v>-1</v>
      </c>
      <c r="M70" s="4">
        <v>-1</v>
      </c>
      <c r="N70" s="4">
        <v>-1</v>
      </c>
      <c r="O70" s="4">
        <v>-1</v>
      </c>
      <c r="P70" s="4">
        <v>-1</v>
      </c>
      <c r="Q70" s="4">
        <v>-1</v>
      </c>
      <c r="R70" s="4">
        <v>-1</v>
      </c>
      <c r="S70" s="4"/>
      <c r="T70" s="4" t="str">
        <f>IF(_xlfn.XLOOKUP(StatTbl[[#This Row],[Join]],TargetSlots[Join],TargetSlots[Join],"Не найдено")&lt;&gt;"Не найдено","Ищем","Игнорируем")</f>
        <v>Ищем</v>
      </c>
      <c r="U70" s="3" t="str">
        <f ca="1">IF(COUNTIFS(OFFSET(D70:$Q70,0,SearchDay-1,,15-SearchDay),"&lt;="&amp; ValidC,OFFSET(D70:$Q70,0,SearchDay-1,,15-SearchDay),"&gt;-1")&gt;0,"Есть слоты!","Слотов нет")</f>
        <v>Слотов нет</v>
      </c>
      <c r="V70">
        <f ca="1">IF(T70="Ищем",IF(StatTbl[[#This Row],[Availability]]="Есть слоты!",COUNTIFS(OFFSET(D70:$R70,0,SearchDay-1),"&lt;="&amp; ValidC,OFFSET(D70:$R70,0,SearchDay-1),"&gt;-1"),0),0)</f>
        <v>0</v>
      </c>
      <c r="W70" t="str" cm="1">
        <f t="array" aca="1" ref="W70" ca="1">IF(StatTbl[[#This Row],[Кол-во слотов]]&gt;0, B70&amp;" "&amp;C70&amp;" "&amp;_xlfn.TEXTJOIN(", ",FALSE,TEXT(_xlfn._xlws.FILTER(OFFSET($D$8:$Q$8,0,SearchDay-1,,15-SearchDay),(OFFSET(D70:Q70,0,SearchDay-1,,15-SearchDay)&gt;-1)*(OFFSET(D70:Q70,0,SearchDay-1,,15-SearchDay)&lt;=ValidC)),"ДД/ММ")),"")</f>
        <v/>
      </c>
      <c r="X70" t="str">
        <f t="shared" si="1"/>
        <v>ПодольскМонопаллеты</v>
      </c>
      <c r="Z70" s="8"/>
      <c r="AA70" s="8"/>
      <c r="AB70" s="8"/>
      <c r="AC70" s="8"/>
    </row>
    <row r="71" spans="2:29" x14ac:dyDescent="0.45">
      <c r="B71" t="s">
        <v>5</v>
      </c>
      <c r="C71" t="s">
        <v>6</v>
      </c>
      <c r="D71" s="4">
        <v>-1</v>
      </c>
      <c r="E71" s="4">
        <v>-1</v>
      </c>
      <c r="F71" s="4">
        <v>-1</v>
      </c>
      <c r="G71" s="4">
        <v>-1</v>
      </c>
      <c r="H71" s="4">
        <v>-1</v>
      </c>
      <c r="I71" s="4">
        <v>-1</v>
      </c>
      <c r="J71" s="4">
        <v>-1</v>
      </c>
      <c r="K71" s="4">
        <v>-1</v>
      </c>
      <c r="L71" s="4">
        <v>-1</v>
      </c>
      <c r="M71" s="4">
        <v>-1</v>
      </c>
      <c r="N71" s="4">
        <v>-1</v>
      </c>
      <c r="O71" s="4">
        <v>-1</v>
      </c>
      <c r="P71" s="4">
        <v>-1</v>
      </c>
      <c r="Q71" s="4">
        <v>-1</v>
      </c>
      <c r="R71" s="4">
        <v>-1</v>
      </c>
      <c r="S71" s="4"/>
      <c r="T71" s="4" t="str">
        <f>IF(_xlfn.XLOOKUP(StatTbl[[#This Row],[Join]],TargetSlots[Join],TargetSlots[Join],"Не найдено")&lt;&gt;"Не найдено","Ищем","Игнорируем")</f>
        <v>Игнорируем</v>
      </c>
      <c r="U71" s="3" t="str">
        <f ca="1">IF(COUNTIFS(OFFSET(D71:$Q71,0,SearchDay-1,,15-SearchDay),"&lt;="&amp; ValidC,OFFSET(D71:$Q71,0,SearchDay-1,,15-SearchDay),"&gt;-1")&gt;0,"Есть слоты!","Слотов нет")</f>
        <v>Слотов нет</v>
      </c>
      <c r="V71">
        <f ca="1">IF(T71="Ищем",IF(StatTbl[[#This Row],[Availability]]="Есть слоты!",COUNTIFS(OFFSET(D71:$R71,0,SearchDay-1),"&lt;="&amp; ValidC,OFFSET(D71:$R71,0,SearchDay-1),"&gt;-1"),0),0)</f>
        <v>0</v>
      </c>
      <c r="W71" t="str" cm="1">
        <f t="array" aca="1" ref="W71" ca="1">IF(StatTbl[[#This Row],[Кол-во слотов]]&gt;0, B71&amp;" "&amp;C71&amp;" "&amp;_xlfn.TEXTJOIN(", ",FALSE,TEXT(_xlfn._xlws.FILTER(OFFSET($D$8:$Q$8,0,SearchDay-1,,15-SearchDay),(OFFSET(D71:Q71,0,SearchDay-1,,15-SearchDay)&gt;-1)*(OFFSET(D71:Q71,0,SearchDay-1,,15-SearchDay)&lt;=ValidC)),"ДД/ММ")),"")</f>
        <v/>
      </c>
      <c r="X71" t="str">
        <f t="shared" si="1"/>
        <v>ПодольскСуперсейф</v>
      </c>
      <c r="Z71" s="8"/>
      <c r="AA71" s="8"/>
      <c r="AB71" s="8"/>
      <c r="AC71" s="8"/>
    </row>
    <row r="72" spans="2:29" x14ac:dyDescent="0.45">
      <c r="B72" t="s">
        <v>24</v>
      </c>
      <c r="C72" t="s">
        <v>107</v>
      </c>
      <c r="D72" s="4">
        <v>-1</v>
      </c>
      <c r="E72" s="4">
        <v>-1</v>
      </c>
      <c r="F72" s="4">
        <v>-1</v>
      </c>
      <c r="G72" s="4">
        <v>-1</v>
      </c>
      <c r="H72" s="4">
        <v>-1</v>
      </c>
      <c r="I72" s="4">
        <v>-1</v>
      </c>
      <c r="J72" s="4">
        <v>-1</v>
      </c>
      <c r="K72" s="4">
        <v>-1</v>
      </c>
      <c r="L72" s="4">
        <v>-1</v>
      </c>
      <c r="M72" s="4">
        <v>-1</v>
      </c>
      <c r="N72" s="4">
        <v>-1</v>
      </c>
      <c r="O72" s="4">
        <v>-1</v>
      </c>
      <c r="P72" s="4">
        <v>-1</v>
      </c>
      <c r="Q72" s="4">
        <v>-1</v>
      </c>
      <c r="R72" s="4">
        <v>-1</v>
      </c>
      <c r="S72" s="4"/>
      <c r="T72" s="4" t="str">
        <f>IF(_xlfn.XLOOKUP(StatTbl[[#This Row],[Join]],TargetSlots[Join],TargetSlots[Join],"Не найдено")&lt;&gt;"Не найдено","Ищем","Игнорируем")</f>
        <v>Игнорируем</v>
      </c>
      <c r="U72" s="3" t="str">
        <f ca="1">IF(COUNTIFS(OFFSET(D72:$Q72,0,SearchDay-1,,15-SearchDay),"&lt;="&amp; ValidC,OFFSET(D72:$Q72,0,SearchDay-1,,15-SearchDay),"&gt;-1")&gt;0,"Есть слоты!","Слотов нет")</f>
        <v>Слотов нет</v>
      </c>
      <c r="V72">
        <f ca="1">IF(T72="Ищем",IF(StatTbl[[#This Row],[Availability]]="Есть слоты!",COUNTIFS(OFFSET(D72:$R72,0,SearchDay-1),"&lt;="&amp; ValidC,OFFSET(D72:$R72,0,SearchDay-1),"&gt;-1"),0),0)</f>
        <v>0</v>
      </c>
      <c r="W72" t="str" cm="1">
        <f t="array" aca="1" ref="W72" ca="1">IF(StatTbl[[#This Row],[Кол-во слотов]]&gt;0, B72&amp;" "&amp;C72&amp;" "&amp;_xlfn.TEXTJOIN(", ",FALSE,TEXT(_xlfn._xlws.FILTER(OFFSET($D$8:$Q$8,0,SearchDay-1,,15-SearchDay),(OFFSET(D72:Q72,0,SearchDay-1,,15-SearchDay)&gt;-1)*(OFFSET(D72:Q72,0,SearchDay-1,,15-SearchDay)&lt;=ValidC)),"ДД/ММ")),"")</f>
        <v/>
      </c>
      <c r="X72" t="str">
        <f t="shared" si="1"/>
        <v>Подольск 3Короба</v>
      </c>
      <c r="Z72" s="8"/>
      <c r="AA72" s="8"/>
      <c r="AB72" s="8"/>
      <c r="AC72" s="8"/>
    </row>
    <row r="73" spans="2:29" x14ac:dyDescent="0.45">
      <c r="B73" t="s">
        <v>24</v>
      </c>
      <c r="C73" t="s">
        <v>108</v>
      </c>
      <c r="D73" s="4">
        <v>-1</v>
      </c>
      <c r="E73" s="4">
        <v>-1</v>
      </c>
      <c r="F73" s="4">
        <v>-1</v>
      </c>
      <c r="G73" s="4">
        <v>-1</v>
      </c>
      <c r="H73" s="4">
        <v>-1</v>
      </c>
      <c r="I73" s="4">
        <v>-1</v>
      </c>
      <c r="J73" s="4">
        <v>-1</v>
      </c>
      <c r="K73" s="4">
        <v>-1</v>
      </c>
      <c r="L73" s="4">
        <v>-1</v>
      </c>
      <c r="M73" s="4">
        <v>-1</v>
      </c>
      <c r="N73" s="4">
        <v>-1</v>
      </c>
      <c r="O73" s="4">
        <v>-1</v>
      </c>
      <c r="P73" s="4">
        <v>-1</v>
      </c>
      <c r="Q73" s="4">
        <v>-1</v>
      </c>
      <c r="R73" s="4">
        <v>-1</v>
      </c>
      <c r="S73" s="4"/>
      <c r="T73" s="4" t="str">
        <f>IF(_xlfn.XLOOKUP(StatTbl[[#This Row],[Join]],TargetSlots[Join],TargetSlots[Join],"Не найдено")&lt;&gt;"Не найдено","Ищем","Игнорируем")</f>
        <v>Игнорируем</v>
      </c>
      <c r="U73" s="3" t="str">
        <f ca="1">IF(COUNTIFS(OFFSET(D73:$Q73,0,SearchDay-1,,15-SearchDay),"&lt;="&amp; ValidC,OFFSET(D73:$Q73,0,SearchDay-1,,15-SearchDay),"&gt;-1")&gt;0,"Есть слоты!","Слотов нет")</f>
        <v>Слотов нет</v>
      </c>
      <c r="V73">
        <f ca="1">IF(T73="Ищем",IF(StatTbl[[#This Row],[Availability]]="Есть слоты!",COUNTIFS(OFFSET(D73:$R73,0,SearchDay-1),"&lt;="&amp; ValidC,OFFSET(D73:$R73,0,SearchDay-1),"&gt;-1"),0),0)</f>
        <v>0</v>
      </c>
      <c r="W73" t="str" cm="1">
        <f t="array" aca="1" ref="W73" ca="1">IF(StatTbl[[#This Row],[Кол-во слотов]]&gt;0, B73&amp;" "&amp;C73&amp;" "&amp;_xlfn.TEXTJOIN(", ",FALSE,TEXT(_xlfn._xlws.FILTER(OFFSET($D$8:$Q$8,0,SearchDay-1,,15-SearchDay),(OFFSET(D73:Q73,0,SearchDay-1,,15-SearchDay)&gt;-1)*(OFFSET(D73:Q73,0,SearchDay-1,,15-SearchDay)&lt;=ValidC)),"ДД/ММ")),"")</f>
        <v/>
      </c>
      <c r="X73" t="str">
        <f t="shared" ref="X73:X136" si="2">B73&amp;C73</f>
        <v>Подольск 3Монопаллеты</v>
      </c>
      <c r="Z73" s="8"/>
      <c r="AA73" s="8"/>
      <c r="AB73" s="8"/>
      <c r="AC73" s="8"/>
    </row>
    <row r="74" spans="2:29" x14ac:dyDescent="0.45">
      <c r="B74" t="s">
        <v>24</v>
      </c>
      <c r="C74" t="s">
        <v>6</v>
      </c>
      <c r="D74" s="4">
        <v>-1</v>
      </c>
      <c r="E74" s="4">
        <v>-1</v>
      </c>
      <c r="F74" s="4">
        <v>-1</v>
      </c>
      <c r="G74" s="4">
        <v>-1</v>
      </c>
      <c r="H74" s="4">
        <v>-1</v>
      </c>
      <c r="I74" s="4">
        <v>-1</v>
      </c>
      <c r="J74" s="4">
        <v>-1</v>
      </c>
      <c r="K74" s="4">
        <v>-1</v>
      </c>
      <c r="L74" s="4">
        <v>-1</v>
      </c>
      <c r="M74" s="4">
        <v>-1</v>
      </c>
      <c r="N74" s="4">
        <v>-1</v>
      </c>
      <c r="O74" s="4">
        <v>-1</v>
      </c>
      <c r="P74" s="4">
        <v>-1</v>
      </c>
      <c r="Q74" s="4">
        <v>-1</v>
      </c>
      <c r="R74" s="4">
        <v>-1</v>
      </c>
      <c r="S74" s="4"/>
      <c r="T74" s="4" t="str">
        <f>IF(_xlfn.XLOOKUP(StatTbl[[#This Row],[Join]],TargetSlots[Join],TargetSlots[Join],"Не найдено")&lt;&gt;"Не найдено","Ищем","Игнорируем")</f>
        <v>Игнорируем</v>
      </c>
      <c r="U74" s="3" t="str">
        <f ca="1">IF(COUNTIFS(OFFSET(D74:$Q74,0,SearchDay-1,,15-SearchDay),"&lt;="&amp; ValidC,OFFSET(D74:$Q74,0,SearchDay-1,,15-SearchDay),"&gt;-1")&gt;0,"Есть слоты!","Слотов нет")</f>
        <v>Слотов нет</v>
      </c>
      <c r="V74">
        <f ca="1">IF(T74="Ищем",IF(StatTbl[[#This Row],[Availability]]="Есть слоты!",COUNTIFS(OFFSET(D74:$R74,0,SearchDay-1),"&lt;="&amp; ValidC,OFFSET(D74:$R74,0,SearchDay-1),"&gt;-1"),0),0)</f>
        <v>0</v>
      </c>
      <c r="W74" t="str" cm="1">
        <f t="array" aca="1" ref="W74" ca="1">IF(StatTbl[[#This Row],[Кол-во слотов]]&gt;0, B74&amp;" "&amp;C74&amp;" "&amp;_xlfn.TEXTJOIN(", ",FALSE,TEXT(_xlfn._xlws.FILTER(OFFSET($D$8:$Q$8,0,SearchDay-1,,15-SearchDay),(OFFSET(D74:Q74,0,SearchDay-1,,15-SearchDay)&gt;-1)*(OFFSET(D74:Q74,0,SearchDay-1,,15-SearchDay)&lt;=ValidC)),"ДД/ММ")),"")</f>
        <v/>
      </c>
      <c r="X74" t="str">
        <f t="shared" si="2"/>
        <v>Подольск 3Суперсейф</v>
      </c>
      <c r="Z74" s="8"/>
      <c r="AA74" s="8"/>
      <c r="AB74" s="8"/>
      <c r="AC74" s="8"/>
    </row>
    <row r="75" spans="2:29" x14ac:dyDescent="0.45">
      <c r="B75" t="s">
        <v>25</v>
      </c>
      <c r="C75" t="s">
        <v>107</v>
      </c>
      <c r="D75" s="4">
        <v>-1</v>
      </c>
      <c r="E75" s="4">
        <v>-1</v>
      </c>
      <c r="F75" s="4">
        <v>-1</v>
      </c>
      <c r="G75" s="4">
        <v>-1</v>
      </c>
      <c r="H75" s="4">
        <v>-1</v>
      </c>
      <c r="I75" s="4">
        <v>-1</v>
      </c>
      <c r="J75" s="4">
        <v>-1</v>
      </c>
      <c r="K75" s="4">
        <v>-1</v>
      </c>
      <c r="L75" s="4">
        <v>-1</v>
      </c>
      <c r="M75" s="4">
        <v>-1</v>
      </c>
      <c r="N75" s="4">
        <v>-1</v>
      </c>
      <c r="O75" s="4">
        <v>-1</v>
      </c>
      <c r="P75" s="4">
        <v>-1</v>
      </c>
      <c r="Q75" s="4">
        <v>-1</v>
      </c>
      <c r="R75" s="4">
        <v>-1</v>
      </c>
      <c r="S75" s="4"/>
      <c r="T75" s="4" t="str">
        <f>IF(_xlfn.XLOOKUP(StatTbl[[#This Row],[Join]],TargetSlots[Join],TargetSlots[Join],"Не найдено")&lt;&gt;"Не найдено","Ищем","Игнорируем")</f>
        <v>Игнорируем</v>
      </c>
      <c r="U75" s="3" t="str">
        <f ca="1">IF(COUNTIFS(OFFSET(D75:$Q75,0,SearchDay-1,,15-SearchDay),"&lt;="&amp; ValidC,OFFSET(D75:$Q75,0,SearchDay-1,,15-SearchDay),"&gt;-1")&gt;0,"Есть слоты!","Слотов нет")</f>
        <v>Слотов нет</v>
      </c>
      <c r="V75">
        <f ca="1">IF(T75="Ищем",IF(StatTbl[[#This Row],[Availability]]="Есть слоты!",COUNTIFS(OFFSET(D75:$R75,0,SearchDay-1),"&lt;="&amp; ValidC,OFFSET(D75:$R75,0,SearchDay-1),"&gt;-1"),0),0)</f>
        <v>0</v>
      </c>
      <c r="W75" t="str" cm="1">
        <f t="array" aca="1" ref="W75" ca="1">IF(StatTbl[[#This Row],[Кол-во слотов]]&gt;0, B75&amp;" "&amp;C75&amp;" "&amp;_xlfn.TEXTJOIN(", ",FALSE,TEXT(_xlfn._xlws.FILTER(OFFSET($D$8:$Q$8,0,SearchDay-1,,15-SearchDay),(OFFSET(D75:Q75,0,SearchDay-1,,15-SearchDay)&gt;-1)*(OFFSET(D75:Q75,0,SearchDay-1,,15-SearchDay)&lt;=ValidC)),"ДД/ММ")),"")</f>
        <v/>
      </c>
      <c r="X75" t="str">
        <f t="shared" si="2"/>
        <v>Подольск 4Короба</v>
      </c>
      <c r="Z75" s="8"/>
      <c r="AA75" s="8"/>
      <c r="AB75" s="8"/>
      <c r="AC75" s="8"/>
    </row>
    <row r="76" spans="2:29" x14ac:dyDescent="0.45">
      <c r="B76" t="s">
        <v>25</v>
      </c>
      <c r="C76" t="s">
        <v>108</v>
      </c>
      <c r="D76" s="4">
        <v>-1</v>
      </c>
      <c r="E76" s="4">
        <v>-1</v>
      </c>
      <c r="F76" s="4">
        <v>-1</v>
      </c>
      <c r="G76" s="4">
        <v>-1</v>
      </c>
      <c r="H76" s="4">
        <v>-1</v>
      </c>
      <c r="I76" s="4">
        <v>-1</v>
      </c>
      <c r="J76" s="4">
        <v>-1</v>
      </c>
      <c r="K76" s="4">
        <v>-1</v>
      </c>
      <c r="L76" s="4">
        <v>-1</v>
      </c>
      <c r="M76" s="4">
        <v>-1</v>
      </c>
      <c r="N76" s="4">
        <v>-1</v>
      </c>
      <c r="O76" s="4">
        <v>-1</v>
      </c>
      <c r="P76" s="4">
        <v>-1</v>
      </c>
      <c r="Q76" s="4">
        <v>-1</v>
      </c>
      <c r="R76" s="4">
        <v>-1</v>
      </c>
      <c r="S76" s="4"/>
      <c r="T76" s="4" t="str">
        <f>IF(_xlfn.XLOOKUP(StatTbl[[#This Row],[Join]],TargetSlots[Join],TargetSlots[Join],"Не найдено")&lt;&gt;"Не найдено","Ищем","Игнорируем")</f>
        <v>Игнорируем</v>
      </c>
      <c r="U76" s="3" t="str">
        <f ca="1">IF(COUNTIFS(OFFSET(D76:$Q76,0,SearchDay-1,,15-SearchDay),"&lt;="&amp; ValidC,OFFSET(D76:$Q76,0,SearchDay-1,,15-SearchDay),"&gt;-1")&gt;0,"Есть слоты!","Слотов нет")</f>
        <v>Слотов нет</v>
      </c>
      <c r="V76">
        <f ca="1">IF(T76="Ищем",IF(StatTbl[[#This Row],[Availability]]="Есть слоты!",COUNTIFS(OFFSET(D76:$R76,0,SearchDay-1),"&lt;="&amp; ValidC,OFFSET(D76:$R76,0,SearchDay-1),"&gt;-1"),0),0)</f>
        <v>0</v>
      </c>
      <c r="W76" t="str" cm="1">
        <f t="array" aca="1" ref="W76" ca="1">IF(StatTbl[[#This Row],[Кол-во слотов]]&gt;0, B76&amp;" "&amp;C76&amp;" "&amp;_xlfn.TEXTJOIN(", ",FALSE,TEXT(_xlfn._xlws.FILTER(OFFSET($D$8:$Q$8,0,SearchDay-1,,15-SearchDay),(OFFSET(D76:Q76,0,SearchDay-1,,15-SearchDay)&gt;-1)*(OFFSET(D76:Q76,0,SearchDay-1,,15-SearchDay)&lt;=ValidC)),"ДД/ММ")),"")</f>
        <v/>
      </c>
      <c r="X76" t="str">
        <f t="shared" si="2"/>
        <v>Подольск 4Монопаллеты</v>
      </c>
      <c r="Z76" s="8"/>
      <c r="AA76" s="8"/>
      <c r="AB76" s="8"/>
      <c r="AC76" s="8"/>
    </row>
    <row r="77" spans="2:29" x14ac:dyDescent="0.45">
      <c r="B77" t="s">
        <v>25</v>
      </c>
      <c r="C77" t="s">
        <v>6</v>
      </c>
      <c r="D77" s="4">
        <v>-1</v>
      </c>
      <c r="E77" s="4">
        <v>-1</v>
      </c>
      <c r="F77" s="4">
        <v>-1</v>
      </c>
      <c r="G77" s="4">
        <v>-1</v>
      </c>
      <c r="H77" s="4">
        <v>-1</v>
      </c>
      <c r="I77" s="4">
        <v>-1</v>
      </c>
      <c r="J77" s="4">
        <v>-1</v>
      </c>
      <c r="K77" s="4">
        <v>-1</v>
      </c>
      <c r="L77" s="4">
        <v>-1</v>
      </c>
      <c r="M77" s="4">
        <v>-1</v>
      </c>
      <c r="N77" s="4">
        <v>-1</v>
      </c>
      <c r="O77" s="4">
        <v>-1</v>
      </c>
      <c r="P77" s="4">
        <v>-1</v>
      </c>
      <c r="Q77" s="4">
        <v>-1</v>
      </c>
      <c r="R77" s="4">
        <v>-1</v>
      </c>
      <c r="S77" s="4"/>
      <c r="T77" s="4" t="str">
        <f>IF(_xlfn.XLOOKUP(StatTbl[[#This Row],[Join]],TargetSlots[Join],TargetSlots[Join],"Не найдено")&lt;&gt;"Не найдено","Ищем","Игнорируем")</f>
        <v>Игнорируем</v>
      </c>
      <c r="U77" s="3" t="str">
        <f ca="1">IF(COUNTIFS(OFFSET(D77:$Q77,0,SearchDay-1,,15-SearchDay),"&lt;="&amp; ValidC,OFFSET(D77:$Q77,0,SearchDay-1,,15-SearchDay),"&gt;-1")&gt;0,"Есть слоты!","Слотов нет")</f>
        <v>Слотов нет</v>
      </c>
      <c r="V77">
        <f ca="1">IF(T77="Ищем",IF(StatTbl[[#This Row],[Availability]]="Есть слоты!",COUNTIFS(OFFSET(D77:$R77,0,SearchDay-1),"&lt;="&amp; ValidC,OFFSET(D77:$R77,0,SearchDay-1),"&gt;-1"),0),0)</f>
        <v>0</v>
      </c>
      <c r="W77" t="str" cm="1">
        <f t="array" aca="1" ref="W77" ca="1">IF(StatTbl[[#This Row],[Кол-во слотов]]&gt;0, B77&amp;" "&amp;C77&amp;" "&amp;_xlfn.TEXTJOIN(", ",FALSE,TEXT(_xlfn._xlws.FILTER(OFFSET($D$8:$Q$8,0,SearchDay-1,,15-SearchDay),(OFFSET(D77:Q77,0,SearchDay-1,,15-SearchDay)&gt;-1)*(OFFSET(D77:Q77,0,SearchDay-1,,15-SearchDay)&lt;=ValidC)),"ДД/ММ")),"")</f>
        <v/>
      </c>
      <c r="X77" t="str">
        <f t="shared" si="2"/>
        <v>Подольск 4Суперсейф</v>
      </c>
      <c r="Z77" s="8"/>
      <c r="AA77" s="8"/>
      <c r="AB77" s="8"/>
      <c r="AC77" s="8"/>
    </row>
    <row r="78" spans="2:29" x14ac:dyDescent="0.45">
      <c r="B78" t="s">
        <v>26</v>
      </c>
      <c r="C78" t="s">
        <v>107</v>
      </c>
      <c r="D78" s="4">
        <v>-1</v>
      </c>
      <c r="E78" s="4">
        <v>-1</v>
      </c>
      <c r="F78" s="4">
        <v>-1</v>
      </c>
      <c r="G78" s="4">
        <v>-1</v>
      </c>
      <c r="H78" s="4">
        <v>-1</v>
      </c>
      <c r="I78" s="4">
        <v>-1</v>
      </c>
      <c r="J78" s="4">
        <v>-1</v>
      </c>
      <c r="K78" s="4">
        <v>-1</v>
      </c>
      <c r="L78" s="4">
        <v>-1</v>
      </c>
      <c r="M78" s="4">
        <v>-1</v>
      </c>
      <c r="N78" s="4">
        <v>-1</v>
      </c>
      <c r="O78" s="4">
        <v>-1</v>
      </c>
      <c r="P78" s="4">
        <v>-1</v>
      </c>
      <c r="Q78" s="4">
        <v>-1</v>
      </c>
      <c r="R78" s="4">
        <v>-1</v>
      </c>
      <c r="S78" s="4"/>
      <c r="T78" s="4" t="str">
        <f>IF(_xlfn.XLOOKUP(StatTbl[[#This Row],[Join]],TargetSlots[Join],TargetSlots[Join],"Не найдено")&lt;&gt;"Не найдено","Ищем","Игнорируем")</f>
        <v>Игнорируем</v>
      </c>
      <c r="U78" s="3" t="str">
        <f ca="1">IF(COUNTIFS(OFFSET(D78:$Q78,0,SearchDay-1,,15-SearchDay),"&lt;="&amp; ValidC,OFFSET(D78:$Q78,0,SearchDay-1,,15-SearchDay),"&gt;-1")&gt;0,"Есть слоты!","Слотов нет")</f>
        <v>Слотов нет</v>
      </c>
      <c r="V78">
        <f ca="1">IF(T78="Ищем",IF(StatTbl[[#This Row],[Availability]]="Есть слоты!",COUNTIFS(OFFSET(D78:$R78,0,SearchDay-1),"&lt;="&amp; ValidC,OFFSET(D78:$R78,0,SearchDay-1),"&gt;-1"),0),0)</f>
        <v>0</v>
      </c>
      <c r="W78" t="str" cm="1">
        <f t="array" aca="1" ref="W78" ca="1">IF(StatTbl[[#This Row],[Кол-во слотов]]&gt;0, B78&amp;" "&amp;C78&amp;" "&amp;_xlfn.TEXTJOIN(", ",FALSE,TEXT(_xlfn._xlws.FILTER(OFFSET($D$8:$Q$8,0,SearchDay-1,,15-SearchDay),(OFFSET(D78:Q78,0,SearchDay-1,,15-SearchDay)&gt;-1)*(OFFSET(D78:Q78,0,SearchDay-1,,15-SearchDay)&lt;=ValidC)),"ДД/ММ")),"")</f>
        <v/>
      </c>
      <c r="X78" t="str">
        <f t="shared" si="2"/>
        <v>Радумля СГТКороба</v>
      </c>
      <c r="Z78" s="8"/>
      <c r="AA78" s="8"/>
      <c r="AB78" s="8"/>
      <c r="AC78" s="8"/>
    </row>
    <row r="79" spans="2:29" x14ac:dyDescent="0.45">
      <c r="B79" t="s">
        <v>26</v>
      </c>
      <c r="C79" t="s">
        <v>108</v>
      </c>
      <c r="D79" s="4">
        <v>-1</v>
      </c>
      <c r="E79" s="4">
        <v>-1</v>
      </c>
      <c r="F79" s="4">
        <v>-1</v>
      </c>
      <c r="G79" s="4">
        <v>-1</v>
      </c>
      <c r="H79" s="4">
        <v>-1</v>
      </c>
      <c r="I79" s="4">
        <v>-1</v>
      </c>
      <c r="J79" s="4">
        <v>-1</v>
      </c>
      <c r="K79" s="4">
        <v>-1</v>
      </c>
      <c r="L79" s="4">
        <v>-1</v>
      </c>
      <c r="M79" s="4">
        <v>-1</v>
      </c>
      <c r="N79" s="4">
        <v>-1</v>
      </c>
      <c r="O79" s="4">
        <v>-1</v>
      </c>
      <c r="P79" s="4">
        <v>-1</v>
      </c>
      <c r="Q79" s="4">
        <v>-1</v>
      </c>
      <c r="R79" s="4">
        <v>-1</v>
      </c>
      <c r="S79" s="4"/>
      <c r="T79" s="4" t="str">
        <f>IF(_xlfn.XLOOKUP(StatTbl[[#This Row],[Join]],TargetSlots[Join],TargetSlots[Join],"Не найдено")&lt;&gt;"Не найдено","Ищем","Игнорируем")</f>
        <v>Игнорируем</v>
      </c>
      <c r="U79" s="3" t="str">
        <f ca="1">IF(COUNTIFS(OFFSET(D79:$Q79,0,SearchDay-1,,15-SearchDay),"&lt;="&amp; ValidC,OFFSET(D79:$Q79,0,SearchDay-1,,15-SearchDay),"&gt;-1")&gt;0,"Есть слоты!","Слотов нет")</f>
        <v>Слотов нет</v>
      </c>
      <c r="V79">
        <f ca="1">IF(T79="Ищем",IF(StatTbl[[#This Row],[Availability]]="Есть слоты!",COUNTIFS(OFFSET(D79:$R79,0,SearchDay-1),"&lt;="&amp; ValidC,OFFSET(D79:$R79,0,SearchDay-1),"&gt;-1"),0),0)</f>
        <v>0</v>
      </c>
      <c r="W79" t="str" cm="1">
        <f t="array" aca="1" ref="W79" ca="1">IF(StatTbl[[#This Row],[Кол-во слотов]]&gt;0, B79&amp;" "&amp;C79&amp;" "&amp;_xlfn.TEXTJOIN(", ",FALSE,TEXT(_xlfn._xlws.FILTER(OFFSET($D$8:$Q$8,0,SearchDay-1,,15-SearchDay),(OFFSET(D79:Q79,0,SearchDay-1,,15-SearchDay)&gt;-1)*(OFFSET(D79:Q79,0,SearchDay-1,,15-SearchDay)&lt;=ValidC)),"ДД/ММ")),"")</f>
        <v/>
      </c>
      <c r="X79" t="str">
        <f t="shared" si="2"/>
        <v>Радумля СГТМонопаллеты</v>
      </c>
      <c r="Z79" s="8"/>
      <c r="AA79" s="8"/>
      <c r="AB79" s="8"/>
      <c r="AC79" s="8"/>
    </row>
    <row r="80" spans="2:29" x14ac:dyDescent="0.45">
      <c r="B80" t="s">
        <v>26</v>
      </c>
      <c r="C80" t="s">
        <v>6</v>
      </c>
      <c r="D80" s="4">
        <v>-1</v>
      </c>
      <c r="E80" s="4">
        <v>-1</v>
      </c>
      <c r="F80" s="4">
        <v>-1</v>
      </c>
      <c r="G80" s="4">
        <v>-1</v>
      </c>
      <c r="H80" s="4">
        <v>-1</v>
      </c>
      <c r="I80" s="4">
        <v>-1</v>
      </c>
      <c r="J80" s="4">
        <v>-1</v>
      </c>
      <c r="K80" s="4">
        <v>-1</v>
      </c>
      <c r="L80" s="4">
        <v>-1</v>
      </c>
      <c r="M80" s="4">
        <v>-1</v>
      </c>
      <c r="N80" s="4">
        <v>-1</v>
      </c>
      <c r="O80" s="4">
        <v>-1</v>
      </c>
      <c r="P80" s="4">
        <v>-1</v>
      </c>
      <c r="Q80" s="4">
        <v>-1</v>
      </c>
      <c r="R80" s="4">
        <v>-1</v>
      </c>
      <c r="S80" s="4"/>
      <c r="T80" s="4" t="str">
        <f>IF(_xlfn.XLOOKUP(StatTbl[[#This Row],[Join]],TargetSlots[Join],TargetSlots[Join],"Не найдено")&lt;&gt;"Не найдено","Ищем","Игнорируем")</f>
        <v>Игнорируем</v>
      </c>
      <c r="U80" s="3" t="str">
        <f ca="1">IF(COUNTIFS(OFFSET(D80:$Q80,0,SearchDay-1,,15-SearchDay),"&lt;="&amp; ValidC,OFFSET(D80:$Q80,0,SearchDay-1,,15-SearchDay),"&gt;-1")&gt;0,"Есть слоты!","Слотов нет")</f>
        <v>Слотов нет</v>
      </c>
      <c r="V80">
        <f ca="1">IF(T80="Ищем",IF(StatTbl[[#This Row],[Availability]]="Есть слоты!",COUNTIFS(OFFSET(D80:$R80,0,SearchDay-1),"&lt;="&amp; ValidC,OFFSET(D80:$R80,0,SearchDay-1),"&gt;-1"),0),0)</f>
        <v>0</v>
      </c>
      <c r="W80" t="str" cm="1">
        <f t="array" aca="1" ref="W80" ca="1">IF(StatTbl[[#This Row],[Кол-во слотов]]&gt;0, B80&amp;" "&amp;C80&amp;" "&amp;_xlfn.TEXTJOIN(", ",FALSE,TEXT(_xlfn._xlws.FILTER(OFFSET($D$8:$Q$8,0,SearchDay-1,,15-SearchDay),(OFFSET(D80:Q80,0,SearchDay-1,,15-SearchDay)&gt;-1)*(OFFSET(D80:Q80,0,SearchDay-1,,15-SearchDay)&lt;=ValidC)),"ДД/ММ")),"")</f>
        <v/>
      </c>
      <c r="X80" t="str">
        <f t="shared" si="2"/>
        <v>Радумля СГТСуперсейф</v>
      </c>
      <c r="Z80" s="8"/>
      <c r="AA80" s="8"/>
      <c r="AB80" s="8"/>
      <c r="AC80" s="8"/>
    </row>
    <row r="81" spans="2:29" x14ac:dyDescent="0.45">
      <c r="B81" t="s">
        <v>27</v>
      </c>
      <c r="C81" t="s">
        <v>107</v>
      </c>
      <c r="D81" s="4">
        <v>0</v>
      </c>
      <c r="E81" s="4">
        <v>0</v>
      </c>
      <c r="F81" s="4">
        <v>0</v>
      </c>
      <c r="G81" s="4">
        <v>0</v>
      </c>
      <c r="H81" s="4">
        <v>0</v>
      </c>
      <c r="I81" s="4">
        <v>0</v>
      </c>
      <c r="J81" s="4">
        <v>0</v>
      </c>
      <c r="K81" s="4">
        <v>0</v>
      </c>
      <c r="L81" s="4">
        <v>0</v>
      </c>
      <c r="M81" s="4">
        <v>0</v>
      </c>
      <c r="N81" s="4">
        <v>0</v>
      </c>
      <c r="O81" s="4">
        <v>0</v>
      </c>
      <c r="P81" s="4">
        <v>0</v>
      </c>
      <c r="Q81" s="4">
        <v>-1</v>
      </c>
      <c r="R81" s="4">
        <v>0</v>
      </c>
      <c r="S81" s="4"/>
      <c r="T81" s="4" t="str">
        <f>IF(_xlfn.XLOOKUP(StatTbl[[#This Row],[Join]],TargetSlots[Join],TargetSlots[Join],"Не найдено")&lt;&gt;"Не найдено","Ищем","Игнорируем")</f>
        <v>Игнорируем</v>
      </c>
      <c r="U81" s="3" t="str">
        <f ca="1">IF(COUNTIFS(OFFSET(D81:$Q81,0,SearchDay-1,,15-SearchDay),"&lt;="&amp; ValidC,OFFSET(D81:$Q81,0,SearchDay-1,,15-SearchDay),"&gt;-1")&gt;0,"Есть слоты!","Слотов нет")</f>
        <v>Есть слоты!</v>
      </c>
      <c r="V81">
        <f ca="1">IF(T81="Ищем",IF(StatTbl[[#This Row],[Availability]]="Есть слоты!",COUNTIFS(OFFSET(D81:$R81,0,SearchDay-1),"&lt;="&amp; ValidC,OFFSET(D81:$R81,0,SearchDay-1),"&gt;-1"),0),0)</f>
        <v>0</v>
      </c>
      <c r="W81" t="str" cm="1">
        <f t="array" aca="1" ref="W81" ca="1">IF(StatTbl[[#This Row],[Кол-во слотов]]&gt;0, B81&amp;" "&amp;C81&amp;" "&amp;_xlfn.TEXTJOIN(", ",FALSE,TEXT(_xlfn._xlws.FILTER(OFFSET($D$8:$Q$8,0,SearchDay-1,,15-SearchDay),(OFFSET(D81:Q81,0,SearchDay-1,,15-SearchDay)&gt;-1)*(OFFSET(D81:Q81,0,SearchDay-1,,15-SearchDay)&lt;=ValidC)),"ДД/ММ")),"")</f>
        <v/>
      </c>
      <c r="X81" t="str">
        <f t="shared" si="2"/>
        <v>Рязань (Тюшевское)Короба</v>
      </c>
      <c r="Z81" s="8"/>
      <c r="AA81" s="8"/>
      <c r="AB81" s="8"/>
      <c r="AC81" s="8"/>
    </row>
    <row r="82" spans="2:29" x14ac:dyDescent="0.45">
      <c r="B82" t="s">
        <v>27</v>
      </c>
      <c r="C82" t="s">
        <v>108</v>
      </c>
      <c r="D82" s="4">
        <v>-1</v>
      </c>
      <c r="E82" s="4">
        <v>-1</v>
      </c>
      <c r="F82" s="4">
        <v>-1</v>
      </c>
      <c r="G82" s="4">
        <v>-1</v>
      </c>
      <c r="H82" s="4">
        <v>-1</v>
      </c>
      <c r="I82" s="4">
        <v>-1</v>
      </c>
      <c r="J82" s="4">
        <v>-1</v>
      </c>
      <c r="K82" s="4">
        <v>-1</v>
      </c>
      <c r="L82" s="4">
        <v>-1</v>
      </c>
      <c r="M82" s="4">
        <v>-1</v>
      </c>
      <c r="N82" s="4">
        <v>-1</v>
      </c>
      <c r="O82" s="4">
        <v>-1</v>
      </c>
      <c r="P82" s="4">
        <v>-1</v>
      </c>
      <c r="Q82" s="4">
        <v>-1</v>
      </c>
      <c r="R82" s="4">
        <v>-1</v>
      </c>
      <c r="S82" s="4"/>
      <c r="T82" s="4" t="str">
        <f>IF(_xlfn.XLOOKUP(StatTbl[[#This Row],[Join]],TargetSlots[Join],TargetSlots[Join],"Не найдено")&lt;&gt;"Не найдено","Ищем","Игнорируем")</f>
        <v>Игнорируем</v>
      </c>
      <c r="U82" s="3" t="str">
        <f ca="1">IF(COUNTIFS(OFFSET(D82:$Q82,0,SearchDay-1,,15-SearchDay),"&lt;="&amp; ValidC,OFFSET(D82:$Q82,0,SearchDay-1,,15-SearchDay),"&gt;-1")&gt;0,"Есть слоты!","Слотов нет")</f>
        <v>Слотов нет</v>
      </c>
      <c r="V82">
        <f ca="1">IF(T82="Ищем",IF(StatTbl[[#This Row],[Availability]]="Есть слоты!",COUNTIFS(OFFSET(D82:$R82,0,SearchDay-1),"&lt;="&amp; ValidC,OFFSET(D82:$R82,0,SearchDay-1),"&gt;-1"),0),0)</f>
        <v>0</v>
      </c>
      <c r="W82" t="str" cm="1">
        <f t="array" aca="1" ref="W82" ca="1">IF(StatTbl[[#This Row],[Кол-во слотов]]&gt;0, B82&amp;" "&amp;C82&amp;" "&amp;_xlfn.TEXTJOIN(", ",FALSE,TEXT(_xlfn._xlws.FILTER(OFFSET($D$8:$Q$8,0,SearchDay-1,,15-SearchDay),(OFFSET(D82:Q82,0,SearchDay-1,,15-SearchDay)&gt;-1)*(OFFSET(D82:Q82,0,SearchDay-1,,15-SearchDay)&lt;=ValidC)),"ДД/ММ")),"")</f>
        <v/>
      </c>
      <c r="X82" t="str">
        <f t="shared" si="2"/>
        <v>Рязань (Тюшевское)Монопаллеты</v>
      </c>
      <c r="Z82" s="8"/>
      <c r="AA82" s="8"/>
      <c r="AB82" s="8"/>
      <c r="AC82" s="8"/>
    </row>
    <row r="83" spans="2:29" x14ac:dyDescent="0.45">
      <c r="B83" t="s">
        <v>27</v>
      </c>
      <c r="C83" t="s">
        <v>6</v>
      </c>
      <c r="D83" s="4">
        <v>-1</v>
      </c>
      <c r="E83" s="4">
        <v>-1</v>
      </c>
      <c r="F83" s="4">
        <v>-1</v>
      </c>
      <c r="G83" s="4">
        <v>-1</v>
      </c>
      <c r="H83" s="4">
        <v>-1</v>
      </c>
      <c r="I83" s="4">
        <v>-1</v>
      </c>
      <c r="J83" s="4">
        <v>-1</v>
      </c>
      <c r="K83" s="4">
        <v>-1</v>
      </c>
      <c r="L83" s="4">
        <v>-1</v>
      </c>
      <c r="M83" s="4">
        <v>-1</v>
      </c>
      <c r="N83" s="4">
        <v>-1</v>
      </c>
      <c r="O83" s="4">
        <v>-1</v>
      </c>
      <c r="P83" s="4">
        <v>-1</v>
      </c>
      <c r="Q83" s="4">
        <v>-1</v>
      </c>
      <c r="R83" s="4">
        <v>-1</v>
      </c>
      <c r="S83" s="4"/>
      <c r="T83" s="4" t="str">
        <f>IF(_xlfn.XLOOKUP(StatTbl[[#This Row],[Join]],TargetSlots[Join],TargetSlots[Join],"Не найдено")&lt;&gt;"Не найдено","Ищем","Игнорируем")</f>
        <v>Игнорируем</v>
      </c>
      <c r="U83" s="3" t="str">
        <f ca="1">IF(COUNTIFS(OFFSET(D83:$Q83,0,SearchDay-1,,15-SearchDay),"&lt;="&amp; ValidC,OFFSET(D83:$Q83,0,SearchDay-1,,15-SearchDay),"&gt;-1")&gt;0,"Есть слоты!","Слотов нет")</f>
        <v>Слотов нет</v>
      </c>
      <c r="V83">
        <f ca="1">IF(T83="Ищем",IF(StatTbl[[#This Row],[Availability]]="Есть слоты!",COUNTIFS(OFFSET(D83:$R83,0,SearchDay-1),"&lt;="&amp; ValidC,OFFSET(D83:$R83,0,SearchDay-1),"&gt;-1"),0),0)</f>
        <v>0</v>
      </c>
      <c r="W83" t="str" cm="1">
        <f t="array" aca="1" ref="W83" ca="1">IF(StatTbl[[#This Row],[Кол-во слотов]]&gt;0, B83&amp;" "&amp;C83&amp;" "&amp;_xlfn.TEXTJOIN(", ",FALSE,TEXT(_xlfn._xlws.FILTER(OFFSET($D$8:$Q$8,0,SearchDay-1,,15-SearchDay),(OFFSET(D83:Q83,0,SearchDay-1,,15-SearchDay)&gt;-1)*(OFFSET(D83:Q83,0,SearchDay-1,,15-SearchDay)&lt;=ValidC)),"ДД/ММ")),"")</f>
        <v/>
      </c>
      <c r="X83" t="str">
        <f t="shared" si="2"/>
        <v>Рязань (Тюшевское)Суперсейф</v>
      </c>
      <c r="Z83" s="8"/>
      <c r="AA83" s="8"/>
      <c r="AB83" s="8"/>
      <c r="AC83" s="8"/>
    </row>
    <row r="84" spans="2:29" x14ac:dyDescent="0.45">
      <c r="B84" t="s">
        <v>28</v>
      </c>
      <c r="C84" t="s">
        <v>107</v>
      </c>
      <c r="D84" s="4">
        <v>17</v>
      </c>
      <c r="E84" s="4">
        <v>-1</v>
      </c>
      <c r="F84" s="4">
        <v>-1</v>
      </c>
      <c r="G84" s="4">
        <v>-1</v>
      </c>
      <c r="H84" s="4">
        <v>-1</v>
      </c>
      <c r="I84" s="4">
        <v>-1</v>
      </c>
      <c r="J84" s="4">
        <v>-1</v>
      </c>
      <c r="K84" s="4">
        <v>-1</v>
      </c>
      <c r="L84" s="4">
        <v>-1</v>
      </c>
      <c r="M84" s="4">
        <v>-1</v>
      </c>
      <c r="N84" s="4">
        <v>-1</v>
      </c>
      <c r="O84" s="4">
        <v>-1</v>
      </c>
      <c r="P84" s="4">
        <v>-1</v>
      </c>
      <c r="Q84" s="4">
        <v>-1</v>
      </c>
      <c r="R84" s="4">
        <v>-1</v>
      </c>
      <c r="S84" s="4"/>
      <c r="T84" s="4" t="str">
        <f>IF(_xlfn.XLOOKUP(StatTbl[[#This Row],[Join]],TargetSlots[Join],TargetSlots[Join],"Не найдено")&lt;&gt;"Не найдено","Ищем","Игнорируем")</f>
        <v>Игнорируем</v>
      </c>
      <c r="U84" s="3" t="str">
        <f ca="1">IF(COUNTIFS(OFFSET(D84:$Q84,0,SearchDay-1,,15-SearchDay),"&lt;="&amp; ValidC,OFFSET(D84:$Q84,0,SearchDay-1,,15-SearchDay),"&gt;-1")&gt;0,"Есть слоты!","Слотов нет")</f>
        <v>Слотов нет</v>
      </c>
      <c r="V84">
        <f ca="1">IF(T84="Ищем",IF(StatTbl[[#This Row],[Availability]]="Есть слоты!",COUNTIFS(OFFSET(D84:$R84,0,SearchDay-1),"&lt;="&amp; ValidC,OFFSET(D84:$R84,0,SearchDay-1),"&gt;-1"),0),0)</f>
        <v>0</v>
      </c>
      <c r="W84" t="str" cm="1">
        <f t="array" aca="1" ref="W84" ca="1">IF(StatTbl[[#This Row],[Кол-во слотов]]&gt;0, B84&amp;" "&amp;C84&amp;" "&amp;_xlfn.TEXTJOIN(", ",FALSE,TEXT(_xlfn._xlws.FILTER(OFFSET($D$8:$Q$8,0,SearchDay-1,,15-SearchDay),(OFFSET(D84:Q84,0,SearchDay-1,,15-SearchDay)&gt;-1)*(OFFSET(D84:Q84,0,SearchDay-1,,15-SearchDay)&lt;=ValidC)),"ДД/ММ")),"")</f>
        <v/>
      </c>
      <c r="X84" t="str">
        <f t="shared" si="2"/>
        <v>Санкт-Петербург (Уткина Заводь)Короба</v>
      </c>
      <c r="Z84" s="8"/>
      <c r="AA84" s="8"/>
      <c r="AB84" s="8"/>
      <c r="AC84" s="8"/>
    </row>
    <row r="85" spans="2:29" x14ac:dyDescent="0.45">
      <c r="B85" t="s">
        <v>28</v>
      </c>
      <c r="C85" t="s">
        <v>108</v>
      </c>
      <c r="D85" s="4">
        <v>-1</v>
      </c>
      <c r="E85" s="4">
        <v>-1</v>
      </c>
      <c r="F85" s="4">
        <v>-1</v>
      </c>
      <c r="G85" s="4">
        <v>-1</v>
      </c>
      <c r="H85" s="4">
        <v>-1</v>
      </c>
      <c r="I85" s="4">
        <v>-1</v>
      </c>
      <c r="J85" s="4">
        <v>-1</v>
      </c>
      <c r="K85" s="4">
        <v>-1</v>
      </c>
      <c r="L85" s="4">
        <v>-1</v>
      </c>
      <c r="M85" s="4">
        <v>-1</v>
      </c>
      <c r="N85" s="4">
        <v>-1</v>
      </c>
      <c r="O85" s="4">
        <v>-1</v>
      </c>
      <c r="P85" s="4">
        <v>-1</v>
      </c>
      <c r="Q85" s="4">
        <v>-1</v>
      </c>
      <c r="R85" s="4">
        <v>-1</v>
      </c>
      <c r="S85" s="4"/>
      <c r="T85" s="4" t="str">
        <f>IF(_xlfn.XLOOKUP(StatTbl[[#This Row],[Join]],TargetSlots[Join],TargetSlots[Join],"Не найдено")&lt;&gt;"Не найдено","Ищем","Игнорируем")</f>
        <v>Игнорируем</v>
      </c>
      <c r="U85" s="3" t="str">
        <f ca="1">IF(COUNTIFS(OFFSET(D85:$Q85,0,SearchDay-1,,15-SearchDay),"&lt;="&amp; ValidC,OFFSET(D85:$Q85,0,SearchDay-1,,15-SearchDay),"&gt;-1")&gt;0,"Есть слоты!","Слотов нет")</f>
        <v>Слотов нет</v>
      </c>
      <c r="V85">
        <f ca="1">IF(T85="Ищем",IF(StatTbl[[#This Row],[Availability]]="Есть слоты!",COUNTIFS(OFFSET(D85:$R85,0,SearchDay-1),"&lt;="&amp; ValidC,OFFSET(D85:$R85,0,SearchDay-1),"&gt;-1"),0),0)</f>
        <v>0</v>
      </c>
      <c r="W85" t="str" cm="1">
        <f t="array" aca="1" ref="W85" ca="1">IF(StatTbl[[#This Row],[Кол-во слотов]]&gt;0, B85&amp;" "&amp;C85&amp;" "&amp;_xlfn.TEXTJOIN(", ",FALSE,TEXT(_xlfn._xlws.FILTER(OFFSET($D$8:$Q$8,0,SearchDay-1,,15-SearchDay),(OFFSET(D85:Q85,0,SearchDay-1,,15-SearchDay)&gt;-1)*(OFFSET(D85:Q85,0,SearchDay-1,,15-SearchDay)&lt;=ValidC)),"ДД/ММ")),"")</f>
        <v/>
      </c>
      <c r="X85" t="str">
        <f t="shared" si="2"/>
        <v>Санкт-Петербург (Уткина Заводь)Монопаллеты</v>
      </c>
      <c r="Z85" s="8"/>
      <c r="AA85" s="8"/>
      <c r="AB85" s="8"/>
      <c r="AC85" s="8"/>
    </row>
    <row r="86" spans="2:29" x14ac:dyDescent="0.45">
      <c r="B86" t="s">
        <v>28</v>
      </c>
      <c r="C86" t="s">
        <v>6</v>
      </c>
      <c r="D86" s="4">
        <v>-1</v>
      </c>
      <c r="E86" s="4">
        <v>-1</v>
      </c>
      <c r="F86" s="4">
        <v>-1</v>
      </c>
      <c r="G86" s="4">
        <v>-1</v>
      </c>
      <c r="H86" s="4">
        <v>-1</v>
      </c>
      <c r="I86" s="4">
        <v>-1</v>
      </c>
      <c r="J86" s="4">
        <v>-1</v>
      </c>
      <c r="K86" s="4">
        <v>-1</v>
      </c>
      <c r="L86" s="4">
        <v>-1</v>
      </c>
      <c r="M86" s="4">
        <v>-1</v>
      </c>
      <c r="N86" s="4">
        <v>-1</v>
      </c>
      <c r="O86" s="4">
        <v>-1</v>
      </c>
      <c r="P86" s="4">
        <v>-1</v>
      </c>
      <c r="Q86" s="4">
        <v>-1</v>
      </c>
      <c r="R86" s="4">
        <v>-1</v>
      </c>
      <c r="S86" s="4"/>
      <c r="T86" s="4" t="str">
        <f>IF(_xlfn.XLOOKUP(StatTbl[[#This Row],[Join]],TargetSlots[Join],TargetSlots[Join],"Не найдено")&lt;&gt;"Не найдено","Ищем","Игнорируем")</f>
        <v>Игнорируем</v>
      </c>
      <c r="U86" s="3" t="str">
        <f ca="1">IF(COUNTIFS(OFFSET(D86:$Q86,0,SearchDay-1,,15-SearchDay),"&lt;="&amp; ValidC,OFFSET(D86:$Q86,0,SearchDay-1,,15-SearchDay),"&gt;-1")&gt;0,"Есть слоты!","Слотов нет")</f>
        <v>Слотов нет</v>
      </c>
      <c r="V86">
        <f ca="1">IF(T86="Ищем",IF(StatTbl[[#This Row],[Availability]]="Есть слоты!",COUNTIFS(OFFSET(D86:$R86,0,SearchDay-1),"&lt;="&amp; ValidC,OFFSET(D86:$R86,0,SearchDay-1),"&gt;-1"),0),0)</f>
        <v>0</v>
      </c>
      <c r="W86" t="str" cm="1">
        <f t="array" aca="1" ref="W86" ca="1">IF(StatTbl[[#This Row],[Кол-во слотов]]&gt;0, B86&amp;" "&amp;C86&amp;" "&amp;_xlfn.TEXTJOIN(", ",FALSE,TEXT(_xlfn._xlws.FILTER(OFFSET($D$8:$Q$8,0,SearchDay-1,,15-SearchDay),(OFFSET(D86:Q86,0,SearchDay-1,,15-SearchDay)&gt;-1)*(OFFSET(D86:Q86,0,SearchDay-1,,15-SearchDay)&lt;=ValidC)),"ДД/ММ")),"")</f>
        <v/>
      </c>
      <c r="X86" t="str">
        <f t="shared" si="2"/>
        <v>Санкт-Петербург (Уткина Заводь)Суперсейф</v>
      </c>
      <c r="Z86" s="8"/>
      <c r="AA86" s="8"/>
      <c r="AB86" s="8"/>
      <c r="AC86" s="8"/>
    </row>
    <row r="87" spans="2:29" x14ac:dyDescent="0.45">
      <c r="B87" t="s">
        <v>29</v>
      </c>
      <c r="C87" t="s">
        <v>107</v>
      </c>
      <c r="D87" s="4">
        <v>-1</v>
      </c>
      <c r="E87" s="4">
        <v>-1</v>
      </c>
      <c r="F87" s="4">
        <v>-1</v>
      </c>
      <c r="G87" s="4">
        <v>-1</v>
      </c>
      <c r="H87" s="4">
        <v>-1</v>
      </c>
      <c r="I87" s="4">
        <v>-1</v>
      </c>
      <c r="J87" s="4">
        <v>-1</v>
      </c>
      <c r="K87" s="4">
        <v>-1</v>
      </c>
      <c r="L87" s="4">
        <v>-1</v>
      </c>
      <c r="M87" s="4">
        <v>-1</v>
      </c>
      <c r="N87" s="4">
        <v>-1</v>
      </c>
      <c r="O87" s="4">
        <v>-1</v>
      </c>
      <c r="P87" s="4">
        <v>-1</v>
      </c>
      <c r="Q87" s="4">
        <v>-1</v>
      </c>
      <c r="R87" s="4">
        <v>-1</v>
      </c>
      <c r="S87" s="4"/>
      <c r="T87" s="4" t="str">
        <f>IF(_xlfn.XLOOKUP(StatTbl[[#This Row],[Join]],TargetSlots[Join],TargetSlots[Join],"Не найдено")&lt;&gt;"Не найдено","Ищем","Игнорируем")</f>
        <v>Игнорируем</v>
      </c>
      <c r="U87" s="3" t="str">
        <f ca="1">IF(COUNTIFS(OFFSET(D87:$Q87,0,SearchDay-1,,15-SearchDay),"&lt;="&amp; ValidC,OFFSET(D87:$Q87,0,SearchDay-1,,15-SearchDay),"&gt;-1")&gt;0,"Есть слоты!","Слотов нет")</f>
        <v>Слотов нет</v>
      </c>
      <c r="V87">
        <f ca="1">IF(T87="Ищем",IF(StatTbl[[#This Row],[Availability]]="Есть слоты!",COUNTIFS(OFFSET(D87:$R87,0,SearchDay-1),"&lt;="&amp; ValidC,OFFSET(D87:$R87,0,SearchDay-1),"&gt;-1"),0),0)</f>
        <v>0</v>
      </c>
      <c r="W87" t="str" cm="1">
        <f t="array" aca="1" ref="W87" ca="1">IF(StatTbl[[#This Row],[Кол-во слотов]]&gt;0, B87&amp;" "&amp;C87&amp;" "&amp;_xlfn.TEXTJOIN(", ",FALSE,TEXT(_xlfn._xlws.FILTER(OFFSET($D$8:$Q$8,0,SearchDay-1,,15-SearchDay),(OFFSET(D87:Q87,0,SearchDay-1,,15-SearchDay)&gt;-1)*(OFFSET(D87:Q87,0,SearchDay-1,,15-SearchDay)&lt;=ValidC)),"ДД/ММ")),"")</f>
        <v/>
      </c>
      <c r="X87" t="str">
        <f t="shared" si="2"/>
        <v>СЦ АбаканКороба</v>
      </c>
      <c r="Z87" s="8"/>
      <c r="AA87" s="8"/>
      <c r="AB87" s="8"/>
      <c r="AC87" s="8"/>
    </row>
    <row r="88" spans="2:29" x14ac:dyDescent="0.45">
      <c r="B88" t="s">
        <v>29</v>
      </c>
      <c r="C88" t="s">
        <v>108</v>
      </c>
      <c r="D88" s="4">
        <v>-1</v>
      </c>
      <c r="E88" s="4">
        <v>-1</v>
      </c>
      <c r="F88" s="4">
        <v>-1</v>
      </c>
      <c r="G88" s="4">
        <v>-1</v>
      </c>
      <c r="H88" s="4">
        <v>-1</v>
      </c>
      <c r="I88" s="4">
        <v>-1</v>
      </c>
      <c r="J88" s="4">
        <v>-1</v>
      </c>
      <c r="K88" s="4">
        <v>-1</v>
      </c>
      <c r="L88" s="4">
        <v>-1</v>
      </c>
      <c r="M88" s="4">
        <v>-1</v>
      </c>
      <c r="N88" s="4">
        <v>-1</v>
      </c>
      <c r="O88" s="4">
        <v>-1</v>
      </c>
      <c r="P88" s="4">
        <v>-1</v>
      </c>
      <c r="Q88" s="4">
        <v>-1</v>
      </c>
      <c r="R88" s="4">
        <v>-1</v>
      </c>
      <c r="S88" s="4"/>
      <c r="T88" s="4" t="str">
        <f>IF(_xlfn.XLOOKUP(StatTbl[[#This Row],[Join]],TargetSlots[Join],TargetSlots[Join],"Не найдено")&lt;&gt;"Не найдено","Ищем","Игнорируем")</f>
        <v>Игнорируем</v>
      </c>
      <c r="U88" s="3" t="str">
        <f ca="1">IF(COUNTIFS(OFFSET(D88:$Q88,0,SearchDay-1,,15-SearchDay),"&lt;="&amp; ValidC,OFFSET(D88:$Q88,0,SearchDay-1,,15-SearchDay),"&gt;-1")&gt;0,"Есть слоты!","Слотов нет")</f>
        <v>Слотов нет</v>
      </c>
      <c r="V88">
        <f ca="1">IF(T88="Ищем",IF(StatTbl[[#This Row],[Availability]]="Есть слоты!",COUNTIFS(OFFSET(D88:$R88,0,SearchDay-1),"&lt;="&amp; ValidC,OFFSET(D88:$R88,0,SearchDay-1),"&gt;-1"),0),0)</f>
        <v>0</v>
      </c>
      <c r="W88" t="str" cm="1">
        <f t="array" aca="1" ref="W88" ca="1">IF(StatTbl[[#This Row],[Кол-во слотов]]&gt;0, B88&amp;" "&amp;C88&amp;" "&amp;_xlfn.TEXTJOIN(", ",FALSE,TEXT(_xlfn._xlws.FILTER(OFFSET($D$8:$Q$8,0,SearchDay-1,,15-SearchDay),(OFFSET(D88:Q88,0,SearchDay-1,,15-SearchDay)&gt;-1)*(OFFSET(D88:Q88,0,SearchDay-1,,15-SearchDay)&lt;=ValidC)),"ДД/ММ")),"")</f>
        <v/>
      </c>
      <c r="X88" t="str">
        <f t="shared" si="2"/>
        <v>СЦ АбаканМонопаллеты</v>
      </c>
      <c r="Z88" s="8"/>
      <c r="AA88" s="8"/>
      <c r="AB88" s="8"/>
      <c r="AC88" s="8"/>
    </row>
    <row r="89" spans="2:29" x14ac:dyDescent="0.45">
      <c r="B89" t="s">
        <v>29</v>
      </c>
      <c r="C89" t="s">
        <v>6</v>
      </c>
      <c r="D89" s="4">
        <v>-1</v>
      </c>
      <c r="E89" s="4">
        <v>-1</v>
      </c>
      <c r="F89" s="4">
        <v>-1</v>
      </c>
      <c r="G89" s="4">
        <v>-1</v>
      </c>
      <c r="H89" s="4">
        <v>-1</v>
      </c>
      <c r="I89" s="4">
        <v>-1</v>
      </c>
      <c r="J89" s="4">
        <v>-1</v>
      </c>
      <c r="K89" s="4">
        <v>-1</v>
      </c>
      <c r="L89" s="4">
        <v>-1</v>
      </c>
      <c r="M89" s="4">
        <v>-1</v>
      </c>
      <c r="N89" s="4">
        <v>-1</v>
      </c>
      <c r="O89" s="4">
        <v>-1</v>
      </c>
      <c r="P89" s="4">
        <v>-1</v>
      </c>
      <c r="Q89" s="4">
        <v>-1</v>
      </c>
      <c r="R89" s="4">
        <v>-1</v>
      </c>
      <c r="S89" s="4"/>
      <c r="T89" s="4" t="str">
        <f>IF(_xlfn.XLOOKUP(StatTbl[[#This Row],[Join]],TargetSlots[Join],TargetSlots[Join],"Не найдено")&lt;&gt;"Не найдено","Ищем","Игнорируем")</f>
        <v>Игнорируем</v>
      </c>
      <c r="U89" s="3" t="str">
        <f ca="1">IF(COUNTIFS(OFFSET(D89:$Q89,0,SearchDay-1,,15-SearchDay),"&lt;="&amp; ValidC,OFFSET(D89:$Q89,0,SearchDay-1,,15-SearchDay),"&gt;-1")&gt;0,"Есть слоты!","Слотов нет")</f>
        <v>Слотов нет</v>
      </c>
      <c r="V89">
        <f ca="1">IF(T89="Ищем",IF(StatTbl[[#This Row],[Availability]]="Есть слоты!",COUNTIFS(OFFSET(D89:$R89,0,SearchDay-1),"&lt;="&amp; ValidC,OFFSET(D89:$R89,0,SearchDay-1),"&gt;-1"),0),0)</f>
        <v>0</v>
      </c>
      <c r="W89" t="str" cm="1">
        <f t="array" aca="1" ref="W89" ca="1">IF(StatTbl[[#This Row],[Кол-во слотов]]&gt;0, B89&amp;" "&amp;C89&amp;" "&amp;_xlfn.TEXTJOIN(", ",FALSE,TEXT(_xlfn._xlws.FILTER(OFFSET($D$8:$Q$8,0,SearchDay-1,,15-SearchDay),(OFFSET(D89:Q89,0,SearchDay-1,,15-SearchDay)&gt;-1)*(OFFSET(D89:Q89,0,SearchDay-1,,15-SearchDay)&lt;=ValidC)),"ДД/ММ")),"")</f>
        <v/>
      </c>
      <c r="X89" t="str">
        <f t="shared" si="2"/>
        <v>СЦ АбаканСуперсейф</v>
      </c>
      <c r="Z89" s="8"/>
      <c r="AA89" s="8"/>
      <c r="AB89" s="8"/>
      <c r="AC89" s="8"/>
    </row>
    <row r="90" spans="2:29" x14ac:dyDescent="0.45">
      <c r="B90" t="s">
        <v>30</v>
      </c>
      <c r="C90" t="s">
        <v>107</v>
      </c>
      <c r="D90" s="4">
        <v>-1</v>
      </c>
      <c r="E90" s="4">
        <v>-1</v>
      </c>
      <c r="F90" s="4">
        <v>-1</v>
      </c>
      <c r="G90" s="4">
        <v>-1</v>
      </c>
      <c r="H90" s="4">
        <v>-1</v>
      </c>
      <c r="I90" s="4">
        <v>-1</v>
      </c>
      <c r="J90" s="4">
        <v>-1</v>
      </c>
      <c r="K90" s="4">
        <v>-1</v>
      </c>
      <c r="L90" s="4">
        <v>-1</v>
      </c>
      <c r="M90" s="4">
        <v>-1</v>
      </c>
      <c r="N90" s="4">
        <v>-1</v>
      </c>
      <c r="O90" s="4">
        <v>-1</v>
      </c>
      <c r="P90" s="4">
        <v>0</v>
      </c>
      <c r="Q90" s="4">
        <v>-1</v>
      </c>
      <c r="R90" s="4">
        <v>-1</v>
      </c>
      <c r="S90" s="4"/>
      <c r="T90" s="4" t="str">
        <f>IF(_xlfn.XLOOKUP(StatTbl[[#This Row],[Join]],TargetSlots[Join],TargetSlots[Join],"Не найдено")&lt;&gt;"Не найдено","Ищем","Игнорируем")</f>
        <v>Игнорируем</v>
      </c>
      <c r="U90" s="3" t="str">
        <f ca="1">IF(COUNTIFS(OFFSET(D90:$Q90,0,SearchDay-1,,15-SearchDay),"&lt;="&amp; ValidC,OFFSET(D90:$Q90,0,SearchDay-1,,15-SearchDay),"&gt;-1")&gt;0,"Есть слоты!","Слотов нет")</f>
        <v>Есть слоты!</v>
      </c>
      <c r="V90">
        <f ca="1">IF(T90="Ищем",IF(StatTbl[[#This Row],[Availability]]="Есть слоты!",COUNTIFS(OFFSET(D90:$R90,0,SearchDay-1),"&lt;="&amp; ValidC,OFFSET(D90:$R90,0,SearchDay-1),"&gt;-1"),0),0)</f>
        <v>0</v>
      </c>
      <c r="W90" t="str" cm="1">
        <f t="array" aca="1" ref="W90" ca="1">IF(StatTbl[[#This Row],[Кол-во слотов]]&gt;0, B90&amp;" "&amp;C90&amp;" "&amp;_xlfn.TEXTJOIN(", ",FALSE,TEXT(_xlfn._xlws.FILTER(OFFSET($D$8:$Q$8,0,SearchDay-1,,15-SearchDay),(OFFSET(D90:Q90,0,SearchDay-1,,15-SearchDay)&gt;-1)*(OFFSET(D90:Q90,0,SearchDay-1,,15-SearchDay)&lt;=ValidC)),"ДД/ММ")),"")</f>
        <v/>
      </c>
      <c r="X90" t="str">
        <f t="shared" si="2"/>
        <v>СЦ Абакан 2Короба</v>
      </c>
      <c r="Z90" s="8"/>
      <c r="AA90" s="8"/>
      <c r="AB90" s="8"/>
      <c r="AC90" s="8"/>
    </row>
    <row r="91" spans="2:29" x14ac:dyDescent="0.45">
      <c r="B91" t="s">
        <v>30</v>
      </c>
      <c r="C91" t="s">
        <v>108</v>
      </c>
      <c r="D91" s="4">
        <v>-1</v>
      </c>
      <c r="E91" s="4">
        <v>-1</v>
      </c>
      <c r="F91" s="4">
        <v>-1</v>
      </c>
      <c r="G91" s="4">
        <v>-1</v>
      </c>
      <c r="H91" s="4">
        <v>-1</v>
      </c>
      <c r="I91" s="4">
        <v>-1</v>
      </c>
      <c r="J91" s="4">
        <v>-1</v>
      </c>
      <c r="K91" s="4">
        <v>-1</v>
      </c>
      <c r="L91" s="4">
        <v>-1</v>
      </c>
      <c r="M91" s="4">
        <v>-1</v>
      </c>
      <c r="N91" s="4">
        <v>-1</v>
      </c>
      <c r="O91" s="4">
        <v>-1</v>
      </c>
      <c r="P91" s="4">
        <v>-1</v>
      </c>
      <c r="Q91" s="4">
        <v>-1</v>
      </c>
      <c r="R91" s="4">
        <v>-1</v>
      </c>
      <c r="S91" s="4"/>
      <c r="T91" s="4" t="str">
        <f>IF(_xlfn.XLOOKUP(StatTbl[[#This Row],[Join]],TargetSlots[Join],TargetSlots[Join],"Не найдено")&lt;&gt;"Не найдено","Ищем","Игнорируем")</f>
        <v>Игнорируем</v>
      </c>
      <c r="U91" s="3" t="str">
        <f ca="1">IF(COUNTIFS(OFFSET(D91:$Q91,0,SearchDay-1,,15-SearchDay),"&lt;="&amp; ValidC,OFFSET(D91:$Q91,0,SearchDay-1,,15-SearchDay),"&gt;-1")&gt;0,"Есть слоты!","Слотов нет")</f>
        <v>Слотов нет</v>
      </c>
      <c r="V91">
        <f ca="1">IF(T91="Ищем",IF(StatTbl[[#This Row],[Availability]]="Есть слоты!",COUNTIFS(OFFSET(D91:$R91,0,SearchDay-1),"&lt;="&amp; ValidC,OFFSET(D91:$R91,0,SearchDay-1),"&gt;-1"),0),0)</f>
        <v>0</v>
      </c>
      <c r="W91" t="str" cm="1">
        <f t="array" aca="1" ref="W91" ca="1">IF(StatTbl[[#This Row],[Кол-во слотов]]&gt;0, B91&amp;" "&amp;C91&amp;" "&amp;_xlfn.TEXTJOIN(", ",FALSE,TEXT(_xlfn._xlws.FILTER(OFFSET($D$8:$Q$8,0,SearchDay-1,,15-SearchDay),(OFFSET(D91:Q91,0,SearchDay-1,,15-SearchDay)&gt;-1)*(OFFSET(D91:Q91,0,SearchDay-1,,15-SearchDay)&lt;=ValidC)),"ДД/ММ")),"")</f>
        <v/>
      </c>
      <c r="X91" t="str">
        <f t="shared" si="2"/>
        <v>СЦ Абакан 2Монопаллеты</v>
      </c>
      <c r="Z91" s="8"/>
      <c r="AA91" s="8"/>
      <c r="AB91" s="8"/>
      <c r="AC91" s="8"/>
    </row>
    <row r="92" spans="2:29" x14ac:dyDescent="0.45">
      <c r="B92" t="s">
        <v>30</v>
      </c>
      <c r="C92" t="s">
        <v>6</v>
      </c>
      <c r="D92" s="4">
        <v>-1</v>
      </c>
      <c r="E92" s="4">
        <v>-1</v>
      </c>
      <c r="F92" s="4">
        <v>-1</v>
      </c>
      <c r="G92" s="4">
        <v>-1</v>
      </c>
      <c r="H92" s="4">
        <v>-1</v>
      </c>
      <c r="I92" s="4">
        <v>-1</v>
      </c>
      <c r="J92" s="4">
        <v>-1</v>
      </c>
      <c r="K92" s="4">
        <v>-1</v>
      </c>
      <c r="L92" s="4">
        <v>-1</v>
      </c>
      <c r="M92" s="4">
        <v>-1</v>
      </c>
      <c r="N92" s="4">
        <v>-1</v>
      </c>
      <c r="O92" s="4">
        <v>-1</v>
      </c>
      <c r="P92" s="4">
        <v>-1</v>
      </c>
      <c r="Q92" s="4">
        <v>-1</v>
      </c>
      <c r="R92" s="4">
        <v>-1</v>
      </c>
      <c r="S92" s="4"/>
      <c r="T92" s="4" t="str">
        <f>IF(_xlfn.XLOOKUP(StatTbl[[#This Row],[Join]],TargetSlots[Join],TargetSlots[Join],"Не найдено")&lt;&gt;"Не найдено","Ищем","Игнорируем")</f>
        <v>Игнорируем</v>
      </c>
      <c r="U92" s="3" t="str">
        <f ca="1">IF(COUNTIFS(OFFSET(D92:$Q92,0,SearchDay-1,,15-SearchDay),"&lt;="&amp; ValidC,OFFSET(D92:$Q92,0,SearchDay-1,,15-SearchDay),"&gt;-1")&gt;0,"Есть слоты!","Слотов нет")</f>
        <v>Слотов нет</v>
      </c>
      <c r="V92">
        <f ca="1">IF(T92="Ищем",IF(StatTbl[[#This Row],[Availability]]="Есть слоты!",COUNTIFS(OFFSET(D92:$R92,0,SearchDay-1),"&lt;="&amp; ValidC,OFFSET(D92:$R92,0,SearchDay-1),"&gt;-1"),0),0)</f>
        <v>0</v>
      </c>
      <c r="W92" t="str" cm="1">
        <f t="array" aca="1" ref="W92" ca="1">IF(StatTbl[[#This Row],[Кол-во слотов]]&gt;0, B92&amp;" "&amp;C92&amp;" "&amp;_xlfn.TEXTJOIN(", ",FALSE,TEXT(_xlfn._xlws.FILTER(OFFSET($D$8:$Q$8,0,SearchDay-1,,15-SearchDay),(OFFSET(D92:Q92,0,SearchDay-1,,15-SearchDay)&gt;-1)*(OFFSET(D92:Q92,0,SearchDay-1,,15-SearchDay)&lt;=ValidC)),"ДД/ММ")),"")</f>
        <v/>
      </c>
      <c r="X92" t="str">
        <f t="shared" si="2"/>
        <v>СЦ Абакан 2Суперсейф</v>
      </c>
      <c r="Z92" s="8"/>
      <c r="AA92" s="8"/>
      <c r="AB92" s="8"/>
      <c r="AC92" s="8"/>
    </row>
    <row r="93" spans="2:29" x14ac:dyDescent="0.45">
      <c r="B93" t="s">
        <v>31</v>
      </c>
      <c r="C93" t="s">
        <v>107</v>
      </c>
      <c r="D93" s="4">
        <v>-1</v>
      </c>
      <c r="E93" s="4">
        <v>-1</v>
      </c>
      <c r="F93" s="4">
        <v>-1</v>
      </c>
      <c r="G93" s="4">
        <v>-1</v>
      </c>
      <c r="H93" s="4">
        <v>-1</v>
      </c>
      <c r="I93" s="4">
        <v>-1</v>
      </c>
      <c r="J93" s="4">
        <v>-1</v>
      </c>
      <c r="K93" s="4">
        <v>-1</v>
      </c>
      <c r="L93" s="4">
        <v>-1</v>
      </c>
      <c r="M93" s="4">
        <v>-1</v>
      </c>
      <c r="N93" s="4">
        <v>-1</v>
      </c>
      <c r="O93" s="4">
        <v>-1</v>
      </c>
      <c r="P93" s="4">
        <v>-1</v>
      </c>
      <c r="Q93" s="4">
        <v>-1</v>
      </c>
      <c r="R93" s="4">
        <v>-1</v>
      </c>
      <c r="S93" s="4"/>
      <c r="T93" s="4" t="str">
        <f>IF(_xlfn.XLOOKUP(StatTbl[[#This Row],[Join]],TargetSlots[Join],TargetSlots[Join],"Не найдено")&lt;&gt;"Не найдено","Ищем","Игнорируем")</f>
        <v>Игнорируем</v>
      </c>
      <c r="U93" s="3" t="str">
        <f ca="1">IF(COUNTIFS(OFFSET(D93:$Q93,0,SearchDay-1,,15-SearchDay),"&lt;="&amp; ValidC,OFFSET(D93:$Q93,0,SearchDay-1,,15-SearchDay),"&gt;-1")&gt;0,"Есть слоты!","Слотов нет")</f>
        <v>Слотов нет</v>
      </c>
      <c r="V93">
        <f ca="1">IF(T93="Ищем",IF(StatTbl[[#This Row],[Availability]]="Есть слоты!",COUNTIFS(OFFSET(D93:$R93,0,SearchDay-1),"&lt;="&amp; ValidC,OFFSET(D93:$R93,0,SearchDay-1),"&gt;-1"),0),0)</f>
        <v>0</v>
      </c>
      <c r="W93" t="str" cm="1">
        <f t="array" aca="1" ref="W93" ca="1">IF(StatTbl[[#This Row],[Кол-во слотов]]&gt;0, B93&amp;" "&amp;C93&amp;" "&amp;_xlfn.TEXTJOIN(", ",FALSE,TEXT(_xlfn._xlws.FILTER(OFFSET($D$8:$Q$8,0,SearchDay-1,,15-SearchDay),(OFFSET(D93:Q93,0,SearchDay-1,,15-SearchDay)&gt;-1)*(OFFSET(D93:Q93,0,SearchDay-1,,15-SearchDay)&lt;=ValidC)),"ДД/ММ")),"")</f>
        <v/>
      </c>
      <c r="X93" t="str">
        <f t="shared" si="2"/>
        <v>СЦ АктобеКороба</v>
      </c>
      <c r="Z93" s="8"/>
      <c r="AA93" s="8"/>
      <c r="AB93" s="8"/>
      <c r="AC93" s="8"/>
    </row>
    <row r="94" spans="2:29" x14ac:dyDescent="0.45">
      <c r="B94" t="s">
        <v>31</v>
      </c>
      <c r="C94" t="s">
        <v>108</v>
      </c>
      <c r="D94" s="4">
        <v>0</v>
      </c>
      <c r="E94" s="4">
        <v>0</v>
      </c>
      <c r="F94" s="4">
        <v>0</v>
      </c>
      <c r="G94" s="4">
        <v>0</v>
      </c>
      <c r="H94" s="4">
        <v>0</v>
      </c>
      <c r="I94" s="4">
        <v>0</v>
      </c>
      <c r="J94" s="4">
        <v>0</v>
      </c>
      <c r="K94" s="4">
        <v>0</v>
      </c>
      <c r="L94" s="4">
        <v>0</v>
      </c>
      <c r="M94" s="4">
        <v>0</v>
      </c>
      <c r="N94" s="4">
        <v>0</v>
      </c>
      <c r="O94" s="4">
        <v>0</v>
      </c>
      <c r="P94" s="4">
        <v>0</v>
      </c>
      <c r="Q94" s="4">
        <v>-1</v>
      </c>
      <c r="R94" s="4">
        <v>-1</v>
      </c>
      <c r="S94" s="4"/>
      <c r="T94" s="4" t="str">
        <f>IF(_xlfn.XLOOKUP(StatTbl[[#This Row],[Join]],TargetSlots[Join],TargetSlots[Join],"Не найдено")&lt;&gt;"Не найдено","Ищем","Игнорируем")</f>
        <v>Игнорируем</v>
      </c>
      <c r="U94" s="3" t="str">
        <f ca="1">IF(COUNTIFS(OFFSET(D94:$Q94,0,SearchDay-1,,15-SearchDay),"&lt;="&amp; ValidC,OFFSET(D94:$Q94,0,SearchDay-1,,15-SearchDay),"&gt;-1")&gt;0,"Есть слоты!","Слотов нет")</f>
        <v>Есть слоты!</v>
      </c>
      <c r="V94">
        <f ca="1">IF(T94="Ищем",IF(StatTbl[[#This Row],[Availability]]="Есть слоты!",COUNTIFS(OFFSET(D94:$R94,0,SearchDay-1),"&lt;="&amp; ValidC,OFFSET(D94:$R94,0,SearchDay-1),"&gt;-1"),0),0)</f>
        <v>0</v>
      </c>
      <c r="W94" t="str" cm="1">
        <f t="array" aca="1" ref="W94" ca="1">IF(StatTbl[[#This Row],[Кол-во слотов]]&gt;0, B94&amp;" "&amp;C94&amp;" "&amp;_xlfn.TEXTJOIN(", ",FALSE,TEXT(_xlfn._xlws.FILTER(OFFSET($D$8:$Q$8,0,SearchDay-1,,15-SearchDay),(OFFSET(D94:Q94,0,SearchDay-1,,15-SearchDay)&gt;-1)*(OFFSET(D94:Q94,0,SearchDay-1,,15-SearchDay)&lt;=ValidC)),"ДД/ММ")),"")</f>
        <v/>
      </c>
      <c r="X94" t="str">
        <f t="shared" si="2"/>
        <v>СЦ АктобеМонопаллеты</v>
      </c>
      <c r="Z94" s="8"/>
      <c r="AA94" s="8"/>
      <c r="AB94" s="8"/>
      <c r="AC94" s="8"/>
    </row>
    <row r="95" spans="2:29" x14ac:dyDescent="0.45">
      <c r="B95" t="s">
        <v>31</v>
      </c>
      <c r="C95" t="s">
        <v>6</v>
      </c>
      <c r="D95" s="4">
        <v>-1</v>
      </c>
      <c r="E95" s="4">
        <v>-1</v>
      </c>
      <c r="F95" s="4">
        <v>-1</v>
      </c>
      <c r="G95" s="4">
        <v>-1</v>
      </c>
      <c r="H95" s="4">
        <v>-1</v>
      </c>
      <c r="I95" s="4">
        <v>-1</v>
      </c>
      <c r="J95" s="4">
        <v>-1</v>
      </c>
      <c r="K95" s="4">
        <v>-1</v>
      </c>
      <c r="L95" s="4">
        <v>-1</v>
      </c>
      <c r="M95" s="4">
        <v>-1</v>
      </c>
      <c r="N95" s="4">
        <v>-1</v>
      </c>
      <c r="O95" s="4">
        <v>-1</v>
      </c>
      <c r="P95" s="4">
        <v>-1</v>
      </c>
      <c r="Q95" s="4">
        <v>-1</v>
      </c>
      <c r="R95" s="4">
        <v>-1</v>
      </c>
      <c r="S95" s="4"/>
      <c r="T95" s="4" t="str">
        <f>IF(_xlfn.XLOOKUP(StatTbl[[#This Row],[Join]],TargetSlots[Join],TargetSlots[Join],"Не найдено")&lt;&gt;"Не найдено","Ищем","Игнорируем")</f>
        <v>Игнорируем</v>
      </c>
      <c r="U95" s="3" t="str">
        <f ca="1">IF(COUNTIFS(OFFSET(D95:$Q95,0,SearchDay-1,,15-SearchDay),"&lt;="&amp; ValidC,OFFSET(D95:$Q95,0,SearchDay-1,,15-SearchDay),"&gt;-1")&gt;0,"Есть слоты!","Слотов нет")</f>
        <v>Слотов нет</v>
      </c>
      <c r="V95">
        <f ca="1">IF(T95="Ищем",IF(StatTbl[[#This Row],[Availability]]="Есть слоты!",COUNTIFS(OFFSET(D95:$R95,0,SearchDay-1),"&lt;="&amp; ValidC,OFFSET(D95:$R95,0,SearchDay-1),"&gt;-1"),0),0)</f>
        <v>0</v>
      </c>
      <c r="W95" t="str" cm="1">
        <f t="array" aca="1" ref="W95" ca="1">IF(StatTbl[[#This Row],[Кол-во слотов]]&gt;0, B95&amp;" "&amp;C95&amp;" "&amp;_xlfn.TEXTJOIN(", ",FALSE,TEXT(_xlfn._xlws.FILTER(OFFSET($D$8:$Q$8,0,SearchDay-1,,15-SearchDay),(OFFSET(D95:Q95,0,SearchDay-1,,15-SearchDay)&gt;-1)*(OFFSET(D95:Q95,0,SearchDay-1,,15-SearchDay)&lt;=ValidC)),"ДД/ММ")),"")</f>
        <v/>
      </c>
      <c r="X95" t="str">
        <f t="shared" si="2"/>
        <v>СЦ АктобеСуперсейф</v>
      </c>
      <c r="Z95" s="8"/>
      <c r="AA95" s="8"/>
      <c r="AB95" s="8"/>
      <c r="AC95" s="8"/>
    </row>
    <row r="96" spans="2:29" x14ac:dyDescent="0.45">
      <c r="B96" t="s">
        <v>32</v>
      </c>
      <c r="C96" t="s">
        <v>107</v>
      </c>
      <c r="D96" s="4">
        <v>-1</v>
      </c>
      <c r="E96" s="4">
        <v>-1</v>
      </c>
      <c r="F96" s="4">
        <v>-1</v>
      </c>
      <c r="G96" s="4">
        <v>-1</v>
      </c>
      <c r="H96" s="4">
        <v>-1</v>
      </c>
      <c r="I96" s="4">
        <v>-1</v>
      </c>
      <c r="J96" s="4">
        <v>-1</v>
      </c>
      <c r="K96" s="4">
        <v>-1</v>
      </c>
      <c r="L96" s="4">
        <v>-1</v>
      </c>
      <c r="M96" s="4">
        <v>-1</v>
      </c>
      <c r="N96" s="4">
        <v>-1</v>
      </c>
      <c r="O96" s="4">
        <v>-1</v>
      </c>
      <c r="P96" s="4">
        <v>-1</v>
      </c>
      <c r="Q96" s="4">
        <v>-1</v>
      </c>
      <c r="R96" s="4">
        <v>-1</v>
      </c>
      <c r="S96" s="4"/>
      <c r="T96" s="4" t="str">
        <f>IF(_xlfn.XLOOKUP(StatTbl[[#This Row],[Join]],TargetSlots[Join],TargetSlots[Join],"Не найдено")&lt;&gt;"Не найдено","Ищем","Игнорируем")</f>
        <v>Игнорируем</v>
      </c>
      <c r="U96" s="3" t="str">
        <f ca="1">IF(COUNTIFS(OFFSET(D96:$Q96,0,SearchDay-1,,15-SearchDay),"&lt;="&amp; ValidC,OFFSET(D96:$Q96,0,SearchDay-1,,15-SearchDay),"&gt;-1")&gt;0,"Есть слоты!","Слотов нет")</f>
        <v>Слотов нет</v>
      </c>
      <c r="V96">
        <f ca="1">IF(T96="Ищем",IF(StatTbl[[#This Row],[Availability]]="Есть слоты!",COUNTIFS(OFFSET(D96:$R96,0,SearchDay-1),"&lt;="&amp; ValidC,OFFSET(D96:$R96,0,SearchDay-1),"&gt;-1"),0),0)</f>
        <v>0</v>
      </c>
      <c r="W96" t="str" cm="1">
        <f t="array" aca="1" ref="W96" ca="1">IF(StatTbl[[#This Row],[Кол-во слотов]]&gt;0, B96&amp;" "&amp;C96&amp;" "&amp;_xlfn.TEXTJOIN(", ",FALSE,TEXT(_xlfn._xlws.FILTER(OFFSET($D$8:$Q$8,0,SearchDay-1,,15-SearchDay),(OFFSET(D96:Q96,0,SearchDay-1,,15-SearchDay)&gt;-1)*(OFFSET(D96:Q96,0,SearchDay-1,,15-SearchDay)&lt;=ValidC)),"ДД/ММ")),"")</f>
        <v/>
      </c>
      <c r="X96" t="str">
        <f t="shared" si="2"/>
        <v>СЦ АртемКороба</v>
      </c>
      <c r="Z96" s="8"/>
      <c r="AA96" s="8"/>
      <c r="AB96" s="8"/>
      <c r="AC96" s="8"/>
    </row>
    <row r="97" spans="2:29" x14ac:dyDescent="0.45">
      <c r="B97" t="s">
        <v>32</v>
      </c>
      <c r="C97" t="s">
        <v>108</v>
      </c>
      <c r="D97" s="4">
        <v>-1</v>
      </c>
      <c r="E97" s="4">
        <v>-1</v>
      </c>
      <c r="F97" s="4">
        <v>-1</v>
      </c>
      <c r="G97" s="4">
        <v>-1</v>
      </c>
      <c r="H97" s="4">
        <v>-1</v>
      </c>
      <c r="I97" s="4">
        <v>-1</v>
      </c>
      <c r="J97" s="4">
        <v>-1</v>
      </c>
      <c r="K97" s="4">
        <v>-1</v>
      </c>
      <c r="L97" s="4">
        <v>-1</v>
      </c>
      <c r="M97" s="4">
        <v>-1</v>
      </c>
      <c r="N97" s="4">
        <v>-1</v>
      </c>
      <c r="O97" s="4">
        <v>-1</v>
      </c>
      <c r="P97" s="4">
        <v>-1</v>
      </c>
      <c r="Q97" s="4">
        <v>-1</v>
      </c>
      <c r="R97" s="4">
        <v>-1</v>
      </c>
      <c r="S97" s="4"/>
      <c r="T97" s="4" t="str">
        <f>IF(_xlfn.XLOOKUP(StatTbl[[#This Row],[Join]],TargetSlots[Join],TargetSlots[Join],"Не найдено")&lt;&gt;"Не найдено","Ищем","Игнорируем")</f>
        <v>Игнорируем</v>
      </c>
      <c r="U97" s="3" t="str">
        <f ca="1">IF(COUNTIFS(OFFSET(D97:$Q97,0,SearchDay-1,,15-SearchDay),"&lt;="&amp; ValidC,OFFSET(D97:$Q97,0,SearchDay-1,,15-SearchDay),"&gt;-1")&gt;0,"Есть слоты!","Слотов нет")</f>
        <v>Слотов нет</v>
      </c>
      <c r="V97">
        <f ca="1">IF(T97="Ищем",IF(StatTbl[[#This Row],[Availability]]="Есть слоты!",COUNTIFS(OFFSET(D97:$R97,0,SearchDay-1),"&lt;="&amp; ValidC,OFFSET(D97:$R97,0,SearchDay-1),"&gt;-1"),0),0)</f>
        <v>0</v>
      </c>
      <c r="W97" t="str" cm="1">
        <f t="array" aca="1" ref="W97" ca="1">IF(StatTbl[[#This Row],[Кол-во слотов]]&gt;0, B97&amp;" "&amp;C97&amp;" "&amp;_xlfn.TEXTJOIN(", ",FALSE,TEXT(_xlfn._xlws.FILTER(OFFSET($D$8:$Q$8,0,SearchDay-1,,15-SearchDay),(OFFSET(D97:Q97,0,SearchDay-1,,15-SearchDay)&gt;-1)*(OFFSET(D97:Q97,0,SearchDay-1,,15-SearchDay)&lt;=ValidC)),"ДД/ММ")),"")</f>
        <v/>
      </c>
      <c r="X97" t="str">
        <f t="shared" si="2"/>
        <v>СЦ АртемМонопаллеты</v>
      </c>
      <c r="Z97" s="8"/>
      <c r="AA97" s="8"/>
      <c r="AB97" s="8"/>
      <c r="AC97" s="8"/>
    </row>
    <row r="98" spans="2:29" x14ac:dyDescent="0.45">
      <c r="B98" t="s">
        <v>32</v>
      </c>
      <c r="C98" t="s">
        <v>6</v>
      </c>
      <c r="D98" s="4">
        <v>-1</v>
      </c>
      <c r="E98" s="4">
        <v>-1</v>
      </c>
      <c r="F98" s="4">
        <v>-1</v>
      </c>
      <c r="G98" s="4">
        <v>-1</v>
      </c>
      <c r="H98" s="4">
        <v>-1</v>
      </c>
      <c r="I98" s="4">
        <v>-1</v>
      </c>
      <c r="J98" s="4">
        <v>-1</v>
      </c>
      <c r="K98" s="4">
        <v>-1</v>
      </c>
      <c r="L98" s="4">
        <v>-1</v>
      </c>
      <c r="M98" s="4">
        <v>-1</v>
      </c>
      <c r="N98" s="4">
        <v>-1</v>
      </c>
      <c r="O98" s="4">
        <v>-1</v>
      </c>
      <c r="P98" s="4">
        <v>-1</v>
      </c>
      <c r="Q98" s="4">
        <v>-1</v>
      </c>
      <c r="R98" s="4">
        <v>-1</v>
      </c>
      <c r="S98" s="4"/>
      <c r="T98" s="4" t="str">
        <f>IF(_xlfn.XLOOKUP(StatTbl[[#This Row],[Join]],TargetSlots[Join],TargetSlots[Join],"Не найдено")&lt;&gt;"Не найдено","Ищем","Игнорируем")</f>
        <v>Игнорируем</v>
      </c>
      <c r="U98" s="3" t="str">
        <f ca="1">IF(COUNTIFS(OFFSET(D98:$Q98,0,SearchDay-1,,15-SearchDay),"&lt;="&amp; ValidC,OFFSET(D98:$Q98,0,SearchDay-1,,15-SearchDay),"&gt;-1")&gt;0,"Есть слоты!","Слотов нет")</f>
        <v>Слотов нет</v>
      </c>
      <c r="V98">
        <f ca="1">IF(T98="Ищем",IF(StatTbl[[#This Row],[Availability]]="Есть слоты!",COUNTIFS(OFFSET(D98:$R98,0,SearchDay-1),"&lt;="&amp; ValidC,OFFSET(D98:$R98,0,SearchDay-1),"&gt;-1"),0),0)</f>
        <v>0</v>
      </c>
      <c r="W98" t="str" cm="1">
        <f t="array" aca="1" ref="W98" ca="1">IF(StatTbl[[#This Row],[Кол-во слотов]]&gt;0, B98&amp;" "&amp;C98&amp;" "&amp;_xlfn.TEXTJOIN(", ",FALSE,TEXT(_xlfn._xlws.FILTER(OFFSET($D$8:$Q$8,0,SearchDay-1,,15-SearchDay),(OFFSET(D98:Q98,0,SearchDay-1,,15-SearchDay)&gt;-1)*(OFFSET(D98:Q98,0,SearchDay-1,,15-SearchDay)&lt;=ValidC)),"ДД/ММ")),"")</f>
        <v/>
      </c>
      <c r="X98" t="str">
        <f t="shared" si="2"/>
        <v>СЦ АртемСуперсейф</v>
      </c>
      <c r="Z98" s="8"/>
      <c r="AA98" s="8"/>
      <c r="AB98" s="8"/>
      <c r="AC98" s="8"/>
    </row>
    <row r="99" spans="2:29" x14ac:dyDescent="0.45">
      <c r="B99" t="s">
        <v>33</v>
      </c>
      <c r="C99" t="s">
        <v>107</v>
      </c>
      <c r="D99" s="4">
        <v>10</v>
      </c>
      <c r="E99" s="4">
        <v>10</v>
      </c>
      <c r="F99" s="4">
        <v>10</v>
      </c>
      <c r="G99" s="4">
        <v>10</v>
      </c>
      <c r="H99" s="4">
        <v>10</v>
      </c>
      <c r="I99" s="4">
        <v>10</v>
      </c>
      <c r="J99" s="4">
        <v>10</v>
      </c>
      <c r="K99" s="4">
        <v>10</v>
      </c>
      <c r="L99" s="4">
        <v>10</v>
      </c>
      <c r="M99" s="4">
        <v>10</v>
      </c>
      <c r="N99" s="4">
        <v>10</v>
      </c>
      <c r="O99" s="4">
        <v>10</v>
      </c>
      <c r="P99" s="4">
        <v>10</v>
      </c>
      <c r="Q99" s="4">
        <v>-1</v>
      </c>
      <c r="R99" s="4">
        <v>-1</v>
      </c>
      <c r="S99" s="4"/>
      <c r="T99" s="4" t="str">
        <f>IF(_xlfn.XLOOKUP(StatTbl[[#This Row],[Join]],TargetSlots[Join],TargetSlots[Join],"Не найдено")&lt;&gt;"Не найдено","Ищем","Игнорируем")</f>
        <v>Игнорируем</v>
      </c>
      <c r="U99" s="3" t="str">
        <f ca="1">IF(COUNTIFS(OFFSET(D99:$Q99,0,SearchDay-1,,15-SearchDay),"&lt;="&amp; ValidC,OFFSET(D99:$Q99,0,SearchDay-1,,15-SearchDay),"&gt;-1")&gt;0,"Есть слоты!","Слотов нет")</f>
        <v>Слотов нет</v>
      </c>
      <c r="V99">
        <f ca="1">IF(T99="Ищем",IF(StatTbl[[#This Row],[Availability]]="Есть слоты!",COUNTIFS(OFFSET(D99:$R99,0,SearchDay-1),"&lt;="&amp; ValidC,OFFSET(D99:$R99,0,SearchDay-1),"&gt;-1"),0),0)</f>
        <v>0</v>
      </c>
      <c r="W99" t="str" cm="1">
        <f t="array" aca="1" ref="W99" ca="1">IF(StatTbl[[#This Row],[Кол-во слотов]]&gt;0, B99&amp;" "&amp;C99&amp;" "&amp;_xlfn.TEXTJOIN(", ",FALSE,TEXT(_xlfn._xlws.FILTER(OFFSET($D$8:$Q$8,0,SearchDay-1,,15-SearchDay),(OFFSET(D99:Q99,0,SearchDay-1,,15-SearchDay)&gt;-1)*(OFFSET(D99:Q99,0,SearchDay-1,,15-SearchDay)&lt;=ValidC)),"ДД/ММ")),"")</f>
        <v/>
      </c>
      <c r="X99" t="str">
        <f t="shared" si="2"/>
        <v>СЦ Архангельск (ул Ленина)Короба</v>
      </c>
      <c r="Z99" s="8"/>
      <c r="AA99" s="8"/>
      <c r="AB99" s="8"/>
      <c r="AC99" s="8"/>
    </row>
    <row r="100" spans="2:29" x14ac:dyDescent="0.45">
      <c r="B100" t="s">
        <v>33</v>
      </c>
      <c r="C100" t="s">
        <v>108</v>
      </c>
      <c r="D100" s="4">
        <v>-1</v>
      </c>
      <c r="E100" s="4">
        <v>-1</v>
      </c>
      <c r="F100" s="4">
        <v>-1</v>
      </c>
      <c r="G100" s="4">
        <v>-1</v>
      </c>
      <c r="H100" s="4">
        <v>-1</v>
      </c>
      <c r="I100" s="4">
        <v>-1</v>
      </c>
      <c r="J100" s="4">
        <v>-1</v>
      </c>
      <c r="K100" s="4">
        <v>-1</v>
      </c>
      <c r="L100" s="4">
        <v>-1</v>
      </c>
      <c r="M100" s="4">
        <v>-1</v>
      </c>
      <c r="N100" s="4">
        <v>-1</v>
      </c>
      <c r="O100" s="4">
        <v>-1</v>
      </c>
      <c r="P100" s="4">
        <v>-1</v>
      </c>
      <c r="Q100" s="4">
        <v>-1</v>
      </c>
      <c r="R100" s="4">
        <v>-1</v>
      </c>
      <c r="S100" s="4"/>
      <c r="T100" s="4" t="str">
        <f>IF(_xlfn.XLOOKUP(StatTbl[[#This Row],[Join]],TargetSlots[Join],TargetSlots[Join],"Не найдено")&lt;&gt;"Не найдено","Ищем","Игнорируем")</f>
        <v>Игнорируем</v>
      </c>
      <c r="U100" s="3" t="str">
        <f ca="1">IF(COUNTIFS(OFFSET(D100:$Q100,0,SearchDay-1,,15-SearchDay),"&lt;="&amp; ValidC,OFFSET(D100:$Q100,0,SearchDay-1,,15-SearchDay),"&gt;-1")&gt;0,"Есть слоты!","Слотов нет")</f>
        <v>Слотов нет</v>
      </c>
      <c r="V100">
        <f ca="1">IF(T100="Ищем",IF(StatTbl[[#This Row],[Availability]]="Есть слоты!",COUNTIFS(OFFSET(D100:$R100,0,SearchDay-1),"&lt;="&amp; ValidC,OFFSET(D100:$R100,0,SearchDay-1),"&gt;-1"),0),0)</f>
        <v>0</v>
      </c>
      <c r="W100" t="str" cm="1">
        <f t="array" aca="1" ref="W100" ca="1">IF(StatTbl[[#This Row],[Кол-во слотов]]&gt;0, B100&amp;" "&amp;C100&amp;" "&amp;_xlfn.TEXTJOIN(", ",FALSE,TEXT(_xlfn._xlws.FILTER(OFFSET($D$8:$Q$8,0,SearchDay-1,,15-SearchDay),(OFFSET(D100:Q100,0,SearchDay-1,,15-SearchDay)&gt;-1)*(OFFSET(D100:Q100,0,SearchDay-1,,15-SearchDay)&lt;=ValidC)),"ДД/ММ")),"")</f>
        <v/>
      </c>
      <c r="X100" t="str">
        <f t="shared" si="2"/>
        <v>СЦ Архангельск (ул Ленина)Монопаллеты</v>
      </c>
      <c r="Z100" s="8"/>
      <c r="AA100" s="8"/>
      <c r="AB100" s="8"/>
      <c r="AC100" s="8"/>
    </row>
    <row r="101" spans="2:29" x14ac:dyDescent="0.45">
      <c r="B101" t="s">
        <v>33</v>
      </c>
      <c r="C101" t="s">
        <v>6</v>
      </c>
      <c r="D101" s="4">
        <v>-1</v>
      </c>
      <c r="E101" s="4">
        <v>-1</v>
      </c>
      <c r="F101" s="4">
        <v>-1</v>
      </c>
      <c r="G101" s="4">
        <v>-1</v>
      </c>
      <c r="H101" s="4">
        <v>-1</v>
      </c>
      <c r="I101" s="4">
        <v>-1</v>
      </c>
      <c r="J101" s="4">
        <v>-1</v>
      </c>
      <c r="K101" s="4">
        <v>-1</v>
      </c>
      <c r="L101" s="4">
        <v>-1</v>
      </c>
      <c r="M101" s="4">
        <v>-1</v>
      </c>
      <c r="N101" s="4">
        <v>-1</v>
      </c>
      <c r="O101" s="4">
        <v>-1</v>
      </c>
      <c r="P101" s="4">
        <v>-1</v>
      </c>
      <c r="Q101" s="4">
        <v>-1</v>
      </c>
      <c r="R101" s="4">
        <v>-1</v>
      </c>
      <c r="S101" s="4"/>
      <c r="T101" s="4" t="str">
        <f>IF(_xlfn.XLOOKUP(StatTbl[[#This Row],[Join]],TargetSlots[Join],TargetSlots[Join],"Не найдено")&lt;&gt;"Не найдено","Ищем","Игнорируем")</f>
        <v>Игнорируем</v>
      </c>
      <c r="U101" s="3" t="str">
        <f ca="1">IF(COUNTIFS(OFFSET(D101:$Q101,0,SearchDay-1,,15-SearchDay),"&lt;="&amp; ValidC,OFFSET(D101:$Q101,0,SearchDay-1,,15-SearchDay),"&gt;-1")&gt;0,"Есть слоты!","Слотов нет")</f>
        <v>Слотов нет</v>
      </c>
      <c r="V101">
        <f ca="1">IF(T101="Ищем",IF(StatTbl[[#This Row],[Availability]]="Есть слоты!",COUNTIFS(OFFSET(D101:$R101,0,SearchDay-1),"&lt;="&amp; ValidC,OFFSET(D101:$R101,0,SearchDay-1),"&gt;-1"),0),0)</f>
        <v>0</v>
      </c>
      <c r="W101" t="str" cm="1">
        <f t="array" aca="1" ref="W101" ca="1">IF(StatTbl[[#This Row],[Кол-во слотов]]&gt;0, B101&amp;" "&amp;C101&amp;" "&amp;_xlfn.TEXTJOIN(", ",FALSE,TEXT(_xlfn._xlws.FILTER(OFFSET($D$8:$Q$8,0,SearchDay-1,,15-SearchDay),(OFFSET(D101:Q101,0,SearchDay-1,,15-SearchDay)&gt;-1)*(OFFSET(D101:Q101,0,SearchDay-1,,15-SearchDay)&lt;=ValidC)),"ДД/ММ")),"")</f>
        <v/>
      </c>
      <c r="X101" t="str">
        <f t="shared" si="2"/>
        <v>СЦ Архангельск (ул Ленина)Суперсейф</v>
      </c>
      <c r="Z101" s="8"/>
      <c r="AA101" s="8"/>
      <c r="AB101" s="8"/>
      <c r="AC101" s="8"/>
    </row>
    <row r="102" spans="2:29" x14ac:dyDescent="0.45">
      <c r="B102" t="s">
        <v>34</v>
      </c>
      <c r="C102" t="s">
        <v>107</v>
      </c>
      <c r="D102" s="4">
        <v>-1</v>
      </c>
      <c r="E102" s="4">
        <v>-1</v>
      </c>
      <c r="F102" s="4">
        <v>-1</v>
      </c>
      <c r="G102" s="4">
        <v>-1</v>
      </c>
      <c r="H102" s="4">
        <v>-1</v>
      </c>
      <c r="I102" s="4">
        <v>-1</v>
      </c>
      <c r="J102" s="4">
        <v>-1</v>
      </c>
      <c r="K102" s="4">
        <v>-1</v>
      </c>
      <c r="L102" s="4">
        <v>-1</v>
      </c>
      <c r="M102" s="4">
        <v>-1</v>
      </c>
      <c r="N102" s="4">
        <v>-1</v>
      </c>
      <c r="O102" s="4">
        <v>-1</v>
      </c>
      <c r="P102" s="4">
        <v>-1</v>
      </c>
      <c r="Q102" s="4">
        <v>-1</v>
      </c>
      <c r="R102" s="4">
        <v>-1</v>
      </c>
      <c r="S102" s="4"/>
      <c r="T102" s="4" t="str">
        <f>IF(_xlfn.XLOOKUP(StatTbl[[#This Row],[Join]],TargetSlots[Join],TargetSlots[Join],"Не найдено")&lt;&gt;"Не найдено","Ищем","Игнорируем")</f>
        <v>Игнорируем</v>
      </c>
      <c r="U102" s="3" t="str">
        <f ca="1">IF(COUNTIFS(OFFSET(D102:$Q102,0,SearchDay-1,,15-SearchDay),"&lt;="&amp; ValidC,OFFSET(D102:$Q102,0,SearchDay-1,,15-SearchDay),"&gt;-1")&gt;0,"Есть слоты!","Слотов нет")</f>
        <v>Слотов нет</v>
      </c>
      <c r="V102">
        <f ca="1">IF(T102="Ищем",IF(StatTbl[[#This Row],[Availability]]="Есть слоты!",COUNTIFS(OFFSET(D102:$R102,0,SearchDay-1),"&lt;="&amp; ValidC,OFFSET(D102:$R102,0,SearchDay-1),"&gt;-1"),0),0)</f>
        <v>0</v>
      </c>
      <c r="W102" t="str" cm="1">
        <f t="array" aca="1" ref="W102" ca="1">IF(StatTbl[[#This Row],[Кол-во слотов]]&gt;0, B102&amp;" "&amp;C102&amp;" "&amp;_xlfn.TEXTJOIN(", ",FALSE,TEXT(_xlfn._xlws.FILTER(OFFSET($D$8:$Q$8,0,SearchDay-1,,15-SearchDay),(OFFSET(D102:Q102,0,SearchDay-1,,15-SearchDay)&gt;-1)*(OFFSET(D102:Q102,0,SearchDay-1,,15-SearchDay)&lt;=ValidC)),"ДД/ММ")),"")</f>
        <v/>
      </c>
      <c r="X102" t="str">
        <f t="shared" si="2"/>
        <v>СЦ АстраханьКороба</v>
      </c>
      <c r="Z102" s="8"/>
      <c r="AA102" s="8"/>
      <c r="AB102" s="8"/>
      <c r="AC102" s="8"/>
    </row>
    <row r="103" spans="2:29" x14ac:dyDescent="0.45">
      <c r="B103" t="s">
        <v>34</v>
      </c>
      <c r="C103" t="s">
        <v>108</v>
      </c>
      <c r="D103" s="4">
        <v>-1</v>
      </c>
      <c r="E103" s="4">
        <v>-1</v>
      </c>
      <c r="F103" s="4">
        <v>-1</v>
      </c>
      <c r="G103" s="4">
        <v>-1</v>
      </c>
      <c r="H103" s="4">
        <v>-1</v>
      </c>
      <c r="I103" s="4">
        <v>-1</v>
      </c>
      <c r="J103" s="4">
        <v>-1</v>
      </c>
      <c r="K103" s="4">
        <v>-1</v>
      </c>
      <c r="L103" s="4">
        <v>-1</v>
      </c>
      <c r="M103" s="4">
        <v>-1</v>
      </c>
      <c r="N103" s="4">
        <v>-1</v>
      </c>
      <c r="O103" s="4">
        <v>-1</v>
      </c>
      <c r="P103" s="4">
        <v>-1</v>
      </c>
      <c r="Q103" s="4">
        <v>-1</v>
      </c>
      <c r="R103" s="4">
        <v>-1</v>
      </c>
      <c r="S103" s="4"/>
      <c r="T103" s="4" t="str">
        <f>IF(_xlfn.XLOOKUP(StatTbl[[#This Row],[Join]],TargetSlots[Join],TargetSlots[Join],"Не найдено")&lt;&gt;"Не найдено","Ищем","Игнорируем")</f>
        <v>Игнорируем</v>
      </c>
      <c r="U103" s="3" t="str">
        <f ca="1">IF(COUNTIFS(OFFSET(D103:$Q103,0,SearchDay-1,,15-SearchDay),"&lt;="&amp; ValidC,OFFSET(D103:$Q103,0,SearchDay-1,,15-SearchDay),"&gt;-1")&gt;0,"Есть слоты!","Слотов нет")</f>
        <v>Слотов нет</v>
      </c>
      <c r="V103">
        <f ca="1">IF(T103="Ищем",IF(StatTbl[[#This Row],[Availability]]="Есть слоты!",COUNTIFS(OFFSET(D103:$R103,0,SearchDay-1),"&lt;="&amp; ValidC,OFFSET(D103:$R103,0,SearchDay-1),"&gt;-1"),0),0)</f>
        <v>0</v>
      </c>
      <c r="W103" t="str" cm="1">
        <f t="array" aca="1" ref="W103" ca="1">IF(StatTbl[[#This Row],[Кол-во слотов]]&gt;0, B103&amp;" "&amp;C103&amp;" "&amp;_xlfn.TEXTJOIN(", ",FALSE,TEXT(_xlfn._xlws.FILTER(OFFSET($D$8:$Q$8,0,SearchDay-1,,15-SearchDay),(OFFSET(D103:Q103,0,SearchDay-1,,15-SearchDay)&gt;-1)*(OFFSET(D103:Q103,0,SearchDay-1,,15-SearchDay)&lt;=ValidC)),"ДД/ММ")),"")</f>
        <v/>
      </c>
      <c r="X103" t="str">
        <f t="shared" si="2"/>
        <v>СЦ АстраханьМонопаллеты</v>
      </c>
      <c r="Z103" s="8"/>
      <c r="AA103" s="8"/>
      <c r="AB103" s="8"/>
      <c r="AC103" s="8"/>
    </row>
    <row r="104" spans="2:29" x14ac:dyDescent="0.45">
      <c r="B104" t="s">
        <v>34</v>
      </c>
      <c r="C104" t="s">
        <v>6</v>
      </c>
      <c r="D104" s="4">
        <v>-1</v>
      </c>
      <c r="E104" s="4">
        <v>-1</v>
      </c>
      <c r="F104" s="4">
        <v>-1</v>
      </c>
      <c r="G104" s="4">
        <v>-1</v>
      </c>
      <c r="H104" s="4">
        <v>-1</v>
      </c>
      <c r="I104" s="4">
        <v>-1</v>
      </c>
      <c r="J104" s="4">
        <v>-1</v>
      </c>
      <c r="K104" s="4">
        <v>-1</v>
      </c>
      <c r="L104" s="4">
        <v>-1</v>
      </c>
      <c r="M104" s="4">
        <v>-1</v>
      </c>
      <c r="N104" s="4">
        <v>-1</v>
      </c>
      <c r="O104" s="4">
        <v>-1</v>
      </c>
      <c r="P104" s="4">
        <v>-1</v>
      </c>
      <c r="Q104" s="4">
        <v>-1</v>
      </c>
      <c r="R104" s="4">
        <v>-1</v>
      </c>
      <c r="S104" s="4"/>
      <c r="T104" s="4" t="str">
        <f>IF(_xlfn.XLOOKUP(StatTbl[[#This Row],[Join]],TargetSlots[Join],TargetSlots[Join],"Не найдено")&lt;&gt;"Не найдено","Ищем","Игнорируем")</f>
        <v>Игнорируем</v>
      </c>
      <c r="U104" s="3" t="str">
        <f ca="1">IF(COUNTIFS(OFFSET(D104:$Q104,0,SearchDay-1,,15-SearchDay),"&lt;="&amp; ValidC,OFFSET(D104:$Q104,0,SearchDay-1,,15-SearchDay),"&gt;-1")&gt;0,"Есть слоты!","Слотов нет")</f>
        <v>Слотов нет</v>
      </c>
      <c r="V104">
        <f ca="1">IF(T104="Ищем",IF(StatTbl[[#This Row],[Availability]]="Есть слоты!",COUNTIFS(OFFSET(D104:$R104,0,SearchDay-1),"&lt;="&amp; ValidC,OFFSET(D104:$R104,0,SearchDay-1),"&gt;-1"),0),0)</f>
        <v>0</v>
      </c>
      <c r="W104" t="str" cm="1">
        <f t="array" aca="1" ref="W104" ca="1">IF(StatTbl[[#This Row],[Кол-во слотов]]&gt;0, B104&amp;" "&amp;C104&amp;" "&amp;_xlfn.TEXTJOIN(", ",FALSE,TEXT(_xlfn._xlws.FILTER(OFFSET($D$8:$Q$8,0,SearchDay-1,,15-SearchDay),(OFFSET(D104:Q104,0,SearchDay-1,,15-SearchDay)&gt;-1)*(OFFSET(D104:Q104,0,SearchDay-1,,15-SearchDay)&lt;=ValidC)),"ДД/ММ")),"")</f>
        <v/>
      </c>
      <c r="X104" t="str">
        <f t="shared" si="2"/>
        <v>СЦ АстраханьСуперсейф</v>
      </c>
      <c r="Z104" s="8"/>
      <c r="AA104" s="8"/>
      <c r="AB104" s="8"/>
      <c r="AC104" s="8"/>
    </row>
    <row r="105" spans="2:29" x14ac:dyDescent="0.45">
      <c r="B105" t="s">
        <v>35</v>
      </c>
      <c r="C105" t="s">
        <v>107</v>
      </c>
      <c r="D105" s="4">
        <v>5</v>
      </c>
      <c r="E105" s="4">
        <v>5</v>
      </c>
      <c r="F105" s="4">
        <v>5</v>
      </c>
      <c r="G105" s="4">
        <v>5</v>
      </c>
      <c r="H105" s="4">
        <v>5</v>
      </c>
      <c r="I105" s="4">
        <v>5</v>
      </c>
      <c r="J105" s="4">
        <v>5</v>
      </c>
      <c r="K105" s="4">
        <v>5</v>
      </c>
      <c r="L105" s="4">
        <v>5</v>
      </c>
      <c r="M105" s="4">
        <v>5</v>
      </c>
      <c r="N105" s="4">
        <v>5</v>
      </c>
      <c r="O105" s="4">
        <v>5</v>
      </c>
      <c r="P105" s="4">
        <v>5</v>
      </c>
      <c r="Q105" s="4">
        <v>-1</v>
      </c>
      <c r="R105" s="4">
        <v>-1</v>
      </c>
      <c r="S105" s="4"/>
      <c r="T105" s="4" t="str">
        <f>IF(_xlfn.XLOOKUP(StatTbl[[#This Row],[Join]],TargetSlots[Join],TargetSlots[Join],"Не найдено")&lt;&gt;"Не найдено","Ищем","Игнорируем")</f>
        <v>Игнорируем</v>
      </c>
      <c r="U105" s="3" t="str">
        <f ca="1">IF(COUNTIFS(OFFSET(D105:$Q105,0,SearchDay-1,,15-SearchDay),"&lt;="&amp; ValidC,OFFSET(D105:$Q105,0,SearchDay-1,,15-SearchDay),"&gt;-1")&gt;0,"Есть слоты!","Слотов нет")</f>
        <v>Слотов нет</v>
      </c>
      <c r="V105">
        <f ca="1">IF(T105="Ищем",IF(StatTbl[[#This Row],[Availability]]="Есть слоты!",COUNTIFS(OFFSET(D105:$R105,0,SearchDay-1),"&lt;="&amp; ValidC,OFFSET(D105:$R105,0,SearchDay-1),"&gt;-1"),0),0)</f>
        <v>0</v>
      </c>
      <c r="W105" t="str" cm="1">
        <f t="array" aca="1" ref="W105" ca="1">IF(StatTbl[[#This Row],[Кол-во слотов]]&gt;0, B105&amp;" "&amp;C105&amp;" "&amp;_xlfn.TEXTJOIN(", ",FALSE,TEXT(_xlfn._xlws.FILTER(OFFSET($D$8:$Q$8,0,SearchDay-1,,15-SearchDay),(OFFSET(D105:Q105,0,SearchDay-1,,15-SearchDay)&gt;-1)*(OFFSET(D105:Q105,0,SearchDay-1,,15-SearchDay)&lt;=ValidC)),"ДД/ММ")),"")</f>
        <v/>
      </c>
      <c r="X105" t="str">
        <f t="shared" si="2"/>
        <v>СЦ Астрахань (Солянка)Короба</v>
      </c>
      <c r="Z105" s="8"/>
      <c r="AA105" s="8"/>
      <c r="AB105" s="8"/>
      <c r="AC105" s="8"/>
    </row>
    <row r="106" spans="2:29" x14ac:dyDescent="0.45">
      <c r="B106" t="s">
        <v>35</v>
      </c>
      <c r="C106" t="s">
        <v>108</v>
      </c>
      <c r="D106" s="4">
        <v>-1</v>
      </c>
      <c r="E106" s="4">
        <v>-1</v>
      </c>
      <c r="F106" s="4">
        <v>-1</v>
      </c>
      <c r="G106" s="4">
        <v>-1</v>
      </c>
      <c r="H106" s="4">
        <v>-1</v>
      </c>
      <c r="I106" s="4">
        <v>-1</v>
      </c>
      <c r="J106" s="4">
        <v>-1</v>
      </c>
      <c r="K106" s="4">
        <v>-1</v>
      </c>
      <c r="L106" s="4">
        <v>-1</v>
      </c>
      <c r="M106" s="4">
        <v>-1</v>
      </c>
      <c r="N106" s="4">
        <v>-1</v>
      </c>
      <c r="O106" s="4">
        <v>-1</v>
      </c>
      <c r="P106" s="4">
        <v>-1</v>
      </c>
      <c r="Q106" s="4">
        <v>-1</v>
      </c>
      <c r="R106" s="4">
        <v>-1</v>
      </c>
      <c r="S106" s="4"/>
      <c r="T106" s="4" t="str">
        <f>IF(_xlfn.XLOOKUP(StatTbl[[#This Row],[Join]],TargetSlots[Join],TargetSlots[Join],"Не найдено")&lt;&gt;"Не найдено","Ищем","Игнорируем")</f>
        <v>Игнорируем</v>
      </c>
      <c r="U106" s="3" t="str">
        <f ca="1">IF(COUNTIFS(OFFSET(D106:$Q106,0,SearchDay-1,,15-SearchDay),"&lt;="&amp; ValidC,OFFSET(D106:$Q106,0,SearchDay-1,,15-SearchDay),"&gt;-1")&gt;0,"Есть слоты!","Слотов нет")</f>
        <v>Слотов нет</v>
      </c>
      <c r="V106">
        <f ca="1">IF(T106="Ищем",IF(StatTbl[[#This Row],[Availability]]="Есть слоты!",COUNTIFS(OFFSET(D106:$R106,0,SearchDay-1),"&lt;="&amp; ValidC,OFFSET(D106:$R106,0,SearchDay-1),"&gt;-1"),0),0)</f>
        <v>0</v>
      </c>
      <c r="W106" t="str" cm="1">
        <f t="array" aca="1" ref="W106" ca="1">IF(StatTbl[[#This Row],[Кол-во слотов]]&gt;0, B106&amp;" "&amp;C106&amp;" "&amp;_xlfn.TEXTJOIN(", ",FALSE,TEXT(_xlfn._xlws.FILTER(OFFSET($D$8:$Q$8,0,SearchDay-1,,15-SearchDay),(OFFSET(D106:Q106,0,SearchDay-1,,15-SearchDay)&gt;-1)*(OFFSET(D106:Q106,0,SearchDay-1,,15-SearchDay)&lt;=ValidC)),"ДД/ММ")),"")</f>
        <v/>
      </c>
      <c r="X106" t="str">
        <f t="shared" si="2"/>
        <v>СЦ Астрахань (Солянка)Монопаллеты</v>
      </c>
      <c r="Z106" s="8"/>
      <c r="AA106" s="8"/>
      <c r="AB106" s="8"/>
      <c r="AC106" s="8"/>
    </row>
    <row r="107" spans="2:29" x14ac:dyDescent="0.45">
      <c r="B107" t="s">
        <v>35</v>
      </c>
      <c r="C107" t="s">
        <v>6</v>
      </c>
      <c r="D107" s="4">
        <v>-1</v>
      </c>
      <c r="E107" s="4">
        <v>-1</v>
      </c>
      <c r="F107" s="4">
        <v>-1</v>
      </c>
      <c r="G107" s="4">
        <v>-1</v>
      </c>
      <c r="H107" s="4">
        <v>-1</v>
      </c>
      <c r="I107" s="4">
        <v>-1</v>
      </c>
      <c r="J107" s="4">
        <v>-1</v>
      </c>
      <c r="K107" s="4">
        <v>-1</v>
      </c>
      <c r="L107" s="4">
        <v>-1</v>
      </c>
      <c r="M107" s="4">
        <v>-1</v>
      </c>
      <c r="N107" s="4">
        <v>-1</v>
      </c>
      <c r="O107" s="4">
        <v>-1</v>
      </c>
      <c r="P107" s="4">
        <v>-1</v>
      </c>
      <c r="Q107" s="4">
        <v>-1</v>
      </c>
      <c r="R107" s="4">
        <v>-1</v>
      </c>
      <c r="S107" s="4"/>
      <c r="T107" s="4" t="str">
        <f>IF(_xlfn.XLOOKUP(StatTbl[[#This Row],[Join]],TargetSlots[Join],TargetSlots[Join],"Не найдено")&lt;&gt;"Не найдено","Ищем","Игнорируем")</f>
        <v>Игнорируем</v>
      </c>
      <c r="U107" s="3" t="str">
        <f ca="1">IF(COUNTIFS(OFFSET(D107:$Q107,0,SearchDay-1,,15-SearchDay),"&lt;="&amp; ValidC,OFFSET(D107:$Q107,0,SearchDay-1,,15-SearchDay),"&gt;-1")&gt;0,"Есть слоты!","Слотов нет")</f>
        <v>Слотов нет</v>
      </c>
      <c r="V107">
        <f ca="1">IF(T107="Ищем",IF(StatTbl[[#This Row],[Availability]]="Есть слоты!",COUNTIFS(OFFSET(D107:$R107,0,SearchDay-1),"&lt;="&amp; ValidC,OFFSET(D107:$R107,0,SearchDay-1),"&gt;-1"),0),0)</f>
        <v>0</v>
      </c>
      <c r="W107" t="str" cm="1">
        <f t="array" aca="1" ref="W107" ca="1">IF(StatTbl[[#This Row],[Кол-во слотов]]&gt;0, B107&amp;" "&amp;C107&amp;" "&amp;_xlfn.TEXTJOIN(", ",FALSE,TEXT(_xlfn._xlws.FILTER(OFFSET($D$8:$Q$8,0,SearchDay-1,,15-SearchDay),(OFFSET(D107:Q107,0,SearchDay-1,,15-SearchDay)&gt;-1)*(OFFSET(D107:Q107,0,SearchDay-1,,15-SearchDay)&lt;=ValidC)),"ДД/ММ")),"")</f>
        <v/>
      </c>
      <c r="X107" t="str">
        <f t="shared" si="2"/>
        <v>СЦ Астрахань (Солянка)Суперсейф</v>
      </c>
      <c r="Z107" s="8"/>
      <c r="AA107" s="8"/>
      <c r="AB107" s="8"/>
      <c r="AC107" s="8"/>
    </row>
    <row r="108" spans="2:29" x14ac:dyDescent="0.45">
      <c r="B108" t="s">
        <v>36</v>
      </c>
      <c r="C108" t="s">
        <v>107</v>
      </c>
      <c r="D108" s="4">
        <v>-1</v>
      </c>
      <c r="E108" s="4">
        <v>-1</v>
      </c>
      <c r="F108" s="4">
        <v>-1</v>
      </c>
      <c r="G108" s="4">
        <v>-1</v>
      </c>
      <c r="H108" s="4">
        <v>-1</v>
      </c>
      <c r="I108" s="4">
        <v>-1</v>
      </c>
      <c r="J108" s="4">
        <v>-1</v>
      </c>
      <c r="K108" s="4">
        <v>-1</v>
      </c>
      <c r="L108" s="4">
        <v>-1</v>
      </c>
      <c r="M108" s="4">
        <v>-1</v>
      </c>
      <c r="N108" s="4">
        <v>-1</v>
      </c>
      <c r="O108" s="4">
        <v>-1</v>
      </c>
      <c r="P108" s="4">
        <v>-1</v>
      </c>
      <c r="Q108" s="4">
        <v>-1</v>
      </c>
      <c r="R108" s="4">
        <v>-1</v>
      </c>
      <c r="S108" s="4"/>
      <c r="T108" s="4" t="str">
        <f>IF(_xlfn.XLOOKUP(StatTbl[[#This Row],[Join]],TargetSlots[Join],TargetSlots[Join],"Не найдено")&lt;&gt;"Не найдено","Ищем","Игнорируем")</f>
        <v>Игнорируем</v>
      </c>
      <c r="U108" s="3" t="str">
        <f ca="1">IF(COUNTIFS(OFFSET(D108:$Q108,0,SearchDay-1,,15-SearchDay),"&lt;="&amp; ValidC,OFFSET(D108:$Q108,0,SearchDay-1,,15-SearchDay),"&gt;-1")&gt;0,"Есть слоты!","Слотов нет")</f>
        <v>Слотов нет</v>
      </c>
      <c r="V108">
        <f ca="1">IF(T108="Ищем",IF(StatTbl[[#This Row],[Availability]]="Есть слоты!",COUNTIFS(OFFSET(D108:$R108,0,SearchDay-1),"&lt;="&amp; ValidC,OFFSET(D108:$R108,0,SearchDay-1),"&gt;-1"),0),0)</f>
        <v>0</v>
      </c>
      <c r="W108" t="str" cm="1">
        <f t="array" aca="1" ref="W108" ca="1">IF(StatTbl[[#This Row],[Кол-во слотов]]&gt;0, B108&amp;" "&amp;C108&amp;" "&amp;_xlfn.TEXTJOIN(", ",FALSE,TEXT(_xlfn._xlws.FILTER(OFFSET($D$8:$Q$8,0,SearchDay-1,,15-SearchDay),(OFFSET(D108:Q108,0,SearchDay-1,,15-SearchDay)&gt;-1)*(OFFSET(D108:Q108,0,SearchDay-1,,15-SearchDay)&lt;=ValidC)),"ДД/ММ")),"")</f>
        <v/>
      </c>
      <c r="X108" t="str">
        <f t="shared" si="2"/>
        <v>СЦ БайсеркеКороба</v>
      </c>
      <c r="Z108" s="8"/>
      <c r="AA108" s="8"/>
      <c r="AB108" s="8"/>
      <c r="AC108" s="8"/>
    </row>
    <row r="109" spans="2:29" x14ac:dyDescent="0.45">
      <c r="B109" t="s">
        <v>36</v>
      </c>
      <c r="C109" t="s">
        <v>108</v>
      </c>
      <c r="D109" s="4">
        <v>0</v>
      </c>
      <c r="E109" s="4">
        <v>0</v>
      </c>
      <c r="F109" s="4">
        <v>0</v>
      </c>
      <c r="G109" s="4">
        <v>0</v>
      </c>
      <c r="H109" s="4">
        <v>0</v>
      </c>
      <c r="I109" s="4">
        <v>0</v>
      </c>
      <c r="J109" s="4">
        <v>0</v>
      </c>
      <c r="K109" s="4">
        <v>0</v>
      </c>
      <c r="L109" s="4">
        <v>0</v>
      </c>
      <c r="M109" s="4">
        <v>0</v>
      </c>
      <c r="N109" s="4">
        <v>0</v>
      </c>
      <c r="O109" s="4">
        <v>0</v>
      </c>
      <c r="P109" s="4">
        <v>0</v>
      </c>
      <c r="Q109" s="4">
        <v>-1</v>
      </c>
      <c r="R109" s="4">
        <v>-1</v>
      </c>
      <c r="S109" s="4"/>
      <c r="T109" s="4" t="str">
        <f>IF(_xlfn.XLOOKUP(StatTbl[[#This Row],[Join]],TargetSlots[Join],TargetSlots[Join],"Не найдено")&lt;&gt;"Не найдено","Ищем","Игнорируем")</f>
        <v>Игнорируем</v>
      </c>
      <c r="U109" s="3" t="str">
        <f ca="1">IF(COUNTIFS(OFFSET(D109:$Q109,0,SearchDay-1,,15-SearchDay),"&lt;="&amp; ValidC,OFFSET(D109:$Q109,0,SearchDay-1,,15-SearchDay),"&gt;-1")&gt;0,"Есть слоты!","Слотов нет")</f>
        <v>Есть слоты!</v>
      </c>
      <c r="V109">
        <f ca="1">IF(T109="Ищем",IF(StatTbl[[#This Row],[Availability]]="Есть слоты!",COUNTIFS(OFFSET(D109:$R109,0,SearchDay-1),"&lt;="&amp; ValidC,OFFSET(D109:$R109,0,SearchDay-1),"&gt;-1"),0),0)</f>
        <v>0</v>
      </c>
      <c r="W109" t="str" cm="1">
        <f t="array" aca="1" ref="W109" ca="1">IF(StatTbl[[#This Row],[Кол-во слотов]]&gt;0, B109&amp;" "&amp;C109&amp;" "&amp;_xlfn.TEXTJOIN(", ",FALSE,TEXT(_xlfn._xlws.FILTER(OFFSET($D$8:$Q$8,0,SearchDay-1,,15-SearchDay),(OFFSET(D109:Q109,0,SearchDay-1,,15-SearchDay)&gt;-1)*(OFFSET(D109:Q109,0,SearchDay-1,,15-SearchDay)&lt;=ValidC)),"ДД/ММ")),"")</f>
        <v/>
      </c>
      <c r="X109" t="str">
        <f t="shared" si="2"/>
        <v>СЦ БайсеркеМонопаллеты</v>
      </c>
      <c r="Z109" s="8"/>
      <c r="AA109" s="8"/>
      <c r="AB109" s="8"/>
      <c r="AC109" s="8"/>
    </row>
    <row r="110" spans="2:29" x14ac:dyDescent="0.45">
      <c r="B110" t="s">
        <v>36</v>
      </c>
      <c r="C110" t="s">
        <v>6</v>
      </c>
      <c r="D110" s="4">
        <v>-1</v>
      </c>
      <c r="E110" s="4">
        <v>-1</v>
      </c>
      <c r="F110" s="4">
        <v>-1</v>
      </c>
      <c r="G110" s="4">
        <v>-1</v>
      </c>
      <c r="H110" s="4">
        <v>-1</v>
      </c>
      <c r="I110" s="4">
        <v>-1</v>
      </c>
      <c r="J110" s="4">
        <v>-1</v>
      </c>
      <c r="K110" s="4">
        <v>-1</v>
      </c>
      <c r="L110" s="4">
        <v>-1</v>
      </c>
      <c r="M110" s="4">
        <v>-1</v>
      </c>
      <c r="N110" s="4">
        <v>-1</v>
      </c>
      <c r="O110" s="4">
        <v>-1</v>
      </c>
      <c r="P110" s="4">
        <v>-1</v>
      </c>
      <c r="Q110" s="4">
        <v>-1</v>
      </c>
      <c r="R110" s="4">
        <v>-1</v>
      </c>
      <c r="S110" s="4"/>
      <c r="T110" s="4" t="str">
        <f>IF(_xlfn.XLOOKUP(StatTbl[[#This Row],[Join]],TargetSlots[Join],TargetSlots[Join],"Не найдено")&lt;&gt;"Не найдено","Ищем","Игнорируем")</f>
        <v>Игнорируем</v>
      </c>
      <c r="U110" s="3" t="str">
        <f ca="1">IF(COUNTIFS(OFFSET(D110:$Q110,0,SearchDay-1,,15-SearchDay),"&lt;="&amp; ValidC,OFFSET(D110:$Q110,0,SearchDay-1,,15-SearchDay),"&gt;-1")&gt;0,"Есть слоты!","Слотов нет")</f>
        <v>Слотов нет</v>
      </c>
      <c r="V110">
        <f ca="1">IF(T110="Ищем",IF(StatTbl[[#This Row],[Availability]]="Есть слоты!",COUNTIFS(OFFSET(D110:$R110,0,SearchDay-1),"&lt;="&amp; ValidC,OFFSET(D110:$R110,0,SearchDay-1),"&gt;-1"),0),0)</f>
        <v>0</v>
      </c>
      <c r="W110" t="str" cm="1">
        <f t="array" aca="1" ref="W110" ca="1">IF(StatTbl[[#This Row],[Кол-во слотов]]&gt;0, B110&amp;" "&amp;C110&amp;" "&amp;_xlfn.TEXTJOIN(", ",FALSE,TEXT(_xlfn._xlws.FILTER(OFFSET($D$8:$Q$8,0,SearchDay-1,,15-SearchDay),(OFFSET(D110:Q110,0,SearchDay-1,,15-SearchDay)&gt;-1)*(OFFSET(D110:Q110,0,SearchDay-1,,15-SearchDay)&lt;=ValidC)),"ДД/ММ")),"")</f>
        <v/>
      </c>
      <c r="X110" t="str">
        <f t="shared" si="2"/>
        <v>СЦ БайсеркеСуперсейф</v>
      </c>
      <c r="Z110" s="8"/>
      <c r="AA110" s="8"/>
      <c r="AB110" s="8"/>
      <c r="AC110" s="8"/>
    </row>
    <row r="111" spans="2:29" x14ac:dyDescent="0.45">
      <c r="B111" t="s">
        <v>37</v>
      </c>
      <c r="C111" t="s">
        <v>107</v>
      </c>
      <c r="D111" s="4">
        <v>5</v>
      </c>
      <c r="E111" s="4">
        <v>5</v>
      </c>
      <c r="F111" s="4">
        <v>5</v>
      </c>
      <c r="G111" s="4">
        <v>5</v>
      </c>
      <c r="H111" s="4">
        <v>5</v>
      </c>
      <c r="I111" s="4">
        <v>5</v>
      </c>
      <c r="J111" s="4">
        <v>5</v>
      </c>
      <c r="K111" s="4">
        <v>5</v>
      </c>
      <c r="L111" s="4">
        <v>5</v>
      </c>
      <c r="M111" s="4">
        <v>5</v>
      </c>
      <c r="N111" s="4">
        <v>5</v>
      </c>
      <c r="O111" s="4">
        <v>5</v>
      </c>
      <c r="P111" s="4">
        <v>-1</v>
      </c>
      <c r="Q111" s="4">
        <v>-1</v>
      </c>
      <c r="R111" s="4">
        <v>-1</v>
      </c>
      <c r="S111" s="4"/>
      <c r="T111" s="4" t="str">
        <f>IF(_xlfn.XLOOKUP(StatTbl[[#This Row],[Join]],TargetSlots[Join],TargetSlots[Join],"Не найдено")&lt;&gt;"Не найдено","Ищем","Игнорируем")</f>
        <v>Игнорируем</v>
      </c>
      <c r="U111" s="3" t="str">
        <f ca="1">IF(COUNTIFS(OFFSET(D111:$Q111,0,SearchDay-1,,15-SearchDay),"&lt;="&amp; ValidC,OFFSET(D111:$Q111,0,SearchDay-1,,15-SearchDay),"&gt;-1")&gt;0,"Есть слоты!","Слотов нет")</f>
        <v>Слотов нет</v>
      </c>
      <c r="V111">
        <f ca="1">IF(T111="Ищем",IF(StatTbl[[#This Row],[Availability]]="Есть слоты!",COUNTIFS(OFFSET(D111:$R111,0,SearchDay-1),"&lt;="&amp; ValidC,OFFSET(D111:$R111,0,SearchDay-1),"&gt;-1"),0),0)</f>
        <v>0</v>
      </c>
      <c r="W111" t="str" cm="1">
        <f t="array" aca="1" ref="W111" ca="1">IF(StatTbl[[#This Row],[Кол-во слотов]]&gt;0, B111&amp;" "&amp;C111&amp;" "&amp;_xlfn.TEXTJOIN(", ",FALSE,TEXT(_xlfn._xlws.FILTER(OFFSET($D$8:$Q$8,0,SearchDay-1,,15-SearchDay),(OFFSET(D111:Q111,0,SearchDay-1,,15-SearchDay)&gt;-1)*(OFFSET(D111:Q111,0,SearchDay-1,,15-SearchDay)&lt;=ValidC)),"ДД/ММ")),"")</f>
        <v/>
      </c>
      <c r="X111" t="str">
        <f t="shared" si="2"/>
        <v>СЦ БарнаулКороба</v>
      </c>
      <c r="Z111" s="8"/>
      <c r="AA111" s="8"/>
      <c r="AB111" s="8"/>
      <c r="AC111" s="8"/>
    </row>
    <row r="112" spans="2:29" x14ac:dyDescent="0.45">
      <c r="B112" t="s">
        <v>37</v>
      </c>
      <c r="C112" t="s">
        <v>108</v>
      </c>
      <c r="D112" s="4">
        <v>-1</v>
      </c>
      <c r="E112" s="4">
        <v>-1</v>
      </c>
      <c r="F112" s="4">
        <v>-1</v>
      </c>
      <c r="G112" s="4">
        <v>-1</v>
      </c>
      <c r="H112" s="4">
        <v>-1</v>
      </c>
      <c r="I112" s="4">
        <v>-1</v>
      </c>
      <c r="J112" s="4">
        <v>-1</v>
      </c>
      <c r="K112" s="4">
        <v>-1</v>
      </c>
      <c r="L112" s="4">
        <v>-1</v>
      </c>
      <c r="M112" s="4">
        <v>-1</v>
      </c>
      <c r="N112" s="4">
        <v>-1</v>
      </c>
      <c r="O112" s="4">
        <v>-1</v>
      </c>
      <c r="P112" s="4">
        <v>-1</v>
      </c>
      <c r="Q112" s="4">
        <v>-1</v>
      </c>
      <c r="R112" s="4">
        <v>-1</v>
      </c>
      <c r="S112" s="4"/>
      <c r="T112" s="4" t="str">
        <f>IF(_xlfn.XLOOKUP(StatTbl[[#This Row],[Join]],TargetSlots[Join],TargetSlots[Join],"Не найдено")&lt;&gt;"Не найдено","Ищем","Игнорируем")</f>
        <v>Игнорируем</v>
      </c>
      <c r="U112" s="3" t="str">
        <f ca="1">IF(COUNTIFS(OFFSET(D112:$Q112,0,SearchDay-1,,15-SearchDay),"&lt;="&amp; ValidC,OFFSET(D112:$Q112,0,SearchDay-1,,15-SearchDay),"&gt;-1")&gt;0,"Есть слоты!","Слотов нет")</f>
        <v>Слотов нет</v>
      </c>
      <c r="V112">
        <f ca="1">IF(T112="Ищем",IF(StatTbl[[#This Row],[Availability]]="Есть слоты!",COUNTIFS(OFFSET(D112:$R112,0,SearchDay-1),"&lt;="&amp; ValidC,OFFSET(D112:$R112,0,SearchDay-1),"&gt;-1"),0),0)</f>
        <v>0</v>
      </c>
      <c r="W112" t="str" cm="1">
        <f t="array" aca="1" ref="W112" ca="1">IF(StatTbl[[#This Row],[Кол-во слотов]]&gt;0, B112&amp;" "&amp;C112&amp;" "&amp;_xlfn.TEXTJOIN(", ",FALSE,TEXT(_xlfn._xlws.FILTER(OFFSET($D$8:$Q$8,0,SearchDay-1,,15-SearchDay),(OFFSET(D112:Q112,0,SearchDay-1,,15-SearchDay)&gt;-1)*(OFFSET(D112:Q112,0,SearchDay-1,,15-SearchDay)&lt;=ValidC)),"ДД/ММ")),"")</f>
        <v/>
      </c>
      <c r="X112" t="str">
        <f t="shared" si="2"/>
        <v>СЦ БарнаулМонопаллеты</v>
      </c>
      <c r="Z112" s="8"/>
      <c r="AA112" s="8"/>
      <c r="AB112" s="8"/>
      <c r="AC112" s="8"/>
    </row>
    <row r="113" spans="2:29" x14ac:dyDescent="0.45">
      <c r="B113" t="s">
        <v>37</v>
      </c>
      <c r="C113" t="s">
        <v>6</v>
      </c>
      <c r="D113" s="4">
        <v>-1</v>
      </c>
      <c r="E113" s="4">
        <v>-1</v>
      </c>
      <c r="F113" s="4">
        <v>-1</v>
      </c>
      <c r="G113" s="4">
        <v>-1</v>
      </c>
      <c r="H113" s="4">
        <v>-1</v>
      </c>
      <c r="I113" s="4">
        <v>-1</v>
      </c>
      <c r="J113" s="4">
        <v>-1</v>
      </c>
      <c r="K113" s="4">
        <v>-1</v>
      </c>
      <c r="L113" s="4">
        <v>-1</v>
      </c>
      <c r="M113" s="4">
        <v>-1</v>
      </c>
      <c r="N113" s="4">
        <v>-1</v>
      </c>
      <c r="O113" s="4">
        <v>-1</v>
      </c>
      <c r="P113" s="4">
        <v>-1</v>
      </c>
      <c r="Q113" s="4">
        <v>-1</v>
      </c>
      <c r="R113" s="4">
        <v>-1</v>
      </c>
      <c r="S113" s="4"/>
      <c r="T113" s="4" t="str">
        <f>IF(_xlfn.XLOOKUP(StatTbl[[#This Row],[Join]],TargetSlots[Join],TargetSlots[Join],"Не найдено")&lt;&gt;"Не найдено","Ищем","Игнорируем")</f>
        <v>Игнорируем</v>
      </c>
      <c r="U113" s="3" t="str">
        <f ca="1">IF(COUNTIFS(OFFSET(D113:$Q113,0,SearchDay-1,,15-SearchDay),"&lt;="&amp; ValidC,OFFSET(D113:$Q113,0,SearchDay-1,,15-SearchDay),"&gt;-1")&gt;0,"Есть слоты!","Слотов нет")</f>
        <v>Слотов нет</v>
      </c>
      <c r="V113">
        <f ca="1">IF(T113="Ищем",IF(StatTbl[[#This Row],[Availability]]="Есть слоты!",COUNTIFS(OFFSET(D113:$R113,0,SearchDay-1),"&lt;="&amp; ValidC,OFFSET(D113:$R113,0,SearchDay-1),"&gt;-1"),0),0)</f>
        <v>0</v>
      </c>
      <c r="W113" t="str" cm="1">
        <f t="array" aca="1" ref="W113" ca="1">IF(StatTbl[[#This Row],[Кол-во слотов]]&gt;0, B113&amp;" "&amp;C113&amp;" "&amp;_xlfn.TEXTJOIN(", ",FALSE,TEXT(_xlfn._xlws.FILTER(OFFSET($D$8:$Q$8,0,SearchDay-1,,15-SearchDay),(OFFSET(D113:Q113,0,SearchDay-1,,15-SearchDay)&gt;-1)*(OFFSET(D113:Q113,0,SearchDay-1,,15-SearchDay)&lt;=ValidC)),"ДД/ММ")),"")</f>
        <v/>
      </c>
      <c r="X113" t="str">
        <f t="shared" si="2"/>
        <v>СЦ БарнаулСуперсейф</v>
      </c>
      <c r="Z113" s="8"/>
      <c r="AA113" s="8"/>
      <c r="AB113" s="8"/>
      <c r="AC113" s="8"/>
    </row>
    <row r="114" spans="2:29" x14ac:dyDescent="0.45">
      <c r="B114" t="s">
        <v>38</v>
      </c>
      <c r="C114" t="s">
        <v>107</v>
      </c>
      <c r="D114" s="4">
        <v>-1</v>
      </c>
      <c r="E114" s="4">
        <v>-1</v>
      </c>
      <c r="F114" s="4">
        <v>-1</v>
      </c>
      <c r="G114" s="4">
        <v>-1</v>
      </c>
      <c r="H114" s="4">
        <v>-1</v>
      </c>
      <c r="I114" s="4">
        <v>-1</v>
      </c>
      <c r="J114" s="4">
        <v>-1</v>
      </c>
      <c r="K114" s="4">
        <v>-1</v>
      </c>
      <c r="L114" s="4">
        <v>-1</v>
      </c>
      <c r="M114" s="4">
        <v>-1</v>
      </c>
      <c r="N114" s="4">
        <v>-1</v>
      </c>
      <c r="O114" s="4">
        <v>-1</v>
      </c>
      <c r="P114" s="4">
        <v>-1</v>
      </c>
      <c r="Q114" s="4">
        <v>-1</v>
      </c>
      <c r="R114" s="4">
        <v>-1</v>
      </c>
      <c r="S114" s="4"/>
      <c r="T114" s="4" t="str">
        <f>IF(_xlfn.XLOOKUP(StatTbl[[#This Row],[Join]],TargetSlots[Join],TargetSlots[Join],"Не найдено")&lt;&gt;"Не найдено","Ищем","Игнорируем")</f>
        <v>Игнорируем</v>
      </c>
      <c r="U114" s="3" t="str">
        <f ca="1">IF(COUNTIFS(OFFSET(D114:$Q114,0,SearchDay-1,,15-SearchDay),"&lt;="&amp; ValidC,OFFSET(D114:$Q114,0,SearchDay-1,,15-SearchDay),"&gt;-1")&gt;0,"Есть слоты!","Слотов нет")</f>
        <v>Слотов нет</v>
      </c>
      <c r="V114">
        <f ca="1">IF(T114="Ищем",IF(StatTbl[[#This Row],[Availability]]="Есть слоты!",COUNTIFS(OFFSET(D114:$R114,0,SearchDay-1),"&lt;="&amp; ValidC,OFFSET(D114:$R114,0,SearchDay-1),"&gt;-1"),0),0)</f>
        <v>0</v>
      </c>
      <c r="W114" t="str" cm="1">
        <f t="array" aca="1" ref="W114" ca="1">IF(StatTbl[[#This Row],[Кол-во слотов]]&gt;0, B114&amp;" "&amp;C114&amp;" "&amp;_xlfn.TEXTJOIN(", ",FALSE,TEXT(_xlfn._xlws.FILTER(OFFSET($D$8:$Q$8,0,SearchDay-1,,15-SearchDay),(OFFSET(D114:Q114,0,SearchDay-1,,15-SearchDay)&gt;-1)*(OFFSET(D114:Q114,0,SearchDay-1,,15-SearchDay)&lt;=ValidC)),"ДД/ММ")),"")</f>
        <v/>
      </c>
      <c r="X114" t="str">
        <f t="shared" si="2"/>
        <v>СЦ Белая ДачаКороба</v>
      </c>
      <c r="Z114" s="8"/>
      <c r="AA114" s="8"/>
      <c r="AB114" s="8"/>
      <c r="AC114" s="8"/>
    </row>
    <row r="115" spans="2:29" x14ac:dyDescent="0.45">
      <c r="B115" t="s">
        <v>38</v>
      </c>
      <c r="C115" t="s">
        <v>108</v>
      </c>
      <c r="D115" s="4">
        <v>-1</v>
      </c>
      <c r="E115" s="4">
        <v>-1</v>
      </c>
      <c r="F115" s="4">
        <v>-1</v>
      </c>
      <c r="G115" s="4">
        <v>-1</v>
      </c>
      <c r="H115" s="4">
        <v>-1</v>
      </c>
      <c r="I115" s="4">
        <v>-1</v>
      </c>
      <c r="J115" s="4">
        <v>-1</v>
      </c>
      <c r="K115" s="4">
        <v>-1</v>
      </c>
      <c r="L115" s="4">
        <v>-1</v>
      </c>
      <c r="M115" s="4">
        <v>-1</v>
      </c>
      <c r="N115" s="4">
        <v>-1</v>
      </c>
      <c r="O115" s="4">
        <v>-1</v>
      </c>
      <c r="P115" s="4">
        <v>-1</v>
      </c>
      <c r="Q115" s="4">
        <v>-1</v>
      </c>
      <c r="R115" s="4">
        <v>-1</v>
      </c>
      <c r="S115" s="4"/>
      <c r="T115" s="4" t="str">
        <f>IF(_xlfn.XLOOKUP(StatTbl[[#This Row],[Join]],TargetSlots[Join],TargetSlots[Join],"Не найдено")&lt;&gt;"Не найдено","Ищем","Игнорируем")</f>
        <v>Игнорируем</v>
      </c>
      <c r="U115" s="3" t="str">
        <f ca="1">IF(COUNTIFS(OFFSET(D115:$Q115,0,SearchDay-1,,15-SearchDay),"&lt;="&amp; ValidC,OFFSET(D115:$Q115,0,SearchDay-1,,15-SearchDay),"&gt;-1")&gt;0,"Есть слоты!","Слотов нет")</f>
        <v>Слотов нет</v>
      </c>
      <c r="V115">
        <f ca="1">IF(T115="Ищем",IF(StatTbl[[#This Row],[Availability]]="Есть слоты!",COUNTIFS(OFFSET(D115:$R115,0,SearchDay-1),"&lt;="&amp; ValidC,OFFSET(D115:$R115,0,SearchDay-1),"&gt;-1"),0),0)</f>
        <v>0</v>
      </c>
      <c r="W115" t="str" cm="1">
        <f t="array" aca="1" ref="W115" ca="1">IF(StatTbl[[#This Row],[Кол-во слотов]]&gt;0, B115&amp;" "&amp;C115&amp;" "&amp;_xlfn.TEXTJOIN(", ",FALSE,TEXT(_xlfn._xlws.FILTER(OFFSET($D$8:$Q$8,0,SearchDay-1,,15-SearchDay),(OFFSET(D115:Q115,0,SearchDay-1,,15-SearchDay)&gt;-1)*(OFFSET(D115:Q115,0,SearchDay-1,,15-SearchDay)&lt;=ValidC)),"ДД/ММ")),"")</f>
        <v/>
      </c>
      <c r="X115" t="str">
        <f t="shared" si="2"/>
        <v>СЦ Белая ДачаМонопаллеты</v>
      </c>
      <c r="Z115" s="8"/>
      <c r="AA115" s="8"/>
      <c r="AB115" s="8"/>
      <c r="AC115" s="8"/>
    </row>
    <row r="116" spans="2:29" x14ac:dyDescent="0.45">
      <c r="B116" t="s">
        <v>38</v>
      </c>
      <c r="C116" t="s">
        <v>6</v>
      </c>
      <c r="D116" s="4">
        <v>-1</v>
      </c>
      <c r="E116" s="4">
        <v>-1</v>
      </c>
      <c r="F116" s="4">
        <v>-1</v>
      </c>
      <c r="G116" s="4">
        <v>-1</v>
      </c>
      <c r="H116" s="4">
        <v>-1</v>
      </c>
      <c r="I116" s="4">
        <v>-1</v>
      </c>
      <c r="J116" s="4">
        <v>-1</v>
      </c>
      <c r="K116" s="4">
        <v>-1</v>
      </c>
      <c r="L116" s="4">
        <v>-1</v>
      </c>
      <c r="M116" s="4">
        <v>-1</v>
      </c>
      <c r="N116" s="4">
        <v>-1</v>
      </c>
      <c r="O116" s="4">
        <v>-1</v>
      </c>
      <c r="P116" s="4">
        <v>-1</v>
      </c>
      <c r="Q116" s="4">
        <v>-1</v>
      </c>
      <c r="R116" s="4">
        <v>-1</v>
      </c>
      <c r="S116" s="4"/>
      <c r="T116" s="4" t="str">
        <f>IF(_xlfn.XLOOKUP(StatTbl[[#This Row],[Join]],TargetSlots[Join],TargetSlots[Join],"Не найдено")&lt;&gt;"Не найдено","Ищем","Игнорируем")</f>
        <v>Игнорируем</v>
      </c>
      <c r="U116" s="3" t="str">
        <f ca="1">IF(COUNTIFS(OFFSET(D116:$Q116,0,SearchDay-1,,15-SearchDay),"&lt;="&amp; ValidC,OFFSET(D116:$Q116,0,SearchDay-1,,15-SearchDay),"&gt;-1")&gt;0,"Есть слоты!","Слотов нет")</f>
        <v>Слотов нет</v>
      </c>
      <c r="V116">
        <f ca="1">IF(T116="Ищем",IF(StatTbl[[#This Row],[Availability]]="Есть слоты!",COUNTIFS(OFFSET(D116:$R116,0,SearchDay-1),"&lt;="&amp; ValidC,OFFSET(D116:$R116,0,SearchDay-1),"&gt;-1"),0),0)</f>
        <v>0</v>
      </c>
      <c r="W116" t="str" cm="1">
        <f t="array" aca="1" ref="W116" ca="1">IF(StatTbl[[#This Row],[Кол-во слотов]]&gt;0, B116&amp;" "&amp;C116&amp;" "&amp;_xlfn.TEXTJOIN(", ",FALSE,TEXT(_xlfn._xlws.FILTER(OFFSET($D$8:$Q$8,0,SearchDay-1,,15-SearchDay),(OFFSET(D116:Q116,0,SearchDay-1,,15-SearchDay)&gt;-1)*(OFFSET(D116:Q116,0,SearchDay-1,,15-SearchDay)&lt;=ValidC)),"ДД/ММ")),"")</f>
        <v/>
      </c>
      <c r="X116" t="str">
        <f t="shared" si="2"/>
        <v>СЦ Белая ДачаСуперсейф</v>
      </c>
      <c r="Z116" s="8"/>
      <c r="AA116" s="8"/>
      <c r="AB116" s="8"/>
      <c r="AC116" s="8"/>
    </row>
    <row r="117" spans="2:29" x14ac:dyDescent="0.45">
      <c r="B117" t="s">
        <v>39</v>
      </c>
      <c r="C117" t="s">
        <v>107</v>
      </c>
      <c r="D117" s="4">
        <v>-1</v>
      </c>
      <c r="E117" s="4">
        <v>-1</v>
      </c>
      <c r="F117" s="4">
        <v>-1</v>
      </c>
      <c r="G117" s="4">
        <v>-1</v>
      </c>
      <c r="H117" s="4">
        <v>-1</v>
      </c>
      <c r="I117" s="4">
        <v>-1</v>
      </c>
      <c r="J117" s="4">
        <v>-1</v>
      </c>
      <c r="K117" s="4">
        <v>-1</v>
      </c>
      <c r="L117" s="4">
        <v>-1</v>
      </c>
      <c r="M117" s="4">
        <v>-1</v>
      </c>
      <c r="N117" s="4">
        <v>-1</v>
      </c>
      <c r="O117" s="4">
        <v>-1</v>
      </c>
      <c r="P117" s="4">
        <v>-1</v>
      </c>
      <c r="Q117" s="4">
        <v>-1</v>
      </c>
      <c r="R117" s="4">
        <v>-1</v>
      </c>
      <c r="S117" s="4"/>
      <c r="T117" s="4" t="str">
        <f>IF(_xlfn.XLOOKUP(StatTbl[[#This Row],[Join]],TargetSlots[Join],TargetSlots[Join],"Не найдено")&lt;&gt;"Не найдено","Ищем","Игнорируем")</f>
        <v>Игнорируем</v>
      </c>
      <c r="U117" s="3" t="str">
        <f ca="1">IF(COUNTIFS(OFFSET(D117:$Q117,0,SearchDay-1,,15-SearchDay),"&lt;="&amp; ValidC,OFFSET(D117:$Q117,0,SearchDay-1,,15-SearchDay),"&gt;-1")&gt;0,"Есть слоты!","Слотов нет")</f>
        <v>Слотов нет</v>
      </c>
      <c r="V117">
        <f ca="1">IF(T117="Ищем",IF(StatTbl[[#This Row],[Availability]]="Есть слоты!",COUNTIFS(OFFSET(D117:$R117,0,SearchDay-1),"&lt;="&amp; ValidC,OFFSET(D117:$R117,0,SearchDay-1),"&gt;-1"),0),0)</f>
        <v>0</v>
      </c>
      <c r="W117" t="str" cm="1">
        <f t="array" aca="1" ref="W117" ca="1">IF(StatTbl[[#This Row],[Кол-во слотов]]&gt;0, B117&amp;" "&amp;C117&amp;" "&amp;_xlfn.TEXTJOIN(", ",FALSE,TEXT(_xlfn._xlws.FILTER(OFFSET($D$8:$Q$8,0,SearchDay-1,,15-SearchDay),(OFFSET(D117:Q117,0,SearchDay-1,,15-SearchDay)&gt;-1)*(OFFSET(D117:Q117,0,SearchDay-1,,15-SearchDay)&lt;=ValidC)),"ДД/ММ")),"")</f>
        <v/>
      </c>
      <c r="X117" t="str">
        <f t="shared" si="2"/>
        <v>СЦ БелогорскКороба</v>
      </c>
      <c r="Z117" s="8"/>
      <c r="AA117" s="8"/>
      <c r="AB117" s="8"/>
      <c r="AC117" s="8"/>
    </row>
    <row r="118" spans="2:29" x14ac:dyDescent="0.45">
      <c r="B118" t="s">
        <v>39</v>
      </c>
      <c r="C118" t="s">
        <v>108</v>
      </c>
      <c r="D118" s="4">
        <v>-1</v>
      </c>
      <c r="E118" s="4">
        <v>-1</v>
      </c>
      <c r="F118" s="4">
        <v>-1</v>
      </c>
      <c r="G118" s="4">
        <v>-1</v>
      </c>
      <c r="H118" s="4">
        <v>-1</v>
      </c>
      <c r="I118" s="4">
        <v>-1</v>
      </c>
      <c r="J118" s="4">
        <v>-1</v>
      </c>
      <c r="K118" s="4">
        <v>-1</v>
      </c>
      <c r="L118" s="4">
        <v>-1</v>
      </c>
      <c r="M118" s="4">
        <v>-1</v>
      </c>
      <c r="N118" s="4">
        <v>-1</v>
      </c>
      <c r="O118" s="4">
        <v>-1</v>
      </c>
      <c r="P118" s="4">
        <v>-1</v>
      </c>
      <c r="Q118" s="4">
        <v>-1</v>
      </c>
      <c r="R118" s="4">
        <v>-1</v>
      </c>
      <c r="S118" s="4"/>
      <c r="T118" s="4" t="str">
        <f>IF(_xlfn.XLOOKUP(StatTbl[[#This Row],[Join]],TargetSlots[Join],TargetSlots[Join],"Не найдено")&lt;&gt;"Не найдено","Ищем","Игнорируем")</f>
        <v>Игнорируем</v>
      </c>
      <c r="U118" s="3" t="str">
        <f ca="1">IF(COUNTIFS(OFFSET(D118:$Q118,0,SearchDay-1,,15-SearchDay),"&lt;="&amp; ValidC,OFFSET(D118:$Q118,0,SearchDay-1,,15-SearchDay),"&gt;-1")&gt;0,"Есть слоты!","Слотов нет")</f>
        <v>Слотов нет</v>
      </c>
      <c r="V118">
        <f ca="1">IF(T118="Ищем",IF(StatTbl[[#This Row],[Availability]]="Есть слоты!",COUNTIFS(OFFSET(D118:$R118,0,SearchDay-1),"&lt;="&amp; ValidC,OFFSET(D118:$R118,0,SearchDay-1),"&gt;-1"),0),0)</f>
        <v>0</v>
      </c>
      <c r="W118" t="str" cm="1">
        <f t="array" aca="1" ref="W118" ca="1">IF(StatTbl[[#This Row],[Кол-во слотов]]&gt;0, B118&amp;" "&amp;C118&amp;" "&amp;_xlfn.TEXTJOIN(", ",FALSE,TEXT(_xlfn._xlws.FILTER(OFFSET($D$8:$Q$8,0,SearchDay-1,,15-SearchDay),(OFFSET(D118:Q118,0,SearchDay-1,,15-SearchDay)&gt;-1)*(OFFSET(D118:Q118,0,SearchDay-1,,15-SearchDay)&lt;=ValidC)),"ДД/ММ")),"")</f>
        <v/>
      </c>
      <c r="X118" t="str">
        <f t="shared" si="2"/>
        <v>СЦ БелогорскМонопаллеты</v>
      </c>
      <c r="Z118" s="8"/>
      <c r="AA118" s="8"/>
      <c r="AB118" s="8"/>
      <c r="AC118" s="8"/>
    </row>
    <row r="119" spans="2:29" x14ac:dyDescent="0.45">
      <c r="B119" t="s">
        <v>39</v>
      </c>
      <c r="C119" t="s">
        <v>6</v>
      </c>
      <c r="D119" s="4">
        <v>-1</v>
      </c>
      <c r="E119" s="4">
        <v>-1</v>
      </c>
      <c r="F119" s="4">
        <v>-1</v>
      </c>
      <c r="G119" s="4">
        <v>-1</v>
      </c>
      <c r="H119" s="4">
        <v>-1</v>
      </c>
      <c r="I119" s="4">
        <v>-1</v>
      </c>
      <c r="J119" s="4">
        <v>-1</v>
      </c>
      <c r="K119" s="4">
        <v>-1</v>
      </c>
      <c r="L119" s="4">
        <v>-1</v>
      </c>
      <c r="M119" s="4">
        <v>-1</v>
      </c>
      <c r="N119" s="4">
        <v>-1</v>
      </c>
      <c r="O119" s="4">
        <v>-1</v>
      </c>
      <c r="P119" s="4">
        <v>-1</v>
      </c>
      <c r="Q119" s="4">
        <v>-1</v>
      </c>
      <c r="R119" s="4">
        <v>-1</v>
      </c>
      <c r="S119" s="4"/>
      <c r="T119" s="4" t="str">
        <f>IF(_xlfn.XLOOKUP(StatTbl[[#This Row],[Join]],TargetSlots[Join],TargetSlots[Join],"Не найдено")&lt;&gt;"Не найдено","Ищем","Игнорируем")</f>
        <v>Игнорируем</v>
      </c>
      <c r="U119" s="3" t="str">
        <f ca="1">IF(COUNTIFS(OFFSET(D119:$Q119,0,SearchDay-1,,15-SearchDay),"&lt;="&amp; ValidC,OFFSET(D119:$Q119,0,SearchDay-1,,15-SearchDay),"&gt;-1")&gt;0,"Есть слоты!","Слотов нет")</f>
        <v>Слотов нет</v>
      </c>
      <c r="V119">
        <f ca="1">IF(T119="Ищем",IF(StatTbl[[#This Row],[Availability]]="Есть слоты!",COUNTIFS(OFFSET(D119:$R119,0,SearchDay-1),"&lt;="&amp; ValidC,OFFSET(D119:$R119,0,SearchDay-1),"&gt;-1"),0),0)</f>
        <v>0</v>
      </c>
      <c r="W119" t="str" cm="1">
        <f t="array" aca="1" ref="W119" ca="1">IF(StatTbl[[#This Row],[Кол-во слотов]]&gt;0, B119&amp;" "&amp;C119&amp;" "&amp;_xlfn.TEXTJOIN(", ",FALSE,TEXT(_xlfn._xlws.FILTER(OFFSET($D$8:$Q$8,0,SearchDay-1,,15-SearchDay),(OFFSET(D119:Q119,0,SearchDay-1,,15-SearchDay)&gt;-1)*(OFFSET(D119:Q119,0,SearchDay-1,,15-SearchDay)&lt;=ValidC)),"ДД/ММ")),"")</f>
        <v/>
      </c>
      <c r="X119" t="str">
        <f t="shared" si="2"/>
        <v>СЦ БелогорскСуперсейф</v>
      </c>
      <c r="Z119" s="8"/>
      <c r="AA119" s="8"/>
      <c r="AB119" s="8"/>
      <c r="AC119" s="8"/>
    </row>
    <row r="120" spans="2:29" x14ac:dyDescent="0.45">
      <c r="B120" t="s">
        <v>40</v>
      </c>
      <c r="C120" t="s">
        <v>107</v>
      </c>
      <c r="D120" s="4">
        <v>-1</v>
      </c>
      <c r="E120" s="4">
        <v>-1</v>
      </c>
      <c r="F120" s="4">
        <v>-1</v>
      </c>
      <c r="G120" s="4">
        <v>-1</v>
      </c>
      <c r="H120" s="4">
        <v>-1</v>
      </c>
      <c r="I120" s="4">
        <v>-1</v>
      </c>
      <c r="J120" s="4">
        <v>-1</v>
      </c>
      <c r="K120" s="4">
        <v>-1</v>
      </c>
      <c r="L120" s="4">
        <v>-1</v>
      </c>
      <c r="M120" s="4">
        <v>-1</v>
      </c>
      <c r="N120" s="4">
        <v>-1</v>
      </c>
      <c r="O120" s="4">
        <v>-1</v>
      </c>
      <c r="P120" s="4">
        <v>-1</v>
      </c>
      <c r="Q120" s="4">
        <v>-1</v>
      </c>
      <c r="R120" s="4">
        <v>-1</v>
      </c>
      <c r="S120" s="4"/>
      <c r="T120" s="4" t="str">
        <f>IF(_xlfn.XLOOKUP(StatTbl[[#This Row],[Join]],TargetSlots[Join],TargetSlots[Join],"Не найдено")&lt;&gt;"Не найдено","Ищем","Игнорируем")</f>
        <v>Игнорируем</v>
      </c>
      <c r="U120" s="3" t="str">
        <f ca="1">IF(COUNTIFS(OFFSET(D120:$Q120,0,SearchDay-1,,15-SearchDay),"&lt;="&amp; ValidC,OFFSET(D120:$Q120,0,SearchDay-1,,15-SearchDay),"&gt;-1")&gt;0,"Есть слоты!","Слотов нет")</f>
        <v>Слотов нет</v>
      </c>
      <c r="V120">
        <f ca="1">IF(T120="Ищем",IF(StatTbl[[#This Row],[Availability]]="Есть слоты!",COUNTIFS(OFFSET(D120:$R120,0,SearchDay-1),"&lt;="&amp; ValidC,OFFSET(D120:$R120,0,SearchDay-1),"&gt;-1"),0),0)</f>
        <v>0</v>
      </c>
      <c r="W120" t="str" cm="1">
        <f t="array" aca="1" ref="W120" ca="1">IF(StatTbl[[#This Row],[Кол-во слотов]]&gt;0, B120&amp;" "&amp;C120&amp;" "&amp;_xlfn.TEXTJOIN(", ",FALSE,TEXT(_xlfn._xlws.FILTER(OFFSET($D$8:$Q$8,0,SearchDay-1,,15-SearchDay),(OFFSET(D120:Q120,0,SearchDay-1,,15-SearchDay)&gt;-1)*(OFFSET(D120:Q120,0,SearchDay-1,,15-SearchDay)&lt;=ValidC)),"ДД/ММ")),"")</f>
        <v/>
      </c>
      <c r="X120" t="str">
        <f t="shared" si="2"/>
        <v>СЦ БишкекКороба</v>
      </c>
      <c r="Z120" s="8"/>
      <c r="AA120" s="8"/>
      <c r="AB120" s="8"/>
      <c r="AC120" s="8"/>
    </row>
    <row r="121" spans="2:29" x14ac:dyDescent="0.45">
      <c r="B121" t="s">
        <v>40</v>
      </c>
      <c r="C121" t="s">
        <v>108</v>
      </c>
      <c r="D121" s="4">
        <v>-1</v>
      </c>
      <c r="E121" s="4">
        <v>-1</v>
      </c>
      <c r="F121" s="4">
        <v>-1</v>
      </c>
      <c r="G121" s="4">
        <v>-1</v>
      </c>
      <c r="H121" s="4">
        <v>-1</v>
      </c>
      <c r="I121" s="4">
        <v>-1</v>
      </c>
      <c r="J121" s="4">
        <v>-1</v>
      </c>
      <c r="K121" s="4">
        <v>-1</v>
      </c>
      <c r="L121" s="4">
        <v>-1</v>
      </c>
      <c r="M121" s="4">
        <v>-1</v>
      </c>
      <c r="N121" s="4">
        <v>-1</v>
      </c>
      <c r="O121" s="4">
        <v>-1</v>
      </c>
      <c r="P121" s="4">
        <v>-1</v>
      </c>
      <c r="Q121" s="4">
        <v>-1</v>
      </c>
      <c r="R121" s="4">
        <v>-1</v>
      </c>
      <c r="S121" s="4"/>
      <c r="T121" s="4" t="str">
        <f>IF(_xlfn.XLOOKUP(StatTbl[[#This Row],[Join]],TargetSlots[Join],TargetSlots[Join],"Не найдено")&lt;&gt;"Не найдено","Ищем","Игнорируем")</f>
        <v>Игнорируем</v>
      </c>
      <c r="U121" s="3" t="str">
        <f ca="1">IF(COUNTIFS(OFFSET(D121:$Q121,0,SearchDay-1,,15-SearchDay),"&lt;="&amp; ValidC,OFFSET(D121:$Q121,0,SearchDay-1,,15-SearchDay),"&gt;-1")&gt;0,"Есть слоты!","Слотов нет")</f>
        <v>Слотов нет</v>
      </c>
      <c r="V121">
        <f ca="1">IF(T121="Ищем",IF(StatTbl[[#This Row],[Availability]]="Есть слоты!",COUNTIFS(OFFSET(D121:$R121,0,SearchDay-1),"&lt;="&amp; ValidC,OFFSET(D121:$R121,0,SearchDay-1),"&gt;-1"),0),0)</f>
        <v>0</v>
      </c>
      <c r="W121" t="str" cm="1">
        <f t="array" aca="1" ref="W121" ca="1">IF(StatTbl[[#This Row],[Кол-во слотов]]&gt;0, B121&amp;" "&amp;C121&amp;" "&amp;_xlfn.TEXTJOIN(", ",FALSE,TEXT(_xlfn._xlws.FILTER(OFFSET($D$8:$Q$8,0,SearchDay-1,,15-SearchDay),(OFFSET(D121:Q121,0,SearchDay-1,,15-SearchDay)&gt;-1)*(OFFSET(D121:Q121,0,SearchDay-1,,15-SearchDay)&lt;=ValidC)),"ДД/ММ")),"")</f>
        <v/>
      </c>
      <c r="X121" t="str">
        <f t="shared" si="2"/>
        <v>СЦ БишкекМонопаллеты</v>
      </c>
    </row>
    <row r="122" spans="2:29" x14ac:dyDescent="0.45">
      <c r="B122" t="s">
        <v>40</v>
      </c>
      <c r="C122" t="s">
        <v>6</v>
      </c>
      <c r="D122" s="4">
        <v>-1</v>
      </c>
      <c r="E122" s="4">
        <v>-1</v>
      </c>
      <c r="F122" s="4">
        <v>-1</v>
      </c>
      <c r="G122" s="4">
        <v>-1</v>
      </c>
      <c r="H122" s="4">
        <v>-1</v>
      </c>
      <c r="I122" s="4">
        <v>-1</v>
      </c>
      <c r="J122" s="4">
        <v>-1</v>
      </c>
      <c r="K122" s="4">
        <v>-1</v>
      </c>
      <c r="L122" s="4">
        <v>-1</v>
      </c>
      <c r="M122" s="4">
        <v>-1</v>
      </c>
      <c r="N122" s="4">
        <v>-1</v>
      </c>
      <c r="O122" s="4">
        <v>-1</v>
      </c>
      <c r="P122" s="4">
        <v>-1</v>
      </c>
      <c r="Q122" s="4">
        <v>-1</v>
      </c>
      <c r="R122" s="4">
        <v>-1</v>
      </c>
      <c r="S122" s="4"/>
      <c r="T122" s="4" t="str">
        <f>IF(_xlfn.XLOOKUP(StatTbl[[#This Row],[Join]],TargetSlots[Join],TargetSlots[Join],"Не найдено")&lt;&gt;"Не найдено","Ищем","Игнорируем")</f>
        <v>Игнорируем</v>
      </c>
      <c r="U122" s="3" t="str">
        <f ca="1">IF(COUNTIFS(OFFSET(D122:$Q122,0,SearchDay-1,,15-SearchDay),"&lt;="&amp; ValidC,OFFSET(D122:$Q122,0,SearchDay-1,,15-SearchDay),"&gt;-1")&gt;0,"Есть слоты!","Слотов нет")</f>
        <v>Слотов нет</v>
      </c>
      <c r="V122">
        <f ca="1">IF(T122="Ищем",IF(StatTbl[[#This Row],[Availability]]="Есть слоты!",COUNTIFS(OFFSET(D122:$R122,0,SearchDay-1),"&lt;="&amp; ValidC,OFFSET(D122:$R122,0,SearchDay-1),"&gt;-1"),0),0)</f>
        <v>0</v>
      </c>
      <c r="W122" t="str" cm="1">
        <f t="array" aca="1" ref="W122" ca="1">IF(StatTbl[[#This Row],[Кол-во слотов]]&gt;0, B122&amp;" "&amp;C122&amp;" "&amp;_xlfn.TEXTJOIN(", ",FALSE,TEXT(_xlfn._xlws.FILTER(OFFSET($D$8:$Q$8,0,SearchDay-1,,15-SearchDay),(OFFSET(D122:Q122,0,SearchDay-1,,15-SearchDay)&gt;-1)*(OFFSET(D122:Q122,0,SearchDay-1,,15-SearchDay)&lt;=ValidC)),"ДД/ММ")),"")</f>
        <v/>
      </c>
      <c r="X122" t="str">
        <f t="shared" si="2"/>
        <v>СЦ БишкекСуперсейф</v>
      </c>
      <c r="Z122" s="8"/>
      <c r="AA122" s="8"/>
      <c r="AB122" s="8"/>
      <c r="AC122" s="8"/>
    </row>
    <row r="123" spans="2:29" x14ac:dyDescent="0.45">
      <c r="B123" t="s">
        <v>41</v>
      </c>
      <c r="C123" t="s">
        <v>107</v>
      </c>
      <c r="D123" s="4">
        <v>-1</v>
      </c>
      <c r="E123" s="4">
        <v>-1</v>
      </c>
      <c r="F123" s="4">
        <v>-1</v>
      </c>
      <c r="G123" s="4">
        <v>-1</v>
      </c>
      <c r="H123" s="4">
        <v>-1</v>
      </c>
      <c r="I123" s="4">
        <v>-1</v>
      </c>
      <c r="J123" s="4">
        <v>-1</v>
      </c>
      <c r="K123" s="4">
        <v>-1</v>
      </c>
      <c r="L123" s="4">
        <v>-1</v>
      </c>
      <c r="M123" s="4">
        <v>-1</v>
      </c>
      <c r="N123" s="4">
        <v>-1</v>
      </c>
      <c r="O123" s="4">
        <v>-1</v>
      </c>
      <c r="P123" s="4">
        <v>-1</v>
      </c>
      <c r="Q123" s="4">
        <v>-1</v>
      </c>
      <c r="R123" s="4">
        <v>-1</v>
      </c>
      <c r="S123" s="4"/>
      <c r="T123" s="4" t="str">
        <f>IF(_xlfn.XLOOKUP(StatTbl[[#This Row],[Join]],TargetSlots[Join],TargetSlots[Join],"Не найдено")&lt;&gt;"Не найдено","Ищем","Игнорируем")</f>
        <v>Игнорируем</v>
      </c>
      <c r="U123" s="3" t="str">
        <f ca="1">IF(COUNTIFS(OFFSET(D123:$Q123,0,SearchDay-1,,15-SearchDay),"&lt;="&amp; ValidC,OFFSET(D123:$Q123,0,SearchDay-1,,15-SearchDay),"&gt;-1")&gt;0,"Есть слоты!","Слотов нет")</f>
        <v>Слотов нет</v>
      </c>
      <c r="V123">
        <f ca="1">IF(T123="Ищем",IF(StatTbl[[#This Row],[Availability]]="Есть слоты!",COUNTIFS(OFFSET(D123:$R123,0,SearchDay-1),"&lt;="&amp; ValidC,OFFSET(D123:$R123,0,SearchDay-1),"&gt;-1"),0),0)</f>
        <v>0</v>
      </c>
      <c r="W123" t="str" cm="1">
        <f t="array" aca="1" ref="W123" ca="1">IF(StatTbl[[#This Row],[Кол-во слотов]]&gt;0, B123&amp;" "&amp;C123&amp;" "&amp;_xlfn.TEXTJOIN(", ",FALSE,TEXT(_xlfn._xlws.FILTER(OFFSET($D$8:$Q$8,0,SearchDay-1,,15-SearchDay),(OFFSET(D123:Q123,0,SearchDay-1,,15-SearchDay)&gt;-1)*(OFFSET(D123:Q123,0,SearchDay-1,,15-SearchDay)&lt;=ValidC)),"ДД/ММ")),"")</f>
        <v/>
      </c>
      <c r="X123" t="str">
        <f t="shared" si="2"/>
        <v>СЦ БрестКороба</v>
      </c>
      <c r="Z123" s="8"/>
      <c r="AA123" s="8"/>
      <c r="AB123" s="8"/>
      <c r="AC123" s="8"/>
    </row>
    <row r="124" spans="2:29" x14ac:dyDescent="0.45">
      <c r="B124" t="s">
        <v>41</v>
      </c>
      <c r="C124" t="s">
        <v>108</v>
      </c>
      <c r="D124" s="4">
        <v>10</v>
      </c>
      <c r="E124" s="4">
        <v>-1</v>
      </c>
      <c r="F124" s="4">
        <v>-1</v>
      </c>
      <c r="G124" s="4">
        <v>-1</v>
      </c>
      <c r="H124" s="4">
        <v>-1</v>
      </c>
      <c r="I124" s="4">
        <v>-1</v>
      </c>
      <c r="J124" s="4">
        <v>-1</v>
      </c>
      <c r="K124" s="4">
        <v>-1</v>
      </c>
      <c r="L124" s="4">
        <v>-1</v>
      </c>
      <c r="M124" s="4">
        <v>-1</v>
      </c>
      <c r="N124" s="4">
        <v>-1</v>
      </c>
      <c r="O124" s="4">
        <v>-1</v>
      </c>
      <c r="P124" s="4">
        <v>-1</v>
      </c>
      <c r="Q124" s="4">
        <v>-1</v>
      </c>
      <c r="R124" s="4">
        <v>-1</v>
      </c>
      <c r="S124" s="4"/>
      <c r="T124" s="4" t="str">
        <f>IF(_xlfn.XLOOKUP(StatTbl[[#This Row],[Join]],TargetSlots[Join],TargetSlots[Join],"Не найдено")&lt;&gt;"Не найдено","Ищем","Игнорируем")</f>
        <v>Игнорируем</v>
      </c>
      <c r="U124" s="3" t="str">
        <f ca="1">IF(COUNTIFS(OFFSET(D124:$Q124,0,SearchDay-1,,15-SearchDay),"&lt;="&amp; ValidC,OFFSET(D124:$Q124,0,SearchDay-1,,15-SearchDay),"&gt;-1")&gt;0,"Есть слоты!","Слотов нет")</f>
        <v>Слотов нет</v>
      </c>
      <c r="V124">
        <f ca="1">IF(T124="Ищем",IF(StatTbl[[#This Row],[Availability]]="Есть слоты!",COUNTIFS(OFFSET(D124:$R124,0,SearchDay-1),"&lt;="&amp; ValidC,OFFSET(D124:$R124,0,SearchDay-1),"&gt;-1"),0),0)</f>
        <v>0</v>
      </c>
      <c r="W124" t="str" cm="1">
        <f t="array" aca="1" ref="W124" ca="1">IF(StatTbl[[#This Row],[Кол-во слотов]]&gt;0, B124&amp;" "&amp;C124&amp;" "&amp;_xlfn.TEXTJOIN(", ",FALSE,TEXT(_xlfn._xlws.FILTER(OFFSET($D$8:$Q$8,0,SearchDay-1,,15-SearchDay),(OFFSET(D124:Q124,0,SearchDay-1,,15-SearchDay)&gt;-1)*(OFFSET(D124:Q124,0,SearchDay-1,,15-SearchDay)&lt;=ValidC)),"ДД/ММ")),"")</f>
        <v/>
      </c>
      <c r="X124" t="str">
        <f t="shared" si="2"/>
        <v>СЦ БрестМонопаллеты</v>
      </c>
      <c r="Z124" s="8"/>
      <c r="AA124" s="8"/>
      <c r="AB124" s="8"/>
      <c r="AC124" s="8"/>
    </row>
    <row r="125" spans="2:29" x14ac:dyDescent="0.45">
      <c r="B125" t="s">
        <v>41</v>
      </c>
      <c r="C125" t="s">
        <v>6</v>
      </c>
      <c r="D125" s="4">
        <v>-1</v>
      </c>
      <c r="E125" s="4">
        <v>-1</v>
      </c>
      <c r="F125" s="4">
        <v>-1</v>
      </c>
      <c r="G125" s="4">
        <v>-1</v>
      </c>
      <c r="H125" s="4">
        <v>-1</v>
      </c>
      <c r="I125" s="4">
        <v>-1</v>
      </c>
      <c r="J125" s="4">
        <v>-1</v>
      </c>
      <c r="K125" s="4">
        <v>-1</v>
      </c>
      <c r="L125" s="4">
        <v>-1</v>
      </c>
      <c r="M125" s="4">
        <v>-1</v>
      </c>
      <c r="N125" s="4">
        <v>-1</v>
      </c>
      <c r="O125" s="4">
        <v>-1</v>
      </c>
      <c r="P125" s="4">
        <v>-1</v>
      </c>
      <c r="Q125" s="4">
        <v>-1</v>
      </c>
      <c r="R125" s="4">
        <v>-1</v>
      </c>
      <c r="S125" s="4"/>
      <c r="T125" s="4" t="str">
        <f>IF(_xlfn.XLOOKUP(StatTbl[[#This Row],[Join]],TargetSlots[Join],TargetSlots[Join],"Не найдено")&lt;&gt;"Не найдено","Ищем","Игнорируем")</f>
        <v>Игнорируем</v>
      </c>
      <c r="U125" s="3" t="str">
        <f ca="1">IF(COUNTIFS(OFFSET(D125:$Q125,0,SearchDay-1,,15-SearchDay),"&lt;="&amp; ValidC,OFFSET(D125:$Q125,0,SearchDay-1,,15-SearchDay),"&gt;-1")&gt;0,"Есть слоты!","Слотов нет")</f>
        <v>Слотов нет</v>
      </c>
      <c r="V125">
        <f ca="1">IF(T125="Ищем",IF(StatTbl[[#This Row],[Availability]]="Есть слоты!",COUNTIFS(OFFSET(D125:$R125,0,SearchDay-1),"&lt;="&amp; ValidC,OFFSET(D125:$R125,0,SearchDay-1),"&gt;-1"),0),0)</f>
        <v>0</v>
      </c>
      <c r="W125" t="str" cm="1">
        <f t="array" aca="1" ref="W125" ca="1">IF(StatTbl[[#This Row],[Кол-во слотов]]&gt;0, B125&amp;" "&amp;C125&amp;" "&amp;_xlfn.TEXTJOIN(", ",FALSE,TEXT(_xlfn._xlws.FILTER(OFFSET($D$8:$Q$8,0,SearchDay-1,,15-SearchDay),(OFFSET(D125:Q125,0,SearchDay-1,,15-SearchDay)&gt;-1)*(OFFSET(D125:Q125,0,SearchDay-1,,15-SearchDay)&lt;=ValidC)),"ДД/ММ")),"")</f>
        <v/>
      </c>
      <c r="X125" t="str">
        <f t="shared" si="2"/>
        <v>СЦ БрестСуперсейф</v>
      </c>
      <c r="Z125" s="8"/>
      <c r="AA125" s="8"/>
      <c r="AB125" s="8"/>
      <c r="AC125" s="8"/>
    </row>
    <row r="126" spans="2:29" x14ac:dyDescent="0.45">
      <c r="B126" t="s">
        <v>42</v>
      </c>
      <c r="C126" t="s">
        <v>107</v>
      </c>
      <c r="D126" s="4">
        <v>-1</v>
      </c>
      <c r="E126" s="4">
        <v>-1</v>
      </c>
      <c r="F126" s="4">
        <v>-1</v>
      </c>
      <c r="G126" s="4">
        <v>-1</v>
      </c>
      <c r="H126" s="4">
        <v>0</v>
      </c>
      <c r="I126" s="4">
        <v>-1</v>
      </c>
      <c r="J126" s="4">
        <v>0</v>
      </c>
      <c r="K126" s="4">
        <v>-1</v>
      </c>
      <c r="L126" s="4">
        <v>-1</v>
      </c>
      <c r="M126" s="4">
        <v>-1</v>
      </c>
      <c r="N126" s="4">
        <v>-1</v>
      </c>
      <c r="O126" s="4">
        <v>-1</v>
      </c>
      <c r="P126" s="4">
        <v>-1</v>
      </c>
      <c r="Q126" s="4">
        <v>-1</v>
      </c>
      <c r="R126" s="4">
        <v>-1</v>
      </c>
      <c r="S126" s="4"/>
      <c r="T126" s="4" t="str">
        <f>IF(_xlfn.XLOOKUP(StatTbl[[#This Row],[Join]],TargetSlots[Join],TargetSlots[Join],"Не найдено")&lt;&gt;"Не найдено","Ищем","Игнорируем")</f>
        <v>Игнорируем</v>
      </c>
      <c r="U126" s="3" t="str">
        <f ca="1">IF(COUNTIFS(OFFSET(D126:$Q126,0,SearchDay-1,,15-SearchDay),"&lt;="&amp; ValidC,OFFSET(D126:$Q126,0,SearchDay-1,,15-SearchDay),"&gt;-1")&gt;0,"Есть слоты!","Слотов нет")</f>
        <v>Есть слоты!</v>
      </c>
      <c r="V126">
        <f ca="1">IF(T126="Ищем",IF(StatTbl[[#This Row],[Availability]]="Есть слоты!",COUNTIFS(OFFSET(D126:$R126,0,SearchDay-1),"&lt;="&amp; ValidC,OFFSET(D126:$R126,0,SearchDay-1),"&gt;-1"),0),0)</f>
        <v>0</v>
      </c>
      <c r="W126" t="str" cm="1">
        <f t="array" aca="1" ref="W126" ca="1">IF(StatTbl[[#This Row],[Кол-во слотов]]&gt;0, B126&amp;" "&amp;C126&amp;" "&amp;_xlfn.TEXTJOIN(", ",FALSE,TEXT(_xlfn._xlws.FILTER(OFFSET($D$8:$Q$8,0,SearchDay-1,,15-SearchDay),(OFFSET(D126:Q126,0,SearchDay-1,,15-SearchDay)&gt;-1)*(OFFSET(D126:Q126,0,SearchDay-1,,15-SearchDay)&lt;=ValidC)),"ДД/ММ")),"")</f>
        <v/>
      </c>
      <c r="X126" t="str">
        <f t="shared" si="2"/>
        <v>Сц Брянск 2Короба</v>
      </c>
      <c r="Z126" s="8"/>
      <c r="AA126" s="8"/>
      <c r="AB126" s="8"/>
      <c r="AC126" s="8"/>
    </row>
    <row r="127" spans="2:29" x14ac:dyDescent="0.45">
      <c r="B127" t="s">
        <v>42</v>
      </c>
      <c r="C127" t="s">
        <v>108</v>
      </c>
      <c r="D127" s="4">
        <v>-1</v>
      </c>
      <c r="E127" s="4">
        <v>-1</v>
      </c>
      <c r="F127" s="4">
        <v>-1</v>
      </c>
      <c r="G127" s="4">
        <v>-1</v>
      </c>
      <c r="H127" s="4">
        <v>-1</v>
      </c>
      <c r="I127" s="4">
        <v>-1</v>
      </c>
      <c r="J127" s="4">
        <v>-1</v>
      </c>
      <c r="K127" s="4">
        <v>-1</v>
      </c>
      <c r="L127" s="4">
        <v>-1</v>
      </c>
      <c r="M127" s="4">
        <v>-1</v>
      </c>
      <c r="N127" s="4">
        <v>-1</v>
      </c>
      <c r="O127" s="4">
        <v>-1</v>
      </c>
      <c r="P127" s="4">
        <v>-1</v>
      </c>
      <c r="Q127" s="4">
        <v>-1</v>
      </c>
      <c r="R127" s="4">
        <v>-1</v>
      </c>
      <c r="S127" s="4"/>
      <c r="T127" s="4" t="str">
        <f>IF(_xlfn.XLOOKUP(StatTbl[[#This Row],[Join]],TargetSlots[Join],TargetSlots[Join],"Не найдено")&lt;&gt;"Не найдено","Ищем","Игнорируем")</f>
        <v>Игнорируем</v>
      </c>
      <c r="U127" s="3" t="str">
        <f ca="1">IF(COUNTIFS(OFFSET(D127:$Q127,0,SearchDay-1,,15-SearchDay),"&lt;="&amp; ValidC,OFFSET(D127:$Q127,0,SearchDay-1,,15-SearchDay),"&gt;-1")&gt;0,"Есть слоты!","Слотов нет")</f>
        <v>Слотов нет</v>
      </c>
      <c r="V127">
        <f ca="1">IF(T127="Ищем",IF(StatTbl[[#This Row],[Availability]]="Есть слоты!",COUNTIFS(OFFSET(D127:$R127,0,SearchDay-1),"&lt;="&amp; ValidC,OFFSET(D127:$R127,0,SearchDay-1),"&gt;-1"),0),0)</f>
        <v>0</v>
      </c>
      <c r="W127" t="str" cm="1">
        <f t="array" aca="1" ref="W127" ca="1">IF(StatTbl[[#This Row],[Кол-во слотов]]&gt;0, B127&amp;" "&amp;C127&amp;" "&amp;_xlfn.TEXTJOIN(", ",FALSE,TEXT(_xlfn._xlws.FILTER(OFFSET($D$8:$Q$8,0,SearchDay-1,,15-SearchDay),(OFFSET(D127:Q127,0,SearchDay-1,,15-SearchDay)&gt;-1)*(OFFSET(D127:Q127,0,SearchDay-1,,15-SearchDay)&lt;=ValidC)),"ДД/ММ")),"")</f>
        <v/>
      </c>
      <c r="X127" t="str">
        <f t="shared" si="2"/>
        <v>Сц Брянск 2Монопаллеты</v>
      </c>
      <c r="Z127" s="8"/>
      <c r="AA127" s="8"/>
      <c r="AB127" s="8"/>
      <c r="AC127" s="8"/>
    </row>
    <row r="128" spans="2:29" x14ac:dyDescent="0.45">
      <c r="B128" t="s">
        <v>42</v>
      </c>
      <c r="C128" t="s">
        <v>6</v>
      </c>
      <c r="D128" s="4">
        <v>-1</v>
      </c>
      <c r="E128" s="4">
        <v>-1</v>
      </c>
      <c r="F128" s="4">
        <v>-1</v>
      </c>
      <c r="G128" s="4">
        <v>-1</v>
      </c>
      <c r="H128" s="4">
        <v>-1</v>
      </c>
      <c r="I128" s="4">
        <v>-1</v>
      </c>
      <c r="J128" s="4">
        <v>-1</v>
      </c>
      <c r="K128" s="4">
        <v>-1</v>
      </c>
      <c r="L128" s="4">
        <v>-1</v>
      </c>
      <c r="M128" s="4">
        <v>-1</v>
      </c>
      <c r="N128" s="4">
        <v>-1</v>
      </c>
      <c r="O128" s="4">
        <v>-1</v>
      </c>
      <c r="P128" s="4">
        <v>-1</v>
      </c>
      <c r="Q128" s="4">
        <v>-1</v>
      </c>
      <c r="R128" s="4">
        <v>-1</v>
      </c>
      <c r="S128" s="4"/>
      <c r="T128" s="4" t="str">
        <f>IF(_xlfn.XLOOKUP(StatTbl[[#This Row],[Join]],TargetSlots[Join],TargetSlots[Join],"Не найдено")&lt;&gt;"Не найдено","Ищем","Игнорируем")</f>
        <v>Игнорируем</v>
      </c>
      <c r="U128" s="3" t="str">
        <f ca="1">IF(COUNTIFS(OFFSET(D128:$Q128,0,SearchDay-1,,15-SearchDay),"&lt;="&amp; ValidC,OFFSET(D128:$Q128,0,SearchDay-1,,15-SearchDay),"&gt;-1")&gt;0,"Есть слоты!","Слотов нет")</f>
        <v>Слотов нет</v>
      </c>
      <c r="V128">
        <f ca="1">IF(T128="Ищем",IF(StatTbl[[#This Row],[Availability]]="Есть слоты!",COUNTIFS(OFFSET(D128:$R128,0,SearchDay-1),"&lt;="&amp; ValidC,OFFSET(D128:$R128,0,SearchDay-1),"&gt;-1"),0),0)</f>
        <v>0</v>
      </c>
      <c r="W128" t="str" cm="1">
        <f t="array" aca="1" ref="W128" ca="1">IF(StatTbl[[#This Row],[Кол-во слотов]]&gt;0, B128&amp;" "&amp;C128&amp;" "&amp;_xlfn.TEXTJOIN(", ",FALSE,TEXT(_xlfn._xlws.FILTER(OFFSET($D$8:$Q$8,0,SearchDay-1,,15-SearchDay),(OFFSET(D128:Q128,0,SearchDay-1,,15-SearchDay)&gt;-1)*(OFFSET(D128:Q128,0,SearchDay-1,,15-SearchDay)&lt;=ValidC)),"ДД/ММ")),"")</f>
        <v/>
      </c>
      <c r="X128" t="str">
        <f t="shared" si="2"/>
        <v>Сц Брянск 2Суперсейф</v>
      </c>
      <c r="Z128" s="8"/>
      <c r="AA128" s="8"/>
      <c r="AB128" s="8"/>
      <c r="AC128" s="8"/>
    </row>
    <row r="129" spans="2:29" x14ac:dyDescent="0.45">
      <c r="B129" t="s">
        <v>43</v>
      </c>
      <c r="C129" t="s">
        <v>107</v>
      </c>
      <c r="D129" s="4">
        <v>-1</v>
      </c>
      <c r="E129" s="4">
        <v>-1</v>
      </c>
      <c r="F129" s="4">
        <v>-1</v>
      </c>
      <c r="G129" s="4">
        <v>-1</v>
      </c>
      <c r="H129" s="4">
        <v>-1</v>
      </c>
      <c r="I129" s="4">
        <v>-1</v>
      </c>
      <c r="J129" s="4">
        <v>-1</v>
      </c>
      <c r="K129" s="4">
        <v>-1</v>
      </c>
      <c r="L129" s="4">
        <v>-1</v>
      </c>
      <c r="M129" s="4">
        <v>-1</v>
      </c>
      <c r="N129" s="4">
        <v>-1</v>
      </c>
      <c r="O129" s="4">
        <v>-1</v>
      </c>
      <c r="P129" s="4">
        <v>-1</v>
      </c>
      <c r="Q129" s="4">
        <v>-1</v>
      </c>
      <c r="R129" s="4">
        <v>-1</v>
      </c>
      <c r="S129" s="4"/>
      <c r="T129" s="4" t="str">
        <f>IF(_xlfn.XLOOKUP(StatTbl[[#This Row],[Join]],TargetSlots[Join],TargetSlots[Join],"Не найдено")&lt;&gt;"Не найдено","Ищем","Игнорируем")</f>
        <v>Игнорируем</v>
      </c>
      <c r="U129" s="3" t="str">
        <f ca="1">IF(COUNTIFS(OFFSET(D129:$Q129,0,SearchDay-1,,15-SearchDay),"&lt;="&amp; ValidC,OFFSET(D129:$Q129,0,SearchDay-1,,15-SearchDay),"&gt;-1")&gt;0,"Есть слоты!","Слотов нет")</f>
        <v>Слотов нет</v>
      </c>
      <c r="V129">
        <f ca="1">IF(T129="Ищем",IF(StatTbl[[#This Row],[Availability]]="Есть слоты!",COUNTIFS(OFFSET(D129:$R129,0,SearchDay-1),"&lt;="&amp; ValidC,OFFSET(D129:$R129,0,SearchDay-1),"&gt;-1"),0),0)</f>
        <v>0</v>
      </c>
      <c r="W129" t="str" cm="1">
        <f t="array" aca="1" ref="W129" ca="1">IF(StatTbl[[#This Row],[Кол-во слотов]]&gt;0, B129&amp;" "&amp;C129&amp;" "&amp;_xlfn.TEXTJOIN(", ",FALSE,TEXT(_xlfn._xlws.FILTER(OFFSET($D$8:$Q$8,0,SearchDay-1,,15-SearchDay),(OFFSET(D129:Q129,0,SearchDay-1,,15-SearchDay)&gt;-1)*(OFFSET(D129:Q129,0,SearchDay-1,,15-SearchDay)&lt;=ValidC)),"ДД/ММ")),"")</f>
        <v/>
      </c>
      <c r="X129" t="str">
        <f t="shared" si="2"/>
        <v>СЦ ВёшкиКороба</v>
      </c>
      <c r="Z129" s="8"/>
      <c r="AA129" s="8"/>
      <c r="AB129" s="8"/>
      <c r="AC129" s="8"/>
    </row>
    <row r="130" spans="2:29" x14ac:dyDescent="0.45">
      <c r="B130" t="s">
        <v>43</v>
      </c>
      <c r="C130" t="s">
        <v>108</v>
      </c>
      <c r="D130" s="4">
        <v>-1</v>
      </c>
      <c r="E130" s="4">
        <v>-1</v>
      </c>
      <c r="F130" s="4">
        <v>-1</v>
      </c>
      <c r="G130" s="4">
        <v>-1</v>
      </c>
      <c r="H130" s="4">
        <v>-1</v>
      </c>
      <c r="I130" s="4">
        <v>-1</v>
      </c>
      <c r="J130" s="4">
        <v>-1</v>
      </c>
      <c r="K130" s="4">
        <v>-1</v>
      </c>
      <c r="L130" s="4">
        <v>-1</v>
      </c>
      <c r="M130" s="4">
        <v>-1</v>
      </c>
      <c r="N130" s="4">
        <v>-1</v>
      </c>
      <c r="O130" s="4">
        <v>-1</v>
      </c>
      <c r="P130" s="4">
        <v>-1</v>
      </c>
      <c r="Q130" s="4">
        <v>-1</v>
      </c>
      <c r="R130" s="4">
        <v>-1</v>
      </c>
      <c r="S130" s="4"/>
      <c r="T130" s="4" t="str">
        <f>IF(_xlfn.XLOOKUP(StatTbl[[#This Row],[Join]],TargetSlots[Join],TargetSlots[Join],"Не найдено")&lt;&gt;"Не найдено","Ищем","Игнорируем")</f>
        <v>Игнорируем</v>
      </c>
      <c r="U130" s="3" t="str">
        <f ca="1">IF(COUNTIFS(OFFSET(D130:$Q130,0,SearchDay-1,,15-SearchDay),"&lt;="&amp; ValidC,OFFSET(D130:$Q130,0,SearchDay-1,,15-SearchDay),"&gt;-1")&gt;0,"Есть слоты!","Слотов нет")</f>
        <v>Слотов нет</v>
      </c>
      <c r="V130">
        <f ca="1">IF(T130="Ищем",IF(StatTbl[[#This Row],[Availability]]="Есть слоты!",COUNTIFS(OFFSET(D130:$R130,0,SearchDay-1),"&lt;="&amp; ValidC,OFFSET(D130:$R130,0,SearchDay-1),"&gt;-1"),0),0)</f>
        <v>0</v>
      </c>
      <c r="W130" t="str" cm="1">
        <f t="array" aca="1" ref="W130" ca="1">IF(StatTbl[[#This Row],[Кол-во слотов]]&gt;0, B130&amp;" "&amp;C130&amp;" "&amp;_xlfn.TEXTJOIN(", ",FALSE,TEXT(_xlfn._xlws.FILTER(OFFSET($D$8:$Q$8,0,SearchDay-1,,15-SearchDay),(OFFSET(D130:Q130,0,SearchDay-1,,15-SearchDay)&gt;-1)*(OFFSET(D130:Q130,0,SearchDay-1,,15-SearchDay)&lt;=ValidC)),"ДД/ММ")),"")</f>
        <v/>
      </c>
      <c r="X130" t="str">
        <f t="shared" si="2"/>
        <v>СЦ ВёшкиМонопаллеты</v>
      </c>
      <c r="Z130" s="8"/>
      <c r="AA130" s="8"/>
      <c r="AB130" s="8"/>
      <c r="AC130" s="8"/>
    </row>
    <row r="131" spans="2:29" x14ac:dyDescent="0.45">
      <c r="B131" t="s">
        <v>43</v>
      </c>
      <c r="C131" t="s">
        <v>6</v>
      </c>
      <c r="D131" s="4">
        <v>-1</v>
      </c>
      <c r="E131" s="4">
        <v>-1</v>
      </c>
      <c r="F131" s="4">
        <v>-1</v>
      </c>
      <c r="G131" s="4">
        <v>-1</v>
      </c>
      <c r="H131" s="4">
        <v>-1</v>
      </c>
      <c r="I131" s="4">
        <v>-1</v>
      </c>
      <c r="J131" s="4">
        <v>-1</v>
      </c>
      <c r="K131" s="4">
        <v>-1</v>
      </c>
      <c r="L131" s="4">
        <v>-1</v>
      </c>
      <c r="M131" s="4">
        <v>-1</v>
      </c>
      <c r="N131" s="4">
        <v>-1</v>
      </c>
      <c r="O131" s="4">
        <v>-1</v>
      </c>
      <c r="P131" s="4">
        <v>-1</v>
      </c>
      <c r="Q131" s="4">
        <v>-1</v>
      </c>
      <c r="R131" s="4">
        <v>-1</v>
      </c>
      <c r="S131" s="4"/>
      <c r="T131" s="4" t="str">
        <f>IF(_xlfn.XLOOKUP(StatTbl[[#This Row],[Join]],TargetSlots[Join],TargetSlots[Join],"Не найдено")&lt;&gt;"Не найдено","Ищем","Игнорируем")</f>
        <v>Игнорируем</v>
      </c>
      <c r="U131" s="3" t="str">
        <f ca="1">IF(COUNTIFS(OFFSET(D131:$Q131,0,SearchDay-1,,15-SearchDay),"&lt;="&amp; ValidC,OFFSET(D131:$Q131,0,SearchDay-1,,15-SearchDay),"&gt;-1")&gt;0,"Есть слоты!","Слотов нет")</f>
        <v>Слотов нет</v>
      </c>
      <c r="V131">
        <f ca="1">IF(T131="Ищем",IF(StatTbl[[#This Row],[Availability]]="Есть слоты!",COUNTIFS(OFFSET(D131:$R131,0,SearchDay-1),"&lt;="&amp; ValidC,OFFSET(D131:$R131,0,SearchDay-1),"&gt;-1"),0),0)</f>
        <v>0</v>
      </c>
      <c r="W131" t="str" cm="1">
        <f t="array" aca="1" ref="W131" ca="1">IF(StatTbl[[#This Row],[Кол-во слотов]]&gt;0, B131&amp;" "&amp;C131&amp;" "&amp;_xlfn.TEXTJOIN(", ",FALSE,TEXT(_xlfn._xlws.FILTER(OFFSET($D$8:$Q$8,0,SearchDay-1,,15-SearchDay),(OFFSET(D131:Q131,0,SearchDay-1,,15-SearchDay)&gt;-1)*(OFFSET(D131:Q131,0,SearchDay-1,,15-SearchDay)&lt;=ValidC)),"ДД/ММ")),"")</f>
        <v/>
      </c>
      <c r="X131" t="str">
        <f t="shared" si="2"/>
        <v>СЦ ВёшкиСуперсейф</v>
      </c>
      <c r="Z131" s="8"/>
      <c r="AA131" s="8"/>
      <c r="AB131" s="8"/>
      <c r="AC131" s="8"/>
    </row>
    <row r="132" spans="2:29" x14ac:dyDescent="0.45">
      <c r="B132" t="s">
        <v>44</v>
      </c>
      <c r="C132" t="s">
        <v>107</v>
      </c>
      <c r="D132" s="4">
        <v>-1</v>
      </c>
      <c r="E132" s="4">
        <v>-1</v>
      </c>
      <c r="F132" s="4">
        <v>-1</v>
      </c>
      <c r="G132" s="4">
        <v>-1</v>
      </c>
      <c r="H132" s="4">
        <v>-1</v>
      </c>
      <c r="I132" s="4">
        <v>-1</v>
      </c>
      <c r="J132" s="4">
        <v>-1</v>
      </c>
      <c r="K132" s="4">
        <v>-1</v>
      </c>
      <c r="L132" s="4">
        <v>-1</v>
      </c>
      <c r="M132" s="4">
        <v>-1</v>
      </c>
      <c r="N132" s="4">
        <v>-1</v>
      </c>
      <c r="O132" s="4">
        <v>-1</v>
      </c>
      <c r="P132" s="4">
        <v>-1</v>
      </c>
      <c r="Q132" s="4">
        <v>-1</v>
      </c>
      <c r="R132" s="4">
        <v>-1</v>
      </c>
      <c r="S132" s="4"/>
      <c r="T132" s="4" t="str">
        <f>IF(_xlfn.XLOOKUP(StatTbl[[#This Row],[Join]],TargetSlots[Join],TargetSlots[Join],"Не найдено")&lt;&gt;"Не найдено","Ищем","Игнорируем")</f>
        <v>Игнорируем</v>
      </c>
      <c r="U132" s="3" t="str">
        <f ca="1">IF(COUNTIFS(OFFSET(D132:$Q132,0,SearchDay-1,,15-SearchDay),"&lt;="&amp; ValidC,OFFSET(D132:$Q132,0,SearchDay-1,,15-SearchDay),"&gt;-1")&gt;0,"Есть слоты!","Слотов нет")</f>
        <v>Слотов нет</v>
      </c>
      <c r="V132">
        <f ca="1">IF(T132="Ищем",IF(StatTbl[[#This Row],[Availability]]="Есть слоты!",COUNTIFS(OFFSET(D132:$R132,0,SearchDay-1),"&lt;="&amp; ValidC,OFFSET(D132:$R132,0,SearchDay-1),"&gt;-1"),0),0)</f>
        <v>0</v>
      </c>
      <c r="W132" t="str" cm="1">
        <f t="array" aca="1" ref="W132" ca="1">IF(StatTbl[[#This Row],[Кол-во слотов]]&gt;0, B132&amp;" "&amp;C132&amp;" "&amp;_xlfn.TEXTJOIN(", ",FALSE,TEXT(_xlfn._xlws.FILTER(OFFSET($D$8:$Q$8,0,SearchDay-1,,15-SearchDay),(OFFSET(D132:Q132,0,SearchDay-1,,15-SearchDay)&gt;-1)*(OFFSET(D132:Q132,0,SearchDay-1,,15-SearchDay)&lt;=ValidC)),"ДД/ММ")),"")</f>
        <v/>
      </c>
      <c r="X132" t="str">
        <f t="shared" si="2"/>
        <v>СЦ ВидноеКороба</v>
      </c>
      <c r="Z132" s="8"/>
      <c r="AA132" s="8"/>
      <c r="AB132" s="8"/>
      <c r="AC132" s="8"/>
    </row>
    <row r="133" spans="2:29" x14ac:dyDescent="0.45">
      <c r="B133" t="s">
        <v>44</v>
      </c>
      <c r="C133" t="s">
        <v>108</v>
      </c>
      <c r="D133" s="4">
        <v>-1</v>
      </c>
      <c r="E133" s="4">
        <v>-1</v>
      </c>
      <c r="F133" s="4">
        <v>-1</v>
      </c>
      <c r="G133" s="4">
        <v>-1</v>
      </c>
      <c r="H133" s="4">
        <v>-1</v>
      </c>
      <c r="I133" s="4">
        <v>-1</v>
      </c>
      <c r="J133" s="4">
        <v>-1</v>
      </c>
      <c r="K133" s="4">
        <v>-1</v>
      </c>
      <c r="L133" s="4">
        <v>-1</v>
      </c>
      <c r="M133" s="4">
        <v>-1</v>
      </c>
      <c r="N133" s="4">
        <v>-1</v>
      </c>
      <c r="O133" s="4">
        <v>-1</v>
      </c>
      <c r="P133" s="4">
        <v>-1</v>
      </c>
      <c r="Q133" s="4">
        <v>-1</v>
      </c>
      <c r="R133" s="4">
        <v>-1</v>
      </c>
      <c r="S133" s="4"/>
      <c r="T133" s="4" t="str">
        <f>IF(_xlfn.XLOOKUP(StatTbl[[#This Row],[Join]],TargetSlots[Join],TargetSlots[Join],"Не найдено")&lt;&gt;"Не найдено","Ищем","Игнорируем")</f>
        <v>Игнорируем</v>
      </c>
      <c r="U133" s="3" t="str">
        <f ca="1">IF(COUNTIFS(OFFSET(D133:$Q133,0,SearchDay-1,,15-SearchDay),"&lt;="&amp; ValidC,OFFSET(D133:$Q133,0,SearchDay-1,,15-SearchDay),"&gt;-1")&gt;0,"Есть слоты!","Слотов нет")</f>
        <v>Слотов нет</v>
      </c>
      <c r="V133">
        <f ca="1">IF(T133="Ищем",IF(StatTbl[[#This Row],[Availability]]="Есть слоты!",COUNTIFS(OFFSET(D133:$R133,0,SearchDay-1),"&lt;="&amp; ValidC,OFFSET(D133:$R133,0,SearchDay-1),"&gt;-1"),0),0)</f>
        <v>0</v>
      </c>
      <c r="W133" t="str" cm="1">
        <f t="array" aca="1" ref="W133" ca="1">IF(StatTbl[[#This Row],[Кол-во слотов]]&gt;0, B133&amp;" "&amp;C133&amp;" "&amp;_xlfn.TEXTJOIN(", ",FALSE,TEXT(_xlfn._xlws.FILTER(OFFSET($D$8:$Q$8,0,SearchDay-1,,15-SearchDay),(OFFSET(D133:Q133,0,SearchDay-1,,15-SearchDay)&gt;-1)*(OFFSET(D133:Q133,0,SearchDay-1,,15-SearchDay)&lt;=ValidC)),"ДД/ММ")),"")</f>
        <v/>
      </c>
      <c r="X133" t="str">
        <f t="shared" si="2"/>
        <v>СЦ ВидноеМонопаллеты</v>
      </c>
      <c r="Z133" s="8"/>
      <c r="AA133" s="8"/>
      <c r="AB133" s="8"/>
      <c r="AC133" s="8"/>
    </row>
    <row r="134" spans="2:29" x14ac:dyDescent="0.45">
      <c r="B134" t="s">
        <v>44</v>
      </c>
      <c r="C134" t="s">
        <v>6</v>
      </c>
      <c r="D134" s="4">
        <v>-1</v>
      </c>
      <c r="E134" s="4">
        <v>-1</v>
      </c>
      <c r="F134" s="4">
        <v>-1</v>
      </c>
      <c r="G134" s="4">
        <v>-1</v>
      </c>
      <c r="H134" s="4">
        <v>-1</v>
      </c>
      <c r="I134" s="4">
        <v>-1</v>
      </c>
      <c r="J134" s="4">
        <v>-1</v>
      </c>
      <c r="K134" s="4">
        <v>-1</v>
      </c>
      <c r="L134" s="4">
        <v>-1</v>
      </c>
      <c r="M134" s="4">
        <v>-1</v>
      </c>
      <c r="N134" s="4">
        <v>-1</v>
      </c>
      <c r="O134" s="4">
        <v>-1</v>
      </c>
      <c r="P134" s="4">
        <v>-1</v>
      </c>
      <c r="Q134" s="4">
        <v>-1</v>
      </c>
      <c r="R134" s="4">
        <v>-1</v>
      </c>
      <c r="S134" s="4"/>
      <c r="T134" s="4" t="str">
        <f>IF(_xlfn.XLOOKUP(StatTbl[[#This Row],[Join]],TargetSlots[Join],TargetSlots[Join],"Не найдено")&lt;&gt;"Не найдено","Ищем","Игнорируем")</f>
        <v>Игнорируем</v>
      </c>
      <c r="U134" s="3" t="str">
        <f ca="1">IF(COUNTIFS(OFFSET(D134:$Q134,0,SearchDay-1,,15-SearchDay),"&lt;="&amp; ValidC,OFFSET(D134:$Q134,0,SearchDay-1,,15-SearchDay),"&gt;-1")&gt;0,"Есть слоты!","Слотов нет")</f>
        <v>Слотов нет</v>
      </c>
      <c r="V134">
        <f ca="1">IF(T134="Ищем",IF(StatTbl[[#This Row],[Availability]]="Есть слоты!",COUNTIFS(OFFSET(D134:$R134,0,SearchDay-1),"&lt;="&amp; ValidC,OFFSET(D134:$R134,0,SearchDay-1),"&gt;-1"),0),0)</f>
        <v>0</v>
      </c>
      <c r="W134" t="str" cm="1">
        <f t="array" aca="1" ref="W134" ca="1">IF(StatTbl[[#This Row],[Кол-во слотов]]&gt;0, B134&amp;" "&amp;C134&amp;" "&amp;_xlfn.TEXTJOIN(", ",FALSE,TEXT(_xlfn._xlws.FILTER(OFFSET($D$8:$Q$8,0,SearchDay-1,,15-SearchDay),(OFFSET(D134:Q134,0,SearchDay-1,,15-SearchDay)&gt;-1)*(OFFSET(D134:Q134,0,SearchDay-1,,15-SearchDay)&lt;=ValidC)),"ДД/ММ")),"")</f>
        <v/>
      </c>
      <c r="X134" t="str">
        <f t="shared" si="2"/>
        <v>СЦ ВидноеСуперсейф</v>
      </c>
      <c r="Z134" s="8"/>
      <c r="AA134" s="8"/>
      <c r="AB134" s="8"/>
      <c r="AC134" s="8"/>
    </row>
    <row r="135" spans="2:29" x14ac:dyDescent="0.45">
      <c r="B135" t="s">
        <v>45</v>
      </c>
      <c r="C135" t="s">
        <v>107</v>
      </c>
      <c r="D135" s="4">
        <v>-1</v>
      </c>
      <c r="E135" s="4">
        <v>2</v>
      </c>
      <c r="F135" s="4">
        <v>-1</v>
      </c>
      <c r="G135" s="4">
        <v>-1</v>
      </c>
      <c r="H135" s="4">
        <v>2</v>
      </c>
      <c r="I135" s="4">
        <v>-1</v>
      </c>
      <c r="J135" s="4">
        <v>2</v>
      </c>
      <c r="K135" s="4">
        <v>2</v>
      </c>
      <c r="L135" s="4">
        <v>2</v>
      </c>
      <c r="M135" s="4">
        <v>2</v>
      </c>
      <c r="N135" s="4">
        <v>2</v>
      </c>
      <c r="O135" s="4">
        <v>2</v>
      </c>
      <c r="P135" s="4">
        <v>2</v>
      </c>
      <c r="Q135" s="4">
        <v>-1</v>
      </c>
      <c r="R135" s="4">
        <v>-1</v>
      </c>
      <c r="S135" s="4"/>
      <c r="T135" s="4" t="str">
        <f>IF(_xlfn.XLOOKUP(StatTbl[[#This Row],[Join]],TargetSlots[Join],TargetSlots[Join],"Не найдено")&lt;&gt;"Не найдено","Ищем","Игнорируем")</f>
        <v>Игнорируем</v>
      </c>
      <c r="U135" s="3" t="str">
        <f ca="1">IF(COUNTIFS(OFFSET(D135:$Q135,0,SearchDay-1,,15-SearchDay),"&lt;="&amp; ValidC,OFFSET(D135:$Q135,0,SearchDay-1,,15-SearchDay),"&gt;-1")&gt;0,"Есть слоты!","Слотов нет")</f>
        <v>Есть слоты!</v>
      </c>
      <c r="V135">
        <f ca="1">IF(T135="Ищем",IF(StatTbl[[#This Row],[Availability]]="Есть слоты!",COUNTIFS(OFFSET(D135:$R135,0,SearchDay-1),"&lt;="&amp; ValidC,OFFSET(D135:$R135,0,SearchDay-1),"&gt;-1"),0),0)</f>
        <v>0</v>
      </c>
      <c r="W135" t="str" cm="1">
        <f t="array" aca="1" ref="W135" ca="1">IF(StatTbl[[#This Row],[Кол-во слотов]]&gt;0, B135&amp;" "&amp;C135&amp;" "&amp;_xlfn.TEXTJOIN(", ",FALSE,TEXT(_xlfn._xlws.FILTER(OFFSET($D$8:$Q$8,0,SearchDay-1,,15-SearchDay),(OFFSET(D135:Q135,0,SearchDay-1,,15-SearchDay)&gt;-1)*(OFFSET(D135:Q135,0,SearchDay-1,,15-SearchDay)&lt;=ValidC)),"ДД/ММ")),"")</f>
        <v/>
      </c>
      <c r="X135" t="str">
        <f t="shared" si="2"/>
        <v>СЦ ВладикавказКороба</v>
      </c>
      <c r="Z135" s="8"/>
      <c r="AA135" s="8"/>
      <c r="AB135" s="8"/>
      <c r="AC135" s="8"/>
    </row>
    <row r="136" spans="2:29" x14ac:dyDescent="0.45">
      <c r="B136" t="s">
        <v>45</v>
      </c>
      <c r="C136" t="s">
        <v>108</v>
      </c>
      <c r="D136" s="4">
        <v>-1</v>
      </c>
      <c r="E136" s="4">
        <v>-1</v>
      </c>
      <c r="F136" s="4">
        <v>-1</v>
      </c>
      <c r="G136" s="4">
        <v>-1</v>
      </c>
      <c r="H136" s="4">
        <v>-1</v>
      </c>
      <c r="I136" s="4">
        <v>-1</v>
      </c>
      <c r="J136" s="4">
        <v>-1</v>
      </c>
      <c r="K136" s="4">
        <v>-1</v>
      </c>
      <c r="L136" s="4">
        <v>-1</v>
      </c>
      <c r="M136" s="4">
        <v>-1</v>
      </c>
      <c r="N136" s="4">
        <v>-1</v>
      </c>
      <c r="O136" s="4">
        <v>-1</v>
      </c>
      <c r="P136" s="4">
        <v>-1</v>
      </c>
      <c r="Q136" s="4">
        <v>-1</v>
      </c>
      <c r="R136" s="4">
        <v>-1</v>
      </c>
      <c r="S136" s="4"/>
      <c r="T136" s="4" t="str">
        <f>IF(_xlfn.XLOOKUP(StatTbl[[#This Row],[Join]],TargetSlots[Join],TargetSlots[Join],"Не найдено")&lt;&gt;"Не найдено","Ищем","Игнорируем")</f>
        <v>Игнорируем</v>
      </c>
      <c r="U136" s="3" t="str">
        <f ca="1">IF(COUNTIFS(OFFSET(D136:$Q136,0,SearchDay-1,,15-SearchDay),"&lt;="&amp; ValidC,OFFSET(D136:$Q136,0,SearchDay-1,,15-SearchDay),"&gt;-1")&gt;0,"Есть слоты!","Слотов нет")</f>
        <v>Слотов нет</v>
      </c>
      <c r="V136">
        <f ca="1">IF(T136="Ищем",IF(StatTbl[[#This Row],[Availability]]="Есть слоты!",COUNTIFS(OFFSET(D136:$R136,0,SearchDay-1),"&lt;="&amp; ValidC,OFFSET(D136:$R136,0,SearchDay-1),"&gt;-1"),0),0)</f>
        <v>0</v>
      </c>
      <c r="W136" t="str" cm="1">
        <f t="array" aca="1" ref="W136" ca="1">IF(StatTbl[[#This Row],[Кол-во слотов]]&gt;0, B136&amp;" "&amp;C136&amp;" "&amp;_xlfn.TEXTJOIN(", ",FALSE,TEXT(_xlfn._xlws.FILTER(OFFSET($D$8:$Q$8,0,SearchDay-1,,15-SearchDay),(OFFSET(D136:Q136,0,SearchDay-1,,15-SearchDay)&gt;-1)*(OFFSET(D136:Q136,0,SearchDay-1,,15-SearchDay)&lt;=ValidC)),"ДД/ММ")),"")</f>
        <v/>
      </c>
      <c r="X136" t="str">
        <f t="shared" si="2"/>
        <v>СЦ ВладикавказМонопаллеты</v>
      </c>
      <c r="Z136" s="8"/>
      <c r="AA136" s="8"/>
      <c r="AB136" s="8"/>
      <c r="AC136" s="8"/>
    </row>
    <row r="137" spans="2:29" x14ac:dyDescent="0.45">
      <c r="B137" t="s">
        <v>45</v>
      </c>
      <c r="C137" t="s">
        <v>6</v>
      </c>
      <c r="D137" s="4">
        <v>-1</v>
      </c>
      <c r="E137" s="4">
        <v>-1</v>
      </c>
      <c r="F137" s="4">
        <v>-1</v>
      </c>
      <c r="G137" s="4">
        <v>-1</v>
      </c>
      <c r="H137" s="4">
        <v>-1</v>
      </c>
      <c r="I137" s="4">
        <v>-1</v>
      </c>
      <c r="J137" s="4">
        <v>-1</v>
      </c>
      <c r="K137" s="4">
        <v>-1</v>
      </c>
      <c r="L137" s="4">
        <v>-1</v>
      </c>
      <c r="M137" s="4">
        <v>-1</v>
      </c>
      <c r="N137" s="4">
        <v>-1</v>
      </c>
      <c r="O137" s="4">
        <v>-1</v>
      </c>
      <c r="P137" s="4">
        <v>-1</v>
      </c>
      <c r="Q137" s="4">
        <v>-1</v>
      </c>
      <c r="R137" s="4">
        <v>-1</v>
      </c>
      <c r="S137" s="4"/>
      <c r="T137" s="4" t="str">
        <f>IF(_xlfn.XLOOKUP(StatTbl[[#This Row],[Join]],TargetSlots[Join],TargetSlots[Join],"Не найдено")&lt;&gt;"Не найдено","Ищем","Игнорируем")</f>
        <v>Игнорируем</v>
      </c>
      <c r="U137" s="3" t="str">
        <f ca="1">IF(COUNTIFS(OFFSET(D137:$Q137,0,SearchDay-1,,15-SearchDay),"&lt;="&amp; ValidC,OFFSET(D137:$Q137,0,SearchDay-1,,15-SearchDay),"&gt;-1")&gt;0,"Есть слоты!","Слотов нет")</f>
        <v>Слотов нет</v>
      </c>
      <c r="V137">
        <f ca="1">IF(T137="Ищем",IF(StatTbl[[#This Row],[Availability]]="Есть слоты!",COUNTIFS(OFFSET(D137:$R137,0,SearchDay-1),"&lt;="&amp; ValidC,OFFSET(D137:$R137,0,SearchDay-1),"&gt;-1"),0),0)</f>
        <v>0</v>
      </c>
      <c r="W137" t="str" cm="1">
        <f t="array" aca="1" ref="W137" ca="1">IF(StatTbl[[#This Row],[Кол-во слотов]]&gt;0, B137&amp;" "&amp;C137&amp;" "&amp;_xlfn.TEXTJOIN(", ",FALSE,TEXT(_xlfn._xlws.FILTER(OFFSET($D$8:$Q$8,0,SearchDay-1,,15-SearchDay),(OFFSET(D137:Q137,0,SearchDay-1,,15-SearchDay)&gt;-1)*(OFFSET(D137:Q137,0,SearchDay-1,,15-SearchDay)&lt;=ValidC)),"ДД/ММ")),"")</f>
        <v/>
      </c>
      <c r="X137" t="str">
        <f t="shared" ref="X137:X200" si="3">B137&amp;C137</f>
        <v>СЦ ВладикавказСуперсейф</v>
      </c>
      <c r="Z137" s="8"/>
      <c r="AA137" s="8"/>
      <c r="AB137" s="8"/>
      <c r="AC137" s="8"/>
    </row>
    <row r="138" spans="2:29" x14ac:dyDescent="0.45">
      <c r="B138" t="s">
        <v>46</v>
      </c>
      <c r="C138" t="s">
        <v>107</v>
      </c>
      <c r="D138" s="4">
        <v>-1</v>
      </c>
      <c r="E138" s="4">
        <v>-1</v>
      </c>
      <c r="F138" s="4">
        <v>-1</v>
      </c>
      <c r="G138" s="4">
        <v>-1</v>
      </c>
      <c r="H138" s="4">
        <v>-1</v>
      </c>
      <c r="I138" s="4">
        <v>-1</v>
      </c>
      <c r="J138" s="4">
        <v>-1</v>
      </c>
      <c r="K138" s="4">
        <v>-1</v>
      </c>
      <c r="L138" s="4">
        <v>-1</v>
      </c>
      <c r="M138" s="4">
        <v>-1</v>
      </c>
      <c r="N138" s="4">
        <v>-1</v>
      </c>
      <c r="O138" s="4">
        <v>-1</v>
      </c>
      <c r="P138" s="4">
        <v>-1</v>
      </c>
      <c r="Q138" s="4">
        <v>-1</v>
      </c>
      <c r="R138" s="4">
        <v>-1</v>
      </c>
      <c r="S138" s="4"/>
      <c r="T138" s="4" t="str">
        <f>IF(_xlfn.XLOOKUP(StatTbl[[#This Row],[Join]],TargetSlots[Join],TargetSlots[Join],"Не найдено")&lt;&gt;"Не найдено","Ищем","Игнорируем")</f>
        <v>Игнорируем</v>
      </c>
      <c r="U138" s="3" t="str">
        <f ca="1">IF(COUNTIFS(OFFSET(D138:$Q138,0,SearchDay-1,,15-SearchDay),"&lt;="&amp; ValidC,OFFSET(D138:$Q138,0,SearchDay-1,,15-SearchDay),"&gt;-1")&gt;0,"Есть слоты!","Слотов нет")</f>
        <v>Слотов нет</v>
      </c>
      <c r="V138">
        <f ca="1">IF(T138="Ищем",IF(StatTbl[[#This Row],[Availability]]="Есть слоты!",COUNTIFS(OFFSET(D138:$R138,0,SearchDay-1),"&lt;="&amp; ValidC,OFFSET(D138:$R138,0,SearchDay-1),"&gt;-1"),0),0)</f>
        <v>0</v>
      </c>
      <c r="W138" t="str" cm="1">
        <f t="array" aca="1" ref="W138" ca="1">IF(StatTbl[[#This Row],[Кол-во слотов]]&gt;0, B138&amp;" "&amp;C138&amp;" "&amp;_xlfn.TEXTJOIN(", ",FALSE,TEXT(_xlfn._xlws.FILTER(OFFSET($D$8:$Q$8,0,SearchDay-1,,15-SearchDay),(OFFSET(D138:Q138,0,SearchDay-1,,15-SearchDay)&gt;-1)*(OFFSET(D138:Q138,0,SearchDay-1,,15-SearchDay)&lt;=ValidC)),"ДД/ММ")),"")</f>
        <v/>
      </c>
      <c r="X138" t="str">
        <f t="shared" si="3"/>
        <v>СЦ ВладимирКороба</v>
      </c>
      <c r="Z138" s="8"/>
      <c r="AA138" s="8"/>
      <c r="AB138" s="8"/>
      <c r="AC138" s="8"/>
    </row>
    <row r="139" spans="2:29" x14ac:dyDescent="0.45">
      <c r="B139" t="s">
        <v>46</v>
      </c>
      <c r="C139" t="s">
        <v>108</v>
      </c>
      <c r="D139" s="4">
        <v>-1</v>
      </c>
      <c r="E139" s="4">
        <v>-1</v>
      </c>
      <c r="F139" s="4">
        <v>-1</v>
      </c>
      <c r="G139" s="4">
        <v>-1</v>
      </c>
      <c r="H139" s="4">
        <v>-1</v>
      </c>
      <c r="I139" s="4">
        <v>-1</v>
      </c>
      <c r="J139" s="4">
        <v>-1</v>
      </c>
      <c r="K139" s="4">
        <v>-1</v>
      </c>
      <c r="L139" s="4">
        <v>-1</v>
      </c>
      <c r="M139" s="4">
        <v>-1</v>
      </c>
      <c r="N139" s="4">
        <v>-1</v>
      </c>
      <c r="O139" s="4">
        <v>-1</v>
      </c>
      <c r="P139" s="4">
        <v>-1</v>
      </c>
      <c r="Q139" s="4">
        <v>-1</v>
      </c>
      <c r="R139" s="4">
        <v>-1</v>
      </c>
      <c r="S139" s="4"/>
      <c r="T139" s="4" t="str">
        <f>IF(_xlfn.XLOOKUP(StatTbl[[#This Row],[Join]],TargetSlots[Join],TargetSlots[Join],"Не найдено")&lt;&gt;"Не найдено","Ищем","Игнорируем")</f>
        <v>Игнорируем</v>
      </c>
      <c r="U139" s="3" t="str">
        <f ca="1">IF(COUNTIFS(OFFSET(D139:$Q139,0,SearchDay-1,,15-SearchDay),"&lt;="&amp; ValidC,OFFSET(D139:$Q139,0,SearchDay-1,,15-SearchDay),"&gt;-1")&gt;0,"Есть слоты!","Слотов нет")</f>
        <v>Слотов нет</v>
      </c>
      <c r="V139">
        <f ca="1">IF(T139="Ищем",IF(StatTbl[[#This Row],[Availability]]="Есть слоты!",COUNTIFS(OFFSET(D139:$R139,0,SearchDay-1),"&lt;="&amp; ValidC,OFFSET(D139:$R139,0,SearchDay-1),"&gt;-1"),0),0)</f>
        <v>0</v>
      </c>
      <c r="W139" t="str" cm="1">
        <f t="array" aca="1" ref="W139" ca="1">IF(StatTbl[[#This Row],[Кол-во слотов]]&gt;0, B139&amp;" "&amp;C139&amp;" "&amp;_xlfn.TEXTJOIN(", ",FALSE,TEXT(_xlfn._xlws.FILTER(OFFSET($D$8:$Q$8,0,SearchDay-1,,15-SearchDay),(OFFSET(D139:Q139,0,SearchDay-1,,15-SearchDay)&gt;-1)*(OFFSET(D139:Q139,0,SearchDay-1,,15-SearchDay)&lt;=ValidC)),"ДД/ММ")),"")</f>
        <v/>
      </c>
      <c r="X139" t="str">
        <f t="shared" si="3"/>
        <v>СЦ ВладимирМонопаллеты</v>
      </c>
      <c r="Z139" s="8"/>
      <c r="AA139" s="8"/>
      <c r="AB139" s="8"/>
      <c r="AC139" s="8"/>
    </row>
    <row r="140" spans="2:29" x14ac:dyDescent="0.45">
      <c r="B140" t="s">
        <v>46</v>
      </c>
      <c r="C140" t="s">
        <v>6</v>
      </c>
      <c r="D140" s="4">
        <v>-1</v>
      </c>
      <c r="E140" s="4">
        <v>-1</v>
      </c>
      <c r="F140" s="4">
        <v>-1</v>
      </c>
      <c r="G140" s="4">
        <v>-1</v>
      </c>
      <c r="H140" s="4">
        <v>-1</v>
      </c>
      <c r="I140" s="4">
        <v>-1</v>
      </c>
      <c r="J140" s="4">
        <v>-1</v>
      </c>
      <c r="K140" s="4">
        <v>-1</v>
      </c>
      <c r="L140" s="4">
        <v>-1</v>
      </c>
      <c r="M140" s="4">
        <v>-1</v>
      </c>
      <c r="N140" s="4">
        <v>-1</v>
      </c>
      <c r="O140" s="4">
        <v>-1</v>
      </c>
      <c r="P140" s="4">
        <v>-1</v>
      </c>
      <c r="Q140" s="4">
        <v>-1</v>
      </c>
      <c r="R140" s="4">
        <v>-1</v>
      </c>
      <c r="S140" s="4"/>
      <c r="T140" s="4" t="str">
        <f>IF(_xlfn.XLOOKUP(StatTbl[[#This Row],[Join]],TargetSlots[Join],TargetSlots[Join],"Не найдено")&lt;&gt;"Не найдено","Ищем","Игнорируем")</f>
        <v>Игнорируем</v>
      </c>
      <c r="U140" s="3" t="str">
        <f ca="1">IF(COUNTIFS(OFFSET(D140:$Q140,0,SearchDay-1,,15-SearchDay),"&lt;="&amp; ValidC,OFFSET(D140:$Q140,0,SearchDay-1,,15-SearchDay),"&gt;-1")&gt;0,"Есть слоты!","Слотов нет")</f>
        <v>Слотов нет</v>
      </c>
      <c r="V140">
        <f ca="1">IF(T140="Ищем",IF(StatTbl[[#This Row],[Availability]]="Есть слоты!",COUNTIFS(OFFSET(D140:$R140,0,SearchDay-1),"&lt;="&amp; ValidC,OFFSET(D140:$R140,0,SearchDay-1),"&gt;-1"),0),0)</f>
        <v>0</v>
      </c>
      <c r="W140" t="str" cm="1">
        <f t="array" aca="1" ref="W140" ca="1">IF(StatTbl[[#This Row],[Кол-во слотов]]&gt;0, B140&amp;" "&amp;C140&amp;" "&amp;_xlfn.TEXTJOIN(", ",FALSE,TEXT(_xlfn._xlws.FILTER(OFFSET($D$8:$Q$8,0,SearchDay-1,,15-SearchDay),(OFFSET(D140:Q140,0,SearchDay-1,,15-SearchDay)&gt;-1)*(OFFSET(D140:Q140,0,SearchDay-1,,15-SearchDay)&lt;=ValidC)),"ДД/ММ")),"")</f>
        <v/>
      </c>
      <c r="X140" t="str">
        <f t="shared" si="3"/>
        <v>СЦ ВладимирСуперсейф</v>
      </c>
      <c r="Z140" s="8"/>
      <c r="AA140" s="8"/>
      <c r="AB140" s="8"/>
      <c r="AC140" s="8"/>
    </row>
    <row r="141" spans="2:29" x14ac:dyDescent="0.45">
      <c r="B141" t="s">
        <v>47</v>
      </c>
      <c r="C141" t="s">
        <v>107</v>
      </c>
      <c r="D141" s="4">
        <v>5</v>
      </c>
      <c r="E141" s="4">
        <v>-1</v>
      </c>
      <c r="F141" s="4">
        <v>-1</v>
      </c>
      <c r="G141" s="4">
        <v>-1</v>
      </c>
      <c r="H141" s="4">
        <v>5</v>
      </c>
      <c r="I141" s="4">
        <v>5</v>
      </c>
      <c r="J141" s="4">
        <v>-1</v>
      </c>
      <c r="K141" s="4">
        <v>-1</v>
      </c>
      <c r="L141" s="4">
        <v>-1</v>
      </c>
      <c r="M141" s="4">
        <v>-1</v>
      </c>
      <c r="N141" s="4">
        <v>5</v>
      </c>
      <c r="O141" s="4">
        <v>5</v>
      </c>
      <c r="P141" s="4">
        <v>5</v>
      </c>
      <c r="Q141" s="4">
        <v>-1</v>
      </c>
      <c r="R141" s="4">
        <v>-1</v>
      </c>
      <c r="S141" s="4"/>
      <c r="T141" s="4" t="str">
        <f>IF(_xlfn.XLOOKUP(StatTbl[[#This Row],[Join]],TargetSlots[Join],TargetSlots[Join],"Не найдено")&lt;&gt;"Не найдено","Ищем","Игнорируем")</f>
        <v>Игнорируем</v>
      </c>
      <c r="U141" s="3" t="str">
        <f ca="1">IF(COUNTIFS(OFFSET(D141:$Q141,0,SearchDay-1,,15-SearchDay),"&lt;="&amp; ValidC,OFFSET(D141:$Q141,0,SearchDay-1,,15-SearchDay),"&gt;-1")&gt;0,"Есть слоты!","Слотов нет")</f>
        <v>Слотов нет</v>
      </c>
      <c r="V141">
        <f ca="1">IF(T141="Ищем",IF(StatTbl[[#This Row],[Availability]]="Есть слоты!",COUNTIFS(OFFSET(D141:$R141,0,SearchDay-1),"&lt;="&amp; ValidC,OFFSET(D141:$R141,0,SearchDay-1),"&gt;-1"),0),0)</f>
        <v>0</v>
      </c>
      <c r="W141" t="str" cm="1">
        <f t="array" aca="1" ref="W141" ca="1">IF(StatTbl[[#This Row],[Кол-во слотов]]&gt;0, B141&amp;" "&amp;C141&amp;" "&amp;_xlfn.TEXTJOIN(", ",FALSE,TEXT(_xlfn._xlws.FILTER(OFFSET($D$8:$Q$8,0,SearchDay-1,,15-SearchDay),(OFFSET(D141:Q141,0,SearchDay-1,,15-SearchDay)&gt;-1)*(OFFSET(D141:Q141,0,SearchDay-1,,15-SearchDay)&lt;=ValidC)),"ДД/ММ")),"")</f>
        <v/>
      </c>
      <c r="X141" t="str">
        <f t="shared" si="3"/>
        <v>СЦ ВнуковоКороба</v>
      </c>
      <c r="Z141" s="8"/>
      <c r="AA141" s="8"/>
      <c r="AB141" s="8"/>
      <c r="AC141" s="8"/>
    </row>
    <row r="142" spans="2:29" x14ac:dyDescent="0.45">
      <c r="B142" t="s">
        <v>47</v>
      </c>
      <c r="C142" t="s">
        <v>108</v>
      </c>
      <c r="D142" s="4">
        <v>-1</v>
      </c>
      <c r="E142" s="4">
        <v>-1</v>
      </c>
      <c r="F142" s="4">
        <v>-1</v>
      </c>
      <c r="G142" s="4">
        <v>-1</v>
      </c>
      <c r="H142" s="4">
        <v>-1</v>
      </c>
      <c r="I142" s="4">
        <v>-1</v>
      </c>
      <c r="J142" s="4">
        <v>-1</v>
      </c>
      <c r="K142" s="4">
        <v>-1</v>
      </c>
      <c r="L142" s="4">
        <v>-1</v>
      </c>
      <c r="M142" s="4">
        <v>-1</v>
      </c>
      <c r="N142" s="4">
        <v>-1</v>
      </c>
      <c r="O142" s="4">
        <v>-1</v>
      </c>
      <c r="P142" s="4">
        <v>-1</v>
      </c>
      <c r="Q142" s="4">
        <v>-1</v>
      </c>
      <c r="R142" s="4">
        <v>-1</v>
      </c>
      <c r="S142" s="4"/>
      <c r="T142" s="4" t="str">
        <f>IF(_xlfn.XLOOKUP(StatTbl[[#This Row],[Join]],TargetSlots[Join],TargetSlots[Join],"Не найдено")&lt;&gt;"Не найдено","Ищем","Игнорируем")</f>
        <v>Игнорируем</v>
      </c>
      <c r="U142" s="3" t="str">
        <f ca="1">IF(COUNTIFS(OFFSET(D142:$Q142,0,SearchDay-1,,15-SearchDay),"&lt;="&amp; ValidC,OFFSET(D142:$Q142,0,SearchDay-1,,15-SearchDay),"&gt;-1")&gt;0,"Есть слоты!","Слотов нет")</f>
        <v>Слотов нет</v>
      </c>
      <c r="V142">
        <f ca="1">IF(T142="Ищем",IF(StatTbl[[#This Row],[Availability]]="Есть слоты!",COUNTIFS(OFFSET(D142:$R142,0,SearchDay-1),"&lt;="&amp; ValidC,OFFSET(D142:$R142,0,SearchDay-1),"&gt;-1"),0),0)</f>
        <v>0</v>
      </c>
      <c r="W142" t="str" cm="1">
        <f t="array" aca="1" ref="W142" ca="1">IF(StatTbl[[#This Row],[Кол-во слотов]]&gt;0, B142&amp;" "&amp;C142&amp;" "&amp;_xlfn.TEXTJOIN(", ",FALSE,TEXT(_xlfn._xlws.FILTER(OFFSET($D$8:$Q$8,0,SearchDay-1,,15-SearchDay),(OFFSET(D142:Q142,0,SearchDay-1,,15-SearchDay)&gt;-1)*(OFFSET(D142:Q142,0,SearchDay-1,,15-SearchDay)&lt;=ValidC)),"ДД/ММ")),"")</f>
        <v/>
      </c>
      <c r="X142" t="str">
        <f t="shared" si="3"/>
        <v>СЦ ВнуковоМонопаллеты</v>
      </c>
      <c r="Z142" s="8"/>
      <c r="AA142" s="8"/>
      <c r="AB142" s="8"/>
      <c r="AC142" s="8"/>
    </row>
    <row r="143" spans="2:29" x14ac:dyDescent="0.45">
      <c r="B143" t="s">
        <v>47</v>
      </c>
      <c r="C143" t="s">
        <v>6</v>
      </c>
      <c r="D143" s="4">
        <v>-1</v>
      </c>
      <c r="E143" s="4">
        <v>-1</v>
      </c>
      <c r="F143" s="4">
        <v>-1</v>
      </c>
      <c r="G143" s="4">
        <v>-1</v>
      </c>
      <c r="H143" s="4">
        <v>-1</v>
      </c>
      <c r="I143" s="4">
        <v>-1</v>
      </c>
      <c r="J143" s="4">
        <v>-1</v>
      </c>
      <c r="K143" s="4">
        <v>-1</v>
      </c>
      <c r="L143" s="4">
        <v>-1</v>
      </c>
      <c r="M143" s="4">
        <v>-1</v>
      </c>
      <c r="N143" s="4">
        <v>-1</v>
      </c>
      <c r="O143" s="4">
        <v>-1</v>
      </c>
      <c r="P143" s="4">
        <v>-1</v>
      </c>
      <c r="Q143" s="4">
        <v>-1</v>
      </c>
      <c r="R143" s="4">
        <v>-1</v>
      </c>
      <c r="S143" s="4"/>
      <c r="T143" s="4" t="str">
        <f>IF(_xlfn.XLOOKUP(StatTbl[[#This Row],[Join]],TargetSlots[Join],TargetSlots[Join],"Не найдено")&lt;&gt;"Не найдено","Ищем","Игнорируем")</f>
        <v>Игнорируем</v>
      </c>
      <c r="U143" s="3" t="str">
        <f ca="1">IF(COUNTIFS(OFFSET(D143:$Q143,0,SearchDay-1,,15-SearchDay),"&lt;="&amp; ValidC,OFFSET(D143:$Q143,0,SearchDay-1,,15-SearchDay),"&gt;-1")&gt;0,"Есть слоты!","Слотов нет")</f>
        <v>Слотов нет</v>
      </c>
      <c r="V143">
        <f ca="1">IF(T143="Ищем",IF(StatTbl[[#This Row],[Availability]]="Есть слоты!",COUNTIFS(OFFSET(D143:$R143,0,SearchDay-1),"&lt;="&amp; ValidC,OFFSET(D143:$R143,0,SearchDay-1),"&gt;-1"),0),0)</f>
        <v>0</v>
      </c>
      <c r="W143" t="str" cm="1">
        <f t="array" aca="1" ref="W143" ca="1">IF(StatTbl[[#This Row],[Кол-во слотов]]&gt;0, B143&amp;" "&amp;C143&amp;" "&amp;_xlfn.TEXTJOIN(", ",FALSE,TEXT(_xlfn._xlws.FILTER(OFFSET($D$8:$Q$8,0,SearchDay-1,,15-SearchDay),(OFFSET(D143:Q143,0,SearchDay-1,,15-SearchDay)&gt;-1)*(OFFSET(D143:Q143,0,SearchDay-1,,15-SearchDay)&lt;=ValidC)),"ДД/ММ")),"")</f>
        <v/>
      </c>
      <c r="X143" t="str">
        <f t="shared" si="3"/>
        <v>СЦ ВнуковоСуперсейф</v>
      </c>
      <c r="Z143" s="8"/>
      <c r="AA143" s="8"/>
      <c r="AB143" s="8"/>
      <c r="AC143" s="8"/>
    </row>
    <row r="144" spans="2:29" x14ac:dyDescent="0.45">
      <c r="B144" t="s">
        <v>48</v>
      </c>
      <c r="C144" t="s">
        <v>107</v>
      </c>
      <c r="D144" s="4">
        <v>-1</v>
      </c>
      <c r="E144" s="4">
        <v>-1</v>
      </c>
      <c r="F144" s="4">
        <v>-1</v>
      </c>
      <c r="G144" s="4">
        <v>-1</v>
      </c>
      <c r="H144" s="4">
        <v>-1</v>
      </c>
      <c r="I144" s="4">
        <v>-1</v>
      </c>
      <c r="J144" s="4">
        <v>-1</v>
      </c>
      <c r="K144" s="4">
        <v>-1</v>
      </c>
      <c r="L144" s="4">
        <v>-1</v>
      </c>
      <c r="M144" s="4">
        <v>-1</v>
      </c>
      <c r="N144" s="4">
        <v>-1</v>
      </c>
      <c r="O144" s="4">
        <v>-1</v>
      </c>
      <c r="P144" s="4">
        <v>-1</v>
      </c>
      <c r="Q144" s="4">
        <v>-1</v>
      </c>
      <c r="R144" s="4">
        <v>-1</v>
      </c>
      <c r="S144" s="4"/>
      <c r="T144" s="4" t="str">
        <f>IF(_xlfn.XLOOKUP(StatTbl[[#This Row],[Join]],TargetSlots[Join],TargetSlots[Join],"Не найдено")&lt;&gt;"Не найдено","Ищем","Игнорируем")</f>
        <v>Игнорируем</v>
      </c>
      <c r="U144" s="3" t="str">
        <f ca="1">IF(COUNTIFS(OFFSET(D144:$Q144,0,SearchDay-1,,15-SearchDay),"&lt;="&amp; ValidC,OFFSET(D144:$Q144,0,SearchDay-1,,15-SearchDay),"&gt;-1")&gt;0,"Есть слоты!","Слотов нет")</f>
        <v>Слотов нет</v>
      </c>
      <c r="V144">
        <f ca="1">IF(T144="Ищем",IF(StatTbl[[#This Row],[Availability]]="Есть слоты!",COUNTIFS(OFFSET(D144:$R144,0,SearchDay-1),"&lt;="&amp; ValidC,OFFSET(D144:$R144,0,SearchDay-1),"&gt;-1"),0),0)</f>
        <v>0</v>
      </c>
      <c r="W144" t="str" cm="1">
        <f t="array" aca="1" ref="W144" ca="1">IF(StatTbl[[#This Row],[Кол-во слотов]]&gt;0, B144&amp;" "&amp;C144&amp;" "&amp;_xlfn.TEXTJOIN(", ",FALSE,TEXT(_xlfn._xlws.FILTER(OFFSET($D$8:$Q$8,0,SearchDay-1,,15-SearchDay),(OFFSET(D144:Q144,0,SearchDay-1,,15-SearchDay)&gt;-1)*(OFFSET(D144:Q144,0,SearchDay-1,,15-SearchDay)&lt;=ValidC)),"ДД/ММ")),"")</f>
        <v/>
      </c>
      <c r="X144" t="str">
        <f t="shared" si="3"/>
        <v>СЦ ВологдаКороба</v>
      </c>
      <c r="Z144" s="8"/>
      <c r="AA144" s="8"/>
      <c r="AB144" s="8"/>
      <c r="AC144" s="8"/>
    </row>
    <row r="145" spans="2:29" x14ac:dyDescent="0.45">
      <c r="B145" t="s">
        <v>48</v>
      </c>
      <c r="C145" t="s">
        <v>108</v>
      </c>
      <c r="D145" s="4">
        <v>-1</v>
      </c>
      <c r="E145" s="4">
        <v>-1</v>
      </c>
      <c r="F145" s="4">
        <v>-1</v>
      </c>
      <c r="G145" s="4">
        <v>-1</v>
      </c>
      <c r="H145" s="4">
        <v>-1</v>
      </c>
      <c r="I145" s="4">
        <v>-1</v>
      </c>
      <c r="J145" s="4">
        <v>-1</v>
      </c>
      <c r="K145" s="4">
        <v>-1</v>
      </c>
      <c r="L145" s="4">
        <v>-1</v>
      </c>
      <c r="M145" s="4">
        <v>-1</v>
      </c>
      <c r="N145" s="4">
        <v>-1</v>
      </c>
      <c r="O145" s="4">
        <v>-1</v>
      </c>
      <c r="P145" s="4">
        <v>-1</v>
      </c>
      <c r="Q145" s="4">
        <v>-1</v>
      </c>
      <c r="R145" s="4">
        <v>-1</v>
      </c>
      <c r="S145" s="4"/>
      <c r="T145" s="4" t="str">
        <f>IF(_xlfn.XLOOKUP(StatTbl[[#This Row],[Join]],TargetSlots[Join],TargetSlots[Join],"Не найдено")&lt;&gt;"Не найдено","Ищем","Игнорируем")</f>
        <v>Игнорируем</v>
      </c>
      <c r="U145" s="3" t="str">
        <f ca="1">IF(COUNTIFS(OFFSET(D145:$Q145,0,SearchDay-1,,15-SearchDay),"&lt;="&amp; ValidC,OFFSET(D145:$Q145,0,SearchDay-1,,15-SearchDay),"&gt;-1")&gt;0,"Есть слоты!","Слотов нет")</f>
        <v>Слотов нет</v>
      </c>
      <c r="V145">
        <f ca="1">IF(T145="Ищем",IF(StatTbl[[#This Row],[Availability]]="Есть слоты!",COUNTIFS(OFFSET(D145:$R145,0,SearchDay-1),"&lt;="&amp; ValidC,OFFSET(D145:$R145,0,SearchDay-1),"&gt;-1"),0),0)</f>
        <v>0</v>
      </c>
      <c r="W145" t="str" cm="1">
        <f t="array" aca="1" ref="W145" ca="1">IF(StatTbl[[#This Row],[Кол-во слотов]]&gt;0, B145&amp;" "&amp;C145&amp;" "&amp;_xlfn.TEXTJOIN(", ",FALSE,TEXT(_xlfn._xlws.FILTER(OFFSET($D$8:$Q$8,0,SearchDay-1,,15-SearchDay),(OFFSET(D145:Q145,0,SearchDay-1,,15-SearchDay)&gt;-1)*(OFFSET(D145:Q145,0,SearchDay-1,,15-SearchDay)&lt;=ValidC)),"ДД/ММ")),"")</f>
        <v/>
      </c>
      <c r="X145" t="str">
        <f t="shared" si="3"/>
        <v>СЦ ВологдаМонопаллеты</v>
      </c>
      <c r="Z145" s="8"/>
      <c r="AA145" s="8"/>
      <c r="AB145" s="8"/>
      <c r="AC145" s="8"/>
    </row>
    <row r="146" spans="2:29" x14ac:dyDescent="0.45">
      <c r="B146" t="s">
        <v>48</v>
      </c>
      <c r="C146" t="s">
        <v>6</v>
      </c>
      <c r="D146" s="4">
        <v>-1</v>
      </c>
      <c r="E146" s="4">
        <v>-1</v>
      </c>
      <c r="F146" s="4">
        <v>-1</v>
      </c>
      <c r="G146" s="4">
        <v>-1</v>
      </c>
      <c r="H146" s="4">
        <v>-1</v>
      </c>
      <c r="I146" s="4">
        <v>-1</v>
      </c>
      <c r="J146" s="4">
        <v>-1</v>
      </c>
      <c r="K146" s="4">
        <v>-1</v>
      </c>
      <c r="L146" s="4">
        <v>-1</v>
      </c>
      <c r="M146" s="4">
        <v>-1</v>
      </c>
      <c r="N146" s="4">
        <v>-1</v>
      </c>
      <c r="O146" s="4">
        <v>-1</v>
      </c>
      <c r="P146" s="4">
        <v>-1</v>
      </c>
      <c r="Q146" s="4">
        <v>-1</v>
      </c>
      <c r="R146" s="4">
        <v>-1</v>
      </c>
      <c r="S146" s="4"/>
      <c r="T146" s="4" t="str">
        <f>IF(_xlfn.XLOOKUP(StatTbl[[#This Row],[Join]],TargetSlots[Join],TargetSlots[Join],"Не найдено")&lt;&gt;"Не найдено","Ищем","Игнорируем")</f>
        <v>Игнорируем</v>
      </c>
      <c r="U146" s="3" t="str">
        <f ca="1">IF(COUNTIFS(OFFSET(D146:$Q146,0,SearchDay-1,,15-SearchDay),"&lt;="&amp; ValidC,OFFSET(D146:$Q146,0,SearchDay-1,,15-SearchDay),"&gt;-1")&gt;0,"Есть слоты!","Слотов нет")</f>
        <v>Слотов нет</v>
      </c>
      <c r="V146">
        <f ca="1">IF(T146="Ищем",IF(StatTbl[[#This Row],[Availability]]="Есть слоты!",COUNTIFS(OFFSET(D146:$R146,0,SearchDay-1),"&lt;="&amp; ValidC,OFFSET(D146:$R146,0,SearchDay-1),"&gt;-1"),0),0)</f>
        <v>0</v>
      </c>
      <c r="W146" t="str" cm="1">
        <f t="array" aca="1" ref="W146" ca="1">IF(StatTbl[[#This Row],[Кол-во слотов]]&gt;0, B146&amp;" "&amp;C146&amp;" "&amp;_xlfn.TEXTJOIN(", ",FALSE,TEXT(_xlfn._xlws.FILTER(OFFSET($D$8:$Q$8,0,SearchDay-1,,15-SearchDay),(OFFSET(D146:Q146,0,SearchDay-1,,15-SearchDay)&gt;-1)*(OFFSET(D146:Q146,0,SearchDay-1,,15-SearchDay)&lt;=ValidC)),"ДД/ММ")),"")</f>
        <v/>
      </c>
      <c r="X146" t="str">
        <f t="shared" si="3"/>
        <v>СЦ ВологдаСуперсейф</v>
      </c>
      <c r="Z146" s="8"/>
      <c r="AA146" s="8"/>
      <c r="AB146" s="8"/>
      <c r="AC146" s="8"/>
    </row>
    <row r="147" spans="2:29" x14ac:dyDescent="0.45">
      <c r="B147" t="s">
        <v>49</v>
      </c>
      <c r="C147" t="s">
        <v>107</v>
      </c>
      <c r="D147" s="4">
        <v>0</v>
      </c>
      <c r="E147" s="4">
        <v>0</v>
      </c>
      <c r="F147" s="4">
        <v>0</v>
      </c>
      <c r="G147" s="4">
        <v>-1</v>
      </c>
      <c r="H147" s="4">
        <v>0</v>
      </c>
      <c r="I147" s="4">
        <v>0</v>
      </c>
      <c r="J147" s="4">
        <v>0</v>
      </c>
      <c r="K147" s="4">
        <v>0</v>
      </c>
      <c r="L147" s="4">
        <v>0</v>
      </c>
      <c r="M147" s="4">
        <v>0</v>
      </c>
      <c r="N147" s="4">
        <v>-1</v>
      </c>
      <c r="O147" s="4">
        <v>0</v>
      </c>
      <c r="P147" s="4">
        <v>0</v>
      </c>
      <c r="Q147" s="4">
        <v>-1</v>
      </c>
      <c r="R147" s="4">
        <v>-1</v>
      </c>
      <c r="S147" s="4"/>
      <c r="T147" s="4" t="str">
        <f>IF(_xlfn.XLOOKUP(StatTbl[[#This Row],[Join]],TargetSlots[Join],TargetSlots[Join],"Не найдено")&lt;&gt;"Не найдено","Ищем","Игнорируем")</f>
        <v>Игнорируем</v>
      </c>
      <c r="U147" s="3" t="str">
        <f ca="1">IF(COUNTIFS(OFFSET(D147:$Q147,0,SearchDay-1,,15-SearchDay),"&lt;="&amp; ValidC,OFFSET(D147:$Q147,0,SearchDay-1,,15-SearchDay),"&gt;-1")&gt;0,"Есть слоты!","Слотов нет")</f>
        <v>Есть слоты!</v>
      </c>
      <c r="V147">
        <f ca="1">IF(T147="Ищем",IF(StatTbl[[#This Row],[Availability]]="Есть слоты!",COUNTIFS(OFFSET(D147:$R147,0,SearchDay-1),"&lt;="&amp; ValidC,OFFSET(D147:$R147,0,SearchDay-1),"&gt;-1"),0),0)</f>
        <v>0</v>
      </c>
      <c r="W147" t="str" cm="1">
        <f t="array" aca="1" ref="W147" ca="1">IF(StatTbl[[#This Row],[Кол-во слотов]]&gt;0, B147&amp;" "&amp;C147&amp;" "&amp;_xlfn.TEXTJOIN(", ",FALSE,TEXT(_xlfn._xlws.FILTER(OFFSET($D$8:$Q$8,0,SearchDay-1,,15-SearchDay),(OFFSET(D147:Q147,0,SearchDay-1,,15-SearchDay)&gt;-1)*(OFFSET(D147:Q147,0,SearchDay-1,,15-SearchDay)&lt;=ValidC)),"ДД/ММ")),"")</f>
        <v/>
      </c>
      <c r="X147" t="str">
        <f t="shared" si="3"/>
        <v>СЦ Вологда 2Короба</v>
      </c>
      <c r="Z147" s="8"/>
      <c r="AA147" s="8"/>
      <c r="AB147" s="8"/>
      <c r="AC147" s="8"/>
    </row>
    <row r="148" spans="2:29" x14ac:dyDescent="0.45">
      <c r="B148" t="s">
        <v>49</v>
      </c>
      <c r="C148" t="s">
        <v>108</v>
      </c>
      <c r="D148" s="4">
        <v>-1</v>
      </c>
      <c r="E148" s="4">
        <v>-1</v>
      </c>
      <c r="F148" s="4">
        <v>-1</v>
      </c>
      <c r="G148" s="4">
        <v>-1</v>
      </c>
      <c r="H148" s="4">
        <v>-1</v>
      </c>
      <c r="I148" s="4">
        <v>-1</v>
      </c>
      <c r="J148" s="4">
        <v>-1</v>
      </c>
      <c r="K148" s="4">
        <v>-1</v>
      </c>
      <c r="L148" s="4">
        <v>-1</v>
      </c>
      <c r="M148" s="4">
        <v>-1</v>
      </c>
      <c r="N148" s="4">
        <v>-1</v>
      </c>
      <c r="O148" s="4">
        <v>-1</v>
      </c>
      <c r="P148" s="4">
        <v>-1</v>
      </c>
      <c r="Q148" s="4">
        <v>-1</v>
      </c>
      <c r="R148" s="4">
        <v>-1</v>
      </c>
      <c r="S148" s="4"/>
      <c r="T148" s="4" t="str">
        <f>IF(_xlfn.XLOOKUP(StatTbl[[#This Row],[Join]],TargetSlots[Join],TargetSlots[Join],"Не найдено")&lt;&gt;"Не найдено","Ищем","Игнорируем")</f>
        <v>Игнорируем</v>
      </c>
      <c r="U148" s="3" t="str">
        <f ca="1">IF(COUNTIFS(OFFSET(D148:$Q148,0,SearchDay-1,,15-SearchDay),"&lt;="&amp; ValidC,OFFSET(D148:$Q148,0,SearchDay-1,,15-SearchDay),"&gt;-1")&gt;0,"Есть слоты!","Слотов нет")</f>
        <v>Слотов нет</v>
      </c>
      <c r="V148">
        <f ca="1">IF(T148="Ищем",IF(StatTbl[[#This Row],[Availability]]="Есть слоты!",COUNTIFS(OFFSET(D148:$R148,0,SearchDay-1),"&lt;="&amp; ValidC,OFFSET(D148:$R148,0,SearchDay-1),"&gt;-1"),0),0)</f>
        <v>0</v>
      </c>
      <c r="W148" t="str" cm="1">
        <f t="array" aca="1" ref="W148" ca="1">IF(StatTbl[[#This Row],[Кол-во слотов]]&gt;0, B148&amp;" "&amp;C148&amp;" "&amp;_xlfn.TEXTJOIN(", ",FALSE,TEXT(_xlfn._xlws.FILTER(OFFSET($D$8:$Q$8,0,SearchDay-1,,15-SearchDay),(OFFSET(D148:Q148,0,SearchDay-1,,15-SearchDay)&gt;-1)*(OFFSET(D148:Q148,0,SearchDay-1,,15-SearchDay)&lt;=ValidC)),"ДД/ММ")),"")</f>
        <v/>
      </c>
      <c r="X148" t="str">
        <f t="shared" si="3"/>
        <v>СЦ Вологда 2Монопаллеты</v>
      </c>
      <c r="Z148" s="8"/>
      <c r="AA148" s="8"/>
      <c r="AB148" s="8"/>
      <c r="AC148" s="8"/>
    </row>
    <row r="149" spans="2:29" x14ac:dyDescent="0.45">
      <c r="B149" t="s">
        <v>49</v>
      </c>
      <c r="C149" t="s">
        <v>6</v>
      </c>
      <c r="D149" s="4">
        <v>-1</v>
      </c>
      <c r="E149" s="4">
        <v>-1</v>
      </c>
      <c r="F149" s="4">
        <v>-1</v>
      </c>
      <c r="G149" s="4">
        <v>-1</v>
      </c>
      <c r="H149" s="4">
        <v>-1</v>
      </c>
      <c r="I149" s="4">
        <v>-1</v>
      </c>
      <c r="J149" s="4">
        <v>-1</v>
      </c>
      <c r="K149" s="4">
        <v>-1</v>
      </c>
      <c r="L149" s="4">
        <v>-1</v>
      </c>
      <c r="M149" s="4">
        <v>-1</v>
      </c>
      <c r="N149" s="4">
        <v>-1</v>
      </c>
      <c r="O149" s="4">
        <v>-1</v>
      </c>
      <c r="P149" s="4">
        <v>-1</v>
      </c>
      <c r="Q149" s="4">
        <v>-1</v>
      </c>
      <c r="R149" s="4">
        <v>-1</v>
      </c>
      <c r="S149" s="4"/>
      <c r="T149" s="4" t="str">
        <f>IF(_xlfn.XLOOKUP(StatTbl[[#This Row],[Join]],TargetSlots[Join],TargetSlots[Join],"Не найдено")&lt;&gt;"Не найдено","Ищем","Игнорируем")</f>
        <v>Игнорируем</v>
      </c>
      <c r="U149" s="3" t="str">
        <f ca="1">IF(COUNTIFS(OFFSET(D149:$Q149,0,SearchDay-1,,15-SearchDay),"&lt;="&amp; ValidC,OFFSET(D149:$Q149,0,SearchDay-1,,15-SearchDay),"&gt;-1")&gt;0,"Есть слоты!","Слотов нет")</f>
        <v>Слотов нет</v>
      </c>
      <c r="V149">
        <f ca="1">IF(T149="Ищем",IF(StatTbl[[#This Row],[Availability]]="Есть слоты!",COUNTIFS(OFFSET(D149:$R149,0,SearchDay-1),"&lt;="&amp; ValidC,OFFSET(D149:$R149,0,SearchDay-1),"&gt;-1"),0),0)</f>
        <v>0</v>
      </c>
      <c r="W149" t="str" cm="1">
        <f t="array" aca="1" ref="W149" ca="1">IF(StatTbl[[#This Row],[Кол-во слотов]]&gt;0, B149&amp;" "&amp;C149&amp;" "&amp;_xlfn.TEXTJOIN(", ",FALSE,TEXT(_xlfn._xlws.FILTER(OFFSET($D$8:$Q$8,0,SearchDay-1,,15-SearchDay),(OFFSET(D149:Q149,0,SearchDay-1,,15-SearchDay)&gt;-1)*(OFFSET(D149:Q149,0,SearchDay-1,,15-SearchDay)&lt;=ValidC)),"ДД/ММ")),"")</f>
        <v/>
      </c>
      <c r="X149" t="str">
        <f t="shared" si="3"/>
        <v>СЦ Вологда 2Суперсейф</v>
      </c>
      <c r="Z149" s="8"/>
      <c r="AA149" s="8"/>
      <c r="AB149" s="8"/>
      <c r="AC149" s="8"/>
    </row>
    <row r="150" spans="2:29" x14ac:dyDescent="0.45">
      <c r="B150" t="s">
        <v>50</v>
      </c>
      <c r="C150" t="s">
        <v>107</v>
      </c>
      <c r="D150" s="4">
        <v>-1</v>
      </c>
      <c r="E150" s="4">
        <v>-1</v>
      </c>
      <c r="F150" s="4">
        <v>-1</v>
      </c>
      <c r="G150" s="4">
        <v>-1</v>
      </c>
      <c r="H150" s="4">
        <v>-1</v>
      </c>
      <c r="I150" s="4">
        <v>-1</v>
      </c>
      <c r="J150" s="4">
        <v>-1</v>
      </c>
      <c r="K150" s="4">
        <v>-1</v>
      </c>
      <c r="L150" s="4">
        <v>-1</v>
      </c>
      <c r="M150" s="4">
        <v>-1</v>
      </c>
      <c r="N150" s="4">
        <v>-1</v>
      </c>
      <c r="O150" s="4">
        <v>-1</v>
      </c>
      <c r="P150" s="4">
        <v>-1</v>
      </c>
      <c r="Q150" s="4">
        <v>-1</v>
      </c>
      <c r="R150" s="4">
        <v>-1</v>
      </c>
      <c r="S150" s="4"/>
      <c r="T150" s="4" t="str">
        <f>IF(_xlfn.XLOOKUP(StatTbl[[#This Row],[Join]],TargetSlots[Join],TargetSlots[Join],"Не найдено")&lt;&gt;"Не найдено","Ищем","Игнорируем")</f>
        <v>Игнорируем</v>
      </c>
      <c r="U150" s="3" t="str">
        <f ca="1">IF(COUNTIFS(OFFSET(D150:$Q150,0,SearchDay-1,,15-SearchDay),"&lt;="&amp; ValidC,OFFSET(D150:$Q150,0,SearchDay-1,,15-SearchDay),"&gt;-1")&gt;0,"Есть слоты!","Слотов нет")</f>
        <v>Слотов нет</v>
      </c>
      <c r="V150">
        <f ca="1">IF(T150="Ищем",IF(StatTbl[[#This Row],[Availability]]="Есть слоты!",COUNTIFS(OFFSET(D150:$R150,0,SearchDay-1),"&lt;="&amp; ValidC,OFFSET(D150:$R150,0,SearchDay-1),"&gt;-1"),0),0)</f>
        <v>0</v>
      </c>
      <c r="W150" t="str" cm="1">
        <f t="array" aca="1" ref="W150" ca="1">IF(StatTbl[[#This Row],[Кол-во слотов]]&gt;0, B150&amp;" "&amp;C150&amp;" "&amp;_xlfn.TEXTJOIN(", ",FALSE,TEXT(_xlfn._xlws.FILTER(OFFSET($D$8:$Q$8,0,SearchDay-1,,15-SearchDay),(OFFSET(D150:Q150,0,SearchDay-1,,15-SearchDay)&gt;-1)*(OFFSET(D150:Q150,0,SearchDay-1,,15-SearchDay)&lt;=ValidC)),"ДД/ММ")),"")</f>
        <v/>
      </c>
      <c r="X150" t="str">
        <f t="shared" si="3"/>
        <v>СЦ ВоронежКороба</v>
      </c>
      <c r="Z150" s="8"/>
      <c r="AA150" s="8"/>
      <c r="AB150" s="8"/>
      <c r="AC150" s="8"/>
    </row>
    <row r="151" spans="2:29" x14ac:dyDescent="0.45">
      <c r="B151" t="s">
        <v>50</v>
      </c>
      <c r="C151" t="s">
        <v>108</v>
      </c>
      <c r="D151" s="4">
        <v>-1</v>
      </c>
      <c r="E151" s="4">
        <v>-1</v>
      </c>
      <c r="F151" s="4">
        <v>-1</v>
      </c>
      <c r="G151" s="4">
        <v>-1</v>
      </c>
      <c r="H151" s="4">
        <v>-1</v>
      </c>
      <c r="I151" s="4">
        <v>-1</v>
      </c>
      <c r="J151" s="4">
        <v>-1</v>
      </c>
      <c r="K151" s="4">
        <v>-1</v>
      </c>
      <c r="L151" s="4">
        <v>-1</v>
      </c>
      <c r="M151" s="4">
        <v>-1</v>
      </c>
      <c r="N151" s="4">
        <v>-1</v>
      </c>
      <c r="O151" s="4">
        <v>-1</v>
      </c>
      <c r="P151" s="4">
        <v>-1</v>
      </c>
      <c r="Q151" s="4">
        <v>-1</v>
      </c>
      <c r="R151" s="4">
        <v>-1</v>
      </c>
      <c r="S151" s="4"/>
      <c r="T151" s="4" t="str">
        <f>IF(_xlfn.XLOOKUP(StatTbl[[#This Row],[Join]],TargetSlots[Join],TargetSlots[Join],"Не найдено")&lt;&gt;"Не найдено","Ищем","Игнорируем")</f>
        <v>Игнорируем</v>
      </c>
      <c r="U151" s="3" t="str">
        <f ca="1">IF(COUNTIFS(OFFSET(D151:$Q151,0,SearchDay-1,,15-SearchDay),"&lt;="&amp; ValidC,OFFSET(D151:$Q151,0,SearchDay-1,,15-SearchDay),"&gt;-1")&gt;0,"Есть слоты!","Слотов нет")</f>
        <v>Слотов нет</v>
      </c>
      <c r="V151">
        <f ca="1">IF(T151="Ищем",IF(StatTbl[[#This Row],[Availability]]="Есть слоты!",COUNTIFS(OFFSET(D151:$R151,0,SearchDay-1),"&lt;="&amp; ValidC,OFFSET(D151:$R151,0,SearchDay-1),"&gt;-1"),0),0)</f>
        <v>0</v>
      </c>
      <c r="W151" t="str" cm="1">
        <f t="array" aca="1" ref="W151" ca="1">IF(StatTbl[[#This Row],[Кол-во слотов]]&gt;0, B151&amp;" "&amp;C151&amp;" "&amp;_xlfn.TEXTJOIN(", ",FALSE,TEXT(_xlfn._xlws.FILTER(OFFSET($D$8:$Q$8,0,SearchDay-1,,15-SearchDay),(OFFSET(D151:Q151,0,SearchDay-1,,15-SearchDay)&gt;-1)*(OFFSET(D151:Q151,0,SearchDay-1,,15-SearchDay)&lt;=ValidC)),"ДД/ММ")),"")</f>
        <v/>
      </c>
      <c r="X151" t="str">
        <f t="shared" si="3"/>
        <v>СЦ ВоронежМонопаллеты</v>
      </c>
      <c r="Z151" s="8"/>
      <c r="AA151" s="8"/>
      <c r="AB151" s="8"/>
      <c r="AC151" s="8"/>
    </row>
    <row r="152" spans="2:29" x14ac:dyDescent="0.45">
      <c r="B152" t="s">
        <v>50</v>
      </c>
      <c r="C152" t="s">
        <v>6</v>
      </c>
      <c r="D152" s="4">
        <v>-1</v>
      </c>
      <c r="E152" s="4">
        <v>-1</v>
      </c>
      <c r="F152" s="4">
        <v>-1</v>
      </c>
      <c r="G152" s="4">
        <v>-1</v>
      </c>
      <c r="H152" s="4">
        <v>-1</v>
      </c>
      <c r="I152" s="4">
        <v>-1</v>
      </c>
      <c r="J152" s="4">
        <v>-1</v>
      </c>
      <c r="K152" s="4">
        <v>-1</v>
      </c>
      <c r="L152" s="4">
        <v>-1</v>
      </c>
      <c r="M152" s="4">
        <v>-1</v>
      </c>
      <c r="N152" s="4">
        <v>-1</v>
      </c>
      <c r="O152" s="4">
        <v>-1</v>
      </c>
      <c r="P152" s="4">
        <v>-1</v>
      </c>
      <c r="Q152" s="4">
        <v>-1</v>
      </c>
      <c r="R152" s="4">
        <v>-1</v>
      </c>
      <c r="S152" s="4"/>
      <c r="T152" s="4" t="str">
        <f>IF(_xlfn.XLOOKUP(StatTbl[[#This Row],[Join]],TargetSlots[Join],TargetSlots[Join],"Не найдено")&lt;&gt;"Не найдено","Ищем","Игнорируем")</f>
        <v>Игнорируем</v>
      </c>
      <c r="U152" s="3" t="str">
        <f ca="1">IF(COUNTIFS(OFFSET(D152:$Q152,0,SearchDay-1,,15-SearchDay),"&lt;="&amp; ValidC,OFFSET(D152:$Q152,0,SearchDay-1,,15-SearchDay),"&gt;-1")&gt;0,"Есть слоты!","Слотов нет")</f>
        <v>Слотов нет</v>
      </c>
      <c r="V152">
        <f ca="1">IF(T152="Ищем",IF(StatTbl[[#This Row],[Availability]]="Есть слоты!",COUNTIFS(OFFSET(D152:$R152,0,SearchDay-1),"&lt;="&amp; ValidC,OFFSET(D152:$R152,0,SearchDay-1),"&gt;-1"),0),0)</f>
        <v>0</v>
      </c>
      <c r="W152" t="str" cm="1">
        <f t="array" aca="1" ref="W152" ca="1">IF(StatTbl[[#This Row],[Кол-во слотов]]&gt;0, B152&amp;" "&amp;C152&amp;" "&amp;_xlfn.TEXTJOIN(", ",FALSE,TEXT(_xlfn._xlws.FILTER(OFFSET($D$8:$Q$8,0,SearchDay-1,,15-SearchDay),(OFFSET(D152:Q152,0,SearchDay-1,,15-SearchDay)&gt;-1)*(OFFSET(D152:Q152,0,SearchDay-1,,15-SearchDay)&lt;=ValidC)),"ДД/ММ")),"")</f>
        <v/>
      </c>
      <c r="X152" t="str">
        <f t="shared" si="3"/>
        <v>СЦ ВоронежСуперсейф</v>
      </c>
      <c r="Z152" s="8"/>
      <c r="AA152" s="8"/>
      <c r="AB152" s="8"/>
      <c r="AC152" s="8"/>
    </row>
    <row r="153" spans="2:29" x14ac:dyDescent="0.45">
      <c r="B153" t="s">
        <v>148</v>
      </c>
      <c r="C153" t="s">
        <v>107</v>
      </c>
      <c r="D153" s="4">
        <v>-1</v>
      </c>
      <c r="E153" s="4">
        <v>-1</v>
      </c>
      <c r="F153" s="4">
        <v>-1</v>
      </c>
      <c r="G153" s="4">
        <v>-1</v>
      </c>
      <c r="H153" s="4">
        <v>-1</v>
      </c>
      <c r="I153" s="4">
        <v>-1</v>
      </c>
      <c r="J153" s="4">
        <v>-1</v>
      </c>
      <c r="K153" s="4">
        <v>-1</v>
      </c>
      <c r="L153" s="4">
        <v>-1</v>
      </c>
      <c r="M153" s="4">
        <v>-1</v>
      </c>
      <c r="N153" s="4">
        <v>-1</v>
      </c>
      <c r="O153" s="4">
        <v>-1</v>
      </c>
      <c r="P153" s="4">
        <v>-1</v>
      </c>
      <c r="Q153" s="4">
        <v>-1</v>
      </c>
      <c r="R153" s="4">
        <v>-1</v>
      </c>
      <c r="S153" s="4"/>
      <c r="T153" s="4" t="str">
        <f>IF(_xlfn.XLOOKUP(StatTbl[[#This Row],[Join]],TargetSlots[Join],TargetSlots[Join],"Не найдено")&lt;&gt;"Не найдено","Ищем","Игнорируем")</f>
        <v>Игнорируем</v>
      </c>
      <c r="U153" s="3" t="str">
        <f ca="1">IF(COUNTIFS(OFFSET(D153:$Q153,0,SearchDay-1,,15-SearchDay),"&lt;="&amp; ValidC,OFFSET(D153:$Q153,0,SearchDay-1,,15-SearchDay),"&gt;-1")&gt;0,"Есть слоты!","Слотов нет")</f>
        <v>Слотов нет</v>
      </c>
      <c r="V153">
        <f ca="1">IF(T153="Ищем",IF(StatTbl[[#This Row],[Availability]]="Есть слоты!",COUNTIFS(OFFSET(D153:$R153,0,SearchDay-1),"&lt;="&amp; ValidC,OFFSET(D153:$R153,0,SearchDay-1),"&gt;-1"),0),0)</f>
        <v>0</v>
      </c>
      <c r="W153" t="str" cm="1">
        <f t="array" aca="1" ref="W153" ca="1">IF(StatTbl[[#This Row],[Кол-во слотов]]&gt;0, B153&amp;" "&amp;C153&amp;" "&amp;_xlfn.TEXTJOIN(", ",FALSE,TEXT(_xlfn._xlws.FILTER(OFFSET($D$8:$Q$8,0,SearchDay-1,,15-SearchDay),(OFFSET(D153:Q153,0,SearchDay-1,,15-SearchDay)&gt;-1)*(OFFSET(D153:Q153,0,SearchDay-1,,15-SearchDay)&lt;=ValidC)),"ДД/ММ")),"")</f>
        <v/>
      </c>
      <c r="X153" t="str">
        <f t="shared" si="3"/>
        <v>СЦ ГродноКороба</v>
      </c>
      <c r="Z153" s="8"/>
      <c r="AA153" s="8"/>
      <c r="AB153" s="8"/>
      <c r="AC153" s="8"/>
    </row>
    <row r="154" spans="2:29" x14ac:dyDescent="0.45">
      <c r="B154" t="s">
        <v>148</v>
      </c>
      <c r="C154" t="s">
        <v>108</v>
      </c>
      <c r="D154" s="4">
        <v>-1</v>
      </c>
      <c r="E154" s="4">
        <v>-1</v>
      </c>
      <c r="F154" s="4">
        <v>-1</v>
      </c>
      <c r="G154" s="4">
        <v>-1</v>
      </c>
      <c r="H154" s="4">
        <v>-1</v>
      </c>
      <c r="I154" s="4">
        <v>-1</v>
      </c>
      <c r="J154" s="4">
        <v>-1</v>
      </c>
      <c r="K154" s="4">
        <v>-1</v>
      </c>
      <c r="L154" s="4">
        <v>-1</v>
      </c>
      <c r="M154" s="4">
        <v>-1</v>
      </c>
      <c r="N154" s="4">
        <v>-1</v>
      </c>
      <c r="O154" s="4">
        <v>-1</v>
      </c>
      <c r="P154" s="4">
        <v>-1</v>
      </c>
      <c r="Q154" s="4">
        <v>-1</v>
      </c>
      <c r="R154" s="4">
        <v>-1</v>
      </c>
      <c r="S154" s="4"/>
      <c r="T154" s="4" t="str">
        <f>IF(_xlfn.XLOOKUP(StatTbl[[#This Row],[Join]],TargetSlots[Join],TargetSlots[Join],"Не найдено")&lt;&gt;"Не найдено","Ищем","Игнорируем")</f>
        <v>Игнорируем</v>
      </c>
      <c r="U154" s="3" t="str">
        <f ca="1">IF(COUNTIFS(OFFSET(D154:$Q154,0,SearchDay-1,,15-SearchDay),"&lt;="&amp; ValidC,OFFSET(D154:$Q154,0,SearchDay-1,,15-SearchDay),"&gt;-1")&gt;0,"Есть слоты!","Слотов нет")</f>
        <v>Слотов нет</v>
      </c>
      <c r="V154">
        <f ca="1">IF(T154="Ищем",IF(StatTbl[[#This Row],[Availability]]="Есть слоты!",COUNTIFS(OFFSET(D154:$R154,0,SearchDay-1),"&lt;="&amp; ValidC,OFFSET(D154:$R154,0,SearchDay-1),"&gt;-1"),0),0)</f>
        <v>0</v>
      </c>
      <c r="W154" t="str" cm="1">
        <f t="array" aca="1" ref="W154" ca="1">IF(StatTbl[[#This Row],[Кол-во слотов]]&gt;0, B154&amp;" "&amp;C154&amp;" "&amp;_xlfn.TEXTJOIN(", ",FALSE,TEXT(_xlfn._xlws.FILTER(OFFSET($D$8:$Q$8,0,SearchDay-1,,15-SearchDay),(OFFSET(D154:Q154,0,SearchDay-1,,15-SearchDay)&gt;-1)*(OFFSET(D154:Q154,0,SearchDay-1,,15-SearchDay)&lt;=ValidC)),"ДД/ММ")),"")</f>
        <v/>
      </c>
      <c r="X154" t="str">
        <f t="shared" si="3"/>
        <v>СЦ ГродноМонопаллеты</v>
      </c>
      <c r="Z154" s="8"/>
      <c r="AA154" s="8"/>
      <c r="AB154" s="8"/>
      <c r="AC154" s="8"/>
    </row>
    <row r="155" spans="2:29" x14ac:dyDescent="0.45">
      <c r="B155" t="s">
        <v>148</v>
      </c>
      <c r="C155" t="s">
        <v>6</v>
      </c>
      <c r="D155" s="4">
        <v>-1</v>
      </c>
      <c r="E155" s="4">
        <v>-1</v>
      </c>
      <c r="F155" s="4">
        <v>-1</v>
      </c>
      <c r="G155" s="4">
        <v>-1</v>
      </c>
      <c r="H155" s="4">
        <v>-1</v>
      </c>
      <c r="I155" s="4">
        <v>-1</v>
      </c>
      <c r="J155" s="4">
        <v>-1</v>
      </c>
      <c r="K155" s="4">
        <v>-1</v>
      </c>
      <c r="L155" s="4">
        <v>-1</v>
      </c>
      <c r="M155" s="4">
        <v>-1</v>
      </c>
      <c r="N155" s="4">
        <v>-1</v>
      </c>
      <c r="O155" s="4">
        <v>-1</v>
      </c>
      <c r="P155" s="4">
        <v>-1</v>
      </c>
      <c r="Q155" s="4">
        <v>-1</v>
      </c>
      <c r="R155" s="4">
        <v>-1</v>
      </c>
      <c r="S155" s="4"/>
      <c r="T155" s="4" t="str">
        <f>IF(_xlfn.XLOOKUP(StatTbl[[#This Row],[Join]],TargetSlots[Join],TargetSlots[Join],"Не найдено")&lt;&gt;"Не найдено","Ищем","Игнорируем")</f>
        <v>Игнорируем</v>
      </c>
      <c r="U155" s="3" t="str">
        <f ca="1">IF(COUNTIFS(OFFSET(D155:$Q155,0,SearchDay-1,,15-SearchDay),"&lt;="&amp; ValidC,OFFSET(D155:$Q155,0,SearchDay-1,,15-SearchDay),"&gt;-1")&gt;0,"Есть слоты!","Слотов нет")</f>
        <v>Слотов нет</v>
      </c>
      <c r="V155">
        <f ca="1">IF(T155="Ищем",IF(StatTbl[[#This Row],[Availability]]="Есть слоты!",COUNTIFS(OFFSET(D155:$R155,0,SearchDay-1),"&lt;="&amp; ValidC,OFFSET(D155:$R155,0,SearchDay-1),"&gt;-1"),0),0)</f>
        <v>0</v>
      </c>
      <c r="W155" t="str" cm="1">
        <f t="array" aca="1" ref="W155" ca="1">IF(StatTbl[[#This Row],[Кол-во слотов]]&gt;0, B155&amp;" "&amp;C155&amp;" "&amp;_xlfn.TEXTJOIN(", ",FALSE,TEXT(_xlfn._xlws.FILTER(OFFSET($D$8:$Q$8,0,SearchDay-1,,15-SearchDay),(OFFSET(D155:Q155,0,SearchDay-1,,15-SearchDay)&gt;-1)*(OFFSET(D155:Q155,0,SearchDay-1,,15-SearchDay)&lt;=ValidC)),"ДД/ММ")),"")</f>
        <v/>
      </c>
      <c r="X155" t="str">
        <f t="shared" si="3"/>
        <v>СЦ ГродноСуперсейф</v>
      </c>
      <c r="Z155" s="8"/>
      <c r="AA155" s="8"/>
      <c r="AB155" s="8"/>
      <c r="AC155" s="8"/>
    </row>
    <row r="156" spans="2:29" x14ac:dyDescent="0.45">
      <c r="B156" t="s">
        <v>51</v>
      </c>
      <c r="C156" t="s">
        <v>107</v>
      </c>
      <c r="D156" s="4">
        <v>-1</v>
      </c>
      <c r="E156" s="4">
        <v>-1</v>
      </c>
      <c r="F156" s="4">
        <v>-1</v>
      </c>
      <c r="G156" s="4">
        <v>-1</v>
      </c>
      <c r="H156" s="4">
        <v>-1</v>
      </c>
      <c r="I156" s="4">
        <v>-1</v>
      </c>
      <c r="J156" s="4">
        <v>-1</v>
      </c>
      <c r="K156" s="4">
        <v>-1</v>
      </c>
      <c r="L156" s="4">
        <v>-1</v>
      </c>
      <c r="M156" s="4">
        <v>-1</v>
      </c>
      <c r="N156" s="4">
        <v>-1</v>
      </c>
      <c r="O156" s="4">
        <v>-1</v>
      </c>
      <c r="P156" s="4">
        <v>-1</v>
      </c>
      <c r="Q156" s="4">
        <v>-1</v>
      </c>
      <c r="R156" s="4">
        <v>-1</v>
      </c>
      <c r="S156" s="4"/>
      <c r="T156" s="4" t="str">
        <f>IF(_xlfn.XLOOKUP(StatTbl[[#This Row],[Join]],TargetSlots[Join],TargetSlots[Join],"Не найдено")&lt;&gt;"Не найдено","Ищем","Игнорируем")</f>
        <v>Игнорируем</v>
      </c>
      <c r="U156" s="3" t="str">
        <f ca="1">IF(COUNTIFS(OFFSET(D156:$Q156,0,SearchDay-1,,15-SearchDay),"&lt;="&amp; ValidC,OFFSET(D156:$Q156,0,SearchDay-1,,15-SearchDay),"&gt;-1")&gt;0,"Есть слоты!","Слотов нет")</f>
        <v>Слотов нет</v>
      </c>
      <c r="V156">
        <f ca="1">IF(T156="Ищем",IF(StatTbl[[#This Row],[Availability]]="Есть слоты!",COUNTIFS(OFFSET(D156:$R156,0,SearchDay-1),"&lt;="&amp; ValidC,OFFSET(D156:$R156,0,SearchDay-1),"&gt;-1"),0),0)</f>
        <v>0</v>
      </c>
      <c r="W156" t="str" cm="1">
        <f t="array" aca="1" ref="W156" ca="1">IF(StatTbl[[#This Row],[Кол-во слотов]]&gt;0, B156&amp;" "&amp;C156&amp;" "&amp;_xlfn.TEXTJOIN(", ",FALSE,TEXT(_xlfn._xlws.FILTER(OFFSET($D$8:$Q$8,0,SearchDay-1,,15-SearchDay),(OFFSET(D156:Q156,0,SearchDay-1,,15-SearchDay)&gt;-1)*(OFFSET(D156:Q156,0,SearchDay-1,,15-SearchDay)&lt;=ValidC)),"ДД/ММ")),"")</f>
        <v/>
      </c>
      <c r="X156" t="str">
        <f t="shared" si="3"/>
        <v>СЦ ИвановоКороба</v>
      </c>
      <c r="Z156" s="8"/>
      <c r="AA156" s="8"/>
      <c r="AB156" s="8"/>
      <c r="AC156" s="8"/>
    </row>
    <row r="157" spans="2:29" x14ac:dyDescent="0.45">
      <c r="B157" t="s">
        <v>51</v>
      </c>
      <c r="C157" t="s">
        <v>108</v>
      </c>
      <c r="D157" s="4">
        <v>-1</v>
      </c>
      <c r="E157" s="4">
        <v>-1</v>
      </c>
      <c r="F157" s="4">
        <v>-1</v>
      </c>
      <c r="G157" s="4">
        <v>-1</v>
      </c>
      <c r="H157" s="4">
        <v>-1</v>
      </c>
      <c r="I157" s="4">
        <v>-1</v>
      </c>
      <c r="J157" s="4">
        <v>-1</v>
      </c>
      <c r="K157" s="4">
        <v>-1</v>
      </c>
      <c r="L157" s="4">
        <v>-1</v>
      </c>
      <c r="M157" s="4">
        <v>-1</v>
      </c>
      <c r="N157" s="4">
        <v>-1</v>
      </c>
      <c r="O157" s="4">
        <v>-1</v>
      </c>
      <c r="P157" s="4">
        <v>-1</v>
      </c>
      <c r="Q157" s="4">
        <v>-1</v>
      </c>
      <c r="R157" s="4">
        <v>-1</v>
      </c>
      <c r="S157" s="4"/>
      <c r="T157" s="4" t="str">
        <f>IF(_xlfn.XLOOKUP(StatTbl[[#This Row],[Join]],TargetSlots[Join],TargetSlots[Join],"Не найдено")&lt;&gt;"Не найдено","Ищем","Игнорируем")</f>
        <v>Игнорируем</v>
      </c>
      <c r="U157" s="3" t="str">
        <f ca="1">IF(COUNTIFS(OFFSET(D157:$Q157,0,SearchDay-1,,15-SearchDay),"&lt;="&amp; ValidC,OFFSET(D157:$Q157,0,SearchDay-1,,15-SearchDay),"&gt;-1")&gt;0,"Есть слоты!","Слотов нет")</f>
        <v>Слотов нет</v>
      </c>
      <c r="V157">
        <f ca="1">IF(T157="Ищем",IF(StatTbl[[#This Row],[Availability]]="Есть слоты!",COUNTIFS(OFFSET(D157:$R157,0,SearchDay-1),"&lt;="&amp; ValidC,OFFSET(D157:$R157,0,SearchDay-1),"&gt;-1"),0),0)</f>
        <v>0</v>
      </c>
      <c r="W157" t="str" cm="1">
        <f t="array" aca="1" ref="W157" ca="1">IF(StatTbl[[#This Row],[Кол-во слотов]]&gt;0, B157&amp;" "&amp;C157&amp;" "&amp;_xlfn.TEXTJOIN(", ",FALSE,TEXT(_xlfn._xlws.FILTER(OFFSET($D$8:$Q$8,0,SearchDay-1,,15-SearchDay),(OFFSET(D157:Q157,0,SearchDay-1,,15-SearchDay)&gt;-1)*(OFFSET(D157:Q157,0,SearchDay-1,,15-SearchDay)&lt;=ValidC)),"ДД/ММ")),"")</f>
        <v/>
      </c>
      <c r="X157" t="str">
        <f t="shared" si="3"/>
        <v>СЦ ИвановоМонопаллеты</v>
      </c>
      <c r="Z157" s="8"/>
      <c r="AA157" s="8"/>
      <c r="AB157" s="8"/>
      <c r="AC157" s="8"/>
    </row>
    <row r="158" spans="2:29" x14ac:dyDescent="0.45">
      <c r="B158" t="s">
        <v>51</v>
      </c>
      <c r="C158" t="s">
        <v>6</v>
      </c>
      <c r="D158" s="4">
        <v>-1</v>
      </c>
      <c r="E158" s="4">
        <v>-1</v>
      </c>
      <c r="F158" s="4">
        <v>-1</v>
      </c>
      <c r="G158" s="4">
        <v>-1</v>
      </c>
      <c r="H158" s="4">
        <v>-1</v>
      </c>
      <c r="I158" s="4">
        <v>-1</v>
      </c>
      <c r="J158" s="4">
        <v>-1</v>
      </c>
      <c r="K158" s="4">
        <v>-1</v>
      </c>
      <c r="L158" s="4">
        <v>-1</v>
      </c>
      <c r="M158" s="4">
        <v>-1</v>
      </c>
      <c r="N158" s="4">
        <v>-1</v>
      </c>
      <c r="O158" s="4">
        <v>-1</v>
      </c>
      <c r="P158" s="4">
        <v>-1</v>
      </c>
      <c r="Q158" s="4">
        <v>-1</v>
      </c>
      <c r="R158" s="4">
        <v>-1</v>
      </c>
      <c r="S158" s="4"/>
      <c r="T158" s="4" t="str">
        <f>IF(_xlfn.XLOOKUP(StatTbl[[#This Row],[Join]],TargetSlots[Join],TargetSlots[Join],"Не найдено")&lt;&gt;"Не найдено","Ищем","Игнорируем")</f>
        <v>Игнорируем</v>
      </c>
      <c r="U158" s="3" t="str">
        <f ca="1">IF(COUNTIFS(OFFSET(D158:$Q158,0,SearchDay-1,,15-SearchDay),"&lt;="&amp; ValidC,OFFSET(D158:$Q158,0,SearchDay-1,,15-SearchDay),"&gt;-1")&gt;0,"Есть слоты!","Слотов нет")</f>
        <v>Слотов нет</v>
      </c>
      <c r="V158">
        <f ca="1">IF(T158="Ищем",IF(StatTbl[[#This Row],[Availability]]="Есть слоты!",COUNTIFS(OFFSET(D158:$R158,0,SearchDay-1),"&lt;="&amp; ValidC,OFFSET(D158:$R158,0,SearchDay-1),"&gt;-1"),0),0)</f>
        <v>0</v>
      </c>
      <c r="W158" t="str" cm="1">
        <f t="array" aca="1" ref="W158" ca="1">IF(StatTbl[[#This Row],[Кол-во слотов]]&gt;0, B158&amp;" "&amp;C158&amp;" "&amp;_xlfn.TEXTJOIN(", ",FALSE,TEXT(_xlfn._xlws.FILTER(OFFSET($D$8:$Q$8,0,SearchDay-1,,15-SearchDay),(OFFSET(D158:Q158,0,SearchDay-1,,15-SearchDay)&gt;-1)*(OFFSET(D158:Q158,0,SearchDay-1,,15-SearchDay)&lt;=ValidC)),"ДД/ММ")),"")</f>
        <v/>
      </c>
      <c r="X158" t="str">
        <f t="shared" si="3"/>
        <v>СЦ ИвановоСуперсейф</v>
      </c>
      <c r="Z158" s="8"/>
      <c r="AA158" s="8"/>
      <c r="AB158" s="8"/>
      <c r="AC158" s="8"/>
    </row>
    <row r="159" spans="2:29" x14ac:dyDescent="0.45">
      <c r="B159" t="s">
        <v>52</v>
      </c>
      <c r="C159" t="s">
        <v>107</v>
      </c>
      <c r="D159" s="4">
        <v>-1</v>
      </c>
      <c r="E159" s="4">
        <v>-1</v>
      </c>
      <c r="F159" s="4">
        <v>-1</v>
      </c>
      <c r="G159" s="4">
        <v>-1</v>
      </c>
      <c r="H159" s="4">
        <v>-1</v>
      </c>
      <c r="I159" s="4">
        <v>-1</v>
      </c>
      <c r="J159" s="4">
        <v>-1</v>
      </c>
      <c r="K159" s="4">
        <v>-1</v>
      </c>
      <c r="L159" s="4">
        <v>-1</v>
      </c>
      <c r="M159" s="4">
        <v>-1</v>
      </c>
      <c r="N159" s="4">
        <v>-1</v>
      </c>
      <c r="O159" s="4">
        <v>-1</v>
      </c>
      <c r="P159" s="4">
        <v>-1</v>
      </c>
      <c r="Q159" s="4">
        <v>-1</v>
      </c>
      <c r="R159" s="4">
        <v>-1</v>
      </c>
      <c r="S159" s="4"/>
      <c r="T159" s="4" t="str">
        <f>IF(_xlfn.XLOOKUP(StatTbl[[#This Row],[Join]],TargetSlots[Join],TargetSlots[Join],"Не найдено")&lt;&gt;"Не найдено","Ищем","Игнорируем")</f>
        <v>Игнорируем</v>
      </c>
      <c r="U159" s="3" t="str">
        <f ca="1">IF(COUNTIFS(OFFSET(D159:$Q159,0,SearchDay-1,,15-SearchDay),"&lt;="&amp; ValidC,OFFSET(D159:$Q159,0,SearchDay-1,,15-SearchDay),"&gt;-1")&gt;0,"Есть слоты!","Слотов нет")</f>
        <v>Слотов нет</v>
      </c>
      <c r="V159">
        <f ca="1">IF(T159="Ищем",IF(StatTbl[[#This Row],[Availability]]="Есть слоты!",COUNTIFS(OFFSET(D159:$R159,0,SearchDay-1),"&lt;="&amp; ValidC,OFFSET(D159:$R159,0,SearchDay-1),"&gt;-1"),0),0)</f>
        <v>0</v>
      </c>
      <c r="W159" t="str" cm="1">
        <f t="array" aca="1" ref="W159" ca="1">IF(StatTbl[[#This Row],[Кол-во слотов]]&gt;0, B159&amp;" "&amp;C159&amp;" "&amp;_xlfn.TEXTJOIN(", ",FALSE,TEXT(_xlfn._xlws.FILTER(OFFSET($D$8:$Q$8,0,SearchDay-1,,15-SearchDay),(OFFSET(D159:Q159,0,SearchDay-1,,15-SearchDay)&gt;-1)*(OFFSET(D159:Q159,0,SearchDay-1,,15-SearchDay)&lt;=ValidC)),"ДД/ММ")),"")</f>
        <v/>
      </c>
      <c r="X159" t="str">
        <f t="shared" si="3"/>
        <v>СЦ ИжевскКороба</v>
      </c>
      <c r="Z159" s="8"/>
      <c r="AA159" s="8"/>
      <c r="AB159" s="8"/>
      <c r="AC159" s="8"/>
    </row>
    <row r="160" spans="2:29" x14ac:dyDescent="0.45">
      <c r="B160" t="s">
        <v>52</v>
      </c>
      <c r="C160" t="s">
        <v>108</v>
      </c>
      <c r="D160" s="4">
        <v>-1</v>
      </c>
      <c r="E160" s="4">
        <v>-1</v>
      </c>
      <c r="F160" s="4">
        <v>-1</v>
      </c>
      <c r="G160" s="4">
        <v>-1</v>
      </c>
      <c r="H160" s="4">
        <v>-1</v>
      </c>
      <c r="I160" s="4">
        <v>-1</v>
      </c>
      <c r="J160" s="4">
        <v>-1</v>
      </c>
      <c r="K160" s="4">
        <v>-1</v>
      </c>
      <c r="L160" s="4">
        <v>-1</v>
      </c>
      <c r="M160" s="4">
        <v>-1</v>
      </c>
      <c r="N160" s="4">
        <v>-1</v>
      </c>
      <c r="O160" s="4">
        <v>-1</v>
      </c>
      <c r="P160" s="4">
        <v>-1</v>
      </c>
      <c r="Q160" s="4">
        <v>-1</v>
      </c>
      <c r="R160" s="4">
        <v>-1</v>
      </c>
      <c r="S160" s="4"/>
      <c r="T160" s="4" t="str">
        <f>IF(_xlfn.XLOOKUP(StatTbl[[#This Row],[Join]],TargetSlots[Join],TargetSlots[Join],"Не найдено")&lt;&gt;"Не найдено","Ищем","Игнорируем")</f>
        <v>Игнорируем</v>
      </c>
      <c r="U160" s="3" t="str">
        <f ca="1">IF(COUNTIFS(OFFSET(D160:$Q160,0,SearchDay-1,,15-SearchDay),"&lt;="&amp; ValidC,OFFSET(D160:$Q160,0,SearchDay-1,,15-SearchDay),"&gt;-1")&gt;0,"Есть слоты!","Слотов нет")</f>
        <v>Слотов нет</v>
      </c>
      <c r="V160">
        <f ca="1">IF(T160="Ищем",IF(StatTbl[[#This Row],[Availability]]="Есть слоты!",COUNTIFS(OFFSET(D160:$R160,0,SearchDay-1),"&lt;="&amp; ValidC,OFFSET(D160:$R160,0,SearchDay-1),"&gt;-1"),0),0)</f>
        <v>0</v>
      </c>
      <c r="W160" t="str" cm="1">
        <f t="array" aca="1" ref="W160" ca="1">IF(StatTbl[[#This Row],[Кол-во слотов]]&gt;0, B160&amp;" "&amp;C160&amp;" "&amp;_xlfn.TEXTJOIN(", ",FALSE,TEXT(_xlfn._xlws.FILTER(OFFSET($D$8:$Q$8,0,SearchDay-1,,15-SearchDay),(OFFSET(D160:Q160,0,SearchDay-1,,15-SearchDay)&gt;-1)*(OFFSET(D160:Q160,0,SearchDay-1,,15-SearchDay)&lt;=ValidC)),"ДД/ММ")),"")</f>
        <v/>
      </c>
      <c r="X160" t="str">
        <f t="shared" si="3"/>
        <v>СЦ ИжевскМонопаллеты</v>
      </c>
      <c r="Z160" s="8"/>
      <c r="AA160" s="8"/>
      <c r="AB160" s="8"/>
      <c r="AC160" s="8"/>
    </row>
    <row r="161" spans="2:29" x14ac:dyDescent="0.45">
      <c r="B161" t="s">
        <v>52</v>
      </c>
      <c r="C161" t="s">
        <v>6</v>
      </c>
      <c r="D161" s="4">
        <v>-1</v>
      </c>
      <c r="E161" s="4">
        <v>-1</v>
      </c>
      <c r="F161" s="4">
        <v>-1</v>
      </c>
      <c r="G161" s="4">
        <v>-1</v>
      </c>
      <c r="H161" s="4">
        <v>-1</v>
      </c>
      <c r="I161" s="4">
        <v>-1</v>
      </c>
      <c r="J161" s="4">
        <v>-1</v>
      </c>
      <c r="K161" s="4">
        <v>-1</v>
      </c>
      <c r="L161" s="4">
        <v>-1</v>
      </c>
      <c r="M161" s="4">
        <v>-1</v>
      </c>
      <c r="N161" s="4">
        <v>-1</v>
      </c>
      <c r="O161" s="4">
        <v>-1</v>
      </c>
      <c r="P161" s="4">
        <v>-1</v>
      </c>
      <c r="Q161" s="4">
        <v>-1</v>
      </c>
      <c r="R161" s="4">
        <v>-1</v>
      </c>
      <c r="S161" s="4"/>
      <c r="T161" s="4" t="str">
        <f>IF(_xlfn.XLOOKUP(StatTbl[[#This Row],[Join]],TargetSlots[Join],TargetSlots[Join],"Не найдено")&lt;&gt;"Не найдено","Ищем","Игнорируем")</f>
        <v>Игнорируем</v>
      </c>
      <c r="U161" s="3" t="str">
        <f ca="1">IF(COUNTIFS(OFFSET(D161:$Q161,0,SearchDay-1,,15-SearchDay),"&lt;="&amp; ValidC,OFFSET(D161:$Q161,0,SearchDay-1,,15-SearchDay),"&gt;-1")&gt;0,"Есть слоты!","Слотов нет")</f>
        <v>Слотов нет</v>
      </c>
      <c r="V161">
        <f ca="1">IF(T161="Ищем",IF(StatTbl[[#This Row],[Availability]]="Есть слоты!",COUNTIFS(OFFSET(D161:$R161,0,SearchDay-1),"&lt;="&amp; ValidC,OFFSET(D161:$R161,0,SearchDay-1),"&gt;-1"),0),0)</f>
        <v>0</v>
      </c>
      <c r="W161" t="str" cm="1">
        <f t="array" aca="1" ref="W161" ca="1">IF(StatTbl[[#This Row],[Кол-во слотов]]&gt;0, B161&amp;" "&amp;C161&amp;" "&amp;_xlfn.TEXTJOIN(", ",FALSE,TEXT(_xlfn._xlws.FILTER(OFFSET($D$8:$Q$8,0,SearchDay-1,,15-SearchDay),(OFFSET(D161:Q161,0,SearchDay-1,,15-SearchDay)&gt;-1)*(OFFSET(D161:Q161,0,SearchDay-1,,15-SearchDay)&lt;=ValidC)),"ДД/ММ")),"")</f>
        <v/>
      </c>
      <c r="X161" t="str">
        <f t="shared" si="3"/>
        <v>СЦ ИжевскСуперсейф</v>
      </c>
      <c r="Z161" s="8"/>
      <c r="AA161" s="8"/>
      <c r="AB161" s="8"/>
      <c r="AC161" s="8"/>
    </row>
    <row r="162" spans="2:29" x14ac:dyDescent="0.45">
      <c r="B162" t="s">
        <v>53</v>
      </c>
      <c r="C162" t="s">
        <v>107</v>
      </c>
      <c r="D162" s="4">
        <v>-1</v>
      </c>
      <c r="E162" s="4">
        <v>-1</v>
      </c>
      <c r="F162" s="4">
        <v>-1</v>
      </c>
      <c r="G162" s="4">
        <v>-1</v>
      </c>
      <c r="H162" s="4">
        <v>-1</v>
      </c>
      <c r="I162" s="4">
        <v>-1</v>
      </c>
      <c r="J162" s="4">
        <v>-1</v>
      </c>
      <c r="K162" s="4">
        <v>-1</v>
      </c>
      <c r="L162" s="4">
        <v>-1</v>
      </c>
      <c r="M162" s="4">
        <v>-1</v>
      </c>
      <c r="N162" s="4">
        <v>-1</v>
      </c>
      <c r="O162" s="4">
        <v>-1</v>
      </c>
      <c r="P162" s="4">
        <v>-1</v>
      </c>
      <c r="Q162" s="4">
        <v>-1</v>
      </c>
      <c r="R162" s="4">
        <v>-1</v>
      </c>
      <c r="S162" s="4"/>
      <c r="T162" s="4" t="str">
        <f>IF(_xlfn.XLOOKUP(StatTbl[[#This Row],[Join]],TargetSlots[Join],TargetSlots[Join],"Не найдено")&lt;&gt;"Не найдено","Ищем","Игнорируем")</f>
        <v>Игнорируем</v>
      </c>
      <c r="U162" s="3" t="str">
        <f ca="1">IF(COUNTIFS(OFFSET(D162:$Q162,0,SearchDay-1,,15-SearchDay),"&lt;="&amp; ValidC,OFFSET(D162:$Q162,0,SearchDay-1,,15-SearchDay),"&gt;-1")&gt;0,"Есть слоты!","Слотов нет")</f>
        <v>Слотов нет</v>
      </c>
      <c r="V162">
        <f ca="1">IF(T162="Ищем",IF(StatTbl[[#This Row],[Availability]]="Есть слоты!",COUNTIFS(OFFSET(D162:$R162,0,SearchDay-1),"&lt;="&amp; ValidC,OFFSET(D162:$R162,0,SearchDay-1),"&gt;-1"),0),0)</f>
        <v>0</v>
      </c>
      <c r="W162" t="str" cm="1">
        <f t="array" aca="1" ref="W162" ca="1">IF(StatTbl[[#This Row],[Кол-во слотов]]&gt;0, B162&amp;" "&amp;C162&amp;" "&amp;_xlfn.TEXTJOIN(", ",FALSE,TEXT(_xlfn._xlws.FILTER(OFFSET($D$8:$Q$8,0,SearchDay-1,,15-SearchDay),(OFFSET(D162:Q162,0,SearchDay-1,,15-SearchDay)&gt;-1)*(OFFSET(D162:Q162,0,SearchDay-1,,15-SearchDay)&lt;=ValidC)),"ДД/ММ")),"")</f>
        <v/>
      </c>
      <c r="X162" t="str">
        <f t="shared" si="3"/>
        <v>СЦ ИркутскКороба</v>
      </c>
      <c r="Z162" s="8"/>
      <c r="AA162" s="8"/>
      <c r="AB162" s="8"/>
      <c r="AC162" s="8"/>
    </row>
    <row r="163" spans="2:29" x14ac:dyDescent="0.45">
      <c r="B163" t="s">
        <v>53</v>
      </c>
      <c r="C163" t="s">
        <v>108</v>
      </c>
      <c r="D163" s="4">
        <v>-1</v>
      </c>
      <c r="E163" s="4">
        <v>-1</v>
      </c>
      <c r="F163" s="4">
        <v>-1</v>
      </c>
      <c r="G163" s="4">
        <v>-1</v>
      </c>
      <c r="H163" s="4">
        <v>-1</v>
      </c>
      <c r="I163" s="4">
        <v>-1</v>
      </c>
      <c r="J163" s="4">
        <v>-1</v>
      </c>
      <c r="K163" s="4">
        <v>-1</v>
      </c>
      <c r="L163" s="4">
        <v>-1</v>
      </c>
      <c r="M163" s="4">
        <v>-1</v>
      </c>
      <c r="N163" s="4">
        <v>-1</v>
      </c>
      <c r="O163" s="4">
        <v>-1</v>
      </c>
      <c r="P163" s="4">
        <v>-1</v>
      </c>
      <c r="Q163" s="4">
        <v>-1</v>
      </c>
      <c r="R163" s="4">
        <v>-1</v>
      </c>
      <c r="S163" s="4"/>
      <c r="T163" s="4" t="str">
        <f>IF(_xlfn.XLOOKUP(StatTbl[[#This Row],[Join]],TargetSlots[Join],TargetSlots[Join],"Не найдено")&lt;&gt;"Не найдено","Ищем","Игнорируем")</f>
        <v>Игнорируем</v>
      </c>
      <c r="U163" s="3" t="str">
        <f ca="1">IF(COUNTIFS(OFFSET(D163:$Q163,0,SearchDay-1,,15-SearchDay),"&lt;="&amp; ValidC,OFFSET(D163:$Q163,0,SearchDay-1,,15-SearchDay),"&gt;-1")&gt;0,"Есть слоты!","Слотов нет")</f>
        <v>Слотов нет</v>
      </c>
      <c r="V163">
        <f ca="1">IF(T163="Ищем",IF(StatTbl[[#This Row],[Availability]]="Есть слоты!",COUNTIFS(OFFSET(D163:$R163,0,SearchDay-1),"&lt;="&amp; ValidC,OFFSET(D163:$R163,0,SearchDay-1),"&gt;-1"),0),0)</f>
        <v>0</v>
      </c>
      <c r="W163" t="str" cm="1">
        <f t="array" aca="1" ref="W163" ca="1">IF(StatTbl[[#This Row],[Кол-во слотов]]&gt;0, B163&amp;" "&amp;C163&amp;" "&amp;_xlfn.TEXTJOIN(", ",FALSE,TEXT(_xlfn._xlws.FILTER(OFFSET($D$8:$Q$8,0,SearchDay-1,,15-SearchDay),(OFFSET(D163:Q163,0,SearchDay-1,,15-SearchDay)&gt;-1)*(OFFSET(D163:Q163,0,SearchDay-1,,15-SearchDay)&lt;=ValidC)),"ДД/ММ")),"")</f>
        <v/>
      </c>
      <c r="X163" t="str">
        <f t="shared" si="3"/>
        <v>СЦ ИркутскМонопаллеты</v>
      </c>
      <c r="Z163" s="8"/>
      <c r="AA163" s="8"/>
      <c r="AB163" s="8"/>
      <c r="AC163" s="8"/>
    </row>
    <row r="164" spans="2:29" x14ac:dyDescent="0.45">
      <c r="B164" t="s">
        <v>53</v>
      </c>
      <c r="C164" t="s">
        <v>6</v>
      </c>
      <c r="D164" s="4">
        <v>-1</v>
      </c>
      <c r="E164" s="4">
        <v>-1</v>
      </c>
      <c r="F164" s="4">
        <v>-1</v>
      </c>
      <c r="G164" s="4">
        <v>-1</v>
      </c>
      <c r="H164" s="4">
        <v>-1</v>
      </c>
      <c r="I164" s="4">
        <v>-1</v>
      </c>
      <c r="J164" s="4">
        <v>-1</v>
      </c>
      <c r="K164" s="4">
        <v>-1</v>
      </c>
      <c r="L164" s="4">
        <v>-1</v>
      </c>
      <c r="M164" s="4">
        <v>-1</v>
      </c>
      <c r="N164" s="4">
        <v>-1</v>
      </c>
      <c r="O164" s="4">
        <v>-1</v>
      </c>
      <c r="P164" s="4">
        <v>-1</v>
      </c>
      <c r="Q164" s="4">
        <v>-1</v>
      </c>
      <c r="R164" s="4">
        <v>-1</v>
      </c>
      <c r="S164" s="4"/>
      <c r="T164" s="4" t="str">
        <f>IF(_xlfn.XLOOKUP(StatTbl[[#This Row],[Join]],TargetSlots[Join],TargetSlots[Join],"Не найдено")&lt;&gt;"Не найдено","Ищем","Игнорируем")</f>
        <v>Игнорируем</v>
      </c>
      <c r="U164" s="3" t="str">
        <f ca="1">IF(COUNTIFS(OFFSET(D164:$Q164,0,SearchDay-1,,15-SearchDay),"&lt;="&amp; ValidC,OFFSET(D164:$Q164,0,SearchDay-1,,15-SearchDay),"&gt;-1")&gt;0,"Есть слоты!","Слотов нет")</f>
        <v>Слотов нет</v>
      </c>
      <c r="V164">
        <f ca="1">IF(T164="Ищем",IF(StatTbl[[#This Row],[Availability]]="Есть слоты!",COUNTIFS(OFFSET(D164:$R164,0,SearchDay-1),"&lt;="&amp; ValidC,OFFSET(D164:$R164,0,SearchDay-1),"&gt;-1"),0),0)</f>
        <v>0</v>
      </c>
      <c r="W164" t="str" cm="1">
        <f t="array" aca="1" ref="W164" ca="1">IF(StatTbl[[#This Row],[Кол-во слотов]]&gt;0, B164&amp;" "&amp;C164&amp;" "&amp;_xlfn.TEXTJOIN(", ",FALSE,TEXT(_xlfn._xlws.FILTER(OFFSET($D$8:$Q$8,0,SearchDay-1,,15-SearchDay),(OFFSET(D164:Q164,0,SearchDay-1,,15-SearchDay)&gt;-1)*(OFFSET(D164:Q164,0,SearchDay-1,,15-SearchDay)&lt;=ValidC)),"ДД/ММ")),"")</f>
        <v/>
      </c>
      <c r="X164" t="str">
        <f t="shared" si="3"/>
        <v>СЦ ИркутскСуперсейф</v>
      </c>
      <c r="Z164" s="8"/>
      <c r="AA164" s="8"/>
      <c r="AB164" s="8"/>
      <c r="AC164" s="8"/>
    </row>
    <row r="165" spans="2:29" x14ac:dyDescent="0.45">
      <c r="B165" t="s">
        <v>54</v>
      </c>
      <c r="C165" t="s">
        <v>107</v>
      </c>
      <c r="D165" s="4">
        <v>-1</v>
      </c>
      <c r="E165" s="4">
        <v>-1</v>
      </c>
      <c r="F165" s="4">
        <v>-1</v>
      </c>
      <c r="G165" s="4">
        <v>-1</v>
      </c>
      <c r="H165" s="4">
        <v>-1</v>
      </c>
      <c r="I165" s="4">
        <v>-1</v>
      </c>
      <c r="J165" s="4">
        <v>-1</v>
      </c>
      <c r="K165" s="4">
        <v>-1</v>
      </c>
      <c r="L165" s="4">
        <v>-1</v>
      </c>
      <c r="M165" s="4">
        <v>-1</v>
      </c>
      <c r="N165" s="4">
        <v>-1</v>
      </c>
      <c r="O165" s="4">
        <v>-1</v>
      </c>
      <c r="P165" s="4">
        <v>-1</v>
      </c>
      <c r="Q165" s="4">
        <v>-1</v>
      </c>
      <c r="R165" s="4">
        <v>-1</v>
      </c>
      <c r="S165" s="4"/>
      <c r="T165" s="4" t="str">
        <f>IF(_xlfn.XLOOKUP(StatTbl[[#This Row],[Join]],TargetSlots[Join],TargetSlots[Join],"Не найдено")&lt;&gt;"Не найдено","Ищем","Игнорируем")</f>
        <v>Игнорируем</v>
      </c>
      <c r="U165" s="3" t="str">
        <f ca="1">IF(COUNTIFS(OFFSET(D165:$Q165,0,SearchDay-1,,15-SearchDay),"&lt;="&amp; ValidC,OFFSET(D165:$Q165,0,SearchDay-1,,15-SearchDay),"&gt;-1")&gt;0,"Есть слоты!","Слотов нет")</f>
        <v>Слотов нет</v>
      </c>
      <c r="V165">
        <f ca="1">IF(T165="Ищем",IF(StatTbl[[#This Row],[Availability]]="Есть слоты!",COUNTIFS(OFFSET(D165:$R165,0,SearchDay-1),"&lt;="&amp; ValidC,OFFSET(D165:$R165,0,SearchDay-1),"&gt;-1"),0),0)</f>
        <v>0</v>
      </c>
      <c r="W165" t="str" cm="1">
        <f t="array" aca="1" ref="W165" ca="1">IF(StatTbl[[#This Row],[Кол-во слотов]]&gt;0, B165&amp;" "&amp;C165&amp;" "&amp;_xlfn.TEXTJOIN(", ",FALSE,TEXT(_xlfn._xlws.FILTER(OFFSET($D$8:$Q$8,0,SearchDay-1,,15-SearchDay),(OFFSET(D165:Q165,0,SearchDay-1,,15-SearchDay)&gt;-1)*(OFFSET(D165:Q165,0,SearchDay-1,,15-SearchDay)&lt;=ValidC)),"ДД/ММ")),"")</f>
        <v/>
      </c>
      <c r="X165" t="str">
        <f t="shared" si="3"/>
        <v>СЦ КалугаКороба</v>
      </c>
      <c r="Z165" s="8"/>
      <c r="AA165" s="8"/>
      <c r="AB165" s="8"/>
      <c r="AC165" s="8"/>
    </row>
    <row r="166" spans="2:29" x14ac:dyDescent="0.45">
      <c r="B166" t="s">
        <v>54</v>
      </c>
      <c r="C166" t="s">
        <v>108</v>
      </c>
      <c r="D166" s="4">
        <v>-1</v>
      </c>
      <c r="E166" s="4">
        <v>-1</v>
      </c>
      <c r="F166" s="4">
        <v>-1</v>
      </c>
      <c r="G166" s="4">
        <v>-1</v>
      </c>
      <c r="H166" s="4">
        <v>-1</v>
      </c>
      <c r="I166" s="4">
        <v>-1</v>
      </c>
      <c r="J166" s="4">
        <v>-1</v>
      </c>
      <c r="K166" s="4">
        <v>-1</v>
      </c>
      <c r="L166" s="4">
        <v>-1</v>
      </c>
      <c r="M166" s="4">
        <v>-1</v>
      </c>
      <c r="N166" s="4">
        <v>-1</v>
      </c>
      <c r="O166" s="4">
        <v>-1</v>
      </c>
      <c r="P166" s="4">
        <v>-1</v>
      </c>
      <c r="Q166" s="4">
        <v>-1</v>
      </c>
      <c r="R166" s="4">
        <v>-1</v>
      </c>
      <c r="S166" s="4"/>
      <c r="T166" s="4" t="str">
        <f>IF(_xlfn.XLOOKUP(StatTbl[[#This Row],[Join]],TargetSlots[Join],TargetSlots[Join],"Не найдено")&lt;&gt;"Не найдено","Ищем","Игнорируем")</f>
        <v>Игнорируем</v>
      </c>
      <c r="U166" s="3" t="str">
        <f ca="1">IF(COUNTIFS(OFFSET(D166:$Q166,0,SearchDay-1,,15-SearchDay),"&lt;="&amp; ValidC,OFFSET(D166:$Q166,0,SearchDay-1,,15-SearchDay),"&gt;-1")&gt;0,"Есть слоты!","Слотов нет")</f>
        <v>Слотов нет</v>
      </c>
      <c r="V166">
        <f ca="1">IF(T166="Ищем",IF(StatTbl[[#This Row],[Availability]]="Есть слоты!",COUNTIFS(OFFSET(D166:$R166,0,SearchDay-1),"&lt;="&amp; ValidC,OFFSET(D166:$R166,0,SearchDay-1),"&gt;-1"),0),0)</f>
        <v>0</v>
      </c>
      <c r="W166" t="str" cm="1">
        <f t="array" aca="1" ref="W166" ca="1">IF(StatTbl[[#This Row],[Кол-во слотов]]&gt;0, B166&amp;" "&amp;C166&amp;" "&amp;_xlfn.TEXTJOIN(", ",FALSE,TEXT(_xlfn._xlws.FILTER(OFFSET($D$8:$Q$8,0,SearchDay-1,,15-SearchDay),(OFFSET(D166:Q166,0,SearchDay-1,,15-SearchDay)&gt;-1)*(OFFSET(D166:Q166,0,SearchDay-1,,15-SearchDay)&lt;=ValidC)),"ДД/ММ")),"")</f>
        <v/>
      </c>
      <c r="X166" t="str">
        <f t="shared" si="3"/>
        <v>СЦ КалугаМонопаллеты</v>
      </c>
      <c r="Z166" s="8"/>
      <c r="AA166" s="8"/>
      <c r="AB166" s="8"/>
      <c r="AC166" s="8"/>
    </row>
    <row r="167" spans="2:29" x14ac:dyDescent="0.45">
      <c r="B167" t="s">
        <v>54</v>
      </c>
      <c r="C167" t="s">
        <v>6</v>
      </c>
      <c r="D167" s="4">
        <v>-1</v>
      </c>
      <c r="E167" s="4">
        <v>-1</v>
      </c>
      <c r="F167" s="4">
        <v>-1</v>
      </c>
      <c r="G167" s="4">
        <v>-1</v>
      </c>
      <c r="H167" s="4">
        <v>-1</v>
      </c>
      <c r="I167" s="4">
        <v>-1</v>
      </c>
      <c r="J167" s="4">
        <v>-1</v>
      </c>
      <c r="K167" s="4">
        <v>-1</v>
      </c>
      <c r="L167" s="4">
        <v>-1</v>
      </c>
      <c r="M167" s="4">
        <v>-1</v>
      </c>
      <c r="N167" s="4">
        <v>-1</v>
      </c>
      <c r="O167" s="4">
        <v>-1</v>
      </c>
      <c r="P167" s="4">
        <v>-1</v>
      </c>
      <c r="Q167" s="4">
        <v>-1</v>
      </c>
      <c r="R167" s="4">
        <v>-1</v>
      </c>
      <c r="S167" s="4"/>
      <c r="T167" s="4" t="str">
        <f>IF(_xlfn.XLOOKUP(StatTbl[[#This Row],[Join]],TargetSlots[Join],TargetSlots[Join],"Не найдено")&lt;&gt;"Не найдено","Ищем","Игнорируем")</f>
        <v>Игнорируем</v>
      </c>
      <c r="U167" s="3" t="str">
        <f ca="1">IF(COUNTIFS(OFFSET(D167:$Q167,0,SearchDay-1,,15-SearchDay),"&lt;="&amp; ValidC,OFFSET(D167:$Q167,0,SearchDay-1,,15-SearchDay),"&gt;-1")&gt;0,"Есть слоты!","Слотов нет")</f>
        <v>Слотов нет</v>
      </c>
      <c r="V167">
        <f ca="1">IF(T167="Ищем",IF(StatTbl[[#This Row],[Availability]]="Есть слоты!",COUNTIFS(OFFSET(D167:$R167,0,SearchDay-1),"&lt;="&amp; ValidC,OFFSET(D167:$R167,0,SearchDay-1),"&gt;-1"),0),0)</f>
        <v>0</v>
      </c>
      <c r="W167" t="str" cm="1">
        <f t="array" aca="1" ref="W167" ca="1">IF(StatTbl[[#This Row],[Кол-во слотов]]&gt;0, B167&amp;" "&amp;C167&amp;" "&amp;_xlfn.TEXTJOIN(", ",FALSE,TEXT(_xlfn._xlws.FILTER(OFFSET($D$8:$Q$8,0,SearchDay-1,,15-SearchDay),(OFFSET(D167:Q167,0,SearchDay-1,,15-SearchDay)&gt;-1)*(OFFSET(D167:Q167,0,SearchDay-1,,15-SearchDay)&lt;=ValidC)),"ДД/ММ")),"")</f>
        <v/>
      </c>
      <c r="X167" t="str">
        <f t="shared" si="3"/>
        <v>СЦ КалугаСуперсейф</v>
      </c>
      <c r="Z167" s="8"/>
      <c r="AA167" s="8"/>
      <c r="AB167" s="8"/>
      <c r="AC167" s="8"/>
    </row>
    <row r="168" spans="2:29" x14ac:dyDescent="0.45">
      <c r="B168" t="s">
        <v>55</v>
      </c>
      <c r="C168" t="s">
        <v>107</v>
      </c>
      <c r="D168" s="4">
        <v>-1</v>
      </c>
      <c r="E168" s="4">
        <v>-1</v>
      </c>
      <c r="F168" s="4">
        <v>-1</v>
      </c>
      <c r="G168" s="4">
        <v>-1</v>
      </c>
      <c r="H168" s="4">
        <v>-1</v>
      </c>
      <c r="I168" s="4">
        <v>-1</v>
      </c>
      <c r="J168" s="4">
        <v>-1</v>
      </c>
      <c r="K168" s="4">
        <v>-1</v>
      </c>
      <c r="L168" s="4">
        <v>-1</v>
      </c>
      <c r="M168" s="4">
        <v>-1</v>
      </c>
      <c r="N168" s="4">
        <v>-1</v>
      </c>
      <c r="O168" s="4">
        <v>-1</v>
      </c>
      <c r="P168" s="4">
        <v>-1</v>
      </c>
      <c r="Q168" s="4">
        <v>-1</v>
      </c>
      <c r="R168" s="4">
        <v>-1</v>
      </c>
      <c r="S168" s="4"/>
      <c r="T168" s="4" t="str">
        <f>IF(_xlfn.XLOOKUP(StatTbl[[#This Row],[Join]],TargetSlots[Join],TargetSlots[Join],"Не найдено")&lt;&gt;"Не найдено","Ищем","Игнорируем")</f>
        <v>Игнорируем</v>
      </c>
      <c r="U168" s="3" t="str">
        <f ca="1">IF(COUNTIFS(OFFSET(D168:$Q168,0,SearchDay-1,,15-SearchDay),"&lt;="&amp; ValidC,OFFSET(D168:$Q168,0,SearchDay-1,,15-SearchDay),"&gt;-1")&gt;0,"Есть слоты!","Слотов нет")</f>
        <v>Слотов нет</v>
      </c>
      <c r="V168">
        <f ca="1">IF(T168="Ищем",IF(StatTbl[[#This Row],[Availability]]="Есть слоты!",COUNTIFS(OFFSET(D168:$R168,0,SearchDay-1),"&lt;="&amp; ValidC,OFFSET(D168:$R168,0,SearchDay-1),"&gt;-1"),0),0)</f>
        <v>0</v>
      </c>
      <c r="W168" t="str" cm="1">
        <f t="array" aca="1" ref="W168" ca="1">IF(StatTbl[[#This Row],[Кол-во слотов]]&gt;0, B168&amp;" "&amp;C168&amp;" "&amp;_xlfn.TEXTJOIN(", ",FALSE,TEXT(_xlfn._xlws.FILTER(OFFSET($D$8:$Q$8,0,SearchDay-1,,15-SearchDay),(OFFSET(D168:Q168,0,SearchDay-1,,15-SearchDay)&gt;-1)*(OFFSET(D168:Q168,0,SearchDay-1,,15-SearchDay)&lt;=ValidC)),"ДД/ММ")),"")</f>
        <v/>
      </c>
      <c r="X168" t="str">
        <f t="shared" si="3"/>
        <v>СЦ КемеровоКороба</v>
      </c>
      <c r="Z168" s="8"/>
      <c r="AA168" s="8"/>
      <c r="AB168" s="8"/>
      <c r="AC168" s="8"/>
    </row>
    <row r="169" spans="2:29" x14ac:dyDescent="0.45">
      <c r="B169" t="s">
        <v>55</v>
      </c>
      <c r="C169" t="s">
        <v>108</v>
      </c>
      <c r="D169" s="4">
        <v>-1</v>
      </c>
      <c r="E169" s="4">
        <v>-1</v>
      </c>
      <c r="F169" s="4">
        <v>-1</v>
      </c>
      <c r="G169" s="4">
        <v>-1</v>
      </c>
      <c r="H169" s="4">
        <v>-1</v>
      </c>
      <c r="I169" s="4">
        <v>-1</v>
      </c>
      <c r="J169" s="4">
        <v>-1</v>
      </c>
      <c r="K169" s="4">
        <v>-1</v>
      </c>
      <c r="L169" s="4">
        <v>-1</v>
      </c>
      <c r="M169" s="4">
        <v>-1</v>
      </c>
      <c r="N169" s="4">
        <v>-1</v>
      </c>
      <c r="O169" s="4">
        <v>-1</v>
      </c>
      <c r="P169" s="4">
        <v>-1</v>
      </c>
      <c r="Q169" s="4">
        <v>-1</v>
      </c>
      <c r="R169" s="4">
        <v>-1</v>
      </c>
      <c r="S169" s="4"/>
      <c r="T169" s="4" t="str">
        <f>IF(_xlfn.XLOOKUP(StatTbl[[#This Row],[Join]],TargetSlots[Join],TargetSlots[Join],"Не найдено")&lt;&gt;"Не найдено","Ищем","Игнорируем")</f>
        <v>Игнорируем</v>
      </c>
      <c r="U169" s="3" t="str">
        <f ca="1">IF(COUNTIFS(OFFSET(D169:$Q169,0,SearchDay-1,,15-SearchDay),"&lt;="&amp; ValidC,OFFSET(D169:$Q169,0,SearchDay-1,,15-SearchDay),"&gt;-1")&gt;0,"Есть слоты!","Слотов нет")</f>
        <v>Слотов нет</v>
      </c>
      <c r="V169">
        <f ca="1">IF(T169="Ищем",IF(StatTbl[[#This Row],[Availability]]="Есть слоты!",COUNTIFS(OFFSET(D169:$R169,0,SearchDay-1),"&lt;="&amp; ValidC,OFFSET(D169:$R169,0,SearchDay-1),"&gt;-1"),0),0)</f>
        <v>0</v>
      </c>
      <c r="W169" t="str" cm="1">
        <f t="array" aca="1" ref="W169" ca="1">IF(StatTbl[[#This Row],[Кол-во слотов]]&gt;0, B169&amp;" "&amp;C169&amp;" "&amp;_xlfn.TEXTJOIN(", ",FALSE,TEXT(_xlfn._xlws.FILTER(OFFSET($D$8:$Q$8,0,SearchDay-1,,15-SearchDay),(OFFSET(D169:Q169,0,SearchDay-1,,15-SearchDay)&gt;-1)*(OFFSET(D169:Q169,0,SearchDay-1,,15-SearchDay)&lt;=ValidC)),"ДД/ММ")),"")</f>
        <v/>
      </c>
      <c r="X169" t="str">
        <f t="shared" si="3"/>
        <v>СЦ КемеровоМонопаллеты</v>
      </c>
      <c r="Z169" s="8"/>
      <c r="AA169" s="8"/>
      <c r="AB169" s="8"/>
      <c r="AC169" s="8"/>
    </row>
    <row r="170" spans="2:29" x14ac:dyDescent="0.45">
      <c r="B170" t="s">
        <v>55</v>
      </c>
      <c r="C170" t="s">
        <v>6</v>
      </c>
      <c r="D170" s="4">
        <v>-1</v>
      </c>
      <c r="E170" s="4">
        <v>-1</v>
      </c>
      <c r="F170" s="4">
        <v>-1</v>
      </c>
      <c r="G170" s="4">
        <v>-1</v>
      </c>
      <c r="H170" s="4">
        <v>-1</v>
      </c>
      <c r="I170" s="4">
        <v>-1</v>
      </c>
      <c r="J170" s="4">
        <v>-1</v>
      </c>
      <c r="K170" s="4">
        <v>-1</v>
      </c>
      <c r="L170" s="4">
        <v>-1</v>
      </c>
      <c r="M170" s="4">
        <v>-1</v>
      </c>
      <c r="N170" s="4">
        <v>-1</v>
      </c>
      <c r="O170" s="4">
        <v>-1</v>
      </c>
      <c r="P170" s="4">
        <v>-1</v>
      </c>
      <c r="Q170" s="4">
        <v>-1</v>
      </c>
      <c r="R170" s="4">
        <v>-1</v>
      </c>
      <c r="S170" s="4"/>
      <c r="T170" s="4" t="str">
        <f>IF(_xlfn.XLOOKUP(StatTbl[[#This Row],[Join]],TargetSlots[Join],TargetSlots[Join],"Не найдено")&lt;&gt;"Не найдено","Ищем","Игнорируем")</f>
        <v>Игнорируем</v>
      </c>
      <c r="U170" s="3" t="str">
        <f ca="1">IF(COUNTIFS(OFFSET(D170:$Q170,0,SearchDay-1,,15-SearchDay),"&lt;="&amp; ValidC,OFFSET(D170:$Q170,0,SearchDay-1,,15-SearchDay),"&gt;-1")&gt;0,"Есть слоты!","Слотов нет")</f>
        <v>Слотов нет</v>
      </c>
      <c r="V170">
        <f ca="1">IF(T170="Ищем",IF(StatTbl[[#This Row],[Availability]]="Есть слоты!",COUNTIFS(OFFSET(D170:$R170,0,SearchDay-1),"&lt;="&amp; ValidC,OFFSET(D170:$R170,0,SearchDay-1),"&gt;-1"),0),0)</f>
        <v>0</v>
      </c>
      <c r="W170" t="str" cm="1">
        <f t="array" aca="1" ref="W170" ca="1">IF(StatTbl[[#This Row],[Кол-во слотов]]&gt;0, B170&amp;" "&amp;C170&amp;" "&amp;_xlfn.TEXTJOIN(", ",FALSE,TEXT(_xlfn._xlws.FILTER(OFFSET($D$8:$Q$8,0,SearchDay-1,,15-SearchDay),(OFFSET(D170:Q170,0,SearchDay-1,,15-SearchDay)&gt;-1)*(OFFSET(D170:Q170,0,SearchDay-1,,15-SearchDay)&lt;=ValidC)),"ДД/ММ")),"")</f>
        <v/>
      </c>
      <c r="X170" t="str">
        <f t="shared" si="3"/>
        <v>СЦ КемеровоСуперсейф</v>
      </c>
      <c r="Z170" s="8"/>
      <c r="AA170" s="8"/>
      <c r="AB170" s="8"/>
      <c r="AC170" s="8"/>
    </row>
    <row r="171" spans="2:29" x14ac:dyDescent="0.45">
      <c r="B171" t="s">
        <v>56</v>
      </c>
      <c r="C171" t="s">
        <v>107</v>
      </c>
      <c r="D171" s="4">
        <v>-1</v>
      </c>
      <c r="E171" s="4">
        <v>-1</v>
      </c>
      <c r="F171" s="4">
        <v>-1</v>
      </c>
      <c r="G171" s="4">
        <v>-1</v>
      </c>
      <c r="H171" s="4">
        <v>-1</v>
      </c>
      <c r="I171" s="4">
        <v>-1</v>
      </c>
      <c r="J171" s="4">
        <v>-1</v>
      </c>
      <c r="K171" s="4">
        <v>-1</v>
      </c>
      <c r="L171" s="4">
        <v>-1</v>
      </c>
      <c r="M171" s="4">
        <v>-1</v>
      </c>
      <c r="N171" s="4">
        <v>-1</v>
      </c>
      <c r="O171" s="4">
        <v>-1</v>
      </c>
      <c r="P171" s="4">
        <v>-1</v>
      </c>
      <c r="Q171" s="4">
        <v>-1</v>
      </c>
      <c r="R171" s="4">
        <v>-1</v>
      </c>
      <c r="S171" s="4"/>
      <c r="T171" s="4" t="str">
        <f>IF(_xlfn.XLOOKUP(StatTbl[[#This Row],[Join]],TargetSlots[Join],TargetSlots[Join],"Не найдено")&lt;&gt;"Не найдено","Ищем","Игнорируем")</f>
        <v>Игнорируем</v>
      </c>
      <c r="U171" s="3" t="str">
        <f ca="1">IF(COUNTIFS(OFFSET(D171:$Q171,0,SearchDay-1,,15-SearchDay),"&lt;="&amp; ValidC,OFFSET(D171:$Q171,0,SearchDay-1,,15-SearchDay),"&gt;-1")&gt;0,"Есть слоты!","Слотов нет")</f>
        <v>Слотов нет</v>
      </c>
      <c r="V171">
        <f ca="1">IF(T171="Ищем",IF(StatTbl[[#This Row],[Availability]]="Есть слоты!",COUNTIFS(OFFSET(D171:$R171,0,SearchDay-1),"&lt;="&amp; ValidC,OFFSET(D171:$R171,0,SearchDay-1),"&gt;-1"),0),0)</f>
        <v>0</v>
      </c>
      <c r="W171" t="str" cm="1">
        <f t="array" aca="1" ref="W171" ca="1">IF(StatTbl[[#This Row],[Кол-во слотов]]&gt;0, B171&amp;" "&amp;C171&amp;" "&amp;_xlfn.TEXTJOIN(", ",FALSE,TEXT(_xlfn._xlws.FILTER(OFFSET($D$8:$Q$8,0,SearchDay-1,,15-SearchDay),(OFFSET(D171:Q171,0,SearchDay-1,,15-SearchDay)&gt;-1)*(OFFSET(D171:Q171,0,SearchDay-1,,15-SearchDay)&lt;=ValidC)),"ДД/ММ")),"")</f>
        <v/>
      </c>
      <c r="X171" t="str">
        <f t="shared" si="3"/>
        <v>СЦ КировКороба</v>
      </c>
      <c r="Z171" s="8"/>
      <c r="AA171" s="8"/>
      <c r="AB171" s="8"/>
      <c r="AC171" s="8"/>
    </row>
    <row r="172" spans="2:29" x14ac:dyDescent="0.45">
      <c r="B172" t="s">
        <v>56</v>
      </c>
      <c r="C172" t="s">
        <v>108</v>
      </c>
      <c r="D172" s="4">
        <v>-1</v>
      </c>
      <c r="E172" s="4">
        <v>-1</v>
      </c>
      <c r="F172" s="4">
        <v>-1</v>
      </c>
      <c r="G172" s="4">
        <v>-1</v>
      </c>
      <c r="H172" s="4">
        <v>-1</v>
      </c>
      <c r="I172" s="4">
        <v>-1</v>
      </c>
      <c r="J172" s="4">
        <v>-1</v>
      </c>
      <c r="K172" s="4">
        <v>-1</v>
      </c>
      <c r="L172" s="4">
        <v>-1</v>
      </c>
      <c r="M172" s="4">
        <v>-1</v>
      </c>
      <c r="N172" s="4">
        <v>-1</v>
      </c>
      <c r="O172" s="4">
        <v>-1</v>
      </c>
      <c r="P172" s="4">
        <v>-1</v>
      </c>
      <c r="Q172" s="4">
        <v>-1</v>
      </c>
      <c r="R172" s="4">
        <v>-1</v>
      </c>
      <c r="S172" s="4"/>
      <c r="T172" s="4" t="str">
        <f>IF(_xlfn.XLOOKUP(StatTbl[[#This Row],[Join]],TargetSlots[Join],TargetSlots[Join],"Не найдено")&lt;&gt;"Не найдено","Ищем","Игнорируем")</f>
        <v>Игнорируем</v>
      </c>
      <c r="U172" s="3" t="str">
        <f ca="1">IF(COUNTIFS(OFFSET(D172:$Q172,0,SearchDay-1,,15-SearchDay),"&lt;="&amp; ValidC,OFFSET(D172:$Q172,0,SearchDay-1,,15-SearchDay),"&gt;-1")&gt;0,"Есть слоты!","Слотов нет")</f>
        <v>Слотов нет</v>
      </c>
      <c r="V172">
        <f ca="1">IF(T172="Ищем",IF(StatTbl[[#This Row],[Availability]]="Есть слоты!",COUNTIFS(OFFSET(D172:$R172,0,SearchDay-1),"&lt;="&amp; ValidC,OFFSET(D172:$R172,0,SearchDay-1),"&gt;-1"),0),0)</f>
        <v>0</v>
      </c>
      <c r="W172" t="str" cm="1">
        <f t="array" aca="1" ref="W172" ca="1">IF(StatTbl[[#This Row],[Кол-во слотов]]&gt;0, B172&amp;" "&amp;C172&amp;" "&amp;_xlfn.TEXTJOIN(", ",FALSE,TEXT(_xlfn._xlws.FILTER(OFFSET($D$8:$Q$8,0,SearchDay-1,,15-SearchDay),(OFFSET(D172:Q172,0,SearchDay-1,,15-SearchDay)&gt;-1)*(OFFSET(D172:Q172,0,SearchDay-1,,15-SearchDay)&lt;=ValidC)),"ДД/ММ")),"")</f>
        <v/>
      </c>
      <c r="X172" t="str">
        <f t="shared" si="3"/>
        <v>СЦ КировМонопаллеты</v>
      </c>
      <c r="Z172" s="8"/>
      <c r="AA172" s="8"/>
      <c r="AB172" s="8"/>
      <c r="AC172" s="8"/>
    </row>
    <row r="173" spans="2:29" x14ac:dyDescent="0.45">
      <c r="B173" t="s">
        <v>56</v>
      </c>
      <c r="C173" t="s">
        <v>6</v>
      </c>
      <c r="D173" s="4">
        <v>-1</v>
      </c>
      <c r="E173" s="4">
        <v>-1</v>
      </c>
      <c r="F173" s="4">
        <v>-1</v>
      </c>
      <c r="G173" s="4">
        <v>-1</v>
      </c>
      <c r="H173" s="4">
        <v>-1</v>
      </c>
      <c r="I173" s="4">
        <v>-1</v>
      </c>
      <c r="J173" s="4">
        <v>-1</v>
      </c>
      <c r="K173" s="4">
        <v>-1</v>
      </c>
      <c r="L173" s="4">
        <v>-1</v>
      </c>
      <c r="M173" s="4">
        <v>-1</v>
      </c>
      <c r="N173" s="4">
        <v>-1</v>
      </c>
      <c r="O173" s="4">
        <v>-1</v>
      </c>
      <c r="P173" s="4">
        <v>-1</v>
      </c>
      <c r="Q173" s="4">
        <v>-1</v>
      </c>
      <c r="R173" s="4">
        <v>-1</v>
      </c>
      <c r="S173" s="4"/>
      <c r="T173" s="4" t="str">
        <f>IF(_xlfn.XLOOKUP(StatTbl[[#This Row],[Join]],TargetSlots[Join],TargetSlots[Join],"Не найдено")&lt;&gt;"Не найдено","Ищем","Игнорируем")</f>
        <v>Игнорируем</v>
      </c>
      <c r="U173" s="3" t="str">
        <f ca="1">IF(COUNTIFS(OFFSET(D173:$Q173,0,SearchDay-1,,15-SearchDay),"&lt;="&amp; ValidC,OFFSET(D173:$Q173,0,SearchDay-1,,15-SearchDay),"&gt;-1")&gt;0,"Есть слоты!","Слотов нет")</f>
        <v>Слотов нет</v>
      </c>
      <c r="V173">
        <f ca="1">IF(T173="Ищем",IF(StatTbl[[#This Row],[Availability]]="Есть слоты!",COUNTIFS(OFFSET(D173:$R173,0,SearchDay-1),"&lt;="&amp; ValidC,OFFSET(D173:$R173,0,SearchDay-1),"&gt;-1"),0),0)</f>
        <v>0</v>
      </c>
      <c r="W173" t="str" cm="1">
        <f t="array" aca="1" ref="W173" ca="1">IF(StatTbl[[#This Row],[Кол-во слотов]]&gt;0, B173&amp;" "&amp;C173&amp;" "&amp;_xlfn.TEXTJOIN(", ",FALSE,TEXT(_xlfn._xlws.FILTER(OFFSET($D$8:$Q$8,0,SearchDay-1,,15-SearchDay),(OFFSET(D173:Q173,0,SearchDay-1,,15-SearchDay)&gt;-1)*(OFFSET(D173:Q173,0,SearchDay-1,,15-SearchDay)&lt;=ValidC)),"ДД/ММ")),"")</f>
        <v/>
      </c>
      <c r="X173" t="str">
        <f t="shared" si="3"/>
        <v>СЦ КировСуперсейф</v>
      </c>
      <c r="Z173" s="8"/>
      <c r="AA173" s="8"/>
      <c r="AB173" s="8"/>
      <c r="AC173" s="8"/>
    </row>
    <row r="174" spans="2:29" x14ac:dyDescent="0.45">
      <c r="B174" t="s">
        <v>57</v>
      </c>
      <c r="C174" t="s">
        <v>107</v>
      </c>
      <c r="D174" s="4">
        <v>-1</v>
      </c>
      <c r="E174" s="4">
        <v>-1</v>
      </c>
      <c r="F174" s="4">
        <v>-1</v>
      </c>
      <c r="G174" s="4">
        <v>-1</v>
      </c>
      <c r="H174" s="4">
        <v>-1</v>
      </c>
      <c r="I174" s="4">
        <v>-1</v>
      </c>
      <c r="J174" s="4">
        <v>-1</v>
      </c>
      <c r="K174" s="4">
        <v>-1</v>
      </c>
      <c r="L174" s="4">
        <v>-1</v>
      </c>
      <c r="M174" s="4">
        <v>-1</v>
      </c>
      <c r="N174" s="4">
        <v>-1</v>
      </c>
      <c r="O174" s="4">
        <v>-1</v>
      </c>
      <c r="P174" s="4">
        <v>-1</v>
      </c>
      <c r="Q174" s="4">
        <v>-1</v>
      </c>
      <c r="R174" s="4">
        <v>-1</v>
      </c>
      <c r="S174" s="4"/>
      <c r="T174" s="4" t="str">
        <f>IF(_xlfn.XLOOKUP(StatTbl[[#This Row],[Join]],TargetSlots[Join],TargetSlots[Join],"Не найдено")&lt;&gt;"Не найдено","Ищем","Игнорируем")</f>
        <v>Игнорируем</v>
      </c>
      <c r="U174" s="3" t="str">
        <f ca="1">IF(COUNTIFS(OFFSET(D174:$Q174,0,SearchDay-1,,15-SearchDay),"&lt;="&amp; ValidC,OFFSET(D174:$Q174,0,SearchDay-1,,15-SearchDay),"&gt;-1")&gt;0,"Есть слоты!","Слотов нет")</f>
        <v>Слотов нет</v>
      </c>
      <c r="V174">
        <f ca="1">IF(T174="Ищем",IF(StatTbl[[#This Row],[Availability]]="Есть слоты!",COUNTIFS(OFFSET(D174:$R174,0,SearchDay-1),"&lt;="&amp; ValidC,OFFSET(D174:$R174,0,SearchDay-1),"&gt;-1"),0),0)</f>
        <v>0</v>
      </c>
      <c r="W174" t="str" cm="1">
        <f t="array" aca="1" ref="W174" ca="1">IF(StatTbl[[#This Row],[Кол-во слотов]]&gt;0, B174&amp;" "&amp;C174&amp;" "&amp;_xlfn.TEXTJOIN(", ",FALSE,TEXT(_xlfn._xlws.FILTER(OFFSET($D$8:$Q$8,0,SearchDay-1,,15-SearchDay),(OFFSET(D174:Q174,0,SearchDay-1,,15-SearchDay)&gt;-1)*(OFFSET(D174:Q174,0,SearchDay-1,,15-SearchDay)&lt;=ValidC)),"ДД/ММ")),"")</f>
        <v/>
      </c>
      <c r="X174" t="str">
        <f t="shared" si="3"/>
        <v>СЦ КрыловскаяКороба</v>
      </c>
      <c r="Z174" s="8"/>
      <c r="AA174" s="8"/>
      <c r="AB174" s="8"/>
      <c r="AC174" s="8"/>
    </row>
    <row r="175" spans="2:29" x14ac:dyDescent="0.45">
      <c r="B175" t="s">
        <v>57</v>
      </c>
      <c r="C175" t="s">
        <v>108</v>
      </c>
      <c r="D175" s="4">
        <v>-1</v>
      </c>
      <c r="E175" s="4">
        <v>-1</v>
      </c>
      <c r="F175" s="4">
        <v>-1</v>
      </c>
      <c r="G175" s="4">
        <v>-1</v>
      </c>
      <c r="H175" s="4">
        <v>-1</v>
      </c>
      <c r="I175" s="4">
        <v>-1</v>
      </c>
      <c r="J175" s="4">
        <v>-1</v>
      </c>
      <c r="K175" s="4">
        <v>-1</v>
      </c>
      <c r="L175" s="4">
        <v>-1</v>
      </c>
      <c r="M175" s="4">
        <v>-1</v>
      </c>
      <c r="N175" s="4">
        <v>-1</v>
      </c>
      <c r="O175" s="4">
        <v>-1</v>
      </c>
      <c r="P175" s="4">
        <v>-1</v>
      </c>
      <c r="Q175" s="4">
        <v>-1</v>
      </c>
      <c r="R175" s="4">
        <v>-1</v>
      </c>
      <c r="S175" s="4"/>
      <c r="T175" s="4" t="str">
        <f>IF(_xlfn.XLOOKUP(StatTbl[[#This Row],[Join]],TargetSlots[Join],TargetSlots[Join],"Не найдено")&lt;&gt;"Не найдено","Ищем","Игнорируем")</f>
        <v>Игнорируем</v>
      </c>
      <c r="U175" s="3" t="str">
        <f ca="1">IF(COUNTIFS(OFFSET(D175:$Q175,0,SearchDay-1,,15-SearchDay),"&lt;="&amp; ValidC,OFFSET(D175:$Q175,0,SearchDay-1,,15-SearchDay),"&gt;-1")&gt;0,"Есть слоты!","Слотов нет")</f>
        <v>Слотов нет</v>
      </c>
      <c r="V175">
        <f ca="1">IF(T175="Ищем",IF(StatTbl[[#This Row],[Availability]]="Есть слоты!",COUNTIFS(OFFSET(D175:$R175,0,SearchDay-1),"&lt;="&amp; ValidC,OFFSET(D175:$R175,0,SearchDay-1),"&gt;-1"),0),0)</f>
        <v>0</v>
      </c>
      <c r="W175" t="str" cm="1">
        <f t="array" aca="1" ref="W175" ca="1">IF(StatTbl[[#This Row],[Кол-во слотов]]&gt;0, B175&amp;" "&amp;C175&amp;" "&amp;_xlfn.TEXTJOIN(", ",FALSE,TEXT(_xlfn._xlws.FILTER(OFFSET($D$8:$Q$8,0,SearchDay-1,,15-SearchDay),(OFFSET(D175:Q175,0,SearchDay-1,,15-SearchDay)&gt;-1)*(OFFSET(D175:Q175,0,SearchDay-1,,15-SearchDay)&lt;=ValidC)),"ДД/ММ")),"")</f>
        <v/>
      </c>
      <c r="X175" t="str">
        <f t="shared" si="3"/>
        <v>СЦ КрыловскаяМонопаллеты</v>
      </c>
      <c r="Z175" s="8"/>
      <c r="AA175" s="8"/>
      <c r="AB175" s="8"/>
      <c r="AC175" s="8"/>
    </row>
    <row r="176" spans="2:29" x14ac:dyDescent="0.45">
      <c r="B176" t="s">
        <v>57</v>
      </c>
      <c r="C176" t="s">
        <v>6</v>
      </c>
      <c r="D176" s="4">
        <v>-1</v>
      </c>
      <c r="E176" s="4">
        <v>-1</v>
      </c>
      <c r="F176" s="4">
        <v>-1</v>
      </c>
      <c r="G176" s="4">
        <v>-1</v>
      </c>
      <c r="H176" s="4">
        <v>-1</v>
      </c>
      <c r="I176" s="4">
        <v>-1</v>
      </c>
      <c r="J176" s="4">
        <v>-1</v>
      </c>
      <c r="K176" s="4">
        <v>-1</v>
      </c>
      <c r="L176" s="4">
        <v>-1</v>
      </c>
      <c r="M176" s="4">
        <v>-1</v>
      </c>
      <c r="N176" s="4">
        <v>-1</v>
      </c>
      <c r="O176" s="4">
        <v>-1</v>
      </c>
      <c r="P176" s="4">
        <v>-1</v>
      </c>
      <c r="Q176" s="4">
        <v>-1</v>
      </c>
      <c r="R176" s="4">
        <v>-1</v>
      </c>
      <c r="S176" s="4"/>
      <c r="T176" s="4" t="str">
        <f>IF(_xlfn.XLOOKUP(StatTbl[[#This Row],[Join]],TargetSlots[Join],TargetSlots[Join],"Не найдено")&lt;&gt;"Не найдено","Ищем","Игнорируем")</f>
        <v>Игнорируем</v>
      </c>
      <c r="U176" s="3" t="str">
        <f ca="1">IF(COUNTIFS(OFFSET(D176:$Q176,0,SearchDay-1,,15-SearchDay),"&lt;="&amp; ValidC,OFFSET(D176:$Q176,0,SearchDay-1,,15-SearchDay),"&gt;-1")&gt;0,"Есть слоты!","Слотов нет")</f>
        <v>Слотов нет</v>
      </c>
      <c r="V176">
        <f ca="1">IF(T176="Ищем",IF(StatTbl[[#This Row],[Availability]]="Есть слоты!",COUNTIFS(OFFSET(D176:$R176,0,SearchDay-1),"&lt;="&amp; ValidC,OFFSET(D176:$R176,0,SearchDay-1),"&gt;-1"),0),0)</f>
        <v>0</v>
      </c>
      <c r="W176" t="str" cm="1">
        <f t="array" aca="1" ref="W176" ca="1">IF(StatTbl[[#This Row],[Кол-во слотов]]&gt;0, B176&amp;" "&amp;C176&amp;" "&amp;_xlfn.TEXTJOIN(", ",FALSE,TEXT(_xlfn._xlws.FILTER(OFFSET($D$8:$Q$8,0,SearchDay-1,,15-SearchDay),(OFFSET(D176:Q176,0,SearchDay-1,,15-SearchDay)&gt;-1)*(OFFSET(D176:Q176,0,SearchDay-1,,15-SearchDay)&lt;=ValidC)),"ДД/ММ")),"")</f>
        <v/>
      </c>
      <c r="X176" t="str">
        <f t="shared" si="3"/>
        <v>СЦ КрыловскаяСуперсейф</v>
      </c>
      <c r="Z176" s="8"/>
      <c r="AA176" s="8"/>
      <c r="AB176" s="8"/>
      <c r="AC176" s="8"/>
    </row>
    <row r="177" spans="2:29" x14ac:dyDescent="0.45">
      <c r="B177" t="s">
        <v>58</v>
      </c>
      <c r="C177" t="s">
        <v>107</v>
      </c>
      <c r="D177" s="4">
        <v>-1</v>
      </c>
      <c r="E177" s="4">
        <v>-1</v>
      </c>
      <c r="F177" s="4">
        <v>-1</v>
      </c>
      <c r="G177" s="4">
        <v>-1</v>
      </c>
      <c r="H177" s="4">
        <v>-1</v>
      </c>
      <c r="I177" s="4">
        <v>-1</v>
      </c>
      <c r="J177" s="4">
        <v>-1</v>
      </c>
      <c r="K177" s="4">
        <v>-1</v>
      </c>
      <c r="L177" s="4">
        <v>-1</v>
      </c>
      <c r="M177" s="4">
        <v>-1</v>
      </c>
      <c r="N177" s="4">
        <v>-1</v>
      </c>
      <c r="O177" s="4">
        <v>-1</v>
      </c>
      <c r="P177" s="4">
        <v>-1</v>
      </c>
      <c r="Q177" s="4">
        <v>-1</v>
      </c>
      <c r="R177" s="4">
        <v>-1</v>
      </c>
      <c r="S177" s="4"/>
      <c r="T177" s="4" t="str">
        <f>IF(_xlfn.XLOOKUP(StatTbl[[#This Row],[Join]],TargetSlots[Join],TargetSlots[Join],"Не найдено")&lt;&gt;"Не найдено","Ищем","Игнорируем")</f>
        <v>Игнорируем</v>
      </c>
      <c r="U177" s="3" t="str">
        <f ca="1">IF(COUNTIFS(OFFSET(D177:$Q177,0,SearchDay-1,,15-SearchDay),"&lt;="&amp; ValidC,OFFSET(D177:$Q177,0,SearchDay-1,,15-SearchDay),"&gt;-1")&gt;0,"Есть слоты!","Слотов нет")</f>
        <v>Слотов нет</v>
      </c>
      <c r="V177">
        <f ca="1">IF(T177="Ищем",IF(StatTbl[[#This Row],[Availability]]="Есть слоты!",COUNTIFS(OFFSET(D177:$R177,0,SearchDay-1),"&lt;="&amp; ValidC,OFFSET(D177:$R177,0,SearchDay-1),"&gt;-1"),0),0)</f>
        <v>0</v>
      </c>
      <c r="W177" t="str" cm="1">
        <f t="array" aca="1" ref="W177" ca="1">IF(StatTbl[[#This Row],[Кол-во слотов]]&gt;0, B177&amp;" "&amp;C177&amp;" "&amp;_xlfn.TEXTJOIN(", ",FALSE,TEXT(_xlfn._xlws.FILTER(OFFSET($D$8:$Q$8,0,SearchDay-1,,15-SearchDay),(OFFSET(D177:Q177,0,SearchDay-1,,15-SearchDay)&gt;-1)*(OFFSET(D177:Q177,0,SearchDay-1,,15-SearchDay)&lt;=ValidC)),"ДД/ММ")),"")</f>
        <v/>
      </c>
      <c r="X177" t="str">
        <f t="shared" si="3"/>
        <v>СЦ КузнецкКороба</v>
      </c>
      <c r="Z177" s="8"/>
      <c r="AA177" s="8"/>
      <c r="AB177" s="8"/>
      <c r="AC177" s="8"/>
    </row>
    <row r="178" spans="2:29" x14ac:dyDescent="0.45">
      <c r="B178" t="s">
        <v>58</v>
      </c>
      <c r="C178" t="s">
        <v>108</v>
      </c>
      <c r="D178" s="4">
        <v>-1</v>
      </c>
      <c r="E178" s="4">
        <v>-1</v>
      </c>
      <c r="F178" s="4">
        <v>-1</v>
      </c>
      <c r="G178" s="4">
        <v>-1</v>
      </c>
      <c r="H178" s="4">
        <v>-1</v>
      </c>
      <c r="I178" s="4">
        <v>-1</v>
      </c>
      <c r="J178" s="4">
        <v>-1</v>
      </c>
      <c r="K178" s="4">
        <v>-1</v>
      </c>
      <c r="L178" s="4">
        <v>-1</v>
      </c>
      <c r="M178" s="4">
        <v>-1</v>
      </c>
      <c r="N178" s="4">
        <v>-1</v>
      </c>
      <c r="O178" s="4">
        <v>-1</v>
      </c>
      <c r="P178" s="4">
        <v>-1</v>
      </c>
      <c r="Q178" s="4">
        <v>-1</v>
      </c>
      <c r="R178" s="4">
        <v>-1</v>
      </c>
      <c r="S178" s="4"/>
      <c r="T178" s="4" t="str">
        <f>IF(_xlfn.XLOOKUP(StatTbl[[#This Row],[Join]],TargetSlots[Join],TargetSlots[Join],"Не найдено")&lt;&gt;"Не найдено","Ищем","Игнорируем")</f>
        <v>Игнорируем</v>
      </c>
      <c r="U178" s="3" t="str">
        <f ca="1">IF(COUNTIFS(OFFSET(D178:$Q178,0,SearchDay-1,,15-SearchDay),"&lt;="&amp; ValidC,OFFSET(D178:$Q178,0,SearchDay-1,,15-SearchDay),"&gt;-1")&gt;0,"Есть слоты!","Слотов нет")</f>
        <v>Слотов нет</v>
      </c>
      <c r="V178">
        <f ca="1">IF(T178="Ищем",IF(StatTbl[[#This Row],[Availability]]="Есть слоты!",COUNTIFS(OFFSET(D178:$R178,0,SearchDay-1),"&lt;="&amp; ValidC,OFFSET(D178:$R178,0,SearchDay-1),"&gt;-1"),0),0)</f>
        <v>0</v>
      </c>
      <c r="W178" t="str" cm="1">
        <f t="array" aca="1" ref="W178" ca="1">IF(StatTbl[[#This Row],[Кол-во слотов]]&gt;0, B178&amp;" "&amp;C178&amp;" "&amp;_xlfn.TEXTJOIN(", ",FALSE,TEXT(_xlfn._xlws.FILTER(OFFSET($D$8:$Q$8,0,SearchDay-1,,15-SearchDay),(OFFSET(D178:Q178,0,SearchDay-1,,15-SearchDay)&gt;-1)*(OFFSET(D178:Q178,0,SearchDay-1,,15-SearchDay)&lt;=ValidC)),"ДД/ММ")),"")</f>
        <v/>
      </c>
      <c r="X178" t="str">
        <f t="shared" si="3"/>
        <v>СЦ КузнецкМонопаллеты</v>
      </c>
      <c r="Z178" s="8"/>
      <c r="AA178" s="8"/>
      <c r="AB178" s="8"/>
      <c r="AC178" s="8"/>
    </row>
    <row r="179" spans="2:29" x14ac:dyDescent="0.45">
      <c r="B179" t="s">
        <v>58</v>
      </c>
      <c r="C179" t="s">
        <v>6</v>
      </c>
      <c r="D179" s="4">
        <v>-1</v>
      </c>
      <c r="E179" s="4">
        <v>-1</v>
      </c>
      <c r="F179" s="4">
        <v>-1</v>
      </c>
      <c r="G179" s="4">
        <v>-1</v>
      </c>
      <c r="H179" s="4">
        <v>-1</v>
      </c>
      <c r="I179" s="4">
        <v>-1</v>
      </c>
      <c r="J179" s="4">
        <v>-1</v>
      </c>
      <c r="K179" s="4">
        <v>-1</v>
      </c>
      <c r="L179" s="4">
        <v>-1</v>
      </c>
      <c r="M179" s="4">
        <v>-1</v>
      </c>
      <c r="N179" s="4">
        <v>-1</v>
      </c>
      <c r="O179" s="4">
        <v>-1</v>
      </c>
      <c r="P179" s="4">
        <v>-1</v>
      </c>
      <c r="Q179" s="4">
        <v>-1</v>
      </c>
      <c r="R179" s="4">
        <v>-1</v>
      </c>
      <c r="S179" s="4"/>
      <c r="T179" s="4" t="str">
        <f>IF(_xlfn.XLOOKUP(StatTbl[[#This Row],[Join]],TargetSlots[Join],TargetSlots[Join],"Не найдено")&lt;&gt;"Не найдено","Ищем","Игнорируем")</f>
        <v>Игнорируем</v>
      </c>
      <c r="U179" s="3" t="str">
        <f ca="1">IF(COUNTIFS(OFFSET(D179:$Q179,0,SearchDay-1,,15-SearchDay),"&lt;="&amp; ValidC,OFFSET(D179:$Q179,0,SearchDay-1,,15-SearchDay),"&gt;-1")&gt;0,"Есть слоты!","Слотов нет")</f>
        <v>Слотов нет</v>
      </c>
      <c r="V179">
        <f ca="1">IF(T179="Ищем",IF(StatTbl[[#This Row],[Availability]]="Есть слоты!",COUNTIFS(OFFSET(D179:$R179,0,SearchDay-1),"&lt;="&amp; ValidC,OFFSET(D179:$R179,0,SearchDay-1),"&gt;-1"),0),0)</f>
        <v>0</v>
      </c>
      <c r="W179" t="str" cm="1">
        <f t="array" aca="1" ref="W179" ca="1">IF(StatTbl[[#This Row],[Кол-во слотов]]&gt;0, B179&amp;" "&amp;C179&amp;" "&amp;_xlfn.TEXTJOIN(", ",FALSE,TEXT(_xlfn._xlws.FILTER(OFFSET($D$8:$Q$8,0,SearchDay-1,,15-SearchDay),(OFFSET(D179:Q179,0,SearchDay-1,,15-SearchDay)&gt;-1)*(OFFSET(D179:Q179,0,SearchDay-1,,15-SearchDay)&lt;=ValidC)),"ДД/ММ")),"")</f>
        <v/>
      </c>
      <c r="X179" t="str">
        <f t="shared" si="3"/>
        <v>СЦ КузнецкСуперсейф</v>
      </c>
      <c r="Z179" s="8"/>
      <c r="AA179" s="8"/>
      <c r="AB179" s="8"/>
      <c r="AC179" s="8"/>
    </row>
    <row r="180" spans="2:29" x14ac:dyDescent="0.45">
      <c r="B180" t="s">
        <v>59</v>
      </c>
      <c r="C180" t="s">
        <v>107</v>
      </c>
      <c r="D180" s="4">
        <v>-1</v>
      </c>
      <c r="E180" s="4">
        <v>-1</v>
      </c>
      <c r="F180" s="4">
        <v>-1</v>
      </c>
      <c r="G180" s="4">
        <v>-1</v>
      </c>
      <c r="H180" s="4">
        <v>-1</v>
      </c>
      <c r="I180" s="4">
        <v>-1</v>
      </c>
      <c r="J180" s="4">
        <v>-1</v>
      </c>
      <c r="K180" s="4">
        <v>-1</v>
      </c>
      <c r="L180" s="4">
        <v>-1</v>
      </c>
      <c r="M180" s="4">
        <v>-1</v>
      </c>
      <c r="N180" s="4">
        <v>-1</v>
      </c>
      <c r="O180" s="4">
        <v>-1</v>
      </c>
      <c r="P180" s="4">
        <v>-1</v>
      </c>
      <c r="Q180" s="4">
        <v>-1</v>
      </c>
      <c r="R180" s="4">
        <v>-1</v>
      </c>
      <c r="S180" s="4"/>
      <c r="T180" s="4" t="str">
        <f>IF(_xlfn.XLOOKUP(StatTbl[[#This Row],[Join]],TargetSlots[Join],TargetSlots[Join],"Не найдено")&lt;&gt;"Не найдено","Ищем","Игнорируем")</f>
        <v>Игнорируем</v>
      </c>
      <c r="U180" s="3" t="str">
        <f ca="1">IF(COUNTIFS(OFFSET(D180:$Q180,0,SearchDay-1,,15-SearchDay),"&lt;="&amp; ValidC,OFFSET(D180:$Q180,0,SearchDay-1,,15-SearchDay),"&gt;-1")&gt;0,"Есть слоты!","Слотов нет")</f>
        <v>Слотов нет</v>
      </c>
      <c r="V180">
        <f ca="1">IF(T180="Ищем",IF(StatTbl[[#This Row],[Availability]]="Есть слоты!",COUNTIFS(OFFSET(D180:$R180,0,SearchDay-1),"&lt;="&amp; ValidC,OFFSET(D180:$R180,0,SearchDay-1),"&gt;-1"),0),0)</f>
        <v>0</v>
      </c>
      <c r="W180" t="str" cm="1">
        <f t="array" aca="1" ref="W180" ca="1">IF(StatTbl[[#This Row],[Кол-во слотов]]&gt;0, B180&amp;" "&amp;C180&amp;" "&amp;_xlfn.TEXTJOIN(", ",FALSE,TEXT(_xlfn._xlws.FILTER(OFFSET($D$8:$Q$8,0,SearchDay-1,,15-SearchDay),(OFFSET(D180:Q180,0,SearchDay-1,,15-SearchDay)&gt;-1)*(OFFSET(D180:Q180,0,SearchDay-1,,15-SearchDay)&lt;=ValidC)),"ДД/ММ")),"")</f>
        <v/>
      </c>
      <c r="X180" t="str">
        <f t="shared" si="3"/>
        <v>СЦ КурскКороба</v>
      </c>
      <c r="Z180" s="8"/>
      <c r="AA180" s="8"/>
      <c r="AB180" s="8"/>
      <c r="AC180" s="8"/>
    </row>
    <row r="181" spans="2:29" x14ac:dyDescent="0.45">
      <c r="B181" t="s">
        <v>59</v>
      </c>
      <c r="C181" t="s">
        <v>108</v>
      </c>
      <c r="D181" s="4">
        <v>-1</v>
      </c>
      <c r="E181" s="4">
        <v>-1</v>
      </c>
      <c r="F181" s="4">
        <v>-1</v>
      </c>
      <c r="G181" s="4">
        <v>-1</v>
      </c>
      <c r="H181" s="4">
        <v>-1</v>
      </c>
      <c r="I181" s="4">
        <v>-1</v>
      </c>
      <c r="J181" s="4">
        <v>-1</v>
      </c>
      <c r="K181" s="4">
        <v>-1</v>
      </c>
      <c r="L181" s="4">
        <v>-1</v>
      </c>
      <c r="M181" s="4">
        <v>-1</v>
      </c>
      <c r="N181" s="4">
        <v>-1</v>
      </c>
      <c r="O181" s="4">
        <v>-1</v>
      </c>
      <c r="P181" s="4">
        <v>-1</v>
      </c>
      <c r="Q181" s="4">
        <v>-1</v>
      </c>
      <c r="R181" s="4">
        <v>-1</v>
      </c>
      <c r="S181" s="4"/>
      <c r="T181" s="4" t="str">
        <f>IF(_xlfn.XLOOKUP(StatTbl[[#This Row],[Join]],TargetSlots[Join],TargetSlots[Join],"Не найдено")&lt;&gt;"Не найдено","Ищем","Игнорируем")</f>
        <v>Игнорируем</v>
      </c>
      <c r="U181" s="3" t="str">
        <f ca="1">IF(COUNTIFS(OFFSET(D181:$Q181,0,SearchDay-1,,15-SearchDay),"&lt;="&amp; ValidC,OFFSET(D181:$Q181,0,SearchDay-1,,15-SearchDay),"&gt;-1")&gt;0,"Есть слоты!","Слотов нет")</f>
        <v>Слотов нет</v>
      </c>
      <c r="V181">
        <f ca="1">IF(T181="Ищем",IF(StatTbl[[#This Row],[Availability]]="Есть слоты!",COUNTIFS(OFFSET(D181:$R181,0,SearchDay-1),"&lt;="&amp; ValidC,OFFSET(D181:$R181,0,SearchDay-1),"&gt;-1"),0),0)</f>
        <v>0</v>
      </c>
      <c r="W181" t="str" cm="1">
        <f t="array" aca="1" ref="W181" ca="1">IF(StatTbl[[#This Row],[Кол-во слотов]]&gt;0, B181&amp;" "&amp;C181&amp;" "&amp;_xlfn.TEXTJOIN(", ",FALSE,TEXT(_xlfn._xlws.FILTER(OFFSET($D$8:$Q$8,0,SearchDay-1,,15-SearchDay),(OFFSET(D181:Q181,0,SearchDay-1,,15-SearchDay)&gt;-1)*(OFFSET(D181:Q181,0,SearchDay-1,,15-SearchDay)&lt;=ValidC)),"ДД/ММ")),"")</f>
        <v/>
      </c>
      <c r="X181" t="str">
        <f t="shared" si="3"/>
        <v>СЦ КурскМонопаллеты</v>
      </c>
      <c r="Z181" s="8"/>
      <c r="AA181" s="8"/>
      <c r="AB181" s="8"/>
      <c r="AC181" s="8"/>
    </row>
    <row r="182" spans="2:29" x14ac:dyDescent="0.45">
      <c r="B182" t="s">
        <v>59</v>
      </c>
      <c r="C182" t="s">
        <v>6</v>
      </c>
      <c r="D182" s="4">
        <v>-1</v>
      </c>
      <c r="E182" s="4">
        <v>-1</v>
      </c>
      <c r="F182" s="4">
        <v>-1</v>
      </c>
      <c r="G182" s="4">
        <v>-1</v>
      </c>
      <c r="H182" s="4">
        <v>-1</v>
      </c>
      <c r="I182" s="4">
        <v>-1</v>
      </c>
      <c r="J182" s="4">
        <v>-1</v>
      </c>
      <c r="K182" s="4">
        <v>-1</v>
      </c>
      <c r="L182" s="4">
        <v>-1</v>
      </c>
      <c r="M182" s="4">
        <v>-1</v>
      </c>
      <c r="N182" s="4">
        <v>-1</v>
      </c>
      <c r="O182" s="4">
        <v>-1</v>
      </c>
      <c r="P182" s="4">
        <v>-1</v>
      </c>
      <c r="Q182" s="4">
        <v>-1</v>
      </c>
      <c r="R182" s="4">
        <v>-1</v>
      </c>
      <c r="S182" s="4"/>
      <c r="T182" s="4" t="str">
        <f>IF(_xlfn.XLOOKUP(StatTbl[[#This Row],[Join]],TargetSlots[Join],TargetSlots[Join],"Не найдено")&lt;&gt;"Не найдено","Ищем","Игнорируем")</f>
        <v>Игнорируем</v>
      </c>
      <c r="U182" s="3" t="str">
        <f ca="1">IF(COUNTIFS(OFFSET(D182:$Q182,0,SearchDay-1,,15-SearchDay),"&lt;="&amp; ValidC,OFFSET(D182:$Q182,0,SearchDay-1,,15-SearchDay),"&gt;-1")&gt;0,"Есть слоты!","Слотов нет")</f>
        <v>Слотов нет</v>
      </c>
      <c r="V182">
        <f ca="1">IF(T182="Ищем",IF(StatTbl[[#This Row],[Availability]]="Есть слоты!",COUNTIFS(OFFSET(D182:$R182,0,SearchDay-1),"&lt;="&amp; ValidC,OFFSET(D182:$R182,0,SearchDay-1),"&gt;-1"),0),0)</f>
        <v>0</v>
      </c>
      <c r="W182" t="str" cm="1">
        <f t="array" aca="1" ref="W182" ca="1">IF(StatTbl[[#This Row],[Кол-во слотов]]&gt;0, B182&amp;" "&amp;C182&amp;" "&amp;_xlfn.TEXTJOIN(", ",FALSE,TEXT(_xlfn._xlws.FILTER(OFFSET($D$8:$Q$8,0,SearchDay-1,,15-SearchDay),(OFFSET(D182:Q182,0,SearchDay-1,,15-SearchDay)&gt;-1)*(OFFSET(D182:Q182,0,SearchDay-1,,15-SearchDay)&lt;=ValidC)),"ДД/ММ")),"")</f>
        <v/>
      </c>
      <c r="X182" t="str">
        <f t="shared" si="3"/>
        <v>СЦ КурскСуперсейф</v>
      </c>
      <c r="Z182" s="8"/>
      <c r="AA182" s="8"/>
      <c r="AB182" s="8"/>
      <c r="AC182" s="8"/>
    </row>
    <row r="183" spans="2:29" x14ac:dyDescent="0.45">
      <c r="B183" t="s">
        <v>60</v>
      </c>
      <c r="C183" t="s">
        <v>107</v>
      </c>
      <c r="D183" s="4">
        <v>-1</v>
      </c>
      <c r="E183" s="4">
        <v>-1</v>
      </c>
      <c r="F183" s="4">
        <v>-1</v>
      </c>
      <c r="G183" s="4">
        <v>-1</v>
      </c>
      <c r="H183" s="4">
        <v>-1</v>
      </c>
      <c r="I183" s="4">
        <v>-1</v>
      </c>
      <c r="J183" s="4">
        <v>-1</v>
      </c>
      <c r="K183" s="4">
        <v>-1</v>
      </c>
      <c r="L183" s="4">
        <v>-1</v>
      </c>
      <c r="M183" s="4">
        <v>-1</v>
      </c>
      <c r="N183" s="4">
        <v>-1</v>
      </c>
      <c r="O183" s="4">
        <v>-1</v>
      </c>
      <c r="P183" s="4">
        <v>-1</v>
      </c>
      <c r="Q183" s="4">
        <v>-1</v>
      </c>
      <c r="R183" s="4">
        <v>-1</v>
      </c>
      <c r="S183" s="4"/>
      <c r="T183" s="4" t="str">
        <f>IF(_xlfn.XLOOKUP(StatTbl[[#This Row],[Join]],TargetSlots[Join],TargetSlots[Join],"Не найдено")&lt;&gt;"Не найдено","Ищем","Игнорируем")</f>
        <v>Игнорируем</v>
      </c>
      <c r="U183" s="3" t="str">
        <f ca="1">IF(COUNTIFS(OFFSET(D183:$Q183,0,SearchDay-1,,15-SearchDay),"&lt;="&amp; ValidC,OFFSET(D183:$Q183,0,SearchDay-1,,15-SearchDay),"&gt;-1")&gt;0,"Есть слоты!","Слотов нет")</f>
        <v>Слотов нет</v>
      </c>
      <c r="V183">
        <f ca="1">IF(T183="Ищем",IF(StatTbl[[#This Row],[Availability]]="Есть слоты!",COUNTIFS(OFFSET(D183:$R183,0,SearchDay-1),"&lt;="&amp; ValidC,OFFSET(D183:$R183,0,SearchDay-1),"&gt;-1"),0),0)</f>
        <v>0</v>
      </c>
      <c r="W183" t="str" cm="1">
        <f t="array" aca="1" ref="W183" ca="1">IF(StatTbl[[#This Row],[Кол-во слотов]]&gt;0, B183&amp;" "&amp;C183&amp;" "&amp;_xlfn.TEXTJOIN(", ",FALSE,TEXT(_xlfn._xlws.FILTER(OFFSET($D$8:$Q$8,0,SearchDay-1,,15-SearchDay),(OFFSET(D183:Q183,0,SearchDay-1,,15-SearchDay)&gt;-1)*(OFFSET(D183:Q183,0,SearchDay-1,,15-SearchDay)&lt;=ValidC)),"ДД/ММ")),"")</f>
        <v/>
      </c>
      <c r="X183" t="str">
        <f t="shared" si="3"/>
        <v>СЦ ЛипецкКороба</v>
      </c>
      <c r="Z183" s="8"/>
      <c r="AA183" s="8"/>
      <c r="AB183" s="8"/>
      <c r="AC183" s="8"/>
    </row>
    <row r="184" spans="2:29" x14ac:dyDescent="0.45">
      <c r="B184" t="s">
        <v>60</v>
      </c>
      <c r="C184" t="s">
        <v>108</v>
      </c>
      <c r="D184" s="4">
        <v>-1</v>
      </c>
      <c r="E184" s="4">
        <v>-1</v>
      </c>
      <c r="F184" s="4">
        <v>-1</v>
      </c>
      <c r="G184" s="4">
        <v>-1</v>
      </c>
      <c r="H184" s="4">
        <v>-1</v>
      </c>
      <c r="I184" s="4">
        <v>-1</v>
      </c>
      <c r="J184" s="4">
        <v>-1</v>
      </c>
      <c r="K184" s="4">
        <v>-1</v>
      </c>
      <c r="L184" s="4">
        <v>-1</v>
      </c>
      <c r="M184" s="4">
        <v>-1</v>
      </c>
      <c r="N184" s="4">
        <v>-1</v>
      </c>
      <c r="O184" s="4">
        <v>-1</v>
      </c>
      <c r="P184" s="4">
        <v>-1</v>
      </c>
      <c r="Q184" s="4">
        <v>-1</v>
      </c>
      <c r="R184" s="4">
        <v>-1</v>
      </c>
      <c r="S184" s="4"/>
      <c r="T184" s="4" t="str">
        <f>IF(_xlfn.XLOOKUP(StatTbl[[#This Row],[Join]],TargetSlots[Join],TargetSlots[Join],"Не найдено")&lt;&gt;"Не найдено","Ищем","Игнорируем")</f>
        <v>Игнорируем</v>
      </c>
      <c r="U184" s="3" t="str">
        <f ca="1">IF(COUNTIFS(OFFSET(D184:$Q184,0,SearchDay-1,,15-SearchDay),"&lt;="&amp; ValidC,OFFSET(D184:$Q184,0,SearchDay-1,,15-SearchDay),"&gt;-1")&gt;0,"Есть слоты!","Слотов нет")</f>
        <v>Слотов нет</v>
      </c>
      <c r="V184">
        <f ca="1">IF(T184="Ищем",IF(StatTbl[[#This Row],[Availability]]="Есть слоты!",COUNTIFS(OFFSET(D184:$R184,0,SearchDay-1),"&lt;="&amp; ValidC,OFFSET(D184:$R184,0,SearchDay-1),"&gt;-1"),0),0)</f>
        <v>0</v>
      </c>
      <c r="W184" t="str" cm="1">
        <f t="array" aca="1" ref="W184" ca="1">IF(StatTbl[[#This Row],[Кол-во слотов]]&gt;0, B184&amp;" "&amp;C184&amp;" "&amp;_xlfn.TEXTJOIN(", ",FALSE,TEXT(_xlfn._xlws.FILTER(OFFSET($D$8:$Q$8,0,SearchDay-1,,15-SearchDay),(OFFSET(D184:Q184,0,SearchDay-1,,15-SearchDay)&gt;-1)*(OFFSET(D184:Q184,0,SearchDay-1,,15-SearchDay)&lt;=ValidC)),"ДД/ММ")),"")</f>
        <v/>
      </c>
      <c r="X184" t="str">
        <f t="shared" si="3"/>
        <v>СЦ ЛипецкМонопаллеты</v>
      </c>
      <c r="Z184" s="8"/>
      <c r="AA184" s="8"/>
      <c r="AB184" s="8"/>
      <c r="AC184" s="8"/>
    </row>
    <row r="185" spans="2:29" x14ac:dyDescent="0.45">
      <c r="B185" t="s">
        <v>60</v>
      </c>
      <c r="C185" t="s">
        <v>6</v>
      </c>
      <c r="D185" s="4">
        <v>-1</v>
      </c>
      <c r="E185" s="4">
        <v>-1</v>
      </c>
      <c r="F185" s="4">
        <v>-1</v>
      </c>
      <c r="G185" s="4">
        <v>-1</v>
      </c>
      <c r="H185" s="4">
        <v>-1</v>
      </c>
      <c r="I185" s="4">
        <v>-1</v>
      </c>
      <c r="J185" s="4">
        <v>-1</v>
      </c>
      <c r="K185" s="4">
        <v>-1</v>
      </c>
      <c r="L185" s="4">
        <v>-1</v>
      </c>
      <c r="M185" s="4">
        <v>-1</v>
      </c>
      <c r="N185" s="4">
        <v>-1</v>
      </c>
      <c r="O185" s="4">
        <v>-1</v>
      </c>
      <c r="P185" s="4">
        <v>-1</v>
      </c>
      <c r="Q185" s="4">
        <v>-1</v>
      </c>
      <c r="R185" s="4">
        <v>-1</v>
      </c>
      <c r="S185" s="4"/>
      <c r="T185" s="4" t="str">
        <f>IF(_xlfn.XLOOKUP(StatTbl[[#This Row],[Join]],TargetSlots[Join],TargetSlots[Join],"Не найдено")&lt;&gt;"Не найдено","Ищем","Игнорируем")</f>
        <v>Игнорируем</v>
      </c>
      <c r="U185" s="3" t="str">
        <f ca="1">IF(COUNTIFS(OFFSET(D185:$Q185,0,SearchDay-1,,15-SearchDay),"&lt;="&amp; ValidC,OFFSET(D185:$Q185,0,SearchDay-1,,15-SearchDay),"&gt;-1")&gt;0,"Есть слоты!","Слотов нет")</f>
        <v>Слотов нет</v>
      </c>
      <c r="V185">
        <f ca="1">IF(T185="Ищем",IF(StatTbl[[#This Row],[Availability]]="Есть слоты!",COUNTIFS(OFFSET(D185:$R185,0,SearchDay-1),"&lt;="&amp; ValidC,OFFSET(D185:$R185,0,SearchDay-1),"&gt;-1"),0),0)</f>
        <v>0</v>
      </c>
      <c r="W185" t="str" cm="1">
        <f t="array" aca="1" ref="W185" ca="1">IF(StatTbl[[#This Row],[Кол-во слотов]]&gt;0, B185&amp;" "&amp;C185&amp;" "&amp;_xlfn.TEXTJOIN(", ",FALSE,TEXT(_xlfn._xlws.FILTER(OFFSET($D$8:$Q$8,0,SearchDay-1,,15-SearchDay),(OFFSET(D185:Q185,0,SearchDay-1,,15-SearchDay)&gt;-1)*(OFFSET(D185:Q185,0,SearchDay-1,,15-SearchDay)&lt;=ValidC)),"ДД/ММ")),"")</f>
        <v/>
      </c>
      <c r="X185" t="str">
        <f t="shared" si="3"/>
        <v>СЦ ЛипецкСуперсейф</v>
      </c>
      <c r="Z185" s="8"/>
      <c r="AA185" s="8"/>
      <c r="AB185" s="8"/>
      <c r="AC185" s="8"/>
    </row>
    <row r="186" spans="2:29" x14ac:dyDescent="0.45">
      <c r="B186" t="s">
        <v>61</v>
      </c>
      <c r="C186" t="s">
        <v>107</v>
      </c>
      <c r="D186" s="4">
        <v>-1</v>
      </c>
      <c r="E186" s="4">
        <v>-1</v>
      </c>
      <c r="F186" s="4">
        <v>-1</v>
      </c>
      <c r="G186" s="4">
        <v>-1</v>
      </c>
      <c r="H186" s="4">
        <v>-1</v>
      </c>
      <c r="I186" s="4">
        <v>-1</v>
      </c>
      <c r="J186" s="4">
        <v>-1</v>
      </c>
      <c r="K186" s="4">
        <v>-1</v>
      </c>
      <c r="L186" s="4">
        <v>-1</v>
      </c>
      <c r="M186" s="4">
        <v>-1</v>
      </c>
      <c r="N186" s="4">
        <v>-1</v>
      </c>
      <c r="O186" s="4">
        <v>-1</v>
      </c>
      <c r="P186" s="4">
        <v>-1</v>
      </c>
      <c r="Q186" s="4">
        <v>-1</v>
      </c>
      <c r="R186" s="4">
        <v>-1</v>
      </c>
      <c r="S186" s="4"/>
      <c r="T186" s="4" t="str">
        <f>IF(_xlfn.XLOOKUP(StatTbl[[#This Row],[Join]],TargetSlots[Join],TargetSlots[Join],"Не найдено")&lt;&gt;"Не найдено","Ищем","Игнорируем")</f>
        <v>Игнорируем</v>
      </c>
      <c r="U186" s="3" t="str">
        <f ca="1">IF(COUNTIFS(OFFSET(D186:$Q186,0,SearchDay-1,,15-SearchDay),"&lt;="&amp; ValidC,OFFSET(D186:$Q186,0,SearchDay-1,,15-SearchDay),"&gt;-1")&gt;0,"Есть слоты!","Слотов нет")</f>
        <v>Слотов нет</v>
      </c>
      <c r="V186">
        <f ca="1">IF(T186="Ищем",IF(StatTbl[[#This Row],[Availability]]="Есть слоты!",COUNTIFS(OFFSET(D186:$R186,0,SearchDay-1),"&lt;="&amp; ValidC,OFFSET(D186:$R186,0,SearchDay-1),"&gt;-1"),0),0)</f>
        <v>0</v>
      </c>
      <c r="W186" t="str" cm="1">
        <f t="array" aca="1" ref="W186" ca="1">IF(StatTbl[[#This Row],[Кол-во слотов]]&gt;0, B186&amp;" "&amp;C186&amp;" "&amp;_xlfn.TEXTJOIN(", ",FALSE,TEXT(_xlfn._xlws.FILTER(OFFSET($D$8:$Q$8,0,SearchDay-1,,15-SearchDay),(OFFSET(D186:Q186,0,SearchDay-1,,15-SearchDay)&gt;-1)*(OFFSET(D186:Q186,0,SearchDay-1,,15-SearchDay)&lt;=ValidC)),"ДД/ММ")),"")</f>
        <v/>
      </c>
      <c r="X186" t="str">
        <f t="shared" si="3"/>
        <v>СЦ МахачкалаКороба</v>
      </c>
      <c r="Z186" s="8"/>
      <c r="AA186" s="8"/>
      <c r="AB186" s="8"/>
      <c r="AC186" s="8"/>
    </row>
    <row r="187" spans="2:29" x14ac:dyDescent="0.45">
      <c r="B187" t="s">
        <v>61</v>
      </c>
      <c r="C187" t="s">
        <v>108</v>
      </c>
      <c r="D187" s="4">
        <v>-1</v>
      </c>
      <c r="E187" s="4">
        <v>-1</v>
      </c>
      <c r="F187" s="4">
        <v>-1</v>
      </c>
      <c r="G187" s="4">
        <v>-1</v>
      </c>
      <c r="H187" s="4">
        <v>-1</v>
      </c>
      <c r="I187" s="4">
        <v>-1</v>
      </c>
      <c r="J187" s="4">
        <v>-1</v>
      </c>
      <c r="K187" s="4">
        <v>-1</v>
      </c>
      <c r="L187" s="4">
        <v>-1</v>
      </c>
      <c r="M187" s="4">
        <v>-1</v>
      </c>
      <c r="N187" s="4">
        <v>-1</v>
      </c>
      <c r="O187" s="4">
        <v>-1</v>
      </c>
      <c r="P187" s="4">
        <v>-1</v>
      </c>
      <c r="Q187" s="4">
        <v>-1</v>
      </c>
      <c r="R187" s="4">
        <v>-1</v>
      </c>
      <c r="S187" s="4"/>
      <c r="T187" s="4" t="str">
        <f>IF(_xlfn.XLOOKUP(StatTbl[[#This Row],[Join]],TargetSlots[Join],TargetSlots[Join],"Не найдено")&lt;&gt;"Не найдено","Ищем","Игнорируем")</f>
        <v>Игнорируем</v>
      </c>
      <c r="U187" s="3" t="str">
        <f ca="1">IF(COUNTIFS(OFFSET(D187:$Q187,0,SearchDay-1,,15-SearchDay),"&lt;="&amp; ValidC,OFFSET(D187:$Q187,0,SearchDay-1,,15-SearchDay),"&gt;-1")&gt;0,"Есть слоты!","Слотов нет")</f>
        <v>Слотов нет</v>
      </c>
      <c r="V187">
        <f ca="1">IF(T187="Ищем",IF(StatTbl[[#This Row],[Availability]]="Есть слоты!",COUNTIFS(OFFSET(D187:$R187,0,SearchDay-1),"&lt;="&amp; ValidC,OFFSET(D187:$R187,0,SearchDay-1),"&gt;-1"),0),0)</f>
        <v>0</v>
      </c>
      <c r="W187" t="str" cm="1">
        <f t="array" aca="1" ref="W187" ca="1">IF(StatTbl[[#This Row],[Кол-во слотов]]&gt;0, B187&amp;" "&amp;C187&amp;" "&amp;_xlfn.TEXTJOIN(", ",FALSE,TEXT(_xlfn._xlws.FILTER(OFFSET($D$8:$Q$8,0,SearchDay-1,,15-SearchDay),(OFFSET(D187:Q187,0,SearchDay-1,,15-SearchDay)&gt;-1)*(OFFSET(D187:Q187,0,SearchDay-1,,15-SearchDay)&lt;=ValidC)),"ДД/ММ")),"")</f>
        <v/>
      </c>
      <c r="X187" t="str">
        <f t="shared" si="3"/>
        <v>СЦ МахачкалаМонопаллеты</v>
      </c>
      <c r="Z187" s="8"/>
      <c r="AA187" s="8"/>
      <c r="AB187" s="8"/>
      <c r="AC187" s="8"/>
    </row>
    <row r="188" spans="2:29" x14ac:dyDescent="0.45">
      <c r="B188" t="s">
        <v>61</v>
      </c>
      <c r="C188" t="s">
        <v>6</v>
      </c>
      <c r="D188" s="4">
        <v>-1</v>
      </c>
      <c r="E188" s="4">
        <v>-1</v>
      </c>
      <c r="F188" s="4">
        <v>-1</v>
      </c>
      <c r="G188" s="4">
        <v>-1</v>
      </c>
      <c r="H188" s="4">
        <v>-1</v>
      </c>
      <c r="I188" s="4">
        <v>-1</v>
      </c>
      <c r="J188" s="4">
        <v>-1</v>
      </c>
      <c r="K188" s="4">
        <v>-1</v>
      </c>
      <c r="L188" s="4">
        <v>-1</v>
      </c>
      <c r="M188" s="4">
        <v>-1</v>
      </c>
      <c r="N188" s="4">
        <v>-1</v>
      </c>
      <c r="O188" s="4">
        <v>-1</v>
      </c>
      <c r="P188" s="4">
        <v>-1</v>
      </c>
      <c r="Q188" s="4">
        <v>-1</v>
      </c>
      <c r="R188" s="4">
        <v>-1</v>
      </c>
      <c r="S188" s="4"/>
      <c r="T188" s="4" t="str">
        <f>IF(_xlfn.XLOOKUP(StatTbl[[#This Row],[Join]],TargetSlots[Join],TargetSlots[Join],"Не найдено")&lt;&gt;"Не найдено","Ищем","Игнорируем")</f>
        <v>Игнорируем</v>
      </c>
      <c r="U188" s="3" t="str">
        <f ca="1">IF(COUNTIFS(OFFSET(D188:$Q188,0,SearchDay-1,,15-SearchDay),"&lt;="&amp; ValidC,OFFSET(D188:$Q188,0,SearchDay-1,,15-SearchDay),"&gt;-1")&gt;0,"Есть слоты!","Слотов нет")</f>
        <v>Слотов нет</v>
      </c>
      <c r="V188">
        <f ca="1">IF(T188="Ищем",IF(StatTbl[[#This Row],[Availability]]="Есть слоты!",COUNTIFS(OFFSET(D188:$R188,0,SearchDay-1),"&lt;="&amp; ValidC,OFFSET(D188:$R188,0,SearchDay-1),"&gt;-1"),0),0)</f>
        <v>0</v>
      </c>
      <c r="W188" t="str" cm="1">
        <f t="array" aca="1" ref="W188" ca="1">IF(StatTbl[[#This Row],[Кол-во слотов]]&gt;0, B188&amp;" "&amp;C188&amp;" "&amp;_xlfn.TEXTJOIN(", ",FALSE,TEXT(_xlfn._xlws.FILTER(OFFSET($D$8:$Q$8,0,SearchDay-1,,15-SearchDay),(OFFSET(D188:Q188,0,SearchDay-1,,15-SearchDay)&gt;-1)*(OFFSET(D188:Q188,0,SearchDay-1,,15-SearchDay)&lt;=ValidC)),"ДД/ММ")),"")</f>
        <v/>
      </c>
      <c r="X188" t="str">
        <f t="shared" si="3"/>
        <v>СЦ МахачкалаСуперсейф</v>
      </c>
      <c r="Z188" s="8"/>
      <c r="AA188" s="8"/>
      <c r="AB188" s="8"/>
      <c r="AC188" s="8"/>
    </row>
    <row r="189" spans="2:29" x14ac:dyDescent="0.45">
      <c r="B189" t="s">
        <v>62</v>
      </c>
      <c r="C189" t="s">
        <v>107</v>
      </c>
      <c r="D189" s="4">
        <v>0</v>
      </c>
      <c r="E189" s="4">
        <v>0</v>
      </c>
      <c r="F189" s="4">
        <v>0</v>
      </c>
      <c r="G189" s="4">
        <v>0</v>
      </c>
      <c r="H189" s="4">
        <v>0</v>
      </c>
      <c r="I189" s="4">
        <v>0</v>
      </c>
      <c r="J189" s="4">
        <v>0</v>
      </c>
      <c r="K189" s="4">
        <v>0</v>
      </c>
      <c r="L189" s="4">
        <v>0</v>
      </c>
      <c r="M189" s="4">
        <v>0</v>
      </c>
      <c r="N189" s="4">
        <v>0</v>
      </c>
      <c r="O189" s="4">
        <v>0</v>
      </c>
      <c r="P189" s="4">
        <v>0</v>
      </c>
      <c r="Q189" s="4">
        <v>-1</v>
      </c>
      <c r="R189" s="4">
        <v>-1</v>
      </c>
      <c r="S189" s="4"/>
      <c r="T189" s="4" t="str">
        <f>IF(_xlfn.XLOOKUP(StatTbl[[#This Row],[Join]],TargetSlots[Join],TargetSlots[Join],"Не найдено")&lt;&gt;"Не найдено","Ищем","Игнорируем")</f>
        <v>Игнорируем</v>
      </c>
      <c r="U189" s="3" t="str">
        <f ca="1">IF(COUNTIFS(OFFSET(D189:$Q189,0,SearchDay-1,,15-SearchDay),"&lt;="&amp; ValidC,OFFSET(D189:$Q189,0,SearchDay-1,,15-SearchDay),"&gt;-1")&gt;0,"Есть слоты!","Слотов нет")</f>
        <v>Есть слоты!</v>
      </c>
      <c r="V189">
        <f ca="1">IF(T189="Ищем",IF(StatTbl[[#This Row],[Availability]]="Есть слоты!",COUNTIFS(OFFSET(D189:$R189,0,SearchDay-1),"&lt;="&amp; ValidC,OFFSET(D189:$R189,0,SearchDay-1),"&gt;-1"),0),0)</f>
        <v>0</v>
      </c>
      <c r="W189" t="str" cm="1">
        <f t="array" aca="1" ref="W189" ca="1">IF(StatTbl[[#This Row],[Кол-во слотов]]&gt;0, B189&amp;" "&amp;C189&amp;" "&amp;_xlfn.TEXTJOIN(", ",FALSE,TEXT(_xlfn._xlws.FILTER(OFFSET($D$8:$Q$8,0,SearchDay-1,,15-SearchDay),(OFFSET(D189:Q189,0,SearchDay-1,,15-SearchDay)&gt;-1)*(OFFSET(D189:Q189,0,SearchDay-1,,15-SearchDay)&lt;=ValidC)),"ДД/ММ")),"")</f>
        <v/>
      </c>
      <c r="X189" t="str">
        <f t="shared" si="3"/>
        <v>СЦ МурманскКороба</v>
      </c>
      <c r="Z189" s="8"/>
      <c r="AA189" s="8"/>
      <c r="AB189" s="8"/>
      <c r="AC189" s="8"/>
    </row>
    <row r="190" spans="2:29" x14ac:dyDescent="0.45">
      <c r="B190" t="s">
        <v>62</v>
      </c>
      <c r="C190" t="s">
        <v>108</v>
      </c>
      <c r="D190" s="4">
        <v>-1</v>
      </c>
      <c r="E190" s="4">
        <v>-1</v>
      </c>
      <c r="F190" s="4">
        <v>-1</v>
      </c>
      <c r="G190" s="4">
        <v>-1</v>
      </c>
      <c r="H190" s="4">
        <v>-1</v>
      </c>
      <c r="I190" s="4">
        <v>-1</v>
      </c>
      <c r="J190" s="4">
        <v>-1</v>
      </c>
      <c r="K190" s="4">
        <v>-1</v>
      </c>
      <c r="L190" s="4">
        <v>-1</v>
      </c>
      <c r="M190" s="4">
        <v>-1</v>
      </c>
      <c r="N190" s="4">
        <v>-1</v>
      </c>
      <c r="O190" s="4">
        <v>-1</v>
      </c>
      <c r="P190" s="4">
        <v>-1</v>
      </c>
      <c r="Q190" s="4">
        <v>-1</v>
      </c>
      <c r="R190" s="4">
        <v>-1</v>
      </c>
      <c r="S190" s="4"/>
      <c r="T190" s="4" t="str">
        <f>IF(_xlfn.XLOOKUP(StatTbl[[#This Row],[Join]],TargetSlots[Join],TargetSlots[Join],"Не найдено")&lt;&gt;"Не найдено","Ищем","Игнорируем")</f>
        <v>Игнорируем</v>
      </c>
      <c r="U190" s="3" t="str">
        <f ca="1">IF(COUNTIFS(OFFSET(D190:$Q190,0,SearchDay-1,,15-SearchDay),"&lt;="&amp; ValidC,OFFSET(D190:$Q190,0,SearchDay-1,,15-SearchDay),"&gt;-1")&gt;0,"Есть слоты!","Слотов нет")</f>
        <v>Слотов нет</v>
      </c>
      <c r="V190">
        <f ca="1">IF(T190="Ищем",IF(StatTbl[[#This Row],[Availability]]="Есть слоты!",COUNTIFS(OFFSET(D190:$R190,0,SearchDay-1),"&lt;="&amp; ValidC,OFFSET(D190:$R190,0,SearchDay-1),"&gt;-1"),0),0)</f>
        <v>0</v>
      </c>
      <c r="W190" t="str" cm="1">
        <f t="array" aca="1" ref="W190" ca="1">IF(StatTbl[[#This Row],[Кол-во слотов]]&gt;0, B190&amp;" "&amp;C190&amp;" "&amp;_xlfn.TEXTJOIN(", ",FALSE,TEXT(_xlfn._xlws.FILTER(OFFSET($D$8:$Q$8,0,SearchDay-1,,15-SearchDay),(OFFSET(D190:Q190,0,SearchDay-1,,15-SearchDay)&gt;-1)*(OFFSET(D190:Q190,0,SearchDay-1,,15-SearchDay)&lt;=ValidC)),"ДД/ММ")),"")</f>
        <v/>
      </c>
      <c r="X190" t="str">
        <f t="shared" si="3"/>
        <v>СЦ МурманскМонопаллеты</v>
      </c>
      <c r="Z190" s="8"/>
      <c r="AA190" s="8"/>
      <c r="AB190" s="8"/>
      <c r="AC190" s="8"/>
    </row>
    <row r="191" spans="2:29" x14ac:dyDescent="0.45">
      <c r="B191" t="s">
        <v>62</v>
      </c>
      <c r="C191" t="s">
        <v>6</v>
      </c>
      <c r="D191" s="4">
        <v>-1</v>
      </c>
      <c r="E191" s="4">
        <v>-1</v>
      </c>
      <c r="F191" s="4">
        <v>-1</v>
      </c>
      <c r="G191" s="4">
        <v>-1</v>
      </c>
      <c r="H191" s="4">
        <v>-1</v>
      </c>
      <c r="I191" s="4">
        <v>-1</v>
      </c>
      <c r="J191" s="4">
        <v>-1</v>
      </c>
      <c r="K191" s="4">
        <v>-1</v>
      </c>
      <c r="L191" s="4">
        <v>-1</v>
      </c>
      <c r="M191" s="4">
        <v>-1</v>
      </c>
      <c r="N191" s="4">
        <v>-1</v>
      </c>
      <c r="O191" s="4">
        <v>-1</v>
      </c>
      <c r="P191" s="4">
        <v>-1</v>
      </c>
      <c r="Q191" s="4">
        <v>-1</v>
      </c>
      <c r="R191" s="4">
        <v>-1</v>
      </c>
      <c r="S191" s="4"/>
      <c r="T191" s="4" t="str">
        <f>IF(_xlfn.XLOOKUP(StatTbl[[#This Row],[Join]],TargetSlots[Join],TargetSlots[Join],"Не найдено")&lt;&gt;"Не найдено","Ищем","Игнорируем")</f>
        <v>Игнорируем</v>
      </c>
      <c r="U191" s="3" t="str">
        <f ca="1">IF(COUNTIFS(OFFSET(D191:$Q191,0,SearchDay-1,,15-SearchDay),"&lt;="&amp; ValidC,OFFSET(D191:$Q191,0,SearchDay-1,,15-SearchDay),"&gt;-1")&gt;0,"Есть слоты!","Слотов нет")</f>
        <v>Слотов нет</v>
      </c>
      <c r="V191">
        <f ca="1">IF(T191="Ищем",IF(StatTbl[[#This Row],[Availability]]="Есть слоты!",COUNTIFS(OFFSET(D191:$R191,0,SearchDay-1),"&lt;="&amp; ValidC,OFFSET(D191:$R191,0,SearchDay-1),"&gt;-1"),0),0)</f>
        <v>0</v>
      </c>
      <c r="W191" t="str" cm="1">
        <f t="array" aca="1" ref="W191" ca="1">IF(StatTbl[[#This Row],[Кол-во слотов]]&gt;0, B191&amp;" "&amp;C191&amp;" "&amp;_xlfn.TEXTJOIN(", ",FALSE,TEXT(_xlfn._xlws.FILTER(OFFSET($D$8:$Q$8,0,SearchDay-1,,15-SearchDay),(OFFSET(D191:Q191,0,SearchDay-1,,15-SearchDay)&gt;-1)*(OFFSET(D191:Q191,0,SearchDay-1,,15-SearchDay)&lt;=ValidC)),"ДД/ММ")),"")</f>
        <v/>
      </c>
      <c r="X191" t="str">
        <f t="shared" si="3"/>
        <v>СЦ МурманскСуперсейф</v>
      </c>
      <c r="Z191" s="8"/>
      <c r="AA191" s="8"/>
      <c r="AB191" s="8"/>
      <c r="AC191" s="8"/>
    </row>
    <row r="192" spans="2:29" x14ac:dyDescent="0.45">
      <c r="B192" t="s">
        <v>63</v>
      </c>
      <c r="C192" t="s">
        <v>107</v>
      </c>
      <c r="D192" s="4">
        <v>-1</v>
      </c>
      <c r="E192" s="4">
        <v>-1</v>
      </c>
      <c r="F192" s="4">
        <v>-1</v>
      </c>
      <c r="G192" s="4">
        <v>-1</v>
      </c>
      <c r="H192" s="4">
        <v>-1</v>
      </c>
      <c r="I192" s="4">
        <v>-1</v>
      </c>
      <c r="J192" s="4">
        <v>-1</v>
      </c>
      <c r="K192" s="4">
        <v>-1</v>
      </c>
      <c r="L192" s="4">
        <v>-1</v>
      </c>
      <c r="M192" s="4">
        <v>-1</v>
      </c>
      <c r="N192" s="4">
        <v>-1</v>
      </c>
      <c r="O192" s="4">
        <v>-1</v>
      </c>
      <c r="P192" s="4">
        <v>-1</v>
      </c>
      <c r="Q192" s="4">
        <v>-1</v>
      </c>
      <c r="R192" s="4">
        <v>-1</v>
      </c>
      <c r="S192" s="4"/>
      <c r="T192" s="4" t="str">
        <f>IF(_xlfn.XLOOKUP(StatTbl[[#This Row],[Join]],TargetSlots[Join],TargetSlots[Join],"Не найдено")&lt;&gt;"Не найдено","Ищем","Игнорируем")</f>
        <v>Игнорируем</v>
      </c>
      <c r="U192" s="3" t="str">
        <f ca="1">IF(COUNTIFS(OFFSET(D192:$Q192,0,SearchDay-1,,15-SearchDay),"&lt;="&amp; ValidC,OFFSET(D192:$Q192,0,SearchDay-1,,15-SearchDay),"&gt;-1")&gt;0,"Есть слоты!","Слотов нет")</f>
        <v>Слотов нет</v>
      </c>
      <c r="V192">
        <f ca="1">IF(T192="Ищем",IF(StatTbl[[#This Row],[Availability]]="Есть слоты!",COUNTIFS(OFFSET(D192:$R192,0,SearchDay-1),"&lt;="&amp; ValidC,OFFSET(D192:$R192,0,SearchDay-1),"&gt;-1"),0),0)</f>
        <v>0</v>
      </c>
      <c r="W192" t="str" cm="1">
        <f t="array" aca="1" ref="W192" ca="1">IF(StatTbl[[#This Row],[Кол-во слотов]]&gt;0, B192&amp;" "&amp;C192&amp;" "&amp;_xlfn.TEXTJOIN(", ",FALSE,TEXT(_xlfn._xlws.FILTER(OFFSET($D$8:$Q$8,0,SearchDay-1,,15-SearchDay),(OFFSET(D192:Q192,0,SearchDay-1,,15-SearchDay)&gt;-1)*(OFFSET(D192:Q192,0,SearchDay-1,,15-SearchDay)&lt;=ValidC)),"ДД/ММ")),"")</f>
        <v/>
      </c>
      <c r="X192" t="str">
        <f t="shared" si="3"/>
        <v>СЦ Набережные ЧелныКороба</v>
      </c>
      <c r="Z192" s="8"/>
      <c r="AA192" s="8"/>
      <c r="AB192" s="8"/>
      <c r="AC192" s="8"/>
    </row>
    <row r="193" spans="2:29" x14ac:dyDescent="0.45">
      <c r="B193" t="s">
        <v>63</v>
      </c>
      <c r="C193" t="s">
        <v>108</v>
      </c>
      <c r="D193" s="4">
        <v>-1</v>
      </c>
      <c r="E193" s="4">
        <v>-1</v>
      </c>
      <c r="F193" s="4">
        <v>-1</v>
      </c>
      <c r="G193" s="4">
        <v>-1</v>
      </c>
      <c r="H193" s="4">
        <v>-1</v>
      </c>
      <c r="I193" s="4">
        <v>-1</v>
      </c>
      <c r="J193" s="4">
        <v>-1</v>
      </c>
      <c r="K193" s="4">
        <v>-1</v>
      </c>
      <c r="L193" s="4">
        <v>-1</v>
      </c>
      <c r="M193" s="4">
        <v>-1</v>
      </c>
      <c r="N193" s="4">
        <v>-1</v>
      </c>
      <c r="O193" s="4">
        <v>-1</v>
      </c>
      <c r="P193" s="4">
        <v>-1</v>
      </c>
      <c r="Q193" s="4">
        <v>-1</v>
      </c>
      <c r="R193" s="4">
        <v>-1</v>
      </c>
      <c r="S193" s="4"/>
      <c r="T193" s="4" t="str">
        <f>IF(_xlfn.XLOOKUP(StatTbl[[#This Row],[Join]],TargetSlots[Join],TargetSlots[Join],"Не найдено")&lt;&gt;"Не найдено","Ищем","Игнорируем")</f>
        <v>Игнорируем</v>
      </c>
      <c r="U193" s="3" t="str">
        <f ca="1">IF(COUNTIFS(OFFSET(D193:$Q193,0,SearchDay-1,,15-SearchDay),"&lt;="&amp; ValidC,OFFSET(D193:$Q193,0,SearchDay-1,,15-SearchDay),"&gt;-1")&gt;0,"Есть слоты!","Слотов нет")</f>
        <v>Слотов нет</v>
      </c>
      <c r="V193">
        <f ca="1">IF(T193="Ищем",IF(StatTbl[[#This Row],[Availability]]="Есть слоты!",COUNTIFS(OFFSET(D193:$R193,0,SearchDay-1),"&lt;="&amp; ValidC,OFFSET(D193:$R193,0,SearchDay-1),"&gt;-1"),0),0)</f>
        <v>0</v>
      </c>
      <c r="W193" t="str" cm="1">
        <f t="array" aca="1" ref="W193" ca="1">IF(StatTbl[[#This Row],[Кол-во слотов]]&gt;0, B193&amp;" "&amp;C193&amp;" "&amp;_xlfn.TEXTJOIN(", ",FALSE,TEXT(_xlfn._xlws.FILTER(OFFSET($D$8:$Q$8,0,SearchDay-1,,15-SearchDay),(OFFSET(D193:Q193,0,SearchDay-1,,15-SearchDay)&gt;-1)*(OFFSET(D193:Q193,0,SearchDay-1,,15-SearchDay)&lt;=ValidC)),"ДД/ММ")),"")</f>
        <v/>
      </c>
      <c r="X193" t="str">
        <f t="shared" si="3"/>
        <v>СЦ Набережные ЧелныМонопаллеты</v>
      </c>
      <c r="Z193" s="8"/>
      <c r="AA193" s="8"/>
      <c r="AB193" s="8"/>
      <c r="AC193" s="8"/>
    </row>
    <row r="194" spans="2:29" x14ac:dyDescent="0.45">
      <c r="B194" t="s">
        <v>63</v>
      </c>
      <c r="C194" t="s">
        <v>6</v>
      </c>
      <c r="D194" s="4">
        <v>-1</v>
      </c>
      <c r="E194" s="4">
        <v>-1</v>
      </c>
      <c r="F194" s="4">
        <v>-1</v>
      </c>
      <c r="G194" s="4">
        <v>-1</v>
      </c>
      <c r="H194" s="4">
        <v>-1</v>
      </c>
      <c r="I194" s="4">
        <v>-1</v>
      </c>
      <c r="J194" s="4">
        <v>-1</v>
      </c>
      <c r="K194" s="4">
        <v>-1</v>
      </c>
      <c r="L194" s="4">
        <v>-1</v>
      </c>
      <c r="M194" s="4">
        <v>-1</v>
      </c>
      <c r="N194" s="4">
        <v>-1</v>
      </c>
      <c r="O194" s="4">
        <v>-1</v>
      </c>
      <c r="P194" s="4">
        <v>-1</v>
      </c>
      <c r="Q194" s="4">
        <v>-1</v>
      </c>
      <c r="R194" s="4">
        <v>-1</v>
      </c>
      <c r="S194" s="4"/>
      <c r="T194" s="4" t="str">
        <f>IF(_xlfn.XLOOKUP(StatTbl[[#This Row],[Join]],TargetSlots[Join],TargetSlots[Join],"Не найдено")&lt;&gt;"Не найдено","Ищем","Игнорируем")</f>
        <v>Игнорируем</v>
      </c>
      <c r="U194" s="3" t="str">
        <f ca="1">IF(COUNTIFS(OFFSET(D194:$Q194,0,SearchDay-1,,15-SearchDay),"&lt;="&amp; ValidC,OFFSET(D194:$Q194,0,SearchDay-1,,15-SearchDay),"&gt;-1")&gt;0,"Есть слоты!","Слотов нет")</f>
        <v>Слотов нет</v>
      </c>
      <c r="V194">
        <f ca="1">IF(T194="Ищем",IF(StatTbl[[#This Row],[Availability]]="Есть слоты!",COUNTIFS(OFFSET(D194:$R194,0,SearchDay-1),"&lt;="&amp; ValidC,OFFSET(D194:$R194,0,SearchDay-1),"&gt;-1"),0),0)</f>
        <v>0</v>
      </c>
      <c r="W194" t="str" cm="1">
        <f t="array" aca="1" ref="W194" ca="1">IF(StatTbl[[#This Row],[Кол-во слотов]]&gt;0, B194&amp;" "&amp;C194&amp;" "&amp;_xlfn.TEXTJOIN(", ",FALSE,TEXT(_xlfn._xlws.FILTER(OFFSET($D$8:$Q$8,0,SearchDay-1,,15-SearchDay),(OFFSET(D194:Q194,0,SearchDay-1,,15-SearchDay)&gt;-1)*(OFFSET(D194:Q194,0,SearchDay-1,,15-SearchDay)&lt;=ValidC)),"ДД/ММ")),"")</f>
        <v/>
      </c>
      <c r="X194" t="str">
        <f t="shared" si="3"/>
        <v>СЦ Набережные ЧелныСуперсейф</v>
      </c>
      <c r="Z194" s="8"/>
      <c r="AA194" s="8"/>
      <c r="AB194" s="8"/>
      <c r="AC194" s="8"/>
    </row>
    <row r="195" spans="2:29" x14ac:dyDescent="0.45">
      <c r="B195" t="s">
        <v>64</v>
      </c>
      <c r="C195" t="s">
        <v>107</v>
      </c>
      <c r="D195" s="4">
        <v>-1</v>
      </c>
      <c r="E195" s="4">
        <v>-1</v>
      </c>
      <c r="F195" s="4">
        <v>-1</v>
      </c>
      <c r="G195" s="4">
        <v>-1</v>
      </c>
      <c r="H195" s="4">
        <v>-1</v>
      </c>
      <c r="I195" s="4">
        <v>-1</v>
      </c>
      <c r="J195" s="4">
        <v>-1</v>
      </c>
      <c r="K195" s="4">
        <v>-1</v>
      </c>
      <c r="L195" s="4">
        <v>-1</v>
      </c>
      <c r="M195" s="4">
        <v>-1</v>
      </c>
      <c r="N195" s="4">
        <v>-1</v>
      </c>
      <c r="O195" s="4">
        <v>-1</v>
      </c>
      <c r="P195" s="4">
        <v>-1</v>
      </c>
      <c r="Q195" s="4">
        <v>-1</v>
      </c>
      <c r="R195" s="4">
        <v>-1</v>
      </c>
      <c r="S195" s="4"/>
      <c r="T195" s="4" t="str">
        <f>IF(_xlfn.XLOOKUP(StatTbl[[#This Row],[Join]],TargetSlots[Join],TargetSlots[Join],"Не найдено")&lt;&gt;"Не найдено","Ищем","Игнорируем")</f>
        <v>Игнорируем</v>
      </c>
      <c r="U195" s="3" t="str">
        <f ca="1">IF(COUNTIFS(OFFSET(D195:$Q195,0,SearchDay-1,,15-SearchDay),"&lt;="&amp; ValidC,OFFSET(D195:$Q195,0,SearchDay-1,,15-SearchDay),"&gt;-1")&gt;0,"Есть слоты!","Слотов нет")</f>
        <v>Слотов нет</v>
      </c>
      <c r="V195">
        <f ca="1">IF(T195="Ищем",IF(StatTbl[[#This Row],[Availability]]="Есть слоты!",COUNTIFS(OFFSET(D195:$R195,0,SearchDay-1),"&lt;="&amp; ValidC,OFFSET(D195:$R195,0,SearchDay-1),"&gt;-1"),0),0)</f>
        <v>0</v>
      </c>
      <c r="W195" t="str" cm="1">
        <f t="array" aca="1" ref="W195" ca="1">IF(StatTbl[[#This Row],[Кол-во слотов]]&gt;0, B195&amp;" "&amp;C195&amp;" "&amp;_xlfn.TEXTJOIN(", ",FALSE,TEXT(_xlfn._xlws.FILTER(OFFSET($D$8:$Q$8,0,SearchDay-1,,15-SearchDay),(OFFSET(D195:Q195,0,SearchDay-1,,15-SearchDay)&gt;-1)*(OFFSET(D195:Q195,0,SearchDay-1,,15-SearchDay)&lt;=ValidC)),"ДД/ММ")),"")</f>
        <v/>
      </c>
      <c r="X195" t="str">
        <f t="shared" si="3"/>
        <v>СЦ Нижний НовгородКороба</v>
      </c>
      <c r="Z195" s="8"/>
      <c r="AA195" s="8"/>
      <c r="AB195" s="8"/>
      <c r="AC195" s="8"/>
    </row>
    <row r="196" spans="2:29" x14ac:dyDescent="0.45">
      <c r="B196" t="s">
        <v>64</v>
      </c>
      <c r="C196" t="s">
        <v>108</v>
      </c>
      <c r="D196" s="4">
        <v>-1</v>
      </c>
      <c r="E196" s="4">
        <v>-1</v>
      </c>
      <c r="F196" s="4">
        <v>-1</v>
      </c>
      <c r="G196" s="4">
        <v>-1</v>
      </c>
      <c r="H196" s="4">
        <v>-1</v>
      </c>
      <c r="I196" s="4">
        <v>-1</v>
      </c>
      <c r="J196" s="4">
        <v>-1</v>
      </c>
      <c r="K196" s="4">
        <v>-1</v>
      </c>
      <c r="L196" s="4">
        <v>-1</v>
      </c>
      <c r="M196" s="4">
        <v>-1</v>
      </c>
      <c r="N196" s="4">
        <v>-1</v>
      </c>
      <c r="O196" s="4">
        <v>-1</v>
      </c>
      <c r="P196" s="4">
        <v>-1</v>
      </c>
      <c r="Q196" s="4">
        <v>-1</v>
      </c>
      <c r="R196" s="4">
        <v>-1</v>
      </c>
      <c r="S196" s="4"/>
      <c r="T196" s="4" t="str">
        <f>IF(_xlfn.XLOOKUP(StatTbl[[#This Row],[Join]],TargetSlots[Join],TargetSlots[Join],"Не найдено")&lt;&gt;"Не найдено","Ищем","Игнорируем")</f>
        <v>Игнорируем</v>
      </c>
      <c r="U196" s="3" t="str">
        <f ca="1">IF(COUNTIFS(OFFSET(D196:$Q196,0,SearchDay-1,,15-SearchDay),"&lt;="&amp; ValidC,OFFSET(D196:$Q196,0,SearchDay-1,,15-SearchDay),"&gt;-1")&gt;0,"Есть слоты!","Слотов нет")</f>
        <v>Слотов нет</v>
      </c>
      <c r="V196">
        <f ca="1">IF(T196="Ищем",IF(StatTbl[[#This Row],[Availability]]="Есть слоты!",COUNTIFS(OFFSET(D196:$R196,0,SearchDay-1),"&lt;="&amp; ValidC,OFFSET(D196:$R196,0,SearchDay-1),"&gt;-1"),0),0)</f>
        <v>0</v>
      </c>
      <c r="W196" t="str" cm="1">
        <f t="array" aca="1" ref="W196" ca="1">IF(StatTbl[[#This Row],[Кол-во слотов]]&gt;0, B196&amp;" "&amp;C196&amp;" "&amp;_xlfn.TEXTJOIN(", ",FALSE,TEXT(_xlfn._xlws.FILTER(OFFSET($D$8:$Q$8,0,SearchDay-1,,15-SearchDay),(OFFSET(D196:Q196,0,SearchDay-1,,15-SearchDay)&gt;-1)*(OFFSET(D196:Q196,0,SearchDay-1,,15-SearchDay)&lt;=ValidC)),"ДД/ММ")),"")</f>
        <v/>
      </c>
      <c r="X196" t="str">
        <f t="shared" si="3"/>
        <v>СЦ Нижний НовгородМонопаллеты</v>
      </c>
      <c r="Z196" s="8"/>
      <c r="AA196" s="8"/>
      <c r="AB196" s="8"/>
      <c r="AC196" s="8"/>
    </row>
    <row r="197" spans="2:29" x14ac:dyDescent="0.45">
      <c r="B197" t="s">
        <v>64</v>
      </c>
      <c r="C197" t="s">
        <v>6</v>
      </c>
      <c r="D197" s="4">
        <v>-1</v>
      </c>
      <c r="E197" s="4">
        <v>-1</v>
      </c>
      <c r="F197" s="4">
        <v>-1</v>
      </c>
      <c r="G197" s="4">
        <v>-1</v>
      </c>
      <c r="H197" s="4">
        <v>-1</v>
      </c>
      <c r="I197" s="4">
        <v>-1</v>
      </c>
      <c r="J197" s="4">
        <v>-1</v>
      </c>
      <c r="K197" s="4">
        <v>-1</v>
      </c>
      <c r="L197" s="4">
        <v>-1</v>
      </c>
      <c r="M197" s="4">
        <v>-1</v>
      </c>
      <c r="N197" s="4">
        <v>-1</v>
      </c>
      <c r="O197" s="4">
        <v>-1</v>
      </c>
      <c r="P197" s="4">
        <v>-1</v>
      </c>
      <c r="Q197" s="4">
        <v>-1</v>
      </c>
      <c r="R197" s="4">
        <v>-1</v>
      </c>
      <c r="S197" s="4"/>
      <c r="T197" s="4" t="str">
        <f>IF(_xlfn.XLOOKUP(StatTbl[[#This Row],[Join]],TargetSlots[Join],TargetSlots[Join],"Не найдено")&lt;&gt;"Не найдено","Ищем","Игнорируем")</f>
        <v>Игнорируем</v>
      </c>
      <c r="U197" s="3" t="str">
        <f ca="1">IF(COUNTIFS(OFFSET(D197:$Q197,0,SearchDay-1,,15-SearchDay),"&lt;="&amp; ValidC,OFFSET(D197:$Q197,0,SearchDay-1,,15-SearchDay),"&gt;-1")&gt;0,"Есть слоты!","Слотов нет")</f>
        <v>Слотов нет</v>
      </c>
      <c r="V197">
        <f ca="1">IF(T197="Ищем",IF(StatTbl[[#This Row],[Availability]]="Есть слоты!",COUNTIFS(OFFSET(D197:$R197,0,SearchDay-1),"&lt;="&amp; ValidC,OFFSET(D197:$R197,0,SearchDay-1),"&gt;-1"),0),0)</f>
        <v>0</v>
      </c>
      <c r="W197" t="str" cm="1">
        <f t="array" aca="1" ref="W197" ca="1">IF(StatTbl[[#This Row],[Кол-во слотов]]&gt;0, B197&amp;" "&amp;C197&amp;" "&amp;_xlfn.TEXTJOIN(", ",FALSE,TEXT(_xlfn._xlws.FILTER(OFFSET($D$8:$Q$8,0,SearchDay-1,,15-SearchDay),(OFFSET(D197:Q197,0,SearchDay-1,,15-SearchDay)&gt;-1)*(OFFSET(D197:Q197,0,SearchDay-1,,15-SearchDay)&lt;=ValidC)),"ДД/ММ")),"")</f>
        <v/>
      </c>
      <c r="X197" t="str">
        <f t="shared" si="3"/>
        <v>СЦ Нижний НовгородСуперсейф</v>
      </c>
      <c r="Z197" s="8"/>
      <c r="AA197" s="8"/>
      <c r="AB197" s="8"/>
      <c r="AC197" s="8"/>
    </row>
    <row r="198" spans="2:29" x14ac:dyDescent="0.45">
      <c r="B198" t="s">
        <v>65</v>
      </c>
      <c r="C198" t="s">
        <v>107</v>
      </c>
      <c r="D198" s="4">
        <v>-1</v>
      </c>
      <c r="E198" s="4">
        <v>-1</v>
      </c>
      <c r="F198" s="4">
        <v>-1</v>
      </c>
      <c r="G198" s="4">
        <v>-1</v>
      </c>
      <c r="H198" s="4">
        <v>-1</v>
      </c>
      <c r="I198" s="4">
        <v>10</v>
      </c>
      <c r="J198" s="4">
        <v>10</v>
      </c>
      <c r="K198" s="4">
        <v>10</v>
      </c>
      <c r="L198" s="4">
        <v>10</v>
      </c>
      <c r="M198" s="4">
        <v>10</v>
      </c>
      <c r="N198" s="4">
        <v>10</v>
      </c>
      <c r="O198" s="4">
        <v>10</v>
      </c>
      <c r="P198" s="4">
        <v>10</v>
      </c>
      <c r="Q198" s="4">
        <v>-1</v>
      </c>
      <c r="R198" s="4">
        <v>-1</v>
      </c>
      <c r="S198" s="4"/>
      <c r="T198" s="4" t="str">
        <f>IF(_xlfn.XLOOKUP(StatTbl[[#This Row],[Join]],TargetSlots[Join],TargetSlots[Join],"Не найдено")&lt;&gt;"Не найдено","Ищем","Игнорируем")</f>
        <v>Игнорируем</v>
      </c>
      <c r="U198" s="3" t="str">
        <f ca="1">IF(COUNTIFS(OFFSET(D198:$Q198,0,SearchDay-1,,15-SearchDay),"&lt;="&amp; ValidC,OFFSET(D198:$Q198,0,SearchDay-1,,15-SearchDay),"&gt;-1")&gt;0,"Есть слоты!","Слотов нет")</f>
        <v>Слотов нет</v>
      </c>
      <c r="V198">
        <f ca="1">IF(T198="Ищем",IF(StatTbl[[#This Row],[Availability]]="Есть слоты!",COUNTIFS(OFFSET(D198:$R198,0,SearchDay-1),"&lt;="&amp; ValidC,OFFSET(D198:$R198,0,SearchDay-1),"&gt;-1"),0),0)</f>
        <v>0</v>
      </c>
      <c r="W198" t="str" cm="1">
        <f t="array" aca="1" ref="W198" ca="1">IF(StatTbl[[#This Row],[Кол-во слотов]]&gt;0, B198&amp;" "&amp;C198&amp;" "&amp;_xlfn.TEXTJOIN(", ",FALSE,TEXT(_xlfn._xlws.FILTER(OFFSET($D$8:$Q$8,0,SearchDay-1,,15-SearchDay),(OFFSET(D198:Q198,0,SearchDay-1,,15-SearchDay)&gt;-1)*(OFFSET(D198:Q198,0,SearchDay-1,,15-SearchDay)&lt;=ValidC)),"ДД/ММ")),"")</f>
        <v/>
      </c>
      <c r="X198" t="str">
        <f t="shared" si="3"/>
        <v>СЦ Нижний ТагилКороба</v>
      </c>
      <c r="Z198" s="8"/>
      <c r="AA198" s="8"/>
      <c r="AB198" s="8"/>
      <c r="AC198" s="8"/>
    </row>
    <row r="199" spans="2:29" x14ac:dyDescent="0.45">
      <c r="B199" t="s">
        <v>65</v>
      </c>
      <c r="C199" t="s">
        <v>108</v>
      </c>
      <c r="D199" s="4">
        <v>-1</v>
      </c>
      <c r="E199" s="4">
        <v>-1</v>
      </c>
      <c r="F199" s="4">
        <v>-1</v>
      </c>
      <c r="G199" s="4">
        <v>-1</v>
      </c>
      <c r="H199" s="4">
        <v>-1</v>
      </c>
      <c r="I199" s="4">
        <v>-1</v>
      </c>
      <c r="J199" s="4">
        <v>-1</v>
      </c>
      <c r="K199" s="4">
        <v>-1</v>
      </c>
      <c r="L199" s="4">
        <v>-1</v>
      </c>
      <c r="M199" s="4">
        <v>-1</v>
      </c>
      <c r="N199" s="4">
        <v>-1</v>
      </c>
      <c r="O199" s="4">
        <v>-1</v>
      </c>
      <c r="P199" s="4">
        <v>-1</v>
      </c>
      <c r="Q199" s="4">
        <v>-1</v>
      </c>
      <c r="R199" s="4">
        <v>-1</v>
      </c>
      <c r="S199" s="4"/>
      <c r="T199" s="4" t="str">
        <f>IF(_xlfn.XLOOKUP(StatTbl[[#This Row],[Join]],TargetSlots[Join],TargetSlots[Join],"Не найдено")&lt;&gt;"Не найдено","Ищем","Игнорируем")</f>
        <v>Игнорируем</v>
      </c>
      <c r="U199" s="3" t="str">
        <f ca="1">IF(COUNTIFS(OFFSET(D199:$Q199,0,SearchDay-1,,15-SearchDay),"&lt;="&amp; ValidC,OFFSET(D199:$Q199,0,SearchDay-1,,15-SearchDay),"&gt;-1")&gt;0,"Есть слоты!","Слотов нет")</f>
        <v>Слотов нет</v>
      </c>
      <c r="V199">
        <f ca="1">IF(T199="Ищем",IF(StatTbl[[#This Row],[Availability]]="Есть слоты!",COUNTIFS(OFFSET(D199:$R199,0,SearchDay-1),"&lt;="&amp; ValidC,OFFSET(D199:$R199,0,SearchDay-1),"&gt;-1"),0),0)</f>
        <v>0</v>
      </c>
      <c r="W199" t="str" cm="1">
        <f t="array" aca="1" ref="W199" ca="1">IF(StatTbl[[#This Row],[Кол-во слотов]]&gt;0, B199&amp;" "&amp;C199&amp;" "&amp;_xlfn.TEXTJOIN(", ",FALSE,TEXT(_xlfn._xlws.FILTER(OFFSET($D$8:$Q$8,0,SearchDay-1,,15-SearchDay),(OFFSET(D199:Q199,0,SearchDay-1,,15-SearchDay)&gt;-1)*(OFFSET(D199:Q199,0,SearchDay-1,,15-SearchDay)&lt;=ValidC)),"ДД/ММ")),"")</f>
        <v/>
      </c>
      <c r="X199" t="str">
        <f t="shared" si="3"/>
        <v>СЦ Нижний ТагилМонопаллеты</v>
      </c>
      <c r="Z199" s="8"/>
      <c r="AA199" s="8"/>
      <c r="AB199" s="8"/>
      <c r="AC199" s="8"/>
    </row>
    <row r="200" spans="2:29" x14ac:dyDescent="0.45">
      <c r="B200" t="s">
        <v>65</v>
      </c>
      <c r="C200" t="s">
        <v>6</v>
      </c>
      <c r="D200" s="4">
        <v>-1</v>
      </c>
      <c r="E200" s="4">
        <v>-1</v>
      </c>
      <c r="F200" s="4">
        <v>-1</v>
      </c>
      <c r="G200" s="4">
        <v>-1</v>
      </c>
      <c r="H200" s="4">
        <v>-1</v>
      </c>
      <c r="I200" s="4">
        <v>-1</v>
      </c>
      <c r="J200" s="4">
        <v>-1</v>
      </c>
      <c r="K200" s="4">
        <v>-1</v>
      </c>
      <c r="L200" s="4">
        <v>-1</v>
      </c>
      <c r="M200" s="4">
        <v>-1</v>
      </c>
      <c r="N200" s="4">
        <v>-1</v>
      </c>
      <c r="O200" s="4">
        <v>-1</v>
      </c>
      <c r="P200" s="4">
        <v>-1</v>
      </c>
      <c r="Q200" s="4">
        <v>-1</v>
      </c>
      <c r="R200" s="4">
        <v>-1</v>
      </c>
      <c r="S200" s="4"/>
      <c r="T200" s="4" t="str">
        <f>IF(_xlfn.XLOOKUP(StatTbl[[#This Row],[Join]],TargetSlots[Join],TargetSlots[Join],"Не найдено")&lt;&gt;"Не найдено","Ищем","Игнорируем")</f>
        <v>Игнорируем</v>
      </c>
      <c r="U200" s="3" t="str">
        <f ca="1">IF(COUNTIFS(OFFSET(D200:$Q200,0,SearchDay-1,,15-SearchDay),"&lt;="&amp; ValidC,OFFSET(D200:$Q200,0,SearchDay-1,,15-SearchDay),"&gt;-1")&gt;0,"Есть слоты!","Слотов нет")</f>
        <v>Слотов нет</v>
      </c>
      <c r="V200">
        <f ca="1">IF(T200="Ищем",IF(StatTbl[[#This Row],[Availability]]="Есть слоты!",COUNTIFS(OFFSET(D200:$R200,0,SearchDay-1),"&lt;="&amp; ValidC,OFFSET(D200:$R200,0,SearchDay-1),"&gt;-1"),0),0)</f>
        <v>0</v>
      </c>
      <c r="W200" t="str" cm="1">
        <f t="array" aca="1" ref="W200" ca="1">IF(StatTbl[[#This Row],[Кол-во слотов]]&gt;0, B200&amp;" "&amp;C200&amp;" "&amp;_xlfn.TEXTJOIN(", ",FALSE,TEXT(_xlfn._xlws.FILTER(OFFSET($D$8:$Q$8,0,SearchDay-1,,15-SearchDay),(OFFSET(D200:Q200,0,SearchDay-1,,15-SearchDay)&gt;-1)*(OFFSET(D200:Q200,0,SearchDay-1,,15-SearchDay)&lt;=ValidC)),"ДД/ММ")),"")</f>
        <v/>
      </c>
      <c r="X200" t="str">
        <f t="shared" si="3"/>
        <v>СЦ Нижний ТагилСуперсейф</v>
      </c>
      <c r="Z200" s="8"/>
      <c r="AA200" s="8"/>
      <c r="AB200" s="8"/>
      <c r="AC200" s="8"/>
    </row>
    <row r="201" spans="2:29" x14ac:dyDescent="0.45">
      <c r="B201" t="s">
        <v>66</v>
      </c>
      <c r="C201" t="s">
        <v>107</v>
      </c>
      <c r="D201" s="4">
        <v>-1</v>
      </c>
      <c r="E201" s="4">
        <v>-1</v>
      </c>
      <c r="F201" s="4">
        <v>-1</v>
      </c>
      <c r="G201" s="4">
        <v>-1</v>
      </c>
      <c r="H201" s="4">
        <v>-1</v>
      </c>
      <c r="I201" s="4">
        <v>-1</v>
      </c>
      <c r="J201" s="4">
        <v>-1</v>
      </c>
      <c r="K201" s="4">
        <v>-1</v>
      </c>
      <c r="L201" s="4">
        <v>-1</v>
      </c>
      <c r="M201" s="4">
        <v>-1</v>
      </c>
      <c r="N201" s="4">
        <v>-1</v>
      </c>
      <c r="O201" s="4">
        <v>-1</v>
      </c>
      <c r="P201" s="4">
        <v>-1</v>
      </c>
      <c r="Q201" s="4">
        <v>-1</v>
      </c>
      <c r="R201" s="4">
        <v>-1</v>
      </c>
      <c r="S201" s="4"/>
      <c r="T201" s="4" t="str">
        <f>IF(_xlfn.XLOOKUP(StatTbl[[#This Row],[Join]],TargetSlots[Join],TargetSlots[Join],"Не найдено")&lt;&gt;"Не найдено","Ищем","Игнорируем")</f>
        <v>Игнорируем</v>
      </c>
      <c r="U201" s="3" t="str">
        <f ca="1">IF(COUNTIFS(OFFSET(D201:$Q201,0,SearchDay-1,,15-SearchDay),"&lt;="&amp; ValidC,OFFSET(D201:$Q201,0,SearchDay-1,,15-SearchDay),"&gt;-1")&gt;0,"Есть слоты!","Слотов нет")</f>
        <v>Слотов нет</v>
      </c>
      <c r="V201">
        <f ca="1">IF(T201="Ищем",IF(StatTbl[[#This Row],[Availability]]="Есть слоты!",COUNTIFS(OFFSET(D201:$R201,0,SearchDay-1),"&lt;="&amp; ValidC,OFFSET(D201:$R201,0,SearchDay-1),"&gt;-1"),0),0)</f>
        <v>0</v>
      </c>
      <c r="W201" t="str" cm="1">
        <f t="array" aca="1" ref="W201" ca="1">IF(StatTbl[[#This Row],[Кол-во слотов]]&gt;0, B201&amp;" "&amp;C201&amp;" "&amp;_xlfn.TEXTJOIN(", ",FALSE,TEXT(_xlfn._xlws.FILTER(OFFSET($D$8:$Q$8,0,SearchDay-1,,15-SearchDay),(OFFSET(D201:Q201,0,SearchDay-1,,15-SearchDay)&gt;-1)*(OFFSET(D201:Q201,0,SearchDay-1,,15-SearchDay)&lt;=ValidC)),"ДД/ММ")),"")</f>
        <v/>
      </c>
      <c r="X201" t="str">
        <f t="shared" ref="X201:X264" si="4">B201&amp;C201</f>
        <v>СЦ НовокузнецкКороба</v>
      </c>
      <c r="Z201" s="8"/>
      <c r="AA201" s="8"/>
      <c r="AB201" s="8"/>
      <c r="AC201" s="8"/>
    </row>
    <row r="202" spans="2:29" x14ac:dyDescent="0.45">
      <c r="B202" t="s">
        <v>66</v>
      </c>
      <c r="C202" t="s">
        <v>108</v>
      </c>
      <c r="D202" s="4">
        <v>-1</v>
      </c>
      <c r="E202" s="4">
        <v>-1</v>
      </c>
      <c r="F202" s="4">
        <v>-1</v>
      </c>
      <c r="G202" s="4">
        <v>-1</v>
      </c>
      <c r="H202" s="4">
        <v>-1</v>
      </c>
      <c r="I202" s="4">
        <v>-1</v>
      </c>
      <c r="J202" s="4">
        <v>-1</v>
      </c>
      <c r="K202" s="4">
        <v>-1</v>
      </c>
      <c r="L202" s="4">
        <v>-1</v>
      </c>
      <c r="M202" s="4">
        <v>-1</v>
      </c>
      <c r="N202" s="4">
        <v>-1</v>
      </c>
      <c r="O202" s="4">
        <v>-1</v>
      </c>
      <c r="P202" s="4">
        <v>-1</v>
      </c>
      <c r="Q202" s="4">
        <v>-1</v>
      </c>
      <c r="R202" s="4">
        <v>-1</v>
      </c>
      <c r="S202" s="4"/>
      <c r="T202" s="4" t="str">
        <f>IF(_xlfn.XLOOKUP(StatTbl[[#This Row],[Join]],TargetSlots[Join],TargetSlots[Join],"Не найдено")&lt;&gt;"Не найдено","Ищем","Игнорируем")</f>
        <v>Игнорируем</v>
      </c>
      <c r="U202" s="3" t="str">
        <f ca="1">IF(COUNTIFS(OFFSET(D202:$Q202,0,SearchDay-1,,15-SearchDay),"&lt;="&amp; ValidC,OFFSET(D202:$Q202,0,SearchDay-1,,15-SearchDay),"&gt;-1")&gt;0,"Есть слоты!","Слотов нет")</f>
        <v>Слотов нет</v>
      </c>
      <c r="V202">
        <f ca="1">IF(T202="Ищем",IF(StatTbl[[#This Row],[Availability]]="Есть слоты!",COUNTIFS(OFFSET(D202:$R202,0,SearchDay-1),"&lt;="&amp; ValidC,OFFSET(D202:$R202,0,SearchDay-1),"&gt;-1"),0),0)</f>
        <v>0</v>
      </c>
      <c r="W202" t="str" cm="1">
        <f t="array" aca="1" ref="W202" ca="1">IF(StatTbl[[#This Row],[Кол-во слотов]]&gt;0, B202&amp;" "&amp;C202&amp;" "&amp;_xlfn.TEXTJOIN(", ",FALSE,TEXT(_xlfn._xlws.FILTER(OFFSET($D$8:$Q$8,0,SearchDay-1,,15-SearchDay),(OFFSET(D202:Q202,0,SearchDay-1,,15-SearchDay)&gt;-1)*(OFFSET(D202:Q202,0,SearchDay-1,,15-SearchDay)&lt;=ValidC)),"ДД/ММ")),"")</f>
        <v/>
      </c>
      <c r="X202" t="str">
        <f t="shared" si="4"/>
        <v>СЦ НовокузнецкМонопаллеты</v>
      </c>
      <c r="Z202" s="8"/>
      <c r="AA202" s="8"/>
      <c r="AB202" s="8"/>
      <c r="AC202" s="8"/>
    </row>
    <row r="203" spans="2:29" x14ac:dyDescent="0.45">
      <c r="B203" t="s">
        <v>66</v>
      </c>
      <c r="C203" t="s">
        <v>6</v>
      </c>
      <c r="D203" s="4">
        <v>-1</v>
      </c>
      <c r="E203" s="4">
        <v>-1</v>
      </c>
      <c r="F203" s="4">
        <v>-1</v>
      </c>
      <c r="G203" s="4">
        <v>-1</v>
      </c>
      <c r="H203" s="4">
        <v>-1</v>
      </c>
      <c r="I203" s="4">
        <v>-1</v>
      </c>
      <c r="J203" s="4">
        <v>-1</v>
      </c>
      <c r="K203" s="4">
        <v>-1</v>
      </c>
      <c r="L203" s="4">
        <v>-1</v>
      </c>
      <c r="M203" s="4">
        <v>-1</v>
      </c>
      <c r="N203" s="4">
        <v>-1</v>
      </c>
      <c r="O203" s="4">
        <v>-1</v>
      </c>
      <c r="P203" s="4">
        <v>-1</v>
      </c>
      <c r="Q203" s="4">
        <v>-1</v>
      </c>
      <c r="R203" s="4">
        <v>-1</v>
      </c>
      <c r="S203" s="4"/>
      <c r="T203" s="4" t="str">
        <f>IF(_xlfn.XLOOKUP(StatTbl[[#This Row],[Join]],TargetSlots[Join],TargetSlots[Join],"Не найдено")&lt;&gt;"Не найдено","Ищем","Игнорируем")</f>
        <v>Игнорируем</v>
      </c>
      <c r="U203" s="3" t="str">
        <f ca="1">IF(COUNTIFS(OFFSET(D203:$Q203,0,SearchDay-1,,15-SearchDay),"&lt;="&amp; ValidC,OFFSET(D203:$Q203,0,SearchDay-1,,15-SearchDay),"&gt;-1")&gt;0,"Есть слоты!","Слотов нет")</f>
        <v>Слотов нет</v>
      </c>
      <c r="V203">
        <f ca="1">IF(T203="Ищем",IF(StatTbl[[#This Row],[Availability]]="Есть слоты!",COUNTIFS(OFFSET(D203:$R203,0,SearchDay-1),"&lt;="&amp; ValidC,OFFSET(D203:$R203,0,SearchDay-1),"&gt;-1"),0),0)</f>
        <v>0</v>
      </c>
      <c r="W203" t="str" cm="1">
        <f t="array" aca="1" ref="W203" ca="1">IF(StatTbl[[#This Row],[Кол-во слотов]]&gt;0, B203&amp;" "&amp;C203&amp;" "&amp;_xlfn.TEXTJOIN(", ",FALSE,TEXT(_xlfn._xlws.FILTER(OFFSET($D$8:$Q$8,0,SearchDay-1,,15-SearchDay),(OFFSET(D203:Q203,0,SearchDay-1,,15-SearchDay)&gt;-1)*(OFFSET(D203:Q203,0,SearchDay-1,,15-SearchDay)&lt;=ValidC)),"ДД/ММ")),"")</f>
        <v/>
      </c>
      <c r="X203" t="str">
        <f t="shared" si="4"/>
        <v>СЦ НовокузнецкСуперсейф</v>
      </c>
      <c r="Z203" s="8"/>
      <c r="AA203" s="8"/>
      <c r="AB203" s="8"/>
      <c r="AC203" s="8"/>
    </row>
    <row r="204" spans="2:29" x14ac:dyDescent="0.45">
      <c r="B204" t="s">
        <v>67</v>
      </c>
      <c r="C204" t="s">
        <v>107</v>
      </c>
      <c r="D204" s="4">
        <v>-1</v>
      </c>
      <c r="E204" s="4">
        <v>-1</v>
      </c>
      <c r="F204" s="4">
        <v>-1</v>
      </c>
      <c r="G204" s="4">
        <v>10</v>
      </c>
      <c r="H204" s="4">
        <v>-1</v>
      </c>
      <c r="I204" s="4">
        <v>-1</v>
      </c>
      <c r="J204" s="4">
        <v>-1</v>
      </c>
      <c r="K204" s="4">
        <v>-1</v>
      </c>
      <c r="L204" s="4">
        <v>-1</v>
      </c>
      <c r="M204" s="4">
        <v>10</v>
      </c>
      <c r="N204" s="4">
        <v>-1</v>
      </c>
      <c r="O204" s="4">
        <v>-1</v>
      </c>
      <c r="P204" s="4">
        <v>-1</v>
      </c>
      <c r="Q204" s="4">
        <v>-1</v>
      </c>
      <c r="R204" s="4">
        <v>-1</v>
      </c>
      <c r="S204" s="4"/>
      <c r="T204" s="4" t="str">
        <f>IF(_xlfn.XLOOKUP(StatTbl[[#This Row],[Join]],TargetSlots[Join],TargetSlots[Join],"Не найдено")&lt;&gt;"Не найдено","Ищем","Игнорируем")</f>
        <v>Игнорируем</v>
      </c>
      <c r="U204" s="3" t="str">
        <f ca="1">IF(COUNTIFS(OFFSET(D204:$Q204,0,SearchDay-1,,15-SearchDay),"&lt;="&amp; ValidC,OFFSET(D204:$Q204,0,SearchDay-1,,15-SearchDay),"&gt;-1")&gt;0,"Есть слоты!","Слотов нет")</f>
        <v>Слотов нет</v>
      </c>
      <c r="V204">
        <f ca="1">IF(T204="Ищем",IF(StatTbl[[#This Row],[Availability]]="Есть слоты!",COUNTIFS(OFFSET(D204:$R204,0,SearchDay-1),"&lt;="&amp; ValidC,OFFSET(D204:$R204,0,SearchDay-1),"&gt;-1"),0),0)</f>
        <v>0</v>
      </c>
      <c r="W204" t="str" cm="1">
        <f t="array" aca="1" ref="W204" ca="1">IF(StatTbl[[#This Row],[Кол-во слотов]]&gt;0, B204&amp;" "&amp;C204&amp;" "&amp;_xlfn.TEXTJOIN(", ",FALSE,TEXT(_xlfn._xlws.FILTER(OFFSET($D$8:$Q$8,0,SearchDay-1,,15-SearchDay),(OFFSET(D204:Q204,0,SearchDay-1,,15-SearchDay)&gt;-1)*(OFFSET(D204:Q204,0,SearchDay-1,,15-SearchDay)&lt;=ValidC)),"ДД/ММ")),"")</f>
        <v/>
      </c>
      <c r="X204" t="str">
        <f t="shared" si="4"/>
        <v>СЦ Новосибирск ПасечнаяКороба</v>
      </c>
      <c r="Z204" s="8"/>
      <c r="AA204" s="8"/>
      <c r="AB204" s="8"/>
      <c r="AC204" s="8"/>
    </row>
    <row r="205" spans="2:29" x14ac:dyDescent="0.45">
      <c r="B205" t="s">
        <v>67</v>
      </c>
      <c r="C205" t="s">
        <v>108</v>
      </c>
      <c r="D205" s="4">
        <v>-1</v>
      </c>
      <c r="E205" s="4">
        <v>-1</v>
      </c>
      <c r="F205" s="4">
        <v>-1</v>
      </c>
      <c r="G205" s="4">
        <v>-1</v>
      </c>
      <c r="H205" s="4">
        <v>-1</v>
      </c>
      <c r="I205" s="4">
        <v>-1</v>
      </c>
      <c r="J205" s="4">
        <v>-1</v>
      </c>
      <c r="K205" s="4">
        <v>-1</v>
      </c>
      <c r="L205" s="4">
        <v>-1</v>
      </c>
      <c r="M205" s="4">
        <v>-1</v>
      </c>
      <c r="N205" s="4">
        <v>-1</v>
      </c>
      <c r="O205" s="4">
        <v>-1</v>
      </c>
      <c r="P205" s="4">
        <v>-1</v>
      </c>
      <c r="Q205" s="4">
        <v>-1</v>
      </c>
      <c r="R205" s="4">
        <v>-1</v>
      </c>
      <c r="S205" s="4"/>
      <c r="T205" s="4" t="str">
        <f>IF(_xlfn.XLOOKUP(StatTbl[[#This Row],[Join]],TargetSlots[Join],TargetSlots[Join],"Не найдено")&lt;&gt;"Не найдено","Ищем","Игнорируем")</f>
        <v>Игнорируем</v>
      </c>
      <c r="U205" s="3" t="str">
        <f ca="1">IF(COUNTIFS(OFFSET(D205:$Q205,0,SearchDay-1,,15-SearchDay),"&lt;="&amp; ValidC,OFFSET(D205:$Q205,0,SearchDay-1,,15-SearchDay),"&gt;-1")&gt;0,"Есть слоты!","Слотов нет")</f>
        <v>Слотов нет</v>
      </c>
      <c r="V205">
        <f ca="1">IF(T205="Ищем",IF(StatTbl[[#This Row],[Availability]]="Есть слоты!",COUNTIFS(OFFSET(D205:$R205,0,SearchDay-1),"&lt;="&amp; ValidC,OFFSET(D205:$R205,0,SearchDay-1),"&gt;-1"),0),0)</f>
        <v>0</v>
      </c>
      <c r="W205" t="str" cm="1">
        <f t="array" aca="1" ref="W205" ca="1">IF(StatTbl[[#This Row],[Кол-во слотов]]&gt;0, B205&amp;" "&amp;C205&amp;" "&amp;_xlfn.TEXTJOIN(", ",FALSE,TEXT(_xlfn._xlws.FILTER(OFFSET($D$8:$Q$8,0,SearchDay-1,,15-SearchDay),(OFFSET(D205:Q205,0,SearchDay-1,,15-SearchDay)&gt;-1)*(OFFSET(D205:Q205,0,SearchDay-1,,15-SearchDay)&lt;=ValidC)),"ДД/ММ")),"")</f>
        <v/>
      </c>
      <c r="X205" t="str">
        <f t="shared" si="4"/>
        <v>СЦ Новосибирск ПасечнаяМонопаллеты</v>
      </c>
      <c r="Z205" s="8"/>
      <c r="AA205" s="8"/>
      <c r="AB205" s="8"/>
      <c r="AC205" s="8"/>
    </row>
    <row r="206" spans="2:29" x14ac:dyDescent="0.45">
      <c r="B206" t="s">
        <v>67</v>
      </c>
      <c r="C206" t="s">
        <v>6</v>
      </c>
      <c r="D206" s="4">
        <v>-1</v>
      </c>
      <c r="E206" s="4">
        <v>-1</v>
      </c>
      <c r="F206" s="4">
        <v>-1</v>
      </c>
      <c r="G206" s="4">
        <v>-1</v>
      </c>
      <c r="H206" s="4">
        <v>-1</v>
      </c>
      <c r="I206" s="4">
        <v>-1</v>
      </c>
      <c r="J206" s="4">
        <v>-1</v>
      </c>
      <c r="K206" s="4">
        <v>-1</v>
      </c>
      <c r="L206" s="4">
        <v>-1</v>
      </c>
      <c r="M206" s="4">
        <v>-1</v>
      </c>
      <c r="N206" s="4">
        <v>-1</v>
      </c>
      <c r="O206" s="4">
        <v>-1</v>
      </c>
      <c r="P206" s="4">
        <v>-1</v>
      </c>
      <c r="Q206" s="4">
        <v>-1</v>
      </c>
      <c r="R206" s="4">
        <v>-1</v>
      </c>
      <c r="S206" s="4"/>
      <c r="T206" s="4" t="str">
        <f>IF(_xlfn.XLOOKUP(StatTbl[[#This Row],[Join]],TargetSlots[Join],TargetSlots[Join],"Не найдено")&lt;&gt;"Не найдено","Ищем","Игнорируем")</f>
        <v>Игнорируем</v>
      </c>
      <c r="U206" s="3" t="str">
        <f ca="1">IF(COUNTIFS(OFFSET(D206:$Q206,0,SearchDay-1,,15-SearchDay),"&lt;="&amp; ValidC,OFFSET(D206:$Q206,0,SearchDay-1,,15-SearchDay),"&gt;-1")&gt;0,"Есть слоты!","Слотов нет")</f>
        <v>Слотов нет</v>
      </c>
      <c r="V206">
        <f ca="1">IF(T206="Ищем",IF(StatTbl[[#This Row],[Availability]]="Есть слоты!",COUNTIFS(OFFSET(D206:$R206,0,SearchDay-1),"&lt;="&amp; ValidC,OFFSET(D206:$R206,0,SearchDay-1),"&gt;-1"),0),0)</f>
        <v>0</v>
      </c>
      <c r="W206" t="str" cm="1">
        <f t="array" aca="1" ref="W206" ca="1">IF(StatTbl[[#This Row],[Кол-во слотов]]&gt;0, B206&amp;" "&amp;C206&amp;" "&amp;_xlfn.TEXTJOIN(", ",FALSE,TEXT(_xlfn._xlws.FILTER(OFFSET($D$8:$Q$8,0,SearchDay-1,,15-SearchDay),(OFFSET(D206:Q206,0,SearchDay-1,,15-SearchDay)&gt;-1)*(OFFSET(D206:Q206,0,SearchDay-1,,15-SearchDay)&lt;=ValidC)),"ДД/ММ")),"")</f>
        <v/>
      </c>
      <c r="X206" t="str">
        <f t="shared" si="4"/>
        <v>СЦ Новосибирск ПасечнаяСуперсейф</v>
      </c>
      <c r="Z206" s="8"/>
      <c r="AA206" s="8"/>
      <c r="AB206" s="8"/>
      <c r="AC206" s="8"/>
    </row>
    <row r="207" spans="2:29" x14ac:dyDescent="0.45">
      <c r="B207" t="s">
        <v>68</v>
      </c>
      <c r="C207" t="s">
        <v>107</v>
      </c>
      <c r="D207" s="4">
        <v>-1</v>
      </c>
      <c r="E207" s="4">
        <v>-1</v>
      </c>
      <c r="F207" s="4">
        <v>-1</v>
      </c>
      <c r="G207" s="4">
        <v>-1</v>
      </c>
      <c r="H207" s="4">
        <v>-1</v>
      </c>
      <c r="I207" s="4">
        <v>-1</v>
      </c>
      <c r="J207" s="4">
        <v>-1</v>
      </c>
      <c r="K207" s="4">
        <v>-1</v>
      </c>
      <c r="L207" s="4">
        <v>-1</v>
      </c>
      <c r="M207" s="4">
        <v>-1</v>
      </c>
      <c r="N207" s="4">
        <v>-1</v>
      </c>
      <c r="O207" s="4">
        <v>-1</v>
      </c>
      <c r="P207" s="4">
        <v>-1</v>
      </c>
      <c r="Q207" s="4">
        <v>-1</v>
      </c>
      <c r="R207" s="4">
        <v>-1</v>
      </c>
      <c r="S207" s="4"/>
      <c r="T207" s="4" t="str">
        <f>IF(_xlfn.XLOOKUP(StatTbl[[#This Row],[Join]],TargetSlots[Join],TargetSlots[Join],"Не найдено")&lt;&gt;"Не найдено","Ищем","Игнорируем")</f>
        <v>Игнорируем</v>
      </c>
      <c r="U207" s="3" t="str">
        <f ca="1">IF(COUNTIFS(OFFSET(D207:$Q207,0,SearchDay-1,,15-SearchDay),"&lt;="&amp; ValidC,OFFSET(D207:$Q207,0,SearchDay-1,,15-SearchDay),"&gt;-1")&gt;0,"Есть слоты!","Слотов нет")</f>
        <v>Слотов нет</v>
      </c>
      <c r="V207">
        <f ca="1">IF(T207="Ищем",IF(StatTbl[[#This Row],[Availability]]="Есть слоты!",COUNTIFS(OFFSET(D207:$R207,0,SearchDay-1),"&lt;="&amp; ValidC,OFFSET(D207:$R207,0,SearchDay-1),"&gt;-1"),0),0)</f>
        <v>0</v>
      </c>
      <c r="W207" t="str" cm="1">
        <f t="array" aca="1" ref="W207" ca="1">IF(StatTbl[[#This Row],[Кол-во слотов]]&gt;0, B207&amp;" "&amp;C207&amp;" "&amp;_xlfn.TEXTJOIN(", ",FALSE,TEXT(_xlfn._xlws.FILTER(OFFSET($D$8:$Q$8,0,SearchDay-1,,15-SearchDay),(OFFSET(D207:Q207,0,SearchDay-1,,15-SearchDay)&gt;-1)*(OFFSET(D207:Q207,0,SearchDay-1,,15-SearchDay)&lt;=ValidC)),"ДД/ММ")),"")</f>
        <v/>
      </c>
      <c r="X207" t="str">
        <f t="shared" si="4"/>
        <v>СЦ НоябрьскКороба</v>
      </c>
      <c r="Z207" s="8"/>
      <c r="AA207" s="8"/>
      <c r="AB207" s="8"/>
      <c r="AC207" s="8"/>
    </row>
    <row r="208" spans="2:29" x14ac:dyDescent="0.45">
      <c r="B208" t="s">
        <v>68</v>
      </c>
      <c r="C208" t="s">
        <v>108</v>
      </c>
      <c r="D208" s="4">
        <v>-1</v>
      </c>
      <c r="E208" s="4">
        <v>-1</v>
      </c>
      <c r="F208" s="4">
        <v>-1</v>
      </c>
      <c r="G208" s="4">
        <v>-1</v>
      </c>
      <c r="H208" s="4">
        <v>-1</v>
      </c>
      <c r="I208" s="4">
        <v>-1</v>
      </c>
      <c r="J208" s="4">
        <v>-1</v>
      </c>
      <c r="K208" s="4">
        <v>-1</v>
      </c>
      <c r="L208" s="4">
        <v>-1</v>
      </c>
      <c r="M208" s="4">
        <v>-1</v>
      </c>
      <c r="N208" s="4">
        <v>-1</v>
      </c>
      <c r="O208" s="4">
        <v>-1</v>
      </c>
      <c r="P208" s="4">
        <v>-1</v>
      </c>
      <c r="Q208" s="4">
        <v>-1</v>
      </c>
      <c r="R208" s="4">
        <v>-1</v>
      </c>
      <c r="S208" s="4"/>
      <c r="T208" s="4" t="str">
        <f>IF(_xlfn.XLOOKUP(StatTbl[[#This Row],[Join]],TargetSlots[Join],TargetSlots[Join],"Не найдено")&lt;&gt;"Не найдено","Ищем","Игнорируем")</f>
        <v>Игнорируем</v>
      </c>
      <c r="U208" s="3" t="str">
        <f ca="1">IF(COUNTIFS(OFFSET(D208:$Q208,0,SearchDay-1,,15-SearchDay),"&lt;="&amp; ValidC,OFFSET(D208:$Q208,0,SearchDay-1,,15-SearchDay),"&gt;-1")&gt;0,"Есть слоты!","Слотов нет")</f>
        <v>Слотов нет</v>
      </c>
      <c r="V208">
        <f ca="1">IF(T208="Ищем",IF(StatTbl[[#This Row],[Availability]]="Есть слоты!",COUNTIFS(OFFSET(D208:$R208,0,SearchDay-1),"&lt;="&amp; ValidC,OFFSET(D208:$R208,0,SearchDay-1),"&gt;-1"),0),0)</f>
        <v>0</v>
      </c>
      <c r="W208" t="str" cm="1">
        <f t="array" aca="1" ref="W208" ca="1">IF(StatTbl[[#This Row],[Кол-во слотов]]&gt;0, B208&amp;" "&amp;C208&amp;" "&amp;_xlfn.TEXTJOIN(", ",FALSE,TEXT(_xlfn._xlws.FILTER(OFFSET($D$8:$Q$8,0,SearchDay-1,,15-SearchDay),(OFFSET(D208:Q208,0,SearchDay-1,,15-SearchDay)&gt;-1)*(OFFSET(D208:Q208,0,SearchDay-1,,15-SearchDay)&lt;=ValidC)),"ДД/ММ")),"")</f>
        <v/>
      </c>
      <c r="X208" t="str">
        <f t="shared" si="4"/>
        <v>СЦ НоябрьскМонопаллеты</v>
      </c>
      <c r="Z208" s="8"/>
      <c r="AA208" s="8"/>
      <c r="AB208" s="8"/>
      <c r="AC208" s="8"/>
    </row>
    <row r="209" spans="2:29" x14ac:dyDescent="0.45">
      <c r="B209" t="s">
        <v>68</v>
      </c>
      <c r="C209" t="s">
        <v>6</v>
      </c>
      <c r="D209" s="4">
        <v>-1</v>
      </c>
      <c r="E209" s="4">
        <v>-1</v>
      </c>
      <c r="F209" s="4">
        <v>-1</v>
      </c>
      <c r="G209" s="4">
        <v>-1</v>
      </c>
      <c r="H209" s="4">
        <v>-1</v>
      </c>
      <c r="I209" s="4">
        <v>-1</v>
      </c>
      <c r="J209" s="4">
        <v>-1</v>
      </c>
      <c r="K209" s="4">
        <v>-1</v>
      </c>
      <c r="L209" s="4">
        <v>-1</v>
      </c>
      <c r="M209" s="4">
        <v>-1</v>
      </c>
      <c r="N209" s="4">
        <v>-1</v>
      </c>
      <c r="O209" s="4">
        <v>-1</v>
      </c>
      <c r="P209" s="4">
        <v>-1</v>
      </c>
      <c r="Q209" s="4">
        <v>-1</v>
      </c>
      <c r="R209" s="4">
        <v>-1</v>
      </c>
      <c r="S209" s="4"/>
      <c r="T209" s="4" t="str">
        <f>IF(_xlfn.XLOOKUP(StatTbl[[#This Row],[Join]],TargetSlots[Join],TargetSlots[Join],"Не найдено")&lt;&gt;"Не найдено","Ищем","Игнорируем")</f>
        <v>Игнорируем</v>
      </c>
      <c r="U209" s="3" t="str">
        <f ca="1">IF(COUNTIFS(OFFSET(D209:$Q209,0,SearchDay-1,,15-SearchDay),"&lt;="&amp; ValidC,OFFSET(D209:$Q209,0,SearchDay-1,,15-SearchDay),"&gt;-1")&gt;0,"Есть слоты!","Слотов нет")</f>
        <v>Слотов нет</v>
      </c>
      <c r="V209">
        <f ca="1">IF(T209="Ищем",IF(StatTbl[[#This Row],[Availability]]="Есть слоты!",COUNTIFS(OFFSET(D209:$R209,0,SearchDay-1),"&lt;="&amp; ValidC,OFFSET(D209:$R209,0,SearchDay-1),"&gt;-1"),0),0)</f>
        <v>0</v>
      </c>
      <c r="W209" t="str" cm="1">
        <f t="array" aca="1" ref="W209" ca="1">IF(StatTbl[[#This Row],[Кол-во слотов]]&gt;0, B209&amp;" "&amp;C209&amp;" "&amp;_xlfn.TEXTJOIN(", ",FALSE,TEXT(_xlfn._xlws.FILTER(OFFSET($D$8:$Q$8,0,SearchDay-1,,15-SearchDay),(OFFSET(D209:Q209,0,SearchDay-1,,15-SearchDay)&gt;-1)*(OFFSET(D209:Q209,0,SearchDay-1,,15-SearchDay)&lt;=ValidC)),"ДД/ММ")),"")</f>
        <v/>
      </c>
      <c r="X209" t="str">
        <f t="shared" si="4"/>
        <v>СЦ НоябрьскСуперсейф</v>
      </c>
      <c r="Z209" s="8"/>
      <c r="AA209" s="8"/>
      <c r="AB209" s="8"/>
      <c r="AC209" s="8"/>
    </row>
    <row r="210" spans="2:29" x14ac:dyDescent="0.45">
      <c r="B210" t="s">
        <v>69</v>
      </c>
      <c r="C210" t="s">
        <v>107</v>
      </c>
      <c r="D210" s="4">
        <v>-1</v>
      </c>
      <c r="E210" s="4">
        <v>-1</v>
      </c>
      <c r="F210" s="4">
        <v>-1</v>
      </c>
      <c r="G210" s="4">
        <v>-1</v>
      </c>
      <c r="H210" s="4">
        <v>-1</v>
      </c>
      <c r="I210" s="4">
        <v>-1</v>
      </c>
      <c r="J210" s="4">
        <v>-1</v>
      </c>
      <c r="K210" s="4">
        <v>-1</v>
      </c>
      <c r="L210" s="4">
        <v>-1</v>
      </c>
      <c r="M210" s="4">
        <v>-1</v>
      </c>
      <c r="N210" s="4">
        <v>-1</v>
      </c>
      <c r="O210" s="4">
        <v>-1</v>
      </c>
      <c r="P210" s="4">
        <v>-1</v>
      </c>
      <c r="Q210" s="4">
        <v>-1</v>
      </c>
      <c r="R210" s="4">
        <v>-1</v>
      </c>
      <c r="S210" s="4"/>
      <c r="T210" s="4" t="str">
        <f>IF(_xlfn.XLOOKUP(StatTbl[[#This Row],[Join]],TargetSlots[Join],TargetSlots[Join],"Не найдено")&lt;&gt;"Не найдено","Ищем","Игнорируем")</f>
        <v>Игнорируем</v>
      </c>
      <c r="U210" s="3" t="str">
        <f ca="1">IF(COUNTIFS(OFFSET(D210:$Q210,0,SearchDay-1,,15-SearchDay),"&lt;="&amp; ValidC,OFFSET(D210:$Q210,0,SearchDay-1,,15-SearchDay),"&gt;-1")&gt;0,"Есть слоты!","Слотов нет")</f>
        <v>Слотов нет</v>
      </c>
      <c r="V210">
        <f ca="1">IF(T210="Ищем",IF(StatTbl[[#This Row],[Availability]]="Есть слоты!",COUNTIFS(OFFSET(D210:$R210,0,SearchDay-1),"&lt;="&amp; ValidC,OFFSET(D210:$R210,0,SearchDay-1),"&gt;-1"),0),0)</f>
        <v>0</v>
      </c>
      <c r="W210" t="str" cm="1">
        <f t="array" aca="1" ref="W210" ca="1">IF(StatTbl[[#This Row],[Кол-во слотов]]&gt;0, B210&amp;" "&amp;C210&amp;" "&amp;_xlfn.TEXTJOIN(", ",FALSE,TEXT(_xlfn._xlws.FILTER(OFFSET($D$8:$Q$8,0,SearchDay-1,,15-SearchDay),(OFFSET(D210:Q210,0,SearchDay-1,,15-SearchDay)&gt;-1)*(OFFSET(D210:Q210,0,SearchDay-1,,15-SearchDay)&lt;=ValidC)),"ДД/ММ")),"")</f>
        <v/>
      </c>
      <c r="X210" t="str">
        <f t="shared" si="4"/>
        <v>СЦ Обухово 2Короба</v>
      </c>
      <c r="Z210" s="8"/>
      <c r="AA210" s="8"/>
      <c r="AB210" s="8"/>
      <c r="AC210" s="8"/>
    </row>
    <row r="211" spans="2:29" x14ac:dyDescent="0.45">
      <c r="B211" t="s">
        <v>69</v>
      </c>
      <c r="C211" t="s">
        <v>108</v>
      </c>
      <c r="D211" s="4">
        <v>-1</v>
      </c>
      <c r="E211" s="4">
        <v>-1</v>
      </c>
      <c r="F211" s="4">
        <v>-1</v>
      </c>
      <c r="G211" s="4">
        <v>-1</v>
      </c>
      <c r="H211" s="4">
        <v>-1</v>
      </c>
      <c r="I211" s="4">
        <v>-1</v>
      </c>
      <c r="J211" s="4">
        <v>-1</v>
      </c>
      <c r="K211" s="4">
        <v>-1</v>
      </c>
      <c r="L211" s="4">
        <v>-1</v>
      </c>
      <c r="M211" s="4">
        <v>-1</v>
      </c>
      <c r="N211" s="4">
        <v>-1</v>
      </c>
      <c r="O211" s="4">
        <v>-1</v>
      </c>
      <c r="P211" s="4">
        <v>-1</v>
      </c>
      <c r="Q211" s="4">
        <v>-1</v>
      </c>
      <c r="R211" s="4">
        <v>-1</v>
      </c>
      <c r="S211" s="4"/>
      <c r="T211" s="4" t="str">
        <f>IF(_xlfn.XLOOKUP(StatTbl[[#This Row],[Join]],TargetSlots[Join],TargetSlots[Join],"Не найдено")&lt;&gt;"Не найдено","Ищем","Игнорируем")</f>
        <v>Игнорируем</v>
      </c>
      <c r="U211" s="3" t="str">
        <f ca="1">IF(COUNTIFS(OFFSET(D211:$Q211,0,SearchDay-1,,15-SearchDay),"&lt;="&amp; ValidC,OFFSET(D211:$Q211,0,SearchDay-1,,15-SearchDay),"&gt;-1")&gt;0,"Есть слоты!","Слотов нет")</f>
        <v>Слотов нет</v>
      </c>
      <c r="V211">
        <f ca="1">IF(T211="Ищем",IF(StatTbl[[#This Row],[Availability]]="Есть слоты!",COUNTIFS(OFFSET(D211:$R211,0,SearchDay-1),"&lt;="&amp; ValidC,OFFSET(D211:$R211,0,SearchDay-1),"&gt;-1"),0),0)</f>
        <v>0</v>
      </c>
      <c r="W211" t="str" cm="1">
        <f t="array" aca="1" ref="W211" ca="1">IF(StatTbl[[#This Row],[Кол-во слотов]]&gt;0, B211&amp;" "&amp;C211&amp;" "&amp;_xlfn.TEXTJOIN(", ",FALSE,TEXT(_xlfn._xlws.FILTER(OFFSET($D$8:$Q$8,0,SearchDay-1,,15-SearchDay),(OFFSET(D211:Q211,0,SearchDay-1,,15-SearchDay)&gt;-1)*(OFFSET(D211:Q211,0,SearchDay-1,,15-SearchDay)&lt;=ValidC)),"ДД/ММ")),"")</f>
        <v/>
      </c>
      <c r="X211" t="str">
        <f t="shared" si="4"/>
        <v>СЦ Обухово 2Монопаллеты</v>
      </c>
      <c r="Z211" s="8"/>
      <c r="AA211" s="8"/>
      <c r="AB211" s="8"/>
      <c r="AC211" s="8"/>
    </row>
    <row r="212" spans="2:29" x14ac:dyDescent="0.45">
      <c r="B212" t="s">
        <v>69</v>
      </c>
      <c r="C212" t="s">
        <v>6</v>
      </c>
      <c r="D212" s="4">
        <v>-1</v>
      </c>
      <c r="E212" s="4">
        <v>-1</v>
      </c>
      <c r="F212" s="4">
        <v>-1</v>
      </c>
      <c r="G212" s="4">
        <v>-1</v>
      </c>
      <c r="H212" s="4">
        <v>-1</v>
      </c>
      <c r="I212" s="4">
        <v>-1</v>
      </c>
      <c r="J212" s="4">
        <v>-1</v>
      </c>
      <c r="K212" s="4">
        <v>-1</v>
      </c>
      <c r="L212" s="4">
        <v>-1</v>
      </c>
      <c r="M212" s="4">
        <v>-1</v>
      </c>
      <c r="N212" s="4">
        <v>-1</v>
      </c>
      <c r="O212" s="4">
        <v>-1</v>
      </c>
      <c r="P212" s="4">
        <v>-1</v>
      </c>
      <c r="Q212" s="4">
        <v>-1</v>
      </c>
      <c r="R212" s="4">
        <v>-1</v>
      </c>
      <c r="S212" s="4"/>
      <c r="T212" s="4" t="str">
        <f>IF(_xlfn.XLOOKUP(StatTbl[[#This Row],[Join]],TargetSlots[Join],TargetSlots[Join],"Не найдено")&lt;&gt;"Не найдено","Ищем","Игнорируем")</f>
        <v>Игнорируем</v>
      </c>
      <c r="U212" s="3" t="str">
        <f ca="1">IF(COUNTIFS(OFFSET(D212:$Q212,0,SearchDay-1,,15-SearchDay),"&lt;="&amp; ValidC,OFFSET(D212:$Q212,0,SearchDay-1,,15-SearchDay),"&gt;-1")&gt;0,"Есть слоты!","Слотов нет")</f>
        <v>Слотов нет</v>
      </c>
      <c r="V212">
        <f ca="1">IF(T212="Ищем",IF(StatTbl[[#This Row],[Availability]]="Есть слоты!",COUNTIFS(OFFSET(D212:$R212,0,SearchDay-1),"&lt;="&amp; ValidC,OFFSET(D212:$R212,0,SearchDay-1),"&gt;-1"),0),0)</f>
        <v>0</v>
      </c>
      <c r="W212" t="str" cm="1">
        <f t="array" aca="1" ref="W212" ca="1">IF(StatTbl[[#This Row],[Кол-во слотов]]&gt;0, B212&amp;" "&amp;C212&amp;" "&amp;_xlfn.TEXTJOIN(", ",FALSE,TEXT(_xlfn._xlws.FILTER(OFFSET($D$8:$Q$8,0,SearchDay-1,,15-SearchDay),(OFFSET(D212:Q212,0,SearchDay-1,,15-SearchDay)&gt;-1)*(OFFSET(D212:Q212,0,SearchDay-1,,15-SearchDay)&lt;=ValidC)),"ДД/ММ")),"")</f>
        <v/>
      </c>
      <c r="X212" t="str">
        <f t="shared" si="4"/>
        <v>СЦ Обухово 2Суперсейф</v>
      </c>
      <c r="Z212" s="8"/>
      <c r="AA212" s="8"/>
      <c r="AB212" s="8"/>
      <c r="AC212" s="8"/>
    </row>
    <row r="213" spans="2:29" x14ac:dyDescent="0.45">
      <c r="B213" t="s">
        <v>70</v>
      </c>
      <c r="C213" t="s">
        <v>107</v>
      </c>
      <c r="D213" s="4">
        <v>-1</v>
      </c>
      <c r="E213" s="4">
        <v>-1</v>
      </c>
      <c r="F213" s="4">
        <v>-1</v>
      </c>
      <c r="G213" s="4">
        <v>-1</v>
      </c>
      <c r="H213" s="4">
        <v>-1</v>
      </c>
      <c r="I213" s="4">
        <v>-1</v>
      </c>
      <c r="J213" s="4">
        <v>-1</v>
      </c>
      <c r="K213" s="4">
        <v>-1</v>
      </c>
      <c r="L213" s="4">
        <v>-1</v>
      </c>
      <c r="M213" s="4">
        <v>-1</v>
      </c>
      <c r="N213" s="4">
        <v>-1</v>
      </c>
      <c r="O213" s="4">
        <v>-1</v>
      </c>
      <c r="P213" s="4">
        <v>-1</v>
      </c>
      <c r="Q213" s="4">
        <v>-1</v>
      </c>
      <c r="R213" s="4">
        <v>-1</v>
      </c>
      <c r="S213" s="4"/>
      <c r="T213" s="4" t="str">
        <f>IF(_xlfn.XLOOKUP(StatTbl[[#This Row],[Join]],TargetSlots[Join],TargetSlots[Join],"Не найдено")&lt;&gt;"Не найдено","Ищем","Игнорируем")</f>
        <v>Игнорируем</v>
      </c>
      <c r="U213" s="3" t="str">
        <f ca="1">IF(COUNTIFS(OFFSET(D213:$Q213,0,SearchDay-1,,15-SearchDay),"&lt;="&amp; ValidC,OFFSET(D213:$Q213,0,SearchDay-1,,15-SearchDay),"&gt;-1")&gt;0,"Есть слоты!","Слотов нет")</f>
        <v>Слотов нет</v>
      </c>
      <c r="V213">
        <f ca="1">IF(T213="Ищем",IF(StatTbl[[#This Row],[Availability]]="Есть слоты!",COUNTIFS(OFFSET(D213:$R213,0,SearchDay-1),"&lt;="&amp; ValidC,OFFSET(D213:$R213,0,SearchDay-1),"&gt;-1"),0),0)</f>
        <v>0</v>
      </c>
      <c r="W213" t="str" cm="1">
        <f t="array" aca="1" ref="W213" ca="1">IF(StatTbl[[#This Row],[Кол-во слотов]]&gt;0, B213&amp;" "&amp;C213&amp;" "&amp;_xlfn.TEXTJOIN(", ",FALSE,TEXT(_xlfn._xlws.FILTER(OFFSET($D$8:$Q$8,0,SearchDay-1,,15-SearchDay),(OFFSET(D213:Q213,0,SearchDay-1,,15-SearchDay)&gt;-1)*(OFFSET(D213:Q213,0,SearchDay-1,,15-SearchDay)&lt;=ValidC)),"ДД/ММ")),"")</f>
        <v/>
      </c>
      <c r="X213" t="str">
        <f t="shared" si="4"/>
        <v>СЦ ОмскКороба</v>
      </c>
      <c r="Z213" s="8"/>
      <c r="AA213" s="8"/>
      <c r="AB213" s="8"/>
      <c r="AC213" s="8"/>
    </row>
    <row r="214" spans="2:29" x14ac:dyDescent="0.45">
      <c r="B214" t="s">
        <v>70</v>
      </c>
      <c r="C214" t="s">
        <v>108</v>
      </c>
      <c r="D214" s="4">
        <v>-1</v>
      </c>
      <c r="E214" s="4">
        <v>-1</v>
      </c>
      <c r="F214" s="4">
        <v>-1</v>
      </c>
      <c r="G214" s="4">
        <v>-1</v>
      </c>
      <c r="H214" s="4">
        <v>-1</v>
      </c>
      <c r="I214" s="4">
        <v>-1</v>
      </c>
      <c r="J214" s="4">
        <v>-1</v>
      </c>
      <c r="K214" s="4">
        <v>-1</v>
      </c>
      <c r="L214" s="4">
        <v>-1</v>
      </c>
      <c r="M214" s="4">
        <v>-1</v>
      </c>
      <c r="N214" s="4">
        <v>-1</v>
      </c>
      <c r="O214" s="4">
        <v>-1</v>
      </c>
      <c r="P214" s="4">
        <v>-1</v>
      </c>
      <c r="Q214" s="4">
        <v>-1</v>
      </c>
      <c r="R214" s="4">
        <v>-1</v>
      </c>
      <c r="S214" s="4"/>
      <c r="T214" s="4" t="str">
        <f>IF(_xlfn.XLOOKUP(StatTbl[[#This Row],[Join]],TargetSlots[Join],TargetSlots[Join],"Не найдено")&lt;&gt;"Не найдено","Ищем","Игнорируем")</f>
        <v>Игнорируем</v>
      </c>
      <c r="U214" s="3" t="str">
        <f ca="1">IF(COUNTIFS(OFFSET(D214:$Q214,0,SearchDay-1,,15-SearchDay),"&lt;="&amp; ValidC,OFFSET(D214:$Q214,0,SearchDay-1,,15-SearchDay),"&gt;-1")&gt;0,"Есть слоты!","Слотов нет")</f>
        <v>Слотов нет</v>
      </c>
      <c r="V214">
        <f ca="1">IF(T214="Ищем",IF(StatTbl[[#This Row],[Availability]]="Есть слоты!",COUNTIFS(OFFSET(D214:$R214,0,SearchDay-1),"&lt;="&amp; ValidC,OFFSET(D214:$R214,0,SearchDay-1),"&gt;-1"),0),0)</f>
        <v>0</v>
      </c>
      <c r="W214" t="str" cm="1">
        <f t="array" aca="1" ref="W214" ca="1">IF(StatTbl[[#This Row],[Кол-во слотов]]&gt;0, B214&amp;" "&amp;C214&amp;" "&amp;_xlfn.TEXTJOIN(", ",FALSE,TEXT(_xlfn._xlws.FILTER(OFFSET($D$8:$Q$8,0,SearchDay-1,,15-SearchDay),(OFFSET(D214:Q214,0,SearchDay-1,,15-SearchDay)&gt;-1)*(OFFSET(D214:Q214,0,SearchDay-1,,15-SearchDay)&lt;=ValidC)),"ДД/ММ")),"")</f>
        <v/>
      </c>
      <c r="X214" t="str">
        <f t="shared" si="4"/>
        <v>СЦ ОмскМонопаллеты</v>
      </c>
      <c r="Z214" s="8"/>
      <c r="AA214" s="8"/>
      <c r="AB214" s="8"/>
      <c r="AC214" s="8"/>
    </row>
    <row r="215" spans="2:29" x14ac:dyDescent="0.45">
      <c r="B215" t="s">
        <v>70</v>
      </c>
      <c r="C215" t="s">
        <v>6</v>
      </c>
      <c r="D215" s="4">
        <v>-1</v>
      </c>
      <c r="E215" s="4">
        <v>-1</v>
      </c>
      <c r="F215" s="4">
        <v>-1</v>
      </c>
      <c r="G215" s="4">
        <v>-1</v>
      </c>
      <c r="H215" s="4">
        <v>-1</v>
      </c>
      <c r="I215" s="4">
        <v>-1</v>
      </c>
      <c r="J215" s="4">
        <v>-1</v>
      </c>
      <c r="K215" s="4">
        <v>-1</v>
      </c>
      <c r="L215" s="4">
        <v>-1</v>
      </c>
      <c r="M215" s="4">
        <v>-1</v>
      </c>
      <c r="N215" s="4">
        <v>-1</v>
      </c>
      <c r="O215" s="4">
        <v>-1</v>
      </c>
      <c r="P215" s="4">
        <v>-1</v>
      </c>
      <c r="Q215" s="4">
        <v>-1</v>
      </c>
      <c r="R215" s="4">
        <v>-1</v>
      </c>
      <c r="S215" s="4"/>
      <c r="T215" s="4" t="str">
        <f>IF(_xlfn.XLOOKUP(StatTbl[[#This Row],[Join]],TargetSlots[Join],TargetSlots[Join],"Не найдено")&lt;&gt;"Не найдено","Ищем","Игнорируем")</f>
        <v>Игнорируем</v>
      </c>
      <c r="U215" s="3" t="str">
        <f ca="1">IF(COUNTIFS(OFFSET(D215:$Q215,0,SearchDay-1,,15-SearchDay),"&lt;="&amp; ValidC,OFFSET(D215:$Q215,0,SearchDay-1,,15-SearchDay),"&gt;-1")&gt;0,"Есть слоты!","Слотов нет")</f>
        <v>Слотов нет</v>
      </c>
      <c r="V215">
        <f ca="1">IF(T215="Ищем",IF(StatTbl[[#This Row],[Availability]]="Есть слоты!",COUNTIFS(OFFSET(D215:$R215,0,SearchDay-1),"&lt;="&amp; ValidC,OFFSET(D215:$R215,0,SearchDay-1),"&gt;-1"),0),0)</f>
        <v>0</v>
      </c>
      <c r="W215" t="str" cm="1">
        <f t="array" aca="1" ref="W215" ca="1">IF(StatTbl[[#This Row],[Кол-во слотов]]&gt;0, B215&amp;" "&amp;C215&amp;" "&amp;_xlfn.TEXTJOIN(", ",FALSE,TEXT(_xlfn._xlws.FILTER(OFFSET($D$8:$Q$8,0,SearchDay-1,,15-SearchDay),(OFFSET(D215:Q215,0,SearchDay-1,,15-SearchDay)&gt;-1)*(OFFSET(D215:Q215,0,SearchDay-1,,15-SearchDay)&lt;=ValidC)),"ДД/ММ")),"")</f>
        <v/>
      </c>
      <c r="X215" t="str">
        <f t="shared" si="4"/>
        <v>СЦ ОмскСуперсейф</v>
      </c>
      <c r="Z215" s="8"/>
      <c r="AA215" s="8"/>
      <c r="AB215" s="8"/>
      <c r="AC215" s="8"/>
    </row>
    <row r="216" spans="2:29" x14ac:dyDescent="0.45">
      <c r="B216" t="s">
        <v>71</v>
      </c>
      <c r="C216" t="s">
        <v>107</v>
      </c>
      <c r="D216" s="4">
        <v>-1</v>
      </c>
      <c r="E216" s="4">
        <v>-1</v>
      </c>
      <c r="F216" s="4">
        <v>-1</v>
      </c>
      <c r="G216" s="4">
        <v>-1</v>
      </c>
      <c r="H216" s="4">
        <v>-1</v>
      </c>
      <c r="I216" s="4">
        <v>-1</v>
      </c>
      <c r="J216" s="4">
        <v>-1</v>
      </c>
      <c r="K216" s="4">
        <v>-1</v>
      </c>
      <c r="L216" s="4">
        <v>-1</v>
      </c>
      <c r="M216" s="4">
        <v>-1</v>
      </c>
      <c r="N216" s="4">
        <v>-1</v>
      </c>
      <c r="O216" s="4">
        <v>-1</v>
      </c>
      <c r="P216" s="4">
        <v>-1</v>
      </c>
      <c r="Q216" s="4">
        <v>5</v>
      </c>
      <c r="R216" s="4">
        <v>5</v>
      </c>
      <c r="S216" s="4"/>
      <c r="T216" s="4" t="str">
        <f>IF(_xlfn.XLOOKUP(StatTbl[[#This Row],[Join]],TargetSlots[Join],TargetSlots[Join],"Не найдено")&lt;&gt;"Не найдено","Ищем","Игнорируем")</f>
        <v>Игнорируем</v>
      </c>
      <c r="U216" s="3" t="str">
        <f ca="1">IF(COUNTIFS(OFFSET(D216:$Q216,0,SearchDay-1,,15-SearchDay),"&lt;="&amp; ValidC,OFFSET(D216:$Q216,0,SearchDay-1,,15-SearchDay),"&gt;-1")&gt;0,"Есть слоты!","Слотов нет")</f>
        <v>Слотов нет</v>
      </c>
      <c r="V216">
        <f ca="1">IF(T216="Ищем",IF(StatTbl[[#This Row],[Availability]]="Есть слоты!",COUNTIFS(OFFSET(D216:$R216,0,SearchDay-1),"&lt;="&amp; ValidC,OFFSET(D216:$R216,0,SearchDay-1),"&gt;-1"),0),0)</f>
        <v>0</v>
      </c>
      <c r="W216" t="str" cm="1">
        <f t="array" aca="1" ref="W216" ca="1">IF(StatTbl[[#This Row],[Кол-во слотов]]&gt;0, B216&amp;" "&amp;C216&amp;" "&amp;_xlfn.TEXTJOIN(", ",FALSE,TEXT(_xlfn._xlws.FILTER(OFFSET($D$8:$Q$8,0,SearchDay-1,,15-SearchDay),(OFFSET(D216:Q216,0,SearchDay-1,,15-SearchDay)&gt;-1)*(OFFSET(D216:Q216,0,SearchDay-1,,15-SearchDay)&lt;=ValidC)),"ДД/ММ")),"")</f>
        <v/>
      </c>
      <c r="X216" t="str">
        <f t="shared" si="4"/>
        <v>СЦ Оренбург ЦентральнаяКороба</v>
      </c>
      <c r="Z216" s="8"/>
      <c r="AA216" s="8"/>
      <c r="AB216" s="8"/>
      <c r="AC216" s="8"/>
    </row>
    <row r="217" spans="2:29" x14ac:dyDescent="0.45">
      <c r="B217" t="s">
        <v>71</v>
      </c>
      <c r="C217" t="s">
        <v>108</v>
      </c>
      <c r="D217" s="4">
        <v>-1</v>
      </c>
      <c r="E217" s="4">
        <v>-1</v>
      </c>
      <c r="F217" s="4">
        <v>-1</v>
      </c>
      <c r="G217" s="4">
        <v>-1</v>
      </c>
      <c r="H217" s="4">
        <v>-1</v>
      </c>
      <c r="I217" s="4">
        <v>-1</v>
      </c>
      <c r="J217" s="4">
        <v>-1</v>
      </c>
      <c r="K217" s="4">
        <v>-1</v>
      </c>
      <c r="L217" s="4">
        <v>-1</v>
      </c>
      <c r="M217" s="4">
        <v>-1</v>
      </c>
      <c r="N217" s="4">
        <v>-1</v>
      </c>
      <c r="O217" s="4">
        <v>-1</v>
      </c>
      <c r="P217" s="4">
        <v>-1</v>
      </c>
      <c r="Q217" s="4">
        <v>-1</v>
      </c>
      <c r="R217" s="4">
        <v>-1</v>
      </c>
      <c r="S217" s="4"/>
      <c r="T217" s="4" t="str">
        <f>IF(_xlfn.XLOOKUP(StatTbl[[#This Row],[Join]],TargetSlots[Join],TargetSlots[Join],"Не найдено")&lt;&gt;"Не найдено","Ищем","Игнорируем")</f>
        <v>Игнорируем</v>
      </c>
      <c r="U217" s="3" t="str">
        <f ca="1">IF(COUNTIFS(OFFSET(D217:$Q217,0,SearchDay-1,,15-SearchDay),"&lt;="&amp; ValidC,OFFSET(D217:$Q217,0,SearchDay-1,,15-SearchDay),"&gt;-1")&gt;0,"Есть слоты!","Слотов нет")</f>
        <v>Слотов нет</v>
      </c>
      <c r="V217">
        <f ca="1">IF(T217="Ищем",IF(StatTbl[[#This Row],[Availability]]="Есть слоты!",COUNTIFS(OFFSET(D217:$R217,0,SearchDay-1),"&lt;="&amp; ValidC,OFFSET(D217:$R217,0,SearchDay-1),"&gt;-1"),0),0)</f>
        <v>0</v>
      </c>
      <c r="W217" t="str" cm="1">
        <f t="array" aca="1" ref="W217" ca="1">IF(StatTbl[[#This Row],[Кол-во слотов]]&gt;0, B217&amp;" "&amp;C217&amp;" "&amp;_xlfn.TEXTJOIN(", ",FALSE,TEXT(_xlfn._xlws.FILTER(OFFSET($D$8:$Q$8,0,SearchDay-1,,15-SearchDay),(OFFSET(D217:Q217,0,SearchDay-1,,15-SearchDay)&gt;-1)*(OFFSET(D217:Q217,0,SearchDay-1,,15-SearchDay)&lt;=ValidC)),"ДД/ММ")),"")</f>
        <v/>
      </c>
      <c r="X217" t="str">
        <f t="shared" si="4"/>
        <v>СЦ Оренбург ЦентральнаяМонопаллеты</v>
      </c>
      <c r="Z217" s="8"/>
      <c r="AA217" s="8"/>
      <c r="AB217" s="8"/>
      <c r="AC217" s="8"/>
    </row>
    <row r="218" spans="2:29" x14ac:dyDescent="0.45">
      <c r="B218" t="s">
        <v>71</v>
      </c>
      <c r="C218" t="s">
        <v>6</v>
      </c>
      <c r="D218" s="4">
        <v>-1</v>
      </c>
      <c r="E218" s="4">
        <v>-1</v>
      </c>
      <c r="F218" s="4">
        <v>-1</v>
      </c>
      <c r="G218" s="4">
        <v>-1</v>
      </c>
      <c r="H218" s="4">
        <v>-1</v>
      </c>
      <c r="I218" s="4">
        <v>-1</v>
      </c>
      <c r="J218" s="4">
        <v>-1</v>
      </c>
      <c r="K218" s="4">
        <v>-1</v>
      </c>
      <c r="L218" s="4">
        <v>-1</v>
      </c>
      <c r="M218" s="4">
        <v>-1</v>
      </c>
      <c r="N218" s="4">
        <v>-1</v>
      </c>
      <c r="O218" s="4">
        <v>-1</v>
      </c>
      <c r="P218" s="4">
        <v>-1</v>
      </c>
      <c r="Q218" s="4">
        <v>-1</v>
      </c>
      <c r="R218" s="4">
        <v>-1</v>
      </c>
      <c r="S218" s="4"/>
      <c r="T218" s="4" t="str">
        <f>IF(_xlfn.XLOOKUP(StatTbl[[#This Row],[Join]],TargetSlots[Join],TargetSlots[Join],"Не найдено")&lt;&gt;"Не найдено","Ищем","Игнорируем")</f>
        <v>Игнорируем</v>
      </c>
      <c r="U218" s="3" t="str">
        <f ca="1">IF(COUNTIFS(OFFSET(D218:$Q218,0,SearchDay-1,,15-SearchDay),"&lt;="&amp; ValidC,OFFSET(D218:$Q218,0,SearchDay-1,,15-SearchDay),"&gt;-1")&gt;0,"Есть слоты!","Слотов нет")</f>
        <v>Слотов нет</v>
      </c>
      <c r="V218">
        <f ca="1">IF(T218="Ищем",IF(StatTbl[[#This Row],[Availability]]="Есть слоты!",COUNTIFS(OFFSET(D218:$R218,0,SearchDay-1),"&lt;="&amp; ValidC,OFFSET(D218:$R218,0,SearchDay-1),"&gt;-1"),0),0)</f>
        <v>0</v>
      </c>
      <c r="W218" t="str" cm="1">
        <f t="array" aca="1" ref="W218" ca="1">IF(StatTbl[[#This Row],[Кол-во слотов]]&gt;0, B218&amp;" "&amp;C218&amp;" "&amp;_xlfn.TEXTJOIN(", ",FALSE,TEXT(_xlfn._xlws.FILTER(OFFSET($D$8:$Q$8,0,SearchDay-1,,15-SearchDay),(OFFSET(D218:Q218,0,SearchDay-1,,15-SearchDay)&gt;-1)*(OFFSET(D218:Q218,0,SearchDay-1,,15-SearchDay)&lt;=ValidC)),"ДД/ММ")),"")</f>
        <v/>
      </c>
      <c r="X218" t="str">
        <f t="shared" si="4"/>
        <v>СЦ Оренбург ЦентральнаяСуперсейф</v>
      </c>
      <c r="Z218" s="8"/>
      <c r="AA218" s="8"/>
      <c r="AB218" s="8"/>
      <c r="AC218" s="8"/>
    </row>
    <row r="219" spans="2:29" x14ac:dyDescent="0.45">
      <c r="B219" t="s">
        <v>72</v>
      </c>
      <c r="C219" t="s">
        <v>107</v>
      </c>
      <c r="D219" s="4">
        <v>-1</v>
      </c>
      <c r="E219" s="4">
        <v>-1</v>
      </c>
      <c r="F219" s="4">
        <v>-1</v>
      </c>
      <c r="G219" s="4">
        <v>-1</v>
      </c>
      <c r="H219" s="4">
        <v>-1</v>
      </c>
      <c r="I219" s="4">
        <v>-1</v>
      </c>
      <c r="J219" s="4">
        <v>-1</v>
      </c>
      <c r="K219" s="4">
        <v>-1</v>
      </c>
      <c r="L219" s="4">
        <v>-1</v>
      </c>
      <c r="M219" s="4">
        <v>-1</v>
      </c>
      <c r="N219" s="4">
        <v>-1</v>
      </c>
      <c r="O219" s="4">
        <v>-1</v>
      </c>
      <c r="P219" s="4">
        <v>-1</v>
      </c>
      <c r="Q219" s="4">
        <v>-1</v>
      </c>
      <c r="R219" s="4">
        <v>-1</v>
      </c>
      <c r="S219" s="4"/>
      <c r="T219" s="4" t="str">
        <f>IF(_xlfn.XLOOKUP(StatTbl[[#This Row],[Join]],TargetSlots[Join],TargetSlots[Join],"Не найдено")&lt;&gt;"Не найдено","Ищем","Игнорируем")</f>
        <v>Игнорируем</v>
      </c>
      <c r="U219" s="3" t="str">
        <f ca="1">IF(COUNTIFS(OFFSET(D219:$Q219,0,SearchDay-1,,15-SearchDay),"&lt;="&amp; ValidC,OFFSET(D219:$Q219,0,SearchDay-1,,15-SearchDay),"&gt;-1")&gt;0,"Есть слоты!","Слотов нет")</f>
        <v>Слотов нет</v>
      </c>
      <c r="V219">
        <f ca="1">IF(T219="Ищем",IF(StatTbl[[#This Row],[Availability]]="Есть слоты!",COUNTIFS(OFFSET(D219:$R219,0,SearchDay-1),"&lt;="&amp; ValidC,OFFSET(D219:$R219,0,SearchDay-1),"&gt;-1"),0),0)</f>
        <v>0</v>
      </c>
      <c r="W219" t="str" cm="1">
        <f t="array" aca="1" ref="W219" ca="1">IF(StatTbl[[#This Row],[Кол-во слотов]]&gt;0, B219&amp;" "&amp;C219&amp;" "&amp;_xlfn.TEXTJOIN(", ",FALSE,TEXT(_xlfn._xlws.FILTER(OFFSET($D$8:$Q$8,0,SearchDay-1,,15-SearchDay),(OFFSET(D219:Q219,0,SearchDay-1,,15-SearchDay)&gt;-1)*(OFFSET(D219:Q219,0,SearchDay-1,,15-SearchDay)&lt;=ValidC)),"ДД/ММ")),"")</f>
        <v/>
      </c>
      <c r="X219" t="str">
        <f t="shared" si="4"/>
        <v>СЦ ОшКороба</v>
      </c>
      <c r="Z219" s="8"/>
      <c r="AA219" s="8"/>
      <c r="AB219" s="8"/>
      <c r="AC219" s="8"/>
    </row>
    <row r="220" spans="2:29" x14ac:dyDescent="0.45">
      <c r="B220" t="s">
        <v>72</v>
      </c>
      <c r="C220" t="s">
        <v>108</v>
      </c>
      <c r="D220" s="4">
        <v>-1</v>
      </c>
      <c r="E220" s="4">
        <v>-1</v>
      </c>
      <c r="F220" s="4">
        <v>-1</v>
      </c>
      <c r="G220" s="4">
        <v>-1</v>
      </c>
      <c r="H220" s="4">
        <v>-1</v>
      </c>
      <c r="I220" s="4">
        <v>-1</v>
      </c>
      <c r="J220" s="4">
        <v>-1</v>
      </c>
      <c r="K220" s="4">
        <v>-1</v>
      </c>
      <c r="L220" s="4">
        <v>-1</v>
      </c>
      <c r="M220" s="4">
        <v>-1</v>
      </c>
      <c r="N220" s="4">
        <v>-1</v>
      </c>
      <c r="O220" s="4">
        <v>-1</v>
      </c>
      <c r="P220" s="4">
        <v>-1</v>
      </c>
      <c r="Q220" s="4">
        <v>-1</v>
      </c>
      <c r="R220" s="4">
        <v>-1</v>
      </c>
      <c r="S220" s="4"/>
      <c r="T220" s="4" t="str">
        <f>IF(_xlfn.XLOOKUP(StatTbl[[#This Row],[Join]],TargetSlots[Join],TargetSlots[Join],"Не найдено")&lt;&gt;"Не найдено","Ищем","Игнорируем")</f>
        <v>Игнорируем</v>
      </c>
      <c r="U220" s="3" t="str">
        <f ca="1">IF(COUNTIFS(OFFSET(D220:$Q220,0,SearchDay-1,,15-SearchDay),"&lt;="&amp; ValidC,OFFSET(D220:$Q220,0,SearchDay-1,,15-SearchDay),"&gt;-1")&gt;0,"Есть слоты!","Слотов нет")</f>
        <v>Слотов нет</v>
      </c>
      <c r="V220">
        <f ca="1">IF(T220="Ищем",IF(StatTbl[[#This Row],[Availability]]="Есть слоты!",COUNTIFS(OFFSET(D220:$R220,0,SearchDay-1),"&lt;="&amp; ValidC,OFFSET(D220:$R220,0,SearchDay-1),"&gt;-1"),0),0)</f>
        <v>0</v>
      </c>
      <c r="W220" t="str" cm="1">
        <f t="array" aca="1" ref="W220" ca="1">IF(StatTbl[[#This Row],[Кол-во слотов]]&gt;0, B220&amp;" "&amp;C220&amp;" "&amp;_xlfn.TEXTJOIN(", ",FALSE,TEXT(_xlfn._xlws.FILTER(OFFSET($D$8:$Q$8,0,SearchDay-1,,15-SearchDay),(OFFSET(D220:Q220,0,SearchDay-1,,15-SearchDay)&gt;-1)*(OFFSET(D220:Q220,0,SearchDay-1,,15-SearchDay)&lt;=ValidC)),"ДД/ММ")),"")</f>
        <v/>
      </c>
      <c r="X220" t="str">
        <f t="shared" si="4"/>
        <v>СЦ ОшМонопаллеты</v>
      </c>
      <c r="Z220" s="8"/>
      <c r="AA220" s="8"/>
      <c r="AB220" s="8"/>
      <c r="AC220" s="8"/>
    </row>
    <row r="221" spans="2:29" x14ac:dyDescent="0.45">
      <c r="B221" t="s">
        <v>72</v>
      </c>
      <c r="C221" t="s">
        <v>6</v>
      </c>
      <c r="D221" s="4">
        <v>-1</v>
      </c>
      <c r="E221" s="4">
        <v>-1</v>
      </c>
      <c r="F221" s="4">
        <v>-1</v>
      </c>
      <c r="G221" s="4">
        <v>-1</v>
      </c>
      <c r="H221" s="4">
        <v>-1</v>
      </c>
      <c r="I221" s="4">
        <v>-1</v>
      </c>
      <c r="J221" s="4">
        <v>-1</v>
      </c>
      <c r="K221" s="4">
        <v>-1</v>
      </c>
      <c r="L221" s="4">
        <v>-1</v>
      </c>
      <c r="M221" s="4">
        <v>-1</v>
      </c>
      <c r="N221" s="4">
        <v>-1</v>
      </c>
      <c r="O221" s="4">
        <v>-1</v>
      </c>
      <c r="P221" s="4">
        <v>-1</v>
      </c>
      <c r="Q221" s="4">
        <v>-1</v>
      </c>
      <c r="R221" s="4">
        <v>-1</v>
      </c>
      <c r="S221" s="4"/>
      <c r="T221" s="4" t="str">
        <f>IF(_xlfn.XLOOKUP(StatTbl[[#This Row],[Join]],TargetSlots[Join],TargetSlots[Join],"Не найдено")&lt;&gt;"Не найдено","Ищем","Игнорируем")</f>
        <v>Игнорируем</v>
      </c>
      <c r="U221" s="3" t="str">
        <f ca="1">IF(COUNTIFS(OFFSET(D221:$Q221,0,SearchDay-1,,15-SearchDay),"&lt;="&amp; ValidC,OFFSET(D221:$Q221,0,SearchDay-1,,15-SearchDay),"&gt;-1")&gt;0,"Есть слоты!","Слотов нет")</f>
        <v>Слотов нет</v>
      </c>
      <c r="V221">
        <f ca="1">IF(T221="Ищем",IF(StatTbl[[#This Row],[Availability]]="Есть слоты!",COUNTIFS(OFFSET(D221:$R221,0,SearchDay-1),"&lt;="&amp; ValidC,OFFSET(D221:$R221,0,SearchDay-1),"&gt;-1"),0),0)</f>
        <v>0</v>
      </c>
      <c r="W221" t="str" cm="1">
        <f t="array" aca="1" ref="W221" ca="1">IF(StatTbl[[#This Row],[Кол-во слотов]]&gt;0, B221&amp;" "&amp;C221&amp;" "&amp;_xlfn.TEXTJOIN(", ",FALSE,TEXT(_xlfn._xlws.FILTER(OFFSET($D$8:$Q$8,0,SearchDay-1,,15-SearchDay),(OFFSET(D221:Q221,0,SearchDay-1,,15-SearchDay)&gt;-1)*(OFFSET(D221:Q221,0,SearchDay-1,,15-SearchDay)&lt;=ValidC)),"ДД/ММ")),"")</f>
        <v/>
      </c>
      <c r="X221" t="str">
        <f t="shared" si="4"/>
        <v>СЦ ОшСуперсейф</v>
      </c>
      <c r="Z221" s="8"/>
      <c r="AA221" s="8"/>
      <c r="AB221" s="8"/>
      <c r="AC221" s="8"/>
    </row>
    <row r="222" spans="2:29" x14ac:dyDescent="0.45">
      <c r="B222" t="s">
        <v>73</v>
      </c>
      <c r="C222" t="s">
        <v>107</v>
      </c>
      <c r="D222" s="4">
        <v>-1</v>
      </c>
      <c r="E222" s="4">
        <v>-1</v>
      </c>
      <c r="F222" s="4">
        <v>-1</v>
      </c>
      <c r="G222" s="4">
        <v>-1</v>
      </c>
      <c r="H222" s="4">
        <v>-1</v>
      </c>
      <c r="I222" s="4">
        <v>-1</v>
      </c>
      <c r="J222" s="4">
        <v>-1</v>
      </c>
      <c r="K222" s="4">
        <v>-1</v>
      </c>
      <c r="L222" s="4">
        <v>-1</v>
      </c>
      <c r="M222" s="4">
        <v>-1</v>
      </c>
      <c r="N222" s="4">
        <v>-1</v>
      </c>
      <c r="O222" s="4">
        <v>-1</v>
      </c>
      <c r="P222" s="4">
        <v>-1</v>
      </c>
      <c r="Q222" s="4">
        <v>-1</v>
      </c>
      <c r="R222" s="4">
        <v>-1</v>
      </c>
      <c r="S222" s="4"/>
      <c r="T222" s="4" t="str">
        <f>IF(_xlfn.XLOOKUP(StatTbl[[#This Row],[Join]],TargetSlots[Join],TargetSlots[Join],"Не найдено")&lt;&gt;"Не найдено","Ищем","Игнорируем")</f>
        <v>Игнорируем</v>
      </c>
      <c r="U222" s="3" t="str">
        <f ca="1">IF(COUNTIFS(OFFSET(D222:$Q222,0,SearchDay-1,,15-SearchDay),"&lt;="&amp; ValidC,OFFSET(D222:$Q222,0,SearchDay-1,,15-SearchDay),"&gt;-1")&gt;0,"Есть слоты!","Слотов нет")</f>
        <v>Слотов нет</v>
      </c>
      <c r="V222">
        <f ca="1">IF(T222="Ищем",IF(StatTbl[[#This Row],[Availability]]="Есть слоты!",COUNTIFS(OFFSET(D222:$R222,0,SearchDay-1),"&lt;="&amp; ValidC,OFFSET(D222:$R222,0,SearchDay-1),"&gt;-1"),0),0)</f>
        <v>0</v>
      </c>
      <c r="W222" t="str" cm="1">
        <f t="array" aca="1" ref="W222" ca="1">IF(StatTbl[[#This Row],[Кол-во слотов]]&gt;0, B222&amp;" "&amp;C222&amp;" "&amp;_xlfn.TEXTJOIN(", ",FALSE,TEXT(_xlfn._xlws.FILTER(OFFSET($D$8:$Q$8,0,SearchDay-1,,15-SearchDay),(OFFSET(D222:Q222,0,SearchDay-1,,15-SearchDay)&gt;-1)*(OFFSET(D222:Q222,0,SearchDay-1,,15-SearchDay)&lt;=ValidC)),"ДД/ММ")),"")</f>
        <v/>
      </c>
      <c r="X222" t="str">
        <f t="shared" si="4"/>
        <v>СЦ Пермь 2Короба</v>
      </c>
      <c r="Z222" s="8"/>
      <c r="AA222" s="8"/>
      <c r="AB222" s="8"/>
      <c r="AC222" s="8"/>
    </row>
    <row r="223" spans="2:29" x14ac:dyDescent="0.45">
      <c r="B223" t="s">
        <v>73</v>
      </c>
      <c r="C223" t="s">
        <v>108</v>
      </c>
      <c r="D223" s="4">
        <v>-1</v>
      </c>
      <c r="E223" s="4">
        <v>-1</v>
      </c>
      <c r="F223" s="4">
        <v>-1</v>
      </c>
      <c r="G223" s="4">
        <v>-1</v>
      </c>
      <c r="H223" s="4">
        <v>-1</v>
      </c>
      <c r="I223" s="4">
        <v>-1</v>
      </c>
      <c r="J223" s="4">
        <v>-1</v>
      </c>
      <c r="K223" s="4">
        <v>-1</v>
      </c>
      <c r="L223" s="4">
        <v>-1</v>
      </c>
      <c r="M223" s="4">
        <v>-1</v>
      </c>
      <c r="N223" s="4">
        <v>-1</v>
      </c>
      <c r="O223" s="4">
        <v>-1</v>
      </c>
      <c r="P223" s="4">
        <v>-1</v>
      </c>
      <c r="Q223" s="4">
        <v>-1</v>
      </c>
      <c r="R223" s="4">
        <v>-1</v>
      </c>
      <c r="S223" s="4"/>
      <c r="T223" s="4" t="str">
        <f>IF(_xlfn.XLOOKUP(StatTbl[[#This Row],[Join]],TargetSlots[Join],TargetSlots[Join],"Не найдено")&lt;&gt;"Не найдено","Ищем","Игнорируем")</f>
        <v>Игнорируем</v>
      </c>
      <c r="U223" s="3" t="str">
        <f ca="1">IF(COUNTIFS(OFFSET(D223:$Q223,0,SearchDay-1,,15-SearchDay),"&lt;="&amp; ValidC,OFFSET(D223:$Q223,0,SearchDay-1,,15-SearchDay),"&gt;-1")&gt;0,"Есть слоты!","Слотов нет")</f>
        <v>Слотов нет</v>
      </c>
      <c r="V223">
        <f ca="1">IF(T223="Ищем",IF(StatTbl[[#This Row],[Availability]]="Есть слоты!",COUNTIFS(OFFSET(D223:$R223,0,SearchDay-1),"&lt;="&amp; ValidC,OFFSET(D223:$R223,0,SearchDay-1),"&gt;-1"),0),0)</f>
        <v>0</v>
      </c>
      <c r="W223" t="str" cm="1">
        <f t="array" aca="1" ref="W223" ca="1">IF(StatTbl[[#This Row],[Кол-во слотов]]&gt;0, B223&amp;" "&amp;C223&amp;" "&amp;_xlfn.TEXTJOIN(", ",FALSE,TEXT(_xlfn._xlws.FILTER(OFFSET($D$8:$Q$8,0,SearchDay-1,,15-SearchDay),(OFFSET(D223:Q223,0,SearchDay-1,,15-SearchDay)&gt;-1)*(OFFSET(D223:Q223,0,SearchDay-1,,15-SearchDay)&lt;=ValidC)),"ДД/ММ")),"")</f>
        <v/>
      </c>
      <c r="X223" t="str">
        <f t="shared" si="4"/>
        <v>СЦ Пермь 2Монопаллеты</v>
      </c>
      <c r="Z223" s="8"/>
      <c r="AA223" s="8"/>
      <c r="AB223" s="8"/>
      <c r="AC223" s="8"/>
    </row>
    <row r="224" spans="2:29" x14ac:dyDescent="0.45">
      <c r="B224" t="s">
        <v>73</v>
      </c>
      <c r="C224" t="s">
        <v>6</v>
      </c>
      <c r="D224" s="4">
        <v>-1</v>
      </c>
      <c r="E224" s="4">
        <v>-1</v>
      </c>
      <c r="F224" s="4">
        <v>-1</v>
      </c>
      <c r="G224" s="4">
        <v>-1</v>
      </c>
      <c r="H224" s="4">
        <v>-1</v>
      </c>
      <c r="I224" s="4">
        <v>-1</v>
      </c>
      <c r="J224" s="4">
        <v>-1</v>
      </c>
      <c r="K224" s="4">
        <v>-1</v>
      </c>
      <c r="L224" s="4">
        <v>-1</v>
      </c>
      <c r="M224" s="4">
        <v>-1</v>
      </c>
      <c r="N224" s="4">
        <v>-1</v>
      </c>
      <c r="O224" s="4">
        <v>-1</v>
      </c>
      <c r="P224" s="4">
        <v>-1</v>
      </c>
      <c r="Q224" s="4">
        <v>-1</v>
      </c>
      <c r="R224" s="4">
        <v>-1</v>
      </c>
      <c r="S224" s="4"/>
      <c r="T224" s="4" t="str">
        <f>IF(_xlfn.XLOOKUP(StatTbl[[#This Row],[Join]],TargetSlots[Join],TargetSlots[Join],"Не найдено")&lt;&gt;"Не найдено","Ищем","Игнорируем")</f>
        <v>Игнорируем</v>
      </c>
      <c r="U224" s="3" t="str">
        <f ca="1">IF(COUNTIFS(OFFSET(D224:$Q224,0,SearchDay-1,,15-SearchDay),"&lt;="&amp; ValidC,OFFSET(D224:$Q224,0,SearchDay-1,,15-SearchDay),"&gt;-1")&gt;0,"Есть слоты!","Слотов нет")</f>
        <v>Слотов нет</v>
      </c>
      <c r="V224">
        <f ca="1">IF(T224="Ищем",IF(StatTbl[[#This Row],[Availability]]="Есть слоты!",COUNTIFS(OFFSET(D224:$R224,0,SearchDay-1),"&lt;="&amp; ValidC,OFFSET(D224:$R224,0,SearchDay-1),"&gt;-1"),0),0)</f>
        <v>0</v>
      </c>
      <c r="W224" t="str" cm="1">
        <f t="array" aca="1" ref="W224" ca="1">IF(StatTbl[[#This Row],[Кол-во слотов]]&gt;0, B224&amp;" "&amp;C224&amp;" "&amp;_xlfn.TEXTJOIN(", ",FALSE,TEXT(_xlfn._xlws.FILTER(OFFSET($D$8:$Q$8,0,SearchDay-1,,15-SearchDay),(OFFSET(D224:Q224,0,SearchDay-1,,15-SearchDay)&gt;-1)*(OFFSET(D224:Q224,0,SearchDay-1,,15-SearchDay)&lt;=ValidC)),"ДД/ММ")),"")</f>
        <v/>
      </c>
      <c r="X224" t="str">
        <f t="shared" si="4"/>
        <v>СЦ Пермь 2Суперсейф</v>
      </c>
      <c r="Z224" s="8"/>
      <c r="AA224" s="8"/>
      <c r="AB224" s="8"/>
      <c r="AC224" s="8"/>
    </row>
    <row r="225" spans="2:29" x14ac:dyDescent="0.45">
      <c r="B225" t="s">
        <v>74</v>
      </c>
      <c r="C225" t="s">
        <v>107</v>
      </c>
      <c r="D225" s="4">
        <v>-1</v>
      </c>
      <c r="E225" s="4">
        <v>10</v>
      </c>
      <c r="F225" s="4">
        <v>10</v>
      </c>
      <c r="G225" s="4">
        <v>10</v>
      </c>
      <c r="H225" s="4">
        <v>10</v>
      </c>
      <c r="I225" s="4">
        <v>10</v>
      </c>
      <c r="J225" s="4">
        <v>10</v>
      </c>
      <c r="K225" s="4">
        <v>10</v>
      </c>
      <c r="L225" s="4">
        <v>10</v>
      </c>
      <c r="M225" s="4">
        <v>10</v>
      </c>
      <c r="N225" s="4">
        <v>10</v>
      </c>
      <c r="O225" s="4">
        <v>10</v>
      </c>
      <c r="P225" s="4">
        <v>10</v>
      </c>
      <c r="Q225" s="4">
        <v>-1</v>
      </c>
      <c r="R225" s="4">
        <v>-1</v>
      </c>
      <c r="S225" s="4"/>
      <c r="T225" s="4" t="str">
        <f>IF(_xlfn.XLOOKUP(StatTbl[[#This Row],[Join]],TargetSlots[Join],TargetSlots[Join],"Не найдено")&lt;&gt;"Не найдено","Ищем","Игнорируем")</f>
        <v>Игнорируем</v>
      </c>
      <c r="U225" s="3" t="str">
        <f ca="1">IF(COUNTIFS(OFFSET(D225:$Q225,0,SearchDay-1,,15-SearchDay),"&lt;="&amp; ValidC,OFFSET(D225:$Q225,0,SearchDay-1,,15-SearchDay),"&gt;-1")&gt;0,"Есть слоты!","Слотов нет")</f>
        <v>Слотов нет</v>
      </c>
      <c r="V225">
        <f ca="1">IF(T225="Ищем",IF(StatTbl[[#This Row],[Availability]]="Есть слоты!",COUNTIFS(OFFSET(D225:$R225,0,SearchDay-1),"&lt;="&amp; ValidC,OFFSET(D225:$R225,0,SearchDay-1),"&gt;-1"),0),0)</f>
        <v>0</v>
      </c>
      <c r="W225" t="str" cm="1">
        <f t="array" aca="1" ref="W225" ca="1">IF(StatTbl[[#This Row],[Кол-во слотов]]&gt;0, B225&amp;" "&amp;C225&amp;" "&amp;_xlfn.TEXTJOIN(", ",FALSE,TEXT(_xlfn._xlws.FILTER(OFFSET($D$8:$Q$8,0,SearchDay-1,,15-SearchDay),(OFFSET(D225:Q225,0,SearchDay-1,,15-SearchDay)&gt;-1)*(OFFSET(D225:Q225,0,SearchDay-1,,15-SearchDay)&lt;=ValidC)),"ДД/ММ")),"")</f>
        <v/>
      </c>
      <c r="X225" t="str">
        <f t="shared" si="4"/>
        <v>СЦ ПсковКороба</v>
      </c>
      <c r="Z225" s="8"/>
      <c r="AA225" s="8"/>
      <c r="AB225" s="8"/>
      <c r="AC225" s="8"/>
    </row>
    <row r="226" spans="2:29" x14ac:dyDescent="0.45">
      <c r="B226" t="s">
        <v>74</v>
      </c>
      <c r="C226" t="s">
        <v>108</v>
      </c>
      <c r="D226" s="4">
        <v>-1</v>
      </c>
      <c r="E226" s="4">
        <v>-1</v>
      </c>
      <c r="F226" s="4">
        <v>-1</v>
      </c>
      <c r="G226" s="4">
        <v>-1</v>
      </c>
      <c r="H226" s="4">
        <v>-1</v>
      </c>
      <c r="I226" s="4">
        <v>-1</v>
      </c>
      <c r="J226" s="4">
        <v>-1</v>
      </c>
      <c r="K226" s="4">
        <v>-1</v>
      </c>
      <c r="L226" s="4">
        <v>-1</v>
      </c>
      <c r="M226" s="4">
        <v>-1</v>
      </c>
      <c r="N226" s="4">
        <v>-1</v>
      </c>
      <c r="O226" s="4">
        <v>-1</v>
      </c>
      <c r="P226" s="4">
        <v>-1</v>
      </c>
      <c r="Q226" s="4">
        <v>-1</v>
      </c>
      <c r="R226" s="4">
        <v>-1</v>
      </c>
      <c r="S226" s="4"/>
      <c r="T226" s="4" t="str">
        <f>IF(_xlfn.XLOOKUP(StatTbl[[#This Row],[Join]],TargetSlots[Join],TargetSlots[Join],"Не найдено")&lt;&gt;"Не найдено","Ищем","Игнорируем")</f>
        <v>Игнорируем</v>
      </c>
      <c r="U226" s="3" t="str">
        <f ca="1">IF(COUNTIFS(OFFSET(D226:$Q226,0,SearchDay-1,,15-SearchDay),"&lt;="&amp; ValidC,OFFSET(D226:$Q226,0,SearchDay-1,,15-SearchDay),"&gt;-1")&gt;0,"Есть слоты!","Слотов нет")</f>
        <v>Слотов нет</v>
      </c>
      <c r="V226">
        <f ca="1">IF(T226="Ищем",IF(StatTbl[[#This Row],[Availability]]="Есть слоты!",COUNTIFS(OFFSET(D226:$R226,0,SearchDay-1),"&lt;="&amp; ValidC,OFFSET(D226:$R226,0,SearchDay-1),"&gt;-1"),0),0)</f>
        <v>0</v>
      </c>
      <c r="W226" t="str" cm="1">
        <f t="array" aca="1" ref="W226" ca="1">IF(StatTbl[[#This Row],[Кол-во слотов]]&gt;0, B226&amp;" "&amp;C226&amp;" "&amp;_xlfn.TEXTJOIN(", ",FALSE,TEXT(_xlfn._xlws.FILTER(OFFSET($D$8:$Q$8,0,SearchDay-1,,15-SearchDay),(OFFSET(D226:Q226,0,SearchDay-1,,15-SearchDay)&gt;-1)*(OFFSET(D226:Q226,0,SearchDay-1,,15-SearchDay)&lt;=ValidC)),"ДД/ММ")),"")</f>
        <v/>
      </c>
      <c r="X226" t="str">
        <f t="shared" si="4"/>
        <v>СЦ ПсковМонопаллеты</v>
      </c>
      <c r="Z226" s="8"/>
      <c r="AA226" s="8"/>
      <c r="AB226" s="8"/>
      <c r="AC226" s="8"/>
    </row>
    <row r="227" spans="2:29" x14ac:dyDescent="0.45">
      <c r="B227" t="s">
        <v>74</v>
      </c>
      <c r="C227" t="s">
        <v>6</v>
      </c>
      <c r="D227" s="4">
        <v>-1</v>
      </c>
      <c r="E227" s="4">
        <v>-1</v>
      </c>
      <c r="F227" s="4">
        <v>-1</v>
      </c>
      <c r="G227" s="4">
        <v>-1</v>
      </c>
      <c r="H227" s="4">
        <v>-1</v>
      </c>
      <c r="I227" s="4">
        <v>-1</v>
      </c>
      <c r="J227" s="4">
        <v>-1</v>
      </c>
      <c r="K227" s="4">
        <v>-1</v>
      </c>
      <c r="L227" s="4">
        <v>-1</v>
      </c>
      <c r="M227" s="4">
        <v>-1</v>
      </c>
      <c r="N227" s="4">
        <v>-1</v>
      </c>
      <c r="O227" s="4">
        <v>-1</v>
      </c>
      <c r="P227" s="4">
        <v>-1</v>
      </c>
      <c r="Q227" s="4">
        <v>-1</v>
      </c>
      <c r="R227" s="4">
        <v>-1</v>
      </c>
      <c r="S227" s="4"/>
      <c r="T227" s="4" t="str">
        <f>IF(_xlfn.XLOOKUP(StatTbl[[#This Row],[Join]],TargetSlots[Join],TargetSlots[Join],"Не найдено")&lt;&gt;"Не найдено","Ищем","Игнорируем")</f>
        <v>Игнорируем</v>
      </c>
      <c r="U227" s="3" t="str">
        <f ca="1">IF(COUNTIFS(OFFSET(D227:$Q227,0,SearchDay-1,,15-SearchDay),"&lt;="&amp; ValidC,OFFSET(D227:$Q227,0,SearchDay-1,,15-SearchDay),"&gt;-1")&gt;0,"Есть слоты!","Слотов нет")</f>
        <v>Слотов нет</v>
      </c>
      <c r="V227">
        <f ca="1">IF(T227="Ищем",IF(StatTbl[[#This Row],[Availability]]="Есть слоты!",COUNTIFS(OFFSET(D227:$R227,0,SearchDay-1),"&lt;="&amp; ValidC,OFFSET(D227:$R227,0,SearchDay-1),"&gt;-1"),0),0)</f>
        <v>0</v>
      </c>
      <c r="W227" t="str" cm="1">
        <f t="array" aca="1" ref="W227" ca="1">IF(StatTbl[[#This Row],[Кол-во слотов]]&gt;0, B227&amp;" "&amp;C227&amp;" "&amp;_xlfn.TEXTJOIN(", ",FALSE,TEXT(_xlfn._xlws.FILTER(OFFSET($D$8:$Q$8,0,SearchDay-1,,15-SearchDay),(OFFSET(D227:Q227,0,SearchDay-1,,15-SearchDay)&gt;-1)*(OFFSET(D227:Q227,0,SearchDay-1,,15-SearchDay)&lt;=ValidC)),"ДД/ММ")),"")</f>
        <v/>
      </c>
      <c r="X227" t="str">
        <f t="shared" si="4"/>
        <v>СЦ ПсковСуперсейф</v>
      </c>
      <c r="Z227" s="8"/>
      <c r="AA227" s="8"/>
      <c r="AB227" s="8"/>
      <c r="AC227" s="8"/>
    </row>
    <row r="228" spans="2:29" x14ac:dyDescent="0.45">
      <c r="B228" t="s">
        <v>75</v>
      </c>
      <c r="C228" t="s">
        <v>107</v>
      </c>
      <c r="D228" s="4">
        <v>-1</v>
      </c>
      <c r="E228" s="4">
        <v>-1</v>
      </c>
      <c r="F228" s="4">
        <v>-1</v>
      </c>
      <c r="G228" s="4">
        <v>-1</v>
      </c>
      <c r="H228" s="4">
        <v>-1</v>
      </c>
      <c r="I228" s="4">
        <v>-1</v>
      </c>
      <c r="J228" s="4">
        <v>-1</v>
      </c>
      <c r="K228" s="4">
        <v>-1</v>
      </c>
      <c r="L228" s="4">
        <v>-1</v>
      </c>
      <c r="M228" s="4">
        <v>-1</v>
      </c>
      <c r="N228" s="4">
        <v>-1</v>
      </c>
      <c r="O228" s="4">
        <v>-1</v>
      </c>
      <c r="P228" s="4">
        <v>-1</v>
      </c>
      <c r="Q228" s="4">
        <v>-1</v>
      </c>
      <c r="R228" s="4">
        <v>-1</v>
      </c>
      <c r="S228" s="4"/>
      <c r="T228" s="4" t="str">
        <f>IF(_xlfn.XLOOKUP(StatTbl[[#This Row],[Join]],TargetSlots[Join],TargetSlots[Join],"Не найдено")&lt;&gt;"Не найдено","Ищем","Игнорируем")</f>
        <v>Игнорируем</v>
      </c>
      <c r="U228" s="3" t="str">
        <f ca="1">IF(COUNTIFS(OFFSET(D228:$Q228,0,SearchDay-1,,15-SearchDay),"&lt;="&amp; ValidC,OFFSET(D228:$Q228,0,SearchDay-1,,15-SearchDay),"&gt;-1")&gt;0,"Есть слоты!","Слотов нет")</f>
        <v>Слотов нет</v>
      </c>
      <c r="V228">
        <f ca="1">IF(T228="Ищем",IF(StatTbl[[#This Row],[Availability]]="Есть слоты!",COUNTIFS(OFFSET(D228:$R228,0,SearchDay-1),"&lt;="&amp; ValidC,OFFSET(D228:$R228,0,SearchDay-1),"&gt;-1"),0),0)</f>
        <v>0</v>
      </c>
      <c r="W228" t="str" cm="1">
        <f t="array" aca="1" ref="W228" ca="1">IF(StatTbl[[#This Row],[Кол-во слотов]]&gt;0, B228&amp;" "&amp;C228&amp;" "&amp;_xlfn.TEXTJOIN(", ",FALSE,TEXT(_xlfn._xlws.FILTER(OFFSET($D$8:$Q$8,0,SearchDay-1,,15-SearchDay),(OFFSET(D228:Q228,0,SearchDay-1,,15-SearchDay)&gt;-1)*(OFFSET(D228:Q228,0,SearchDay-1,,15-SearchDay)&lt;=ValidC)),"ДД/ММ")),"")</f>
        <v/>
      </c>
      <c r="X228" t="str">
        <f t="shared" si="4"/>
        <v>СЦ ПушкиноКороба</v>
      </c>
      <c r="Z228" s="8"/>
      <c r="AA228" s="8"/>
      <c r="AB228" s="8"/>
      <c r="AC228" s="8"/>
    </row>
    <row r="229" spans="2:29" x14ac:dyDescent="0.45">
      <c r="B229" t="s">
        <v>75</v>
      </c>
      <c r="C229" t="s">
        <v>108</v>
      </c>
      <c r="D229" s="4">
        <v>-1</v>
      </c>
      <c r="E229" s="4">
        <v>-1</v>
      </c>
      <c r="F229" s="4">
        <v>-1</v>
      </c>
      <c r="G229" s="4">
        <v>-1</v>
      </c>
      <c r="H229" s="4">
        <v>-1</v>
      </c>
      <c r="I229" s="4">
        <v>-1</v>
      </c>
      <c r="J229" s="4">
        <v>-1</v>
      </c>
      <c r="K229" s="4">
        <v>-1</v>
      </c>
      <c r="L229" s="4">
        <v>-1</v>
      </c>
      <c r="M229" s="4">
        <v>-1</v>
      </c>
      <c r="N229" s="4">
        <v>-1</v>
      </c>
      <c r="O229" s="4">
        <v>-1</v>
      </c>
      <c r="P229" s="4">
        <v>-1</v>
      </c>
      <c r="Q229" s="4">
        <v>-1</v>
      </c>
      <c r="R229" s="4">
        <v>-1</v>
      </c>
      <c r="S229" s="4"/>
      <c r="T229" s="4" t="str">
        <f>IF(_xlfn.XLOOKUP(StatTbl[[#This Row],[Join]],TargetSlots[Join],TargetSlots[Join],"Не найдено")&lt;&gt;"Не найдено","Ищем","Игнорируем")</f>
        <v>Игнорируем</v>
      </c>
      <c r="U229" s="3" t="str">
        <f ca="1">IF(COUNTIFS(OFFSET(D229:$Q229,0,SearchDay-1,,15-SearchDay),"&lt;="&amp; ValidC,OFFSET(D229:$Q229,0,SearchDay-1,,15-SearchDay),"&gt;-1")&gt;0,"Есть слоты!","Слотов нет")</f>
        <v>Слотов нет</v>
      </c>
      <c r="V229">
        <f ca="1">IF(T229="Ищем",IF(StatTbl[[#This Row],[Availability]]="Есть слоты!",COUNTIFS(OFFSET(D229:$R229,0,SearchDay-1),"&lt;="&amp; ValidC,OFFSET(D229:$R229,0,SearchDay-1),"&gt;-1"),0),0)</f>
        <v>0</v>
      </c>
      <c r="W229" t="str" cm="1">
        <f t="array" aca="1" ref="W229" ca="1">IF(StatTbl[[#This Row],[Кол-во слотов]]&gt;0, B229&amp;" "&amp;C229&amp;" "&amp;_xlfn.TEXTJOIN(", ",FALSE,TEXT(_xlfn._xlws.FILTER(OFFSET($D$8:$Q$8,0,SearchDay-1,,15-SearchDay),(OFFSET(D229:Q229,0,SearchDay-1,,15-SearchDay)&gt;-1)*(OFFSET(D229:Q229,0,SearchDay-1,,15-SearchDay)&lt;=ValidC)),"ДД/ММ")),"")</f>
        <v/>
      </c>
      <c r="X229" t="str">
        <f t="shared" si="4"/>
        <v>СЦ ПушкиноМонопаллеты</v>
      </c>
      <c r="Z229" s="8"/>
      <c r="AA229" s="8"/>
      <c r="AB229" s="8"/>
      <c r="AC229" s="8"/>
    </row>
    <row r="230" spans="2:29" x14ac:dyDescent="0.45">
      <c r="B230" t="s">
        <v>75</v>
      </c>
      <c r="C230" t="s">
        <v>6</v>
      </c>
      <c r="D230" s="4">
        <v>-1</v>
      </c>
      <c r="E230" s="4">
        <v>-1</v>
      </c>
      <c r="F230" s="4">
        <v>-1</v>
      </c>
      <c r="G230" s="4">
        <v>-1</v>
      </c>
      <c r="H230" s="4">
        <v>-1</v>
      </c>
      <c r="I230" s="4">
        <v>-1</v>
      </c>
      <c r="J230" s="4">
        <v>-1</v>
      </c>
      <c r="K230" s="4">
        <v>-1</v>
      </c>
      <c r="L230" s="4">
        <v>-1</v>
      </c>
      <c r="M230" s="4">
        <v>-1</v>
      </c>
      <c r="N230" s="4">
        <v>-1</v>
      </c>
      <c r="O230" s="4">
        <v>-1</v>
      </c>
      <c r="P230" s="4">
        <v>-1</v>
      </c>
      <c r="Q230" s="4">
        <v>-1</v>
      </c>
      <c r="R230" s="4">
        <v>-1</v>
      </c>
      <c r="S230" s="4"/>
      <c r="T230" s="4" t="str">
        <f>IF(_xlfn.XLOOKUP(StatTbl[[#This Row],[Join]],TargetSlots[Join],TargetSlots[Join],"Не найдено")&lt;&gt;"Не найдено","Ищем","Игнорируем")</f>
        <v>Игнорируем</v>
      </c>
      <c r="U230" s="3" t="str">
        <f ca="1">IF(COUNTIFS(OFFSET(D230:$Q230,0,SearchDay-1,,15-SearchDay),"&lt;="&amp; ValidC,OFFSET(D230:$Q230,0,SearchDay-1,,15-SearchDay),"&gt;-1")&gt;0,"Есть слоты!","Слотов нет")</f>
        <v>Слотов нет</v>
      </c>
      <c r="V230">
        <f ca="1">IF(T230="Ищем",IF(StatTbl[[#This Row],[Availability]]="Есть слоты!",COUNTIFS(OFFSET(D230:$R230,0,SearchDay-1),"&lt;="&amp; ValidC,OFFSET(D230:$R230,0,SearchDay-1),"&gt;-1"),0),0)</f>
        <v>0</v>
      </c>
      <c r="W230" t="str" cm="1">
        <f t="array" aca="1" ref="W230" ca="1">IF(StatTbl[[#This Row],[Кол-во слотов]]&gt;0, B230&amp;" "&amp;C230&amp;" "&amp;_xlfn.TEXTJOIN(", ",FALSE,TEXT(_xlfn._xlws.FILTER(OFFSET($D$8:$Q$8,0,SearchDay-1,,15-SearchDay),(OFFSET(D230:Q230,0,SearchDay-1,,15-SearchDay)&gt;-1)*(OFFSET(D230:Q230,0,SearchDay-1,,15-SearchDay)&lt;=ValidC)),"ДД/ММ")),"")</f>
        <v/>
      </c>
      <c r="X230" t="str">
        <f t="shared" si="4"/>
        <v>СЦ ПушкиноСуперсейф</v>
      </c>
      <c r="Z230" s="8"/>
      <c r="AA230" s="8"/>
      <c r="AB230" s="8"/>
      <c r="AC230" s="8"/>
    </row>
    <row r="231" spans="2:29" x14ac:dyDescent="0.45">
      <c r="B231" t="s">
        <v>76</v>
      </c>
      <c r="C231" t="s">
        <v>107</v>
      </c>
      <c r="D231" s="4">
        <v>-1</v>
      </c>
      <c r="E231" s="4">
        <v>-1</v>
      </c>
      <c r="F231" s="4">
        <v>-1</v>
      </c>
      <c r="G231" s="4">
        <v>-1</v>
      </c>
      <c r="H231" s="4">
        <v>-1</v>
      </c>
      <c r="I231" s="4">
        <v>-1</v>
      </c>
      <c r="J231" s="4">
        <v>-1</v>
      </c>
      <c r="K231" s="4">
        <v>-1</v>
      </c>
      <c r="L231" s="4">
        <v>-1</v>
      </c>
      <c r="M231" s="4">
        <v>-1</v>
      </c>
      <c r="N231" s="4">
        <v>-1</v>
      </c>
      <c r="O231" s="4">
        <v>-1</v>
      </c>
      <c r="P231" s="4">
        <v>-1</v>
      </c>
      <c r="Q231" s="4">
        <v>-1</v>
      </c>
      <c r="R231" s="4">
        <v>-1</v>
      </c>
      <c r="S231" s="4"/>
      <c r="T231" s="4" t="str">
        <f>IF(_xlfn.XLOOKUP(StatTbl[[#This Row],[Join]],TargetSlots[Join],TargetSlots[Join],"Не найдено")&lt;&gt;"Не найдено","Ищем","Игнорируем")</f>
        <v>Игнорируем</v>
      </c>
      <c r="U231" s="3" t="str">
        <f ca="1">IF(COUNTIFS(OFFSET(D231:$Q231,0,SearchDay-1,,15-SearchDay),"&lt;="&amp; ValidC,OFFSET(D231:$Q231,0,SearchDay-1,,15-SearchDay),"&gt;-1")&gt;0,"Есть слоты!","Слотов нет")</f>
        <v>Слотов нет</v>
      </c>
      <c r="V231">
        <f ca="1">IF(T231="Ищем",IF(StatTbl[[#This Row],[Availability]]="Есть слоты!",COUNTIFS(OFFSET(D231:$R231,0,SearchDay-1),"&lt;="&amp; ValidC,OFFSET(D231:$R231,0,SearchDay-1),"&gt;-1"),0),0)</f>
        <v>0</v>
      </c>
      <c r="W231" t="str" cm="1">
        <f t="array" aca="1" ref="W231" ca="1">IF(StatTbl[[#This Row],[Кол-во слотов]]&gt;0, B231&amp;" "&amp;C231&amp;" "&amp;_xlfn.TEXTJOIN(", ",FALSE,TEXT(_xlfn._xlws.FILTER(OFFSET($D$8:$Q$8,0,SearchDay-1,,15-SearchDay),(OFFSET(D231:Q231,0,SearchDay-1,,15-SearchDay)&gt;-1)*(OFFSET(D231:Q231,0,SearchDay-1,,15-SearchDay)&lt;=ValidC)),"ДД/ММ")),"")</f>
        <v/>
      </c>
      <c r="X231" t="str">
        <f t="shared" si="4"/>
        <v>СЦ ПятигорскКороба</v>
      </c>
      <c r="Z231" s="8"/>
      <c r="AA231" s="8"/>
      <c r="AB231" s="8"/>
      <c r="AC231" s="8"/>
    </row>
    <row r="232" spans="2:29" x14ac:dyDescent="0.45">
      <c r="B232" t="s">
        <v>76</v>
      </c>
      <c r="C232" t="s">
        <v>108</v>
      </c>
      <c r="D232" s="4">
        <v>-1</v>
      </c>
      <c r="E232" s="4">
        <v>-1</v>
      </c>
      <c r="F232" s="4">
        <v>-1</v>
      </c>
      <c r="G232" s="4">
        <v>-1</v>
      </c>
      <c r="H232" s="4">
        <v>-1</v>
      </c>
      <c r="I232" s="4">
        <v>-1</v>
      </c>
      <c r="J232" s="4">
        <v>-1</v>
      </c>
      <c r="K232" s="4">
        <v>-1</v>
      </c>
      <c r="L232" s="4">
        <v>-1</v>
      </c>
      <c r="M232" s="4">
        <v>-1</v>
      </c>
      <c r="N232" s="4">
        <v>-1</v>
      </c>
      <c r="O232" s="4">
        <v>-1</v>
      </c>
      <c r="P232" s="4">
        <v>-1</v>
      </c>
      <c r="Q232" s="4">
        <v>-1</v>
      </c>
      <c r="R232" s="4">
        <v>-1</v>
      </c>
      <c r="S232" s="4"/>
      <c r="T232" s="4" t="str">
        <f>IF(_xlfn.XLOOKUP(StatTbl[[#This Row],[Join]],TargetSlots[Join],TargetSlots[Join],"Не найдено")&lt;&gt;"Не найдено","Ищем","Игнорируем")</f>
        <v>Игнорируем</v>
      </c>
      <c r="U232" s="3" t="str">
        <f ca="1">IF(COUNTIFS(OFFSET(D232:$Q232,0,SearchDay-1,,15-SearchDay),"&lt;="&amp; ValidC,OFFSET(D232:$Q232,0,SearchDay-1,,15-SearchDay),"&gt;-1")&gt;0,"Есть слоты!","Слотов нет")</f>
        <v>Слотов нет</v>
      </c>
      <c r="V232">
        <f ca="1">IF(T232="Ищем",IF(StatTbl[[#This Row],[Availability]]="Есть слоты!",COUNTIFS(OFFSET(D232:$R232,0,SearchDay-1),"&lt;="&amp; ValidC,OFFSET(D232:$R232,0,SearchDay-1),"&gt;-1"),0),0)</f>
        <v>0</v>
      </c>
      <c r="W232" t="str" cm="1">
        <f t="array" aca="1" ref="W232" ca="1">IF(StatTbl[[#This Row],[Кол-во слотов]]&gt;0, B232&amp;" "&amp;C232&amp;" "&amp;_xlfn.TEXTJOIN(", ",FALSE,TEXT(_xlfn._xlws.FILTER(OFFSET($D$8:$Q$8,0,SearchDay-1,,15-SearchDay),(OFFSET(D232:Q232,0,SearchDay-1,,15-SearchDay)&gt;-1)*(OFFSET(D232:Q232,0,SearchDay-1,,15-SearchDay)&lt;=ValidC)),"ДД/ММ")),"")</f>
        <v/>
      </c>
      <c r="X232" t="str">
        <f t="shared" si="4"/>
        <v>СЦ ПятигорскМонопаллеты</v>
      </c>
      <c r="Z232" s="8"/>
      <c r="AA232" s="8"/>
      <c r="AB232" s="8"/>
      <c r="AC232" s="8"/>
    </row>
    <row r="233" spans="2:29" x14ac:dyDescent="0.45">
      <c r="B233" t="s">
        <v>76</v>
      </c>
      <c r="C233" t="s">
        <v>6</v>
      </c>
      <c r="D233" s="4">
        <v>-1</v>
      </c>
      <c r="E233" s="4">
        <v>-1</v>
      </c>
      <c r="F233" s="4">
        <v>-1</v>
      </c>
      <c r="G233" s="4">
        <v>-1</v>
      </c>
      <c r="H233" s="4">
        <v>-1</v>
      </c>
      <c r="I233" s="4">
        <v>-1</v>
      </c>
      <c r="J233" s="4">
        <v>-1</v>
      </c>
      <c r="K233" s="4">
        <v>-1</v>
      </c>
      <c r="L233" s="4">
        <v>-1</v>
      </c>
      <c r="M233" s="4">
        <v>-1</v>
      </c>
      <c r="N233" s="4">
        <v>-1</v>
      </c>
      <c r="O233" s="4">
        <v>-1</v>
      </c>
      <c r="P233" s="4">
        <v>-1</v>
      </c>
      <c r="Q233" s="4">
        <v>-1</v>
      </c>
      <c r="R233" s="4">
        <v>-1</v>
      </c>
      <c r="S233" s="4"/>
      <c r="T233" s="4" t="str">
        <f>IF(_xlfn.XLOOKUP(StatTbl[[#This Row],[Join]],TargetSlots[Join],TargetSlots[Join],"Не найдено")&lt;&gt;"Не найдено","Ищем","Игнорируем")</f>
        <v>Игнорируем</v>
      </c>
      <c r="U233" s="3" t="str">
        <f ca="1">IF(COUNTIFS(OFFSET(D233:$Q233,0,SearchDay-1,,15-SearchDay),"&lt;="&amp; ValidC,OFFSET(D233:$Q233,0,SearchDay-1,,15-SearchDay),"&gt;-1")&gt;0,"Есть слоты!","Слотов нет")</f>
        <v>Слотов нет</v>
      </c>
      <c r="V233">
        <f ca="1">IF(T233="Ищем",IF(StatTbl[[#This Row],[Availability]]="Есть слоты!",COUNTIFS(OFFSET(D233:$R233,0,SearchDay-1),"&lt;="&amp; ValidC,OFFSET(D233:$R233,0,SearchDay-1),"&gt;-1"),0),0)</f>
        <v>0</v>
      </c>
      <c r="W233" t="str" cm="1">
        <f t="array" aca="1" ref="W233" ca="1">IF(StatTbl[[#This Row],[Кол-во слотов]]&gt;0, B233&amp;" "&amp;C233&amp;" "&amp;_xlfn.TEXTJOIN(", ",FALSE,TEXT(_xlfn._xlws.FILTER(OFFSET($D$8:$Q$8,0,SearchDay-1,,15-SearchDay),(OFFSET(D233:Q233,0,SearchDay-1,,15-SearchDay)&gt;-1)*(OFFSET(D233:Q233,0,SearchDay-1,,15-SearchDay)&lt;=ValidC)),"ДД/ММ")),"")</f>
        <v/>
      </c>
      <c r="X233" t="str">
        <f t="shared" si="4"/>
        <v>СЦ ПятигорскСуперсейф</v>
      </c>
      <c r="Z233" s="8"/>
      <c r="AA233" s="8"/>
      <c r="AB233" s="8"/>
      <c r="AC233" s="8"/>
    </row>
    <row r="234" spans="2:29" x14ac:dyDescent="0.45">
      <c r="B234" t="s">
        <v>77</v>
      </c>
      <c r="C234" t="s">
        <v>107</v>
      </c>
      <c r="D234" s="4">
        <v>5</v>
      </c>
      <c r="E234" s="4">
        <v>5</v>
      </c>
      <c r="F234" s="4">
        <v>5</v>
      </c>
      <c r="G234" s="4">
        <v>5</v>
      </c>
      <c r="H234" s="4">
        <v>5</v>
      </c>
      <c r="I234" s="4">
        <v>5</v>
      </c>
      <c r="J234" s="4">
        <v>5</v>
      </c>
      <c r="K234" s="4">
        <v>5</v>
      </c>
      <c r="L234" s="4">
        <v>5</v>
      </c>
      <c r="M234" s="4">
        <v>5</v>
      </c>
      <c r="N234" s="4">
        <v>5</v>
      </c>
      <c r="O234" s="4">
        <v>5</v>
      </c>
      <c r="P234" s="4">
        <v>5</v>
      </c>
      <c r="Q234" s="4">
        <v>5</v>
      </c>
      <c r="R234" s="4">
        <v>-1</v>
      </c>
      <c r="S234" s="4"/>
      <c r="T234" s="4" t="str">
        <f>IF(_xlfn.XLOOKUP(StatTbl[[#This Row],[Join]],TargetSlots[Join],TargetSlots[Join],"Не найдено")&lt;&gt;"Не найдено","Ищем","Игнорируем")</f>
        <v>Игнорируем</v>
      </c>
      <c r="U234" s="3" t="str">
        <f ca="1">IF(COUNTIFS(OFFSET(D234:$Q234,0,SearchDay-1,,15-SearchDay),"&lt;="&amp; ValidC,OFFSET(D234:$Q234,0,SearchDay-1,,15-SearchDay),"&gt;-1")&gt;0,"Есть слоты!","Слотов нет")</f>
        <v>Слотов нет</v>
      </c>
      <c r="V234">
        <f ca="1">IF(T234="Ищем",IF(StatTbl[[#This Row],[Availability]]="Есть слоты!",COUNTIFS(OFFSET(D234:$R234,0,SearchDay-1),"&lt;="&amp; ValidC,OFFSET(D234:$R234,0,SearchDay-1),"&gt;-1"),0),0)</f>
        <v>0</v>
      </c>
      <c r="W234" t="str" cm="1">
        <f t="array" aca="1" ref="W234" ca="1">IF(StatTbl[[#This Row],[Кол-во слотов]]&gt;0, B234&amp;" "&amp;C234&amp;" "&amp;_xlfn.TEXTJOIN(", ",FALSE,TEXT(_xlfn._xlws.FILTER(OFFSET($D$8:$Q$8,0,SearchDay-1,,15-SearchDay),(OFFSET(D234:Q234,0,SearchDay-1,,15-SearchDay)&gt;-1)*(OFFSET(D234:Q234,0,SearchDay-1,,15-SearchDay)&lt;=ValidC)),"ДД/ММ")),"")</f>
        <v/>
      </c>
      <c r="X234" t="str">
        <f t="shared" si="4"/>
        <v>СЦ Пятигорск (Этока)Короба</v>
      </c>
      <c r="Z234" s="8"/>
      <c r="AA234" s="8"/>
      <c r="AB234" s="8"/>
      <c r="AC234" s="8"/>
    </row>
    <row r="235" spans="2:29" x14ac:dyDescent="0.45">
      <c r="B235" t="s">
        <v>77</v>
      </c>
      <c r="C235" t="s">
        <v>108</v>
      </c>
      <c r="D235" s="4">
        <v>-1</v>
      </c>
      <c r="E235" s="4">
        <v>-1</v>
      </c>
      <c r="F235" s="4">
        <v>-1</v>
      </c>
      <c r="G235" s="4">
        <v>-1</v>
      </c>
      <c r="H235" s="4">
        <v>-1</v>
      </c>
      <c r="I235" s="4">
        <v>-1</v>
      </c>
      <c r="J235" s="4">
        <v>-1</v>
      </c>
      <c r="K235" s="4">
        <v>-1</v>
      </c>
      <c r="L235" s="4">
        <v>-1</v>
      </c>
      <c r="M235" s="4">
        <v>-1</v>
      </c>
      <c r="N235" s="4">
        <v>-1</v>
      </c>
      <c r="O235" s="4">
        <v>-1</v>
      </c>
      <c r="P235" s="4">
        <v>-1</v>
      </c>
      <c r="Q235" s="4">
        <v>-1</v>
      </c>
      <c r="R235" s="4">
        <v>-1</v>
      </c>
      <c r="S235" s="4"/>
      <c r="T235" s="4" t="str">
        <f>IF(_xlfn.XLOOKUP(StatTbl[[#This Row],[Join]],TargetSlots[Join],TargetSlots[Join],"Не найдено")&lt;&gt;"Не найдено","Ищем","Игнорируем")</f>
        <v>Игнорируем</v>
      </c>
      <c r="U235" s="3" t="str">
        <f ca="1">IF(COUNTIFS(OFFSET(D235:$Q235,0,SearchDay-1,,15-SearchDay),"&lt;="&amp; ValidC,OFFSET(D235:$Q235,0,SearchDay-1,,15-SearchDay),"&gt;-1")&gt;0,"Есть слоты!","Слотов нет")</f>
        <v>Слотов нет</v>
      </c>
      <c r="V235">
        <f ca="1">IF(T235="Ищем",IF(StatTbl[[#This Row],[Availability]]="Есть слоты!",COUNTIFS(OFFSET(D235:$R235,0,SearchDay-1),"&lt;="&amp; ValidC,OFFSET(D235:$R235,0,SearchDay-1),"&gt;-1"),0),0)</f>
        <v>0</v>
      </c>
      <c r="W235" t="str" cm="1">
        <f t="array" aca="1" ref="W235" ca="1">IF(StatTbl[[#This Row],[Кол-во слотов]]&gt;0, B235&amp;" "&amp;C235&amp;" "&amp;_xlfn.TEXTJOIN(", ",FALSE,TEXT(_xlfn._xlws.FILTER(OFFSET($D$8:$Q$8,0,SearchDay-1,,15-SearchDay),(OFFSET(D235:Q235,0,SearchDay-1,,15-SearchDay)&gt;-1)*(OFFSET(D235:Q235,0,SearchDay-1,,15-SearchDay)&lt;=ValidC)),"ДД/ММ")),"")</f>
        <v/>
      </c>
      <c r="X235" t="str">
        <f t="shared" si="4"/>
        <v>СЦ Пятигорск (Этока)Монопаллеты</v>
      </c>
      <c r="Z235" s="8"/>
      <c r="AA235" s="8"/>
      <c r="AB235" s="8"/>
      <c r="AC235" s="8"/>
    </row>
    <row r="236" spans="2:29" x14ac:dyDescent="0.45">
      <c r="B236" t="s">
        <v>77</v>
      </c>
      <c r="C236" t="s">
        <v>6</v>
      </c>
      <c r="D236" s="4">
        <v>-1</v>
      </c>
      <c r="E236" s="4">
        <v>-1</v>
      </c>
      <c r="F236" s="4">
        <v>-1</v>
      </c>
      <c r="G236" s="4">
        <v>-1</v>
      </c>
      <c r="H236" s="4">
        <v>-1</v>
      </c>
      <c r="I236" s="4">
        <v>-1</v>
      </c>
      <c r="J236" s="4">
        <v>-1</v>
      </c>
      <c r="K236" s="4">
        <v>-1</v>
      </c>
      <c r="L236" s="4">
        <v>-1</v>
      </c>
      <c r="M236" s="4">
        <v>-1</v>
      </c>
      <c r="N236" s="4">
        <v>-1</v>
      </c>
      <c r="O236" s="4">
        <v>-1</v>
      </c>
      <c r="P236" s="4">
        <v>-1</v>
      </c>
      <c r="Q236" s="4">
        <v>-1</v>
      </c>
      <c r="R236" s="4">
        <v>-1</v>
      </c>
      <c r="S236" s="4"/>
      <c r="T236" s="4" t="str">
        <f>IF(_xlfn.XLOOKUP(StatTbl[[#This Row],[Join]],TargetSlots[Join],TargetSlots[Join],"Не найдено")&lt;&gt;"Не найдено","Ищем","Игнорируем")</f>
        <v>Игнорируем</v>
      </c>
      <c r="U236" s="3" t="str">
        <f ca="1">IF(COUNTIFS(OFFSET(D236:$Q236,0,SearchDay-1,,15-SearchDay),"&lt;="&amp; ValidC,OFFSET(D236:$Q236,0,SearchDay-1,,15-SearchDay),"&gt;-1")&gt;0,"Есть слоты!","Слотов нет")</f>
        <v>Слотов нет</v>
      </c>
      <c r="V236">
        <f ca="1">IF(T236="Ищем",IF(StatTbl[[#This Row],[Availability]]="Есть слоты!",COUNTIFS(OFFSET(D236:$R236,0,SearchDay-1),"&lt;="&amp; ValidC,OFFSET(D236:$R236,0,SearchDay-1),"&gt;-1"),0),0)</f>
        <v>0</v>
      </c>
      <c r="W236" t="str" cm="1">
        <f t="array" aca="1" ref="W236" ca="1">IF(StatTbl[[#This Row],[Кол-во слотов]]&gt;0, B236&amp;" "&amp;C236&amp;" "&amp;_xlfn.TEXTJOIN(", ",FALSE,TEXT(_xlfn._xlws.FILTER(OFFSET($D$8:$Q$8,0,SearchDay-1,,15-SearchDay),(OFFSET(D236:Q236,0,SearchDay-1,,15-SearchDay)&gt;-1)*(OFFSET(D236:Q236,0,SearchDay-1,,15-SearchDay)&lt;=ValidC)),"ДД/ММ")),"")</f>
        <v/>
      </c>
      <c r="X236" t="str">
        <f t="shared" si="4"/>
        <v>СЦ Пятигорск (Этока)Суперсейф</v>
      </c>
      <c r="Z236" s="8"/>
      <c r="AA236" s="8"/>
      <c r="AB236" s="8"/>
      <c r="AC236" s="8"/>
    </row>
    <row r="237" spans="2:29" x14ac:dyDescent="0.45">
      <c r="B237" t="s">
        <v>78</v>
      </c>
      <c r="C237" t="s">
        <v>107</v>
      </c>
      <c r="D237" s="4">
        <v>-1</v>
      </c>
      <c r="E237" s="4">
        <v>-1</v>
      </c>
      <c r="F237" s="4">
        <v>-1</v>
      </c>
      <c r="G237" s="4">
        <v>-1</v>
      </c>
      <c r="H237" s="4">
        <v>-1</v>
      </c>
      <c r="I237" s="4">
        <v>-1</v>
      </c>
      <c r="J237" s="4">
        <v>-1</v>
      </c>
      <c r="K237" s="4">
        <v>-1</v>
      </c>
      <c r="L237" s="4">
        <v>-1</v>
      </c>
      <c r="M237" s="4">
        <v>-1</v>
      </c>
      <c r="N237" s="4">
        <v>-1</v>
      </c>
      <c r="O237" s="4">
        <v>-1</v>
      </c>
      <c r="P237" s="4">
        <v>-1</v>
      </c>
      <c r="Q237" s="4">
        <v>-1</v>
      </c>
      <c r="R237" s="4">
        <v>-1</v>
      </c>
      <c r="S237" s="4"/>
      <c r="T237" s="4" t="str">
        <f>IF(_xlfn.XLOOKUP(StatTbl[[#This Row],[Join]],TargetSlots[Join],TargetSlots[Join],"Не найдено")&lt;&gt;"Не найдено","Ищем","Игнорируем")</f>
        <v>Игнорируем</v>
      </c>
      <c r="U237" s="3" t="str">
        <f ca="1">IF(COUNTIFS(OFFSET(D237:$Q237,0,SearchDay-1,,15-SearchDay),"&lt;="&amp; ValidC,OFFSET(D237:$Q237,0,SearchDay-1,,15-SearchDay),"&gt;-1")&gt;0,"Есть слоты!","Слотов нет")</f>
        <v>Слотов нет</v>
      </c>
      <c r="V237">
        <f ca="1">IF(T237="Ищем",IF(StatTbl[[#This Row],[Availability]]="Есть слоты!",COUNTIFS(OFFSET(D237:$R237,0,SearchDay-1),"&lt;="&amp; ValidC,OFFSET(D237:$R237,0,SearchDay-1),"&gt;-1"),0),0)</f>
        <v>0</v>
      </c>
      <c r="W237" t="str" cm="1">
        <f t="array" aca="1" ref="W237" ca="1">IF(StatTbl[[#This Row],[Кол-во слотов]]&gt;0, B237&amp;" "&amp;C237&amp;" "&amp;_xlfn.TEXTJOIN(", ",FALSE,TEXT(_xlfn._xlws.FILTER(OFFSET($D$8:$Q$8,0,SearchDay-1,,15-SearchDay),(OFFSET(D237:Q237,0,SearchDay-1,,15-SearchDay)&gt;-1)*(OFFSET(D237:Q237,0,SearchDay-1,,15-SearchDay)&lt;=ValidC)),"ДД/ММ")),"")</f>
        <v/>
      </c>
      <c r="X237" t="str">
        <f t="shared" si="4"/>
        <v>СЦ Ростов-на-ДонуКороба</v>
      </c>
      <c r="Z237" s="8"/>
      <c r="AA237" s="8"/>
      <c r="AB237" s="8"/>
      <c r="AC237" s="8"/>
    </row>
    <row r="238" spans="2:29" x14ac:dyDescent="0.45">
      <c r="B238" t="s">
        <v>78</v>
      </c>
      <c r="C238" t="s">
        <v>108</v>
      </c>
      <c r="D238" s="4">
        <v>-1</v>
      </c>
      <c r="E238" s="4">
        <v>-1</v>
      </c>
      <c r="F238" s="4">
        <v>-1</v>
      </c>
      <c r="G238" s="4">
        <v>-1</v>
      </c>
      <c r="H238" s="4">
        <v>-1</v>
      </c>
      <c r="I238" s="4">
        <v>-1</v>
      </c>
      <c r="J238" s="4">
        <v>-1</v>
      </c>
      <c r="K238" s="4">
        <v>-1</v>
      </c>
      <c r="L238" s="4">
        <v>-1</v>
      </c>
      <c r="M238" s="4">
        <v>-1</v>
      </c>
      <c r="N238" s="4">
        <v>-1</v>
      </c>
      <c r="O238" s="4">
        <v>-1</v>
      </c>
      <c r="P238" s="4">
        <v>-1</v>
      </c>
      <c r="Q238" s="4">
        <v>-1</v>
      </c>
      <c r="R238" s="4">
        <v>-1</v>
      </c>
      <c r="S238" s="4"/>
      <c r="T238" s="4" t="str">
        <f>IF(_xlfn.XLOOKUP(StatTbl[[#This Row],[Join]],TargetSlots[Join],TargetSlots[Join],"Не найдено")&lt;&gt;"Не найдено","Ищем","Игнорируем")</f>
        <v>Игнорируем</v>
      </c>
      <c r="U238" s="3" t="str">
        <f ca="1">IF(COUNTIFS(OFFSET(D238:$Q238,0,SearchDay-1,,15-SearchDay),"&lt;="&amp; ValidC,OFFSET(D238:$Q238,0,SearchDay-1,,15-SearchDay),"&gt;-1")&gt;0,"Есть слоты!","Слотов нет")</f>
        <v>Слотов нет</v>
      </c>
      <c r="V238">
        <f ca="1">IF(T238="Ищем",IF(StatTbl[[#This Row],[Availability]]="Есть слоты!",COUNTIFS(OFFSET(D238:$R238,0,SearchDay-1),"&lt;="&amp; ValidC,OFFSET(D238:$R238,0,SearchDay-1),"&gt;-1"),0),0)</f>
        <v>0</v>
      </c>
      <c r="W238" t="str" cm="1">
        <f t="array" aca="1" ref="W238" ca="1">IF(StatTbl[[#This Row],[Кол-во слотов]]&gt;0, B238&amp;" "&amp;C238&amp;" "&amp;_xlfn.TEXTJOIN(", ",FALSE,TEXT(_xlfn._xlws.FILTER(OFFSET($D$8:$Q$8,0,SearchDay-1,,15-SearchDay),(OFFSET(D238:Q238,0,SearchDay-1,,15-SearchDay)&gt;-1)*(OFFSET(D238:Q238,0,SearchDay-1,,15-SearchDay)&lt;=ValidC)),"ДД/ММ")),"")</f>
        <v/>
      </c>
      <c r="X238" t="str">
        <f t="shared" si="4"/>
        <v>СЦ Ростов-на-ДонуМонопаллеты</v>
      </c>
      <c r="Z238" s="8"/>
      <c r="AA238" s="8"/>
      <c r="AB238" s="8"/>
      <c r="AC238" s="8"/>
    </row>
    <row r="239" spans="2:29" x14ac:dyDescent="0.45">
      <c r="B239" t="s">
        <v>78</v>
      </c>
      <c r="C239" t="s">
        <v>6</v>
      </c>
      <c r="D239" s="4">
        <v>-1</v>
      </c>
      <c r="E239" s="4">
        <v>-1</v>
      </c>
      <c r="F239" s="4">
        <v>-1</v>
      </c>
      <c r="G239" s="4">
        <v>-1</v>
      </c>
      <c r="H239" s="4">
        <v>-1</v>
      </c>
      <c r="I239" s="4">
        <v>-1</v>
      </c>
      <c r="J239" s="4">
        <v>-1</v>
      </c>
      <c r="K239" s="4">
        <v>-1</v>
      </c>
      <c r="L239" s="4">
        <v>-1</v>
      </c>
      <c r="M239" s="4">
        <v>-1</v>
      </c>
      <c r="N239" s="4">
        <v>-1</v>
      </c>
      <c r="O239" s="4">
        <v>-1</v>
      </c>
      <c r="P239" s="4">
        <v>-1</v>
      </c>
      <c r="Q239" s="4">
        <v>-1</v>
      </c>
      <c r="R239" s="4">
        <v>-1</v>
      </c>
      <c r="S239" s="4"/>
      <c r="T239" s="4" t="str">
        <f>IF(_xlfn.XLOOKUP(StatTbl[[#This Row],[Join]],TargetSlots[Join],TargetSlots[Join],"Не найдено")&lt;&gt;"Не найдено","Ищем","Игнорируем")</f>
        <v>Игнорируем</v>
      </c>
      <c r="U239" s="3" t="str">
        <f ca="1">IF(COUNTIFS(OFFSET(D239:$Q239,0,SearchDay-1,,15-SearchDay),"&lt;="&amp; ValidC,OFFSET(D239:$Q239,0,SearchDay-1,,15-SearchDay),"&gt;-1")&gt;0,"Есть слоты!","Слотов нет")</f>
        <v>Слотов нет</v>
      </c>
      <c r="V239">
        <f ca="1">IF(T239="Ищем",IF(StatTbl[[#This Row],[Availability]]="Есть слоты!",COUNTIFS(OFFSET(D239:$R239,0,SearchDay-1),"&lt;="&amp; ValidC,OFFSET(D239:$R239,0,SearchDay-1),"&gt;-1"),0),0)</f>
        <v>0</v>
      </c>
      <c r="W239" t="str" cm="1">
        <f t="array" aca="1" ref="W239" ca="1">IF(StatTbl[[#This Row],[Кол-во слотов]]&gt;0, B239&amp;" "&amp;C239&amp;" "&amp;_xlfn.TEXTJOIN(", ",FALSE,TEXT(_xlfn._xlws.FILTER(OFFSET($D$8:$Q$8,0,SearchDay-1,,15-SearchDay),(OFFSET(D239:Q239,0,SearchDay-1,,15-SearchDay)&gt;-1)*(OFFSET(D239:Q239,0,SearchDay-1,,15-SearchDay)&lt;=ValidC)),"ДД/ММ")),"")</f>
        <v/>
      </c>
      <c r="X239" t="str">
        <f t="shared" si="4"/>
        <v>СЦ Ростов-на-ДонуСуперсейф</v>
      </c>
      <c r="Z239" s="8"/>
      <c r="AA239" s="8"/>
      <c r="AB239" s="8"/>
      <c r="AC239" s="8"/>
    </row>
    <row r="240" spans="2:29" x14ac:dyDescent="0.45">
      <c r="B240" t="s">
        <v>179</v>
      </c>
      <c r="C240" t="s">
        <v>107</v>
      </c>
      <c r="D240" s="4">
        <v>-1</v>
      </c>
      <c r="E240" s="4">
        <v>-1</v>
      </c>
      <c r="F240" s="4">
        <v>-1</v>
      </c>
      <c r="G240" s="4">
        <v>-1</v>
      </c>
      <c r="H240" s="4">
        <v>-1</v>
      </c>
      <c r="I240" s="4">
        <v>-1</v>
      </c>
      <c r="J240" s="4">
        <v>-1</v>
      </c>
      <c r="K240" s="4">
        <v>-1</v>
      </c>
      <c r="L240" s="4">
        <v>-1</v>
      </c>
      <c r="M240" s="4">
        <v>-1</v>
      </c>
      <c r="N240" s="4">
        <v>-1</v>
      </c>
      <c r="O240" s="4">
        <v>-1</v>
      </c>
      <c r="P240" s="4">
        <v>-1</v>
      </c>
      <c r="Q240" s="4">
        <v>-1</v>
      </c>
      <c r="R240" s="4">
        <v>-1</v>
      </c>
      <c r="S240" s="4"/>
      <c r="T240" s="4" t="str">
        <f>IF(_xlfn.XLOOKUP(StatTbl[[#This Row],[Join]],TargetSlots[Join],TargetSlots[Join],"Не найдено")&lt;&gt;"Не найдено","Ищем","Игнорируем")</f>
        <v>Игнорируем</v>
      </c>
      <c r="U240" s="3" t="str">
        <f ca="1">IF(COUNTIFS(OFFSET(D240:$Q240,0,SearchDay-1,,15-SearchDay),"&lt;="&amp; ValidC,OFFSET(D240:$Q240,0,SearchDay-1,,15-SearchDay),"&gt;-1")&gt;0,"Есть слоты!","Слотов нет")</f>
        <v>Слотов нет</v>
      </c>
      <c r="V240">
        <f ca="1">IF(T240="Ищем",IF(StatTbl[[#This Row],[Availability]]="Есть слоты!",COUNTIFS(OFFSET(D240:$R240,0,SearchDay-1),"&lt;="&amp; ValidC,OFFSET(D240:$R240,0,SearchDay-1),"&gt;-1"),0),0)</f>
        <v>0</v>
      </c>
      <c r="W240" t="str" cm="1">
        <f t="array" aca="1" ref="W240" ca="1">IF(StatTbl[[#This Row],[Кол-во слотов]]&gt;0, B240&amp;" "&amp;C240&amp;" "&amp;_xlfn.TEXTJOIN(", ",FALSE,TEXT(_xlfn._xlws.FILTER(OFFSET($D$8:$Q$8,0,SearchDay-1,,15-SearchDay),(OFFSET(D240:Q240,0,SearchDay-1,,15-SearchDay)&gt;-1)*(OFFSET(D240:Q240,0,SearchDay-1,,15-SearchDay)&lt;=ValidC)),"ДД/ММ")),"")</f>
        <v/>
      </c>
      <c r="X240" t="str">
        <f t="shared" si="4"/>
        <v>СЦ СабуровоКороба</v>
      </c>
      <c r="Z240" s="8"/>
      <c r="AA240" s="8"/>
      <c r="AB240" s="8"/>
      <c r="AC240" s="8"/>
    </row>
    <row r="241" spans="2:29" x14ac:dyDescent="0.45">
      <c r="B241" t="s">
        <v>179</v>
      </c>
      <c r="C241" t="s">
        <v>108</v>
      </c>
      <c r="D241" s="4">
        <v>-1</v>
      </c>
      <c r="E241" s="4">
        <v>-1</v>
      </c>
      <c r="F241" s="4">
        <v>-1</v>
      </c>
      <c r="G241" s="4">
        <v>-1</v>
      </c>
      <c r="H241" s="4">
        <v>-1</v>
      </c>
      <c r="I241" s="4">
        <v>-1</v>
      </c>
      <c r="J241" s="4">
        <v>-1</v>
      </c>
      <c r="K241" s="4">
        <v>-1</v>
      </c>
      <c r="L241" s="4">
        <v>-1</v>
      </c>
      <c r="M241" s="4">
        <v>-1</v>
      </c>
      <c r="N241" s="4">
        <v>-1</v>
      </c>
      <c r="O241" s="4">
        <v>-1</v>
      </c>
      <c r="P241" s="4">
        <v>-1</v>
      </c>
      <c r="Q241" s="4">
        <v>-1</v>
      </c>
      <c r="R241" s="4">
        <v>-1</v>
      </c>
      <c r="S241" s="4"/>
      <c r="T241" s="4" t="str">
        <f>IF(_xlfn.XLOOKUP(StatTbl[[#This Row],[Join]],TargetSlots[Join],TargetSlots[Join],"Не найдено")&lt;&gt;"Не найдено","Ищем","Игнорируем")</f>
        <v>Игнорируем</v>
      </c>
      <c r="U241" s="3" t="str">
        <f ca="1">IF(COUNTIFS(OFFSET(D241:$Q241,0,SearchDay-1,,15-SearchDay),"&lt;="&amp; ValidC,OFFSET(D241:$Q241,0,SearchDay-1,,15-SearchDay),"&gt;-1")&gt;0,"Есть слоты!","Слотов нет")</f>
        <v>Слотов нет</v>
      </c>
      <c r="V241">
        <f ca="1">IF(T241="Ищем",IF(StatTbl[[#This Row],[Availability]]="Есть слоты!",COUNTIFS(OFFSET(D241:$R241,0,SearchDay-1),"&lt;="&amp; ValidC,OFFSET(D241:$R241,0,SearchDay-1),"&gt;-1"),0),0)</f>
        <v>0</v>
      </c>
      <c r="W241" t="str" cm="1">
        <f t="array" aca="1" ref="W241" ca="1">IF(StatTbl[[#This Row],[Кол-во слотов]]&gt;0, B241&amp;" "&amp;C241&amp;" "&amp;_xlfn.TEXTJOIN(", ",FALSE,TEXT(_xlfn._xlws.FILTER(OFFSET($D$8:$Q$8,0,SearchDay-1,,15-SearchDay),(OFFSET(D241:Q241,0,SearchDay-1,,15-SearchDay)&gt;-1)*(OFFSET(D241:Q241,0,SearchDay-1,,15-SearchDay)&lt;=ValidC)),"ДД/ММ")),"")</f>
        <v/>
      </c>
      <c r="X241" t="str">
        <f t="shared" si="4"/>
        <v>СЦ СабуровоМонопаллеты</v>
      </c>
      <c r="Z241" s="8"/>
      <c r="AA241" s="8"/>
      <c r="AB241" s="8"/>
      <c r="AC241" s="8"/>
    </row>
    <row r="242" spans="2:29" x14ac:dyDescent="0.45">
      <c r="B242" t="s">
        <v>179</v>
      </c>
      <c r="C242" t="s">
        <v>6</v>
      </c>
      <c r="D242" s="4">
        <v>-1</v>
      </c>
      <c r="E242" s="4">
        <v>-1</v>
      </c>
      <c r="F242" s="4">
        <v>-1</v>
      </c>
      <c r="G242" s="4">
        <v>-1</v>
      </c>
      <c r="H242" s="4">
        <v>-1</v>
      </c>
      <c r="I242" s="4">
        <v>-1</v>
      </c>
      <c r="J242" s="4">
        <v>-1</v>
      </c>
      <c r="K242" s="4">
        <v>-1</v>
      </c>
      <c r="L242" s="4">
        <v>-1</v>
      </c>
      <c r="M242" s="4">
        <v>-1</v>
      </c>
      <c r="N242" s="4">
        <v>-1</v>
      </c>
      <c r="O242" s="4">
        <v>-1</v>
      </c>
      <c r="P242" s="4">
        <v>-1</v>
      </c>
      <c r="Q242" s="4">
        <v>-1</v>
      </c>
      <c r="R242" s="4">
        <v>-1</v>
      </c>
      <c r="S242" s="4"/>
      <c r="T242" s="4" t="str">
        <f>IF(_xlfn.XLOOKUP(StatTbl[[#This Row],[Join]],TargetSlots[Join],TargetSlots[Join],"Не найдено")&lt;&gt;"Не найдено","Ищем","Игнорируем")</f>
        <v>Игнорируем</v>
      </c>
      <c r="U242" s="3" t="str">
        <f ca="1">IF(COUNTIFS(OFFSET(D242:$Q242,0,SearchDay-1,,15-SearchDay),"&lt;="&amp; ValidC,OFFSET(D242:$Q242,0,SearchDay-1,,15-SearchDay),"&gt;-1")&gt;0,"Есть слоты!","Слотов нет")</f>
        <v>Слотов нет</v>
      </c>
      <c r="V242">
        <f ca="1">IF(T242="Ищем",IF(StatTbl[[#This Row],[Availability]]="Есть слоты!",COUNTIFS(OFFSET(D242:$R242,0,SearchDay-1),"&lt;="&amp; ValidC,OFFSET(D242:$R242,0,SearchDay-1),"&gt;-1"),0),0)</f>
        <v>0</v>
      </c>
      <c r="W242" t="str" cm="1">
        <f t="array" aca="1" ref="W242" ca="1">IF(StatTbl[[#This Row],[Кол-во слотов]]&gt;0, B242&amp;" "&amp;C242&amp;" "&amp;_xlfn.TEXTJOIN(", ",FALSE,TEXT(_xlfn._xlws.FILTER(OFFSET($D$8:$Q$8,0,SearchDay-1,,15-SearchDay),(OFFSET(D242:Q242,0,SearchDay-1,,15-SearchDay)&gt;-1)*(OFFSET(D242:Q242,0,SearchDay-1,,15-SearchDay)&lt;=ValidC)),"ДД/ММ")),"")</f>
        <v/>
      </c>
      <c r="X242" t="str">
        <f t="shared" si="4"/>
        <v>СЦ СабуровоСуперсейф</v>
      </c>
      <c r="Z242" s="8"/>
      <c r="AA242" s="8"/>
      <c r="AB242" s="8"/>
      <c r="AC242" s="8"/>
    </row>
    <row r="243" spans="2:29" x14ac:dyDescent="0.45">
      <c r="B243" t="s">
        <v>79</v>
      </c>
      <c r="C243" t="s">
        <v>107</v>
      </c>
      <c r="D243" s="4">
        <v>-1</v>
      </c>
      <c r="E243" s="4">
        <v>-1</v>
      </c>
      <c r="F243" s="4">
        <v>-1</v>
      </c>
      <c r="G243" s="4">
        <v>-1</v>
      </c>
      <c r="H243" s="4">
        <v>-1</v>
      </c>
      <c r="I243" s="4">
        <v>-1</v>
      </c>
      <c r="J243" s="4">
        <v>-1</v>
      </c>
      <c r="K243" s="4">
        <v>-1</v>
      </c>
      <c r="L243" s="4">
        <v>-1</v>
      </c>
      <c r="M243" s="4">
        <v>-1</v>
      </c>
      <c r="N243" s="4">
        <v>-1</v>
      </c>
      <c r="O243" s="4">
        <v>-1</v>
      </c>
      <c r="P243" s="4">
        <v>-1</v>
      </c>
      <c r="Q243" s="4">
        <v>-1</v>
      </c>
      <c r="R243" s="4">
        <v>-1</v>
      </c>
      <c r="S243" s="4"/>
      <c r="T243" s="4" t="str">
        <f>IF(_xlfn.XLOOKUP(StatTbl[[#This Row],[Join]],TargetSlots[Join],TargetSlots[Join],"Не найдено")&lt;&gt;"Не найдено","Ищем","Игнорируем")</f>
        <v>Игнорируем</v>
      </c>
      <c r="U243" s="3" t="str">
        <f ca="1">IF(COUNTIFS(OFFSET(D243:$Q243,0,SearchDay-1,,15-SearchDay),"&lt;="&amp; ValidC,OFFSET(D243:$Q243,0,SearchDay-1,,15-SearchDay),"&gt;-1")&gt;0,"Есть слоты!","Слотов нет")</f>
        <v>Слотов нет</v>
      </c>
      <c r="V243">
        <f ca="1">IF(T243="Ищем",IF(StatTbl[[#This Row],[Availability]]="Есть слоты!",COUNTIFS(OFFSET(D243:$R243,0,SearchDay-1),"&lt;="&amp; ValidC,OFFSET(D243:$R243,0,SearchDay-1),"&gt;-1"),0),0)</f>
        <v>0</v>
      </c>
      <c r="W243" t="str" cm="1">
        <f t="array" aca="1" ref="W243" ca="1">IF(StatTbl[[#This Row],[Кол-во слотов]]&gt;0, B243&amp;" "&amp;C243&amp;" "&amp;_xlfn.TEXTJOIN(", ",FALSE,TEXT(_xlfn._xlws.FILTER(OFFSET($D$8:$Q$8,0,SearchDay-1,,15-SearchDay),(OFFSET(D243:Q243,0,SearchDay-1,,15-SearchDay)&gt;-1)*(OFFSET(D243:Q243,0,SearchDay-1,,15-SearchDay)&lt;=ValidC)),"ДД/ММ")),"")</f>
        <v/>
      </c>
      <c r="X243" t="str">
        <f t="shared" si="4"/>
        <v>СЦ СамараКороба</v>
      </c>
      <c r="Z243" s="8"/>
      <c r="AA243" s="8"/>
      <c r="AB243" s="8"/>
      <c r="AC243" s="8"/>
    </row>
    <row r="244" spans="2:29" x14ac:dyDescent="0.45">
      <c r="B244" t="s">
        <v>79</v>
      </c>
      <c r="C244" t="s">
        <v>108</v>
      </c>
      <c r="D244" s="4">
        <v>-1</v>
      </c>
      <c r="E244" s="4">
        <v>-1</v>
      </c>
      <c r="F244" s="4">
        <v>-1</v>
      </c>
      <c r="G244" s="4">
        <v>-1</v>
      </c>
      <c r="H244" s="4">
        <v>-1</v>
      </c>
      <c r="I244" s="4">
        <v>-1</v>
      </c>
      <c r="J244" s="4">
        <v>-1</v>
      </c>
      <c r="K244" s="4">
        <v>-1</v>
      </c>
      <c r="L244" s="4">
        <v>-1</v>
      </c>
      <c r="M244" s="4">
        <v>-1</v>
      </c>
      <c r="N244" s="4">
        <v>-1</v>
      </c>
      <c r="O244" s="4">
        <v>-1</v>
      </c>
      <c r="P244" s="4">
        <v>-1</v>
      </c>
      <c r="Q244" s="4">
        <v>-1</v>
      </c>
      <c r="R244" s="4">
        <v>-1</v>
      </c>
      <c r="S244" s="4"/>
      <c r="T244" s="4" t="str">
        <f>IF(_xlfn.XLOOKUP(StatTbl[[#This Row],[Join]],TargetSlots[Join],TargetSlots[Join],"Не найдено")&lt;&gt;"Не найдено","Ищем","Игнорируем")</f>
        <v>Игнорируем</v>
      </c>
      <c r="U244" s="3" t="str">
        <f ca="1">IF(COUNTIFS(OFFSET(D244:$Q244,0,SearchDay-1,,15-SearchDay),"&lt;="&amp; ValidC,OFFSET(D244:$Q244,0,SearchDay-1,,15-SearchDay),"&gt;-1")&gt;0,"Есть слоты!","Слотов нет")</f>
        <v>Слотов нет</v>
      </c>
      <c r="V244">
        <f ca="1">IF(T244="Ищем",IF(StatTbl[[#This Row],[Availability]]="Есть слоты!",COUNTIFS(OFFSET(D244:$R244,0,SearchDay-1),"&lt;="&amp; ValidC,OFFSET(D244:$R244,0,SearchDay-1),"&gt;-1"),0),0)</f>
        <v>0</v>
      </c>
      <c r="W244" t="str" cm="1">
        <f t="array" aca="1" ref="W244" ca="1">IF(StatTbl[[#This Row],[Кол-во слотов]]&gt;0, B244&amp;" "&amp;C244&amp;" "&amp;_xlfn.TEXTJOIN(", ",FALSE,TEXT(_xlfn._xlws.FILTER(OFFSET($D$8:$Q$8,0,SearchDay-1,,15-SearchDay),(OFFSET(D244:Q244,0,SearchDay-1,,15-SearchDay)&gt;-1)*(OFFSET(D244:Q244,0,SearchDay-1,,15-SearchDay)&lt;=ValidC)),"ДД/ММ")),"")</f>
        <v/>
      </c>
      <c r="X244" t="str">
        <f t="shared" si="4"/>
        <v>СЦ СамараМонопаллеты</v>
      </c>
      <c r="Z244" s="8"/>
      <c r="AA244" s="8"/>
      <c r="AB244" s="8"/>
      <c r="AC244" s="8"/>
    </row>
    <row r="245" spans="2:29" x14ac:dyDescent="0.45">
      <c r="B245" t="s">
        <v>79</v>
      </c>
      <c r="C245" t="s">
        <v>6</v>
      </c>
      <c r="D245" s="4">
        <v>-1</v>
      </c>
      <c r="E245" s="4">
        <v>-1</v>
      </c>
      <c r="F245" s="4">
        <v>-1</v>
      </c>
      <c r="G245" s="4">
        <v>-1</v>
      </c>
      <c r="H245" s="4">
        <v>-1</v>
      </c>
      <c r="I245" s="4">
        <v>-1</v>
      </c>
      <c r="J245" s="4">
        <v>-1</v>
      </c>
      <c r="K245" s="4">
        <v>-1</v>
      </c>
      <c r="L245" s="4">
        <v>-1</v>
      </c>
      <c r="M245" s="4">
        <v>-1</v>
      </c>
      <c r="N245" s="4">
        <v>-1</v>
      </c>
      <c r="O245" s="4">
        <v>-1</v>
      </c>
      <c r="P245" s="4">
        <v>-1</v>
      </c>
      <c r="Q245" s="4">
        <v>-1</v>
      </c>
      <c r="R245" s="4">
        <v>-1</v>
      </c>
      <c r="S245" s="4"/>
      <c r="T245" s="4" t="str">
        <f>IF(_xlfn.XLOOKUP(StatTbl[[#This Row],[Join]],TargetSlots[Join],TargetSlots[Join],"Не найдено")&lt;&gt;"Не найдено","Ищем","Игнорируем")</f>
        <v>Игнорируем</v>
      </c>
      <c r="U245" s="3" t="str">
        <f ca="1">IF(COUNTIFS(OFFSET(D245:$Q245,0,SearchDay-1,,15-SearchDay),"&lt;="&amp; ValidC,OFFSET(D245:$Q245,0,SearchDay-1,,15-SearchDay),"&gt;-1")&gt;0,"Есть слоты!","Слотов нет")</f>
        <v>Слотов нет</v>
      </c>
      <c r="V245">
        <f ca="1">IF(T245="Ищем",IF(StatTbl[[#This Row],[Availability]]="Есть слоты!",COUNTIFS(OFFSET(D245:$R245,0,SearchDay-1),"&lt;="&amp; ValidC,OFFSET(D245:$R245,0,SearchDay-1),"&gt;-1"),0),0)</f>
        <v>0</v>
      </c>
      <c r="W245" t="str" cm="1">
        <f t="array" aca="1" ref="W245" ca="1">IF(StatTbl[[#This Row],[Кол-во слотов]]&gt;0, B245&amp;" "&amp;C245&amp;" "&amp;_xlfn.TEXTJOIN(", ",FALSE,TEXT(_xlfn._xlws.FILTER(OFFSET($D$8:$Q$8,0,SearchDay-1,,15-SearchDay),(OFFSET(D245:Q245,0,SearchDay-1,,15-SearchDay)&gt;-1)*(OFFSET(D245:Q245,0,SearchDay-1,,15-SearchDay)&lt;=ValidC)),"ДД/ММ")),"")</f>
        <v/>
      </c>
      <c r="X245" t="str">
        <f t="shared" si="4"/>
        <v>СЦ СамараСуперсейф</v>
      </c>
      <c r="Z245" s="8"/>
      <c r="AA245" s="8"/>
      <c r="AB245" s="8"/>
      <c r="AC245" s="8"/>
    </row>
    <row r="246" spans="2:29" x14ac:dyDescent="0.45">
      <c r="B246" t="s">
        <v>80</v>
      </c>
      <c r="C246" t="s">
        <v>107</v>
      </c>
      <c r="D246" s="4">
        <v>-1</v>
      </c>
      <c r="E246" s="4">
        <v>-1</v>
      </c>
      <c r="F246" s="4">
        <v>-1</v>
      </c>
      <c r="G246" s="4">
        <v>-1</v>
      </c>
      <c r="H246" s="4">
        <v>-1</v>
      </c>
      <c r="I246" s="4">
        <v>-1</v>
      </c>
      <c r="J246" s="4">
        <v>-1</v>
      </c>
      <c r="K246" s="4">
        <v>-1</v>
      </c>
      <c r="L246" s="4">
        <v>-1</v>
      </c>
      <c r="M246" s="4">
        <v>-1</v>
      </c>
      <c r="N246" s="4">
        <v>-1</v>
      </c>
      <c r="O246" s="4">
        <v>-1</v>
      </c>
      <c r="P246" s="4">
        <v>-1</v>
      </c>
      <c r="Q246" s="4">
        <v>-1</v>
      </c>
      <c r="R246" s="4">
        <v>-1</v>
      </c>
      <c r="S246" s="4"/>
      <c r="T246" s="4" t="str">
        <f>IF(_xlfn.XLOOKUP(StatTbl[[#This Row],[Join]],TargetSlots[Join],TargetSlots[Join],"Не найдено")&lt;&gt;"Не найдено","Ищем","Игнорируем")</f>
        <v>Игнорируем</v>
      </c>
      <c r="U246" s="3" t="str">
        <f ca="1">IF(COUNTIFS(OFFSET(D246:$Q246,0,SearchDay-1,,15-SearchDay),"&lt;="&amp; ValidC,OFFSET(D246:$Q246,0,SearchDay-1,,15-SearchDay),"&gt;-1")&gt;0,"Есть слоты!","Слотов нет")</f>
        <v>Слотов нет</v>
      </c>
      <c r="V246">
        <f ca="1">IF(T246="Ищем",IF(StatTbl[[#This Row],[Availability]]="Есть слоты!",COUNTIFS(OFFSET(D246:$R246,0,SearchDay-1),"&lt;="&amp; ValidC,OFFSET(D246:$R246,0,SearchDay-1),"&gt;-1"),0),0)</f>
        <v>0</v>
      </c>
      <c r="W246" t="str" cm="1">
        <f t="array" aca="1" ref="W246" ca="1">IF(StatTbl[[#This Row],[Кол-во слотов]]&gt;0, B246&amp;" "&amp;C246&amp;" "&amp;_xlfn.TEXTJOIN(", ",FALSE,TEXT(_xlfn._xlws.FILTER(OFFSET($D$8:$Q$8,0,SearchDay-1,,15-SearchDay),(OFFSET(D246:Q246,0,SearchDay-1,,15-SearchDay)&gt;-1)*(OFFSET(D246:Q246,0,SearchDay-1,,15-SearchDay)&lt;=ValidC)),"ДД/ММ")),"")</f>
        <v/>
      </c>
      <c r="X246" t="str">
        <f t="shared" si="4"/>
        <v>СЦ СемейКороба</v>
      </c>
      <c r="Z246" s="8"/>
      <c r="AA246" s="8"/>
      <c r="AB246" s="8"/>
      <c r="AC246" s="8"/>
    </row>
    <row r="247" spans="2:29" x14ac:dyDescent="0.45">
      <c r="B247" t="s">
        <v>80</v>
      </c>
      <c r="C247" t="s">
        <v>108</v>
      </c>
      <c r="D247" s="4">
        <v>-1</v>
      </c>
      <c r="E247" s="4">
        <v>-1</v>
      </c>
      <c r="F247" s="4">
        <v>-1</v>
      </c>
      <c r="G247" s="4">
        <v>-1</v>
      </c>
      <c r="H247" s="4">
        <v>-1</v>
      </c>
      <c r="I247" s="4">
        <v>-1</v>
      </c>
      <c r="J247" s="4">
        <v>-1</v>
      </c>
      <c r="K247" s="4">
        <v>-1</v>
      </c>
      <c r="L247" s="4">
        <v>-1</v>
      </c>
      <c r="M247" s="4">
        <v>-1</v>
      </c>
      <c r="N247" s="4">
        <v>-1</v>
      </c>
      <c r="O247" s="4">
        <v>-1</v>
      </c>
      <c r="P247" s="4">
        <v>-1</v>
      </c>
      <c r="Q247" s="4">
        <v>-1</v>
      </c>
      <c r="R247" s="4">
        <v>-1</v>
      </c>
      <c r="S247" s="4"/>
      <c r="T247" s="4" t="str">
        <f>IF(_xlfn.XLOOKUP(StatTbl[[#This Row],[Join]],TargetSlots[Join],TargetSlots[Join],"Не найдено")&lt;&gt;"Не найдено","Ищем","Игнорируем")</f>
        <v>Игнорируем</v>
      </c>
      <c r="U247" s="3" t="str">
        <f ca="1">IF(COUNTIFS(OFFSET(D247:$Q247,0,SearchDay-1,,15-SearchDay),"&lt;="&amp; ValidC,OFFSET(D247:$Q247,0,SearchDay-1,,15-SearchDay),"&gt;-1")&gt;0,"Есть слоты!","Слотов нет")</f>
        <v>Слотов нет</v>
      </c>
      <c r="V247">
        <f ca="1">IF(T247="Ищем",IF(StatTbl[[#This Row],[Availability]]="Есть слоты!",COUNTIFS(OFFSET(D247:$R247,0,SearchDay-1),"&lt;="&amp; ValidC,OFFSET(D247:$R247,0,SearchDay-1),"&gt;-1"),0),0)</f>
        <v>0</v>
      </c>
      <c r="W247" t="str" cm="1">
        <f t="array" aca="1" ref="W247" ca="1">IF(StatTbl[[#This Row],[Кол-во слотов]]&gt;0, B247&amp;" "&amp;C247&amp;" "&amp;_xlfn.TEXTJOIN(", ",FALSE,TEXT(_xlfn._xlws.FILTER(OFFSET($D$8:$Q$8,0,SearchDay-1,,15-SearchDay),(OFFSET(D247:Q247,0,SearchDay-1,,15-SearchDay)&gt;-1)*(OFFSET(D247:Q247,0,SearchDay-1,,15-SearchDay)&lt;=ValidC)),"ДД/ММ")),"")</f>
        <v/>
      </c>
      <c r="X247" t="str">
        <f t="shared" si="4"/>
        <v>СЦ СемейМонопаллеты</v>
      </c>
      <c r="Z247" s="8"/>
      <c r="AA247" s="8"/>
      <c r="AB247" s="8"/>
      <c r="AC247" s="8"/>
    </row>
    <row r="248" spans="2:29" x14ac:dyDescent="0.45">
      <c r="B248" t="s">
        <v>80</v>
      </c>
      <c r="C248" t="s">
        <v>6</v>
      </c>
      <c r="D248" s="4">
        <v>-1</v>
      </c>
      <c r="E248" s="4">
        <v>-1</v>
      </c>
      <c r="F248" s="4">
        <v>-1</v>
      </c>
      <c r="G248" s="4">
        <v>-1</v>
      </c>
      <c r="H248" s="4">
        <v>-1</v>
      </c>
      <c r="I248" s="4">
        <v>-1</v>
      </c>
      <c r="J248" s="4">
        <v>-1</v>
      </c>
      <c r="K248" s="4">
        <v>-1</v>
      </c>
      <c r="L248" s="4">
        <v>-1</v>
      </c>
      <c r="M248" s="4">
        <v>-1</v>
      </c>
      <c r="N248" s="4">
        <v>-1</v>
      </c>
      <c r="O248" s="4">
        <v>-1</v>
      </c>
      <c r="P248" s="4">
        <v>-1</v>
      </c>
      <c r="Q248" s="4">
        <v>-1</v>
      </c>
      <c r="R248" s="4">
        <v>-1</v>
      </c>
      <c r="S248" s="4"/>
      <c r="T248" s="4" t="str">
        <f>IF(_xlfn.XLOOKUP(StatTbl[[#This Row],[Join]],TargetSlots[Join],TargetSlots[Join],"Не найдено")&lt;&gt;"Не найдено","Ищем","Игнорируем")</f>
        <v>Игнорируем</v>
      </c>
      <c r="U248" s="3" t="str">
        <f ca="1">IF(COUNTIFS(OFFSET(D248:$Q248,0,SearchDay-1,,15-SearchDay),"&lt;="&amp; ValidC,OFFSET(D248:$Q248,0,SearchDay-1,,15-SearchDay),"&gt;-1")&gt;0,"Есть слоты!","Слотов нет")</f>
        <v>Слотов нет</v>
      </c>
      <c r="V248">
        <f ca="1">IF(T248="Ищем",IF(StatTbl[[#This Row],[Availability]]="Есть слоты!",COUNTIFS(OFFSET(D248:$R248,0,SearchDay-1),"&lt;="&amp; ValidC,OFFSET(D248:$R248,0,SearchDay-1),"&gt;-1"),0),0)</f>
        <v>0</v>
      </c>
      <c r="W248" t="str" cm="1">
        <f t="array" aca="1" ref="W248" ca="1">IF(StatTbl[[#This Row],[Кол-во слотов]]&gt;0, B248&amp;" "&amp;C248&amp;" "&amp;_xlfn.TEXTJOIN(", ",FALSE,TEXT(_xlfn._xlws.FILTER(OFFSET($D$8:$Q$8,0,SearchDay-1,,15-SearchDay),(OFFSET(D248:Q248,0,SearchDay-1,,15-SearchDay)&gt;-1)*(OFFSET(D248:Q248,0,SearchDay-1,,15-SearchDay)&lt;=ValidC)),"ДД/ММ")),"")</f>
        <v/>
      </c>
      <c r="X248" t="str">
        <f t="shared" si="4"/>
        <v>СЦ СемейСуперсейф</v>
      </c>
      <c r="Z248" s="8"/>
      <c r="AA248" s="8"/>
      <c r="AB248" s="8"/>
      <c r="AC248" s="8"/>
    </row>
    <row r="249" spans="2:29" x14ac:dyDescent="0.45">
      <c r="B249" t="s">
        <v>81</v>
      </c>
      <c r="C249" t="s">
        <v>107</v>
      </c>
      <c r="D249" s="4">
        <v>-1</v>
      </c>
      <c r="E249" s="4">
        <v>-1</v>
      </c>
      <c r="F249" s="4">
        <v>-1</v>
      </c>
      <c r="G249" s="4">
        <v>-1</v>
      </c>
      <c r="H249" s="4">
        <v>-1</v>
      </c>
      <c r="I249" s="4">
        <v>-1</v>
      </c>
      <c r="J249" s="4">
        <v>-1</v>
      </c>
      <c r="K249" s="4">
        <v>-1</v>
      </c>
      <c r="L249" s="4">
        <v>-1</v>
      </c>
      <c r="M249" s="4">
        <v>-1</v>
      </c>
      <c r="N249" s="4">
        <v>-1</v>
      </c>
      <c r="O249" s="4">
        <v>-1</v>
      </c>
      <c r="P249" s="4">
        <v>-1</v>
      </c>
      <c r="Q249" s="4">
        <v>-1</v>
      </c>
      <c r="R249" s="4">
        <v>-1</v>
      </c>
      <c r="S249" s="4"/>
      <c r="T249" s="4" t="str">
        <f>IF(_xlfn.XLOOKUP(StatTbl[[#This Row],[Join]],TargetSlots[Join],TargetSlots[Join],"Не найдено")&lt;&gt;"Не найдено","Ищем","Игнорируем")</f>
        <v>Игнорируем</v>
      </c>
      <c r="U249" s="3" t="str">
        <f ca="1">IF(COUNTIFS(OFFSET(D249:$Q249,0,SearchDay-1,,15-SearchDay),"&lt;="&amp; ValidC,OFFSET(D249:$Q249,0,SearchDay-1,,15-SearchDay),"&gt;-1")&gt;0,"Есть слоты!","Слотов нет")</f>
        <v>Слотов нет</v>
      </c>
      <c r="V249">
        <f ca="1">IF(T249="Ищем",IF(StatTbl[[#This Row],[Availability]]="Есть слоты!",COUNTIFS(OFFSET(D249:$R249,0,SearchDay-1),"&lt;="&amp; ValidC,OFFSET(D249:$R249,0,SearchDay-1),"&gt;-1"),0),0)</f>
        <v>0</v>
      </c>
      <c r="W249" t="str" cm="1">
        <f t="array" aca="1" ref="W249" ca="1">IF(StatTbl[[#This Row],[Кол-во слотов]]&gt;0, B249&amp;" "&amp;C249&amp;" "&amp;_xlfn.TEXTJOIN(", ",FALSE,TEXT(_xlfn._xlws.FILTER(OFFSET($D$8:$Q$8,0,SearchDay-1,,15-SearchDay),(OFFSET(D249:Q249,0,SearchDay-1,,15-SearchDay)&gt;-1)*(OFFSET(D249:Q249,0,SearchDay-1,,15-SearchDay)&lt;=ValidC)),"ДД/ММ")),"")</f>
        <v/>
      </c>
      <c r="X249" t="str">
        <f t="shared" si="4"/>
        <v>СЦ СеровКороба</v>
      </c>
      <c r="Z249" s="8"/>
      <c r="AA249" s="8"/>
      <c r="AB249" s="8"/>
      <c r="AC249" s="8"/>
    </row>
    <row r="250" spans="2:29" x14ac:dyDescent="0.45">
      <c r="B250" t="s">
        <v>81</v>
      </c>
      <c r="C250" t="s">
        <v>108</v>
      </c>
      <c r="D250" s="4">
        <v>-1</v>
      </c>
      <c r="E250" s="4">
        <v>-1</v>
      </c>
      <c r="F250" s="4">
        <v>-1</v>
      </c>
      <c r="G250" s="4">
        <v>-1</v>
      </c>
      <c r="H250" s="4">
        <v>-1</v>
      </c>
      <c r="I250" s="4">
        <v>-1</v>
      </c>
      <c r="J250" s="4">
        <v>-1</v>
      </c>
      <c r="K250" s="4">
        <v>-1</v>
      </c>
      <c r="L250" s="4">
        <v>-1</v>
      </c>
      <c r="M250" s="4">
        <v>-1</v>
      </c>
      <c r="N250" s="4">
        <v>-1</v>
      </c>
      <c r="O250" s="4">
        <v>-1</v>
      </c>
      <c r="P250" s="4">
        <v>-1</v>
      </c>
      <c r="Q250" s="4">
        <v>-1</v>
      </c>
      <c r="R250" s="4">
        <v>-1</v>
      </c>
      <c r="S250" s="4"/>
      <c r="T250" s="4" t="str">
        <f>IF(_xlfn.XLOOKUP(StatTbl[[#This Row],[Join]],TargetSlots[Join],TargetSlots[Join],"Не найдено")&lt;&gt;"Не найдено","Ищем","Игнорируем")</f>
        <v>Игнорируем</v>
      </c>
      <c r="U250" s="3" t="str">
        <f ca="1">IF(COUNTIFS(OFFSET(D250:$Q250,0,SearchDay-1,,15-SearchDay),"&lt;="&amp; ValidC,OFFSET(D250:$Q250,0,SearchDay-1,,15-SearchDay),"&gt;-1")&gt;0,"Есть слоты!","Слотов нет")</f>
        <v>Слотов нет</v>
      </c>
      <c r="V250">
        <f ca="1">IF(T250="Ищем",IF(StatTbl[[#This Row],[Availability]]="Есть слоты!",COUNTIFS(OFFSET(D250:$R250,0,SearchDay-1),"&lt;="&amp; ValidC,OFFSET(D250:$R250,0,SearchDay-1),"&gt;-1"),0),0)</f>
        <v>0</v>
      </c>
      <c r="W250" t="str" cm="1">
        <f t="array" aca="1" ref="W250" ca="1">IF(StatTbl[[#This Row],[Кол-во слотов]]&gt;0, B250&amp;" "&amp;C250&amp;" "&amp;_xlfn.TEXTJOIN(", ",FALSE,TEXT(_xlfn._xlws.FILTER(OFFSET($D$8:$Q$8,0,SearchDay-1,,15-SearchDay),(OFFSET(D250:Q250,0,SearchDay-1,,15-SearchDay)&gt;-1)*(OFFSET(D250:Q250,0,SearchDay-1,,15-SearchDay)&lt;=ValidC)),"ДД/ММ")),"")</f>
        <v/>
      </c>
      <c r="X250" t="str">
        <f t="shared" si="4"/>
        <v>СЦ СеровМонопаллеты</v>
      </c>
      <c r="Z250" s="8"/>
      <c r="AA250" s="8"/>
      <c r="AB250" s="8"/>
      <c r="AC250" s="8"/>
    </row>
    <row r="251" spans="2:29" x14ac:dyDescent="0.45">
      <c r="B251" t="s">
        <v>81</v>
      </c>
      <c r="C251" t="s">
        <v>6</v>
      </c>
      <c r="D251" s="4">
        <v>-1</v>
      </c>
      <c r="E251" s="4">
        <v>-1</v>
      </c>
      <c r="F251" s="4">
        <v>-1</v>
      </c>
      <c r="G251" s="4">
        <v>-1</v>
      </c>
      <c r="H251" s="4">
        <v>-1</v>
      </c>
      <c r="I251" s="4">
        <v>-1</v>
      </c>
      <c r="J251" s="4">
        <v>-1</v>
      </c>
      <c r="K251" s="4">
        <v>-1</v>
      </c>
      <c r="L251" s="4">
        <v>-1</v>
      </c>
      <c r="M251" s="4">
        <v>-1</v>
      </c>
      <c r="N251" s="4">
        <v>-1</v>
      </c>
      <c r="O251" s="4">
        <v>-1</v>
      </c>
      <c r="P251" s="4">
        <v>-1</v>
      </c>
      <c r="Q251" s="4">
        <v>-1</v>
      </c>
      <c r="R251" s="4">
        <v>-1</v>
      </c>
      <c r="S251" s="4"/>
      <c r="T251" s="4" t="str">
        <f>IF(_xlfn.XLOOKUP(StatTbl[[#This Row],[Join]],TargetSlots[Join],TargetSlots[Join],"Не найдено")&lt;&gt;"Не найдено","Ищем","Игнорируем")</f>
        <v>Игнорируем</v>
      </c>
      <c r="U251" s="3" t="str">
        <f ca="1">IF(COUNTIFS(OFFSET(D251:$Q251,0,SearchDay-1,,15-SearchDay),"&lt;="&amp; ValidC,OFFSET(D251:$Q251,0,SearchDay-1,,15-SearchDay),"&gt;-1")&gt;0,"Есть слоты!","Слотов нет")</f>
        <v>Слотов нет</v>
      </c>
      <c r="V251">
        <f ca="1">IF(T251="Ищем",IF(StatTbl[[#This Row],[Availability]]="Есть слоты!",COUNTIFS(OFFSET(D251:$R251,0,SearchDay-1),"&lt;="&amp; ValidC,OFFSET(D251:$R251,0,SearchDay-1),"&gt;-1"),0),0)</f>
        <v>0</v>
      </c>
      <c r="W251" t="str" cm="1">
        <f t="array" aca="1" ref="W251" ca="1">IF(StatTbl[[#This Row],[Кол-во слотов]]&gt;0, B251&amp;" "&amp;C251&amp;" "&amp;_xlfn.TEXTJOIN(", ",FALSE,TEXT(_xlfn._xlws.FILTER(OFFSET($D$8:$Q$8,0,SearchDay-1,,15-SearchDay),(OFFSET(D251:Q251,0,SearchDay-1,,15-SearchDay)&gt;-1)*(OFFSET(D251:Q251,0,SearchDay-1,,15-SearchDay)&lt;=ValidC)),"ДД/ММ")),"")</f>
        <v/>
      </c>
      <c r="X251" t="str">
        <f t="shared" si="4"/>
        <v>СЦ СеровСуперсейф</v>
      </c>
      <c r="Z251" s="8"/>
      <c r="AA251" s="8"/>
      <c r="AB251" s="8"/>
      <c r="AC251" s="8"/>
    </row>
    <row r="252" spans="2:29" x14ac:dyDescent="0.45">
      <c r="B252" t="s">
        <v>180</v>
      </c>
      <c r="C252" t="s">
        <v>107</v>
      </c>
      <c r="D252" s="4">
        <v>0</v>
      </c>
      <c r="E252" s="4">
        <v>0</v>
      </c>
      <c r="F252" s="4">
        <v>0</v>
      </c>
      <c r="G252" s="4">
        <v>-1</v>
      </c>
      <c r="H252" s="4">
        <v>0</v>
      </c>
      <c r="I252" s="4">
        <v>0</v>
      </c>
      <c r="J252" s="4">
        <v>0</v>
      </c>
      <c r="K252" s="4">
        <v>0</v>
      </c>
      <c r="L252" s="4">
        <v>-1</v>
      </c>
      <c r="M252" s="4">
        <v>-1</v>
      </c>
      <c r="N252" s="4">
        <v>-1</v>
      </c>
      <c r="O252" s="4">
        <v>-1</v>
      </c>
      <c r="P252" s="4">
        <v>-1</v>
      </c>
      <c r="Q252" s="4">
        <v>-1</v>
      </c>
      <c r="R252" s="4">
        <v>-1</v>
      </c>
      <c r="S252" s="4"/>
      <c r="T252" s="4" t="str">
        <f>IF(_xlfn.XLOOKUP(StatTbl[[#This Row],[Join]],TargetSlots[Join],TargetSlots[Join],"Не найдено")&lt;&gt;"Не найдено","Ищем","Игнорируем")</f>
        <v>Игнорируем</v>
      </c>
      <c r="U252" s="3" t="str">
        <f ca="1">IF(COUNTIFS(OFFSET(D252:$Q252,0,SearchDay-1,,15-SearchDay),"&lt;="&amp; ValidC,OFFSET(D252:$Q252,0,SearchDay-1,,15-SearchDay),"&gt;-1")&gt;0,"Есть слоты!","Слотов нет")</f>
        <v>Есть слоты!</v>
      </c>
      <c r="V252">
        <f ca="1">IF(T252="Ищем",IF(StatTbl[[#This Row],[Availability]]="Есть слоты!",COUNTIFS(OFFSET(D252:$R252,0,SearchDay-1),"&lt;="&amp; ValidC,OFFSET(D252:$R252,0,SearchDay-1),"&gt;-1"),0),0)</f>
        <v>0</v>
      </c>
      <c r="W252" t="str" cm="1">
        <f t="array" aca="1" ref="W252" ca="1">IF(StatTbl[[#This Row],[Кол-во слотов]]&gt;0, B252&amp;" "&amp;C252&amp;" "&amp;_xlfn.TEXTJOIN(", ",FALSE,TEXT(_xlfn._xlws.FILTER(OFFSET($D$8:$Q$8,0,SearchDay-1,,15-SearchDay),(OFFSET(D252:Q252,0,SearchDay-1,,15-SearchDay)&gt;-1)*(OFFSET(D252:Q252,0,SearchDay-1,,15-SearchDay)&lt;=ValidC)),"ДД/ММ")),"")</f>
        <v/>
      </c>
      <c r="X252" t="str">
        <f t="shared" si="4"/>
        <v>СЦ Симферополь МолодежненскоеКороба</v>
      </c>
      <c r="Z252" s="8"/>
      <c r="AA252" s="8"/>
      <c r="AB252" s="8"/>
      <c r="AC252" s="8"/>
    </row>
    <row r="253" spans="2:29" x14ac:dyDescent="0.45">
      <c r="B253" t="s">
        <v>180</v>
      </c>
      <c r="C253" t="s">
        <v>108</v>
      </c>
      <c r="D253" s="4">
        <v>-1</v>
      </c>
      <c r="E253" s="4">
        <v>-1</v>
      </c>
      <c r="F253" s="4">
        <v>-1</v>
      </c>
      <c r="G253" s="4">
        <v>-1</v>
      </c>
      <c r="H253" s="4">
        <v>-1</v>
      </c>
      <c r="I253" s="4">
        <v>-1</v>
      </c>
      <c r="J253" s="4">
        <v>-1</v>
      </c>
      <c r="K253" s="4">
        <v>-1</v>
      </c>
      <c r="L253" s="4">
        <v>-1</v>
      </c>
      <c r="M253" s="4">
        <v>-1</v>
      </c>
      <c r="N253" s="4">
        <v>-1</v>
      </c>
      <c r="O253" s="4">
        <v>-1</v>
      </c>
      <c r="P253" s="4">
        <v>-1</v>
      </c>
      <c r="Q253" s="4">
        <v>-1</v>
      </c>
      <c r="R253" s="4">
        <v>-1</v>
      </c>
      <c r="S253" s="4"/>
      <c r="T253" s="4" t="str">
        <f>IF(_xlfn.XLOOKUP(StatTbl[[#This Row],[Join]],TargetSlots[Join],TargetSlots[Join],"Не найдено")&lt;&gt;"Не найдено","Ищем","Игнорируем")</f>
        <v>Игнорируем</v>
      </c>
      <c r="U253" s="3" t="str">
        <f ca="1">IF(COUNTIFS(OFFSET(D253:$Q253,0,SearchDay-1,,15-SearchDay),"&lt;="&amp; ValidC,OFFSET(D253:$Q253,0,SearchDay-1,,15-SearchDay),"&gt;-1")&gt;0,"Есть слоты!","Слотов нет")</f>
        <v>Слотов нет</v>
      </c>
      <c r="V253">
        <f ca="1">IF(T253="Ищем",IF(StatTbl[[#This Row],[Availability]]="Есть слоты!",COUNTIFS(OFFSET(D253:$R253,0,SearchDay-1),"&lt;="&amp; ValidC,OFFSET(D253:$R253,0,SearchDay-1),"&gt;-1"),0),0)</f>
        <v>0</v>
      </c>
      <c r="W253" t="str" cm="1">
        <f t="array" aca="1" ref="W253" ca="1">IF(StatTbl[[#This Row],[Кол-во слотов]]&gt;0, B253&amp;" "&amp;C253&amp;" "&amp;_xlfn.TEXTJOIN(", ",FALSE,TEXT(_xlfn._xlws.FILTER(OFFSET($D$8:$Q$8,0,SearchDay-1,,15-SearchDay),(OFFSET(D253:Q253,0,SearchDay-1,,15-SearchDay)&gt;-1)*(OFFSET(D253:Q253,0,SearchDay-1,,15-SearchDay)&lt;=ValidC)),"ДД/ММ")),"")</f>
        <v/>
      </c>
      <c r="X253" t="str">
        <f t="shared" si="4"/>
        <v>СЦ Симферополь МолодежненскоеМонопаллеты</v>
      </c>
      <c r="Z253" s="8"/>
      <c r="AA253" s="8"/>
      <c r="AB253" s="8"/>
      <c r="AC253" s="8"/>
    </row>
    <row r="254" spans="2:29" x14ac:dyDescent="0.45">
      <c r="B254" t="s">
        <v>180</v>
      </c>
      <c r="C254" t="s">
        <v>6</v>
      </c>
      <c r="D254" s="4">
        <v>-1</v>
      </c>
      <c r="E254" s="4">
        <v>-1</v>
      </c>
      <c r="F254" s="4">
        <v>-1</v>
      </c>
      <c r="G254" s="4">
        <v>-1</v>
      </c>
      <c r="H254" s="4">
        <v>-1</v>
      </c>
      <c r="I254" s="4">
        <v>-1</v>
      </c>
      <c r="J254" s="4">
        <v>-1</v>
      </c>
      <c r="K254" s="4">
        <v>-1</v>
      </c>
      <c r="L254" s="4">
        <v>-1</v>
      </c>
      <c r="M254" s="4">
        <v>-1</v>
      </c>
      <c r="N254" s="4">
        <v>-1</v>
      </c>
      <c r="O254" s="4">
        <v>-1</v>
      </c>
      <c r="P254" s="4">
        <v>-1</v>
      </c>
      <c r="Q254" s="4">
        <v>-1</v>
      </c>
      <c r="R254" s="4">
        <v>-1</v>
      </c>
      <c r="S254" s="4"/>
      <c r="T254" s="4" t="str">
        <f>IF(_xlfn.XLOOKUP(StatTbl[[#This Row],[Join]],TargetSlots[Join],TargetSlots[Join],"Не найдено")&lt;&gt;"Не найдено","Ищем","Игнорируем")</f>
        <v>Игнорируем</v>
      </c>
      <c r="U254" s="3" t="str">
        <f ca="1">IF(COUNTIFS(OFFSET(D254:$Q254,0,SearchDay-1,,15-SearchDay),"&lt;="&amp; ValidC,OFFSET(D254:$Q254,0,SearchDay-1,,15-SearchDay),"&gt;-1")&gt;0,"Есть слоты!","Слотов нет")</f>
        <v>Слотов нет</v>
      </c>
      <c r="V254">
        <f ca="1">IF(T254="Ищем",IF(StatTbl[[#This Row],[Availability]]="Есть слоты!",COUNTIFS(OFFSET(D254:$R254,0,SearchDay-1),"&lt;="&amp; ValidC,OFFSET(D254:$R254,0,SearchDay-1),"&gt;-1"),0),0)</f>
        <v>0</v>
      </c>
      <c r="W254" t="str" cm="1">
        <f t="array" aca="1" ref="W254" ca="1">IF(StatTbl[[#This Row],[Кол-во слотов]]&gt;0, B254&amp;" "&amp;C254&amp;" "&amp;_xlfn.TEXTJOIN(", ",FALSE,TEXT(_xlfn._xlws.FILTER(OFFSET($D$8:$Q$8,0,SearchDay-1,,15-SearchDay),(OFFSET(D254:Q254,0,SearchDay-1,,15-SearchDay)&gt;-1)*(OFFSET(D254:Q254,0,SearchDay-1,,15-SearchDay)&lt;=ValidC)),"ДД/ММ")),"")</f>
        <v/>
      </c>
      <c r="X254" t="str">
        <f t="shared" si="4"/>
        <v>СЦ Симферополь МолодежненскоеСуперсейф</v>
      </c>
      <c r="Z254" s="8"/>
      <c r="AA254" s="8"/>
      <c r="AB254" s="8"/>
      <c r="AC254" s="8"/>
    </row>
    <row r="255" spans="2:29" x14ac:dyDescent="0.45">
      <c r="B255" t="s">
        <v>83</v>
      </c>
      <c r="C255" t="s">
        <v>107</v>
      </c>
      <c r="D255" s="4">
        <v>-1</v>
      </c>
      <c r="E255" s="4">
        <v>-1</v>
      </c>
      <c r="F255" s="4">
        <v>-1</v>
      </c>
      <c r="G255" s="4">
        <v>-1</v>
      </c>
      <c r="H255" s="4">
        <v>-1</v>
      </c>
      <c r="I255" s="4">
        <v>-1</v>
      </c>
      <c r="J255" s="4">
        <v>-1</v>
      </c>
      <c r="K255" s="4">
        <v>-1</v>
      </c>
      <c r="L255" s="4">
        <v>-1</v>
      </c>
      <c r="M255" s="4">
        <v>-1</v>
      </c>
      <c r="N255" s="4">
        <v>-1</v>
      </c>
      <c r="O255" s="4">
        <v>-1</v>
      </c>
      <c r="P255" s="4">
        <v>-1</v>
      </c>
      <c r="Q255" s="4">
        <v>-1</v>
      </c>
      <c r="R255" s="4">
        <v>-1</v>
      </c>
      <c r="S255" s="4"/>
      <c r="T255" s="4" t="str">
        <f>IF(_xlfn.XLOOKUP(StatTbl[[#This Row],[Join]],TargetSlots[Join],TargetSlots[Join],"Не найдено")&lt;&gt;"Не найдено","Ищем","Игнорируем")</f>
        <v>Игнорируем</v>
      </c>
      <c r="U255" s="3" t="str">
        <f ca="1">IF(COUNTIFS(OFFSET(D255:$Q255,0,SearchDay-1,,15-SearchDay),"&lt;="&amp; ValidC,OFFSET(D255:$Q255,0,SearchDay-1,,15-SearchDay),"&gt;-1")&gt;0,"Есть слоты!","Слотов нет")</f>
        <v>Слотов нет</v>
      </c>
      <c r="V255">
        <f ca="1">IF(T255="Ищем",IF(StatTbl[[#This Row],[Availability]]="Есть слоты!",COUNTIFS(OFFSET(D255:$R255,0,SearchDay-1),"&lt;="&amp; ValidC,OFFSET(D255:$R255,0,SearchDay-1),"&gt;-1"),0),0)</f>
        <v>0</v>
      </c>
      <c r="W255" t="str" cm="1">
        <f t="array" aca="1" ref="W255" ca="1">IF(StatTbl[[#This Row],[Кол-во слотов]]&gt;0, B255&amp;" "&amp;C255&amp;" "&amp;_xlfn.TEXTJOIN(", ",FALSE,TEXT(_xlfn._xlws.FILTER(OFFSET($D$8:$Q$8,0,SearchDay-1,,15-SearchDay),(OFFSET(D255:Q255,0,SearchDay-1,,15-SearchDay)&gt;-1)*(OFFSET(D255:Q255,0,SearchDay-1,,15-SearchDay)&lt;=ValidC)),"ДД/ММ")),"")</f>
        <v/>
      </c>
      <c r="X255" t="str">
        <f t="shared" si="4"/>
        <v>СЦ Смоленск 3Короба</v>
      </c>
      <c r="Z255" s="8"/>
      <c r="AA255" s="8"/>
      <c r="AB255" s="8"/>
      <c r="AC255" s="8"/>
    </row>
    <row r="256" spans="2:29" x14ac:dyDescent="0.45">
      <c r="B256" t="s">
        <v>83</v>
      </c>
      <c r="C256" t="s">
        <v>108</v>
      </c>
      <c r="D256" s="4">
        <v>-1</v>
      </c>
      <c r="E256" s="4">
        <v>-1</v>
      </c>
      <c r="F256" s="4">
        <v>-1</v>
      </c>
      <c r="G256" s="4">
        <v>-1</v>
      </c>
      <c r="H256" s="4">
        <v>-1</v>
      </c>
      <c r="I256" s="4">
        <v>-1</v>
      </c>
      <c r="J256" s="4">
        <v>-1</v>
      </c>
      <c r="K256" s="4">
        <v>-1</v>
      </c>
      <c r="L256" s="4">
        <v>-1</v>
      </c>
      <c r="M256" s="4">
        <v>-1</v>
      </c>
      <c r="N256" s="4">
        <v>-1</v>
      </c>
      <c r="O256" s="4">
        <v>-1</v>
      </c>
      <c r="P256" s="4">
        <v>-1</v>
      </c>
      <c r="Q256" s="4">
        <v>-1</v>
      </c>
      <c r="R256" s="4">
        <v>-1</v>
      </c>
      <c r="S256" s="4"/>
      <c r="T256" s="4" t="str">
        <f>IF(_xlfn.XLOOKUP(StatTbl[[#This Row],[Join]],TargetSlots[Join],TargetSlots[Join],"Не найдено")&lt;&gt;"Не найдено","Ищем","Игнорируем")</f>
        <v>Игнорируем</v>
      </c>
      <c r="U256" s="3" t="str">
        <f ca="1">IF(COUNTIFS(OFFSET(D256:$Q256,0,SearchDay-1,,15-SearchDay),"&lt;="&amp; ValidC,OFFSET(D256:$Q256,0,SearchDay-1,,15-SearchDay),"&gt;-1")&gt;0,"Есть слоты!","Слотов нет")</f>
        <v>Слотов нет</v>
      </c>
      <c r="V256">
        <f ca="1">IF(T256="Ищем",IF(StatTbl[[#This Row],[Availability]]="Есть слоты!",COUNTIFS(OFFSET(D256:$R256,0,SearchDay-1),"&lt;="&amp; ValidC,OFFSET(D256:$R256,0,SearchDay-1),"&gt;-1"),0),0)</f>
        <v>0</v>
      </c>
      <c r="W256" t="str" cm="1">
        <f t="array" aca="1" ref="W256" ca="1">IF(StatTbl[[#This Row],[Кол-во слотов]]&gt;0, B256&amp;" "&amp;C256&amp;" "&amp;_xlfn.TEXTJOIN(", ",FALSE,TEXT(_xlfn._xlws.FILTER(OFFSET($D$8:$Q$8,0,SearchDay-1,,15-SearchDay),(OFFSET(D256:Q256,0,SearchDay-1,,15-SearchDay)&gt;-1)*(OFFSET(D256:Q256,0,SearchDay-1,,15-SearchDay)&lt;=ValidC)),"ДД/ММ")),"")</f>
        <v/>
      </c>
      <c r="X256" t="str">
        <f t="shared" si="4"/>
        <v>СЦ Смоленск 3Монопаллеты</v>
      </c>
      <c r="Z256" s="8"/>
      <c r="AA256" s="8"/>
      <c r="AB256" s="8"/>
      <c r="AC256" s="8"/>
    </row>
    <row r="257" spans="2:29" x14ac:dyDescent="0.45">
      <c r="B257" t="s">
        <v>83</v>
      </c>
      <c r="C257" t="s">
        <v>6</v>
      </c>
      <c r="D257" s="4">
        <v>-1</v>
      </c>
      <c r="E257" s="4">
        <v>-1</v>
      </c>
      <c r="F257" s="4">
        <v>-1</v>
      </c>
      <c r="G257" s="4">
        <v>-1</v>
      </c>
      <c r="H257" s="4">
        <v>-1</v>
      </c>
      <c r="I257" s="4">
        <v>-1</v>
      </c>
      <c r="J257" s="4">
        <v>-1</v>
      </c>
      <c r="K257" s="4">
        <v>-1</v>
      </c>
      <c r="L257" s="4">
        <v>-1</v>
      </c>
      <c r="M257" s="4">
        <v>-1</v>
      </c>
      <c r="N257" s="4">
        <v>-1</v>
      </c>
      <c r="O257" s="4">
        <v>-1</v>
      </c>
      <c r="P257" s="4">
        <v>-1</v>
      </c>
      <c r="Q257" s="4">
        <v>-1</v>
      </c>
      <c r="R257" s="4">
        <v>-1</v>
      </c>
      <c r="S257" s="4"/>
      <c r="T257" s="4" t="str">
        <f>IF(_xlfn.XLOOKUP(StatTbl[[#This Row],[Join]],TargetSlots[Join],TargetSlots[Join],"Не найдено")&lt;&gt;"Не найдено","Ищем","Игнорируем")</f>
        <v>Игнорируем</v>
      </c>
      <c r="U257" s="3" t="str">
        <f ca="1">IF(COUNTIFS(OFFSET(D257:$Q257,0,SearchDay-1,,15-SearchDay),"&lt;="&amp; ValidC,OFFSET(D257:$Q257,0,SearchDay-1,,15-SearchDay),"&gt;-1")&gt;0,"Есть слоты!","Слотов нет")</f>
        <v>Слотов нет</v>
      </c>
      <c r="V257">
        <f ca="1">IF(T257="Ищем",IF(StatTbl[[#This Row],[Availability]]="Есть слоты!",COUNTIFS(OFFSET(D257:$R257,0,SearchDay-1),"&lt;="&amp; ValidC,OFFSET(D257:$R257,0,SearchDay-1),"&gt;-1"),0),0)</f>
        <v>0</v>
      </c>
      <c r="W257" t="str" cm="1">
        <f t="array" aca="1" ref="W257" ca="1">IF(StatTbl[[#This Row],[Кол-во слотов]]&gt;0, B257&amp;" "&amp;C257&amp;" "&amp;_xlfn.TEXTJOIN(", ",FALSE,TEXT(_xlfn._xlws.FILTER(OFFSET($D$8:$Q$8,0,SearchDay-1,,15-SearchDay),(OFFSET(D257:Q257,0,SearchDay-1,,15-SearchDay)&gt;-1)*(OFFSET(D257:Q257,0,SearchDay-1,,15-SearchDay)&lt;=ValidC)),"ДД/ММ")),"")</f>
        <v/>
      </c>
      <c r="X257" t="str">
        <f t="shared" si="4"/>
        <v>СЦ Смоленск 3Суперсейф</v>
      </c>
      <c r="Z257" s="8"/>
      <c r="AA257" s="8"/>
      <c r="AB257" s="8"/>
      <c r="AC257" s="8"/>
    </row>
    <row r="258" spans="2:29" x14ac:dyDescent="0.45">
      <c r="B258" t="s">
        <v>84</v>
      </c>
      <c r="C258" t="s">
        <v>107</v>
      </c>
      <c r="D258" s="4">
        <v>-1</v>
      </c>
      <c r="E258" s="4">
        <v>-1</v>
      </c>
      <c r="F258" s="4">
        <v>-1</v>
      </c>
      <c r="G258" s="4">
        <v>-1</v>
      </c>
      <c r="H258" s="4">
        <v>-1</v>
      </c>
      <c r="I258" s="4">
        <v>-1</v>
      </c>
      <c r="J258" s="4">
        <v>-1</v>
      </c>
      <c r="K258" s="4">
        <v>-1</v>
      </c>
      <c r="L258" s="4">
        <v>-1</v>
      </c>
      <c r="M258" s="4">
        <v>-1</v>
      </c>
      <c r="N258" s="4">
        <v>-1</v>
      </c>
      <c r="O258" s="4">
        <v>-1</v>
      </c>
      <c r="P258" s="4">
        <v>-1</v>
      </c>
      <c r="Q258" s="4">
        <v>-1</v>
      </c>
      <c r="R258" s="4">
        <v>-1</v>
      </c>
      <c r="S258" s="4"/>
      <c r="T258" s="4" t="str">
        <f>IF(_xlfn.XLOOKUP(StatTbl[[#This Row],[Join]],TargetSlots[Join],TargetSlots[Join],"Не найдено")&lt;&gt;"Не найдено","Ищем","Игнорируем")</f>
        <v>Игнорируем</v>
      </c>
      <c r="U258" s="3" t="str">
        <f ca="1">IF(COUNTIFS(OFFSET(D258:$Q258,0,SearchDay-1,,15-SearchDay),"&lt;="&amp; ValidC,OFFSET(D258:$Q258,0,SearchDay-1,,15-SearchDay),"&gt;-1")&gt;0,"Есть слоты!","Слотов нет")</f>
        <v>Слотов нет</v>
      </c>
      <c r="V258">
        <f ca="1">IF(T258="Ищем",IF(StatTbl[[#This Row],[Availability]]="Есть слоты!",COUNTIFS(OFFSET(D258:$R258,0,SearchDay-1),"&lt;="&amp; ValidC,OFFSET(D258:$R258,0,SearchDay-1),"&gt;-1"),0),0)</f>
        <v>0</v>
      </c>
      <c r="W258" t="str" cm="1">
        <f t="array" aca="1" ref="W258" ca="1">IF(StatTbl[[#This Row],[Кол-во слотов]]&gt;0, B258&amp;" "&amp;C258&amp;" "&amp;_xlfn.TEXTJOIN(", ",FALSE,TEXT(_xlfn._xlws.FILTER(OFFSET($D$8:$Q$8,0,SearchDay-1,,15-SearchDay),(OFFSET(D258:Q258,0,SearchDay-1,,15-SearchDay)&gt;-1)*(OFFSET(D258:Q258,0,SearchDay-1,,15-SearchDay)&lt;=ValidC)),"ДД/ММ")),"")</f>
        <v/>
      </c>
      <c r="X258" t="str">
        <f t="shared" si="4"/>
        <v>СЦ СургутКороба</v>
      </c>
      <c r="Z258" s="8"/>
      <c r="AA258" s="8"/>
      <c r="AB258" s="8"/>
      <c r="AC258" s="8"/>
    </row>
    <row r="259" spans="2:29" x14ac:dyDescent="0.45">
      <c r="B259" t="s">
        <v>84</v>
      </c>
      <c r="C259" t="s">
        <v>108</v>
      </c>
      <c r="D259" s="4">
        <v>-1</v>
      </c>
      <c r="E259" s="4">
        <v>-1</v>
      </c>
      <c r="F259" s="4">
        <v>-1</v>
      </c>
      <c r="G259" s="4">
        <v>-1</v>
      </c>
      <c r="H259" s="4">
        <v>-1</v>
      </c>
      <c r="I259" s="4">
        <v>-1</v>
      </c>
      <c r="J259" s="4">
        <v>-1</v>
      </c>
      <c r="K259" s="4">
        <v>-1</v>
      </c>
      <c r="L259" s="4">
        <v>-1</v>
      </c>
      <c r="M259" s="4">
        <v>-1</v>
      </c>
      <c r="N259" s="4">
        <v>-1</v>
      </c>
      <c r="O259" s="4">
        <v>-1</v>
      </c>
      <c r="P259" s="4">
        <v>-1</v>
      </c>
      <c r="Q259" s="4">
        <v>-1</v>
      </c>
      <c r="R259" s="4">
        <v>-1</v>
      </c>
      <c r="S259" s="4"/>
      <c r="T259" s="4" t="str">
        <f>IF(_xlfn.XLOOKUP(StatTbl[[#This Row],[Join]],TargetSlots[Join],TargetSlots[Join],"Не найдено")&lt;&gt;"Не найдено","Ищем","Игнорируем")</f>
        <v>Игнорируем</v>
      </c>
      <c r="U259" s="3" t="str">
        <f ca="1">IF(COUNTIFS(OFFSET(D259:$Q259,0,SearchDay-1,,15-SearchDay),"&lt;="&amp; ValidC,OFFSET(D259:$Q259,0,SearchDay-1,,15-SearchDay),"&gt;-1")&gt;0,"Есть слоты!","Слотов нет")</f>
        <v>Слотов нет</v>
      </c>
      <c r="V259">
        <f ca="1">IF(T259="Ищем",IF(StatTbl[[#This Row],[Availability]]="Есть слоты!",COUNTIFS(OFFSET(D259:$R259,0,SearchDay-1),"&lt;="&amp; ValidC,OFFSET(D259:$R259,0,SearchDay-1),"&gt;-1"),0),0)</f>
        <v>0</v>
      </c>
      <c r="W259" t="str" cm="1">
        <f t="array" aca="1" ref="W259" ca="1">IF(StatTbl[[#This Row],[Кол-во слотов]]&gt;0, B259&amp;" "&amp;C259&amp;" "&amp;_xlfn.TEXTJOIN(", ",FALSE,TEXT(_xlfn._xlws.FILTER(OFFSET($D$8:$Q$8,0,SearchDay-1,,15-SearchDay),(OFFSET(D259:Q259,0,SearchDay-1,,15-SearchDay)&gt;-1)*(OFFSET(D259:Q259,0,SearchDay-1,,15-SearchDay)&lt;=ValidC)),"ДД/ММ")),"")</f>
        <v/>
      </c>
      <c r="X259" t="str">
        <f t="shared" si="4"/>
        <v>СЦ СургутМонопаллеты</v>
      </c>
      <c r="Z259" s="8"/>
      <c r="AA259" s="8"/>
      <c r="AB259" s="8"/>
      <c r="AC259" s="8"/>
    </row>
    <row r="260" spans="2:29" x14ac:dyDescent="0.45">
      <c r="B260" t="s">
        <v>84</v>
      </c>
      <c r="C260" t="s">
        <v>6</v>
      </c>
      <c r="D260" s="4">
        <v>-1</v>
      </c>
      <c r="E260" s="4">
        <v>-1</v>
      </c>
      <c r="F260" s="4">
        <v>-1</v>
      </c>
      <c r="G260" s="4">
        <v>-1</v>
      </c>
      <c r="H260" s="4">
        <v>-1</v>
      </c>
      <c r="I260" s="4">
        <v>-1</v>
      </c>
      <c r="J260" s="4">
        <v>-1</v>
      </c>
      <c r="K260" s="4">
        <v>-1</v>
      </c>
      <c r="L260" s="4">
        <v>-1</v>
      </c>
      <c r="M260" s="4">
        <v>-1</v>
      </c>
      <c r="N260" s="4">
        <v>-1</v>
      </c>
      <c r="O260" s="4">
        <v>-1</v>
      </c>
      <c r="P260" s="4">
        <v>-1</v>
      </c>
      <c r="Q260" s="4">
        <v>-1</v>
      </c>
      <c r="R260" s="4">
        <v>-1</v>
      </c>
      <c r="S260" s="4"/>
      <c r="T260" s="4" t="str">
        <f>IF(_xlfn.XLOOKUP(StatTbl[[#This Row],[Join]],TargetSlots[Join],TargetSlots[Join],"Не найдено")&lt;&gt;"Не найдено","Ищем","Игнорируем")</f>
        <v>Игнорируем</v>
      </c>
      <c r="U260" s="3" t="str">
        <f ca="1">IF(COUNTIFS(OFFSET(D260:$Q260,0,SearchDay-1,,15-SearchDay),"&lt;="&amp; ValidC,OFFSET(D260:$Q260,0,SearchDay-1,,15-SearchDay),"&gt;-1")&gt;0,"Есть слоты!","Слотов нет")</f>
        <v>Слотов нет</v>
      </c>
      <c r="V260">
        <f ca="1">IF(T260="Ищем",IF(StatTbl[[#This Row],[Availability]]="Есть слоты!",COUNTIFS(OFFSET(D260:$R260,0,SearchDay-1),"&lt;="&amp; ValidC,OFFSET(D260:$R260,0,SearchDay-1),"&gt;-1"),0),0)</f>
        <v>0</v>
      </c>
      <c r="W260" t="str" cm="1">
        <f t="array" aca="1" ref="W260" ca="1">IF(StatTbl[[#This Row],[Кол-во слотов]]&gt;0, B260&amp;" "&amp;C260&amp;" "&amp;_xlfn.TEXTJOIN(", ",FALSE,TEXT(_xlfn._xlws.FILTER(OFFSET($D$8:$Q$8,0,SearchDay-1,,15-SearchDay),(OFFSET(D260:Q260,0,SearchDay-1,,15-SearchDay)&gt;-1)*(OFFSET(D260:Q260,0,SearchDay-1,,15-SearchDay)&lt;=ValidC)),"ДД/ММ")),"")</f>
        <v/>
      </c>
      <c r="X260" t="str">
        <f t="shared" si="4"/>
        <v>СЦ СургутСуперсейф</v>
      </c>
      <c r="Z260" s="8"/>
      <c r="AA260" s="8"/>
      <c r="AB260" s="8"/>
      <c r="AC260" s="8"/>
    </row>
    <row r="261" spans="2:29" x14ac:dyDescent="0.45">
      <c r="B261" t="s">
        <v>85</v>
      </c>
      <c r="C261" t="s">
        <v>107</v>
      </c>
      <c r="D261" s="4">
        <v>-1</v>
      </c>
      <c r="E261" s="4">
        <v>-1</v>
      </c>
      <c r="F261" s="4">
        <v>-1</v>
      </c>
      <c r="G261" s="4">
        <v>-1</v>
      </c>
      <c r="H261" s="4">
        <v>-1</v>
      </c>
      <c r="I261" s="4">
        <v>-1</v>
      </c>
      <c r="J261" s="4">
        <v>-1</v>
      </c>
      <c r="K261" s="4">
        <v>-1</v>
      </c>
      <c r="L261" s="4">
        <v>-1</v>
      </c>
      <c r="M261" s="4">
        <v>-1</v>
      </c>
      <c r="N261" s="4">
        <v>-1</v>
      </c>
      <c r="O261" s="4">
        <v>-1</v>
      </c>
      <c r="P261" s="4">
        <v>-1</v>
      </c>
      <c r="Q261" s="4">
        <v>-1</v>
      </c>
      <c r="R261" s="4">
        <v>-1</v>
      </c>
      <c r="S261" s="4"/>
      <c r="T261" s="4" t="str">
        <f>IF(_xlfn.XLOOKUP(StatTbl[[#This Row],[Join]],TargetSlots[Join],TargetSlots[Join],"Не найдено")&lt;&gt;"Не найдено","Ищем","Игнорируем")</f>
        <v>Игнорируем</v>
      </c>
      <c r="U261" s="3" t="str">
        <f ca="1">IF(COUNTIFS(OFFSET(D261:$Q261,0,SearchDay-1,,15-SearchDay),"&lt;="&amp; ValidC,OFFSET(D261:$Q261,0,SearchDay-1,,15-SearchDay),"&gt;-1")&gt;0,"Есть слоты!","Слотов нет")</f>
        <v>Слотов нет</v>
      </c>
      <c r="V261">
        <f ca="1">IF(T261="Ищем",IF(StatTbl[[#This Row],[Availability]]="Есть слоты!",COUNTIFS(OFFSET(D261:$R261,0,SearchDay-1),"&lt;="&amp; ValidC,OFFSET(D261:$R261,0,SearchDay-1),"&gt;-1"),0),0)</f>
        <v>0</v>
      </c>
      <c r="W261" t="str" cm="1">
        <f t="array" aca="1" ref="W261" ca="1">IF(StatTbl[[#This Row],[Кол-во слотов]]&gt;0, B261&amp;" "&amp;C261&amp;" "&amp;_xlfn.TEXTJOIN(", ",FALSE,TEXT(_xlfn._xlws.FILTER(OFFSET($D$8:$Q$8,0,SearchDay-1,,15-SearchDay),(OFFSET(D261:Q261,0,SearchDay-1,,15-SearchDay)&gt;-1)*(OFFSET(D261:Q261,0,SearchDay-1,,15-SearchDay)&lt;=ValidC)),"ДД/ММ")),"")</f>
        <v/>
      </c>
      <c r="X261" t="str">
        <f t="shared" si="4"/>
        <v>СЦ СыктывкарКороба</v>
      </c>
      <c r="Z261" s="8"/>
      <c r="AA261" s="8"/>
      <c r="AB261" s="8"/>
      <c r="AC261" s="8"/>
    </row>
    <row r="262" spans="2:29" x14ac:dyDescent="0.45">
      <c r="B262" t="s">
        <v>85</v>
      </c>
      <c r="C262" t="s">
        <v>108</v>
      </c>
      <c r="D262" s="4">
        <v>-1</v>
      </c>
      <c r="E262" s="4">
        <v>-1</v>
      </c>
      <c r="F262" s="4">
        <v>-1</v>
      </c>
      <c r="G262" s="4">
        <v>-1</v>
      </c>
      <c r="H262" s="4">
        <v>-1</v>
      </c>
      <c r="I262" s="4">
        <v>-1</v>
      </c>
      <c r="J262" s="4">
        <v>-1</v>
      </c>
      <c r="K262" s="4">
        <v>-1</v>
      </c>
      <c r="L262" s="4">
        <v>-1</v>
      </c>
      <c r="M262" s="4">
        <v>-1</v>
      </c>
      <c r="N262" s="4">
        <v>-1</v>
      </c>
      <c r="O262" s="4">
        <v>-1</v>
      </c>
      <c r="P262" s="4">
        <v>-1</v>
      </c>
      <c r="Q262" s="4">
        <v>-1</v>
      </c>
      <c r="R262" s="4">
        <v>-1</v>
      </c>
      <c r="S262" s="4"/>
      <c r="T262" s="4" t="str">
        <f>IF(_xlfn.XLOOKUP(StatTbl[[#This Row],[Join]],TargetSlots[Join],TargetSlots[Join],"Не найдено")&lt;&gt;"Не найдено","Ищем","Игнорируем")</f>
        <v>Игнорируем</v>
      </c>
      <c r="U262" s="3" t="str">
        <f ca="1">IF(COUNTIFS(OFFSET(D262:$Q262,0,SearchDay-1,,15-SearchDay),"&lt;="&amp; ValidC,OFFSET(D262:$Q262,0,SearchDay-1,,15-SearchDay),"&gt;-1")&gt;0,"Есть слоты!","Слотов нет")</f>
        <v>Слотов нет</v>
      </c>
      <c r="V262">
        <f ca="1">IF(T262="Ищем",IF(StatTbl[[#This Row],[Availability]]="Есть слоты!",COUNTIFS(OFFSET(D262:$R262,0,SearchDay-1),"&lt;="&amp; ValidC,OFFSET(D262:$R262,0,SearchDay-1),"&gt;-1"),0),0)</f>
        <v>0</v>
      </c>
      <c r="W262" t="str" cm="1">
        <f t="array" aca="1" ref="W262" ca="1">IF(StatTbl[[#This Row],[Кол-во слотов]]&gt;0, B262&amp;" "&amp;C262&amp;" "&amp;_xlfn.TEXTJOIN(", ",FALSE,TEXT(_xlfn._xlws.FILTER(OFFSET($D$8:$Q$8,0,SearchDay-1,,15-SearchDay),(OFFSET(D262:Q262,0,SearchDay-1,,15-SearchDay)&gt;-1)*(OFFSET(D262:Q262,0,SearchDay-1,,15-SearchDay)&lt;=ValidC)),"ДД/ММ")),"")</f>
        <v/>
      </c>
      <c r="X262" t="str">
        <f t="shared" si="4"/>
        <v>СЦ СыктывкарМонопаллеты</v>
      </c>
      <c r="Z262" s="8"/>
      <c r="AA262" s="8"/>
      <c r="AB262" s="8"/>
      <c r="AC262" s="8"/>
    </row>
    <row r="263" spans="2:29" x14ac:dyDescent="0.45">
      <c r="B263" t="s">
        <v>85</v>
      </c>
      <c r="C263" t="s">
        <v>6</v>
      </c>
      <c r="D263" s="4">
        <v>-1</v>
      </c>
      <c r="E263" s="4">
        <v>-1</v>
      </c>
      <c r="F263" s="4">
        <v>-1</v>
      </c>
      <c r="G263" s="4">
        <v>-1</v>
      </c>
      <c r="H263" s="4">
        <v>-1</v>
      </c>
      <c r="I263" s="4">
        <v>-1</v>
      </c>
      <c r="J263" s="4">
        <v>-1</v>
      </c>
      <c r="K263" s="4">
        <v>-1</v>
      </c>
      <c r="L263" s="4">
        <v>-1</v>
      </c>
      <c r="M263" s="4">
        <v>-1</v>
      </c>
      <c r="N263" s="4">
        <v>-1</v>
      </c>
      <c r="O263" s="4">
        <v>-1</v>
      </c>
      <c r="P263" s="4">
        <v>-1</v>
      </c>
      <c r="Q263" s="4">
        <v>-1</v>
      </c>
      <c r="R263" s="4">
        <v>-1</v>
      </c>
      <c r="S263" s="4"/>
      <c r="T263" s="4" t="str">
        <f>IF(_xlfn.XLOOKUP(StatTbl[[#This Row],[Join]],TargetSlots[Join],TargetSlots[Join],"Не найдено")&lt;&gt;"Не найдено","Ищем","Игнорируем")</f>
        <v>Игнорируем</v>
      </c>
      <c r="U263" s="3" t="str">
        <f ca="1">IF(COUNTIFS(OFFSET(D263:$Q263,0,SearchDay-1,,15-SearchDay),"&lt;="&amp; ValidC,OFFSET(D263:$Q263,0,SearchDay-1,,15-SearchDay),"&gt;-1")&gt;0,"Есть слоты!","Слотов нет")</f>
        <v>Слотов нет</v>
      </c>
      <c r="V263">
        <f ca="1">IF(T263="Ищем",IF(StatTbl[[#This Row],[Availability]]="Есть слоты!",COUNTIFS(OFFSET(D263:$R263,0,SearchDay-1),"&lt;="&amp; ValidC,OFFSET(D263:$R263,0,SearchDay-1),"&gt;-1"),0),0)</f>
        <v>0</v>
      </c>
      <c r="W263" t="str" cm="1">
        <f t="array" aca="1" ref="W263" ca="1">IF(StatTbl[[#This Row],[Кол-во слотов]]&gt;0, B263&amp;" "&amp;C263&amp;" "&amp;_xlfn.TEXTJOIN(", ",FALSE,TEXT(_xlfn._xlws.FILTER(OFFSET($D$8:$Q$8,0,SearchDay-1,,15-SearchDay),(OFFSET(D263:Q263,0,SearchDay-1,,15-SearchDay)&gt;-1)*(OFFSET(D263:Q263,0,SearchDay-1,,15-SearchDay)&lt;=ValidC)),"ДД/ММ")),"")</f>
        <v/>
      </c>
      <c r="X263" t="str">
        <f t="shared" si="4"/>
        <v>СЦ СыктывкарСуперсейф</v>
      </c>
      <c r="Z263" s="8"/>
      <c r="AA263" s="8"/>
      <c r="AB263" s="8"/>
      <c r="AC263" s="8"/>
    </row>
    <row r="264" spans="2:29" x14ac:dyDescent="0.45">
      <c r="B264" t="s">
        <v>86</v>
      </c>
      <c r="C264" t="s">
        <v>107</v>
      </c>
      <c r="D264" s="4">
        <v>5</v>
      </c>
      <c r="E264" s="4">
        <v>5</v>
      </c>
      <c r="F264" s="4">
        <v>5</v>
      </c>
      <c r="G264" s="4">
        <v>5</v>
      </c>
      <c r="H264" s="4">
        <v>5</v>
      </c>
      <c r="I264" s="4">
        <v>5</v>
      </c>
      <c r="J264" s="4">
        <v>5</v>
      </c>
      <c r="K264" s="4">
        <v>-1</v>
      </c>
      <c r="L264" s="4">
        <v>-1</v>
      </c>
      <c r="M264" s="4">
        <v>-1</v>
      </c>
      <c r="N264" s="4">
        <v>-1</v>
      </c>
      <c r="O264" s="4">
        <v>5</v>
      </c>
      <c r="P264" s="4">
        <v>5</v>
      </c>
      <c r="Q264" s="4">
        <v>5</v>
      </c>
      <c r="R264" s="4">
        <v>-1</v>
      </c>
      <c r="S264" s="4"/>
      <c r="T264" s="4" t="str">
        <f>IF(_xlfn.XLOOKUP(StatTbl[[#This Row],[Join]],TargetSlots[Join],TargetSlots[Join],"Не найдено")&lt;&gt;"Не найдено","Ищем","Игнорируем")</f>
        <v>Игнорируем</v>
      </c>
      <c r="U264" s="3" t="str">
        <f ca="1">IF(COUNTIFS(OFFSET(D264:$Q264,0,SearchDay-1,,15-SearchDay),"&lt;="&amp; ValidC,OFFSET(D264:$Q264,0,SearchDay-1,,15-SearchDay),"&gt;-1")&gt;0,"Есть слоты!","Слотов нет")</f>
        <v>Слотов нет</v>
      </c>
      <c r="V264">
        <f ca="1">IF(T264="Ищем",IF(StatTbl[[#This Row],[Availability]]="Есть слоты!",COUNTIFS(OFFSET(D264:$R264,0,SearchDay-1),"&lt;="&amp; ValidC,OFFSET(D264:$R264,0,SearchDay-1),"&gt;-1"),0),0)</f>
        <v>0</v>
      </c>
      <c r="W264" t="str" cm="1">
        <f t="array" aca="1" ref="W264" ca="1">IF(StatTbl[[#This Row],[Кол-во слотов]]&gt;0, B264&amp;" "&amp;C264&amp;" "&amp;_xlfn.TEXTJOIN(", ",FALSE,TEXT(_xlfn._xlws.FILTER(OFFSET($D$8:$Q$8,0,SearchDay-1,,15-SearchDay),(OFFSET(D264:Q264,0,SearchDay-1,,15-SearchDay)&gt;-1)*(OFFSET(D264:Q264,0,SearchDay-1,,15-SearchDay)&lt;=ValidC)),"ДД/ММ")),"")</f>
        <v/>
      </c>
      <c r="X264" t="str">
        <f t="shared" si="4"/>
        <v>СЦ ТамбовКороба</v>
      </c>
      <c r="Z264" s="8"/>
      <c r="AA264" s="8"/>
      <c r="AB264" s="8"/>
      <c r="AC264" s="8"/>
    </row>
    <row r="265" spans="2:29" x14ac:dyDescent="0.45">
      <c r="B265" t="s">
        <v>86</v>
      </c>
      <c r="C265" t="s">
        <v>108</v>
      </c>
      <c r="D265" s="4">
        <v>-1</v>
      </c>
      <c r="E265" s="4">
        <v>-1</v>
      </c>
      <c r="F265" s="4">
        <v>-1</v>
      </c>
      <c r="G265" s="4">
        <v>-1</v>
      </c>
      <c r="H265" s="4">
        <v>-1</v>
      </c>
      <c r="I265" s="4">
        <v>-1</v>
      </c>
      <c r="J265" s="4">
        <v>-1</v>
      </c>
      <c r="K265" s="4">
        <v>-1</v>
      </c>
      <c r="L265" s="4">
        <v>-1</v>
      </c>
      <c r="M265" s="4">
        <v>-1</v>
      </c>
      <c r="N265" s="4">
        <v>-1</v>
      </c>
      <c r="O265" s="4">
        <v>-1</v>
      </c>
      <c r="P265" s="4">
        <v>-1</v>
      </c>
      <c r="Q265" s="4">
        <v>-1</v>
      </c>
      <c r="R265" s="4">
        <v>-1</v>
      </c>
      <c r="S265" s="4"/>
      <c r="T265" s="4" t="str">
        <f>IF(_xlfn.XLOOKUP(StatTbl[[#This Row],[Join]],TargetSlots[Join],TargetSlots[Join],"Не найдено")&lt;&gt;"Не найдено","Ищем","Игнорируем")</f>
        <v>Игнорируем</v>
      </c>
      <c r="U265" s="3" t="str">
        <f ca="1">IF(COUNTIFS(OFFSET(D265:$Q265,0,SearchDay-1,,15-SearchDay),"&lt;="&amp; ValidC,OFFSET(D265:$Q265,0,SearchDay-1,,15-SearchDay),"&gt;-1")&gt;0,"Есть слоты!","Слотов нет")</f>
        <v>Слотов нет</v>
      </c>
      <c r="V265">
        <f ca="1">IF(T265="Ищем",IF(StatTbl[[#This Row],[Availability]]="Есть слоты!",COUNTIFS(OFFSET(D265:$R265,0,SearchDay-1),"&lt;="&amp; ValidC,OFFSET(D265:$R265,0,SearchDay-1),"&gt;-1"),0),0)</f>
        <v>0</v>
      </c>
      <c r="W265" t="str" cm="1">
        <f t="array" aca="1" ref="W265" ca="1">IF(StatTbl[[#This Row],[Кол-во слотов]]&gt;0, B265&amp;" "&amp;C265&amp;" "&amp;_xlfn.TEXTJOIN(", ",FALSE,TEXT(_xlfn._xlws.FILTER(OFFSET($D$8:$Q$8,0,SearchDay-1,,15-SearchDay),(OFFSET(D265:Q265,0,SearchDay-1,,15-SearchDay)&gt;-1)*(OFFSET(D265:Q265,0,SearchDay-1,,15-SearchDay)&lt;=ValidC)),"ДД/ММ")),"")</f>
        <v/>
      </c>
      <c r="X265" t="str">
        <f t="shared" ref="X265:X326" si="5">B265&amp;C265</f>
        <v>СЦ ТамбовМонопаллеты</v>
      </c>
      <c r="Z265" s="8"/>
      <c r="AA265" s="8"/>
      <c r="AB265" s="8"/>
      <c r="AC265" s="8"/>
    </row>
    <row r="266" spans="2:29" x14ac:dyDescent="0.45">
      <c r="B266" t="s">
        <v>86</v>
      </c>
      <c r="C266" t="s">
        <v>6</v>
      </c>
      <c r="D266" s="4">
        <v>-1</v>
      </c>
      <c r="E266" s="4">
        <v>-1</v>
      </c>
      <c r="F266" s="4">
        <v>-1</v>
      </c>
      <c r="G266" s="4">
        <v>-1</v>
      </c>
      <c r="H266" s="4">
        <v>-1</v>
      </c>
      <c r="I266" s="4">
        <v>-1</v>
      </c>
      <c r="J266" s="4">
        <v>-1</v>
      </c>
      <c r="K266" s="4">
        <v>-1</v>
      </c>
      <c r="L266" s="4">
        <v>-1</v>
      </c>
      <c r="M266" s="4">
        <v>-1</v>
      </c>
      <c r="N266" s="4">
        <v>-1</v>
      </c>
      <c r="O266" s="4">
        <v>-1</v>
      </c>
      <c r="P266" s="4">
        <v>-1</v>
      </c>
      <c r="Q266" s="4">
        <v>-1</v>
      </c>
      <c r="R266" s="4">
        <v>-1</v>
      </c>
      <c r="S266" s="4"/>
      <c r="T266" s="4" t="str">
        <f>IF(_xlfn.XLOOKUP(StatTbl[[#This Row],[Join]],TargetSlots[Join],TargetSlots[Join],"Не найдено")&lt;&gt;"Не найдено","Ищем","Игнорируем")</f>
        <v>Игнорируем</v>
      </c>
      <c r="U266" s="3" t="str">
        <f ca="1">IF(COUNTIFS(OFFSET(D266:$Q266,0,SearchDay-1,,15-SearchDay),"&lt;="&amp; ValidC,OFFSET(D266:$Q266,0,SearchDay-1,,15-SearchDay),"&gt;-1")&gt;0,"Есть слоты!","Слотов нет")</f>
        <v>Слотов нет</v>
      </c>
      <c r="V266">
        <f ca="1">IF(T266="Ищем",IF(StatTbl[[#This Row],[Availability]]="Есть слоты!",COUNTIFS(OFFSET(D266:$R266,0,SearchDay-1),"&lt;="&amp; ValidC,OFFSET(D266:$R266,0,SearchDay-1),"&gt;-1"),0),0)</f>
        <v>0</v>
      </c>
      <c r="W266" t="str" cm="1">
        <f t="array" aca="1" ref="W266" ca="1">IF(StatTbl[[#This Row],[Кол-во слотов]]&gt;0, B266&amp;" "&amp;C266&amp;" "&amp;_xlfn.TEXTJOIN(", ",FALSE,TEXT(_xlfn._xlws.FILTER(OFFSET($D$8:$Q$8,0,SearchDay-1,,15-SearchDay),(OFFSET(D266:Q266,0,SearchDay-1,,15-SearchDay)&gt;-1)*(OFFSET(D266:Q266,0,SearchDay-1,,15-SearchDay)&lt;=ValidC)),"ДД/ММ")),"")</f>
        <v/>
      </c>
      <c r="X266" t="str">
        <f t="shared" si="5"/>
        <v>СЦ ТамбовСуперсейф</v>
      </c>
      <c r="Z266" s="8"/>
      <c r="AA266" s="8"/>
      <c r="AB266" s="8"/>
      <c r="AC266" s="8"/>
    </row>
    <row r="267" spans="2:29" x14ac:dyDescent="0.45">
      <c r="B267" t="s">
        <v>87</v>
      </c>
      <c r="C267" t="s">
        <v>107</v>
      </c>
      <c r="D267" s="4">
        <v>-1</v>
      </c>
      <c r="E267" s="4">
        <v>-1</v>
      </c>
      <c r="F267" s="4">
        <v>-1</v>
      </c>
      <c r="G267" s="4">
        <v>-1</v>
      </c>
      <c r="H267" s="4">
        <v>-1</v>
      </c>
      <c r="I267" s="4">
        <v>-1</v>
      </c>
      <c r="J267" s="4">
        <v>-1</v>
      </c>
      <c r="K267" s="4">
        <v>-1</v>
      </c>
      <c r="L267" s="4">
        <v>-1</v>
      </c>
      <c r="M267" s="4">
        <v>-1</v>
      </c>
      <c r="N267" s="4">
        <v>-1</v>
      </c>
      <c r="O267" s="4">
        <v>-1</v>
      </c>
      <c r="P267" s="4">
        <v>-1</v>
      </c>
      <c r="Q267" s="4">
        <v>-1</v>
      </c>
      <c r="R267" s="4">
        <v>-1</v>
      </c>
      <c r="S267" s="4"/>
      <c r="T267" s="4" t="str">
        <f>IF(_xlfn.XLOOKUP(StatTbl[[#This Row],[Join]],TargetSlots[Join],TargetSlots[Join],"Не найдено")&lt;&gt;"Не найдено","Ищем","Игнорируем")</f>
        <v>Ищем</v>
      </c>
      <c r="U267" s="3" t="str">
        <f ca="1">IF(COUNTIFS(OFFSET(D267:$Q267,0,SearchDay-1,,15-SearchDay),"&lt;="&amp; ValidC,OFFSET(D267:$Q267,0,SearchDay-1,,15-SearchDay),"&gt;-1")&gt;0,"Есть слоты!","Слотов нет")</f>
        <v>Слотов нет</v>
      </c>
      <c r="V267">
        <f ca="1">IF(T267="Ищем",IF(StatTbl[[#This Row],[Availability]]="Есть слоты!",COUNTIFS(OFFSET(D267:$R267,0,SearchDay-1),"&lt;="&amp; ValidC,OFFSET(D267:$R267,0,SearchDay-1),"&gt;-1"),0),0)</f>
        <v>0</v>
      </c>
      <c r="W267" t="str" cm="1">
        <f t="array" aca="1" ref="W267" ca="1">IF(StatTbl[[#This Row],[Кол-во слотов]]&gt;0, B267&amp;" "&amp;C267&amp;" "&amp;_xlfn.TEXTJOIN(", ",FALSE,TEXT(_xlfn._xlws.FILTER(OFFSET($D$8:$Q$8,0,SearchDay-1,,15-SearchDay),(OFFSET(D267:Q267,0,SearchDay-1,,15-SearchDay)&gt;-1)*(OFFSET(D267:Q267,0,SearchDay-1,,15-SearchDay)&lt;=ValidC)),"ДД/ММ")),"")</f>
        <v/>
      </c>
      <c r="X267" t="str">
        <f t="shared" si="5"/>
        <v>СЦ ТверьКороба</v>
      </c>
      <c r="Z267" s="8"/>
      <c r="AA267" s="8"/>
      <c r="AB267" s="8"/>
      <c r="AC267" s="8"/>
    </row>
    <row r="268" spans="2:29" x14ac:dyDescent="0.45">
      <c r="B268" t="s">
        <v>87</v>
      </c>
      <c r="C268" t="s">
        <v>108</v>
      </c>
      <c r="D268" s="4">
        <v>-1</v>
      </c>
      <c r="E268" s="4">
        <v>-1</v>
      </c>
      <c r="F268" s="4">
        <v>-1</v>
      </c>
      <c r="G268" s="4">
        <v>-1</v>
      </c>
      <c r="H268" s="4">
        <v>-1</v>
      </c>
      <c r="I268" s="4">
        <v>-1</v>
      </c>
      <c r="J268" s="4">
        <v>-1</v>
      </c>
      <c r="K268" s="4">
        <v>-1</v>
      </c>
      <c r="L268" s="4">
        <v>-1</v>
      </c>
      <c r="M268" s="4">
        <v>-1</v>
      </c>
      <c r="N268" s="4">
        <v>-1</v>
      </c>
      <c r="O268" s="4">
        <v>-1</v>
      </c>
      <c r="P268" s="4">
        <v>-1</v>
      </c>
      <c r="Q268" s="4">
        <v>-1</v>
      </c>
      <c r="R268" s="4">
        <v>-1</v>
      </c>
      <c r="S268" s="4"/>
      <c r="T268" s="4" t="str">
        <f>IF(_xlfn.XLOOKUP(StatTbl[[#This Row],[Join]],TargetSlots[Join],TargetSlots[Join],"Не найдено")&lt;&gt;"Не найдено","Ищем","Игнорируем")</f>
        <v>Игнорируем</v>
      </c>
      <c r="U268" s="3" t="str">
        <f ca="1">IF(COUNTIFS(OFFSET(D268:$Q268,0,SearchDay-1,,15-SearchDay),"&lt;="&amp; ValidC,OFFSET(D268:$Q268,0,SearchDay-1,,15-SearchDay),"&gt;-1")&gt;0,"Есть слоты!","Слотов нет")</f>
        <v>Слотов нет</v>
      </c>
      <c r="V268">
        <f ca="1">IF(T268="Ищем",IF(StatTbl[[#This Row],[Availability]]="Есть слоты!",COUNTIFS(OFFSET(D268:$R268,0,SearchDay-1),"&lt;="&amp; ValidC,OFFSET(D268:$R268,0,SearchDay-1),"&gt;-1"),0),0)</f>
        <v>0</v>
      </c>
      <c r="W268" t="str" cm="1">
        <f t="array" aca="1" ref="W268" ca="1">IF(StatTbl[[#This Row],[Кол-во слотов]]&gt;0, B268&amp;" "&amp;C268&amp;" "&amp;_xlfn.TEXTJOIN(", ",FALSE,TEXT(_xlfn._xlws.FILTER(OFFSET($D$8:$Q$8,0,SearchDay-1,,15-SearchDay),(OFFSET(D268:Q268,0,SearchDay-1,,15-SearchDay)&gt;-1)*(OFFSET(D268:Q268,0,SearchDay-1,,15-SearchDay)&lt;=ValidC)),"ДД/ММ")),"")</f>
        <v/>
      </c>
      <c r="X268" t="str">
        <f t="shared" si="5"/>
        <v>СЦ ТверьМонопаллеты</v>
      </c>
      <c r="Z268" s="8"/>
      <c r="AA268" s="8"/>
      <c r="AB268" s="8"/>
      <c r="AC268" s="8"/>
    </row>
    <row r="269" spans="2:29" x14ac:dyDescent="0.45">
      <c r="B269" t="s">
        <v>87</v>
      </c>
      <c r="C269" t="s">
        <v>6</v>
      </c>
      <c r="D269" s="4">
        <v>-1</v>
      </c>
      <c r="E269" s="4">
        <v>-1</v>
      </c>
      <c r="F269" s="4">
        <v>-1</v>
      </c>
      <c r="G269" s="4">
        <v>-1</v>
      </c>
      <c r="H269" s="4">
        <v>-1</v>
      </c>
      <c r="I269" s="4">
        <v>-1</v>
      </c>
      <c r="J269" s="4">
        <v>-1</v>
      </c>
      <c r="K269" s="4">
        <v>-1</v>
      </c>
      <c r="L269" s="4">
        <v>-1</v>
      </c>
      <c r="M269" s="4">
        <v>-1</v>
      </c>
      <c r="N269" s="4">
        <v>-1</v>
      </c>
      <c r="O269" s="4">
        <v>-1</v>
      </c>
      <c r="P269" s="4">
        <v>-1</v>
      </c>
      <c r="Q269" s="4">
        <v>-1</v>
      </c>
      <c r="R269" s="4">
        <v>-1</v>
      </c>
      <c r="S269" s="4"/>
      <c r="T269" s="4" t="str">
        <f>IF(_xlfn.XLOOKUP(StatTbl[[#This Row],[Join]],TargetSlots[Join],TargetSlots[Join],"Не найдено")&lt;&gt;"Не найдено","Ищем","Игнорируем")</f>
        <v>Игнорируем</v>
      </c>
      <c r="U269" s="3" t="str">
        <f ca="1">IF(COUNTIFS(OFFSET(D269:$Q269,0,SearchDay-1,,15-SearchDay),"&lt;="&amp; ValidC,OFFSET(D269:$Q269,0,SearchDay-1,,15-SearchDay),"&gt;-1")&gt;0,"Есть слоты!","Слотов нет")</f>
        <v>Слотов нет</v>
      </c>
      <c r="V269">
        <f ca="1">IF(T269="Ищем",IF(StatTbl[[#This Row],[Availability]]="Есть слоты!",COUNTIFS(OFFSET(D269:$R269,0,SearchDay-1),"&lt;="&amp; ValidC,OFFSET(D269:$R269,0,SearchDay-1),"&gt;-1"),0),0)</f>
        <v>0</v>
      </c>
      <c r="W269" t="str" cm="1">
        <f t="array" aca="1" ref="W269" ca="1">IF(StatTbl[[#This Row],[Кол-во слотов]]&gt;0, B269&amp;" "&amp;C269&amp;" "&amp;_xlfn.TEXTJOIN(", ",FALSE,TEXT(_xlfn._xlws.FILTER(OFFSET($D$8:$Q$8,0,SearchDay-1,,15-SearchDay),(OFFSET(D269:Q269,0,SearchDay-1,,15-SearchDay)&gt;-1)*(OFFSET(D269:Q269,0,SearchDay-1,,15-SearchDay)&lt;=ValidC)),"ДД/ММ")),"")</f>
        <v/>
      </c>
      <c r="X269" t="str">
        <f t="shared" si="5"/>
        <v>СЦ ТверьСуперсейф</v>
      </c>
      <c r="Z269" s="8"/>
      <c r="AA269" s="8"/>
      <c r="AB269" s="8"/>
      <c r="AC269" s="8"/>
    </row>
    <row r="270" spans="2:29" x14ac:dyDescent="0.45">
      <c r="B270" t="s">
        <v>88</v>
      </c>
      <c r="C270" t="s">
        <v>107</v>
      </c>
      <c r="D270" s="4">
        <v>-1</v>
      </c>
      <c r="E270" s="4">
        <v>-1</v>
      </c>
      <c r="F270" s="4">
        <v>-1</v>
      </c>
      <c r="G270" s="4">
        <v>-1</v>
      </c>
      <c r="H270" s="4">
        <v>-1</v>
      </c>
      <c r="I270" s="4">
        <v>-1</v>
      </c>
      <c r="J270" s="4">
        <v>-1</v>
      </c>
      <c r="K270" s="4">
        <v>-1</v>
      </c>
      <c r="L270" s="4">
        <v>-1</v>
      </c>
      <c r="M270" s="4">
        <v>-1</v>
      </c>
      <c r="N270" s="4">
        <v>-1</v>
      </c>
      <c r="O270" s="4">
        <v>-1</v>
      </c>
      <c r="P270" s="4">
        <v>-1</v>
      </c>
      <c r="Q270" s="4">
        <v>-1</v>
      </c>
      <c r="R270" s="4">
        <v>-1</v>
      </c>
      <c r="S270" s="4"/>
      <c r="T270" s="4" t="str">
        <f>IF(_xlfn.XLOOKUP(StatTbl[[#This Row],[Join]],TargetSlots[Join],TargetSlots[Join],"Не найдено")&lt;&gt;"Не найдено","Ищем","Игнорируем")</f>
        <v>Игнорируем</v>
      </c>
      <c r="U270" s="3" t="str">
        <f ca="1">IF(COUNTIFS(OFFSET(D270:$Q270,0,SearchDay-1,,15-SearchDay),"&lt;="&amp; ValidC,OFFSET(D270:$Q270,0,SearchDay-1,,15-SearchDay),"&gt;-1")&gt;0,"Есть слоты!","Слотов нет")</f>
        <v>Слотов нет</v>
      </c>
      <c r="V270">
        <f ca="1">IF(T270="Ищем",IF(StatTbl[[#This Row],[Availability]]="Есть слоты!",COUNTIFS(OFFSET(D270:$R270,0,SearchDay-1),"&lt;="&amp; ValidC,OFFSET(D270:$R270,0,SearchDay-1),"&gt;-1"),0),0)</f>
        <v>0</v>
      </c>
      <c r="W270" t="str" cm="1">
        <f t="array" aca="1" ref="W270" ca="1">IF(StatTbl[[#This Row],[Кол-во слотов]]&gt;0, B270&amp;" "&amp;C270&amp;" "&amp;_xlfn.TEXTJOIN(", ",FALSE,TEXT(_xlfn._xlws.FILTER(OFFSET($D$8:$Q$8,0,SearchDay-1,,15-SearchDay),(OFFSET(D270:Q270,0,SearchDay-1,,15-SearchDay)&gt;-1)*(OFFSET(D270:Q270,0,SearchDay-1,,15-SearchDay)&lt;=ValidC)),"ДД/ММ")),"")</f>
        <v/>
      </c>
      <c r="X270" t="str">
        <f t="shared" si="5"/>
        <v>СЦ ТомскКороба</v>
      </c>
      <c r="Z270" s="8"/>
      <c r="AA270" s="8"/>
      <c r="AB270" s="8"/>
      <c r="AC270" s="8"/>
    </row>
    <row r="271" spans="2:29" x14ac:dyDescent="0.45">
      <c r="B271" t="s">
        <v>88</v>
      </c>
      <c r="C271" t="s">
        <v>108</v>
      </c>
      <c r="D271" s="4">
        <v>-1</v>
      </c>
      <c r="E271" s="4">
        <v>-1</v>
      </c>
      <c r="F271" s="4">
        <v>-1</v>
      </c>
      <c r="G271" s="4">
        <v>-1</v>
      </c>
      <c r="H271" s="4">
        <v>-1</v>
      </c>
      <c r="I271" s="4">
        <v>-1</v>
      </c>
      <c r="J271" s="4">
        <v>-1</v>
      </c>
      <c r="K271" s="4">
        <v>-1</v>
      </c>
      <c r="L271" s="4">
        <v>-1</v>
      </c>
      <c r="M271" s="4">
        <v>-1</v>
      </c>
      <c r="N271" s="4">
        <v>-1</v>
      </c>
      <c r="O271" s="4">
        <v>-1</v>
      </c>
      <c r="P271" s="4">
        <v>-1</v>
      </c>
      <c r="Q271" s="4">
        <v>-1</v>
      </c>
      <c r="R271" s="4">
        <v>-1</v>
      </c>
      <c r="S271" s="4"/>
      <c r="T271" s="4" t="str">
        <f>IF(_xlfn.XLOOKUP(StatTbl[[#This Row],[Join]],TargetSlots[Join],TargetSlots[Join],"Не найдено")&lt;&gt;"Не найдено","Ищем","Игнорируем")</f>
        <v>Игнорируем</v>
      </c>
      <c r="U271" s="3" t="str">
        <f ca="1">IF(COUNTIFS(OFFSET(D271:$Q271,0,SearchDay-1,,15-SearchDay),"&lt;="&amp; ValidC,OFFSET(D271:$Q271,0,SearchDay-1,,15-SearchDay),"&gt;-1")&gt;0,"Есть слоты!","Слотов нет")</f>
        <v>Слотов нет</v>
      </c>
      <c r="V271">
        <f ca="1">IF(T271="Ищем",IF(StatTbl[[#This Row],[Availability]]="Есть слоты!",COUNTIFS(OFFSET(D271:$R271,0,SearchDay-1),"&lt;="&amp; ValidC,OFFSET(D271:$R271,0,SearchDay-1),"&gt;-1"),0),0)</f>
        <v>0</v>
      </c>
      <c r="W271" t="str" cm="1">
        <f t="array" aca="1" ref="W271" ca="1">IF(StatTbl[[#This Row],[Кол-во слотов]]&gt;0, B271&amp;" "&amp;C271&amp;" "&amp;_xlfn.TEXTJOIN(", ",FALSE,TEXT(_xlfn._xlws.FILTER(OFFSET($D$8:$Q$8,0,SearchDay-1,,15-SearchDay),(OFFSET(D271:Q271,0,SearchDay-1,,15-SearchDay)&gt;-1)*(OFFSET(D271:Q271,0,SearchDay-1,,15-SearchDay)&lt;=ValidC)),"ДД/ММ")),"")</f>
        <v/>
      </c>
      <c r="X271" t="str">
        <f t="shared" si="5"/>
        <v>СЦ ТомскМонопаллеты</v>
      </c>
      <c r="Z271" s="8"/>
      <c r="AA271" s="8"/>
      <c r="AB271" s="8"/>
      <c r="AC271" s="8"/>
    </row>
    <row r="272" spans="2:29" x14ac:dyDescent="0.45">
      <c r="B272" t="s">
        <v>88</v>
      </c>
      <c r="C272" t="s">
        <v>6</v>
      </c>
      <c r="D272" s="4">
        <v>-1</v>
      </c>
      <c r="E272" s="4">
        <v>-1</v>
      </c>
      <c r="F272" s="4">
        <v>-1</v>
      </c>
      <c r="G272" s="4">
        <v>-1</v>
      </c>
      <c r="H272" s="4">
        <v>-1</v>
      </c>
      <c r="I272" s="4">
        <v>-1</v>
      </c>
      <c r="J272" s="4">
        <v>-1</v>
      </c>
      <c r="K272" s="4">
        <v>-1</v>
      </c>
      <c r="L272" s="4">
        <v>-1</v>
      </c>
      <c r="M272" s="4">
        <v>-1</v>
      </c>
      <c r="N272" s="4">
        <v>-1</v>
      </c>
      <c r="O272" s="4">
        <v>-1</v>
      </c>
      <c r="P272" s="4">
        <v>-1</v>
      </c>
      <c r="Q272" s="4">
        <v>-1</v>
      </c>
      <c r="R272" s="4">
        <v>-1</v>
      </c>
      <c r="S272" s="4"/>
      <c r="T272" s="4" t="str">
        <f>IF(_xlfn.XLOOKUP(StatTbl[[#This Row],[Join]],TargetSlots[Join],TargetSlots[Join],"Не найдено")&lt;&gt;"Не найдено","Ищем","Игнорируем")</f>
        <v>Игнорируем</v>
      </c>
      <c r="U272" s="3" t="str">
        <f ca="1">IF(COUNTIFS(OFFSET(D272:$Q272,0,SearchDay-1,,15-SearchDay),"&lt;="&amp; ValidC,OFFSET(D272:$Q272,0,SearchDay-1,,15-SearchDay),"&gt;-1")&gt;0,"Есть слоты!","Слотов нет")</f>
        <v>Слотов нет</v>
      </c>
      <c r="V272">
        <f ca="1">IF(T272="Ищем",IF(StatTbl[[#This Row],[Availability]]="Есть слоты!",COUNTIFS(OFFSET(D272:$R272,0,SearchDay-1),"&lt;="&amp; ValidC,OFFSET(D272:$R272,0,SearchDay-1),"&gt;-1"),0),0)</f>
        <v>0</v>
      </c>
      <c r="W272" t="str" cm="1">
        <f t="array" aca="1" ref="W272" ca="1">IF(StatTbl[[#This Row],[Кол-во слотов]]&gt;0, B272&amp;" "&amp;C272&amp;" "&amp;_xlfn.TEXTJOIN(", ",FALSE,TEXT(_xlfn._xlws.FILTER(OFFSET($D$8:$Q$8,0,SearchDay-1,,15-SearchDay),(OFFSET(D272:Q272,0,SearchDay-1,,15-SearchDay)&gt;-1)*(OFFSET(D272:Q272,0,SearchDay-1,,15-SearchDay)&lt;=ValidC)),"ДД/ММ")),"")</f>
        <v/>
      </c>
      <c r="X272" t="str">
        <f t="shared" si="5"/>
        <v>СЦ ТомскСуперсейф</v>
      </c>
      <c r="Z272" s="8"/>
      <c r="AA272" s="8"/>
      <c r="AB272" s="8"/>
      <c r="AC272" s="8"/>
    </row>
    <row r="273" spans="2:29" x14ac:dyDescent="0.45">
      <c r="B273" t="s">
        <v>89</v>
      </c>
      <c r="C273" t="s">
        <v>107</v>
      </c>
      <c r="D273" s="4">
        <v>-1</v>
      </c>
      <c r="E273" s="4">
        <v>-1</v>
      </c>
      <c r="F273" s="4">
        <v>-1</v>
      </c>
      <c r="G273" s="4">
        <v>-1</v>
      </c>
      <c r="H273" s="4">
        <v>-1</v>
      </c>
      <c r="I273" s="4">
        <v>-1</v>
      </c>
      <c r="J273" s="4">
        <v>-1</v>
      </c>
      <c r="K273" s="4">
        <v>-1</v>
      </c>
      <c r="L273" s="4">
        <v>-1</v>
      </c>
      <c r="M273" s="4">
        <v>-1</v>
      </c>
      <c r="N273" s="4">
        <v>-1</v>
      </c>
      <c r="O273" s="4">
        <v>-1</v>
      </c>
      <c r="P273" s="4">
        <v>10</v>
      </c>
      <c r="Q273" s="4">
        <v>-1</v>
      </c>
      <c r="R273" s="4">
        <v>-1</v>
      </c>
      <c r="S273" s="4"/>
      <c r="T273" s="4" t="str">
        <f>IF(_xlfn.XLOOKUP(StatTbl[[#This Row],[Join]],TargetSlots[Join],TargetSlots[Join],"Не найдено")&lt;&gt;"Не найдено","Ищем","Игнорируем")</f>
        <v>Игнорируем</v>
      </c>
      <c r="U273" s="3" t="str">
        <f ca="1">IF(COUNTIFS(OFFSET(D273:$Q273,0,SearchDay-1,,15-SearchDay),"&lt;="&amp; ValidC,OFFSET(D273:$Q273,0,SearchDay-1,,15-SearchDay),"&gt;-1")&gt;0,"Есть слоты!","Слотов нет")</f>
        <v>Слотов нет</v>
      </c>
      <c r="V273">
        <f ca="1">IF(T273="Ищем",IF(StatTbl[[#This Row],[Availability]]="Есть слоты!",COUNTIFS(OFFSET(D273:$R273,0,SearchDay-1),"&lt;="&amp; ValidC,OFFSET(D273:$R273,0,SearchDay-1),"&gt;-1"),0),0)</f>
        <v>0</v>
      </c>
      <c r="W273" t="str" cm="1">
        <f t="array" aca="1" ref="W273" ca="1">IF(StatTbl[[#This Row],[Кол-во слотов]]&gt;0, B273&amp;" "&amp;C273&amp;" "&amp;_xlfn.TEXTJOIN(", ",FALSE,TEXT(_xlfn._xlws.FILTER(OFFSET($D$8:$Q$8,0,SearchDay-1,,15-SearchDay),(OFFSET(D273:Q273,0,SearchDay-1,,15-SearchDay)&gt;-1)*(OFFSET(D273:Q273,0,SearchDay-1,,15-SearchDay)&lt;=ValidC)),"ДД/ММ")),"")</f>
        <v/>
      </c>
      <c r="X273" t="str">
        <f t="shared" si="5"/>
        <v>СЦ ТюменьКороба</v>
      </c>
      <c r="Z273" s="8"/>
      <c r="AA273" s="8"/>
      <c r="AB273" s="8"/>
      <c r="AC273" s="8"/>
    </row>
    <row r="274" spans="2:29" x14ac:dyDescent="0.45">
      <c r="B274" t="s">
        <v>89</v>
      </c>
      <c r="C274" t="s">
        <v>108</v>
      </c>
      <c r="D274" s="4">
        <v>-1</v>
      </c>
      <c r="E274" s="4">
        <v>-1</v>
      </c>
      <c r="F274" s="4">
        <v>-1</v>
      </c>
      <c r="G274" s="4">
        <v>-1</v>
      </c>
      <c r="H274" s="4">
        <v>-1</v>
      </c>
      <c r="I274" s="4">
        <v>-1</v>
      </c>
      <c r="J274" s="4">
        <v>-1</v>
      </c>
      <c r="K274" s="4">
        <v>-1</v>
      </c>
      <c r="L274" s="4">
        <v>-1</v>
      </c>
      <c r="M274" s="4">
        <v>-1</v>
      </c>
      <c r="N274" s="4">
        <v>-1</v>
      </c>
      <c r="O274" s="4">
        <v>-1</v>
      </c>
      <c r="P274" s="4">
        <v>-1</v>
      </c>
      <c r="Q274" s="4">
        <v>-1</v>
      </c>
      <c r="R274" s="4">
        <v>-1</v>
      </c>
      <c r="S274" s="4"/>
      <c r="T274" s="4" t="str">
        <f>IF(_xlfn.XLOOKUP(StatTbl[[#This Row],[Join]],TargetSlots[Join],TargetSlots[Join],"Не найдено")&lt;&gt;"Не найдено","Ищем","Игнорируем")</f>
        <v>Игнорируем</v>
      </c>
      <c r="U274" s="3" t="str">
        <f ca="1">IF(COUNTIFS(OFFSET(D274:$Q274,0,SearchDay-1,,15-SearchDay),"&lt;="&amp; ValidC,OFFSET(D274:$Q274,0,SearchDay-1,,15-SearchDay),"&gt;-1")&gt;0,"Есть слоты!","Слотов нет")</f>
        <v>Слотов нет</v>
      </c>
      <c r="V274">
        <f ca="1">IF(T274="Ищем",IF(StatTbl[[#This Row],[Availability]]="Есть слоты!",COUNTIFS(OFFSET(D274:$R274,0,SearchDay-1),"&lt;="&amp; ValidC,OFFSET(D274:$R274,0,SearchDay-1),"&gt;-1"),0),0)</f>
        <v>0</v>
      </c>
      <c r="W274" t="str" cm="1">
        <f t="array" aca="1" ref="W274" ca="1">IF(StatTbl[[#This Row],[Кол-во слотов]]&gt;0, B274&amp;" "&amp;C274&amp;" "&amp;_xlfn.TEXTJOIN(", ",FALSE,TEXT(_xlfn._xlws.FILTER(OFFSET($D$8:$Q$8,0,SearchDay-1,,15-SearchDay),(OFFSET(D274:Q274,0,SearchDay-1,,15-SearchDay)&gt;-1)*(OFFSET(D274:Q274,0,SearchDay-1,,15-SearchDay)&lt;=ValidC)),"ДД/ММ")),"")</f>
        <v/>
      </c>
      <c r="X274" t="str">
        <f t="shared" si="5"/>
        <v>СЦ ТюменьМонопаллеты</v>
      </c>
      <c r="Z274" s="8"/>
      <c r="AA274" s="8"/>
      <c r="AB274" s="8"/>
      <c r="AC274" s="8"/>
    </row>
    <row r="275" spans="2:29" x14ac:dyDescent="0.45">
      <c r="B275" t="s">
        <v>89</v>
      </c>
      <c r="C275" t="s">
        <v>6</v>
      </c>
      <c r="D275" s="4">
        <v>-1</v>
      </c>
      <c r="E275" s="4">
        <v>-1</v>
      </c>
      <c r="F275" s="4">
        <v>-1</v>
      </c>
      <c r="G275" s="4">
        <v>-1</v>
      </c>
      <c r="H275" s="4">
        <v>-1</v>
      </c>
      <c r="I275" s="4">
        <v>-1</v>
      </c>
      <c r="J275" s="4">
        <v>-1</v>
      </c>
      <c r="K275" s="4">
        <v>-1</v>
      </c>
      <c r="L275" s="4">
        <v>-1</v>
      </c>
      <c r="M275" s="4">
        <v>-1</v>
      </c>
      <c r="N275" s="4">
        <v>-1</v>
      </c>
      <c r="O275" s="4">
        <v>-1</v>
      </c>
      <c r="P275" s="4">
        <v>-1</v>
      </c>
      <c r="Q275" s="4">
        <v>-1</v>
      </c>
      <c r="R275" s="4">
        <v>-1</v>
      </c>
      <c r="S275" s="4"/>
      <c r="T275" s="4" t="str">
        <f>IF(_xlfn.XLOOKUP(StatTbl[[#This Row],[Join]],TargetSlots[Join],TargetSlots[Join],"Не найдено")&lt;&gt;"Не найдено","Ищем","Игнорируем")</f>
        <v>Игнорируем</v>
      </c>
      <c r="U275" s="3" t="str">
        <f ca="1">IF(COUNTIFS(OFFSET(D275:$Q275,0,SearchDay-1,,15-SearchDay),"&lt;="&amp; ValidC,OFFSET(D275:$Q275,0,SearchDay-1,,15-SearchDay),"&gt;-1")&gt;0,"Есть слоты!","Слотов нет")</f>
        <v>Слотов нет</v>
      </c>
      <c r="V275">
        <f ca="1">IF(T275="Ищем",IF(StatTbl[[#This Row],[Availability]]="Есть слоты!",COUNTIFS(OFFSET(D275:$R275,0,SearchDay-1),"&lt;="&amp; ValidC,OFFSET(D275:$R275,0,SearchDay-1),"&gt;-1"),0),0)</f>
        <v>0</v>
      </c>
      <c r="W275" t="str" cm="1">
        <f t="array" aca="1" ref="W275" ca="1">IF(StatTbl[[#This Row],[Кол-во слотов]]&gt;0, B275&amp;" "&amp;C275&amp;" "&amp;_xlfn.TEXTJOIN(", ",FALSE,TEXT(_xlfn._xlws.FILTER(OFFSET($D$8:$Q$8,0,SearchDay-1,,15-SearchDay),(OFFSET(D275:Q275,0,SearchDay-1,,15-SearchDay)&gt;-1)*(OFFSET(D275:Q275,0,SearchDay-1,,15-SearchDay)&lt;=ValidC)),"ДД/ММ")),"")</f>
        <v/>
      </c>
      <c r="X275" t="str">
        <f t="shared" si="5"/>
        <v>СЦ ТюменьСуперсейф</v>
      </c>
      <c r="Z275" s="8"/>
      <c r="AA275" s="8"/>
      <c r="AB275" s="8"/>
      <c r="AC275" s="8"/>
    </row>
    <row r="276" spans="2:29" x14ac:dyDescent="0.45">
      <c r="B276" t="s">
        <v>90</v>
      </c>
      <c r="C276" t="s">
        <v>107</v>
      </c>
      <c r="D276" s="4">
        <v>5</v>
      </c>
      <c r="E276" s="4">
        <v>5</v>
      </c>
      <c r="F276" s="4">
        <v>5</v>
      </c>
      <c r="G276" s="4">
        <v>5</v>
      </c>
      <c r="H276" s="4">
        <v>5</v>
      </c>
      <c r="I276" s="4">
        <v>5</v>
      </c>
      <c r="J276" s="4">
        <v>5</v>
      </c>
      <c r="K276" s="4">
        <v>5</v>
      </c>
      <c r="L276" s="4">
        <v>5</v>
      </c>
      <c r="M276" s="4">
        <v>5</v>
      </c>
      <c r="N276" s="4">
        <v>5</v>
      </c>
      <c r="O276" s="4">
        <v>5</v>
      </c>
      <c r="P276" s="4">
        <v>-1</v>
      </c>
      <c r="Q276" s="4">
        <v>-1</v>
      </c>
      <c r="R276" s="4">
        <v>-1</v>
      </c>
      <c r="S276" s="4"/>
      <c r="T276" s="4" t="str">
        <f>IF(_xlfn.XLOOKUP(StatTbl[[#This Row],[Join]],TargetSlots[Join],TargetSlots[Join],"Не найдено")&lt;&gt;"Не найдено","Ищем","Игнорируем")</f>
        <v>Игнорируем</v>
      </c>
      <c r="U276" s="3" t="str">
        <f ca="1">IF(COUNTIFS(OFFSET(D276:$Q276,0,SearchDay-1,,15-SearchDay),"&lt;="&amp; ValidC,OFFSET(D276:$Q276,0,SearchDay-1,,15-SearchDay),"&gt;-1")&gt;0,"Есть слоты!","Слотов нет")</f>
        <v>Слотов нет</v>
      </c>
      <c r="V276">
        <f ca="1">IF(T276="Ищем",IF(StatTbl[[#This Row],[Availability]]="Есть слоты!",COUNTIFS(OFFSET(D276:$R276,0,SearchDay-1),"&lt;="&amp; ValidC,OFFSET(D276:$R276,0,SearchDay-1),"&gt;-1"),0),0)</f>
        <v>0</v>
      </c>
      <c r="W276" t="str" cm="1">
        <f t="array" aca="1" ref="W276" ca="1">IF(StatTbl[[#This Row],[Кол-во слотов]]&gt;0, B276&amp;" "&amp;C276&amp;" "&amp;_xlfn.TEXTJOIN(", ",FALSE,TEXT(_xlfn._xlws.FILTER(OFFSET($D$8:$Q$8,0,SearchDay-1,,15-SearchDay),(OFFSET(D276:Q276,0,SearchDay-1,,15-SearchDay)&gt;-1)*(OFFSET(D276:Q276,0,SearchDay-1,,15-SearchDay)&lt;=ValidC)),"ДД/ММ")),"")</f>
        <v/>
      </c>
      <c r="X276" t="str">
        <f t="shared" si="5"/>
        <v>СЦ УльяновскКороба</v>
      </c>
      <c r="Z276" s="8"/>
      <c r="AA276" s="8"/>
      <c r="AB276" s="8"/>
      <c r="AC276" s="8"/>
    </row>
    <row r="277" spans="2:29" x14ac:dyDescent="0.45">
      <c r="B277" t="s">
        <v>90</v>
      </c>
      <c r="C277" t="s">
        <v>108</v>
      </c>
      <c r="D277" s="4">
        <v>-1</v>
      </c>
      <c r="E277" s="4">
        <v>-1</v>
      </c>
      <c r="F277" s="4">
        <v>-1</v>
      </c>
      <c r="G277" s="4">
        <v>-1</v>
      </c>
      <c r="H277" s="4">
        <v>-1</v>
      </c>
      <c r="I277" s="4">
        <v>-1</v>
      </c>
      <c r="J277" s="4">
        <v>-1</v>
      </c>
      <c r="K277" s="4">
        <v>-1</v>
      </c>
      <c r="L277" s="4">
        <v>-1</v>
      </c>
      <c r="M277" s="4">
        <v>-1</v>
      </c>
      <c r="N277" s="4">
        <v>-1</v>
      </c>
      <c r="O277" s="4">
        <v>-1</v>
      </c>
      <c r="P277" s="4">
        <v>-1</v>
      </c>
      <c r="Q277" s="4">
        <v>-1</v>
      </c>
      <c r="R277" s="4">
        <v>-1</v>
      </c>
      <c r="S277" s="4"/>
      <c r="T277" s="4" t="str">
        <f>IF(_xlfn.XLOOKUP(StatTbl[[#This Row],[Join]],TargetSlots[Join],TargetSlots[Join],"Не найдено")&lt;&gt;"Не найдено","Ищем","Игнорируем")</f>
        <v>Игнорируем</v>
      </c>
      <c r="U277" s="3" t="str">
        <f ca="1">IF(COUNTIFS(OFFSET(D277:$Q277,0,SearchDay-1,,15-SearchDay),"&lt;="&amp; ValidC,OFFSET(D277:$Q277,0,SearchDay-1,,15-SearchDay),"&gt;-1")&gt;0,"Есть слоты!","Слотов нет")</f>
        <v>Слотов нет</v>
      </c>
      <c r="V277">
        <f ca="1">IF(T277="Ищем",IF(StatTbl[[#This Row],[Availability]]="Есть слоты!",COUNTIFS(OFFSET(D277:$R277,0,SearchDay-1),"&lt;="&amp; ValidC,OFFSET(D277:$R277,0,SearchDay-1),"&gt;-1"),0),0)</f>
        <v>0</v>
      </c>
      <c r="W277" t="str" cm="1">
        <f t="array" aca="1" ref="W277" ca="1">IF(StatTbl[[#This Row],[Кол-во слотов]]&gt;0, B277&amp;" "&amp;C277&amp;" "&amp;_xlfn.TEXTJOIN(", ",FALSE,TEXT(_xlfn._xlws.FILTER(OFFSET($D$8:$Q$8,0,SearchDay-1,,15-SearchDay),(OFFSET(D277:Q277,0,SearchDay-1,,15-SearchDay)&gt;-1)*(OFFSET(D277:Q277,0,SearchDay-1,,15-SearchDay)&lt;=ValidC)),"ДД/ММ")),"")</f>
        <v/>
      </c>
      <c r="X277" t="str">
        <f t="shared" si="5"/>
        <v>СЦ УльяновскМонопаллеты</v>
      </c>
      <c r="Z277" s="8"/>
      <c r="AA277" s="8"/>
      <c r="AB277" s="8"/>
      <c r="AC277" s="8"/>
    </row>
    <row r="278" spans="2:29" x14ac:dyDescent="0.45">
      <c r="B278" t="s">
        <v>90</v>
      </c>
      <c r="C278" t="s">
        <v>6</v>
      </c>
      <c r="D278" s="4">
        <v>-1</v>
      </c>
      <c r="E278" s="4">
        <v>-1</v>
      </c>
      <c r="F278" s="4">
        <v>-1</v>
      </c>
      <c r="G278" s="4">
        <v>-1</v>
      </c>
      <c r="H278" s="4">
        <v>-1</v>
      </c>
      <c r="I278" s="4">
        <v>-1</v>
      </c>
      <c r="J278" s="4">
        <v>-1</v>
      </c>
      <c r="K278" s="4">
        <v>-1</v>
      </c>
      <c r="L278" s="4">
        <v>-1</v>
      </c>
      <c r="M278" s="4">
        <v>-1</v>
      </c>
      <c r="N278" s="4">
        <v>-1</v>
      </c>
      <c r="O278" s="4">
        <v>-1</v>
      </c>
      <c r="P278" s="4">
        <v>-1</v>
      </c>
      <c r="Q278" s="4">
        <v>-1</v>
      </c>
      <c r="R278" s="4">
        <v>-1</v>
      </c>
      <c r="S278" s="4"/>
      <c r="T278" s="4" t="str">
        <f>IF(_xlfn.XLOOKUP(StatTbl[[#This Row],[Join]],TargetSlots[Join],TargetSlots[Join],"Не найдено")&lt;&gt;"Не найдено","Ищем","Игнорируем")</f>
        <v>Игнорируем</v>
      </c>
      <c r="U278" s="3" t="str">
        <f ca="1">IF(COUNTIFS(OFFSET(D278:$Q278,0,SearchDay-1,,15-SearchDay),"&lt;="&amp; ValidC,OFFSET(D278:$Q278,0,SearchDay-1,,15-SearchDay),"&gt;-1")&gt;0,"Есть слоты!","Слотов нет")</f>
        <v>Слотов нет</v>
      </c>
      <c r="V278">
        <f ca="1">IF(T278="Ищем",IF(StatTbl[[#This Row],[Availability]]="Есть слоты!",COUNTIFS(OFFSET(D278:$R278,0,SearchDay-1),"&lt;="&amp; ValidC,OFFSET(D278:$R278,0,SearchDay-1),"&gt;-1"),0),0)</f>
        <v>0</v>
      </c>
      <c r="W278" t="str" cm="1">
        <f t="array" aca="1" ref="W278" ca="1">IF(StatTbl[[#This Row],[Кол-во слотов]]&gt;0, B278&amp;" "&amp;C278&amp;" "&amp;_xlfn.TEXTJOIN(", ",FALSE,TEXT(_xlfn._xlws.FILTER(OFFSET($D$8:$Q$8,0,SearchDay-1,,15-SearchDay),(OFFSET(D278:Q278,0,SearchDay-1,,15-SearchDay)&gt;-1)*(OFFSET(D278:Q278,0,SearchDay-1,,15-SearchDay)&lt;=ValidC)),"ДД/ММ")),"")</f>
        <v/>
      </c>
      <c r="X278" t="str">
        <f t="shared" si="5"/>
        <v>СЦ УльяновскСуперсейф</v>
      </c>
      <c r="Z278" s="8"/>
      <c r="AA278" s="8"/>
      <c r="AB278" s="8"/>
      <c r="AC278" s="8"/>
    </row>
    <row r="279" spans="2:29" x14ac:dyDescent="0.45">
      <c r="B279" t="s">
        <v>91</v>
      </c>
      <c r="C279" t="s">
        <v>107</v>
      </c>
      <c r="D279" s="4">
        <v>-1</v>
      </c>
      <c r="E279" s="4">
        <v>-1</v>
      </c>
      <c r="F279" s="4">
        <v>-1</v>
      </c>
      <c r="G279" s="4">
        <v>-1</v>
      </c>
      <c r="H279" s="4">
        <v>-1</v>
      </c>
      <c r="I279" s="4">
        <v>-1</v>
      </c>
      <c r="J279" s="4">
        <v>-1</v>
      </c>
      <c r="K279" s="4">
        <v>-1</v>
      </c>
      <c r="L279" s="4">
        <v>-1</v>
      </c>
      <c r="M279" s="4">
        <v>-1</v>
      </c>
      <c r="N279" s="4">
        <v>-1</v>
      </c>
      <c r="O279" s="4">
        <v>-1</v>
      </c>
      <c r="P279" s="4">
        <v>-1</v>
      </c>
      <c r="Q279" s="4">
        <v>-1</v>
      </c>
      <c r="R279" s="4">
        <v>-1</v>
      </c>
      <c r="S279" s="4"/>
      <c r="T279" s="4" t="str">
        <f>IF(_xlfn.XLOOKUP(StatTbl[[#This Row],[Join]],TargetSlots[Join],TargetSlots[Join],"Не найдено")&lt;&gt;"Не найдено","Ищем","Игнорируем")</f>
        <v>Игнорируем</v>
      </c>
      <c r="U279" s="3" t="str">
        <f ca="1">IF(COUNTIFS(OFFSET(D279:$Q279,0,SearchDay-1,,15-SearchDay),"&lt;="&amp; ValidC,OFFSET(D279:$Q279,0,SearchDay-1,,15-SearchDay),"&gt;-1")&gt;0,"Есть слоты!","Слотов нет")</f>
        <v>Слотов нет</v>
      </c>
      <c r="V279">
        <f ca="1">IF(T279="Ищем",IF(StatTbl[[#This Row],[Availability]]="Есть слоты!",COUNTIFS(OFFSET(D279:$R279,0,SearchDay-1),"&lt;="&amp; ValidC,OFFSET(D279:$R279,0,SearchDay-1),"&gt;-1"),0),0)</f>
        <v>0</v>
      </c>
      <c r="W279" t="str" cm="1">
        <f t="array" aca="1" ref="W279" ca="1">IF(StatTbl[[#This Row],[Кол-во слотов]]&gt;0, B279&amp;" "&amp;C279&amp;" "&amp;_xlfn.TEXTJOIN(", ",FALSE,TEXT(_xlfn._xlws.FILTER(OFFSET($D$8:$Q$8,0,SearchDay-1,,15-SearchDay),(OFFSET(D279:Q279,0,SearchDay-1,,15-SearchDay)&gt;-1)*(OFFSET(D279:Q279,0,SearchDay-1,,15-SearchDay)&lt;=ValidC)),"ДД/ММ")),"")</f>
        <v/>
      </c>
      <c r="X279" t="str">
        <f t="shared" si="5"/>
        <v>СЦ УральскКороба</v>
      </c>
      <c r="Z279" s="8"/>
      <c r="AA279" s="8"/>
      <c r="AB279" s="8"/>
      <c r="AC279" s="8"/>
    </row>
    <row r="280" spans="2:29" x14ac:dyDescent="0.45">
      <c r="B280" t="s">
        <v>91</v>
      </c>
      <c r="C280" t="s">
        <v>108</v>
      </c>
      <c r="D280" s="4">
        <v>-1</v>
      </c>
      <c r="E280" s="4">
        <v>-1</v>
      </c>
      <c r="F280" s="4">
        <v>-1</v>
      </c>
      <c r="G280" s="4">
        <v>-1</v>
      </c>
      <c r="H280" s="4">
        <v>-1</v>
      </c>
      <c r="I280" s="4">
        <v>-1</v>
      </c>
      <c r="J280" s="4">
        <v>-1</v>
      </c>
      <c r="K280" s="4">
        <v>-1</v>
      </c>
      <c r="L280" s="4">
        <v>-1</v>
      </c>
      <c r="M280" s="4">
        <v>-1</v>
      </c>
      <c r="N280" s="4">
        <v>-1</v>
      </c>
      <c r="O280" s="4">
        <v>-1</v>
      </c>
      <c r="P280" s="4">
        <v>-1</v>
      </c>
      <c r="Q280" s="4">
        <v>-1</v>
      </c>
      <c r="R280" s="4">
        <v>-1</v>
      </c>
      <c r="S280" s="4"/>
      <c r="T280" s="4" t="str">
        <f>IF(_xlfn.XLOOKUP(StatTbl[[#This Row],[Join]],TargetSlots[Join],TargetSlots[Join],"Не найдено")&lt;&gt;"Не найдено","Ищем","Игнорируем")</f>
        <v>Игнорируем</v>
      </c>
      <c r="U280" s="3" t="str">
        <f ca="1">IF(COUNTIFS(OFFSET(D280:$Q280,0,SearchDay-1,,15-SearchDay),"&lt;="&amp; ValidC,OFFSET(D280:$Q280,0,SearchDay-1,,15-SearchDay),"&gt;-1")&gt;0,"Есть слоты!","Слотов нет")</f>
        <v>Слотов нет</v>
      </c>
      <c r="V280">
        <f ca="1">IF(T280="Ищем",IF(StatTbl[[#This Row],[Availability]]="Есть слоты!",COUNTIFS(OFFSET(D280:$R280,0,SearchDay-1),"&lt;="&amp; ValidC,OFFSET(D280:$R280,0,SearchDay-1),"&gt;-1"),0),0)</f>
        <v>0</v>
      </c>
      <c r="W280" t="str" cm="1">
        <f t="array" aca="1" ref="W280" ca="1">IF(StatTbl[[#This Row],[Кол-во слотов]]&gt;0, B280&amp;" "&amp;C280&amp;" "&amp;_xlfn.TEXTJOIN(", ",FALSE,TEXT(_xlfn._xlws.FILTER(OFFSET($D$8:$Q$8,0,SearchDay-1,,15-SearchDay),(OFFSET(D280:Q280,0,SearchDay-1,,15-SearchDay)&gt;-1)*(OFFSET(D280:Q280,0,SearchDay-1,,15-SearchDay)&lt;=ValidC)),"ДД/ММ")),"")</f>
        <v/>
      </c>
      <c r="X280" t="str">
        <f t="shared" si="5"/>
        <v>СЦ УральскМонопаллеты</v>
      </c>
      <c r="Z280" s="8"/>
      <c r="AA280" s="8"/>
      <c r="AB280" s="8"/>
      <c r="AC280" s="8"/>
    </row>
    <row r="281" spans="2:29" x14ac:dyDescent="0.45">
      <c r="B281" t="s">
        <v>91</v>
      </c>
      <c r="C281" t="s">
        <v>6</v>
      </c>
      <c r="D281" s="4">
        <v>-1</v>
      </c>
      <c r="E281" s="4">
        <v>-1</v>
      </c>
      <c r="F281" s="4">
        <v>-1</v>
      </c>
      <c r="G281" s="4">
        <v>-1</v>
      </c>
      <c r="H281" s="4">
        <v>-1</v>
      </c>
      <c r="I281" s="4">
        <v>-1</v>
      </c>
      <c r="J281" s="4">
        <v>-1</v>
      </c>
      <c r="K281" s="4">
        <v>-1</v>
      </c>
      <c r="L281" s="4">
        <v>-1</v>
      </c>
      <c r="M281" s="4">
        <v>-1</v>
      </c>
      <c r="N281" s="4">
        <v>-1</v>
      </c>
      <c r="O281" s="4">
        <v>-1</v>
      </c>
      <c r="P281" s="4">
        <v>-1</v>
      </c>
      <c r="Q281" s="4">
        <v>-1</v>
      </c>
      <c r="R281" s="4">
        <v>-1</v>
      </c>
      <c r="S281" s="4"/>
      <c r="T281" s="4" t="str">
        <f>IF(_xlfn.XLOOKUP(StatTbl[[#This Row],[Join]],TargetSlots[Join],TargetSlots[Join],"Не найдено")&lt;&gt;"Не найдено","Ищем","Игнорируем")</f>
        <v>Игнорируем</v>
      </c>
      <c r="U281" s="3" t="str">
        <f ca="1">IF(COUNTIFS(OFFSET(D281:$Q281,0,SearchDay-1,,15-SearchDay),"&lt;="&amp; ValidC,OFFSET(D281:$Q281,0,SearchDay-1,,15-SearchDay),"&gt;-1")&gt;0,"Есть слоты!","Слотов нет")</f>
        <v>Слотов нет</v>
      </c>
      <c r="V281">
        <f ca="1">IF(T281="Ищем",IF(StatTbl[[#This Row],[Availability]]="Есть слоты!",COUNTIFS(OFFSET(D281:$R281,0,SearchDay-1),"&lt;="&amp; ValidC,OFFSET(D281:$R281,0,SearchDay-1),"&gt;-1"),0),0)</f>
        <v>0</v>
      </c>
      <c r="W281" t="str" cm="1">
        <f t="array" aca="1" ref="W281" ca="1">IF(StatTbl[[#This Row],[Кол-во слотов]]&gt;0, B281&amp;" "&amp;C281&amp;" "&amp;_xlfn.TEXTJOIN(", ",FALSE,TEXT(_xlfn._xlws.FILTER(OFFSET($D$8:$Q$8,0,SearchDay-1,,15-SearchDay),(OFFSET(D281:Q281,0,SearchDay-1,,15-SearchDay)&gt;-1)*(OFFSET(D281:Q281,0,SearchDay-1,,15-SearchDay)&lt;=ValidC)),"ДД/ММ")),"")</f>
        <v/>
      </c>
      <c r="X281" t="str">
        <f t="shared" si="5"/>
        <v>СЦ УральскСуперсейф</v>
      </c>
      <c r="Z281" s="8"/>
      <c r="AA281" s="8"/>
      <c r="AB281" s="8"/>
      <c r="AC281" s="8"/>
    </row>
    <row r="282" spans="2:29" x14ac:dyDescent="0.45">
      <c r="B282" t="s">
        <v>92</v>
      </c>
      <c r="C282" t="s">
        <v>107</v>
      </c>
      <c r="D282" s="4">
        <v>-1</v>
      </c>
      <c r="E282" s="4">
        <v>-1</v>
      </c>
      <c r="F282" s="4">
        <v>-1</v>
      </c>
      <c r="G282" s="4">
        <v>-1</v>
      </c>
      <c r="H282" s="4">
        <v>-1</v>
      </c>
      <c r="I282" s="4">
        <v>-1</v>
      </c>
      <c r="J282" s="4">
        <v>-1</v>
      </c>
      <c r="K282" s="4">
        <v>-1</v>
      </c>
      <c r="L282" s="4">
        <v>-1</v>
      </c>
      <c r="M282" s="4">
        <v>-1</v>
      </c>
      <c r="N282" s="4">
        <v>-1</v>
      </c>
      <c r="O282" s="4">
        <v>-1</v>
      </c>
      <c r="P282" s="4">
        <v>-1</v>
      </c>
      <c r="Q282" s="4">
        <v>-1</v>
      </c>
      <c r="R282" s="4">
        <v>-1</v>
      </c>
      <c r="S282" s="4"/>
      <c r="T282" s="4" t="str">
        <f>IF(_xlfn.XLOOKUP(StatTbl[[#This Row],[Join]],TargetSlots[Join],TargetSlots[Join],"Не найдено")&lt;&gt;"Не найдено","Ищем","Игнорируем")</f>
        <v>Игнорируем</v>
      </c>
      <c r="U282" s="3" t="str">
        <f ca="1">IF(COUNTIFS(OFFSET(D282:$Q282,0,SearchDay-1,,15-SearchDay),"&lt;="&amp; ValidC,OFFSET(D282:$Q282,0,SearchDay-1,,15-SearchDay),"&gt;-1")&gt;0,"Есть слоты!","Слотов нет")</f>
        <v>Слотов нет</v>
      </c>
      <c r="V282">
        <f ca="1">IF(T282="Ищем",IF(StatTbl[[#This Row],[Availability]]="Есть слоты!",COUNTIFS(OFFSET(D282:$R282,0,SearchDay-1),"&lt;="&amp; ValidC,OFFSET(D282:$R282,0,SearchDay-1),"&gt;-1"),0),0)</f>
        <v>0</v>
      </c>
      <c r="W282" t="str" cm="1">
        <f t="array" aca="1" ref="W282" ca="1">IF(StatTbl[[#This Row],[Кол-во слотов]]&gt;0, B282&amp;" "&amp;C282&amp;" "&amp;_xlfn.TEXTJOIN(", ",FALSE,TEXT(_xlfn._xlws.FILTER(OFFSET($D$8:$Q$8,0,SearchDay-1,,15-SearchDay),(OFFSET(D282:Q282,0,SearchDay-1,,15-SearchDay)&gt;-1)*(OFFSET(D282:Q282,0,SearchDay-1,,15-SearchDay)&lt;=ValidC)),"ДД/ММ")),"")</f>
        <v/>
      </c>
      <c r="X282" t="str">
        <f t="shared" si="5"/>
        <v>СЦ УфаКороба</v>
      </c>
      <c r="Z282" s="8"/>
      <c r="AA282" s="8"/>
      <c r="AB282" s="8"/>
      <c r="AC282" s="8"/>
    </row>
    <row r="283" spans="2:29" x14ac:dyDescent="0.45">
      <c r="B283" t="s">
        <v>92</v>
      </c>
      <c r="C283" t="s">
        <v>108</v>
      </c>
      <c r="D283" s="4">
        <v>-1</v>
      </c>
      <c r="E283" s="4">
        <v>-1</v>
      </c>
      <c r="F283" s="4">
        <v>-1</v>
      </c>
      <c r="G283" s="4">
        <v>-1</v>
      </c>
      <c r="H283" s="4">
        <v>-1</v>
      </c>
      <c r="I283" s="4">
        <v>-1</v>
      </c>
      <c r="J283" s="4">
        <v>-1</v>
      </c>
      <c r="K283" s="4">
        <v>-1</v>
      </c>
      <c r="L283" s="4">
        <v>-1</v>
      </c>
      <c r="M283" s="4">
        <v>-1</v>
      </c>
      <c r="N283" s="4">
        <v>-1</v>
      </c>
      <c r="O283" s="4">
        <v>-1</v>
      </c>
      <c r="P283" s="4">
        <v>-1</v>
      </c>
      <c r="Q283" s="4">
        <v>-1</v>
      </c>
      <c r="R283" s="4">
        <v>-1</v>
      </c>
      <c r="S283" s="4"/>
      <c r="T283" s="4" t="str">
        <f>IF(_xlfn.XLOOKUP(StatTbl[[#This Row],[Join]],TargetSlots[Join],TargetSlots[Join],"Не найдено")&lt;&gt;"Не найдено","Ищем","Игнорируем")</f>
        <v>Игнорируем</v>
      </c>
      <c r="U283" s="3" t="str">
        <f ca="1">IF(COUNTIFS(OFFSET(D283:$Q283,0,SearchDay-1,,15-SearchDay),"&lt;="&amp; ValidC,OFFSET(D283:$Q283,0,SearchDay-1,,15-SearchDay),"&gt;-1")&gt;0,"Есть слоты!","Слотов нет")</f>
        <v>Слотов нет</v>
      </c>
      <c r="V283">
        <f ca="1">IF(T283="Ищем",IF(StatTbl[[#This Row],[Availability]]="Есть слоты!",COUNTIFS(OFFSET(D283:$R283,0,SearchDay-1),"&lt;="&amp; ValidC,OFFSET(D283:$R283,0,SearchDay-1),"&gt;-1"),0),0)</f>
        <v>0</v>
      </c>
      <c r="W283" t="str" cm="1">
        <f t="array" aca="1" ref="W283" ca="1">IF(StatTbl[[#This Row],[Кол-во слотов]]&gt;0, B283&amp;" "&amp;C283&amp;" "&amp;_xlfn.TEXTJOIN(", ",FALSE,TEXT(_xlfn._xlws.FILTER(OFFSET($D$8:$Q$8,0,SearchDay-1,,15-SearchDay),(OFFSET(D283:Q283,0,SearchDay-1,,15-SearchDay)&gt;-1)*(OFFSET(D283:Q283,0,SearchDay-1,,15-SearchDay)&lt;=ValidC)),"ДД/ММ")),"")</f>
        <v/>
      </c>
      <c r="X283" t="str">
        <f t="shared" si="5"/>
        <v>СЦ УфаМонопаллеты</v>
      </c>
      <c r="Z283" s="8"/>
      <c r="AA283" s="8"/>
      <c r="AB283" s="8"/>
      <c r="AC283" s="8"/>
    </row>
    <row r="284" spans="2:29" x14ac:dyDescent="0.45">
      <c r="B284" t="s">
        <v>92</v>
      </c>
      <c r="C284" t="s">
        <v>6</v>
      </c>
      <c r="D284" s="4">
        <v>-1</v>
      </c>
      <c r="E284" s="4">
        <v>-1</v>
      </c>
      <c r="F284" s="4">
        <v>-1</v>
      </c>
      <c r="G284" s="4">
        <v>-1</v>
      </c>
      <c r="H284" s="4">
        <v>-1</v>
      </c>
      <c r="I284" s="4">
        <v>-1</v>
      </c>
      <c r="J284" s="4">
        <v>-1</v>
      </c>
      <c r="K284" s="4">
        <v>-1</v>
      </c>
      <c r="L284" s="4">
        <v>-1</v>
      </c>
      <c r="M284" s="4">
        <v>-1</v>
      </c>
      <c r="N284" s="4">
        <v>-1</v>
      </c>
      <c r="O284" s="4">
        <v>-1</v>
      </c>
      <c r="P284" s="4">
        <v>-1</v>
      </c>
      <c r="Q284" s="4">
        <v>-1</v>
      </c>
      <c r="R284" s="4">
        <v>-1</v>
      </c>
      <c r="S284" s="4"/>
      <c r="T284" s="4" t="str">
        <f>IF(_xlfn.XLOOKUP(StatTbl[[#This Row],[Join]],TargetSlots[Join],TargetSlots[Join],"Не найдено")&lt;&gt;"Не найдено","Ищем","Игнорируем")</f>
        <v>Игнорируем</v>
      </c>
      <c r="U284" s="3" t="str">
        <f ca="1">IF(COUNTIFS(OFFSET(D284:$Q284,0,SearchDay-1,,15-SearchDay),"&lt;="&amp; ValidC,OFFSET(D284:$Q284,0,SearchDay-1,,15-SearchDay),"&gt;-1")&gt;0,"Есть слоты!","Слотов нет")</f>
        <v>Слотов нет</v>
      </c>
      <c r="V284">
        <f ca="1">IF(T284="Ищем",IF(StatTbl[[#This Row],[Availability]]="Есть слоты!",COUNTIFS(OFFSET(D284:$R284,0,SearchDay-1),"&lt;="&amp; ValidC,OFFSET(D284:$R284,0,SearchDay-1),"&gt;-1"),0),0)</f>
        <v>0</v>
      </c>
      <c r="W284" t="str" cm="1">
        <f t="array" aca="1" ref="W284" ca="1">IF(StatTbl[[#This Row],[Кол-во слотов]]&gt;0, B284&amp;" "&amp;C284&amp;" "&amp;_xlfn.TEXTJOIN(", ",FALSE,TEXT(_xlfn._xlws.FILTER(OFFSET($D$8:$Q$8,0,SearchDay-1,,15-SearchDay),(OFFSET(D284:Q284,0,SearchDay-1,,15-SearchDay)&gt;-1)*(OFFSET(D284:Q284,0,SearchDay-1,,15-SearchDay)&lt;=ValidC)),"ДД/ММ")),"")</f>
        <v/>
      </c>
      <c r="X284" t="str">
        <f t="shared" si="5"/>
        <v>СЦ УфаСуперсейф</v>
      </c>
      <c r="Z284" s="8"/>
      <c r="AA284" s="8"/>
      <c r="AB284" s="8"/>
      <c r="AC284" s="8"/>
    </row>
    <row r="285" spans="2:29" x14ac:dyDescent="0.45">
      <c r="B285" t="s">
        <v>93</v>
      </c>
      <c r="C285" t="s">
        <v>107</v>
      </c>
      <c r="D285" s="4">
        <v>-1</v>
      </c>
      <c r="E285" s="4">
        <v>-1</v>
      </c>
      <c r="F285" s="4">
        <v>-1</v>
      </c>
      <c r="G285" s="4">
        <v>-1</v>
      </c>
      <c r="H285" s="4">
        <v>-1</v>
      </c>
      <c r="I285" s="4">
        <v>-1</v>
      </c>
      <c r="J285" s="4">
        <v>-1</v>
      </c>
      <c r="K285" s="4">
        <v>-1</v>
      </c>
      <c r="L285" s="4">
        <v>-1</v>
      </c>
      <c r="M285" s="4">
        <v>-1</v>
      </c>
      <c r="N285" s="4">
        <v>-1</v>
      </c>
      <c r="O285" s="4">
        <v>-1</v>
      </c>
      <c r="P285" s="4">
        <v>-1</v>
      </c>
      <c r="Q285" s="4">
        <v>-1</v>
      </c>
      <c r="R285" s="4">
        <v>-1</v>
      </c>
      <c r="S285" s="4"/>
      <c r="T285" s="4" t="str">
        <f>IF(_xlfn.XLOOKUP(StatTbl[[#This Row],[Join]],TargetSlots[Join],TargetSlots[Join],"Не найдено")&lt;&gt;"Не найдено","Ищем","Игнорируем")</f>
        <v>Игнорируем</v>
      </c>
      <c r="U285" s="3" t="str">
        <f ca="1">IF(COUNTIFS(OFFSET(D285:$Q285,0,SearchDay-1,,15-SearchDay),"&lt;="&amp; ValidC,OFFSET(D285:$Q285,0,SearchDay-1,,15-SearchDay),"&gt;-1")&gt;0,"Есть слоты!","Слотов нет")</f>
        <v>Слотов нет</v>
      </c>
      <c r="V285">
        <f ca="1">IF(T285="Ищем",IF(StatTbl[[#This Row],[Availability]]="Есть слоты!",COUNTIFS(OFFSET(D285:$R285,0,SearchDay-1),"&lt;="&amp; ValidC,OFFSET(D285:$R285,0,SearchDay-1),"&gt;-1"),0),0)</f>
        <v>0</v>
      </c>
      <c r="W285" t="str" cm="1">
        <f t="array" aca="1" ref="W285" ca="1">IF(StatTbl[[#This Row],[Кол-во слотов]]&gt;0, B285&amp;" "&amp;C285&amp;" "&amp;_xlfn.TEXTJOIN(", ",FALSE,TEXT(_xlfn._xlws.FILTER(OFFSET($D$8:$Q$8,0,SearchDay-1,,15-SearchDay),(OFFSET(D285:Q285,0,SearchDay-1,,15-SearchDay)&gt;-1)*(OFFSET(D285:Q285,0,SearchDay-1,,15-SearchDay)&lt;=ValidC)),"ДД/ММ")),"")</f>
        <v/>
      </c>
      <c r="X285" t="str">
        <f t="shared" si="5"/>
        <v>СЦ ХабаровскКороба</v>
      </c>
      <c r="Z285" s="8"/>
      <c r="AA285" s="8"/>
      <c r="AB285" s="8"/>
      <c r="AC285" s="8"/>
    </row>
    <row r="286" spans="2:29" x14ac:dyDescent="0.45">
      <c r="B286" t="s">
        <v>93</v>
      </c>
      <c r="C286" t="s">
        <v>108</v>
      </c>
      <c r="D286" s="4">
        <v>-1</v>
      </c>
      <c r="E286" s="4">
        <v>-1</v>
      </c>
      <c r="F286" s="4">
        <v>-1</v>
      </c>
      <c r="G286" s="4">
        <v>-1</v>
      </c>
      <c r="H286" s="4">
        <v>-1</v>
      </c>
      <c r="I286" s="4">
        <v>-1</v>
      </c>
      <c r="J286" s="4">
        <v>-1</v>
      </c>
      <c r="K286" s="4">
        <v>-1</v>
      </c>
      <c r="L286" s="4">
        <v>-1</v>
      </c>
      <c r="M286" s="4">
        <v>-1</v>
      </c>
      <c r="N286" s="4">
        <v>-1</v>
      </c>
      <c r="O286" s="4">
        <v>-1</v>
      </c>
      <c r="P286" s="4">
        <v>-1</v>
      </c>
      <c r="Q286" s="4">
        <v>-1</v>
      </c>
      <c r="R286" s="4">
        <v>-1</v>
      </c>
      <c r="S286" s="4"/>
      <c r="T286" s="4" t="str">
        <f>IF(_xlfn.XLOOKUP(StatTbl[[#This Row],[Join]],TargetSlots[Join],TargetSlots[Join],"Не найдено")&lt;&gt;"Не найдено","Ищем","Игнорируем")</f>
        <v>Игнорируем</v>
      </c>
      <c r="U286" s="3" t="str">
        <f ca="1">IF(COUNTIFS(OFFSET(D286:$Q286,0,SearchDay-1,,15-SearchDay),"&lt;="&amp; ValidC,OFFSET(D286:$Q286,0,SearchDay-1,,15-SearchDay),"&gt;-1")&gt;0,"Есть слоты!","Слотов нет")</f>
        <v>Слотов нет</v>
      </c>
      <c r="V286">
        <f ca="1">IF(T286="Ищем",IF(StatTbl[[#This Row],[Availability]]="Есть слоты!",COUNTIFS(OFFSET(D286:$R286,0,SearchDay-1),"&lt;="&amp; ValidC,OFFSET(D286:$R286,0,SearchDay-1),"&gt;-1"),0),0)</f>
        <v>0</v>
      </c>
      <c r="W286" t="str" cm="1">
        <f t="array" aca="1" ref="W286" ca="1">IF(StatTbl[[#This Row],[Кол-во слотов]]&gt;0, B286&amp;" "&amp;C286&amp;" "&amp;_xlfn.TEXTJOIN(", ",FALSE,TEXT(_xlfn._xlws.FILTER(OFFSET($D$8:$Q$8,0,SearchDay-1,,15-SearchDay),(OFFSET(D286:Q286,0,SearchDay-1,,15-SearchDay)&gt;-1)*(OFFSET(D286:Q286,0,SearchDay-1,,15-SearchDay)&lt;=ValidC)),"ДД/ММ")),"")</f>
        <v/>
      </c>
      <c r="X286" t="str">
        <f t="shared" si="5"/>
        <v>СЦ ХабаровскМонопаллеты</v>
      </c>
      <c r="Z286" s="8"/>
      <c r="AA286" s="8"/>
      <c r="AB286" s="8"/>
      <c r="AC286" s="8"/>
    </row>
    <row r="287" spans="2:29" x14ac:dyDescent="0.45">
      <c r="B287" t="s">
        <v>93</v>
      </c>
      <c r="C287" t="s">
        <v>6</v>
      </c>
      <c r="D287" s="4">
        <v>-1</v>
      </c>
      <c r="E287" s="4">
        <v>-1</v>
      </c>
      <c r="F287" s="4">
        <v>-1</v>
      </c>
      <c r="G287" s="4">
        <v>-1</v>
      </c>
      <c r="H287" s="4">
        <v>-1</v>
      </c>
      <c r="I287" s="4">
        <v>-1</v>
      </c>
      <c r="J287" s="4">
        <v>-1</v>
      </c>
      <c r="K287" s="4">
        <v>-1</v>
      </c>
      <c r="L287" s="4">
        <v>-1</v>
      </c>
      <c r="M287" s="4">
        <v>-1</v>
      </c>
      <c r="N287" s="4">
        <v>-1</v>
      </c>
      <c r="O287" s="4">
        <v>-1</v>
      </c>
      <c r="P287" s="4">
        <v>-1</v>
      </c>
      <c r="Q287" s="4">
        <v>-1</v>
      </c>
      <c r="R287" s="4">
        <v>-1</v>
      </c>
      <c r="S287" s="4"/>
      <c r="T287" s="4" t="str">
        <f>IF(_xlfn.XLOOKUP(StatTbl[[#This Row],[Join]],TargetSlots[Join],TargetSlots[Join],"Не найдено")&lt;&gt;"Не найдено","Ищем","Игнорируем")</f>
        <v>Игнорируем</v>
      </c>
      <c r="U287" s="3" t="str">
        <f ca="1">IF(COUNTIFS(OFFSET(D287:$Q287,0,SearchDay-1,,15-SearchDay),"&lt;="&amp; ValidC,OFFSET(D287:$Q287,0,SearchDay-1,,15-SearchDay),"&gt;-1")&gt;0,"Есть слоты!","Слотов нет")</f>
        <v>Слотов нет</v>
      </c>
      <c r="V287">
        <f ca="1">IF(T287="Ищем",IF(StatTbl[[#This Row],[Availability]]="Есть слоты!",COUNTIFS(OFFSET(D287:$R287,0,SearchDay-1),"&lt;="&amp; ValidC,OFFSET(D287:$R287,0,SearchDay-1),"&gt;-1"),0),0)</f>
        <v>0</v>
      </c>
      <c r="W287" t="str" cm="1">
        <f t="array" aca="1" ref="W287" ca="1">IF(StatTbl[[#This Row],[Кол-во слотов]]&gt;0, B287&amp;" "&amp;C287&amp;" "&amp;_xlfn.TEXTJOIN(", ",FALSE,TEXT(_xlfn._xlws.FILTER(OFFSET($D$8:$Q$8,0,SearchDay-1,,15-SearchDay),(OFFSET(D287:Q287,0,SearchDay-1,,15-SearchDay)&gt;-1)*(OFFSET(D287:Q287,0,SearchDay-1,,15-SearchDay)&lt;=ValidC)),"ДД/ММ")),"")</f>
        <v/>
      </c>
      <c r="X287" t="str">
        <f t="shared" si="5"/>
        <v>СЦ ХабаровскСуперсейф</v>
      </c>
      <c r="Z287" s="8"/>
      <c r="AA287" s="8"/>
      <c r="AB287" s="8"/>
      <c r="AC287" s="8"/>
    </row>
    <row r="288" spans="2:29" x14ac:dyDescent="0.45">
      <c r="B288" t="s">
        <v>94</v>
      </c>
      <c r="C288" t="s">
        <v>107</v>
      </c>
      <c r="D288" s="4">
        <v>-1</v>
      </c>
      <c r="E288" s="4">
        <v>-1</v>
      </c>
      <c r="F288" s="4">
        <v>-1</v>
      </c>
      <c r="G288" s="4">
        <v>-1</v>
      </c>
      <c r="H288" s="4">
        <v>-1</v>
      </c>
      <c r="I288" s="4">
        <v>-1</v>
      </c>
      <c r="J288" s="4">
        <v>-1</v>
      </c>
      <c r="K288" s="4">
        <v>-1</v>
      </c>
      <c r="L288" s="4">
        <v>-1</v>
      </c>
      <c r="M288" s="4">
        <v>-1</v>
      </c>
      <c r="N288" s="4">
        <v>-1</v>
      </c>
      <c r="O288" s="4">
        <v>-1</v>
      </c>
      <c r="P288" s="4">
        <v>-1</v>
      </c>
      <c r="Q288" s="4">
        <v>-1</v>
      </c>
      <c r="R288" s="4">
        <v>-1</v>
      </c>
      <c r="S288" s="4"/>
      <c r="T288" s="4" t="str">
        <f>IF(_xlfn.XLOOKUP(StatTbl[[#This Row],[Join]],TargetSlots[Join],TargetSlots[Join],"Не найдено")&lt;&gt;"Не найдено","Ищем","Игнорируем")</f>
        <v>Игнорируем</v>
      </c>
      <c r="U288" s="3" t="str">
        <f ca="1">IF(COUNTIFS(OFFSET(D288:$Q288,0,SearchDay-1,,15-SearchDay),"&lt;="&amp; ValidC,OFFSET(D288:$Q288,0,SearchDay-1,,15-SearchDay),"&gt;-1")&gt;0,"Есть слоты!","Слотов нет")</f>
        <v>Слотов нет</v>
      </c>
      <c r="V288">
        <f ca="1">IF(T288="Ищем",IF(StatTbl[[#This Row],[Availability]]="Есть слоты!",COUNTIFS(OFFSET(D288:$R288,0,SearchDay-1),"&lt;="&amp; ValidC,OFFSET(D288:$R288,0,SearchDay-1),"&gt;-1"),0),0)</f>
        <v>0</v>
      </c>
      <c r="W288" t="str" cm="1">
        <f t="array" aca="1" ref="W288" ca="1">IF(StatTbl[[#This Row],[Кол-во слотов]]&gt;0, B288&amp;" "&amp;C288&amp;" "&amp;_xlfn.TEXTJOIN(", ",FALSE,TEXT(_xlfn._xlws.FILTER(OFFSET($D$8:$Q$8,0,SearchDay-1,,15-SearchDay),(OFFSET(D288:Q288,0,SearchDay-1,,15-SearchDay)&gt;-1)*(OFFSET(D288:Q288,0,SearchDay-1,,15-SearchDay)&lt;=ValidC)),"ДД/ММ")),"")</f>
        <v/>
      </c>
      <c r="X288" t="str">
        <f t="shared" si="5"/>
        <v>СЦ Чебоксары 2Короба</v>
      </c>
      <c r="Z288" s="8"/>
      <c r="AA288" s="8"/>
      <c r="AB288" s="8"/>
      <c r="AC288" s="8"/>
    </row>
    <row r="289" spans="2:29" x14ac:dyDescent="0.45">
      <c r="B289" t="s">
        <v>94</v>
      </c>
      <c r="C289" t="s">
        <v>108</v>
      </c>
      <c r="D289" s="4">
        <v>-1</v>
      </c>
      <c r="E289" s="4">
        <v>-1</v>
      </c>
      <c r="F289" s="4">
        <v>-1</v>
      </c>
      <c r="G289" s="4">
        <v>-1</v>
      </c>
      <c r="H289" s="4">
        <v>-1</v>
      </c>
      <c r="I289" s="4">
        <v>-1</v>
      </c>
      <c r="J289" s="4">
        <v>-1</v>
      </c>
      <c r="K289" s="4">
        <v>-1</v>
      </c>
      <c r="L289" s="4">
        <v>-1</v>
      </c>
      <c r="M289" s="4">
        <v>-1</v>
      </c>
      <c r="N289" s="4">
        <v>-1</v>
      </c>
      <c r="O289" s="4">
        <v>-1</v>
      </c>
      <c r="P289" s="4">
        <v>-1</v>
      </c>
      <c r="Q289" s="4">
        <v>-1</v>
      </c>
      <c r="R289" s="4">
        <v>-1</v>
      </c>
      <c r="S289" s="4"/>
      <c r="T289" s="4" t="str">
        <f>IF(_xlfn.XLOOKUP(StatTbl[[#This Row],[Join]],TargetSlots[Join],TargetSlots[Join],"Не найдено")&lt;&gt;"Не найдено","Ищем","Игнорируем")</f>
        <v>Игнорируем</v>
      </c>
      <c r="U289" s="3" t="str">
        <f ca="1">IF(COUNTIFS(OFFSET(D289:$Q289,0,SearchDay-1,,15-SearchDay),"&lt;="&amp; ValidC,OFFSET(D289:$Q289,0,SearchDay-1,,15-SearchDay),"&gt;-1")&gt;0,"Есть слоты!","Слотов нет")</f>
        <v>Слотов нет</v>
      </c>
      <c r="V289">
        <f ca="1">IF(T289="Ищем",IF(StatTbl[[#This Row],[Availability]]="Есть слоты!",COUNTIFS(OFFSET(D289:$R289,0,SearchDay-1),"&lt;="&amp; ValidC,OFFSET(D289:$R289,0,SearchDay-1),"&gt;-1"),0),0)</f>
        <v>0</v>
      </c>
      <c r="W289" t="str" cm="1">
        <f t="array" aca="1" ref="W289" ca="1">IF(StatTbl[[#This Row],[Кол-во слотов]]&gt;0, B289&amp;" "&amp;C289&amp;" "&amp;_xlfn.TEXTJOIN(", ",FALSE,TEXT(_xlfn._xlws.FILTER(OFFSET($D$8:$Q$8,0,SearchDay-1,,15-SearchDay),(OFFSET(D289:Q289,0,SearchDay-1,,15-SearchDay)&gt;-1)*(OFFSET(D289:Q289,0,SearchDay-1,,15-SearchDay)&lt;=ValidC)),"ДД/ММ")),"")</f>
        <v/>
      </c>
      <c r="X289" t="str">
        <f t="shared" si="5"/>
        <v>СЦ Чебоксары 2Монопаллеты</v>
      </c>
      <c r="Z289" s="8"/>
      <c r="AA289" s="8"/>
      <c r="AB289" s="8"/>
      <c r="AC289" s="8"/>
    </row>
    <row r="290" spans="2:29" x14ac:dyDescent="0.45">
      <c r="B290" t="s">
        <v>94</v>
      </c>
      <c r="C290" t="s">
        <v>6</v>
      </c>
      <c r="D290" s="4">
        <v>-1</v>
      </c>
      <c r="E290" s="4">
        <v>-1</v>
      </c>
      <c r="F290" s="4">
        <v>-1</v>
      </c>
      <c r="G290" s="4">
        <v>-1</v>
      </c>
      <c r="H290" s="4">
        <v>-1</v>
      </c>
      <c r="I290" s="4">
        <v>-1</v>
      </c>
      <c r="J290" s="4">
        <v>-1</v>
      </c>
      <c r="K290" s="4">
        <v>-1</v>
      </c>
      <c r="L290" s="4">
        <v>-1</v>
      </c>
      <c r="M290" s="4">
        <v>-1</v>
      </c>
      <c r="N290" s="4">
        <v>-1</v>
      </c>
      <c r="O290" s="4">
        <v>-1</v>
      </c>
      <c r="P290" s="4">
        <v>-1</v>
      </c>
      <c r="Q290" s="4">
        <v>-1</v>
      </c>
      <c r="R290" s="4">
        <v>-1</v>
      </c>
      <c r="S290" s="4"/>
      <c r="T290" s="4" t="str">
        <f>IF(_xlfn.XLOOKUP(StatTbl[[#This Row],[Join]],TargetSlots[Join],TargetSlots[Join],"Не найдено")&lt;&gt;"Не найдено","Ищем","Игнорируем")</f>
        <v>Игнорируем</v>
      </c>
      <c r="U290" s="3" t="str">
        <f ca="1">IF(COUNTIFS(OFFSET(D290:$Q290,0,SearchDay-1,,15-SearchDay),"&lt;="&amp; ValidC,OFFSET(D290:$Q290,0,SearchDay-1,,15-SearchDay),"&gt;-1")&gt;0,"Есть слоты!","Слотов нет")</f>
        <v>Слотов нет</v>
      </c>
      <c r="V290">
        <f ca="1">IF(T290="Ищем",IF(StatTbl[[#This Row],[Availability]]="Есть слоты!",COUNTIFS(OFFSET(D290:$R290,0,SearchDay-1),"&lt;="&amp; ValidC,OFFSET(D290:$R290,0,SearchDay-1),"&gt;-1"),0),0)</f>
        <v>0</v>
      </c>
      <c r="W290" t="str" cm="1">
        <f t="array" aca="1" ref="W290" ca="1">IF(StatTbl[[#This Row],[Кол-во слотов]]&gt;0, B290&amp;" "&amp;C290&amp;" "&amp;_xlfn.TEXTJOIN(", ",FALSE,TEXT(_xlfn._xlws.FILTER(OFFSET($D$8:$Q$8,0,SearchDay-1,,15-SearchDay),(OFFSET(D290:Q290,0,SearchDay-1,,15-SearchDay)&gt;-1)*(OFFSET(D290:Q290,0,SearchDay-1,,15-SearchDay)&lt;=ValidC)),"ДД/ММ")),"")</f>
        <v/>
      </c>
      <c r="X290" t="str">
        <f t="shared" si="5"/>
        <v>СЦ Чебоксары 2Суперсейф</v>
      </c>
      <c r="Z290" s="8"/>
      <c r="AA290" s="8"/>
      <c r="AB290" s="8"/>
      <c r="AC290" s="8"/>
    </row>
    <row r="291" spans="2:29" x14ac:dyDescent="0.45">
      <c r="B291" t="s">
        <v>95</v>
      </c>
      <c r="C291" t="s">
        <v>107</v>
      </c>
      <c r="D291" s="4">
        <v>-1</v>
      </c>
      <c r="E291" s="4">
        <v>-1</v>
      </c>
      <c r="F291" s="4">
        <v>-1</v>
      </c>
      <c r="G291" s="4">
        <v>-1</v>
      </c>
      <c r="H291" s="4">
        <v>-1</v>
      </c>
      <c r="I291" s="4">
        <v>10</v>
      </c>
      <c r="J291" s="4">
        <v>10</v>
      </c>
      <c r="K291" s="4">
        <v>10</v>
      </c>
      <c r="L291" s="4">
        <v>10</v>
      </c>
      <c r="M291" s="4">
        <v>10</v>
      </c>
      <c r="N291" s="4">
        <v>10</v>
      </c>
      <c r="O291" s="4">
        <v>-1</v>
      </c>
      <c r="P291" s="4">
        <v>-1</v>
      </c>
      <c r="Q291" s="4">
        <v>-1</v>
      </c>
      <c r="R291" s="4">
        <v>-1</v>
      </c>
      <c r="S291" s="4"/>
      <c r="T291" s="4" t="str">
        <f>IF(_xlfn.XLOOKUP(StatTbl[[#This Row],[Join]],TargetSlots[Join],TargetSlots[Join],"Не найдено")&lt;&gt;"Не найдено","Ищем","Игнорируем")</f>
        <v>Игнорируем</v>
      </c>
      <c r="U291" s="3" t="str">
        <f ca="1">IF(COUNTIFS(OFFSET(D291:$Q291,0,SearchDay-1,,15-SearchDay),"&lt;="&amp; ValidC,OFFSET(D291:$Q291,0,SearchDay-1,,15-SearchDay),"&gt;-1")&gt;0,"Есть слоты!","Слотов нет")</f>
        <v>Слотов нет</v>
      </c>
      <c r="V291">
        <f ca="1">IF(T291="Ищем",IF(StatTbl[[#This Row],[Availability]]="Есть слоты!",COUNTIFS(OFFSET(D291:$R291,0,SearchDay-1),"&lt;="&amp; ValidC,OFFSET(D291:$R291,0,SearchDay-1),"&gt;-1"),0),0)</f>
        <v>0</v>
      </c>
      <c r="W291" t="str" cm="1">
        <f t="array" aca="1" ref="W291" ca="1">IF(StatTbl[[#This Row],[Кол-во слотов]]&gt;0, B291&amp;" "&amp;C291&amp;" "&amp;_xlfn.TEXTJOIN(", ",FALSE,TEXT(_xlfn._xlws.FILTER(OFFSET($D$8:$Q$8,0,SearchDay-1,,15-SearchDay),(OFFSET(D291:Q291,0,SearchDay-1,,15-SearchDay)&gt;-1)*(OFFSET(D291:Q291,0,SearchDay-1,,15-SearchDay)&lt;=ValidC)),"ДД/ММ")),"")</f>
        <v/>
      </c>
      <c r="X291" t="str">
        <f t="shared" si="5"/>
        <v>СЦ Челябинск 2Короба</v>
      </c>
      <c r="Z291" s="8"/>
      <c r="AA291" s="8"/>
      <c r="AB291" s="8"/>
      <c r="AC291" s="8"/>
    </row>
    <row r="292" spans="2:29" x14ac:dyDescent="0.45">
      <c r="B292" t="s">
        <v>95</v>
      </c>
      <c r="C292" t="s">
        <v>108</v>
      </c>
      <c r="D292" s="4">
        <v>-1</v>
      </c>
      <c r="E292" s="4">
        <v>-1</v>
      </c>
      <c r="F292" s="4">
        <v>-1</v>
      </c>
      <c r="G292" s="4">
        <v>-1</v>
      </c>
      <c r="H292" s="4">
        <v>-1</v>
      </c>
      <c r="I292" s="4">
        <v>-1</v>
      </c>
      <c r="J292" s="4">
        <v>-1</v>
      </c>
      <c r="K292" s="4">
        <v>-1</v>
      </c>
      <c r="L292" s="4">
        <v>-1</v>
      </c>
      <c r="M292" s="4">
        <v>-1</v>
      </c>
      <c r="N292" s="4">
        <v>-1</v>
      </c>
      <c r="O292" s="4">
        <v>-1</v>
      </c>
      <c r="P292" s="4">
        <v>-1</v>
      </c>
      <c r="Q292" s="4">
        <v>-1</v>
      </c>
      <c r="R292" s="4">
        <v>-1</v>
      </c>
      <c r="S292" s="4"/>
      <c r="T292" s="4" t="str">
        <f>IF(_xlfn.XLOOKUP(StatTbl[[#This Row],[Join]],TargetSlots[Join],TargetSlots[Join],"Не найдено")&lt;&gt;"Не найдено","Ищем","Игнорируем")</f>
        <v>Игнорируем</v>
      </c>
      <c r="U292" s="3" t="str">
        <f ca="1">IF(COUNTIFS(OFFSET(D292:$Q292,0,SearchDay-1,,15-SearchDay),"&lt;="&amp; ValidC,OFFSET(D292:$Q292,0,SearchDay-1,,15-SearchDay),"&gt;-1")&gt;0,"Есть слоты!","Слотов нет")</f>
        <v>Слотов нет</v>
      </c>
      <c r="V292">
        <f ca="1">IF(T292="Ищем",IF(StatTbl[[#This Row],[Availability]]="Есть слоты!",COUNTIFS(OFFSET(D292:$R292,0,SearchDay-1),"&lt;="&amp; ValidC,OFFSET(D292:$R292,0,SearchDay-1),"&gt;-1"),0),0)</f>
        <v>0</v>
      </c>
      <c r="W292" t="str" cm="1">
        <f t="array" aca="1" ref="W292" ca="1">IF(StatTbl[[#This Row],[Кол-во слотов]]&gt;0, B292&amp;" "&amp;C292&amp;" "&amp;_xlfn.TEXTJOIN(", ",FALSE,TEXT(_xlfn._xlws.FILTER(OFFSET($D$8:$Q$8,0,SearchDay-1,,15-SearchDay),(OFFSET(D292:Q292,0,SearchDay-1,,15-SearchDay)&gt;-1)*(OFFSET(D292:Q292,0,SearchDay-1,,15-SearchDay)&lt;=ValidC)),"ДД/ММ")),"")</f>
        <v/>
      </c>
      <c r="X292" t="str">
        <f t="shared" si="5"/>
        <v>СЦ Челябинск 2Монопаллеты</v>
      </c>
      <c r="Z292" s="8"/>
      <c r="AA292" s="8"/>
      <c r="AB292" s="8"/>
      <c r="AC292" s="8"/>
    </row>
    <row r="293" spans="2:29" x14ac:dyDescent="0.45">
      <c r="B293" t="s">
        <v>95</v>
      </c>
      <c r="C293" t="s">
        <v>6</v>
      </c>
      <c r="D293" s="4">
        <v>-1</v>
      </c>
      <c r="E293" s="4">
        <v>-1</v>
      </c>
      <c r="F293" s="4">
        <v>-1</v>
      </c>
      <c r="G293" s="4">
        <v>-1</v>
      </c>
      <c r="H293" s="4">
        <v>-1</v>
      </c>
      <c r="I293" s="4">
        <v>-1</v>
      </c>
      <c r="J293" s="4">
        <v>-1</v>
      </c>
      <c r="K293" s="4">
        <v>-1</v>
      </c>
      <c r="L293" s="4">
        <v>-1</v>
      </c>
      <c r="M293" s="4">
        <v>-1</v>
      </c>
      <c r="N293" s="4">
        <v>-1</v>
      </c>
      <c r="O293" s="4">
        <v>-1</v>
      </c>
      <c r="P293" s="4">
        <v>-1</v>
      </c>
      <c r="Q293" s="4">
        <v>-1</v>
      </c>
      <c r="R293" s="4">
        <v>-1</v>
      </c>
      <c r="S293" s="4"/>
      <c r="T293" s="4" t="str">
        <f>IF(_xlfn.XLOOKUP(StatTbl[[#This Row],[Join]],TargetSlots[Join],TargetSlots[Join],"Не найдено")&lt;&gt;"Не найдено","Ищем","Игнорируем")</f>
        <v>Игнорируем</v>
      </c>
      <c r="U293" s="3" t="str">
        <f ca="1">IF(COUNTIFS(OFFSET(D293:$Q293,0,SearchDay-1,,15-SearchDay),"&lt;="&amp; ValidC,OFFSET(D293:$Q293,0,SearchDay-1,,15-SearchDay),"&gt;-1")&gt;0,"Есть слоты!","Слотов нет")</f>
        <v>Слотов нет</v>
      </c>
      <c r="V293">
        <f ca="1">IF(T293="Ищем",IF(StatTbl[[#This Row],[Availability]]="Есть слоты!",COUNTIFS(OFFSET(D293:$R293,0,SearchDay-1),"&lt;="&amp; ValidC,OFFSET(D293:$R293,0,SearchDay-1),"&gt;-1"),0),0)</f>
        <v>0</v>
      </c>
      <c r="W293" t="str" cm="1">
        <f t="array" aca="1" ref="W293" ca="1">IF(StatTbl[[#This Row],[Кол-во слотов]]&gt;0, B293&amp;" "&amp;C293&amp;" "&amp;_xlfn.TEXTJOIN(", ",FALSE,TEXT(_xlfn._xlws.FILTER(OFFSET($D$8:$Q$8,0,SearchDay-1,,15-SearchDay),(OFFSET(D293:Q293,0,SearchDay-1,,15-SearchDay)&gt;-1)*(OFFSET(D293:Q293,0,SearchDay-1,,15-SearchDay)&lt;=ValidC)),"ДД/ММ")),"")</f>
        <v/>
      </c>
      <c r="X293" t="str">
        <f t="shared" si="5"/>
        <v>СЦ Челябинск 2Суперсейф</v>
      </c>
      <c r="Z293" s="8"/>
      <c r="AA293" s="8"/>
      <c r="AB293" s="8"/>
      <c r="AC293" s="8"/>
    </row>
    <row r="294" spans="2:29" x14ac:dyDescent="0.45">
      <c r="B294" t="s">
        <v>96</v>
      </c>
      <c r="C294" t="s">
        <v>107</v>
      </c>
      <c r="D294" s="4">
        <v>2</v>
      </c>
      <c r="E294" s="4">
        <v>2</v>
      </c>
      <c r="F294" s="4">
        <v>2</v>
      </c>
      <c r="G294" s="4">
        <v>2</v>
      </c>
      <c r="H294" s="4">
        <v>2</v>
      </c>
      <c r="I294" s="4">
        <v>2</v>
      </c>
      <c r="J294" s="4">
        <v>2</v>
      </c>
      <c r="K294" s="4">
        <v>2</v>
      </c>
      <c r="L294" s="4">
        <v>2</v>
      </c>
      <c r="M294" s="4">
        <v>2</v>
      </c>
      <c r="N294" s="4">
        <v>2</v>
      </c>
      <c r="O294" s="4">
        <v>2</v>
      </c>
      <c r="P294" s="4">
        <v>2</v>
      </c>
      <c r="Q294" s="4">
        <v>2</v>
      </c>
      <c r="R294" s="4">
        <v>-1</v>
      </c>
      <c r="S294" s="4"/>
      <c r="T294" s="4" t="str">
        <f>IF(_xlfn.XLOOKUP(StatTbl[[#This Row],[Join]],TargetSlots[Join],TargetSlots[Join],"Не найдено")&lt;&gt;"Не найдено","Ищем","Игнорируем")</f>
        <v>Игнорируем</v>
      </c>
      <c r="U294" s="3" t="str">
        <f ca="1">IF(COUNTIFS(OFFSET(D294:$Q294,0,SearchDay-1,,15-SearchDay),"&lt;="&amp; ValidC,OFFSET(D294:$Q294,0,SearchDay-1,,15-SearchDay),"&gt;-1")&gt;0,"Есть слоты!","Слотов нет")</f>
        <v>Есть слоты!</v>
      </c>
      <c r="V294">
        <f ca="1">IF(T294="Ищем",IF(StatTbl[[#This Row],[Availability]]="Есть слоты!",COUNTIFS(OFFSET(D294:$R294,0,SearchDay-1),"&lt;="&amp; ValidC,OFFSET(D294:$R294,0,SearchDay-1),"&gt;-1"),0),0)</f>
        <v>0</v>
      </c>
      <c r="W294" t="str" cm="1">
        <f t="array" aca="1" ref="W294" ca="1">IF(StatTbl[[#This Row],[Кол-во слотов]]&gt;0, B294&amp;" "&amp;C294&amp;" "&amp;_xlfn.TEXTJOIN(", ",FALSE,TEXT(_xlfn._xlws.FILTER(OFFSET($D$8:$Q$8,0,SearchDay-1,,15-SearchDay),(OFFSET(D294:Q294,0,SearchDay-1,,15-SearchDay)&gt;-1)*(OFFSET(D294:Q294,0,SearchDay-1,,15-SearchDay)&lt;=ValidC)),"ДД/ММ")),"")</f>
        <v/>
      </c>
      <c r="X294" t="str">
        <f t="shared" si="5"/>
        <v>СЦ ЧереповецКороба</v>
      </c>
      <c r="Z294" s="8"/>
      <c r="AA294" s="8"/>
      <c r="AB294" s="8"/>
      <c r="AC294" s="8"/>
    </row>
    <row r="295" spans="2:29" x14ac:dyDescent="0.45">
      <c r="B295" t="s">
        <v>96</v>
      </c>
      <c r="C295" t="s">
        <v>108</v>
      </c>
      <c r="D295" s="4">
        <v>-1</v>
      </c>
      <c r="E295" s="4">
        <v>-1</v>
      </c>
      <c r="F295" s="4">
        <v>-1</v>
      </c>
      <c r="G295" s="4">
        <v>-1</v>
      </c>
      <c r="H295" s="4">
        <v>-1</v>
      </c>
      <c r="I295" s="4">
        <v>-1</v>
      </c>
      <c r="J295" s="4">
        <v>-1</v>
      </c>
      <c r="K295" s="4">
        <v>-1</v>
      </c>
      <c r="L295" s="4">
        <v>-1</v>
      </c>
      <c r="M295" s="4">
        <v>-1</v>
      </c>
      <c r="N295" s="4">
        <v>-1</v>
      </c>
      <c r="O295" s="4">
        <v>-1</v>
      </c>
      <c r="P295" s="4">
        <v>-1</v>
      </c>
      <c r="Q295" s="4">
        <v>-1</v>
      </c>
      <c r="R295" s="4">
        <v>-1</v>
      </c>
      <c r="S295" s="4"/>
      <c r="T295" s="4" t="str">
        <f>IF(_xlfn.XLOOKUP(StatTbl[[#This Row],[Join]],TargetSlots[Join],TargetSlots[Join],"Не найдено")&lt;&gt;"Не найдено","Ищем","Игнорируем")</f>
        <v>Игнорируем</v>
      </c>
      <c r="U295" s="3" t="str">
        <f ca="1">IF(COUNTIFS(OFFSET(D295:$Q295,0,SearchDay-1,,15-SearchDay),"&lt;="&amp; ValidC,OFFSET(D295:$Q295,0,SearchDay-1,,15-SearchDay),"&gt;-1")&gt;0,"Есть слоты!","Слотов нет")</f>
        <v>Слотов нет</v>
      </c>
      <c r="V295">
        <f ca="1">IF(T295="Ищем",IF(StatTbl[[#This Row],[Availability]]="Есть слоты!",COUNTIFS(OFFSET(D295:$R295,0,SearchDay-1),"&lt;="&amp; ValidC,OFFSET(D295:$R295,0,SearchDay-1),"&gt;-1"),0),0)</f>
        <v>0</v>
      </c>
      <c r="W295" t="str" cm="1">
        <f t="array" aca="1" ref="W295" ca="1">IF(StatTbl[[#This Row],[Кол-во слотов]]&gt;0, B295&amp;" "&amp;C295&amp;" "&amp;_xlfn.TEXTJOIN(", ",FALSE,TEXT(_xlfn._xlws.FILTER(OFFSET($D$8:$Q$8,0,SearchDay-1,,15-SearchDay),(OFFSET(D295:Q295,0,SearchDay-1,,15-SearchDay)&gt;-1)*(OFFSET(D295:Q295,0,SearchDay-1,,15-SearchDay)&lt;=ValidC)),"ДД/ММ")),"")</f>
        <v/>
      </c>
      <c r="X295" t="str">
        <f t="shared" si="5"/>
        <v>СЦ ЧереповецМонопаллеты</v>
      </c>
      <c r="Z295" s="8"/>
      <c r="AA295" s="8"/>
      <c r="AB295" s="8"/>
      <c r="AC295" s="8"/>
    </row>
    <row r="296" spans="2:29" x14ac:dyDescent="0.45">
      <c r="B296" t="s">
        <v>96</v>
      </c>
      <c r="C296" t="s">
        <v>6</v>
      </c>
      <c r="D296" s="4">
        <v>-1</v>
      </c>
      <c r="E296" s="4">
        <v>-1</v>
      </c>
      <c r="F296" s="4">
        <v>-1</v>
      </c>
      <c r="G296" s="4">
        <v>-1</v>
      </c>
      <c r="H296" s="4">
        <v>-1</v>
      </c>
      <c r="I296" s="4">
        <v>-1</v>
      </c>
      <c r="J296" s="4">
        <v>-1</v>
      </c>
      <c r="K296" s="4">
        <v>-1</v>
      </c>
      <c r="L296" s="4">
        <v>-1</v>
      </c>
      <c r="M296" s="4">
        <v>-1</v>
      </c>
      <c r="N296" s="4">
        <v>-1</v>
      </c>
      <c r="O296" s="4">
        <v>-1</v>
      </c>
      <c r="P296" s="4">
        <v>-1</v>
      </c>
      <c r="Q296" s="4">
        <v>-1</v>
      </c>
      <c r="R296" s="4">
        <v>-1</v>
      </c>
      <c r="S296" s="4"/>
      <c r="T296" s="4" t="str">
        <f>IF(_xlfn.XLOOKUP(StatTbl[[#This Row],[Join]],TargetSlots[Join],TargetSlots[Join],"Не найдено")&lt;&gt;"Не найдено","Ищем","Игнорируем")</f>
        <v>Игнорируем</v>
      </c>
      <c r="U296" s="3" t="str">
        <f ca="1">IF(COUNTIFS(OFFSET(D296:$Q296,0,SearchDay-1,,15-SearchDay),"&lt;="&amp; ValidC,OFFSET(D296:$Q296,0,SearchDay-1,,15-SearchDay),"&gt;-1")&gt;0,"Есть слоты!","Слотов нет")</f>
        <v>Слотов нет</v>
      </c>
      <c r="V296">
        <f ca="1">IF(T296="Ищем",IF(StatTbl[[#This Row],[Availability]]="Есть слоты!",COUNTIFS(OFFSET(D296:$R296,0,SearchDay-1),"&lt;="&amp; ValidC,OFFSET(D296:$R296,0,SearchDay-1),"&gt;-1"),0),0)</f>
        <v>0</v>
      </c>
      <c r="W296" t="str" cm="1">
        <f t="array" aca="1" ref="W296" ca="1">IF(StatTbl[[#This Row],[Кол-во слотов]]&gt;0, B296&amp;" "&amp;C296&amp;" "&amp;_xlfn.TEXTJOIN(", ",FALSE,TEXT(_xlfn._xlws.FILTER(OFFSET($D$8:$Q$8,0,SearchDay-1,,15-SearchDay),(OFFSET(D296:Q296,0,SearchDay-1,,15-SearchDay)&gt;-1)*(OFFSET(D296:Q296,0,SearchDay-1,,15-SearchDay)&lt;=ValidC)),"ДД/ММ")),"")</f>
        <v/>
      </c>
      <c r="X296" t="str">
        <f t="shared" si="5"/>
        <v>СЦ ЧереповецСуперсейф</v>
      </c>
      <c r="Z296" s="8"/>
      <c r="AA296" s="8"/>
      <c r="AB296" s="8"/>
      <c r="AC296" s="8"/>
    </row>
    <row r="297" spans="2:29" x14ac:dyDescent="0.45">
      <c r="B297" t="s">
        <v>97</v>
      </c>
      <c r="C297" t="s">
        <v>107</v>
      </c>
      <c r="D297" s="4">
        <v>-1</v>
      </c>
      <c r="E297" s="4">
        <v>-1</v>
      </c>
      <c r="F297" s="4">
        <v>-1</v>
      </c>
      <c r="G297" s="4">
        <v>-1</v>
      </c>
      <c r="H297" s="4">
        <v>-1</v>
      </c>
      <c r="I297" s="4">
        <v>-1</v>
      </c>
      <c r="J297" s="4">
        <v>-1</v>
      </c>
      <c r="K297" s="4">
        <v>-1</v>
      </c>
      <c r="L297" s="4">
        <v>-1</v>
      </c>
      <c r="M297" s="4">
        <v>-1</v>
      </c>
      <c r="N297" s="4">
        <v>-1</v>
      </c>
      <c r="O297" s="4">
        <v>-1</v>
      </c>
      <c r="P297" s="4">
        <v>-1</v>
      </c>
      <c r="Q297" s="4">
        <v>-1</v>
      </c>
      <c r="R297" s="4">
        <v>-1</v>
      </c>
      <c r="S297" s="4"/>
      <c r="T297" s="4" t="str">
        <f>IF(_xlfn.XLOOKUP(StatTbl[[#This Row],[Join]],TargetSlots[Join],TargetSlots[Join],"Не найдено")&lt;&gt;"Не найдено","Ищем","Игнорируем")</f>
        <v>Игнорируем</v>
      </c>
      <c r="U297" s="3" t="str">
        <f ca="1">IF(COUNTIFS(OFFSET(D297:$Q297,0,SearchDay-1,,15-SearchDay),"&lt;="&amp; ValidC,OFFSET(D297:$Q297,0,SearchDay-1,,15-SearchDay),"&gt;-1")&gt;0,"Есть слоты!","Слотов нет")</f>
        <v>Слотов нет</v>
      </c>
      <c r="V297">
        <f ca="1">IF(T297="Ищем",IF(StatTbl[[#This Row],[Availability]]="Есть слоты!",COUNTIFS(OFFSET(D297:$R297,0,SearchDay-1),"&lt;="&amp; ValidC,OFFSET(D297:$R297,0,SearchDay-1),"&gt;-1"),0),0)</f>
        <v>0</v>
      </c>
      <c r="W297" t="str" cm="1">
        <f t="array" aca="1" ref="W297" ca="1">IF(StatTbl[[#This Row],[Кол-во слотов]]&gt;0, B297&amp;" "&amp;C297&amp;" "&amp;_xlfn.TEXTJOIN(", ",FALSE,TEXT(_xlfn._xlws.FILTER(OFFSET($D$8:$Q$8,0,SearchDay-1,,15-SearchDay),(OFFSET(D297:Q297,0,SearchDay-1,,15-SearchDay)&gt;-1)*(OFFSET(D297:Q297,0,SearchDay-1,,15-SearchDay)&lt;=ValidC)),"ДД/ММ")),"")</f>
        <v/>
      </c>
      <c r="X297" t="str">
        <f t="shared" si="5"/>
        <v>СЦ Чита 2Короба</v>
      </c>
      <c r="Z297" s="8"/>
      <c r="AA297" s="8"/>
      <c r="AB297" s="8"/>
      <c r="AC297" s="8"/>
    </row>
    <row r="298" spans="2:29" x14ac:dyDescent="0.45">
      <c r="B298" t="s">
        <v>97</v>
      </c>
      <c r="C298" t="s">
        <v>108</v>
      </c>
      <c r="D298" s="4">
        <v>-1</v>
      </c>
      <c r="E298" s="4">
        <v>-1</v>
      </c>
      <c r="F298" s="4">
        <v>-1</v>
      </c>
      <c r="G298" s="4">
        <v>-1</v>
      </c>
      <c r="H298" s="4">
        <v>-1</v>
      </c>
      <c r="I298" s="4">
        <v>-1</v>
      </c>
      <c r="J298" s="4">
        <v>-1</v>
      </c>
      <c r="K298" s="4">
        <v>-1</v>
      </c>
      <c r="L298" s="4">
        <v>-1</v>
      </c>
      <c r="M298" s="4">
        <v>-1</v>
      </c>
      <c r="N298" s="4">
        <v>-1</v>
      </c>
      <c r="O298" s="4">
        <v>-1</v>
      </c>
      <c r="P298" s="4">
        <v>-1</v>
      </c>
      <c r="Q298" s="4">
        <v>-1</v>
      </c>
      <c r="R298" s="4">
        <v>-1</v>
      </c>
      <c r="S298" s="4"/>
      <c r="T298" s="4" t="str">
        <f>IF(_xlfn.XLOOKUP(StatTbl[[#This Row],[Join]],TargetSlots[Join],TargetSlots[Join],"Не найдено")&lt;&gt;"Не найдено","Ищем","Игнорируем")</f>
        <v>Игнорируем</v>
      </c>
      <c r="U298" s="3" t="str">
        <f ca="1">IF(COUNTIFS(OFFSET(D298:$Q298,0,SearchDay-1,,15-SearchDay),"&lt;="&amp; ValidC,OFFSET(D298:$Q298,0,SearchDay-1,,15-SearchDay),"&gt;-1")&gt;0,"Есть слоты!","Слотов нет")</f>
        <v>Слотов нет</v>
      </c>
      <c r="V298">
        <f ca="1">IF(T298="Ищем",IF(StatTbl[[#This Row],[Availability]]="Есть слоты!",COUNTIFS(OFFSET(D298:$R298,0,SearchDay-1),"&lt;="&amp; ValidC,OFFSET(D298:$R298,0,SearchDay-1),"&gt;-1"),0),0)</f>
        <v>0</v>
      </c>
      <c r="W298" t="str" cm="1">
        <f t="array" aca="1" ref="W298" ca="1">IF(StatTbl[[#This Row],[Кол-во слотов]]&gt;0, B298&amp;" "&amp;C298&amp;" "&amp;_xlfn.TEXTJOIN(", ",FALSE,TEXT(_xlfn._xlws.FILTER(OFFSET($D$8:$Q$8,0,SearchDay-1,,15-SearchDay),(OFFSET(D298:Q298,0,SearchDay-1,,15-SearchDay)&gt;-1)*(OFFSET(D298:Q298,0,SearchDay-1,,15-SearchDay)&lt;=ValidC)),"ДД/ММ")),"")</f>
        <v/>
      </c>
      <c r="X298" t="str">
        <f t="shared" si="5"/>
        <v>СЦ Чита 2Монопаллеты</v>
      </c>
      <c r="Z298" s="8"/>
      <c r="AA298" s="8"/>
      <c r="AB298" s="8"/>
      <c r="AC298" s="8"/>
    </row>
    <row r="299" spans="2:29" x14ac:dyDescent="0.45">
      <c r="B299" t="s">
        <v>97</v>
      </c>
      <c r="C299" t="s">
        <v>6</v>
      </c>
      <c r="D299" s="4">
        <v>-1</v>
      </c>
      <c r="E299" s="4">
        <v>-1</v>
      </c>
      <c r="F299" s="4">
        <v>-1</v>
      </c>
      <c r="G299" s="4">
        <v>-1</v>
      </c>
      <c r="H299" s="4">
        <v>-1</v>
      </c>
      <c r="I299" s="4">
        <v>-1</v>
      </c>
      <c r="J299" s="4">
        <v>-1</v>
      </c>
      <c r="K299" s="4">
        <v>-1</v>
      </c>
      <c r="L299" s="4">
        <v>-1</v>
      </c>
      <c r="M299" s="4">
        <v>-1</v>
      </c>
      <c r="N299" s="4">
        <v>-1</v>
      </c>
      <c r="O299" s="4">
        <v>-1</v>
      </c>
      <c r="P299" s="4">
        <v>-1</v>
      </c>
      <c r="Q299" s="4">
        <v>-1</v>
      </c>
      <c r="R299" s="4">
        <v>-1</v>
      </c>
      <c r="S299" s="4"/>
      <c r="T299" s="4" t="str">
        <f>IF(_xlfn.XLOOKUP(StatTbl[[#This Row],[Join]],TargetSlots[Join],TargetSlots[Join],"Не найдено")&lt;&gt;"Не найдено","Ищем","Игнорируем")</f>
        <v>Игнорируем</v>
      </c>
      <c r="U299" s="3" t="str">
        <f ca="1">IF(COUNTIFS(OFFSET(D299:$Q299,0,SearchDay-1,,15-SearchDay),"&lt;="&amp; ValidC,OFFSET(D299:$Q299,0,SearchDay-1,,15-SearchDay),"&gt;-1")&gt;0,"Есть слоты!","Слотов нет")</f>
        <v>Слотов нет</v>
      </c>
      <c r="V299">
        <f ca="1">IF(T299="Ищем",IF(StatTbl[[#This Row],[Availability]]="Есть слоты!",COUNTIFS(OFFSET(D299:$R299,0,SearchDay-1),"&lt;="&amp; ValidC,OFFSET(D299:$R299,0,SearchDay-1),"&gt;-1"),0),0)</f>
        <v>0</v>
      </c>
      <c r="W299" t="str" cm="1">
        <f t="array" aca="1" ref="W299" ca="1">IF(StatTbl[[#This Row],[Кол-во слотов]]&gt;0, B299&amp;" "&amp;C299&amp;" "&amp;_xlfn.TEXTJOIN(", ",FALSE,TEXT(_xlfn._xlws.FILTER(OFFSET($D$8:$Q$8,0,SearchDay-1,,15-SearchDay),(OFFSET(D299:Q299,0,SearchDay-1,,15-SearchDay)&gt;-1)*(OFFSET(D299:Q299,0,SearchDay-1,,15-SearchDay)&lt;=ValidC)),"ДД/ММ")),"")</f>
        <v/>
      </c>
      <c r="X299" t="str">
        <f t="shared" si="5"/>
        <v>СЦ Чита 2Суперсейф</v>
      </c>
      <c r="Z299" s="8"/>
      <c r="AA299" s="8"/>
      <c r="AB299" s="8"/>
      <c r="AC299" s="8"/>
    </row>
    <row r="300" spans="2:29" x14ac:dyDescent="0.45">
      <c r="B300" t="s">
        <v>98</v>
      </c>
      <c r="C300" t="s">
        <v>107</v>
      </c>
      <c r="D300" s="4">
        <v>-1</v>
      </c>
      <c r="E300" s="4">
        <v>-1</v>
      </c>
      <c r="F300" s="4">
        <v>-1</v>
      </c>
      <c r="G300" s="4">
        <v>-1</v>
      </c>
      <c r="H300" s="4">
        <v>-1</v>
      </c>
      <c r="I300" s="4">
        <v>-1</v>
      </c>
      <c r="J300" s="4">
        <v>-1</v>
      </c>
      <c r="K300" s="4">
        <v>-1</v>
      </c>
      <c r="L300" s="4">
        <v>-1</v>
      </c>
      <c r="M300" s="4">
        <v>-1</v>
      </c>
      <c r="N300" s="4">
        <v>-1</v>
      </c>
      <c r="O300" s="4">
        <v>-1</v>
      </c>
      <c r="P300" s="4">
        <v>-1</v>
      </c>
      <c r="Q300" s="4">
        <v>-1</v>
      </c>
      <c r="R300" s="4">
        <v>-1</v>
      </c>
      <c r="S300" s="4"/>
      <c r="T300" s="4" t="str">
        <f>IF(_xlfn.XLOOKUP(StatTbl[[#This Row],[Join]],TargetSlots[Join],TargetSlots[Join],"Не найдено")&lt;&gt;"Не найдено","Ищем","Игнорируем")</f>
        <v>Игнорируем</v>
      </c>
      <c r="U300" s="3" t="str">
        <f ca="1">IF(COUNTIFS(OFFSET(D300:$Q300,0,SearchDay-1,,15-SearchDay),"&lt;="&amp; ValidC,OFFSET(D300:$Q300,0,SearchDay-1,,15-SearchDay),"&gt;-1")&gt;0,"Есть слоты!","Слотов нет")</f>
        <v>Слотов нет</v>
      </c>
      <c r="V300">
        <f ca="1">IF(T300="Ищем",IF(StatTbl[[#This Row],[Availability]]="Есть слоты!",COUNTIFS(OFFSET(D300:$R300,0,SearchDay-1),"&lt;="&amp; ValidC,OFFSET(D300:$R300,0,SearchDay-1),"&gt;-1"),0),0)</f>
        <v>0</v>
      </c>
      <c r="W300" t="str" cm="1">
        <f t="array" aca="1" ref="W300" ca="1">IF(StatTbl[[#This Row],[Кол-во слотов]]&gt;0, B300&amp;" "&amp;C300&amp;" "&amp;_xlfn.TEXTJOIN(", ",FALSE,TEXT(_xlfn._xlws.FILTER(OFFSET($D$8:$Q$8,0,SearchDay-1,,15-SearchDay),(OFFSET(D300:Q300,0,SearchDay-1,,15-SearchDay)&gt;-1)*(OFFSET(D300:Q300,0,SearchDay-1,,15-SearchDay)&lt;=ValidC)),"ДД/ММ")),"")</f>
        <v/>
      </c>
      <c r="X300" t="str">
        <f t="shared" si="5"/>
        <v>СЦ ШушарыКороба</v>
      </c>
      <c r="Z300" s="8"/>
      <c r="AA300" s="8"/>
      <c r="AB300" s="8"/>
      <c r="AC300" s="8"/>
    </row>
    <row r="301" spans="2:29" x14ac:dyDescent="0.45">
      <c r="B301" t="s">
        <v>98</v>
      </c>
      <c r="C301" t="s">
        <v>108</v>
      </c>
      <c r="D301" s="4">
        <v>-1</v>
      </c>
      <c r="E301" s="4">
        <v>-1</v>
      </c>
      <c r="F301" s="4">
        <v>-1</v>
      </c>
      <c r="G301" s="4">
        <v>-1</v>
      </c>
      <c r="H301" s="4">
        <v>-1</v>
      </c>
      <c r="I301" s="4">
        <v>-1</v>
      </c>
      <c r="J301" s="4">
        <v>-1</v>
      </c>
      <c r="K301" s="4">
        <v>-1</v>
      </c>
      <c r="L301" s="4">
        <v>-1</v>
      </c>
      <c r="M301" s="4">
        <v>-1</v>
      </c>
      <c r="N301" s="4">
        <v>-1</v>
      </c>
      <c r="O301" s="4">
        <v>-1</v>
      </c>
      <c r="P301" s="4">
        <v>-1</v>
      </c>
      <c r="Q301" s="4">
        <v>-1</v>
      </c>
      <c r="R301" s="4">
        <v>-1</v>
      </c>
      <c r="S301" s="4"/>
      <c r="T301" s="4" t="str">
        <f>IF(_xlfn.XLOOKUP(StatTbl[[#This Row],[Join]],TargetSlots[Join],TargetSlots[Join],"Не найдено")&lt;&gt;"Не найдено","Ищем","Игнорируем")</f>
        <v>Игнорируем</v>
      </c>
      <c r="U301" s="3" t="str">
        <f ca="1">IF(COUNTIFS(OFFSET(D301:$Q301,0,SearchDay-1,,15-SearchDay),"&lt;="&amp; ValidC,OFFSET(D301:$Q301,0,SearchDay-1,,15-SearchDay),"&gt;-1")&gt;0,"Есть слоты!","Слотов нет")</f>
        <v>Слотов нет</v>
      </c>
      <c r="V301">
        <f ca="1">IF(T301="Ищем",IF(StatTbl[[#This Row],[Availability]]="Есть слоты!",COUNTIFS(OFFSET(D301:$R301,0,SearchDay-1),"&lt;="&amp; ValidC,OFFSET(D301:$R301,0,SearchDay-1),"&gt;-1"),0),0)</f>
        <v>0</v>
      </c>
      <c r="W301" t="str" cm="1">
        <f t="array" aca="1" ref="W301" ca="1">IF(StatTbl[[#This Row],[Кол-во слотов]]&gt;0, B301&amp;" "&amp;C301&amp;" "&amp;_xlfn.TEXTJOIN(", ",FALSE,TEXT(_xlfn._xlws.FILTER(OFFSET($D$8:$Q$8,0,SearchDay-1,,15-SearchDay),(OFFSET(D301:Q301,0,SearchDay-1,,15-SearchDay)&gt;-1)*(OFFSET(D301:Q301,0,SearchDay-1,,15-SearchDay)&lt;=ValidC)),"ДД/ММ")),"")</f>
        <v/>
      </c>
      <c r="X301" t="str">
        <f t="shared" si="5"/>
        <v>СЦ ШушарыМонопаллеты</v>
      </c>
      <c r="Z301" s="8"/>
      <c r="AA301" s="8"/>
      <c r="AB301" s="8"/>
      <c r="AC301" s="8"/>
    </row>
    <row r="302" spans="2:29" x14ac:dyDescent="0.45">
      <c r="B302" t="s">
        <v>98</v>
      </c>
      <c r="C302" t="s">
        <v>6</v>
      </c>
      <c r="D302" s="4">
        <v>-1</v>
      </c>
      <c r="E302" s="4">
        <v>-1</v>
      </c>
      <c r="F302" s="4">
        <v>-1</v>
      </c>
      <c r="G302" s="4">
        <v>-1</v>
      </c>
      <c r="H302" s="4">
        <v>-1</v>
      </c>
      <c r="I302" s="4">
        <v>-1</v>
      </c>
      <c r="J302" s="4">
        <v>-1</v>
      </c>
      <c r="K302" s="4">
        <v>-1</v>
      </c>
      <c r="L302" s="4">
        <v>-1</v>
      </c>
      <c r="M302" s="4">
        <v>-1</v>
      </c>
      <c r="N302" s="4">
        <v>-1</v>
      </c>
      <c r="O302" s="4">
        <v>-1</v>
      </c>
      <c r="P302" s="4">
        <v>-1</v>
      </c>
      <c r="Q302" s="4">
        <v>-1</v>
      </c>
      <c r="R302" s="4">
        <v>-1</v>
      </c>
      <c r="S302" s="4"/>
      <c r="T302" s="4" t="str">
        <f>IF(_xlfn.XLOOKUP(StatTbl[[#This Row],[Join]],TargetSlots[Join],TargetSlots[Join],"Не найдено")&lt;&gt;"Не найдено","Ищем","Игнорируем")</f>
        <v>Игнорируем</v>
      </c>
      <c r="U302" s="3" t="str">
        <f ca="1">IF(COUNTIFS(OFFSET(D302:$Q302,0,SearchDay-1,,15-SearchDay),"&lt;="&amp; ValidC,OFFSET(D302:$Q302,0,SearchDay-1,,15-SearchDay),"&gt;-1")&gt;0,"Есть слоты!","Слотов нет")</f>
        <v>Слотов нет</v>
      </c>
      <c r="V302">
        <f ca="1">IF(T302="Ищем",IF(StatTbl[[#This Row],[Availability]]="Есть слоты!",COUNTIFS(OFFSET(D302:$R302,0,SearchDay-1),"&lt;="&amp; ValidC,OFFSET(D302:$R302,0,SearchDay-1),"&gt;-1"),0),0)</f>
        <v>0</v>
      </c>
      <c r="W302" t="str" cm="1">
        <f t="array" aca="1" ref="W302" ca="1">IF(StatTbl[[#This Row],[Кол-во слотов]]&gt;0, B302&amp;" "&amp;C302&amp;" "&amp;_xlfn.TEXTJOIN(", ",FALSE,TEXT(_xlfn._xlws.FILTER(OFFSET($D$8:$Q$8,0,SearchDay-1,,15-SearchDay),(OFFSET(D302:Q302,0,SearchDay-1,,15-SearchDay)&gt;-1)*(OFFSET(D302:Q302,0,SearchDay-1,,15-SearchDay)&lt;=ValidC)),"ДД/ММ")),"")</f>
        <v/>
      </c>
      <c r="X302" t="str">
        <f t="shared" si="5"/>
        <v>СЦ ШушарыСуперсейф</v>
      </c>
      <c r="Z302" s="8"/>
      <c r="AA302" s="8"/>
      <c r="AB302" s="8"/>
      <c r="AC302" s="8"/>
    </row>
    <row r="303" spans="2:29" x14ac:dyDescent="0.45">
      <c r="B303" t="s">
        <v>99</v>
      </c>
      <c r="C303" t="s">
        <v>107</v>
      </c>
      <c r="D303" s="4">
        <v>-1</v>
      </c>
      <c r="E303" s="4">
        <v>-1</v>
      </c>
      <c r="F303" s="4">
        <v>-1</v>
      </c>
      <c r="G303" s="4">
        <v>-1</v>
      </c>
      <c r="H303" s="4">
        <v>-1</v>
      </c>
      <c r="I303" s="4">
        <v>-1</v>
      </c>
      <c r="J303" s="4">
        <v>-1</v>
      </c>
      <c r="K303" s="4">
        <v>-1</v>
      </c>
      <c r="L303" s="4">
        <v>-1</v>
      </c>
      <c r="M303" s="4">
        <v>-1</v>
      </c>
      <c r="N303" s="4">
        <v>-1</v>
      </c>
      <c r="O303" s="4">
        <v>-1</v>
      </c>
      <c r="P303" s="4">
        <v>-1</v>
      </c>
      <c r="Q303" s="4">
        <v>-1</v>
      </c>
      <c r="R303" s="4">
        <v>-1</v>
      </c>
      <c r="S303" s="4"/>
      <c r="T303" s="4" t="str">
        <f>IF(_xlfn.XLOOKUP(StatTbl[[#This Row],[Join]],TargetSlots[Join],TargetSlots[Join],"Не найдено")&lt;&gt;"Не найдено","Ищем","Игнорируем")</f>
        <v>Игнорируем</v>
      </c>
      <c r="U303" s="3" t="str">
        <f ca="1">IF(COUNTIFS(OFFSET(D303:$Q303,0,SearchDay-1,,15-SearchDay),"&lt;="&amp; ValidC,OFFSET(D303:$Q303,0,SearchDay-1,,15-SearchDay),"&gt;-1")&gt;0,"Есть слоты!","Слотов нет")</f>
        <v>Слотов нет</v>
      </c>
      <c r="V303">
        <f ca="1">IF(T303="Ищем",IF(StatTbl[[#This Row],[Availability]]="Есть слоты!",COUNTIFS(OFFSET(D303:$R303,0,SearchDay-1),"&lt;="&amp; ValidC,OFFSET(D303:$R303,0,SearchDay-1),"&gt;-1"),0),0)</f>
        <v>0</v>
      </c>
      <c r="W303" t="str" cm="1">
        <f t="array" aca="1" ref="W303" ca="1">IF(StatTbl[[#This Row],[Кол-во слотов]]&gt;0, B303&amp;" "&amp;C303&amp;" "&amp;_xlfn.TEXTJOIN(", ",FALSE,TEXT(_xlfn._xlws.FILTER(OFFSET($D$8:$Q$8,0,SearchDay-1,,15-SearchDay),(OFFSET(D303:Q303,0,SearchDay-1,,15-SearchDay)&gt;-1)*(OFFSET(D303:Q303,0,SearchDay-1,,15-SearchDay)&lt;=ValidC)),"ДД/ММ")),"")</f>
        <v/>
      </c>
      <c r="X303" t="str">
        <f t="shared" si="5"/>
        <v>СЦ ШымкентКороба</v>
      </c>
      <c r="Z303" s="8"/>
      <c r="AA303" s="8"/>
      <c r="AB303" s="8"/>
      <c r="AC303" s="8"/>
    </row>
    <row r="304" spans="2:29" x14ac:dyDescent="0.45">
      <c r="B304" t="s">
        <v>99</v>
      </c>
      <c r="C304" t="s">
        <v>108</v>
      </c>
      <c r="D304" s="4">
        <v>-1</v>
      </c>
      <c r="E304" s="4">
        <v>-1</v>
      </c>
      <c r="F304" s="4">
        <v>-1</v>
      </c>
      <c r="G304" s="4">
        <v>-1</v>
      </c>
      <c r="H304" s="4">
        <v>-1</v>
      </c>
      <c r="I304" s="4">
        <v>-1</v>
      </c>
      <c r="J304" s="4">
        <v>-1</v>
      </c>
      <c r="K304" s="4">
        <v>-1</v>
      </c>
      <c r="L304" s="4">
        <v>-1</v>
      </c>
      <c r="M304" s="4">
        <v>-1</v>
      </c>
      <c r="N304" s="4">
        <v>-1</v>
      </c>
      <c r="O304" s="4">
        <v>-1</v>
      </c>
      <c r="P304" s="4">
        <v>-1</v>
      </c>
      <c r="Q304" s="4">
        <v>-1</v>
      </c>
      <c r="R304" s="4">
        <v>-1</v>
      </c>
      <c r="S304" s="4"/>
      <c r="T304" s="4" t="str">
        <f>IF(_xlfn.XLOOKUP(StatTbl[[#This Row],[Join]],TargetSlots[Join],TargetSlots[Join],"Не найдено")&lt;&gt;"Не найдено","Ищем","Игнорируем")</f>
        <v>Игнорируем</v>
      </c>
      <c r="U304" s="3" t="str">
        <f ca="1">IF(COUNTIFS(OFFSET(D304:$Q304,0,SearchDay-1,,15-SearchDay),"&lt;="&amp; ValidC,OFFSET(D304:$Q304,0,SearchDay-1,,15-SearchDay),"&gt;-1")&gt;0,"Есть слоты!","Слотов нет")</f>
        <v>Слотов нет</v>
      </c>
      <c r="V304">
        <f ca="1">IF(T304="Ищем",IF(StatTbl[[#This Row],[Availability]]="Есть слоты!",COUNTIFS(OFFSET(D304:$R304,0,SearchDay-1),"&lt;="&amp; ValidC,OFFSET(D304:$R304,0,SearchDay-1),"&gt;-1"),0),0)</f>
        <v>0</v>
      </c>
      <c r="W304" t="str" cm="1">
        <f t="array" aca="1" ref="W304" ca="1">IF(StatTbl[[#This Row],[Кол-во слотов]]&gt;0, B304&amp;" "&amp;C304&amp;" "&amp;_xlfn.TEXTJOIN(", ",FALSE,TEXT(_xlfn._xlws.FILTER(OFFSET($D$8:$Q$8,0,SearchDay-1,,15-SearchDay),(OFFSET(D304:Q304,0,SearchDay-1,,15-SearchDay)&gt;-1)*(OFFSET(D304:Q304,0,SearchDay-1,,15-SearchDay)&lt;=ValidC)),"ДД/ММ")),"")</f>
        <v/>
      </c>
      <c r="X304" t="str">
        <f t="shared" si="5"/>
        <v>СЦ ШымкентМонопаллеты</v>
      </c>
      <c r="Z304" s="8"/>
      <c r="AA304" s="8"/>
      <c r="AB304" s="8"/>
      <c r="AC304" s="8"/>
    </row>
    <row r="305" spans="2:29" x14ac:dyDescent="0.45">
      <c r="B305" t="s">
        <v>99</v>
      </c>
      <c r="C305" t="s">
        <v>6</v>
      </c>
      <c r="D305" s="4">
        <v>-1</v>
      </c>
      <c r="E305" s="4">
        <v>-1</v>
      </c>
      <c r="F305" s="4">
        <v>-1</v>
      </c>
      <c r="G305" s="4">
        <v>-1</v>
      </c>
      <c r="H305" s="4">
        <v>-1</v>
      </c>
      <c r="I305" s="4">
        <v>-1</v>
      </c>
      <c r="J305" s="4">
        <v>-1</v>
      </c>
      <c r="K305" s="4">
        <v>-1</v>
      </c>
      <c r="L305" s="4">
        <v>-1</v>
      </c>
      <c r="M305" s="4">
        <v>-1</v>
      </c>
      <c r="N305" s="4">
        <v>-1</v>
      </c>
      <c r="O305" s="4">
        <v>-1</v>
      </c>
      <c r="P305" s="4">
        <v>-1</v>
      </c>
      <c r="Q305" s="4">
        <v>-1</v>
      </c>
      <c r="R305" s="4">
        <v>-1</v>
      </c>
      <c r="S305" s="4"/>
      <c r="T305" s="4" t="str">
        <f>IF(_xlfn.XLOOKUP(StatTbl[[#This Row],[Join]],TargetSlots[Join],TargetSlots[Join],"Не найдено")&lt;&gt;"Не найдено","Ищем","Игнорируем")</f>
        <v>Игнорируем</v>
      </c>
      <c r="U305" s="3" t="str">
        <f ca="1">IF(COUNTIFS(OFFSET(D305:$Q305,0,SearchDay-1,,15-SearchDay),"&lt;="&amp; ValidC,OFFSET(D305:$Q305,0,SearchDay-1,,15-SearchDay),"&gt;-1")&gt;0,"Есть слоты!","Слотов нет")</f>
        <v>Слотов нет</v>
      </c>
      <c r="V305">
        <f ca="1">IF(T305="Ищем",IF(StatTbl[[#This Row],[Availability]]="Есть слоты!",COUNTIFS(OFFSET(D305:$R305,0,SearchDay-1),"&lt;="&amp; ValidC,OFFSET(D305:$R305,0,SearchDay-1),"&gt;-1"),0),0)</f>
        <v>0</v>
      </c>
      <c r="W305" t="str" cm="1">
        <f t="array" aca="1" ref="W305" ca="1">IF(StatTbl[[#This Row],[Кол-во слотов]]&gt;0, B305&amp;" "&amp;C305&amp;" "&amp;_xlfn.TEXTJOIN(", ",FALSE,TEXT(_xlfn._xlws.FILTER(OFFSET($D$8:$Q$8,0,SearchDay-1,,15-SearchDay),(OFFSET(D305:Q305,0,SearchDay-1,,15-SearchDay)&gt;-1)*(OFFSET(D305:Q305,0,SearchDay-1,,15-SearchDay)&lt;=ValidC)),"ДД/ММ")),"")</f>
        <v/>
      </c>
      <c r="X305" t="str">
        <f t="shared" si="5"/>
        <v>СЦ ШымкентСуперсейф</v>
      </c>
      <c r="Z305" s="8"/>
      <c r="AA305" s="8"/>
      <c r="AB305" s="8"/>
      <c r="AC305" s="8"/>
    </row>
    <row r="306" spans="2:29" x14ac:dyDescent="0.45">
      <c r="B306" t="s">
        <v>100</v>
      </c>
      <c r="C306" t="s">
        <v>107</v>
      </c>
      <c r="D306" s="4">
        <v>5</v>
      </c>
      <c r="E306" s="4">
        <v>5</v>
      </c>
      <c r="F306" s="4">
        <v>5</v>
      </c>
      <c r="G306" s="4">
        <v>5</v>
      </c>
      <c r="H306" s="4">
        <v>5</v>
      </c>
      <c r="I306" s="4">
        <v>5</v>
      </c>
      <c r="J306" s="4">
        <v>5</v>
      </c>
      <c r="K306" s="4">
        <v>5</v>
      </c>
      <c r="L306" s="4">
        <v>5</v>
      </c>
      <c r="M306" s="4">
        <v>5</v>
      </c>
      <c r="N306" s="4">
        <v>5</v>
      </c>
      <c r="O306" s="4">
        <v>5</v>
      </c>
      <c r="P306" s="4">
        <v>-1</v>
      </c>
      <c r="Q306" s="4">
        <v>5</v>
      </c>
      <c r="R306" s="4">
        <v>-1</v>
      </c>
      <c r="S306" s="4"/>
      <c r="T306" s="4" t="str">
        <f>IF(_xlfn.XLOOKUP(StatTbl[[#This Row],[Join]],TargetSlots[Join],TargetSlots[Join],"Не найдено")&lt;&gt;"Не найдено","Ищем","Игнорируем")</f>
        <v>Игнорируем</v>
      </c>
      <c r="U306" s="3" t="str">
        <f ca="1">IF(COUNTIFS(OFFSET(D306:$Q306,0,SearchDay-1,,15-SearchDay),"&lt;="&amp; ValidC,OFFSET(D306:$Q306,0,SearchDay-1,,15-SearchDay),"&gt;-1")&gt;0,"Есть слоты!","Слотов нет")</f>
        <v>Слотов нет</v>
      </c>
      <c r="V306">
        <f ca="1">IF(T306="Ищем",IF(StatTbl[[#This Row],[Availability]]="Есть слоты!",COUNTIFS(OFFSET(D306:$R306,0,SearchDay-1),"&lt;="&amp; ValidC,OFFSET(D306:$R306,0,SearchDay-1),"&gt;-1"),0),0)</f>
        <v>0</v>
      </c>
      <c r="W306" t="str" cm="1">
        <f t="array" aca="1" ref="W306" ca="1">IF(StatTbl[[#This Row],[Кол-во слотов]]&gt;0, B306&amp;" "&amp;C306&amp;" "&amp;_xlfn.TEXTJOIN(", ",FALSE,TEXT(_xlfn._xlws.FILTER(OFFSET($D$8:$Q$8,0,SearchDay-1,,15-SearchDay),(OFFSET(D306:Q306,0,SearchDay-1,,15-SearchDay)&gt;-1)*(OFFSET(D306:Q306,0,SearchDay-1,,15-SearchDay)&lt;=ValidC)),"ДД/ММ")),"")</f>
        <v/>
      </c>
      <c r="X306" t="str">
        <f t="shared" si="5"/>
        <v>СЦ ЯрославльКороба</v>
      </c>
      <c r="Z306" s="8"/>
      <c r="AA306" s="8"/>
      <c r="AB306" s="8"/>
      <c r="AC306" s="8"/>
    </row>
    <row r="307" spans="2:29" x14ac:dyDescent="0.45">
      <c r="B307" t="s">
        <v>100</v>
      </c>
      <c r="C307" t="s">
        <v>108</v>
      </c>
      <c r="D307" s="4">
        <v>-1</v>
      </c>
      <c r="E307" s="4">
        <v>-1</v>
      </c>
      <c r="F307" s="4">
        <v>-1</v>
      </c>
      <c r="G307" s="4">
        <v>-1</v>
      </c>
      <c r="H307" s="4">
        <v>-1</v>
      </c>
      <c r="I307" s="4">
        <v>-1</v>
      </c>
      <c r="J307" s="4">
        <v>-1</v>
      </c>
      <c r="K307" s="4">
        <v>-1</v>
      </c>
      <c r="L307" s="4">
        <v>-1</v>
      </c>
      <c r="M307" s="4">
        <v>-1</v>
      </c>
      <c r="N307" s="4">
        <v>-1</v>
      </c>
      <c r="O307" s="4">
        <v>-1</v>
      </c>
      <c r="P307" s="4">
        <v>-1</v>
      </c>
      <c r="Q307" s="4">
        <v>-1</v>
      </c>
      <c r="R307" s="4">
        <v>-1</v>
      </c>
      <c r="S307" s="4"/>
      <c r="T307" s="4" t="str">
        <f>IF(_xlfn.XLOOKUP(StatTbl[[#This Row],[Join]],TargetSlots[Join],TargetSlots[Join],"Не найдено")&lt;&gt;"Не найдено","Ищем","Игнорируем")</f>
        <v>Игнорируем</v>
      </c>
      <c r="U307" s="3" t="str">
        <f ca="1">IF(COUNTIFS(OFFSET(D307:$Q307,0,SearchDay-1,,15-SearchDay),"&lt;="&amp; ValidC,OFFSET(D307:$Q307,0,SearchDay-1,,15-SearchDay),"&gt;-1")&gt;0,"Есть слоты!","Слотов нет")</f>
        <v>Слотов нет</v>
      </c>
      <c r="V307">
        <f ca="1">IF(T307="Ищем",IF(StatTbl[[#This Row],[Availability]]="Есть слоты!",COUNTIFS(OFFSET(D307:$R307,0,SearchDay-1),"&lt;="&amp; ValidC,OFFSET(D307:$R307,0,SearchDay-1),"&gt;-1"),0),0)</f>
        <v>0</v>
      </c>
      <c r="W307" t="str" cm="1">
        <f t="array" aca="1" ref="W307" ca="1">IF(StatTbl[[#This Row],[Кол-во слотов]]&gt;0, B307&amp;" "&amp;C307&amp;" "&amp;_xlfn.TEXTJOIN(", ",FALSE,TEXT(_xlfn._xlws.FILTER(OFFSET($D$8:$Q$8,0,SearchDay-1,,15-SearchDay),(OFFSET(D307:Q307,0,SearchDay-1,,15-SearchDay)&gt;-1)*(OFFSET(D307:Q307,0,SearchDay-1,,15-SearchDay)&lt;=ValidC)),"ДД/ММ")),"")</f>
        <v/>
      </c>
      <c r="X307" t="str">
        <f t="shared" si="5"/>
        <v>СЦ ЯрославльМонопаллеты</v>
      </c>
      <c r="Z307" s="8"/>
      <c r="AA307" s="8"/>
      <c r="AB307" s="8"/>
      <c r="AC307" s="8"/>
    </row>
    <row r="308" spans="2:29" x14ac:dyDescent="0.45">
      <c r="B308" t="s">
        <v>100</v>
      </c>
      <c r="C308" t="s">
        <v>6</v>
      </c>
      <c r="D308" s="4">
        <v>-1</v>
      </c>
      <c r="E308" s="4">
        <v>-1</v>
      </c>
      <c r="F308" s="4">
        <v>-1</v>
      </c>
      <c r="G308" s="4">
        <v>-1</v>
      </c>
      <c r="H308" s="4">
        <v>-1</v>
      </c>
      <c r="I308" s="4">
        <v>-1</v>
      </c>
      <c r="J308" s="4">
        <v>-1</v>
      </c>
      <c r="K308" s="4">
        <v>-1</v>
      </c>
      <c r="L308" s="4">
        <v>-1</v>
      </c>
      <c r="M308" s="4">
        <v>-1</v>
      </c>
      <c r="N308" s="4">
        <v>-1</v>
      </c>
      <c r="O308" s="4">
        <v>-1</v>
      </c>
      <c r="P308" s="4">
        <v>-1</v>
      </c>
      <c r="Q308" s="4">
        <v>-1</v>
      </c>
      <c r="R308" s="4">
        <v>-1</v>
      </c>
      <c r="S308" s="4"/>
      <c r="T308" s="4" t="str">
        <f>IF(_xlfn.XLOOKUP(StatTbl[[#This Row],[Join]],TargetSlots[Join],TargetSlots[Join],"Не найдено")&lt;&gt;"Не найдено","Ищем","Игнорируем")</f>
        <v>Игнорируем</v>
      </c>
      <c r="U308" s="3" t="str">
        <f ca="1">IF(COUNTIFS(OFFSET(D308:$Q308,0,SearchDay-1,,15-SearchDay),"&lt;="&amp; ValidC,OFFSET(D308:$Q308,0,SearchDay-1,,15-SearchDay),"&gt;-1")&gt;0,"Есть слоты!","Слотов нет")</f>
        <v>Слотов нет</v>
      </c>
      <c r="V308">
        <f ca="1">IF(T308="Ищем",IF(StatTbl[[#This Row],[Availability]]="Есть слоты!",COUNTIFS(OFFSET(D308:$R308,0,SearchDay-1),"&lt;="&amp; ValidC,OFFSET(D308:$R308,0,SearchDay-1),"&gt;-1"),0),0)</f>
        <v>0</v>
      </c>
      <c r="W308" t="str" cm="1">
        <f t="array" aca="1" ref="W308" ca="1">IF(StatTbl[[#This Row],[Кол-во слотов]]&gt;0, B308&amp;" "&amp;C308&amp;" "&amp;_xlfn.TEXTJOIN(", ",FALSE,TEXT(_xlfn._xlws.FILTER(OFFSET($D$8:$Q$8,0,SearchDay-1,,15-SearchDay),(OFFSET(D308:Q308,0,SearchDay-1,,15-SearchDay)&gt;-1)*(OFFSET(D308:Q308,0,SearchDay-1,,15-SearchDay)&lt;=ValidC)),"ДД/ММ")),"")</f>
        <v/>
      </c>
      <c r="X308" t="str">
        <f t="shared" si="5"/>
        <v>СЦ ЯрославльСуперсейф</v>
      </c>
      <c r="Z308" s="8"/>
      <c r="AA308" s="8"/>
      <c r="AB308" s="8"/>
      <c r="AC308" s="8"/>
    </row>
    <row r="309" spans="2:29" x14ac:dyDescent="0.45">
      <c r="B309" t="s">
        <v>101</v>
      </c>
      <c r="C309" t="s">
        <v>107</v>
      </c>
      <c r="D309" s="4">
        <v>-1</v>
      </c>
      <c r="E309" s="4">
        <v>-1</v>
      </c>
      <c r="F309" s="4">
        <v>3</v>
      </c>
      <c r="G309" s="4">
        <v>-1</v>
      </c>
      <c r="H309" s="4">
        <v>3</v>
      </c>
      <c r="I309" s="4">
        <v>3</v>
      </c>
      <c r="J309" s="4">
        <v>3</v>
      </c>
      <c r="K309" s="4">
        <v>3</v>
      </c>
      <c r="L309" s="4">
        <v>3</v>
      </c>
      <c r="M309" s="4">
        <v>-1</v>
      </c>
      <c r="N309" s="4">
        <v>3</v>
      </c>
      <c r="O309" s="4">
        <v>3</v>
      </c>
      <c r="P309" s="4">
        <v>3</v>
      </c>
      <c r="Q309" s="4">
        <v>3</v>
      </c>
      <c r="R309" s="4">
        <v>-1</v>
      </c>
      <c r="S309" s="4"/>
      <c r="T309" s="4" t="str">
        <f>IF(_xlfn.XLOOKUP(StatTbl[[#This Row],[Join]],TargetSlots[Join],TargetSlots[Join],"Не найдено")&lt;&gt;"Не найдено","Ищем","Игнорируем")</f>
        <v>Ищем</v>
      </c>
      <c r="U309" s="3" t="str">
        <f ca="1">IF(COUNTIFS(OFFSET(D309:$Q309,0,SearchDay-1,,15-SearchDay),"&lt;="&amp; ValidC,OFFSET(D309:$Q309,0,SearchDay-1,,15-SearchDay),"&gt;-1")&gt;0,"Есть слоты!","Слотов нет")</f>
        <v>Слотов нет</v>
      </c>
      <c r="V309">
        <f ca="1">IF(T309="Ищем",IF(StatTbl[[#This Row],[Availability]]="Есть слоты!",COUNTIFS(OFFSET(D309:$R309,0,SearchDay-1),"&lt;="&amp; ValidC,OFFSET(D309:$R309,0,SearchDay-1),"&gt;-1"),0),0)</f>
        <v>0</v>
      </c>
      <c r="W309" t="str" cm="1">
        <f t="array" aca="1" ref="W309" ca="1">IF(StatTbl[[#This Row],[Кол-во слотов]]&gt;0, B309&amp;" "&amp;C309&amp;" "&amp;_xlfn.TEXTJOIN(", ",FALSE,TEXT(_xlfn._xlws.FILTER(OFFSET($D$8:$Q$8,0,SearchDay-1,,15-SearchDay),(OFFSET(D309:Q309,0,SearchDay-1,,15-SearchDay)&gt;-1)*(OFFSET(D309:Q309,0,SearchDay-1,,15-SearchDay)&lt;=ValidC)),"ДД/ММ")),"")</f>
        <v/>
      </c>
      <c r="X309" t="str">
        <f t="shared" si="5"/>
        <v>ТулаКороба</v>
      </c>
      <c r="Z309" s="8"/>
      <c r="AA309" s="8"/>
      <c r="AB309" s="8"/>
      <c r="AC309" s="8"/>
    </row>
    <row r="310" spans="2:29" x14ac:dyDescent="0.45">
      <c r="B310" t="s">
        <v>101</v>
      </c>
      <c r="C310" t="s">
        <v>108</v>
      </c>
      <c r="D310" s="4">
        <v>-1</v>
      </c>
      <c r="E310" s="4">
        <v>-1</v>
      </c>
      <c r="F310" s="4">
        <v>-1</v>
      </c>
      <c r="G310" s="4">
        <v>-1</v>
      </c>
      <c r="H310" s="4">
        <v>-1</v>
      </c>
      <c r="I310" s="4">
        <v>-1</v>
      </c>
      <c r="J310" s="4">
        <v>-1</v>
      </c>
      <c r="K310" s="4">
        <v>-1</v>
      </c>
      <c r="L310" s="4">
        <v>-1</v>
      </c>
      <c r="M310" s="4">
        <v>-1</v>
      </c>
      <c r="N310" s="4">
        <v>-1</v>
      </c>
      <c r="O310" s="4">
        <v>-1</v>
      </c>
      <c r="P310" s="4">
        <v>-1</v>
      </c>
      <c r="Q310" s="4">
        <v>-1</v>
      </c>
      <c r="R310" s="4">
        <v>-1</v>
      </c>
      <c r="S310" s="4"/>
      <c r="T310" s="4" t="str">
        <f>IF(_xlfn.XLOOKUP(StatTbl[[#This Row],[Join]],TargetSlots[Join],TargetSlots[Join],"Не найдено")&lt;&gt;"Не найдено","Ищем","Игнорируем")</f>
        <v>Игнорируем</v>
      </c>
      <c r="U310" s="3" t="str">
        <f ca="1">IF(COUNTIFS(OFFSET(D310:$Q310,0,SearchDay-1,,15-SearchDay),"&lt;="&amp; ValidC,OFFSET(D310:$Q310,0,SearchDay-1,,15-SearchDay),"&gt;-1")&gt;0,"Есть слоты!","Слотов нет")</f>
        <v>Слотов нет</v>
      </c>
      <c r="V310">
        <f ca="1">IF(T310="Ищем",IF(StatTbl[[#This Row],[Availability]]="Есть слоты!",COUNTIFS(OFFSET(D310:$R310,0,SearchDay-1),"&lt;="&amp; ValidC,OFFSET(D310:$R310,0,SearchDay-1),"&gt;-1"),0),0)</f>
        <v>0</v>
      </c>
      <c r="W310" t="str" cm="1">
        <f t="array" aca="1" ref="W310" ca="1">IF(StatTbl[[#This Row],[Кол-во слотов]]&gt;0, B310&amp;" "&amp;C310&amp;" "&amp;_xlfn.TEXTJOIN(", ",FALSE,TEXT(_xlfn._xlws.FILTER(OFFSET($D$8:$Q$8,0,SearchDay-1,,15-SearchDay),(OFFSET(D310:Q310,0,SearchDay-1,,15-SearchDay)&gt;-1)*(OFFSET(D310:Q310,0,SearchDay-1,,15-SearchDay)&lt;=ValidC)),"ДД/ММ")),"")</f>
        <v/>
      </c>
      <c r="X310" t="str">
        <f t="shared" si="5"/>
        <v>ТулаМонопаллеты</v>
      </c>
      <c r="Z310" s="8"/>
      <c r="AA310" s="8"/>
      <c r="AB310" s="8"/>
      <c r="AC310" s="8"/>
    </row>
    <row r="311" spans="2:29" x14ac:dyDescent="0.45">
      <c r="B311" t="s">
        <v>101</v>
      </c>
      <c r="C311" t="s">
        <v>6</v>
      </c>
      <c r="D311" s="4">
        <v>-1</v>
      </c>
      <c r="E311" s="4">
        <v>-1</v>
      </c>
      <c r="F311" s="4">
        <v>-1</v>
      </c>
      <c r="G311" s="4">
        <v>-1</v>
      </c>
      <c r="H311" s="4">
        <v>-1</v>
      </c>
      <c r="I311" s="4">
        <v>-1</v>
      </c>
      <c r="J311" s="4">
        <v>-1</v>
      </c>
      <c r="K311" s="4">
        <v>-1</v>
      </c>
      <c r="L311" s="4">
        <v>-1</v>
      </c>
      <c r="M311" s="4">
        <v>-1</v>
      </c>
      <c r="N311" s="4">
        <v>-1</v>
      </c>
      <c r="O311" s="4">
        <v>-1</v>
      </c>
      <c r="P311" s="4">
        <v>-1</v>
      </c>
      <c r="Q311" s="4">
        <v>-1</v>
      </c>
      <c r="R311" s="4">
        <v>-1</v>
      </c>
      <c r="S311" s="4"/>
      <c r="T311" s="4" t="str">
        <f>IF(_xlfn.XLOOKUP(StatTbl[[#This Row],[Join]],TargetSlots[Join],TargetSlots[Join],"Не найдено")&lt;&gt;"Не найдено","Ищем","Игнорируем")</f>
        <v>Игнорируем</v>
      </c>
      <c r="U311" s="3" t="str">
        <f ca="1">IF(COUNTIFS(OFFSET(D311:$Q311,0,SearchDay-1,,15-SearchDay),"&lt;="&amp; ValidC,OFFSET(D311:$Q311,0,SearchDay-1,,15-SearchDay),"&gt;-1")&gt;0,"Есть слоты!","Слотов нет")</f>
        <v>Слотов нет</v>
      </c>
      <c r="V311">
        <f ca="1">IF(T311="Ищем",IF(StatTbl[[#This Row],[Availability]]="Есть слоты!",COUNTIFS(OFFSET(D311:$R311,0,SearchDay-1),"&lt;="&amp; ValidC,OFFSET(D311:$R311,0,SearchDay-1),"&gt;-1"),0),0)</f>
        <v>0</v>
      </c>
      <c r="W311" t="str" cm="1">
        <f t="array" aca="1" ref="W311" ca="1">IF(StatTbl[[#This Row],[Кол-во слотов]]&gt;0, B311&amp;" "&amp;C311&amp;" "&amp;_xlfn.TEXTJOIN(", ",FALSE,TEXT(_xlfn._xlws.FILTER(OFFSET($D$8:$Q$8,0,SearchDay-1,,15-SearchDay),(OFFSET(D311:Q311,0,SearchDay-1,,15-SearchDay)&gt;-1)*(OFFSET(D311:Q311,0,SearchDay-1,,15-SearchDay)&lt;=ValidC)),"ДД/ММ")),"")</f>
        <v/>
      </c>
      <c r="X311" t="str">
        <f t="shared" si="5"/>
        <v>ТулаСуперсейф</v>
      </c>
      <c r="Z311" s="8"/>
      <c r="AA311" s="8"/>
      <c r="AB311" s="8"/>
      <c r="AC311" s="8"/>
    </row>
    <row r="312" spans="2:29" x14ac:dyDescent="0.45">
      <c r="B312" t="s">
        <v>102</v>
      </c>
      <c r="C312" t="s">
        <v>107</v>
      </c>
      <c r="D312" s="4">
        <v>-1</v>
      </c>
      <c r="E312" s="4">
        <v>-1</v>
      </c>
      <c r="F312" s="4">
        <v>-1</v>
      </c>
      <c r="G312" s="4">
        <v>-1</v>
      </c>
      <c r="H312" s="4">
        <v>-1</v>
      </c>
      <c r="I312" s="4">
        <v>-1</v>
      </c>
      <c r="J312" s="4">
        <v>-1</v>
      </c>
      <c r="K312" s="4">
        <v>-1</v>
      </c>
      <c r="L312" s="4">
        <v>-1</v>
      </c>
      <c r="M312" s="4">
        <v>-1</v>
      </c>
      <c r="N312" s="4">
        <v>-1</v>
      </c>
      <c r="O312" s="4">
        <v>-1</v>
      </c>
      <c r="P312" s="4">
        <v>-1</v>
      </c>
      <c r="Q312" s="4">
        <v>-1</v>
      </c>
      <c r="R312" s="4">
        <v>-1</v>
      </c>
      <c r="S312" s="4"/>
      <c r="T312" s="4" t="str">
        <f>IF(_xlfn.XLOOKUP(StatTbl[[#This Row],[Join]],TargetSlots[Join],TargetSlots[Join],"Не найдено")&lt;&gt;"Не найдено","Ищем","Игнорируем")</f>
        <v>Ищем</v>
      </c>
      <c r="U312" s="3" t="str">
        <f ca="1">IF(COUNTIFS(OFFSET(D312:$Q312,0,SearchDay-1,,15-SearchDay),"&lt;="&amp; ValidC,OFFSET(D312:$Q312,0,SearchDay-1,,15-SearchDay),"&gt;-1")&gt;0,"Есть слоты!","Слотов нет")</f>
        <v>Слотов нет</v>
      </c>
      <c r="V312">
        <f ca="1">IF(T312="Ищем",IF(StatTbl[[#This Row],[Availability]]="Есть слоты!",COUNTIFS(OFFSET(D312:$R312,0,SearchDay-1),"&lt;="&amp; ValidC,OFFSET(D312:$R312,0,SearchDay-1),"&gt;-1"),0),0)</f>
        <v>0</v>
      </c>
      <c r="W312" t="str" cm="1">
        <f t="array" aca="1" ref="W312" ca="1">IF(StatTbl[[#This Row],[Кол-во слотов]]&gt;0, B312&amp;" "&amp;C312&amp;" "&amp;_xlfn.TEXTJOIN(", ",FALSE,TEXT(_xlfn._xlws.FILTER(OFFSET($D$8:$Q$8,0,SearchDay-1,,15-SearchDay),(OFFSET(D312:Q312,0,SearchDay-1,,15-SearchDay)&gt;-1)*(OFFSET(D312:Q312,0,SearchDay-1,,15-SearchDay)&lt;=ValidC)),"ДД/ММ")),"")</f>
        <v/>
      </c>
      <c r="X312" t="str">
        <f t="shared" si="5"/>
        <v>ЧашниковоКороба</v>
      </c>
      <c r="Z312" s="8"/>
      <c r="AA312" s="8"/>
      <c r="AB312" s="8"/>
      <c r="AC312" s="8"/>
    </row>
    <row r="313" spans="2:29" x14ac:dyDescent="0.45">
      <c r="B313" t="s">
        <v>102</v>
      </c>
      <c r="C313" t="s">
        <v>108</v>
      </c>
      <c r="D313" s="4">
        <v>-1</v>
      </c>
      <c r="E313" s="4">
        <v>-1</v>
      </c>
      <c r="F313" s="4">
        <v>-1</v>
      </c>
      <c r="G313" s="4">
        <v>-1</v>
      </c>
      <c r="H313" s="4">
        <v>-1</v>
      </c>
      <c r="I313" s="4">
        <v>-1</v>
      </c>
      <c r="J313" s="4">
        <v>-1</v>
      </c>
      <c r="K313" s="4">
        <v>-1</v>
      </c>
      <c r="L313" s="4">
        <v>-1</v>
      </c>
      <c r="M313" s="4">
        <v>-1</v>
      </c>
      <c r="N313" s="4">
        <v>-1</v>
      </c>
      <c r="O313" s="4">
        <v>-1</v>
      </c>
      <c r="P313" s="4">
        <v>-1</v>
      </c>
      <c r="Q313" s="4">
        <v>-1</v>
      </c>
      <c r="R313" s="4">
        <v>-1</v>
      </c>
      <c r="S313" s="4"/>
      <c r="T313" s="4" t="str">
        <f>IF(_xlfn.XLOOKUP(StatTbl[[#This Row],[Join]],TargetSlots[Join],TargetSlots[Join],"Не найдено")&lt;&gt;"Не найдено","Ищем","Игнорируем")</f>
        <v>Ищем</v>
      </c>
      <c r="U313" s="3" t="str">
        <f ca="1">IF(COUNTIFS(OFFSET(D313:$Q313,0,SearchDay-1,,15-SearchDay),"&lt;="&amp; ValidC,OFFSET(D313:$Q313,0,SearchDay-1,,15-SearchDay),"&gt;-1")&gt;0,"Есть слоты!","Слотов нет")</f>
        <v>Слотов нет</v>
      </c>
      <c r="V313">
        <f ca="1">IF(T313="Ищем",IF(StatTbl[[#This Row],[Availability]]="Есть слоты!",COUNTIFS(OFFSET(D313:$R313,0,SearchDay-1),"&lt;="&amp; ValidC,OFFSET(D313:$R313,0,SearchDay-1),"&gt;-1"),0),0)</f>
        <v>0</v>
      </c>
      <c r="W313" t="str" cm="1">
        <f t="array" aca="1" ref="W313" ca="1">IF(StatTbl[[#This Row],[Кол-во слотов]]&gt;0, B313&amp;" "&amp;C313&amp;" "&amp;_xlfn.TEXTJOIN(", ",FALSE,TEXT(_xlfn._xlws.FILTER(OFFSET($D$8:$Q$8,0,SearchDay-1,,15-SearchDay),(OFFSET(D313:Q313,0,SearchDay-1,,15-SearchDay)&gt;-1)*(OFFSET(D313:Q313,0,SearchDay-1,,15-SearchDay)&lt;=ValidC)),"ДД/ММ")),"")</f>
        <v/>
      </c>
      <c r="X313" t="str">
        <f t="shared" si="5"/>
        <v>ЧашниковоМонопаллеты</v>
      </c>
      <c r="Z313" s="8"/>
      <c r="AA313" s="8"/>
      <c r="AB313" s="8"/>
      <c r="AC313" s="8"/>
    </row>
    <row r="314" spans="2:29" x14ac:dyDescent="0.45">
      <c r="B314" t="s">
        <v>102</v>
      </c>
      <c r="C314" t="s">
        <v>6</v>
      </c>
      <c r="D314" s="4">
        <v>-1</v>
      </c>
      <c r="E314" s="4">
        <v>-1</v>
      </c>
      <c r="F314" s="4">
        <v>-1</v>
      </c>
      <c r="G314" s="4">
        <v>-1</v>
      </c>
      <c r="H314" s="4">
        <v>-1</v>
      </c>
      <c r="I314" s="4">
        <v>-1</v>
      </c>
      <c r="J314" s="4">
        <v>-1</v>
      </c>
      <c r="K314" s="4">
        <v>-1</v>
      </c>
      <c r="L314" s="4">
        <v>-1</v>
      </c>
      <c r="M314" s="4">
        <v>-1</v>
      </c>
      <c r="N314" s="4">
        <v>-1</v>
      </c>
      <c r="O314" s="4">
        <v>-1</v>
      </c>
      <c r="P314" s="4">
        <v>-1</v>
      </c>
      <c r="Q314" s="4">
        <v>-1</v>
      </c>
      <c r="R314" s="4">
        <v>-1</v>
      </c>
      <c r="S314" s="4"/>
      <c r="T314" s="4" t="str">
        <f>IF(_xlfn.XLOOKUP(StatTbl[[#This Row],[Join]],TargetSlots[Join],TargetSlots[Join],"Не найдено")&lt;&gt;"Не найдено","Ищем","Игнорируем")</f>
        <v>Игнорируем</v>
      </c>
      <c r="U314" s="3" t="str">
        <f ca="1">IF(COUNTIFS(OFFSET(D314:$Q314,0,SearchDay-1,,15-SearchDay),"&lt;="&amp; ValidC,OFFSET(D314:$Q314,0,SearchDay-1,,15-SearchDay),"&gt;-1")&gt;0,"Есть слоты!","Слотов нет")</f>
        <v>Слотов нет</v>
      </c>
      <c r="V314">
        <f ca="1">IF(T314="Ищем",IF(StatTbl[[#This Row],[Availability]]="Есть слоты!",COUNTIFS(OFFSET(D314:$R314,0,SearchDay-1),"&lt;="&amp; ValidC,OFFSET(D314:$R314,0,SearchDay-1),"&gt;-1"),0),0)</f>
        <v>0</v>
      </c>
      <c r="W314" t="str" cm="1">
        <f t="array" aca="1" ref="W314" ca="1">IF(StatTbl[[#This Row],[Кол-во слотов]]&gt;0, B314&amp;" "&amp;C314&amp;" "&amp;_xlfn.TEXTJOIN(", ",FALSE,TEXT(_xlfn._xlws.FILTER(OFFSET($D$8:$Q$8,0,SearchDay-1,,15-SearchDay),(OFFSET(D314:Q314,0,SearchDay-1,,15-SearchDay)&gt;-1)*(OFFSET(D314:Q314,0,SearchDay-1,,15-SearchDay)&lt;=ValidC)),"ДД/ММ")),"")</f>
        <v/>
      </c>
      <c r="X314" t="str">
        <f t="shared" si="5"/>
        <v>ЧашниковоСуперсейф</v>
      </c>
      <c r="Z314" s="8"/>
      <c r="AA314" s="8"/>
      <c r="AB314" s="8"/>
      <c r="AC314" s="8"/>
    </row>
    <row r="315" spans="2:29" x14ac:dyDescent="0.45">
      <c r="B315" t="s">
        <v>103</v>
      </c>
      <c r="C315" t="s">
        <v>107</v>
      </c>
      <c r="D315" s="4">
        <v>-1</v>
      </c>
      <c r="E315" s="4">
        <v>-1</v>
      </c>
      <c r="F315" s="4">
        <v>-1</v>
      </c>
      <c r="G315" s="4">
        <v>-1</v>
      </c>
      <c r="H315" s="4">
        <v>-1</v>
      </c>
      <c r="I315" s="4">
        <v>-1</v>
      </c>
      <c r="J315" s="4">
        <v>-1</v>
      </c>
      <c r="K315" s="4">
        <v>-1</v>
      </c>
      <c r="L315" s="4">
        <v>-1</v>
      </c>
      <c r="M315" s="4">
        <v>-1</v>
      </c>
      <c r="N315" s="4">
        <v>-1</v>
      </c>
      <c r="O315" s="4">
        <v>-1</v>
      </c>
      <c r="P315" s="4">
        <v>-1</v>
      </c>
      <c r="Q315" s="4">
        <v>-1</v>
      </c>
      <c r="R315" s="4">
        <v>-1</v>
      </c>
      <c r="S315" s="4"/>
      <c r="T315" s="4" t="str">
        <f>IF(_xlfn.XLOOKUP(StatTbl[[#This Row],[Join]],TargetSlots[Join],TargetSlots[Join],"Не найдено")&lt;&gt;"Не найдено","Ищем","Игнорируем")</f>
        <v>Ищем</v>
      </c>
      <c r="U315" s="3" t="str">
        <f ca="1">IF(COUNTIFS(OFFSET(D315:$Q315,0,SearchDay-1,,15-SearchDay),"&lt;="&amp; ValidC,OFFSET(D315:$Q315,0,SearchDay-1,,15-SearchDay),"&gt;-1")&gt;0,"Есть слоты!","Слотов нет")</f>
        <v>Слотов нет</v>
      </c>
      <c r="V315">
        <f ca="1">IF(T315="Ищем",IF(StatTbl[[#This Row],[Availability]]="Есть слоты!",COUNTIFS(OFFSET(D315:$R315,0,SearchDay-1),"&lt;="&amp; ValidC,OFFSET(D315:$R315,0,SearchDay-1),"&gt;-1"),0),0)</f>
        <v>0</v>
      </c>
      <c r="W315" t="str" cm="1">
        <f t="array" aca="1" ref="W315" ca="1">IF(StatTbl[[#This Row],[Кол-во слотов]]&gt;0, B315&amp;" "&amp;C315&amp;" "&amp;_xlfn.TEXTJOIN(", ",FALSE,TEXT(_xlfn._xlws.FILTER(OFFSET($D$8:$Q$8,0,SearchDay-1,,15-SearchDay),(OFFSET(D315:Q315,0,SearchDay-1,,15-SearchDay)&gt;-1)*(OFFSET(D315:Q315,0,SearchDay-1,,15-SearchDay)&lt;=ValidC)),"ДД/ММ")),"")</f>
        <v/>
      </c>
      <c r="X315" t="str">
        <f t="shared" si="5"/>
        <v>Чехов 1, Новоселки вл 11 стр 2Короба</v>
      </c>
      <c r="Z315" s="8"/>
      <c r="AA315" s="8"/>
      <c r="AB315" s="8"/>
      <c r="AC315" s="8"/>
    </row>
    <row r="316" spans="2:29" x14ac:dyDescent="0.45">
      <c r="B316" t="s">
        <v>103</v>
      </c>
      <c r="C316" t="s">
        <v>108</v>
      </c>
      <c r="D316" s="4">
        <v>-1</v>
      </c>
      <c r="E316" s="4">
        <v>-1</v>
      </c>
      <c r="F316" s="4">
        <v>-1</v>
      </c>
      <c r="G316" s="4">
        <v>-1</v>
      </c>
      <c r="H316" s="4">
        <v>-1</v>
      </c>
      <c r="I316" s="4">
        <v>-1</v>
      </c>
      <c r="J316" s="4">
        <v>-1</v>
      </c>
      <c r="K316" s="4">
        <v>-1</v>
      </c>
      <c r="L316" s="4">
        <v>-1</v>
      </c>
      <c r="M316" s="4">
        <v>-1</v>
      </c>
      <c r="N316" s="4">
        <v>-1</v>
      </c>
      <c r="O316" s="4">
        <v>-1</v>
      </c>
      <c r="P316" s="4">
        <v>-1</v>
      </c>
      <c r="Q316" s="4">
        <v>-1</v>
      </c>
      <c r="R316" s="4">
        <v>-1</v>
      </c>
      <c r="S316" s="4"/>
      <c r="T316" s="4" t="str">
        <f>IF(_xlfn.XLOOKUP(StatTbl[[#This Row],[Join]],TargetSlots[Join],TargetSlots[Join],"Не найдено")&lt;&gt;"Не найдено","Ищем","Игнорируем")</f>
        <v>Игнорируем</v>
      </c>
      <c r="U316" s="3" t="str">
        <f ca="1">IF(COUNTIFS(OFFSET(D316:$Q316,0,SearchDay-1,,15-SearchDay),"&lt;="&amp; ValidC,OFFSET(D316:$Q316,0,SearchDay-1,,15-SearchDay),"&gt;-1")&gt;0,"Есть слоты!","Слотов нет")</f>
        <v>Слотов нет</v>
      </c>
      <c r="V316">
        <f ca="1">IF(T316="Ищем",IF(StatTbl[[#This Row],[Availability]]="Есть слоты!",COUNTIFS(OFFSET(D316:$R316,0,SearchDay-1),"&lt;="&amp; ValidC,OFFSET(D316:$R316,0,SearchDay-1),"&gt;-1"),0),0)</f>
        <v>0</v>
      </c>
      <c r="W316" t="str" cm="1">
        <f t="array" aca="1" ref="W316" ca="1">IF(StatTbl[[#This Row],[Кол-во слотов]]&gt;0, B316&amp;" "&amp;C316&amp;" "&amp;_xlfn.TEXTJOIN(", ",FALSE,TEXT(_xlfn._xlws.FILTER(OFFSET($D$8:$Q$8,0,SearchDay-1,,15-SearchDay),(OFFSET(D316:Q316,0,SearchDay-1,,15-SearchDay)&gt;-1)*(OFFSET(D316:Q316,0,SearchDay-1,,15-SearchDay)&lt;=ValidC)),"ДД/ММ")),"")</f>
        <v/>
      </c>
      <c r="X316" t="str">
        <f t="shared" si="5"/>
        <v>Чехов 1, Новоселки вл 11 стр 2Монопаллеты</v>
      </c>
      <c r="Z316" s="8"/>
      <c r="AA316" s="8"/>
      <c r="AB316" s="8"/>
      <c r="AC316" s="8"/>
    </row>
    <row r="317" spans="2:29" x14ac:dyDescent="0.45">
      <c r="B317" t="s">
        <v>103</v>
      </c>
      <c r="C317" t="s">
        <v>6</v>
      </c>
      <c r="D317" s="4">
        <v>-1</v>
      </c>
      <c r="E317" s="4">
        <v>-1</v>
      </c>
      <c r="F317" s="4">
        <v>-1</v>
      </c>
      <c r="G317" s="4">
        <v>-1</v>
      </c>
      <c r="H317" s="4">
        <v>-1</v>
      </c>
      <c r="I317" s="4">
        <v>-1</v>
      </c>
      <c r="J317" s="4">
        <v>-1</v>
      </c>
      <c r="K317" s="4">
        <v>-1</v>
      </c>
      <c r="L317" s="4">
        <v>-1</v>
      </c>
      <c r="M317" s="4">
        <v>-1</v>
      </c>
      <c r="N317" s="4">
        <v>-1</v>
      </c>
      <c r="O317" s="4">
        <v>-1</v>
      </c>
      <c r="P317" s="4">
        <v>-1</v>
      </c>
      <c r="Q317" s="4">
        <v>-1</v>
      </c>
      <c r="R317" s="4">
        <v>-1</v>
      </c>
      <c r="S317" s="4"/>
      <c r="T317" s="4" t="str">
        <f>IF(_xlfn.XLOOKUP(StatTbl[[#This Row],[Join]],TargetSlots[Join],TargetSlots[Join],"Не найдено")&lt;&gt;"Не найдено","Ищем","Игнорируем")</f>
        <v>Игнорируем</v>
      </c>
      <c r="U317" s="3" t="str">
        <f ca="1">IF(COUNTIFS(OFFSET(D317:$Q317,0,SearchDay-1,,15-SearchDay),"&lt;="&amp; ValidC,OFFSET(D317:$Q317,0,SearchDay-1,,15-SearchDay),"&gt;-1")&gt;0,"Есть слоты!","Слотов нет")</f>
        <v>Слотов нет</v>
      </c>
      <c r="V317">
        <f ca="1">IF(T317="Ищем",IF(StatTbl[[#This Row],[Availability]]="Есть слоты!",COUNTIFS(OFFSET(D317:$R317,0,SearchDay-1),"&lt;="&amp; ValidC,OFFSET(D317:$R317,0,SearchDay-1),"&gt;-1"),0),0)</f>
        <v>0</v>
      </c>
      <c r="W317" t="str" cm="1">
        <f t="array" aca="1" ref="W317" ca="1">IF(StatTbl[[#This Row],[Кол-во слотов]]&gt;0, B317&amp;" "&amp;C317&amp;" "&amp;_xlfn.TEXTJOIN(", ",FALSE,TEXT(_xlfn._xlws.FILTER(OFFSET($D$8:$Q$8,0,SearchDay-1,,15-SearchDay),(OFFSET(D317:Q317,0,SearchDay-1,,15-SearchDay)&gt;-1)*(OFFSET(D317:Q317,0,SearchDay-1,,15-SearchDay)&lt;=ValidC)),"ДД/ММ")),"")</f>
        <v/>
      </c>
      <c r="X317" t="str">
        <f t="shared" si="5"/>
        <v>Чехов 1, Новоселки вл 11 стр 2Суперсейф</v>
      </c>
      <c r="Z317" s="8"/>
      <c r="AA317" s="8"/>
      <c r="AB317" s="8"/>
      <c r="AC317" s="8"/>
    </row>
    <row r="318" spans="2:29" x14ac:dyDescent="0.45">
      <c r="B318" t="s">
        <v>104</v>
      </c>
      <c r="C318" t="s">
        <v>107</v>
      </c>
      <c r="D318" s="4">
        <v>-1</v>
      </c>
      <c r="E318" s="4">
        <v>-1</v>
      </c>
      <c r="F318" s="4">
        <v>-1</v>
      </c>
      <c r="G318" s="4">
        <v>-1</v>
      </c>
      <c r="H318" s="4">
        <v>-1</v>
      </c>
      <c r="I318" s="4">
        <v>-1</v>
      </c>
      <c r="J318" s="4">
        <v>-1</v>
      </c>
      <c r="K318" s="4">
        <v>-1</v>
      </c>
      <c r="L318" s="4">
        <v>-1</v>
      </c>
      <c r="M318" s="4">
        <v>-1</v>
      </c>
      <c r="N318" s="4">
        <v>-1</v>
      </c>
      <c r="O318" s="4">
        <v>-1</v>
      </c>
      <c r="P318" s="4">
        <v>-1</v>
      </c>
      <c r="Q318" s="4">
        <v>-1</v>
      </c>
      <c r="R318" s="4">
        <v>-1</v>
      </c>
      <c r="S318" s="4"/>
      <c r="T318" s="4" t="str">
        <f>IF(_xlfn.XLOOKUP(StatTbl[[#This Row],[Join]],TargetSlots[Join],TargetSlots[Join],"Не найдено")&lt;&gt;"Не найдено","Ищем","Игнорируем")</f>
        <v>Ищем</v>
      </c>
      <c r="U318" s="3" t="str">
        <f ca="1">IF(COUNTIFS(OFFSET(D318:$Q318,0,SearchDay-1,,15-SearchDay),"&lt;="&amp; ValidC,OFFSET(D318:$Q318,0,SearchDay-1,,15-SearchDay),"&gt;-1")&gt;0,"Есть слоты!","Слотов нет")</f>
        <v>Слотов нет</v>
      </c>
      <c r="V318">
        <f ca="1">IF(T318="Ищем",IF(StatTbl[[#This Row],[Availability]]="Есть слоты!",COUNTIFS(OFFSET(D318:$R318,0,SearchDay-1),"&lt;="&amp; ValidC,OFFSET(D318:$R318,0,SearchDay-1),"&gt;-1"),0),0)</f>
        <v>0</v>
      </c>
      <c r="W318" t="str" cm="1">
        <f t="array" aca="1" ref="W318" ca="1">IF(StatTbl[[#This Row],[Кол-во слотов]]&gt;0, B318&amp;" "&amp;C318&amp;" "&amp;_xlfn.TEXTJOIN(", ",FALSE,TEXT(_xlfn._xlws.FILTER(OFFSET($D$8:$Q$8,0,SearchDay-1,,15-SearchDay),(OFFSET(D318:Q318,0,SearchDay-1,,15-SearchDay)&gt;-1)*(OFFSET(D318:Q318,0,SearchDay-1,,15-SearchDay)&lt;=ValidC)),"ДД/ММ")),"")</f>
        <v/>
      </c>
      <c r="X318" t="str">
        <f t="shared" si="5"/>
        <v>Чехов 2, Новоселки вл 11 стр 7Короба</v>
      </c>
      <c r="Z318" s="8"/>
      <c r="AA318" s="8"/>
      <c r="AB318" s="8"/>
      <c r="AC318" s="8"/>
    </row>
    <row r="319" spans="2:29" x14ac:dyDescent="0.45">
      <c r="B319" t="s">
        <v>104</v>
      </c>
      <c r="C319" t="s">
        <v>108</v>
      </c>
      <c r="D319" s="4">
        <v>-1</v>
      </c>
      <c r="E319" s="4">
        <v>-1</v>
      </c>
      <c r="F319" s="4">
        <v>-1</v>
      </c>
      <c r="G319" s="4">
        <v>-1</v>
      </c>
      <c r="H319" s="4">
        <v>-1</v>
      </c>
      <c r="I319" s="4">
        <v>-1</v>
      </c>
      <c r="J319" s="4">
        <v>-1</v>
      </c>
      <c r="K319" s="4">
        <v>-1</v>
      </c>
      <c r="L319" s="4">
        <v>-1</v>
      </c>
      <c r="M319" s="4">
        <v>-1</v>
      </c>
      <c r="N319" s="4">
        <v>-1</v>
      </c>
      <c r="O319" s="4">
        <v>-1</v>
      </c>
      <c r="P319" s="4">
        <v>-1</v>
      </c>
      <c r="Q319" s="4">
        <v>-1</v>
      </c>
      <c r="R319" s="4">
        <v>-1</v>
      </c>
      <c r="S319" s="4"/>
      <c r="T319" s="4" t="str">
        <f>IF(_xlfn.XLOOKUP(StatTbl[[#This Row],[Join]],TargetSlots[Join],TargetSlots[Join],"Не найдено")&lt;&gt;"Не найдено","Ищем","Игнорируем")</f>
        <v>Игнорируем</v>
      </c>
      <c r="U319" s="3" t="str">
        <f ca="1">IF(COUNTIFS(OFFSET(D319:$Q319,0,SearchDay-1,,15-SearchDay),"&lt;="&amp; ValidC,OFFSET(D319:$Q319,0,SearchDay-1,,15-SearchDay),"&gt;-1")&gt;0,"Есть слоты!","Слотов нет")</f>
        <v>Слотов нет</v>
      </c>
      <c r="V319">
        <f ca="1">IF(T319="Ищем",IF(StatTbl[[#This Row],[Availability]]="Есть слоты!",COUNTIFS(OFFSET(D319:$R319,0,SearchDay-1),"&lt;="&amp; ValidC,OFFSET(D319:$R319,0,SearchDay-1),"&gt;-1"),0),0)</f>
        <v>0</v>
      </c>
      <c r="W319" t="str" cm="1">
        <f t="array" aca="1" ref="W319" ca="1">IF(StatTbl[[#This Row],[Кол-во слотов]]&gt;0, B319&amp;" "&amp;C319&amp;" "&amp;_xlfn.TEXTJOIN(", ",FALSE,TEXT(_xlfn._xlws.FILTER(OFFSET($D$8:$Q$8,0,SearchDay-1,,15-SearchDay),(OFFSET(D319:Q319,0,SearchDay-1,,15-SearchDay)&gt;-1)*(OFFSET(D319:Q319,0,SearchDay-1,,15-SearchDay)&lt;=ValidC)),"ДД/ММ")),"")</f>
        <v/>
      </c>
      <c r="X319" t="str">
        <f t="shared" si="5"/>
        <v>Чехов 2, Новоселки вл 11 стр 7Монопаллеты</v>
      </c>
      <c r="Z319" s="8"/>
      <c r="AA319" s="8"/>
      <c r="AB319" s="8"/>
      <c r="AC319" s="8"/>
    </row>
    <row r="320" spans="2:29" x14ac:dyDescent="0.45">
      <c r="B320" t="s">
        <v>104</v>
      </c>
      <c r="C320" t="s">
        <v>6</v>
      </c>
      <c r="D320" s="4">
        <v>-1</v>
      </c>
      <c r="E320" s="4">
        <v>-1</v>
      </c>
      <c r="F320" s="4">
        <v>-1</v>
      </c>
      <c r="G320" s="4">
        <v>-1</v>
      </c>
      <c r="H320" s="4">
        <v>-1</v>
      </c>
      <c r="I320" s="4">
        <v>-1</v>
      </c>
      <c r="J320" s="4">
        <v>-1</v>
      </c>
      <c r="K320" s="4">
        <v>-1</v>
      </c>
      <c r="L320" s="4">
        <v>-1</v>
      </c>
      <c r="M320" s="4">
        <v>-1</v>
      </c>
      <c r="N320" s="4">
        <v>-1</v>
      </c>
      <c r="O320" s="4">
        <v>-1</v>
      </c>
      <c r="P320" s="4">
        <v>-1</v>
      </c>
      <c r="Q320" s="4">
        <v>-1</v>
      </c>
      <c r="R320" s="4">
        <v>-1</v>
      </c>
      <c r="S320" s="4"/>
      <c r="T320" s="4" t="str">
        <f>IF(_xlfn.XLOOKUP(StatTbl[[#This Row],[Join]],TargetSlots[Join],TargetSlots[Join],"Не найдено")&lt;&gt;"Не найдено","Ищем","Игнорируем")</f>
        <v>Игнорируем</v>
      </c>
      <c r="U320" s="3" t="str">
        <f ca="1">IF(COUNTIFS(OFFSET(D320:$Q320,0,SearchDay-1,,15-SearchDay),"&lt;="&amp; ValidC,OFFSET(D320:$Q320,0,SearchDay-1,,15-SearchDay),"&gt;-1")&gt;0,"Есть слоты!","Слотов нет")</f>
        <v>Слотов нет</v>
      </c>
      <c r="V320">
        <f ca="1">IF(T320="Ищем",IF(StatTbl[[#This Row],[Availability]]="Есть слоты!",COUNTIFS(OFFSET(D320:$R320,0,SearchDay-1),"&lt;="&amp; ValidC,OFFSET(D320:$R320,0,SearchDay-1),"&gt;-1"),0),0)</f>
        <v>0</v>
      </c>
      <c r="W320" t="str" cm="1">
        <f t="array" aca="1" ref="W320" ca="1">IF(StatTbl[[#This Row],[Кол-во слотов]]&gt;0, B320&amp;" "&amp;C320&amp;" "&amp;_xlfn.TEXTJOIN(", ",FALSE,TEXT(_xlfn._xlws.FILTER(OFFSET($D$8:$Q$8,0,SearchDay-1,,15-SearchDay),(OFFSET(D320:Q320,0,SearchDay-1,,15-SearchDay)&gt;-1)*(OFFSET(D320:Q320,0,SearchDay-1,,15-SearchDay)&lt;=ValidC)),"ДД/ММ")),"")</f>
        <v/>
      </c>
      <c r="X320" t="str">
        <f t="shared" si="5"/>
        <v>Чехов 2, Новоселки вл 11 стр 7Суперсейф</v>
      </c>
      <c r="Z320" s="8"/>
      <c r="AA320" s="8"/>
      <c r="AB320" s="8"/>
      <c r="AC320" s="8"/>
    </row>
    <row r="321" spans="2:29" x14ac:dyDescent="0.45">
      <c r="B321" t="s">
        <v>105</v>
      </c>
      <c r="C321" t="s">
        <v>107</v>
      </c>
      <c r="D321" s="4">
        <v>-1</v>
      </c>
      <c r="E321" s="4">
        <v>-1</v>
      </c>
      <c r="F321" s="4">
        <v>-1</v>
      </c>
      <c r="G321" s="4">
        <v>-1</v>
      </c>
      <c r="H321" s="4">
        <v>-1</v>
      </c>
      <c r="I321" s="4">
        <v>-1</v>
      </c>
      <c r="J321" s="4">
        <v>-1</v>
      </c>
      <c r="K321" s="4">
        <v>-1</v>
      </c>
      <c r="L321" s="4">
        <v>-1</v>
      </c>
      <c r="M321" s="4">
        <v>-1</v>
      </c>
      <c r="N321" s="4">
        <v>-1</v>
      </c>
      <c r="O321" s="4">
        <v>-1</v>
      </c>
      <c r="P321" s="4">
        <v>-1</v>
      </c>
      <c r="Q321" s="4">
        <v>-1</v>
      </c>
      <c r="R321" s="4">
        <v>-1</v>
      </c>
      <c r="S321" s="4"/>
      <c r="T321" s="4" t="str">
        <f>IF(_xlfn.XLOOKUP(StatTbl[[#This Row],[Join]],TargetSlots[Join],TargetSlots[Join],"Не найдено")&lt;&gt;"Не найдено","Ищем","Игнорируем")</f>
        <v>Игнорируем</v>
      </c>
      <c r="U321" s="3" t="str">
        <f ca="1">IF(COUNTIFS(OFFSET(D321:$Q321,0,SearchDay-1,,15-SearchDay),"&lt;="&amp; ValidC,OFFSET(D321:$Q321,0,SearchDay-1,,15-SearchDay),"&gt;-1")&gt;0,"Есть слоты!","Слотов нет")</f>
        <v>Слотов нет</v>
      </c>
      <c r="V321">
        <f ca="1">IF(T321="Ищем",IF(StatTbl[[#This Row],[Availability]]="Есть слоты!",COUNTIFS(OFFSET(D321:$R321,0,SearchDay-1),"&lt;="&amp; ValidC,OFFSET(D321:$R321,0,SearchDay-1),"&gt;-1"),0),0)</f>
        <v>0</v>
      </c>
      <c r="W321" t="str" cm="1">
        <f t="array" aca="1" ref="W321" ca="1">IF(StatTbl[[#This Row],[Кол-во слотов]]&gt;0, B321&amp;" "&amp;C321&amp;" "&amp;_xlfn.TEXTJOIN(", ",FALSE,TEXT(_xlfn._xlws.FILTER(OFFSET($D$8:$Q$8,0,SearchDay-1,,15-SearchDay),(OFFSET(D321:Q321,0,SearchDay-1,,15-SearchDay)&gt;-1)*(OFFSET(D321:Q321,0,SearchDay-1,,15-SearchDay)&lt;=ValidC)),"ДД/ММ")),"")</f>
        <v/>
      </c>
      <c r="X321" t="str">
        <f t="shared" si="5"/>
        <v>Шушары СГТКороба</v>
      </c>
      <c r="Z321" s="8"/>
      <c r="AA321" s="8"/>
      <c r="AB321" s="8"/>
      <c r="AC321" s="8"/>
    </row>
    <row r="322" spans="2:29" x14ac:dyDescent="0.45">
      <c r="B322" t="s">
        <v>105</v>
      </c>
      <c r="C322" t="s">
        <v>108</v>
      </c>
      <c r="D322" s="4">
        <v>-1</v>
      </c>
      <c r="E322" s="4">
        <v>-1</v>
      </c>
      <c r="F322" s="4">
        <v>-1</v>
      </c>
      <c r="G322" s="4">
        <v>-1</v>
      </c>
      <c r="H322" s="4">
        <v>-1</v>
      </c>
      <c r="I322" s="4">
        <v>-1</v>
      </c>
      <c r="J322" s="4">
        <v>-1</v>
      </c>
      <c r="K322" s="4">
        <v>-1</v>
      </c>
      <c r="L322" s="4">
        <v>-1</v>
      </c>
      <c r="M322" s="4">
        <v>-1</v>
      </c>
      <c r="N322" s="4">
        <v>-1</v>
      </c>
      <c r="O322" s="4">
        <v>-1</v>
      </c>
      <c r="P322" s="4">
        <v>-1</v>
      </c>
      <c r="Q322" s="4">
        <v>-1</v>
      </c>
      <c r="R322" s="4">
        <v>-1</v>
      </c>
      <c r="S322" s="4"/>
      <c r="T322" s="4" t="str">
        <f>IF(_xlfn.XLOOKUP(StatTbl[[#This Row],[Join]],TargetSlots[Join],TargetSlots[Join],"Не найдено")&lt;&gt;"Не найдено","Ищем","Игнорируем")</f>
        <v>Игнорируем</v>
      </c>
      <c r="U322" s="3" t="str">
        <f ca="1">IF(COUNTIFS(OFFSET(D322:$Q322,0,SearchDay-1,,15-SearchDay),"&lt;="&amp; ValidC,OFFSET(D322:$Q322,0,SearchDay-1,,15-SearchDay),"&gt;-1")&gt;0,"Есть слоты!","Слотов нет")</f>
        <v>Слотов нет</v>
      </c>
      <c r="V322">
        <f ca="1">IF(T322="Ищем",IF(StatTbl[[#This Row],[Availability]]="Есть слоты!",COUNTIFS(OFFSET(D322:$R322,0,SearchDay-1),"&lt;="&amp; ValidC,OFFSET(D322:$R322,0,SearchDay-1),"&gt;-1"),0),0)</f>
        <v>0</v>
      </c>
      <c r="W322" t="str" cm="1">
        <f t="array" aca="1" ref="W322" ca="1">IF(StatTbl[[#This Row],[Кол-во слотов]]&gt;0, B322&amp;" "&amp;C322&amp;" "&amp;_xlfn.TEXTJOIN(", ",FALSE,TEXT(_xlfn._xlws.FILTER(OFFSET($D$8:$Q$8,0,SearchDay-1,,15-SearchDay),(OFFSET(D322:Q322,0,SearchDay-1,,15-SearchDay)&gt;-1)*(OFFSET(D322:Q322,0,SearchDay-1,,15-SearchDay)&lt;=ValidC)),"ДД/ММ")),"")</f>
        <v/>
      </c>
      <c r="X322" t="str">
        <f t="shared" si="5"/>
        <v>Шушары СГТМонопаллеты</v>
      </c>
      <c r="Z322" s="8"/>
      <c r="AA322" s="8"/>
      <c r="AB322" s="8"/>
      <c r="AC322" s="8"/>
    </row>
    <row r="323" spans="2:29" x14ac:dyDescent="0.45">
      <c r="B323" t="s">
        <v>105</v>
      </c>
      <c r="C323" t="s">
        <v>6</v>
      </c>
      <c r="D323" s="4">
        <v>-1</v>
      </c>
      <c r="E323" s="4">
        <v>-1</v>
      </c>
      <c r="F323" s="4">
        <v>-1</v>
      </c>
      <c r="G323" s="4">
        <v>-1</v>
      </c>
      <c r="H323" s="4">
        <v>-1</v>
      </c>
      <c r="I323" s="4">
        <v>-1</v>
      </c>
      <c r="J323" s="4">
        <v>-1</v>
      </c>
      <c r="K323" s="4">
        <v>-1</v>
      </c>
      <c r="L323" s="4">
        <v>-1</v>
      </c>
      <c r="M323" s="4">
        <v>-1</v>
      </c>
      <c r="N323" s="4">
        <v>-1</v>
      </c>
      <c r="O323" s="4">
        <v>-1</v>
      </c>
      <c r="P323" s="4">
        <v>-1</v>
      </c>
      <c r="Q323" s="4">
        <v>-1</v>
      </c>
      <c r="R323" s="4">
        <v>-1</v>
      </c>
      <c r="S323" s="4"/>
      <c r="T323" s="4" t="str">
        <f>IF(_xlfn.XLOOKUP(StatTbl[[#This Row],[Join]],TargetSlots[Join],TargetSlots[Join],"Не найдено")&lt;&gt;"Не найдено","Ищем","Игнорируем")</f>
        <v>Игнорируем</v>
      </c>
      <c r="U323" s="3" t="str">
        <f ca="1">IF(COUNTIFS(OFFSET(D323:$Q323,0,SearchDay-1,,15-SearchDay),"&lt;="&amp; ValidC,OFFSET(D323:$Q323,0,SearchDay-1,,15-SearchDay),"&gt;-1")&gt;0,"Есть слоты!","Слотов нет")</f>
        <v>Слотов нет</v>
      </c>
      <c r="V323">
        <f ca="1">IF(T323="Ищем",IF(StatTbl[[#This Row],[Availability]]="Есть слоты!",COUNTIFS(OFFSET(D323:$R323,0,SearchDay-1),"&lt;="&amp; ValidC,OFFSET(D323:$R323,0,SearchDay-1),"&gt;-1"),0),0)</f>
        <v>0</v>
      </c>
      <c r="W323" t="str" cm="1">
        <f t="array" aca="1" ref="W323" ca="1">IF(StatTbl[[#This Row],[Кол-во слотов]]&gt;0, B323&amp;" "&amp;C323&amp;" "&amp;_xlfn.TEXTJOIN(", ",FALSE,TEXT(_xlfn._xlws.FILTER(OFFSET($D$8:$Q$8,0,SearchDay-1,,15-SearchDay),(OFFSET(D323:Q323,0,SearchDay-1,,15-SearchDay)&gt;-1)*(OFFSET(D323:Q323,0,SearchDay-1,,15-SearchDay)&lt;=ValidC)),"ДД/ММ")),"")</f>
        <v/>
      </c>
      <c r="X323" t="str">
        <f t="shared" si="5"/>
        <v>Шушары СГТСуперсейф</v>
      </c>
      <c r="Z323" s="8"/>
      <c r="AA323" s="8"/>
      <c r="AB323" s="8"/>
      <c r="AC323" s="8"/>
    </row>
    <row r="324" spans="2:29" x14ac:dyDescent="0.45">
      <c r="B324" t="s">
        <v>181</v>
      </c>
      <c r="C324" t="s">
        <v>107</v>
      </c>
      <c r="D324" s="4">
        <v>-1</v>
      </c>
      <c r="E324" s="4">
        <v>-1</v>
      </c>
      <c r="F324" s="4">
        <v>-1</v>
      </c>
      <c r="G324" s="4">
        <v>-1</v>
      </c>
      <c r="H324" s="4">
        <v>-1</v>
      </c>
      <c r="I324" s="4">
        <v>-1</v>
      </c>
      <c r="J324" s="4">
        <v>-1</v>
      </c>
      <c r="K324" s="4">
        <v>-1</v>
      </c>
      <c r="L324" s="4">
        <v>-1</v>
      </c>
      <c r="M324" s="4">
        <v>-1</v>
      </c>
      <c r="N324" s="4">
        <v>-1</v>
      </c>
      <c r="O324" s="4">
        <v>-1</v>
      </c>
      <c r="P324" s="4">
        <v>-1</v>
      </c>
      <c r="Q324" s="4">
        <v>-1</v>
      </c>
      <c r="R324" s="4">
        <v>-1</v>
      </c>
      <c r="S324" s="4"/>
      <c r="T324" s="4" t="str">
        <f>IF(_xlfn.XLOOKUP(StatTbl[[#This Row],[Join]],TargetSlots[Join],TargetSlots[Join],"Не найдено")&lt;&gt;"Не найдено","Ищем","Игнорируем")</f>
        <v>Игнорируем</v>
      </c>
      <c r="U324" s="3" t="str">
        <f ca="1">IF(COUNTIFS(OFFSET(D324:$Q324,0,SearchDay-1,,15-SearchDay),"&lt;="&amp; ValidC,OFFSET(D324:$Q324,0,SearchDay-1,,15-SearchDay),"&gt;-1")&gt;0,"Есть слоты!","Слотов нет")</f>
        <v>Слотов нет</v>
      </c>
      <c r="V324">
        <f ca="1">IF(T324="Ищем",IF(StatTbl[[#This Row],[Availability]]="Есть слоты!",COUNTIFS(OFFSET(D324:$R324,0,SearchDay-1),"&lt;="&amp; ValidC,OFFSET(D324:$R324,0,SearchDay-1),"&gt;-1"),0),0)</f>
        <v>0</v>
      </c>
      <c r="W324" t="str" cm="1">
        <f t="array" aca="1" ref="W324" ca="1">IF(StatTbl[[#This Row],[Кол-во слотов]]&gt;0, B324&amp;" "&amp;C324&amp;" "&amp;_xlfn.TEXTJOIN(", ",FALSE,TEXT(_xlfn._xlws.FILTER(OFFSET($D$8:$Q$8,0,SearchDay-1,,15-SearchDay),(OFFSET(D324:Q324,0,SearchDay-1,,15-SearchDay)&gt;-1)*(OFFSET(D324:Q324,0,SearchDay-1,,15-SearchDay)&lt;=ValidC)),"ДД/ММ")),"")</f>
        <v/>
      </c>
      <c r="X324" t="str">
        <f t="shared" si="5"/>
        <v>ЩербинкаКороба</v>
      </c>
      <c r="Z324" s="8"/>
      <c r="AA324" s="8"/>
      <c r="AB324" s="8"/>
      <c r="AC324" s="8"/>
    </row>
    <row r="325" spans="2:29" x14ac:dyDescent="0.45">
      <c r="B325" t="s">
        <v>181</v>
      </c>
      <c r="C325" t="s">
        <v>108</v>
      </c>
      <c r="D325" s="4">
        <v>-1</v>
      </c>
      <c r="E325" s="4">
        <v>-1</v>
      </c>
      <c r="F325" s="4">
        <v>-1</v>
      </c>
      <c r="G325" s="4">
        <v>-1</v>
      </c>
      <c r="H325" s="4">
        <v>-1</v>
      </c>
      <c r="I325" s="4">
        <v>-1</v>
      </c>
      <c r="J325" s="4">
        <v>-1</v>
      </c>
      <c r="K325" s="4">
        <v>-1</v>
      </c>
      <c r="L325" s="4">
        <v>-1</v>
      </c>
      <c r="M325" s="4">
        <v>-1</v>
      </c>
      <c r="N325" s="4">
        <v>-1</v>
      </c>
      <c r="O325" s="4">
        <v>-1</v>
      </c>
      <c r="P325" s="4">
        <v>-1</v>
      </c>
      <c r="Q325" s="4">
        <v>-1</v>
      </c>
      <c r="R325" s="4">
        <v>-1</v>
      </c>
      <c r="S325" s="4"/>
      <c r="T325" s="4" t="str">
        <f>IF(_xlfn.XLOOKUP(StatTbl[[#This Row],[Join]],TargetSlots[Join],TargetSlots[Join],"Не найдено")&lt;&gt;"Не найдено","Ищем","Игнорируем")</f>
        <v>Игнорируем</v>
      </c>
      <c r="U325" s="3" t="str">
        <f ca="1">IF(COUNTIFS(OFFSET(D325:$Q325,0,SearchDay-1,,15-SearchDay),"&lt;="&amp; ValidC,OFFSET(D325:$Q325,0,SearchDay-1,,15-SearchDay),"&gt;-1")&gt;0,"Есть слоты!","Слотов нет")</f>
        <v>Слотов нет</v>
      </c>
      <c r="V325">
        <f ca="1">IF(T325="Ищем",IF(StatTbl[[#This Row],[Availability]]="Есть слоты!",COUNTIFS(OFFSET(D325:$R325,0,SearchDay-1),"&lt;="&amp; ValidC,OFFSET(D325:$R325,0,SearchDay-1),"&gt;-1"),0),0)</f>
        <v>0</v>
      </c>
      <c r="W325" t="str" cm="1">
        <f t="array" aca="1" ref="W325" ca="1">IF(StatTbl[[#This Row],[Кол-во слотов]]&gt;0, B325&amp;" "&amp;C325&amp;" "&amp;_xlfn.TEXTJOIN(", ",FALSE,TEXT(_xlfn._xlws.FILTER(OFFSET($D$8:$Q$8,0,SearchDay-1,,15-SearchDay),(OFFSET(D325:Q325,0,SearchDay-1,,15-SearchDay)&gt;-1)*(OFFSET(D325:Q325,0,SearchDay-1,,15-SearchDay)&lt;=ValidC)),"ДД/ММ")),"")</f>
        <v/>
      </c>
      <c r="X325" t="str">
        <f t="shared" si="5"/>
        <v>ЩербинкаМонопаллеты</v>
      </c>
      <c r="Z325" s="8"/>
      <c r="AA325" s="8"/>
      <c r="AB325" s="8"/>
      <c r="AC325" s="8"/>
    </row>
    <row r="326" spans="2:29" x14ac:dyDescent="0.45">
      <c r="B326" t="s">
        <v>181</v>
      </c>
      <c r="C326" t="s">
        <v>6</v>
      </c>
      <c r="D326" s="4">
        <v>-1</v>
      </c>
      <c r="E326" s="4">
        <v>-1</v>
      </c>
      <c r="F326" s="4">
        <v>-1</v>
      </c>
      <c r="G326" s="4">
        <v>-1</v>
      </c>
      <c r="H326" s="4">
        <v>-1</v>
      </c>
      <c r="I326" s="4">
        <v>-1</v>
      </c>
      <c r="J326" s="4">
        <v>-1</v>
      </c>
      <c r="K326" s="4">
        <v>-1</v>
      </c>
      <c r="L326" s="4">
        <v>-1</v>
      </c>
      <c r="M326" s="4">
        <v>-1</v>
      </c>
      <c r="N326" s="4">
        <v>-1</v>
      </c>
      <c r="O326" s="4">
        <v>-1</v>
      </c>
      <c r="P326" s="4">
        <v>-1</v>
      </c>
      <c r="Q326" s="4">
        <v>-1</v>
      </c>
      <c r="R326" s="4">
        <v>-1</v>
      </c>
      <c r="S326" s="4"/>
      <c r="T326" s="4" t="str">
        <f>IF(_xlfn.XLOOKUP(StatTbl[[#This Row],[Join]],TargetSlots[Join],TargetSlots[Join],"Не найдено")&lt;&gt;"Не найдено","Ищем","Игнорируем")</f>
        <v>Игнорируем</v>
      </c>
      <c r="U326" s="3" t="str">
        <f ca="1">IF(COUNTIFS(OFFSET(D326:$Q326,0,SearchDay-1,,15-SearchDay),"&lt;="&amp; ValidC,OFFSET(D326:$Q326,0,SearchDay-1,,15-SearchDay),"&gt;-1")&gt;0,"Есть слоты!","Слотов нет")</f>
        <v>Слотов нет</v>
      </c>
      <c r="V326">
        <f ca="1">IF(T326="Ищем",IF(StatTbl[[#This Row],[Availability]]="Есть слоты!",COUNTIFS(OFFSET(D326:$R326,0,SearchDay-1),"&lt;="&amp; ValidC,OFFSET(D326:$R326,0,SearchDay-1),"&gt;-1"),0),0)</f>
        <v>0</v>
      </c>
      <c r="W326" t="str" cm="1">
        <f t="array" aca="1" ref="W326" ca="1">IF(StatTbl[[#This Row],[Кол-во слотов]]&gt;0, B326&amp;" "&amp;C326&amp;" "&amp;_xlfn.TEXTJOIN(", ",FALSE,TEXT(_xlfn._xlws.FILTER(OFFSET($D$8:$Q$8,0,SearchDay-1,,15-SearchDay),(OFFSET(D326:Q326,0,SearchDay-1,,15-SearchDay)&gt;-1)*(OFFSET(D326:Q326,0,SearchDay-1,,15-SearchDay)&lt;=ValidC)),"ДД/ММ")),"")</f>
        <v/>
      </c>
      <c r="X326" t="str">
        <f t="shared" si="5"/>
        <v>ЩербинкаСуперсейф</v>
      </c>
      <c r="Z326" s="8"/>
      <c r="AA326" s="8"/>
      <c r="AB326" s="8"/>
      <c r="AC326" s="8"/>
    </row>
    <row r="327" spans="2:29" x14ac:dyDescent="0.45">
      <c r="B327" t="s">
        <v>106</v>
      </c>
      <c r="C327" t="s">
        <v>107</v>
      </c>
      <c r="D327" s="4">
        <v>3</v>
      </c>
      <c r="E327" s="4">
        <v>-1</v>
      </c>
      <c r="F327" s="4">
        <v>-1</v>
      </c>
      <c r="G327" s="4">
        <v>3</v>
      </c>
      <c r="H327" s="4">
        <v>3</v>
      </c>
      <c r="I327" s="4">
        <v>3</v>
      </c>
      <c r="J327" s="4">
        <v>-1</v>
      </c>
      <c r="K327" s="4">
        <v>-1</v>
      </c>
      <c r="L327" s="4">
        <v>-1</v>
      </c>
      <c r="M327" s="4">
        <v>-1</v>
      </c>
      <c r="N327" s="4">
        <v>-1</v>
      </c>
      <c r="O327" s="4">
        <v>-1</v>
      </c>
      <c r="P327" s="4">
        <v>3</v>
      </c>
      <c r="Q327" s="4">
        <v>3</v>
      </c>
      <c r="R327" s="4">
        <v>3</v>
      </c>
      <c r="S327" s="4"/>
      <c r="T327" s="4" t="str">
        <f>IF(_xlfn.XLOOKUP(StatTbl[[#This Row],[Join]],TargetSlots[Join],TargetSlots[Join],"Не найдено")&lt;&gt;"Не найдено","Ищем","Игнорируем")</f>
        <v>Ищем</v>
      </c>
      <c r="U327" s="3" t="str">
        <f ca="1">IF(COUNTIFS(OFFSET(D327:$Q327,0,SearchDay-1,,15-SearchDay),"&lt;="&amp; ValidC,OFFSET(D327:$Q327,0,SearchDay-1,,15-SearchDay),"&gt;-1")&gt;0,"Есть слоты!","Слотов нет")</f>
        <v>Слотов нет</v>
      </c>
      <c r="V327">
        <f ca="1">IF(T327="Ищем",IF(StatTbl[[#This Row],[Availability]]="Есть слоты!",COUNTIFS(OFFSET(D327:$R327,0,SearchDay-1),"&lt;="&amp; ValidC,OFFSET(D327:$R327,0,SearchDay-1),"&gt;-1"),0),0)</f>
        <v>0</v>
      </c>
      <c r="W327" t="str" cm="1">
        <f t="array" aca="1" ref="W327" ca="1">IF(StatTbl[[#This Row],[Кол-во слотов]]&gt;0, B327&amp;" "&amp;C327&amp;" "&amp;_xlfn.TEXTJOIN(", ",FALSE,TEXT(_xlfn._xlws.FILTER(OFFSET($D$8:$Q$8,0,SearchDay-1,,15-SearchDay),(OFFSET(D327:Q327,0,SearchDay-1,,15-SearchDay)&gt;-1)*(OFFSET(D327:Q327,0,SearchDay-1,,15-SearchDay)&lt;=ValidC)),"ДД/ММ")),"")</f>
        <v/>
      </c>
      <c r="X327" t="str">
        <f t="shared" ref="X327:X329" si="6">B327&amp;C327</f>
        <v>ЭлектростальКороба</v>
      </c>
      <c r="Z327" s="8"/>
      <c r="AA327" s="8"/>
      <c r="AB327" s="8"/>
      <c r="AC327" s="8"/>
    </row>
    <row r="328" spans="2:29" x14ac:dyDescent="0.45">
      <c r="B328" t="s">
        <v>106</v>
      </c>
      <c r="C328" t="s">
        <v>108</v>
      </c>
      <c r="D328" s="4">
        <v>-1</v>
      </c>
      <c r="E328" s="4">
        <v>-1</v>
      </c>
      <c r="F328" s="4">
        <v>-1</v>
      </c>
      <c r="G328" s="4">
        <v>-1</v>
      </c>
      <c r="H328" s="4">
        <v>-1</v>
      </c>
      <c r="I328" s="4">
        <v>-1</v>
      </c>
      <c r="J328" s="4">
        <v>-1</v>
      </c>
      <c r="K328" s="4">
        <v>-1</v>
      </c>
      <c r="L328" s="4">
        <v>-1</v>
      </c>
      <c r="M328" s="4">
        <v>-1</v>
      </c>
      <c r="N328" s="4">
        <v>-1</v>
      </c>
      <c r="O328" s="4">
        <v>-1</v>
      </c>
      <c r="P328" s="4">
        <v>-1</v>
      </c>
      <c r="Q328" s="4">
        <v>-1</v>
      </c>
      <c r="R328" s="4">
        <v>-1</v>
      </c>
      <c r="S328" s="4"/>
      <c r="T328" s="4" t="str">
        <f>IF(_xlfn.XLOOKUP(StatTbl[[#This Row],[Join]],TargetSlots[Join],TargetSlots[Join],"Не найдено")&lt;&gt;"Не найдено","Ищем","Игнорируем")</f>
        <v>Ищем</v>
      </c>
      <c r="U328" s="3" t="str">
        <f ca="1">IF(COUNTIFS(OFFSET(D328:$Q328,0,SearchDay-1,,15-SearchDay),"&lt;="&amp; ValidC,OFFSET(D328:$Q328,0,SearchDay-1,,15-SearchDay),"&gt;-1")&gt;0,"Есть слоты!","Слотов нет")</f>
        <v>Слотов нет</v>
      </c>
      <c r="V328">
        <f ca="1">IF(T328="Ищем",IF(StatTbl[[#This Row],[Availability]]="Есть слоты!",COUNTIFS(OFFSET(D328:$R328,0,SearchDay-1),"&lt;="&amp; ValidC,OFFSET(D328:$R328,0,SearchDay-1),"&gt;-1"),0),0)</f>
        <v>0</v>
      </c>
      <c r="W328" t="str" cm="1">
        <f t="array" aca="1" ref="W328" ca="1">IF(StatTbl[[#This Row],[Кол-во слотов]]&gt;0, B328&amp;" "&amp;C328&amp;" "&amp;_xlfn.TEXTJOIN(", ",FALSE,TEXT(_xlfn._xlws.FILTER(OFFSET($D$8:$Q$8,0,SearchDay-1,,15-SearchDay),(OFFSET(D328:Q328,0,SearchDay-1,,15-SearchDay)&gt;-1)*(OFFSET(D328:Q328,0,SearchDay-1,,15-SearchDay)&lt;=ValidC)),"ДД/ММ")),"")</f>
        <v/>
      </c>
      <c r="X328" t="str">
        <f t="shared" si="6"/>
        <v>ЭлектростальМонопаллеты</v>
      </c>
      <c r="Z328" s="8"/>
      <c r="AA328" s="8"/>
      <c r="AB328" s="8"/>
      <c r="AC328" s="8"/>
    </row>
    <row r="329" spans="2:29" x14ac:dyDescent="0.45">
      <c r="B329" t="s">
        <v>106</v>
      </c>
      <c r="C329" t="s">
        <v>6</v>
      </c>
      <c r="D329" s="4">
        <v>-1</v>
      </c>
      <c r="E329" s="4">
        <v>-1</v>
      </c>
      <c r="F329" s="4">
        <v>-1</v>
      </c>
      <c r="G329" s="4">
        <v>-1</v>
      </c>
      <c r="H329" s="4">
        <v>-1</v>
      </c>
      <c r="I329" s="4">
        <v>-1</v>
      </c>
      <c r="J329" s="4">
        <v>-1</v>
      </c>
      <c r="K329" s="4">
        <v>-1</v>
      </c>
      <c r="L329" s="4">
        <v>-1</v>
      </c>
      <c r="M329" s="4">
        <v>-1</v>
      </c>
      <c r="N329" s="4">
        <v>-1</v>
      </c>
      <c r="O329" s="4">
        <v>-1</v>
      </c>
      <c r="P329" s="4">
        <v>-1</v>
      </c>
      <c r="Q329" s="4">
        <v>-1</v>
      </c>
      <c r="R329" s="4">
        <v>-1</v>
      </c>
      <c r="S329" s="4"/>
      <c r="T329" s="4" t="str">
        <f>IF(_xlfn.XLOOKUP(StatTbl[[#This Row],[Join]],TargetSlots[Join],TargetSlots[Join],"Не найдено")&lt;&gt;"Не найдено","Ищем","Игнорируем")</f>
        <v>Игнорируем</v>
      </c>
      <c r="U329" s="3" t="str">
        <f ca="1">IF(COUNTIFS(OFFSET(D329:$Q329,0,SearchDay-1,,15-SearchDay),"&lt;="&amp; ValidC,OFFSET(D329:$Q329,0,SearchDay-1,,15-SearchDay),"&gt;-1")&gt;0,"Есть слоты!","Слотов нет")</f>
        <v>Слотов нет</v>
      </c>
      <c r="V329">
        <f ca="1">IF(T329="Ищем",IF(StatTbl[[#This Row],[Availability]]="Есть слоты!",COUNTIFS(OFFSET(D329:$R329,0,SearchDay-1),"&lt;="&amp; ValidC,OFFSET(D329:$R329,0,SearchDay-1),"&gt;-1"),0),0)</f>
        <v>0</v>
      </c>
      <c r="W329" t="str" cm="1">
        <f t="array" aca="1" ref="W329" ca="1">IF(StatTbl[[#This Row],[Кол-во слотов]]&gt;0, B329&amp;" "&amp;C329&amp;" "&amp;_xlfn.TEXTJOIN(", ",FALSE,TEXT(_xlfn._xlws.FILTER(OFFSET($D$8:$Q$8,0,SearchDay-1,,15-SearchDay),(OFFSET(D329:Q329,0,SearchDay-1,,15-SearchDay)&gt;-1)*(OFFSET(D329:Q329,0,SearchDay-1,,15-SearchDay)&lt;=ValidC)),"ДД/ММ")),"")</f>
        <v/>
      </c>
      <c r="X329" t="str">
        <f t="shared" si="6"/>
        <v>ЭлектростальСуперсейф</v>
      </c>
      <c r="Z329" s="8"/>
      <c r="AA329" s="8"/>
      <c r="AB329" s="8"/>
      <c r="AC329" s="8"/>
    </row>
    <row r="330" spans="2:29" x14ac:dyDescent="0.45">
      <c r="S330" s="4"/>
      <c r="Z330" s="8"/>
      <c r="AA330" s="8"/>
      <c r="AB330" s="8"/>
      <c r="AC330" s="8"/>
    </row>
    <row r="331" spans="2:29" x14ac:dyDescent="0.45">
      <c r="S331" s="4"/>
      <c r="Z331" s="8"/>
      <c r="AA331" s="8"/>
      <c r="AB331" s="8"/>
      <c r="AC331" s="8"/>
    </row>
    <row r="332" spans="2:29" x14ac:dyDescent="0.45">
      <c r="S332" s="4"/>
      <c r="Z332" s="8"/>
      <c r="AA332" s="8"/>
      <c r="AB332" s="8"/>
      <c r="AC332" s="8"/>
    </row>
  </sheetData>
  <conditionalFormatting pivot="1" sqref="D9:R329">
    <cfRule type="cellIs" dxfId="22" priority="4" operator="equal">
      <formula>0</formula>
    </cfRule>
  </conditionalFormatting>
  <conditionalFormatting pivot="1" sqref="D9:R329">
    <cfRule type="cellIs" dxfId="21" priority="3" operator="lessThan">
      <formula>0</formula>
    </cfRule>
  </conditionalFormatting>
  <conditionalFormatting pivot="1" sqref="D9:R329">
    <cfRule type="cellIs" dxfId="20" priority="2" operator="between">
      <formula>1</formula>
      <formula>3</formula>
    </cfRule>
  </conditionalFormatting>
  <conditionalFormatting pivot="1" sqref="D9:R329">
    <cfRule type="cellIs" dxfId="19" priority="1" operator="greaterThan">
      <formula>3</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macro="[0]!RestartAutoRefresh">
                <anchor moveWithCells="1">
                  <from>
                    <xdr:col>3</xdr:col>
                    <xdr:colOff>481013</xdr:colOff>
                    <xdr:row>1</xdr:row>
                    <xdr:rowOff>133350</xdr:rowOff>
                  </from>
                  <to>
                    <xdr:col>4</xdr:col>
                    <xdr:colOff>247650</xdr:colOff>
                    <xdr:row>3</xdr:row>
                    <xdr:rowOff>80963</xdr:rowOff>
                  </to>
                </anchor>
              </controlPr>
            </control>
          </mc:Choice>
        </mc:AlternateContent>
        <mc:AlternateContent xmlns:mc="http://schemas.openxmlformats.org/markup-compatibility/2006">
          <mc:Choice Requires="x14">
            <control shapeId="2050" r:id="rId5" name="Drop Down 2">
              <controlPr defaultSize="0" autoLine="0" autoPict="0">
                <anchor moveWithCells="1">
                  <from>
                    <xdr:col>2</xdr:col>
                    <xdr:colOff>9525</xdr:colOff>
                    <xdr:row>4</xdr:row>
                    <xdr:rowOff>9525</xdr:rowOff>
                  </from>
                  <to>
                    <xdr:col>3</xdr:col>
                    <xdr:colOff>0</xdr:colOff>
                    <xdr:row>5</xdr:row>
                    <xdr:rowOff>4763</xdr:rowOff>
                  </to>
                </anchor>
              </controlPr>
            </control>
          </mc:Choice>
        </mc:AlternateContent>
        <mc:AlternateContent xmlns:mc="http://schemas.openxmlformats.org/markup-compatibility/2006">
          <mc:Choice Requires="x14">
            <control shapeId="2052" r:id="rId6" name="Drop Down 4">
              <controlPr defaultSize="0" autoLine="0" autoPict="0">
                <anchor moveWithCells="1">
                  <from>
                    <xdr:col>2</xdr:col>
                    <xdr:colOff>9525</xdr:colOff>
                    <xdr:row>3</xdr:row>
                    <xdr:rowOff>4763</xdr:rowOff>
                  </from>
                  <to>
                    <xdr:col>3</xdr:col>
                    <xdr:colOff>0</xdr:colOff>
                    <xdr:row>4</xdr:row>
                    <xdr:rowOff>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CEEC3-7531-42E1-BCFD-62A4B56C4803}">
  <sheetPr codeName="Sheet7"/>
  <dimension ref="B1:O4863"/>
  <sheetViews>
    <sheetView zoomScaleNormal="100" workbookViewId="0">
      <selection activeCell="P3" sqref="P3"/>
    </sheetView>
  </sheetViews>
  <sheetFormatPr defaultRowHeight="14.25" x14ac:dyDescent="0.45"/>
  <cols>
    <col min="1" max="1" width="3.59765625" customWidth="1"/>
    <col min="2" max="2" width="11.33203125" customWidth="1"/>
    <col min="3" max="3" width="9.46484375" customWidth="1"/>
    <col min="4" max="4" width="7.796875" bestFit="1" customWidth="1"/>
    <col min="5" max="5" width="14.796875" customWidth="1"/>
    <col min="6" max="6" width="13.796875" bestFit="1" customWidth="1"/>
    <col min="7" max="12" width="6.265625" customWidth="1"/>
    <col min="13" max="14" width="7.796875" customWidth="1"/>
    <col min="15" max="15" width="10.86328125" customWidth="1"/>
    <col min="16" max="16" width="10.9296875" customWidth="1"/>
    <col min="17" max="17" width="9.1328125" customWidth="1"/>
    <col min="18" max="18" width="11.6640625" customWidth="1"/>
    <col min="19" max="19" width="11.53125" bestFit="1" customWidth="1"/>
    <col min="20" max="20" width="13.46484375" bestFit="1" customWidth="1"/>
    <col min="21" max="21" width="29.86328125" bestFit="1" customWidth="1"/>
    <col min="22" max="22" width="12.9296875" bestFit="1" customWidth="1"/>
    <col min="23" max="23" width="14.265625" bestFit="1" customWidth="1"/>
    <col min="24" max="24" width="11.265625" bestFit="1" customWidth="1"/>
    <col min="25" max="25" width="12.6640625" bestFit="1" customWidth="1"/>
    <col min="26" max="26" width="13.1328125" bestFit="1" customWidth="1"/>
    <col min="27" max="27" width="16.86328125" bestFit="1" customWidth="1"/>
    <col min="28" max="28" width="21.1328125" bestFit="1" customWidth="1"/>
    <col min="29" max="29" width="16.3984375" bestFit="1" customWidth="1"/>
    <col min="30" max="30" width="20.6640625" bestFit="1" customWidth="1"/>
    <col min="31" max="31" width="15.46484375" bestFit="1" customWidth="1"/>
    <col min="32" max="32" width="10.06640625" bestFit="1" customWidth="1"/>
    <col min="33" max="33" width="10.19921875" customWidth="1"/>
    <col min="34" max="34" width="10.06640625" customWidth="1"/>
  </cols>
  <sheetData>
    <row r="1" spans="2:15" s="15" customFormat="1" ht="28.25" customHeight="1" x14ac:dyDescent="0.45">
      <c r="B1" s="14" t="s">
        <v>276</v>
      </c>
      <c r="C1" s="14"/>
      <c r="K1" s="28"/>
      <c r="L1" s="28"/>
      <c r="O1" s="22" t="str" cm="1">
        <f t="array" ref="O1">IF(OR(Notify=1,Notify=3)=TRUE,_xlfn.TEXTJOIN(" ", TRUE, IFERROR(IF(AND(TgChatId="", WBNewApi=""), "Укажите ВБ API и Telegram Chat ID", IFERROR(_xlfn.IFS(TgChatId="","Укажите свой Telegram Chat ID", WBNewApi = "", "Укажите ВБ API"),"")), "")),IF(WBNewApi = "", "Укажите ВБ API",""))</f>
        <v>Укажите ВБ API</v>
      </c>
    </row>
    <row r="3" spans="2:15" ht="93.75" x14ac:dyDescent="0.45">
      <c r="D3" s="33" t="s">
        <v>266</v>
      </c>
      <c r="E3" s="33" t="s">
        <v>0</v>
      </c>
      <c r="F3" s="33" t="s">
        <v>267</v>
      </c>
      <c r="G3" s="34" t="s">
        <v>268</v>
      </c>
      <c r="H3" s="34" t="s">
        <v>269</v>
      </c>
      <c r="I3" s="34" t="s">
        <v>270</v>
      </c>
      <c r="J3" s="34" t="s">
        <v>271</v>
      </c>
      <c r="K3" s="34" t="s">
        <v>272</v>
      </c>
      <c r="L3" s="34" t="s">
        <v>273</v>
      </c>
      <c r="M3" s="34" t="s">
        <v>111</v>
      </c>
      <c r="N3" s="34" t="s">
        <v>274</v>
      </c>
      <c r="O3" s="33" t="s">
        <v>265</v>
      </c>
    </row>
    <row r="4" spans="2:15" x14ac:dyDescent="0.45">
      <c r="D4" t="s">
        <v>260</v>
      </c>
      <c r="E4" t="s">
        <v>8</v>
      </c>
      <c r="F4" t="s">
        <v>107</v>
      </c>
      <c r="G4" t="s">
        <v>189</v>
      </c>
      <c r="H4" t="s">
        <v>189</v>
      </c>
      <c r="I4" t="s">
        <v>283</v>
      </c>
      <c r="J4" t="s">
        <v>284</v>
      </c>
      <c r="K4" t="s">
        <v>245</v>
      </c>
      <c r="L4" t="s">
        <v>245</v>
      </c>
      <c r="M4" t="b">
        <v>1</v>
      </c>
      <c r="N4" t="b">
        <v>0</v>
      </c>
      <c r="O4" t="str">
        <f>_xlfn.XLOOKUP(WB_cost[[#This Row],[Склад]]&amp;WB_cost[[#This Row],[Тип поставки]],StatTbl[Join],StatTbl[Status])</f>
        <v>Игнорируем</v>
      </c>
    </row>
    <row r="5" spans="2:15" x14ac:dyDescent="0.45">
      <c r="D5" t="s">
        <v>261</v>
      </c>
      <c r="E5" t="s">
        <v>8</v>
      </c>
      <c r="F5" t="s">
        <v>107</v>
      </c>
      <c r="G5" t="s">
        <v>189</v>
      </c>
      <c r="H5" t="s">
        <v>189</v>
      </c>
      <c r="I5" t="s">
        <v>283</v>
      </c>
      <c r="J5" t="s">
        <v>284</v>
      </c>
      <c r="K5" t="s">
        <v>245</v>
      </c>
      <c r="L5" t="s">
        <v>245</v>
      </c>
      <c r="M5" t="b">
        <v>1</v>
      </c>
      <c r="N5" t="b">
        <v>0</v>
      </c>
      <c r="O5" t="str">
        <f>_xlfn.XLOOKUP(WB_cost[[#This Row],[Склад]]&amp;WB_cost[[#This Row],[Тип поставки]],StatTbl[Join],StatTbl[Status])</f>
        <v>Игнорируем</v>
      </c>
    </row>
    <row r="6" spans="2:15" x14ac:dyDescent="0.45">
      <c r="D6" t="s">
        <v>262</v>
      </c>
      <c r="E6" t="s">
        <v>8</v>
      </c>
      <c r="F6" t="s">
        <v>107</v>
      </c>
      <c r="G6" t="s">
        <v>189</v>
      </c>
      <c r="H6" t="s">
        <v>189</v>
      </c>
      <c r="I6" t="s">
        <v>283</v>
      </c>
      <c r="J6" t="s">
        <v>284</v>
      </c>
      <c r="K6" t="s">
        <v>245</v>
      </c>
      <c r="L6" t="s">
        <v>245</v>
      </c>
      <c r="M6" t="b">
        <v>1</v>
      </c>
      <c r="N6" t="b">
        <v>0</v>
      </c>
      <c r="O6" t="str">
        <f>_xlfn.XLOOKUP(WB_cost[[#This Row],[Склад]]&amp;WB_cost[[#This Row],[Тип поставки]],StatTbl[Join],StatTbl[Status])</f>
        <v>Игнорируем</v>
      </c>
    </row>
    <row r="7" spans="2:15" x14ac:dyDescent="0.45">
      <c r="D7" t="s">
        <v>263</v>
      </c>
      <c r="E7" t="s">
        <v>8</v>
      </c>
      <c r="F7" t="s">
        <v>107</v>
      </c>
      <c r="G7" t="s">
        <v>189</v>
      </c>
      <c r="H7" t="s">
        <v>189</v>
      </c>
      <c r="I7" t="s">
        <v>283</v>
      </c>
      <c r="J7" t="s">
        <v>284</v>
      </c>
      <c r="K7" t="s">
        <v>245</v>
      </c>
      <c r="L7" t="s">
        <v>245</v>
      </c>
      <c r="M7" t="b">
        <v>1</v>
      </c>
      <c r="N7" t="b">
        <v>0</v>
      </c>
      <c r="O7" t="str">
        <f>_xlfn.XLOOKUP(WB_cost[[#This Row],[Склад]]&amp;WB_cost[[#This Row],[Тип поставки]],StatTbl[Join],StatTbl[Status])</f>
        <v>Игнорируем</v>
      </c>
    </row>
    <row r="8" spans="2:15" x14ac:dyDescent="0.45">
      <c r="D8" t="s">
        <v>264</v>
      </c>
      <c r="E8" t="s">
        <v>8</v>
      </c>
      <c r="F8" t="s">
        <v>107</v>
      </c>
      <c r="G8" t="s">
        <v>189</v>
      </c>
      <c r="H8" t="s">
        <v>189</v>
      </c>
      <c r="I8" t="s">
        <v>283</v>
      </c>
      <c r="J8" t="s">
        <v>284</v>
      </c>
      <c r="K8" t="s">
        <v>245</v>
      </c>
      <c r="L8" t="s">
        <v>245</v>
      </c>
      <c r="M8" t="b">
        <v>1</v>
      </c>
      <c r="N8" t="b">
        <v>0</v>
      </c>
      <c r="O8" t="str">
        <f>_xlfn.XLOOKUP(WB_cost[[#This Row],[Склад]]&amp;WB_cost[[#This Row],[Тип поставки]],StatTbl[Join],StatTbl[Status])</f>
        <v>Игнорируем</v>
      </c>
    </row>
    <row r="9" spans="2:15" x14ac:dyDescent="0.45">
      <c r="D9" t="s">
        <v>285</v>
      </c>
      <c r="E9" t="s">
        <v>8</v>
      </c>
      <c r="F9" t="s">
        <v>107</v>
      </c>
      <c r="G9" t="s">
        <v>189</v>
      </c>
      <c r="H9" t="s">
        <v>189</v>
      </c>
      <c r="I9" t="s">
        <v>283</v>
      </c>
      <c r="J9" t="s">
        <v>284</v>
      </c>
      <c r="K9" t="s">
        <v>245</v>
      </c>
      <c r="L9" t="s">
        <v>245</v>
      </c>
      <c r="M9" t="b">
        <v>1</v>
      </c>
      <c r="N9" t="b">
        <v>0</v>
      </c>
      <c r="O9" t="str">
        <f>_xlfn.XLOOKUP(WB_cost[[#This Row],[Склад]]&amp;WB_cost[[#This Row],[Тип поставки]],StatTbl[Join],StatTbl[Status])</f>
        <v>Игнорируем</v>
      </c>
    </row>
    <row r="10" spans="2:15" x14ac:dyDescent="0.45">
      <c r="D10" t="s">
        <v>286</v>
      </c>
      <c r="E10" t="s">
        <v>8</v>
      </c>
      <c r="F10" t="s">
        <v>107</v>
      </c>
      <c r="G10" t="s">
        <v>189</v>
      </c>
      <c r="H10" t="s">
        <v>189</v>
      </c>
      <c r="I10" t="s">
        <v>283</v>
      </c>
      <c r="J10" t="s">
        <v>284</v>
      </c>
      <c r="K10" t="s">
        <v>245</v>
      </c>
      <c r="L10" t="s">
        <v>245</v>
      </c>
      <c r="M10" t="b">
        <v>1</v>
      </c>
      <c r="N10" t="b">
        <v>0</v>
      </c>
      <c r="O10" t="str">
        <f>_xlfn.XLOOKUP(WB_cost[[#This Row],[Склад]]&amp;WB_cost[[#This Row],[Тип поставки]],StatTbl[Join],StatTbl[Status])</f>
        <v>Игнорируем</v>
      </c>
    </row>
    <row r="11" spans="2:15" x14ac:dyDescent="0.45">
      <c r="D11" t="s">
        <v>287</v>
      </c>
      <c r="E11" t="s">
        <v>8</v>
      </c>
      <c r="F11" t="s">
        <v>107</v>
      </c>
      <c r="G11" t="s">
        <v>189</v>
      </c>
      <c r="H11" t="s">
        <v>189</v>
      </c>
      <c r="I11" t="s">
        <v>283</v>
      </c>
      <c r="J11" t="s">
        <v>284</v>
      </c>
      <c r="K11" t="s">
        <v>245</v>
      </c>
      <c r="L11" t="s">
        <v>245</v>
      </c>
      <c r="M11" t="b">
        <v>1</v>
      </c>
      <c r="N11" t="b">
        <v>0</v>
      </c>
      <c r="O11" t="str">
        <f>_xlfn.XLOOKUP(WB_cost[[#This Row],[Склад]]&amp;WB_cost[[#This Row],[Тип поставки]],StatTbl[Join],StatTbl[Status])</f>
        <v>Игнорируем</v>
      </c>
    </row>
    <row r="12" spans="2:15" x14ac:dyDescent="0.45">
      <c r="D12" t="s">
        <v>288</v>
      </c>
      <c r="E12" t="s">
        <v>8</v>
      </c>
      <c r="F12" t="s">
        <v>107</v>
      </c>
      <c r="G12" t="s">
        <v>189</v>
      </c>
      <c r="H12" t="s">
        <v>189</v>
      </c>
      <c r="I12" t="s">
        <v>283</v>
      </c>
      <c r="J12" t="s">
        <v>284</v>
      </c>
      <c r="K12" t="s">
        <v>245</v>
      </c>
      <c r="L12" t="s">
        <v>245</v>
      </c>
      <c r="M12" t="b">
        <v>1</v>
      </c>
      <c r="N12" t="b">
        <v>0</v>
      </c>
      <c r="O12" t="str">
        <f>_xlfn.XLOOKUP(WB_cost[[#This Row],[Склад]]&amp;WB_cost[[#This Row],[Тип поставки]],StatTbl[Join],StatTbl[Status])</f>
        <v>Игнорируем</v>
      </c>
    </row>
    <row r="13" spans="2:15" x14ac:dyDescent="0.45">
      <c r="D13" t="s">
        <v>289</v>
      </c>
      <c r="E13" t="s">
        <v>8</v>
      </c>
      <c r="F13" t="s">
        <v>107</v>
      </c>
      <c r="G13" t="s">
        <v>189</v>
      </c>
      <c r="H13" t="s">
        <v>189</v>
      </c>
      <c r="I13" t="s">
        <v>283</v>
      </c>
      <c r="J13" t="s">
        <v>284</v>
      </c>
      <c r="K13" t="s">
        <v>245</v>
      </c>
      <c r="L13" t="s">
        <v>245</v>
      </c>
      <c r="M13" t="b">
        <v>1</v>
      </c>
      <c r="N13" t="b">
        <v>0</v>
      </c>
      <c r="O13" t="str">
        <f>_xlfn.XLOOKUP(WB_cost[[#This Row],[Склад]]&amp;WB_cost[[#This Row],[Тип поставки]],StatTbl[Join],StatTbl[Status])</f>
        <v>Игнорируем</v>
      </c>
    </row>
    <row r="14" spans="2:15" x14ac:dyDescent="0.45">
      <c r="D14" t="s">
        <v>353</v>
      </c>
      <c r="E14" t="s">
        <v>8</v>
      </c>
      <c r="F14" t="s">
        <v>107</v>
      </c>
      <c r="G14" t="s">
        <v>189</v>
      </c>
      <c r="H14" t="s">
        <v>189</v>
      </c>
      <c r="I14" t="s">
        <v>283</v>
      </c>
      <c r="J14" t="s">
        <v>284</v>
      </c>
      <c r="K14" t="s">
        <v>245</v>
      </c>
      <c r="L14" t="s">
        <v>245</v>
      </c>
      <c r="M14" t="b">
        <v>1</v>
      </c>
      <c r="N14" t="b">
        <v>0</v>
      </c>
      <c r="O14" t="str">
        <f>_xlfn.XLOOKUP(WB_cost[[#This Row],[Склад]]&amp;WB_cost[[#This Row],[Тип поставки]],StatTbl[Join],StatTbl[Status])</f>
        <v>Игнорируем</v>
      </c>
    </row>
    <row r="15" spans="2:15" x14ac:dyDescent="0.45">
      <c r="D15" t="s">
        <v>354</v>
      </c>
      <c r="E15" t="s">
        <v>8</v>
      </c>
      <c r="F15" t="s">
        <v>107</v>
      </c>
      <c r="G15" t="s">
        <v>189</v>
      </c>
      <c r="H15" t="s">
        <v>189</v>
      </c>
      <c r="I15" t="s">
        <v>283</v>
      </c>
      <c r="J15" t="s">
        <v>284</v>
      </c>
      <c r="K15" t="s">
        <v>245</v>
      </c>
      <c r="L15" t="s">
        <v>245</v>
      </c>
      <c r="M15" t="b">
        <v>1</v>
      </c>
      <c r="N15" t="b">
        <v>0</v>
      </c>
      <c r="O15" t="str">
        <f>_xlfn.XLOOKUP(WB_cost[[#This Row],[Склад]]&amp;WB_cost[[#This Row],[Тип поставки]],StatTbl[Join],StatTbl[Status])</f>
        <v>Игнорируем</v>
      </c>
    </row>
    <row r="16" spans="2:15" x14ac:dyDescent="0.45">
      <c r="D16" t="s">
        <v>357</v>
      </c>
      <c r="E16" t="s">
        <v>8</v>
      </c>
      <c r="F16" t="s">
        <v>107</v>
      </c>
      <c r="G16" t="s">
        <v>189</v>
      </c>
      <c r="H16" t="s">
        <v>189</v>
      </c>
      <c r="I16" t="s">
        <v>283</v>
      </c>
      <c r="J16" t="s">
        <v>284</v>
      </c>
      <c r="K16" t="s">
        <v>245</v>
      </c>
      <c r="L16" t="s">
        <v>245</v>
      </c>
      <c r="M16" t="b">
        <v>1</v>
      </c>
      <c r="N16" t="b">
        <v>0</v>
      </c>
      <c r="O16" t="str">
        <f>_xlfn.XLOOKUP(WB_cost[[#This Row],[Склад]]&amp;WB_cost[[#This Row],[Тип поставки]],StatTbl[Join],StatTbl[Status])</f>
        <v>Игнорируем</v>
      </c>
    </row>
    <row r="17" spans="4:15" x14ac:dyDescent="0.45">
      <c r="D17" t="s">
        <v>358</v>
      </c>
      <c r="E17" t="s">
        <v>8</v>
      </c>
      <c r="F17" t="s">
        <v>107</v>
      </c>
      <c r="G17" t="s">
        <v>189</v>
      </c>
      <c r="H17" t="s">
        <v>189</v>
      </c>
      <c r="I17" t="s">
        <v>283</v>
      </c>
      <c r="J17" t="s">
        <v>284</v>
      </c>
      <c r="K17" t="s">
        <v>245</v>
      </c>
      <c r="L17" t="s">
        <v>245</v>
      </c>
      <c r="M17" t="b">
        <v>1</v>
      </c>
      <c r="N17" t="b">
        <v>0</v>
      </c>
      <c r="O17" t="str">
        <f>_xlfn.XLOOKUP(WB_cost[[#This Row],[Склад]]&amp;WB_cost[[#This Row],[Тип поставки]],StatTbl[Join],StatTbl[Status])</f>
        <v>Игнорируем</v>
      </c>
    </row>
    <row r="18" spans="4:15" x14ac:dyDescent="0.45">
      <c r="D18" t="s">
        <v>359</v>
      </c>
      <c r="E18" t="s">
        <v>8</v>
      </c>
      <c r="F18" t="s">
        <v>107</v>
      </c>
      <c r="G18" t="s">
        <v>189</v>
      </c>
      <c r="H18" t="s">
        <v>189</v>
      </c>
      <c r="I18" t="s">
        <v>283</v>
      </c>
      <c r="J18" t="s">
        <v>284</v>
      </c>
      <c r="K18" t="s">
        <v>245</v>
      </c>
      <c r="L18" t="s">
        <v>245</v>
      </c>
      <c r="M18" t="b">
        <v>1</v>
      </c>
      <c r="N18" t="b">
        <v>0</v>
      </c>
      <c r="O18" t="str">
        <f>_xlfn.XLOOKUP(WB_cost[[#This Row],[Склад]]&amp;WB_cost[[#This Row],[Тип поставки]],StatTbl[Join],StatTbl[Status])</f>
        <v>Игнорируем</v>
      </c>
    </row>
    <row r="19" spans="4:15" x14ac:dyDescent="0.45">
      <c r="D19" t="s">
        <v>260</v>
      </c>
      <c r="E19" t="s">
        <v>8</v>
      </c>
      <c r="F19" t="s">
        <v>108</v>
      </c>
      <c r="G19" t="s">
        <v>190</v>
      </c>
      <c r="H19" t="s">
        <v>190</v>
      </c>
      <c r="I19" t="s">
        <v>290</v>
      </c>
      <c r="J19" t="s">
        <v>291</v>
      </c>
      <c r="K19" t="s">
        <v>251</v>
      </c>
      <c r="M19" t="b">
        <v>1</v>
      </c>
      <c r="N19" t="b">
        <v>0</v>
      </c>
      <c r="O19" t="str">
        <f>_xlfn.XLOOKUP(WB_cost[[#This Row],[Склад]]&amp;WB_cost[[#This Row],[Тип поставки]],StatTbl[Join],StatTbl[Status])</f>
        <v>Игнорируем</v>
      </c>
    </row>
    <row r="20" spans="4:15" x14ac:dyDescent="0.45">
      <c r="D20" t="s">
        <v>261</v>
      </c>
      <c r="E20" t="s">
        <v>8</v>
      </c>
      <c r="F20" t="s">
        <v>108</v>
      </c>
      <c r="G20" t="s">
        <v>190</v>
      </c>
      <c r="H20" t="s">
        <v>190</v>
      </c>
      <c r="I20" t="s">
        <v>290</v>
      </c>
      <c r="J20" t="s">
        <v>291</v>
      </c>
      <c r="K20" t="s">
        <v>251</v>
      </c>
      <c r="M20" t="b">
        <v>1</v>
      </c>
      <c r="N20" t="b">
        <v>0</v>
      </c>
      <c r="O20" t="str">
        <f>_xlfn.XLOOKUP(WB_cost[[#This Row],[Склад]]&amp;WB_cost[[#This Row],[Тип поставки]],StatTbl[Join],StatTbl[Status])</f>
        <v>Игнорируем</v>
      </c>
    </row>
    <row r="21" spans="4:15" x14ac:dyDescent="0.45">
      <c r="D21" t="s">
        <v>262</v>
      </c>
      <c r="E21" t="s">
        <v>8</v>
      </c>
      <c r="F21" t="s">
        <v>108</v>
      </c>
      <c r="G21" t="s">
        <v>190</v>
      </c>
      <c r="H21" t="s">
        <v>190</v>
      </c>
      <c r="I21" t="s">
        <v>290</v>
      </c>
      <c r="J21" t="s">
        <v>291</v>
      </c>
      <c r="K21" t="s">
        <v>251</v>
      </c>
      <c r="M21" t="b">
        <v>1</v>
      </c>
      <c r="N21" t="b">
        <v>0</v>
      </c>
      <c r="O21" t="str">
        <f>_xlfn.XLOOKUP(WB_cost[[#This Row],[Склад]]&amp;WB_cost[[#This Row],[Тип поставки]],StatTbl[Join],StatTbl[Status])</f>
        <v>Игнорируем</v>
      </c>
    </row>
    <row r="22" spans="4:15" x14ac:dyDescent="0.45">
      <c r="D22" t="s">
        <v>263</v>
      </c>
      <c r="E22" t="s">
        <v>8</v>
      </c>
      <c r="F22" t="s">
        <v>108</v>
      </c>
      <c r="G22" t="s">
        <v>190</v>
      </c>
      <c r="H22" t="s">
        <v>190</v>
      </c>
      <c r="I22" t="s">
        <v>290</v>
      </c>
      <c r="J22" t="s">
        <v>291</v>
      </c>
      <c r="K22" t="s">
        <v>251</v>
      </c>
      <c r="M22" t="b">
        <v>1</v>
      </c>
      <c r="N22" t="b">
        <v>0</v>
      </c>
      <c r="O22" t="str">
        <f>_xlfn.XLOOKUP(WB_cost[[#This Row],[Склад]]&amp;WB_cost[[#This Row],[Тип поставки]],StatTbl[Join],StatTbl[Status])</f>
        <v>Игнорируем</v>
      </c>
    </row>
    <row r="23" spans="4:15" x14ac:dyDescent="0.45">
      <c r="D23" t="s">
        <v>264</v>
      </c>
      <c r="E23" t="s">
        <v>8</v>
      </c>
      <c r="F23" t="s">
        <v>108</v>
      </c>
      <c r="G23" t="s">
        <v>190</v>
      </c>
      <c r="H23" t="s">
        <v>190</v>
      </c>
      <c r="I23" t="s">
        <v>290</v>
      </c>
      <c r="J23" t="s">
        <v>291</v>
      </c>
      <c r="K23" t="s">
        <v>251</v>
      </c>
      <c r="M23" t="b">
        <v>1</v>
      </c>
      <c r="N23" t="b">
        <v>0</v>
      </c>
      <c r="O23" t="str">
        <f>_xlfn.XLOOKUP(WB_cost[[#This Row],[Склад]]&amp;WB_cost[[#This Row],[Тип поставки]],StatTbl[Join],StatTbl[Status])</f>
        <v>Игнорируем</v>
      </c>
    </row>
    <row r="24" spans="4:15" x14ac:dyDescent="0.45">
      <c r="D24" t="s">
        <v>285</v>
      </c>
      <c r="E24" t="s">
        <v>8</v>
      </c>
      <c r="F24" t="s">
        <v>108</v>
      </c>
      <c r="G24" t="s">
        <v>190</v>
      </c>
      <c r="H24" t="s">
        <v>190</v>
      </c>
      <c r="I24" t="s">
        <v>290</v>
      </c>
      <c r="J24" t="s">
        <v>291</v>
      </c>
      <c r="K24" t="s">
        <v>251</v>
      </c>
      <c r="M24" t="b">
        <v>1</v>
      </c>
      <c r="N24" t="b">
        <v>0</v>
      </c>
      <c r="O24" t="str">
        <f>_xlfn.XLOOKUP(WB_cost[[#This Row],[Склад]]&amp;WB_cost[[#This Row],[Тип поставки]],StatTbl[Join],StatTbl[Status])</f>
        <v>Игнорируем</v>
      </c>
    </row>
    <row r="25" spans="4:15" x14ac:dyDescent="0.45">
      <c r="D25" t="s">
        <v>286</v>
      </c>
      <c r="E25" t="s">
        <v>8</v>
      </c>
      <c r="F25" t="s">
        <v>108</v>
      </c>
      <c r="G25" t="s">
        <v>190</v>
      </c>
      <c r="H25" t="s">
        <v>190</v>
      </c>
      <c r="I25" t="s">
        <v>290</v>
      </c>
      <c r="J25" t="s">
        <v>291</v>
      </c>
      <c r="K25" t="s">
        <v>251</v>
      </c>
      <c r="M25" t="b">
        <v>1</v>
      </c>
      <c r="N25" t="b">
        <v>0</v>
      </c>
      <c r="O25" t="str">
        <f>_xlfn.XLOOKUP(WB_cost[[#This Row],[Склад]]&amp;WB_cost[[#This Row],[Тип поставки]],StatTbl[Join],StatTbl[Status])</f>
        <v>Игнорируем</v>
      </c>
    </row>
    <row r="26" spans="4:15" x14ac:dyDescent="0.45">
      <c r="D26" t="s">
        <v>287</v>
      </c>
      <c r="E26" t="s">
        <v>8</v>
      </c>
      <c r="F26" t="s">
        <v>108</v>
      </c>
      <c r="G26" t="s">
        <v>190</v>
      </c>
      <c r="H26" t="s">
        <v>190</v>
      </c>
      <c r="I26" t="s">
        <v>290</v>
      </c>
      <c r="J26" t="s">
        <v>291</v>
      </c>
      <c r="K26" t="s">
        <v>251</v>
      </c>
      <c r="M26" t="b">
        <v>1</v>
      </c>
      <c r="N26" t="b">
        <v>0</v>
      </c>
      <c r="O26" t="str">
        <f>_xlfn.XLOOKUP(WB_cost[[#This Row],[Склад]]&amp;WB_cost[[#This Row],[Тип поставки]],StatTbl[Join],StatTbl[Status])</f>
        <v>Игнорируем</v>
      </c>
    </row>
    <row r="27" spans="4:15" x14ac:dyDescent="0.45">
      <c r="D27" t="s">
        <v>288</v>
      </c>
      <c r="E27" t="s">
        <v>8</v>
      </c>
      <c r="F27" t="s">
        <v>108</v>
      </c>
      <c r="G27" t="s">
        <v>190</v>
      </c>
      <c r="H27" t="s">
        <v>190</v>
      </c>
      <c r="I27" t="s">
        <v>290</v>
      </c>
      <c r="J27" t="s">
        <v>291</v>
      </c>
      <c r="K27" t="s">
        <v>251</v>
      </c>
      <c r="M27" t="b">
        <v>1</v>
      </c>
      <c r="N27" t="b">
        <v>0</v>
      </c>
      <c r="O27" t="str">
        <f>_xlfn.XLOOKUP(WB_cost[[#This Row],[Склад]]&amp;WB_cost[[#This Row],[Тип поставки]],StatTbl[Join],StatTbl[Status])</f>
        <v>Игнорируем</v>
      </c>
    </row>
    <row r="28" spans="4:15" x14ac:dyDescent="0.45">
      <c r="D28" t="s">
        <v>289</v>
      </c>
      <c r="E28" t="s">
        <v>8</v>
      </c>
      <c r="F28" t="s">
        <v>108</v>
      </c>
      <c r="G28" t="s">
        <v>190</v>
      </c>
      <c r="H28" t="s">
        <v>190</v>
      </c>
      <c r="I28" t="s">
        <v>290</v>
      </c>
      <c r="J28" t="s">
        <v>291</v>
      </c>
      <c r="K28" t="s">
        <v>251</v>
      </c>
      <c r="M28" t="b">
        <v>1</v>
      </c>
      <c r="N28" t="b">
        <v>0</v>
      </c>
      <c r="O28" t="str">
        <f>_xlfn.XLOOKUP(WB_cost[[#This Row],[Склад]]&amp;WB_cost[[#This Row],[Тип поставки]],StatTbl[Join],StatTbl[Status])</f>
        <v>Игнорируем</v>
      </c>
    </row>
    <row r="29" spans="4:15" x14ac:dyDescent="0.45">
      <c r="D29" t="s">
        <v>353</v>
      </c>
      <c r="E29" t="s">
        <v>8</v>
      </c>
      <c r="F29" t="s">
        <v>108</v>
      </c>
      <c r="G29" t="s">
        <v>190</v>
      </c>
      <c r="H29" t="s">
        <v>190</v>
      </c>
      <c r="I29" t="s">
        <v>290</v>
      </c>
      <c r="J29" t="s">
        <v>291</v>
      </c>
      <c r="K29" t="s">
        <v>251</v>
      </c>
      <c r="M29" t="b">
        <v>1</v>
      </c>
      <c r="N29" t="b">
        <v>0</v>
      </c>
      <c r="O29" t="str">
        <f>_xlfn.XLOOKUP(WB_cost[[#This Row],[Склад]]&amp;WB_cost[[#This Row],[Тип поставки]],StatTbl[Join],StatTbl[Status])</f>
        <v>Игнорируем</v>
      </c>
    </row>
    <row r="30" spans="4:15" x14ac:dyDescent="0.45">
      <c r="D30" t="s">
        <v>354</v>
      </c>
      <c r="E30" t="s">
        <v>8</v>
      </c>
      <c r="F30" t="s">
        <v>108</v>
      </c>
      <c r="G30" t="s">
        <v>190</v>
      </c>
      <c r="H30" t="s">
        <v>190</v>
      </c>
      <c r="I30" t="s">
        <v>290</v>
      </c>
      <c r="J30" t="s">
        <v>291</v>
      </c>
      <c r="K30" t="s">
        <v>251</v>
      </c>
      <c r="M30" t="b">
        <v>1</v>
      </c>
      <c r="N30" t="b">
        <v>0</v>
      </c>
      <c r="O30" t="str">
        <f>_xlfn.XLOOKUP(WB_cost[[#This Row],[Склад]]&amp;WB_cost[[#This Row],[Тип поставки]],StatTbl[Join],StatTbl[Status])</f>
        <v>Игнорируем</v>
      </c>
    </row>
    <row r="31" spans="4:15" x14ac:dyDescent="0.45">
      <c r="D31" t="s">
        <v>357</v>
      </c>
      <c r="E31" t="s">
        <v>8</v>
      </c>
      <c r="F31" t="s">
        <v>108</v>
      </c>
      <c r="G31" t="s">
        <v>190</v>
      </c>
      <c r="H31" t="s">
        <v>190</v>
      </c>
      <c r="I31" t="s">
        <v>290</v>
      </c>
      <c r="J31" t="s">
        <v>291</v>
      </c>
      <c r="K31" t="s">
        <v>251</v>
      </c>
      <c r="M31" t="b">
        <v>1</v>
      </c>
      <c r="N31" t="b">
        <v>0</v>
      </c>
      <c r="O31" t="str">
        <f>_xlfn.XLOOKUP(WB_cost[[#This Row],[Склад]]&amp;WB_cost[[#This Row],[Тип поставки]],StatTbl[Join],StatTbl[Status])</f>
        <v>Игнорируем</v>
      </c>
    </row>
    <row r="32" spans="4:15" x14ac:dyDescent="0.45">
      <c r="D32" t="s">
        <v>358</v>
      </c>
      <c r="E32" t="s">
        <v>8</v>
      </c>
      <c r="F32" t="s">
        <v>108</v>
      </c>
      <c r="G32" t="s">
        <v>190</v>
      </c>
      <c r="H32" t="s">
        <v>190</v>
      </c>
      <c r="I32" t="s">
        <v>290</v>
      </c>
      <c r="J32" t="s">
        <v>291</v>
      </c>
      <c r="K32" t="s">
        <v>251</v>
      </c>
      <c r="M32" t="b">
        <v>1</v>
      </c>
      <c r="N32" t="b">
        <v>0</v>
      </c>
      <c r="O32" t="str">
        <f>_xlfn.XLOOKUP(WB_cost[[#This Row],[Склад]]&amp;WB_cost[[#This Row],[Тип поставки]],StatTbl[Join],StatTbl[Status])</f>
        <v>Игнорируем</v>
      </c>
    </row>
    <row r="33" spans="4:15" x14ac:dyDescent="0.45">
      <c r="D33" t="s">
        <v>359</v>
      </c>
      <c r="E33" t="s">
        <v>8</v>
      </c>
      <c r="F33" t="s">
        <v>108</v>
      </c>
      <c r="G33" t="s">
        <v>190</v>
      </c>
      <c r="H33" t="s">
        <v>190</v>
      </c>
      <c r="I33" t="s">
        <v>290</v>
      </c>
      <c r="J33" t="s">
        <v>291</v>
      </c>
      <c r="K33" t="s">
        <v>251</v>
      </c>
      <c r="M33" t="b">
        <v>1</v>
      </c>
      <c r="N33" t="b">
        <v>0</v>
      </c>
      <c r="O33" t="str">
        <f>_xlfn.XLOOKUP(WB_cost[[#This Row],[Склад]]&amp;WB_cost[[#This Row],[Тип поставки]],StatTbl[Join],StatTbl[Status])</f>
        <v>Игнорируем</v>
      </c>
    </row>
    <row r="34" spans="4:15" x14ac:dyDescent="0.45">
      <c r="D34" t="s">
        <v>260</v>
      </c>
      <c r="E34" t="s">
        <v>8</v>
      </c>
      <c r="F34" t="s">
        <v>6</v>
      </c>
      <c r="G34" t="s">
        <v>189</v>
      </c>
      <c r="H34" t="s">
        <v>189</v>
      </c>
      <c r="I34" t="s">
        <v>283</v>
      </c>
      <c r="J34" t="s">
        <v>284</v>
      </c>
      <c r="K34" t="s">
        <v>245</v>
      </c>
      <c r="L34" t="s">
        <v>245</v>
      </c>
      <c r="M34" t="b">
        <v>1</v>
      </c>
      <c r="N34" t="b">
        <v>0</v>
      </c>
      <c r="O34" t="str">
        <f>_xlfn.XLOOKUP(WB_cost[[#This Row],[Склад]]&amp;WB_cost[[#This Row],[Тип поставки]],StatTbl[Join],StatTbl[Status])</f>
        <v>Игнорируем</v>
      </c>
    </row>
    <row r="35" spans="4:15" x14ac:dyDescent="0.45">
      <c r="D35" t="s">
        <v>261</v>
      </c>
      <c r="E35" t="s">
        <v>8</v>
      </c>
      <c r="F35" t="s">
        <v>6</v>
      </c>
      <c r="G35" t="s">
        <v>189</v>
      </c>
      <c r="H35" t="s">
        <v>189</v>
      </c>
      <c r="I35" t="s">
        <v>283</v>
      </c>
      <c r="J35" t="s">
        <v>284</v>
      </c>
      <c r="K35" t="s">
        <v>245</v>
      </c>
      <c r="L35" t="s">
        <v>245</v>
      </c>
      <c r="M35" t="b">
        <v>1</v>
      </c>
      <c r="N35" t="b">
        <v>0</v>
      </c>
      <c r="O35" t="str">
        <f>_xlfn.XLOOKUP(WB_cost[[#This Row],[Склад]]&amp;WB_cost[[#This Row],[Тип поставки]],StatTbl[Join],StatTbl[Status])</f>
        <v>Игнорируем</v>
      </c>
    </row>
    <row r="36" spans="4:15" x14ac:dyDescent="0.45">
      <c r="D36" t="s">
        <v>262</v>
      </c>
      <c r="E36" t="s">
        <v>8</v>
      </c>
      <c r="F36" t="s">
        <v>6</v>
      </c>
      <c r="G36" t="s">
        <v>189</v>
      </c>
      <c r="H36" t="s">
        <v>189</v>
      </c>
      <c r="I36" t="s">
        <v>283</v>
      </c>
      <c r="J36" t="s">
        <v>284</v>
      </c>
      <c r="K36" t="s">
        <v>245</v>
      </c>
      <c r="L36" t="s">
        <v>245</v>
      </c>
      <c r="M36" t="b">
        <v>1</v>
      </c>
      <c r="N36" t="b">
        <v>0</v>
      </c>
      <c r="O36" t="str">
        <f>_xlfn.XLOOKUP(WB_cost[[#This Row],[Склад]]&amp;WB_cost[[#This Row],[Тип поставки]],StatTbl[Join],StatTbl[Status])</f>
        <v>Игнорируем</v>
      </c>
    </row>
    <row r="37" spans="4:15" x14ac:dyDescent="0.45">
      <c r="D37" t="s">
        <v>263</v>
      </c>
      <c r="E37" t="s">
        <v>8</v>
      </c>
      <c r="F37" t="s">
        <v>6</v>
      </c>
      <c r="G37" t="s">
        <v>189</v>
      </c>
      <c r="H37" t="s">
        <v>189</v>
      </c>
      <c r="I37" t="s">
        <v>283</v>
      </c>
      <c r="J37" t="s">
        <v>284</v>
      </c>
      <c r="K37" t="s">
        <v>245</v>
      </c>
      <c r="L37" t="s">
        <v>245</v>
      </c>
      <c r="M37" t="b">
        <v>1</v>
      </c>
      <c r="N37" t="b">
        <v>0</v>
      </c>
      <c r="O37" t="str">
        <f>_xlfn.XLOOKUP(WB_cost[[#This Row],[Склад]]&amp;WB_cost[[#This Row],[Тип поставки]],StatTbl[Join],StatTbl[Status])</f>
        <v>Игнорируем</v>
      </c>
    </row>
    <row r="38" spans="4:15" x14ac:dyDescent="0.45">
      <c r="D38" t="s">
        <v>264</v>
      </c>
      <c r="E38" t="s">
        <v>8</v>
      </c>
      <c r="F38" t="s">
        <v>6</v>
      </c>
      <c r="G38" t="s">
        <v>189</v>
      </c>
      <c r="H38" t="s">
        <v>189</v>
      </c>
      <c r="I38" t="s">
        <v>283</v>
      </c>
      <c r="J38" t="s">
        <v>284</v>
      </c>
      <c r="K38" t="s">
        <v>245</v>
      </c>
      <c r="L38" t="s">
        <v>245</v>
      </c>
      <c r="M38" t="b">
        <v>1</v>
      </c>
      <c r="N38" t="b">
        <v>0</v>
      </c>
      <c r="O38" t="str">
        <f>_xlfn.XLOOKUP(WB_cost[[#This Row],[Склад]]&amp;WB_cost[[#This Row],[Тип поставки]],StatTbl[Join],StatTbl[Status])</f>
        <v>Игнорируем</v>
      </c>
    </row>
    <row r="39" spans="4:15" x14ac:dyDescent="0.45">
      <c r="D39" t="s">
        <v>285</v>
      </c>
      <c r="E39" t="s">
        <v>8</v>
      </c>
      <c r="F39" t="s">
        <v>6</v>
      </c>
      <c r="G39" t="s">
        <v>189</v>
      </c>
      <c r="H39" t="s">
        <v>189</v>
      </c>
      <c r="I39" t="s">
        <v>283</v>
      </c>
      <c r="J39" t="s">
        <v>284</v>
      </c>
      <c r="K39" t="s">
        <v>245</v>
      </c>
      <c r="L39" t="s">
        <v>245</v>
      </c>
      <c r="M39" t="b">
        <v>1</v>
      </c>
      <c r="N39" t="b">
        <v>0</v>
      </c>
      <c r="O39" t="str">
        <f>_xlfn.XLOOKUP(WB_cost[[#This Row],[Склад]]&amp;WB_cost[[#This Row],[Тип поставки]],StatTbl[Join],StatTbl[Status])</f>
        <v>Игнорируем</v>
      </c>
    </row>
    <row r="40" spans="4:15" x14ac:dyDescent="0.45">
      <c r="D40" t="s">
        <v>286</v>
      </c>
      <c r="E40" t="s">
        <v>8</v>
      </c>
      <c r="F40" t="s">
        <v>6</v>
      </c>
      <c r="G40" t="s">
        <v>189</v>
      </c>
      <c r="H40" t="s">
        <v>189</v>
      </c>
      <c r="I40" t="s">
        <v>283</v>
      </c>
      <c r="J40" t="s">
        <v>284</v>
      </c>
      <c r="K40" t="s">
        <v>245</v>
      </c>
      <c r="L40" t="s">
        <v>245</v>
      </c>
      <c r="M40" t="b">
        <v>1</v>
      </c>
      <c r="N40" t="b">
        <v>0</v>
      </c>
      <c r="O40" t="str">
        <f>_xlfn.XLOOKUP(WB_cost[[#This Row],[Склад]]&amp;WB_cost[[#This Row],[Тип поставки]],StatTbl[Join],StatTbl[Status])</f>
        <v>Игнорируем</v>
      </c>
    </row>
    <row r="41" spans="4:15" x14ac:dyDescent="0.45">
      <c r="D41" t="s">
        <v>287</v>
      </c>
      <c r="E41" t="s">
        <v>8</v>
      </c>
      <c r="F41" t="s">
        <v>6</v>
      </c>
      <c r="G41" t="s">
        <v>189</v>
      </c>
      <c r="H41" t="s">
        <v>189</v>
      </c>
      <c r="I41" t="s">
        <v>283</v>
      </c>
      <c r="J41" t="s">
        <v>284</v>
      </c>
      <c r="K41" t="s">
        <v>245</v>
      </c>
      <c r="L41" t="s">
        <v>245</v>
      </c>
      <c r="M41" t="b">
        <v>1</v>
      </c>
      <c r="N41" t="b">
        <v>0</v>
      </c>
      <c r="O41" t="str">
        <f>_xlfn.XLOOKUP(WB_cost[[#This Row],[Склад]]&amp;WB_cost[[#This Row],[Тип поставки]],StatTbl[Join],StatTbl[Status])</f>
        <v>Игнорируем</v>
      </c>
    </row>
    <row r="42" spans="4:15" x14ac:dyDescent="0.45">
      <c r="D42" t="s">
        <v>288</v>
      </c>
      <c r="E42" t="s">
        <v>8</v>
      </c>
      <c r="F42" t="s">
        <v>6</v>
      </c>
      <c r="G42" t="s">
        <v>189</v>
      </c>
      <c r="H42" t="s">
        <v>189</v>
      </c>
      <c r="I42" t="s">
        <v>283</v>
      </c>
      <c r="J42" t="s">
        <v>284</v>
      </c>
      <c r="K42" t="s">
        <v>245</v>
      </c>
      <c r="L42" t="s">
        <v>245</v>
      </c>
      <c r="M42" t="b">
        <v>1</v>
      </c>
      <c r="N42" t="b">
        <v>0</v>
      </c>
      <c r="O42" t="str">
        <f>_xlfn.XLOOKUP(WB_cost[[#This Row],[Склад]]&amp;WB_cost[[#This Row],[Тип поставки]],StatTbl[Join],StatTbl[Status])</f>
        <v>Игнорируем</v>
      </c>
    </row>
    <row r="43" spans="4:15" x14ac:dyDescent="0.45">
      <c r="D43" t="s">
        <v>289</v>
      </c>
      <c r="E43" t="s">
        <v>8</v>
      </c>
      <c r="F43" t="s">
        <v>6</v>
      </c>
      <c r="G43" t="s">
        <v>189</v>
      </c>
      <c r="H43" t="s">
        <v>189</v>
      </c>
      <c r="I43" t="s">
        <v>283</v>
      </c>
      <c r="J43" t="s">
        <v>284</v>
      </c>
      <c r="K43" t="s">
        <v>245</v>
      </c>
      <c r="L43" t="s">
        <v>245</v>
      </c>
      <c r="M43" t="b">
        <v>1</v>
      </c>
      <c r="N43" t="b">
        <v>0</v>
      </c>
      <c r="O43" t="str">
        <f>_xlfn.XLOOKUP(WB_cost[[#This Row],[Склад]]&amp;WB_cost[[#This Row],[Тип поставки]],StatTbl[Join],StatTbl[Status])</f>
        <v>Игнорируем</v>
      </c>
    </row>
    <row r="44" spans="4:15" x14ac:dyDescent="0.45">
      <c r="D44" t="s">
        <v>353</v>
      </c>
      <c r="E44" t="s">
        <v>8</v>
      </c>
      <c r="F44" t="s">
        <v>6</v>
      </c>
      <c r="G44" t="s">
        <v>189</v>
      </c>
      <c r="H44" t="s">
        <v>189</v>
      </c>
      <c r="I44" t="s">
        <v>283</v>
      </c>
      <c r="J44" t="s">
        <v>284</v>
      </c>
      <c r="K44" t="s">
        <v>245</v>
      </c>
      <c r="L44" t="s">
        <v>245</v>
      </c>
      <c r="M44" t="b">
        <v>1</v>
      </c>
      <c r="N44" t="b">
        <v>0</v>
      </c>
      <c r="O44" t="str">
        <f>_xlfn.XLOOKUP(WB_cost[[#This Row],[Склад]]&amp;WB_cost[[#This Row],[Тип поставки]],StatTbl[Join],StatTbl[Status])</f>
        <v>Игнорируем</v>
      </c>
    </row>
    <row r="45" spans="4:15" x14ac:dyDescent="0.45">
      <c r="D45" t="s">
        <v>354</v>
      </c>
      <c r="E45" t="s">
        <v>8</v>
      </c>
      <c r="F45" t="s">
        <v>6</v>
      </c>
      <c r="G45" t="s">
        <v>189</v>
      </c>
      <c r="H45" t="s">
        <v>189</v>
      </c>
      <c r="I45" t="s">
        <v>283</v>
      </c>
      <c r="J45" t="s">
        <v>284</v>
      </c>
      <c r="K45" t="s">
        <v>245</v>
      </c>
      <c r="L45" t="s">
        <v>245</v>
      </c>
      <c r="M45" t="b">
        <v>1</v>
      </c>
      <c r="N45" t="b">
        <v>0</v>
      </c>
      <c r="O45" t="str">
        <f>_xlfn.XLOOKUP(WB_cost[[#This Row],[Склад]]&amp;WB_cost[[#This Row],[Тип поставки]],StatTbl[Join],StatTbl[Status])</f>
        <v>Игнорируем</v>
      </c>
    </row>
    <row r="46" spans="4:15" x14ac:dyDescent="0.45">
      <c r="D46" t="s">
        <v>357</v>
      </c>
      <c r="E46" t="s">
        <v>8</v>
      </c>
      <c r="F46" t="s">
        <v>6</v>
      </c>
      <c r="G46" t="s">
        <v>189</v>
      </c>
      <c r="H46" t="s">
        <v>189</v>
      </c>
      <c r="I46" t="s">
        <v>283</v>
      </c>
      <c r="J46" t="s">
        <v>284</v>
      </c>
      <c r="K46" t="s">
        <v>245</v>
      </c>
      <c r="L46" t="s">
        <v>245</v>
      </c>
      <c r="M46" t="b">
        <v>1</v>
      </c>
      <c r="N46" t="b">
        <v>0</v>
      </c>
      <c r="O46" t="str">
        <f>_xlfn.XLOOKUP(WB_cost[[#This Row],[Склад]]&amp;WB_cost[[#This Row],[Тип поставки]],StatTbl[Join],StatTbl[Status])</f>
        <v>Игнорируем</v>
      </c>
    </row>
    <row r="47" spans="4:15" x14ac:dyDescent="0.45">
      <c r="D47" t="s">
        <v>358</v>
      </c>
      <c r="E47" t="s">
        <v>8</v>
      </c>
      <c r="F47" t="s">
        <v>6</v>
      </c>
      <c r="G47" t="s">
        <v>189</v>
      </c>
      <c r="H47" t="s">
        <v>189</v>
      </c>
      <c r="I47" t="s">
        <v>283</v>
      </c>
      <c r="J47" t="s">
        <v>284</v>
      </c>
      <c r="K47" t="s">
        <v>245</v>
      </c>
      <c r="L47" t="s">
        <v>245</v>
      </c>
      <c r="M47" t="b">
        <v>1</v>
      </c>
      <c r="N47" t="b">
        <v>0</v>
      </c>
      <c r="O47" t="str">
        <f>_xlfn.XLOOKUP(WB_cost[[#This Row],[Склад]]&amp;WB_cost[[#This Row],[Тип поставки]],StatTbl[Join],StatTbl[Status])</f>
        <v>Игнорируем</v>
      </c>
    </row>
    <row r="48" spans="4:15" x14ac:dyDescent="0.45">
      <c r="D48" t="s">
        <v>359</v>
      </c>
      <c r="E48" t="s">
        <v>8</v>
      </c>
      <c r="F48" t="s">
        <v>6</v>
      </c>
      <c r="G48" t="s">
        <v>189</v>
      </c>
      <c r="H48" t="s">
        <v>189</v>
      </c>
      <c r="I48" t="s">
        <v>283</v>
      </c>
      <c r="J48" t="s">
        <v>284</v>
      </c>
      <c r="K48" t="s">
        <v>245</v>
      </c>
      <c r="L48" t="s">
        <v>245</v>
      </c>
      <c r="M48" t="b">
        <v>1</v>
      </c>
      <c r="N48" t="b">
        <v>0</v>
      </c>
      <c r="O48" t="str">
        <f>_xlfn.XLOOKUP(WB_cost[[#This Row],[Склад]]&amp;WB_cost[[#This Row],[Тип поставки]],StatTbl[Join],StatTbl[Status])</f>
        <v>Игнорируем</v>
      </c>
    </row>
    <row r="49" spans="4:15" x14ac:dyDescent="0.45">
      <c r="D49" t="s">
        <v>260</v>
      </c>
      <c r="E49" t="s">
        <v>10</v>
      </c>
      <c r="F49" t="s">
        <v>107</v>
      </c>
      <c r="G49" t="s">
        <v>191</v>
      </c>
      <c r="H49" t="s">
        <v>191</v>
      </c>
      <c r="I49" t="s">
        <v>292</v>
      </c>
      <c r="J49" t="s">
        <v>293</v>
      </c>
      <c r="K49" t="s">
        <v>253</v>
      </c>
      <c r="L49" t="s">
        <v>253</v>
      </c>
      <c r="M49" t="b">
        <v>1</v>
      </c>
      <c r="N49" t="b">
        <v>0</v>
      </c>
      <c r="O49" t="str">
        <f>_xlfn.XLOOKUP(WB_cost[[#This Row],[Склад]]&amp;WB_cost[[#This Row],[Тип поставки]],StatTbl[Join],StatTbl[Status])</f>
        <v>Игнорируем</v>
      </c>
    </row>
    <row r="50" spans="4:15" x14ac:dyDescent="0.45">
      <c r="D50" t="s">
        <v>261</v>
      </c>
      <c r="E50" t="s">
        <v>10</v>
      </c>
      <c r="F50" t="s">
        <v>107</v>
      </c>
      <c r="G50" t="s">
        <v>191</v>
      </c>
      <c r="H50" t="s">
        <v>191</v>
      </c>
      <c r="I50" t="s">
        <v>292</v>
      </c>
      <c r="J50" t="s">
        <v>293</v>
      </c>
      <c r="K50" t="s">
        <v>253</v>
      </c>
      <c r="L50" t="s">
        <v>253</v>
      </c>
      <c r="M50" t="b">
        <v>1</v>
      </c>
      <c r="N50" t="b">
        <v>0</v>
      </c>
      <c r="O50" t="str">
        <f>_xlfn.XLOOKUP(WB_cost[[#This Row],[Склад]]&amp;WB_cost[[#This Row],[Тип поставки]],StatTbl[Join],StatTbl[Status])</f>
        <v>Игнорируем</v>
      </c>
    </row>
    <row r="51" spans="4:15" x14ac:dyDescent="0.45">
      <c r="D51" t="s">
        <v>262</v>
      </c>
      <c r="E51" t="s">
        <v>10</v>
      </c>
      <c r="F51" t="s">
        <v>107</v>
      </c>
      <c r="G51" t="s">
        <v>191</v>
      </c>
      <c r="H51" t="s">
        <v>191</v>
      </c>
      <c r="I51" t="s">
        <v>292</v>
      </c>
      <c r="J51" t="s">
        <v>293</v>
      </c>
      <c r="K51" t="s">
        <v>253</v>
      </c>
      <c r="L51" t="s">
        <v>253</v>
      </c>
      <c r="M51" t="b">
        <v>1</v>
      </c>
      <c r="N51" t="b">
        <v>0</v>
      </c>
      <c r="O51" t="str">
        <f>_xlfn.XLOOKUP(WB_cost[[#This Row],[Склад]]&amp;WB_cost[[#This Row],[Тип поставки]],StatTbl[Join],StatTbl[Status])</f>
        <v>Игнорируем</v>
      </c>
    </row>
    <row r="52" spans="4:15" x14ac:dyDescent="0.45">
      <c r="D52" t="s">
        <v>263</v>
      </c>
      <c r="E52" t="s">
        <v>10</v>
      </c>
      <c r="F52" t="s">
        <v>107</v>
      </c>
      <c r="G52" t="s">
        <v>191</v>
      </c>
      <c r="H52" t="s">
        <v>191</v>
      </c>
      <c r="I52" t="s">
        <v>292</v>
      </c>
      <c r="J52" t="s">
        <v>293</v>
      </c>
      <c r="K52" t="s">
        <v>253</v>
      </c>
      <c r="L52" t="s">
        <v>253</v>
      </c>
      <c r="M52" t="b">
        <v>1</v>
      </c>
      <c r="N52" t="b">
        <v>0</v>
      </c>
      <c r="O52" t="str">
        <f>_xlfn.XLOOKUP(WB_cost[[#This Row],[Склад]]&amp;WB_cost[[#This Row],[Тип поставки]],StatTbl[Join],StatTbl[Status])</f>
        <v>Игнорируем</v>
      </c>
    </row>
    <row r="53" spans="4:15" x14ac:dyDescent="0.45">
      <c r="D53" t="s">
        <v>264</v>
      </c>
      <c r="E53" t="s">
        <v>10</v>
      </c>
      <c r="F53" t="s">
        <v>107</v>
      </c>
      <c r="G53" t="s">
        <v>191</v>
      </c>
      <c r="H53" t="s">
        <v>191</v>
      </c>
      <c r="I53" t="s">
        <v>292</v>
      </c>
      <c r="J53" t="s">
        <v>293</v>
      </c>
      <c r="K53" t="s">
        <v>253</v>
      </c>
      <c r="L53" t="s">
        <v>253</v>
      </c>
      <c r="M53" t="b">
        <v>1</v>
      </c>
      <c r="N53" t="b">
        <v>0</v>
      </c>
      <c r="O53" t="str">
        <f>_xlfn.XLOOKUP(WB_cost[[#This Row],[Склад]]&amp;WB_cost[[#This Row],[Тип поставки]],StatTbl[Join],StatTbl[Status])</f>
        <v>Игнорируем</v>
      </c>
    </row>
    <row r="54" spans="4:15" x14ac:dyDescent="0.45">
      <c r="D54" t="s">
        <v>285</v>
      </c>
      <c r="E54" t="s">
        <v>10</v>
      </c>
      <c r="F54" t="s">
        <v>107</v>
      </c>
      <c r="G54" t="s">
        <v>191</v>
      </c>
      <c r="H54" t="s">
        <v>191</v>
      </c>
      <c r="I54" t="s">
        <v>292</v>
      </c>
      <c r="J54" t="s">
        <v>293</v>
      </c>
      <c r="K54" t="s">
        <v>253</v>
      </c>
      <c r="L54" t="s">
        <v>253</v>
      </c>
      <c r="M54" t="b">
        <v>1</v>
      </c>
      <c r="N54" t="b">
        <v>0</v>
      </c>
      <c r="O54" t="str">
        <f>_xlfn.XLOOKUP(WB_cost[[#This Row],[Склад]]&amp;WB_cost[[#This Row],[Тип поставки]],StatTbl[Join],StatTbl[Status])</f>
        <v>Игнорируем</v>
      </c>
    </row>
    <row r="55" spans="4:15" x14ac:dyDescent="0.45">
      <c r="D55" t="s">
        <v>286</v>
      </c>
      <c r="E55" t="s">
        <v>10</v>
      </c>
      <c r="F55" t="s">
        <v>107</v>
      </c>
      <c r="G55" t="s">
        <v>191</v>
      </c>
      <c r="H55" t="s">
        <v>191</v>
      </c>
      <c r="I55" t="s">
        <v>292</v>
      </c>
      <c r="J55" t="s">
        <v>293</v>
      </c>
      <c r="K55" t="s">
        <v>253</v>
      </c>
      <c r="L55" t="s">
        <v>253</v>
      </c>
      <c r="M55" t="b">
        <v>1</v>
      </c>
      <c r="N55" t="b">
        <v>0</v>
      </c>
      <c r="O55" t="str">
        <f>_xlfn.XLOOKUP(WB_cost[[#This Row],[Склад]]&amp;WB_cost[[#This Row],[Тип поставки]],StatTbl[Join],StatTbl[Status])</f>
        <v>Игнорируем</v>
      </c>
    </row>
    <row r="56" spans="4:15" x14ac:dyDescent="0.45">
      <c r="D56" t="s">
        <v>287</v>
      </c>
      <c r="E56" t="s">
        <v>10</v>
      </c>
      <c r="F56" t="s">
        <v>107</v>
      </c>
      <c r="G56" t="s">
        <v>191</v>
      </c>
      <c r="H56" t="s">
        <v>191</v>
      </c>
      <c r="I56" t="s">
        <v>292</v>
      </c>
      <c r="J56" t="s">
        <v>293</v>
      </c>
      <c r="K56" t="s">
        <v>253</v>
      </c>
      <c r="L56" t="s">
        <v>253</v>
      </c>
      <c r="M56" t="b">
        <v>1</v>
      </c>
      <c r="N56" t="b">
        <v>0</v>
      </c>
      <c r="O56" t="str">
        <f>_xlfn.XLOOKUP(WB_cost[[#This Row],[Склад]]&amp;WB_cost[[#This Row],[Тип поставки]],StatTbl[Join],StatTbl[Status])</f>
        <v>Игнорируем</v>
      </c>
    </row>
    <row r="57" spans="4:15" x14ac:dyDescent="0.45">
      <c r="D57" t="s">
        <v>288</v>
      </c>
      <c r="E57" t="s">
        <v>10</v>
      </c>
      <c r="F57" t="s">
        <v>107</v>
      </c>
      <c r="G57" t="s">
        <v>191</v>
      </c>
      <c r="H57" t="s">
        <v>191</v>
      </c>
      <c r="I57" t="s">
        <v>292</v>
      </c>
      <c r="J57" t="s">
        <v>293</v>
      </c>
      <c r="K57" t="s">
        <v>253</v>
      </c>
      <c r="L57" t="s">
        <v>253</v>
      </c>
      <c r="M57" t="b">
        <v>1</v>
      </c>
      <c r="N57" t="b">
        <v>0</v>
      </c>
      <c r="O57" t="str">
        <f>_xlfn.XLOOKUP(WB_cost[[#This Row],[Склад]]&amp;WB_cost[[#This Row],[Тип поставки]],StatTbl[Join],StatTbl[Status])</f>
        <v>Игнорируем</v>
      </c>
    </row>
    <row r="58" spans="4:15" x14ac:dyDescent="0.45">
      <c r="D58" t="s">
        <v>289</v>
      </c>
      <c r="E58" t="s">
        <v>10</v>
      </c>
      <c r="F58" t="s">
        <v>107</v>
      </c>
      <c r="G58" t="s">
        <v>191</v>
      </c>
      <c r="H58" t="s">
        <v>191</v>
      </c>
      <c r="I58" t="s">
        <v>292</v>
      </c>
      <c r="J58" t="s">
        <v>293</v>
      </c>
      <c r="K58" t="s">
        <v>253</v>
      </c>
      <c r="L58" t="s">
        <v>253</v>
      </c>
      <c r="M58" t="b">
        <v>1</v>
      </c>
      <c r="N58" t="b">
        <v>0</v>
      </c>
      <c r="O58" t="str">
        <f>_xlfn.XLOOKUP(WB_cost[[#This Row],[Склад]]&amp;WB_cost[[#This Row],[Тип поставки]],StatTbl[Join],StatTbl[Status])</f>
        <v>Игнорируем</v>
      </c>
    </row>
    <row r="59" spans="4:15" x14ac:dyDescent="0.45">
      <c r="D59" t="s">
        <v>353</v>
      </c>
      <c r="E59" t="s">
        <v>10</v>
      </c>
      <c r="F59" t="s">
        <v>107</v>
      </c>
      <c r="G59" t="s">
        <v>191</v>
      </c>
      <c r="H59" t="s">
        <v>191</v>
      </c>
      <c r="I59" t="s">
        <v>292</v>
      </c>
      <c r="J59" t="s">
        <v>293</v>
      </c>
      <c r="K59" t="s">
        <v>253</v>
      </c>
      <c r="L59" t="s">
        <v>253</v>
      </c>
      <c r="M59" t="b">
        <v>1</v>
      </c>
      <c r="N59" t="b">
        <v>0</v>
      </c>
      <c r="O59" t="str">
        <f>_xlfn.XLOOKUP(WB_cost[[#This Row],[Склад]]&amp;WB_cost[[#This Row],[Тип поставки]],StatTbl[Join],StatTbl[Status])</f>
        <v>Игнорируем</v>
      </c>
    </row>
    <row r="60" spans="4:15" x14ac:dyDescent="0.45">
      <c r="D60" t="s">
        <v>354</v>
      </c>
      <c r="E60" t="s">
        <v>10</v>
      </c>
      <c r="F60" t="s">
        <v>107</v>
      </c>
      <c r="G60" t="s">
        <v>191</v>
      </c>
      <c r="H60" t="s">
        <v>191</v>
      </c>
      <c r="I60" t="s">
        <v>292</v>
      </c>
      <c r="J60" t="s">
        <v>293</v>
      </c>
      <c r="K60" t="s">
        <v>253</v>
      </c>
      <c r="L60" t="s">
        <v>253</v>
      </c>
      <c r="M60" t="b">
        <v>1</v>
      </c>
      <c r="N60" t="b">
        <v>0</v>
      </c>
      <c r="O60" t="str">
        <f>_xlfn.XLOOKUP(WB_cost[[#This Row],[Склад]]&amp;WB_cost[[#This Row],[Тип поставки]],StatTbl[Join],StatTbl[Status])</f>
        <v>Игнорируем</v>
      </c>
    </row>
    <row r="61" spans="4:15" x14ac:dyDescent="0.45">
      <c r="D61" t="s">
        <v>357</v>
      </c>
      <c r="E61" t="s">
        <v>10</v>
      </c>
      <c r="F61" t="s">
        <v>107</v>
      </c>
      <c r="G61" t="s">
        <v>191</v>
      </c>
      <c r="H61" t="s">
        <v>191</v>
      </c>
      <c r="I61" t="s">
        <v>292</v>
      </c>
      <c r="J61" t="s">
        <v>293</v>
      </c>
      <c r="K61" t="s">
        <v>253</v>
      </c>
      <c r="L61" t="s">
        <v>253</v>
      </c>
      <c r="M61" t="b">
        <v>1</v>
      </c>
      <c r="N61" t="b">
        <v>0</v>
      </c>
      <c r="O61" t="str">
        <f>_xlfn.XLOOKUP(WB_cost[[#This Row],[Склад]]&amp;WB_cost[[#This Row],[Тип поставки]],StatTbl[Join],StatTbl[Status])</f>
        <v>Игнорируем</v>
      </c>
    </row>
    <row r="62" spans="4:15" x14ac:dyDescent="0.45">
      <c r="D62" t="s">
        <v>358</v>
      </c>
      <c r="E62" t="s">
        <v>10</v>
      </c>
      <c r="F62" t="s">
        <v>107</v>
      </c>
      <c r="G62" t="s">
        <v>191</v>
      </c>
      <c r="H62" t="s">
        <v>191</v>
      </c>
      <c r="I62" t="s">
        <v>292</v>
      </c>
      <c r="J62" t="s">
        <v>293</v>
      </c>
      <c r="K62" t="s">
        <v>253</v>
      </c>
      <c r="L62" t="s">
        <v>253</v>
      </c>
      <c r="M62" t="b">
        <v>1</v>
      </c>
      <c r="N62" t="b">
        <v>0</v>
      </c>
      <c r="O62" t="str">
        <f>_xlfn.XLOOKUP(WB_cost[[#This Row],[Склад]]&amp;WB_cost[[#This Row],[Тип поставки]],StatTbl[Join],StatTbl[Status])</f>
        <v>Игнорируем</v>
      </c>
    </row>
    <row r="63" spans="4:15" x14ac:dyDescent="0.45">
      <c r="D63" t="s">
        <v>359</v>
      </c>
      <c r="E63" t="s">
        <v>10</v>
      </c>
      <c r="F63" t="s">
        <v>107</v>
      </c>
      <c r="G63" t="s">
        <v>191</v>
      </c>
      <c r="H63" t="s">
        <v>191</v>
      </c>
      <c r="I63" t="s">
        <v>292</v>
      </c>
      <c r="J63" t="s">
        <v>293</v>
      </c>
      <c r="K63" t="s">
        <v>253</v>
      </c>
      <c r="L63" t="s">
        <v>253</v>
      </c>
      <c r="M63" t="b">
        <v>1</v>
      </c>
      <c r="N63" t="b">
        <v>0</v>
      </c>
      <c r="O63" t="str">
        <f>_xlfn.XLOOKUP(WB_cost[[#This Row],[Склад]]&amp;WB_cost[[#This Row],[Тип поставки]],StatTbl[Join],StatTbl[Status])</f>
        <v>Игнорируем</v>
      </c>
    </row>
    <row r="64" spans="4:15" x14ac:dyDescent="0.45">
      <c r="D64" t="s">
        <v>260</v>
      </c>
      <c r="E64" t="s">
        <v>10</v>
      </c>
      <c r="F64" t="s">
        <v>108</v>
      </c>
      <c r="G64" t="s">
        <v>190</v>
      </c>
      <c r="H64" t="s">
        <v>190</v>
      </c>
      <c r="I64" t="s">
        <v>290</v>
      </c>
      <c r="J64" t="s">
        <v>291</v>
      </c>
      <c r="K64" t="s">
        <v>251</v>
      </c>
      <c r="M64" t="b">
        <v>1</v>
      </c>
      <c r="N64" t="b">
        <v>0</v>
      </c>
      <c r="O64" t="str">
        <f>_xlfn.XLOOKUP(WB_cost[[#This Row],[Склад]]&amp;WB_cost[[#This Row],[Тип поставки]],StatTbl[Join],StatTbl[Status])</f>
        <v>Игнорируем</v>
      </c>
    </row>
    <row r="65" spans="4:15" x14ac:dyDescent="0.45">
      <c r="D65" t="s">
        <v>261</v>
      </c>
      <c r="E65" t="s">
        <v>10</v>
      </c>
      <c r="F65" t="s">
        <v>108</v>
      </c>
      <c r="G65" t="s">
        <v>190</v>
      </c>
      <c r="H65" t="s">
        <v>190</v>
      </c>
      <c r="I65" t="s">
        <v>290</v>
      </c>
      <c r="J65" t="s">
        <v>291</v>
      </c>
      <c r="K65" t="s">
        <v>251</v>
      </c>
      <c r="M65" t="b">
        <v>1</v>
      </c>
      <c r="N65" t="b">
        <v>0</v>
      </c>
      <c r="O65" t="str">
        <f>_xlfn.XLOOKUP(WB_cost[[#This Row],[Склад]]&amp;WB_cost[[#This Row],[Тип поставки]],StatTbl[Join],StatTbl[Status])</f>
        <v>Игнорируем</v>
      </c>
    </row>
    <row r="66" spans="4:15" x14ac:dyDescent="0.45">
      <c r="D66" t="s">
        <v>262</v>
      </c>
      <c r="E66" t="s">
        <v>10</v>
      </c>
      <c r="F66" t="s">
        <v>108</v>
      </c>
      <c r="G66" t="s">
        <v>190</v>
      </c>
      <c r="H66" t="s">
        <v>190</v>
      </c>
      <c r="I66" t="s">
        <v>290</v>
      </c>
      <c r="J66" t="s">
        <v>291</v>
      </c>
      <c r="K66" t="s">
        <v>251</v>
      </c>
      <c r="M66" t="b">
        <v>1</v>
      </c>
      <c r="N66" t="b">
        <v>0</v>
      </c>
      <c r="O66" t="str">
        <f>_xlfn.XLOOKUP(WB_cost[[#This Row],[Склад]]&amp;WB_cost[[#This Row],[Тип поставки]],StatTbl[Join],StatTbl[Status])</f>
        <v>Игнорируем</v>
      </c>
    </row>
    <row r="67" spans="4:15" x14ac:dyDescent="0.45">
      <c r="D67" t="s">
        <v>263</v>
      </c>
      <c r="E67" t="s">
        <v>10</v>
      </c>
      <c r="F67" t="s">
        <v>108</v>
      </c>
      <c r="G67" t="s">
        <v>190</v>
      </c>
      <c r="H67" t="s">
        <v>190</v>
      </c>
      <c r="I67" t="s">
        <v>290</v>
      </c>
      <c r="J67" t="s">
        <v>291</v>
      </c>
      <c r="K67" t="s">
        <v>251</v>
      </c>
      <c r="M67" t="b">
        <v>1</v>
      </c>
      <c r="N67" t="b">
        <v>0</v>
      </c>
      <c r="O67" t="str">
        <f>_xlfn.XLOOKUP(WB_cost[[#This Row],[Склад]]&amp;WB_cost[[#This Row],[Тип поставки]],StatTbl[Join],StatTbl[Status])</f>
        <v>Игнорируем</v>
      </c>
    </row>
    <row r="68" spans="4:15" x14ac:dyDescent="0.45">
      <c r="D68" t="s">
        <v>264</v>
      </c>
      <c r="E68" t="s">
        <v>10</v>
      </c>
      <c r="F68" t="s">
        <v>108</v>
      </c>
      <c r="G68" t="s">
        <v>190</v>
      </c>
      <c r="H68" t="s">
        <v>190</v>
      </c>
      <c r="I68" t="s">
        <v>290</v>
      </c>
      <c r="J68" t="s">
        <v>291</v>
      </c>
      <c r="K68" t="s">
        <v>251</v>
      </c>
      <c r="M68" t="b">
        <v>1</v>
      </c>
      <c r="N68" t="b">
        <v>0</v>
      </c>
      <c r="O68" t="str">
        <f>_xlfn.XLOOKUP(WB_cost[[#This Row],[Склад]]&amp;WB_cost[[#This Row],[Тип поставки]],StatTbl[Join],StatTbl[Status])</f>
        <v>Игнорируем</v>
      </c>
    </row>
    <row r="69" spans="4:15" x14ac:dyDescent="0.45">
      <c r="D69" t="s">
        <v>285</v>
      </c>
      <c r="E69" t="s">
        <v>10</v>
      </c>
      <c r="F69" t="s">
        <v>108</v>
      </c>
      <c r="G69" t="s">
        <v>190</v>
      </c>
      <c r="H69" t="s">
        <v>190</v>
      </c>
      <c r="I69" t="s">
        <v>290</v>
      </c>
      <c r="J69" t="s">
        <v>291</v>
      </c>
      <c r="K69" t="s">
        <v>251</v>
      </c>
      <c r="M69" t="b">
        <v>1</v>
      </c>
      <c r="N69" t="b">
        <v>0</v>
      </c>
      <c r="O69" t="str">
        <f>_xlfn.XLOOKUP(WB_cost[[#This Row],[Склад]]&amp;WB_cost[[#This Row],[Тип поставки]],StatTbl[Join],StatTbl[Status])</f>
        <v>Игнорируем</v>
      </c>
    </row>
    <row r="70" spans="4:15" x14ac:dyDescent="0.45">
      <c r="D70" t="s">
        <v>286</v>
      </c>
      <c r="E70" t="s">
        <v>10</v>
      </c>
      <c r="F70" t="s">
        <v>108</v>
      </c>
      <c r="G70" t="s">
        <v>190</v>
      </c>
      <c r="H70" t="s">
        <v>190</v>
      </c>
      <c r="I70" t="s">
        <v>290</v>
      </c>
      <c r="J70" t="s">
        <v>291</v>
      </c>
      <c r="K70" t="s">
        <v>251</v>
      </c>
      <c r="M70" t="b">
        <v>1</v>
      </c>
      <c r="N70" t="b">
        <v>0</v>
      </c>
      <c r="O70" t="str">
        <f>_xlfn.XLOOKUP(WB_cost[[#This Row],[Склад]]&amp;WB_cost[[#This Row],[Тип поставки]],StatTbl[Join],StatTbl[Status])</f>
        <v>Игнорируем</v>
      </c>
    </row>
    <row r="71" spans="4:15" x14ac:dyDescent="0.45">
      <c r="D71" t="s">
        <v>287</v>
      </c>
      <c r="E71" t="s">
        <v>10</v>
      </c>
      <c r="F71" t="s">
        <v>108</v>
      </c>
      <c r="G71" t="s">
        <v>190</v>
      </c>
      <c r="H71" t="s">
        <v>190</v>
      </c>
      <c r="I71" t="s">
        <v>290</v>
      </c>
      <c r="J71" t="s">
        <v>291</v>
      </c>
      <c r="K71" t="s">
        <v>251</v>
      </c>
      <c r="M71" t="b">
        <v>1</v>
      </c>
      <c r="N71" t="b">
        <v>0</v>
      </c>
      <c r="O71" t="str">
        <f>_xlfn.XLOOKUP(WB_cost[[#This Row],[Склад]]&amp;WB_cost[[#This Row],[Тип поставки]],StatTbl[Join],StatTbl[Status])</f>
        <v>Игнорируем</v>
      </c>
    </row>
    <row r="72" spans="4:15" x14ac:dyDescent="0.45">
      <c r="D72" t="s">
        <v>288</v>
      </c>
      <c r="E72" t="s">
        <v>10</v>
      </c>
      <c r="F72" t="s">
        <v>108</v>
      </c>
      <c r="G72" t="s">
        <v>190</v>
      </c>
      <c r="H72" t="s">
        <v>190</v>
      </c>
      <c r="I72" t="s">
        <v>290</v>
      </c>
      <c r="J72" t="s">
        <v>291</v>
      </c>
      <c r="K72" t="s">
        <v>251</v>
      </c>
      <c r="M72" t="b">
        <v>1</v>
      </c>
      <c r="N72" t="b">
        <v>0</v>
      </c>
      <c r="O72" t="str">
        <f>_xlfn.XLOOKUP(WB_cost[[#This Row],[Склад]]&amp;WB_cost[[#This Row],[Тип поставки]],StatTbl[Join],StatTbl[Status])</f>
        <v>Игнорируем</v>
      </c>
    </row>
    <row r="73" spans="4:15" x14ac:dyDescent="0.45">
      <c r="D73" t="s">
        <v>289</v>
      </c>
      <c r="E73" t="s">
        <v>10</v>
      </c>
      <c r="F73" t="s">
        <v>108</v>
      </c>
      <c r="G73" t="s">
        <v>190</v>
      </c>
      <c r="H73" t="s">
        <v>190</v>
      </c>
      <c r="I73" t="s">
        <v>290</v>
      </c>
      <c r="J73" t="s">
        <v>291</v>
      </c>
      <c r="K73" t="s">
        <v>251</v>
      </c>
      <c r="M73" t="b">
        <v>1</v>
      </c>
      <c r="N73" t="b">
        <v>0</v>
      </c>
      <c r="O73" t="str">
        <f>_xlfn.XLOOKUP(WB_cost[[#This Row],[Склад]]&amp;WB_cost[[#This Row],[Тип поставки]],StatTbl[Join],StatTbl[Status])</f>
        <v>Игнорируем</v>
      </c>
    </row>
    <row r="74" spans="4:15" x14ac:dyDescent="0.45">
      <c r="D74" t="s">
        <v>353</v>
      </c>
      <c r="E74" t="s">
        <v>10</v>
      </c>
      <c r="F74" t="s">
        <v>108</v>
      </c>
      <c r="G74" t="s">
        <v>190</v>
      </c>
      <c r="H74" t="s">
        <v>190</v>
      </c>
      <c r="I74" t="s">
        <v>290</v>
      </c>
      <c r="J74" t="s">
        <v>291</v>
      </c>
      <c r="K74" t="s">
        <v>251</v>
      </c>
      <c r="M74" t="b">
        <v>1</v>
      </c>
      <c r="N74" t="b">
        <v>0</v>
      </c>
      <c r="O74" t="str">
        <f>_xlfn.XLOOKUP(WB_cost[[#This Row],[Склад]]&amp;WB_cost[[#This Row],[Тип поставки]],StatTbl[Join],StatTbl[Status])</f>
        <v>Игнорируем</v>
      </c>
    </row>
    <row r="75" spans="4:15" x14ac:dyDescent="0.45">
      <c r="D75" t="s">
        <v>354</v>
      </c>
      <c r="E75" t="s">
        <v>10</v>
      </c>
      <c r="F75" t="s">
        <v>108</v>
      </c>
      <c r="G75" t="s">
        <v>190</v>
      </c>
      <c r="H75" t="s">
        <v>190</v>
      </c>
      <c r="I75" t="s">
        <v>290</v>
      </c>
      <c r="J75" t="s">
        <v>291</v>
      </c>
      <c r="K75" t="s">
        <v>251</v>
      </c>
      <c r="M75" t="b">
        <v>1</v>
      </c>
      <c r="N75" t="b">
        <v>0</v>
      </c>
      <c r="O75" t="str">
        <f>_xlfn.XLOOKUP(WB_cost[[#This Row],[Склад]]&amp;WB_cost[[#This Row],[Тип поставки]],StatTbl[Join],StatTbl[Status])</f>
        <v>Игнорируем</v>
      </c>
    </row>
    <row r="76" spans="4:15" x14ac:dyDescent="0.45">
      <c r="D76" t="s">
        <v>357</v>
      </c>
      <c r="E76" t="s">
        <v>10</v>
      </c>
      <c r="F76" t="s">
        <v>108</v>
      </c>
      <c r="G76" t="s">
        <v>190</v>
      </c>
      <c r="H76" t="s">
        <v>190</v>
      </c>
      <c r="I76" t="s">
        <v>290</v>
      </c>
      <c r="J76" t="s">
        <v>291</v>
      </c>
      <c r="K76" t="s">
        <v>251</v>
      </c>
      <c r="M76" t="b">
        <v>1</v>
      </c>
      <c r="N76" t="b">
        <v>0</v>
      </c>
      <c r="O76" t="str">
        <f>_xlfn.XLOOKUP(WB_cost[[#This Row],[Склад]]&amp;WB_cost[[#This Row],[Тип поставки]],StatTbl[Join],StatTbl[Status])</f>
        <v>Игнорируем</v>
      </c>
    </row>
    <row r="77" spans="4:15" x14ac:dyDescent="0.45">
      <c r="D77" t="s">
        <v>358</v>
      </c>
      <c r="E77" t="s">
        <v>10</v>
      </c>
      <c r="F77" t="s">
        <v>108</v>
      </c>
      <c r="G77" t="s">
        <v>190</v>
      </c>
      <c r="H77" t="s">
        <v>190</v>
      </c>
      <c r="I77" t="s">
        <v>290</v>
      </c>
      <c r="J77" t="s">
        <v>291</v>
      </c>
      <c r="K77" t="s">
        <v>251</v>
      </c>
      <c r="M77" t="b">
        <v>1</v>
      </c>
      <c r="N77" t="b">
        <v>0</v>
      </c>
      <c r="O77" t="str">
        <f>_xlfn.XLOOKUP(WB_cost[[#This Row],[Склад]]&amp;WB_cost[[#This Row],[Тип поставки]],StatTbl[Join],StatTbl[Status])</f>
        <v>Игнорируем</v>
      </c>
    </row>
    <row r="78" spans="4:15" x14ac:dyDescent="0.45">
      <c r="D78" t="s">
        <v>359</v>
      </c>
      <c r="E78" t="s">
        <v>10</v>
      </c>
      <c r="F78" t="s">
        <v>108</v>
      </c>
      <c r="G78" t="s">
        <v>190</v>
      </c>
      <c r="H78" t="s">
        <v>190</v>
      </c>
      <c r="I78" t="s">
        <v>290</v>
      </c>
      <c r="J78" t="s">
        <v>291</v>
      </c>
      <c r="K78" t="s">
        <v>251</v>
      </c>
      <c r="M78" t="b">
        <v>1</v>
      </c>
      <c r="N78" t="b">
        <v>0</v>
      </c>
      <c r="O78" t="str">
        <f>_xlfn.XLOOKUP(WB_cost[[#This Row],[Склад]]&amp;WB_cost[[#This Row],[Тип поставки]],StatTbl[Join],StatTbl[Status])</f>
        <v>Игнорируем</v>
      </c>
    </row>
    <row r="79" spans="4:15" x14ac:dyDescent="0.45">
      <c r="D79" t="s">
        <v>260</v>
      </c>
      <c r="E79" t="s">
        <v>10</v>
      </c>
      <c r="F79" t="s">
        <v>6</v>
      </c>
      <c r="G79" t="s">
        <v>191</v>
      </c>
      <c r="H79" t="s">
        <v>191</v>
      </c>
      <c r="I79" t="s">
        <v>292</v>
      </c>
      <c r="J79" t="s">
        <v>293</v>
      </c>
      <c r="K79" t="s">
        <v>253</v>
      </c>
      <c r="L79" t="s">
        <v>253</v>
      </c>
      <c r="M79" t="b">
        <v>1</v>
      </c>
      <c r="N79" t="b">
        <v>0</v>
      </c>
      <c r="O79" t="str">
        <f>_xlfn.XLOOKUP(WB_cost[[#This Row],[Склад]]&amp;WB_cost[[#This Row],[Тип поставки]],StatTbl[Join],StatTbl[Status])</f>
        <v>Игнорируем</v>
      </c>
    </row>
    <row r="80" spans="4:15" x14ac:dyDescent="0.45">
      <c r="D80" t="s">
        <v>261</v>
      </c>
      <c r="E80" t="s">
        <v>10</v>
      </c>
      <c r="F80" t="s">
        <v>6</v>
      </c>
      <c r="G80" t="s">
        <v>191</v>
      </c>
      <c r="H80" t="s">
        <v>191</v>
      </c>
      <c r="I80" t="s">
        <v>292</v>
      </c>
      <c r="J80" t="s">
        <v>293</v>
      </c>
      <c r="K80" t="s">
        <v>253</v>
      </c>
      <c r="L80" t="s">
        <v>253</v>
      </c>
      <c r="M80" t="b">
        <v>1</v>
      </c>
      <c r="N80" t="b">
        <v>0</v>
      </c>
      <c r="O80" t="str">
        <f>_xlfn.XLOOKUP(WB_cost[[#This Row],[Склад]]&amp;WB_cost[[#This Row],[Тип поставки]],StatTbl[Join],StatTbl[Status])</f>
        <v>Игнорируем</v>
      </c>
    </row>
    <row r="81" spans="4:15" x14ac:dyDescent="0.45">
      <c r="D81" t="s">
        <v>262</v>
      </c>
      <c r="E81" t="s">
        <v>10</v>
      </c>
      <c r="F81" t="s">
        <v>6</v>
      </c>
      <c r="G81" t="s">
        <v>191</v>
      </c>
      <c r="H81" t="s">
        <v>191</v>
      </c>
      <c r="I81" t="s">
        <v>292</v>
      </c>
      <c r="J81" t="s">
        <v>293</v>
      </c>
      <c r="K81" t="s">
        <v>253</v>
      </c>
      <c r="L81" t="s">
        <v>253</v>
      </c>
      <c r="M81" t="b">
        <v>1</v>
      </c>
      <c r="N81" t="b">
        <v>0</v>
      </c>
      <c r="O81" t="str">
        <f>_xlfn.XLOOKUP(WB_cost[[#This Row],[Склад]]&amp;WB_cost[[#This Row],[Тип поставки]],StatTbl[Join],StatTbl[Status])</f>
        <v>Игнорируем</v>
      </c>
    </row>
    <row r="82" spans="4:15" x14ac:dyDescent="0.45">
      <c r="D82" t="s">
        <v>263</v>
      </c>
      <c r="E82" t="s">
        <v>10</v>
      </c>
      <c r="F82" t="s">
        <v>6</v>
      </c>
      <c r="G82" t="s">
        <v>191</v>
      </c>
      <c r="H82" t="s">
        <v>191</v>
      </c>
      <c r="I82" t="s">
        <v>292</v>
      </c>
      <c r="J82" t="s">
        <v>293</v>
      </c>
      <c r="K82" t="s">
        <v>253</v>
      </c>
      <c r="L82" t="s">
        <v>253</v>
      </c>
      <c r="M82" t="b">
        <v>1</v>
      </c>
      <c r="N82" t="b">
        <v>0</v>
      </c>
      <c r="O82" t="str">
        <f>_xlfn.XLOOKUP(WB_cost[[#This Row],[Склад]]&amp;WB_cost[[#This Row],[Тип поставки]],StatTbl[Join],StatTbl[Status])</f>
        <v>Игнорируем</v>
      </c>
    </row>
    <row r="83" spans="4:15" x14ac:dyDescent="0.45">
      <c r="D83" t="s">
        <v>264</v>
      </c>
      <c r="E83" t="s">
        <v>10</v>
      </c>
      <c r="F83" t="s">
        <v>6</v>
      </c>
      <c r="G83" t="s">
        <v>191</v>
      </c>
      <c r="H83" t="s">
        <v>191</v>
      </c>
      <c r="I83" t="s">
        <v>292</v>
      </c>
      <c r="J83" t="s">
        <v>293</v>
      </c>
      <c r="K83" t="s">
        <v>253</v>
      </c>
      <c r="L83" t="s">
        <v>253</v>
      </c>
      <c r="M83" t="b">
        <v>1</v>
      </c>
      <c r="N83" t="b">
        <v>0</v>
      </c>
      <c r="O83" t="str">
        <f>_xlfn.XLOOKUP(WB_cost[[#This Row],[Склад]]&amp;WB_cost[[#This Row],[Тип поставки]],StatTbl[Join],StatTbl[Status])</f>
        <v>Игнорируем</v>
      </c>
    </row>
    <row r="84" spans="4:15" x14ac:dyDescent="0.45">
      <c r="D84" t="s">
        <v>285</v>
      </c>
      <c r="E84" t="s">
        <v>10</v>
      </c>
      <c r="F84" t="s">
        <v>6</v>
      </c>
      <c r="G84" t="s">
        <v>191</v>
      </c>
      <c r="H84" t="s">
        <v>191</v>
      </c>
      <c r="I84" t="s">
        <v>292</v>
      </c>
      <c r="J84" t="s">
        <v>293</v>
      </c>
      <c r="K84" t="s">
        <v>253</v>
      </c>
      <c r="L84" t="s">
        <v>253</v>
      </c>
      <c r="M84" t="b">
        <v>1</v>
      </c>
      <c r="N84" t="b">
        <v>0</v>
      </c>
      <c r="O84" t="str">
        <f>_xlfn.XLOOKUP(WB_cost[[#This Row],[Склад]]&amp;WB_cost[[#This Row],[Тип поставки]],StatTbl[Join],StatTbl[Status])</f>
        <v>Игнорируем</v>
      </c>
    </row>
    <row r="85" spans="4:15" x14ac:dyDescent="0.45">
      <c r="D85" t="s">
        <v>286</v>
      </c>
      <c r="E85" t="s">
        <v>10</v>
      </c>
      <c r="F85" t="s">
        <v>6</v>
      </c>
      <c r="G85" t="s">
        <v>191</v>
      </c>
      <c r="H85" t="s">
        <v>191</v>
      </c>
      <c r="I85" t="s">
        <v>292</v>
      </c>
      <c r="J85" t="s">
        <v>293</v>
      </c>
      <c r="K85" t="s">
        <v>253</v>
      </c>
      <c r="L85" t="s">
        <v>253</v>
      </c>
      <c r="M85" t="b">
        <v>1</v>
      </c>
      <c r="N85" t="b">
        <v>0</v>
      </c>
      <c r="O85" t="str">
        <f>_xlfn.XLOOKUP(WB_cost[[#This Row],[Склад]]&amp;WB_cost[[#This Row],[Тип поставки]],StatTbl[Join],StatTbl[Status])</f>
        <v>Игнорируем</v>
      </c>
    </row>
    <row r="86" spans="4:15" x14ac:dyDescent="0.45">
      <c r="D86" t="s">
        <v>287</v>
      </c>
      <c r="E86" t="s">
        <v>10</v>
      </c>
      <c r="F86" t="s">
        <v>6</v>
      </c>
      <c r="G86" t="s">
        <v>191</v>
      </c>
      <c r="H86" t="s">
        <v>191</v>
      </c>
      <c r="I86" t="s">
        <v>292</v>
      </c>
      <c r="J86" t="s">
        <v>293</v>
      </c>
      <c r="K86" t="s">
        <v>253</v>
      </c>
      <c r="L86" t="s">
        <v>253</v>
      </c>
      <c r="M86" t="b">
        <v>1</v>
      </c>
      <c r="N86" t="b">
        <v>0</v>
      </c>
      <c r="O86" t="str">
        <f>_xlfn.XLOOKUP(WB_cost[[#This Row],[Склад]]&amp;WB_cost[[#This Row],[Тип поставки]],StatTbl[Join],StatTbl[Status])</f>
        <v>Игнорируем</v>
      </c>
    </row>
    <row r="87" spans="4:15" x14ac:dyDescent="0.45">
      <c r="D87" t="s">
        <v>288</v>
      </c>
      <c r="E87" t="s">
        <v>10</v>
      </c>
      <c r="F87" t="s">
        <v>6</v>
      </c>
      <c r="G87" t="s">
        <v>191</v>
      </c>
      <c r="H87" t="s">
        <v>191</v>
      </c>
      <c r="I87" t="s">
        <v>292</v>
      </c>
      <c r="J87" t="s">
        <v>293</v>
      </c>
      <c r="K87" t="s">
        <v>253</v>
      </c>
      <c r="L87" t="s">
        <v>253</v>
      </c>
      <c r="M87" t="b">
        <v>1</v>
      </c>
      <c r="N87" t="b">
        <v>0</v>
      </c>
      <c r="O87" t="str">
        <f>_xlfn.XLOOKUP(WB_cost[[#This Row],[Склад]]&amp;WB_cost[[#This Row],[Тип поставки]],StatTbl[Join],StatTbl[Status])</f>
        <v>Игнорируем</v>
      </c>
    </row>
    <row r="88" spans="4:15" x14ac:dyDescent="0.45">
      <c r="D88" t="s">
        <v>289</v>
      </c>
      <c r="E88" t="s">
        <v>10</v>
      </c>
      <c r="F88" t="s">
        <v>6</v>
      </c>
      <c r="G88" t="s">
        <v>191</v>
      </c>
      <c r="H88" t="s">
        <v>191</v>
      </c>
      <c r="I88" t="s">
        <v>292</v>
      </c>
      <c r="J88" t="s">
        <v>293</v>
      </c>
      <c r="K88" t="s">
        <v>253</v>
      </c>
      <c r="L88" t="s">
        <v>253</v>
      </c>
      <c r="M88" t="b">
        <v>1</v>
      </c>
      <c r="N88" t="b">
        <v>0</v>
      </c>
      <c r="O88" t="str">
        <f>_xlfn.XLOOKUP(WB_cost[[#This Row],[Склад]]&amp;WB_cost[[#This Row],[Тип поставки]],StatTbl[Join],StatTbl[Status])</f>
        <v>Игнорируем</v>
      </c>
    </row>
    <row r="89" spans="4:15" x14ac:dyDescent="0.45">
      <c r="D89" t="s">
        <v>353</v>
      </c>
      <c r="E89" t="s">
        <v>10</v>
      </c>
      <c r="F89" t="s">
        <v>6</v>
      </c>
      <c r="G89" t="s">
        <v>191</v>
      </c>
      <c r="H89" t="s">
        <v>191</v>
      </c>
      <c r="I89" t="s">
        <v>292</v>
      </c>
      <c r="J89" t="s">
        <v>293</v>
      </c>
      <c r="K89" t="s">
        <v>253</v>
      </c>
      <c r="L89" t="s">
        <v>253</v>
      </c>
      <c r="M89" t="b">
        <v>1</v>
      </c>
      <c r="N89" t="b">
        <v>0</v>
      </c>
      <c r="O89" t="str">
        <f>_xlfn.XLOOKUP(WB_cost[[#This Row],[Склад]]&amp;WB_cost[[#This Row],[Тип поставки]],StatTbl[Join],StatTbl[Status])</f>
        <v>Игнорируем</v>
      </c>
    </row>
    <row r="90" spans="4:15" x14ac:dyDescent="0.45">
      <c r="D90" t="s">
        <v>354</v>
      </c>
      <c r="E90" t="s">
        <v>10</v>
      </c>
      <c r="F90" t="s">
        <v>6</v>
      </c>
      <c r="G90" t="s">
        <v>191</v>
      </c>
      <c r="H90" t="s">
        <v>191</v>
      </c>
      <c r="I90" t="s">
        <v>292</v>
      </c>
      <c r="J90" t="s">
        <v>293</v>
      </c>
      <c r="K90" t="s">
        <v>253</v>
      </c>
      <c r="L90" t="s">
        <v>253</v>
      </c>
      <c r="M90" t="b">
        <v>1</v>
      </c>
      <c r="N90" t="b">
        <v>0</v>
      </c>
      <c r="O90" t="str">
        <f>_xlfn.XLOOKUP(WB_cost[[#This Row],[Склад]]&amp;WB_cost[[#This Row],[Тип поставки]],StatTbl[Join],StatTbl[Status])</f>
        <v>Игнорируем</v>
      </c>
    </row>
    <row r="91" spans="4:15" x14ac:dyDescent="0.45">
      <c r="D91" t="s">
        <v>357</v>
      </c>
      <c r="E91" t="s">
        <v>10</v>
      </c>
      <c r="F91" t="s">
        <v>6</v>
      </c>
      <c r="G91" t="s">
        <v>191</v>
      </c>
      <c r="H91" t="s">
        <v>191</v>
      </c>
      <c r="I91" t="s">
        <v>292</v>
      </c>
      <c r="J91" t="s">
        <v>293</v>
      </c>
      <c r="K91" t="s">
        <v>253</v>
      </c>
      <c r="L91" t="s">
        <v>253</v>
      </c>
      <c r="M91" t="b">
        <v>1</v>
      </c>
      <c r="N91" t="b">
        <v>0</v>
      </c>
      <c r="O91" t="str">
        <f>_xlfn.XLOOKUP(WB_cost[[#This Row],[Склад]]&amp;WB_cost[[#This Row],[Тип поставки]],StatTbl[Join],StatTbl[Status])</f>
        <v>Игнорируем</v>
      </c>
    </row>
    <row r="92" spans="4:15" x14ac:dyDescent="0.45">
      <c r="D92" t="s">
        <v>358</v>
      </c>
      <c r="E92" t="s">
        <v>10</v>
      </c>
      <c r="F92" t="s">
        <v>6</v>
      </c>
      <c r="G92" t="s">
        <v>191</v>
      </c>
      <c r="H92" t="s">
        <v>191</v>
      </c>
      <c r="I92" t="s">
        <v>292</v>
      </c>
      <c r="J92" t="s">
        <v>293</v>
      </c>
      <c r="K92" t="s">
        <v>253</v>
      </c>
      <c r="L92" t="s">
        <v>253</v>
      </c>
      <c r="M92" t="b">
        <v>1</v>
      </c>
      <c r="N92" t="b">
        <v>0</v>
      </c>
      <c r="O92" t="str">
        <f>_xlfn.XLOOKUP(WB_cost[[#This Row],[Склад]]&amp;WB_cost[[#This Row],[Тип поставки]],StatTbl[Join],StatTbl[Status])</f>
        <v>Игнорируем</v>
      </c>
    </row>
    <row r="93" spans="4:15" x14ac:dyDescent="0.45">
      <c r="D93" t="s">
        <v>359</v>
      </c>
      <c r="E93" t="s">
        <v>10</v>
      </c>
      <c r="F93" t="s">
        <v>6</v>
      </c>
      <c r="G93" t="s">
        <v>191</v>
      </c>
      <c r="H93" t="s">
        <v>191</v>
      </c>
      <c r="I93" t="s">
        <v>292</v>
      </c>
      <c r="J93" t="s">
        <v>293</v>
      </c>
      <c r="K93" t="s">
        <v>253</v>
      </c>
      <c r="L93" t="s">
        <v>253</v>
      </c>
      <c r="M93" t="b">
        <v>1</v>
      </c>
      <c r="N93" t="b">
        <v>0</v>
      </c>
      <c r="O93" t="str">
        <f>_xlfn.XLOOKUP(WB_cost[[#This Row],[Склад]]&amp;WB_cost[[#This Row],[Тип поставки]],StatTbl[Join],StatTbl[Status])</f>
        <v>Игнорируем</v>
      </c>
    </row>
    <row r="94" spans="4:15" x14ac:dyDescent="0.45">
      <c r="D94" t="s">
        <v>260</v>
      </c>
      <c r="E94" t="s">
        <v>9</v>
      </c>
      <c r="F94" t="s">
        <v>107</v>
      </c>
      <c r="M94" t="b">
        <v>1</v>
      </c>
      <c r="N94" t="b">
        <v>1</v>
      </c>
      <c r="O94" t="str">
        <f>_xlfn.XLOOKUP(WB_cost[[#This Row],[Склад]]&amp;WB_cost[[#This Row],[Тип поставки]],StatTbl[Join],StatTbl[Status])</f>
        <v>Игнорируем</v>
      </c>
    </row>
    <row r="95" spans="4:15" x14ac:dyDescent="0.45">
      <c r="D95" t="s">
        <v>261</v>
      </c>
      <c r="E95" t="s">
        <v>9</v>
      </c>
      <c r="F95" t="s">
        <v>107</v>
      </c>
      <c r="M95" t="b">
        <v>1</v>
      </c>
      <c r="N95" t="b">
        <v>1</v>
      </c>
      <c r="O95" t="str">
        <f>_xlfn.XLOOKUP(WB_cost[[#This Row],[Склад]]&amp;WB_cost[[#This Row],[Тип поставки]],StatTbl[Join],StatTbl[Status])</f>
        <v>Игнорируем</v>
      </c>
    </row>
    <row r="96" spans="4:15" x14ac:dyDescent="0.45">
      <c r="D96" t="s">
        <v>262</v>
      </c>
      <c r="E96" t="s">
        <v>9</v>
      </c>
      <c r="F96" t="s">
        <v>107</v>
      </c>
      <c r="M96" t="b">
        <v>1</v>
      </c>
      <c r="N96" t="b">
        <v>1</v>
      </c>
      <c r="O96" t="str">
        <f>_xlfn.XLOOKUP(WB_cost[[#This Row],[Склад]]&amp;WB_cost[[#This Row],[Тип поставки]],StatTbl[Join],StatTbl[Status])</f>
        <v>Игнорируем</v>
      </c>
    </row>
    <row r="97" spans="4:15" x14ac:dyDescent="0.45">
      <c r="D97" t="s">
        <v>263</v>
      </c>
      <c r="E97" t="s">
        <v>9</v>
      </c>
      <c r="F97" t="s">
        <v>107</v>
      </c>
      <c r="M97" t="b">
        <v>1</v>
      </c>
      <c r="N97" t="b">
        <v>1</v>
      </c>
      <c r="O97" t="str">
        <f>_xlfn.XLOOKUP(WB_cost[[#This Row],[Склад]]&amp;WB_cost[[#This Row],[Тип поставки]],StatTbl[Join],StatTbl[Status])</f>
        <v>Игнорируем</v>
      </c>
    </row>
    <row r="98" spans="4:15" x14ac:dyDescent="0.45">
      <c r="D98" t="s">
        <v>264</v>
      </c>
      <c r="E98" t="s">
        <v>9</v>
      </c>
      <c r="F98" t="s">
        <v>107</v>
      </c>
      <c r="M98" t="b">
        <v>1</v>
      </c>
      <c r="N98" t="b">
        <v>1</v>
      </c>
      <c r="O98" t="str">
        <f>_xlfn.XLOOKUP(WB_cost[[#This Row],[Склад]]&amp;WB_cost[[#This Row],[Тип поставки]],StatTbl[Join],StatTbl[Status])</f>
        <v>Игнорируем</v>
      </c>
    </row>
    <row r="99" spans="4:15" x14ac:dyDescent="0.45">
      <c r="D99" t="s">
        <v>285</v>
      </c>
      <c r="E99" t="s">
        <v>9</v>
      </c>
      <c r="F99" t="s">
        <v>107</v>
      </c>
      <c r="M99" t="b">
        <v>1</v>
      </c>
      <c r="N99" t="b">
        <v>1</v>
      </c>
      <c r="O99" t="str">
        <f>_xlfn.XLOOKUP(WB_cost[[#This Row],[Склад]]&amp;WB_cost[[#This Row],[Тип поставки]],StatTbl[Join],StatTbl[Status])</f>
        <v>Игнорируем</v>
      </c>
    </row>
    <row r="100" spans="4:15" x14ac:dyDescent="0.45">
      <c r="D100" t="s">
        <v>286</v>
      </c>
      <c r="E100" t="s">
        <v>9</v>
      </c>
      <c r="F100" t="s">
        <v>107</v>
      </c>
      <c r="M100" t="b">
        <v>1</v>
      </c>
      <c r="N100" t="b">
        <v>1</v>
      </c>
      <c r="O100" t="str">
        <f>_xlfn.XLOOKUP(WB_cost[[#This Row],[Склад]]&amp;WB_cost[[#This Row],[Тип поставки]],StatTbl[Join],StatTbl[Status])</f>
        <v>Игнорируем</v>
      </c>
    </row>
    <row r="101" spans="4:15" x14ac:dyDescent="0.45">
      <c r="D101" t="s">
        <v>287</v>
      </c>
      <c r="E101" t="s">
        <v>9</v>
      </c>
      <c r="F101" t="s">
        <v>107</v>
      </c>
      <c r="M101" t="b">
        <v>1</v>
      </c>
      <c r="N101" t="b">
        <v>1</v>
      </c>
      <c r="O101" t="str">
        <f>_xlfn.XLOOKUP(WB_cost[[#This Row],[Склад]]&amp;WB_cost[[#This Row],[Тип поставки]],StatTbl[Join],StatTbl[Status])</f>
        <v>Игнорируем</v>
      </c>
    </row>
    <row r="102" spans="4:15" x14ac:dyDescent="0.45">
      <c r="D102" t="s">
        <v>288</v>
      </c>
      <c r="E102" t="s">
        <v>9</v>
      </c>
      <c r="F102" t="s">
        <v>107</v>
      </c>
      <c r="M102" t="b">
        <v>1</v>
      </c>
      <c r="N102" t="b">
        <v>1</v>
      </c>
      <c r="O102" t="str">
        <f>_xlfn.XLOOKUP(WB_cost[[#This Row],[Склад]]&amp;WB_cost[[#This Row],[Тип поставки]],StatTbl[Join],StatTbl[Status])</f>
        <v>Игнорируем</v>
      </c>
    </row>
    <row r="103" spans="4:15" x14ac:dyDescent="0.45">
      <c r="D103" t="s">
        <v>289</v>
      </c>
      <c r="E103" t="s">
        <v>9</v>
      </c>
      <c r="F103" t="s">
        <v>107</v>
      </c>
      <c r="M103" t="b">
        <v>1</v>
      </c>
      <c r="N103" t="b">
        <v>1</v>
      </c>
      <c r="O103" t="str">
        <f>_xlfn.XLOOKUP(WB_cost[[#This Row],[Склад]]&amp;WB_cost[[#This Row],[Тип поставки]],StatTbl[Join],StatTbl[Status])</f>
        <v>Игнорируем</v>
      </c>
    </row>
    <row r="104" spans="4:15" x14ac:dyDescent="0.45">
      <c r="D104" t="s">
        <v>353</v>
      </c>
      <c r="E104" t="s">
        <v>9</v>
      </c>
      <c r="F104" t="s">
        <v>107</v>
      </c>
      <c r="M104" t="b">
        <v>1</v>
      </c>
      <c r="N104" t="b">
        <v>1</v>
      </c>
      <c r="O104" t="str">
        <f>_xlfn.XLOOKUP(WB_cost[[#This Row],[Склад]]&amp;WB_cost[[#This Row],[Тип поставки]],StatTbl[Join],StatTbl[Status])</f>
        <v>Игнорируем</v>
      </c>
    </row>
    <row r="105" spans="4:15" x14ac:dyDescent="0.45">
      <c r="D105" t="s">
        <v>354</v>
      </c>
      <c r="E105" t="s">
        <v>9</v>
      </c>
      <c r="F105" t="s">
        <v>107</v>
      </c>
      <c r="M105" t="b">
        <v>1</v>
      </c>
      <c r="N105" t="b">
        <v>1</v>
      </c>
      <c r="O105" t="str">
        <f>_xlfn.XLOOKUP(WB_cost[[#This Row],[Склад]]&amp;WB_cost[[#This Row],[Тип поставки]],StatTbl[Join],StatTbl[Status])</f>
        <v>Игнорируем</v>
      </c>
    </row>
    <row r="106" spans="4:15" x14ac:dyDescent="0.45">
      <c r="D106" t="s">
        <v>357</v>
      </c>
      <c r="E106" t="s">
        <v>9</v>
      </c>
      <c r="F106" t="s">
        <v>107</v>
      </c>
      <c r="M106" t="b">
        <v>1</v>
      </c>
      <c r="N106" t="b">
        <v>1</v>
      </c>
      <c r="O106" t="str">
        <f>_xlfn.XLOOKUP(WB_cost[[#This Row],[Склад]]&amp;WB_cost[[#This Row],[Тип поставки]],StatTbl[Join],StatTbl[Status])</f>
        <v>Игнорируем</v>
      </c>
    </row>
    <row r="107" spans="4:15" x14ac:dyDescent="0.45">
      <c r="D107" t="s">
        <v>358</v>
      </c>
      <c r="E107" t="s">
        <v>9</v>
      </c>
      <c r="F107" t="s">
        <v>107</v>
      </c>
      <c r="M107" t="b">
        <v>1</v>
      </c>
      <c r="N107" t="b">
        <v>1</v>
      </c>
      <c r="O107" t="str">
        <f>_xlfn.XLOOKUP(WB_cost[[#This Row],[Склад]]&amp;WB_cost[[#This Row],[Тип поставки]],StatTbl[Join],StatTbl[Status])</f>
        <v>Игнорируем</v>
      </c>
    </row>
    <row r="108" spans="4:15" x14ac:dyDescent="0.45">
      <c r="D108" t="s">
        <v>359</v>
      </c>
      <c r="E108" t="s">
        <v>9</v>
      </c>
      <c r="F108" t="s">
        <v>107</v>
      </c>
      <c r="M108" t="b">
        <v>1</v>
      </c>
      <c r="N108" t="b">
        <v>1</v>
      </c>
      <c r="O108" t="str">
        <f>_xlfn.XLOOKUP(WB_cost[[#This Row],[Склад]]&amp;WB_cost[[#This Row],[Тип поставки]],StatTbl[Join],StatTbl[Status])</f>
        <v>Игнорируем</v>
      </c>
    </row>
    <row r="109" spans="4:15" x14ac:dyDescent="0.45">
      <c r="D109" t="s">
        <v>260</v>
      </c>
      <c r="E109" t="s">
        <v>9</v>
      </c>
      <c r="F109" t="s">
        <v>108</v>
      </c>
      <c r="M109" t="b">
        <v>0</v>
      </c>
      <c r="N109" t="b">
        <v>1</v>
      </c>
      <c r="O109" t="str">
        <f>_xlfn.XLOOKUP(WB_cost[[#This Row],[Склад]]&amp;WB_cost[[#This Row],[Тип поставки]],StatTbl[Join],StatTbl[Status])</f>
        <v>Игнорируем</v>
      </c>
    </row>
    <row r="110" spans="4:15" x14ac:dyDescent="0.45">
      <c r="D110" t="s">
        <v>261</v>
      </c>
      <c r="E110" t="s">
        <v>9</v>
      </c>
      <c r="F110" t="s">
        <v>108</v>
      </c>
      <c r="M110" t="b">
        <v>0</v>
      </c>
      <c r="N110" t="b">
        <v>1</v>
      </c>
      <c r="O110" t="str">
        <f>_xlfn.XLOOKUP(WB_cost[[#This Row],[Склад]]&amp;WB_cost[[#This Row],[Тип поставки]],StatTbl[Join],StatTbl[Status])</f>
        <v>Игнорируем</v>
      </c>
    </row>
    <row r="111" spans="4:15" x14ac:dyDescent="0.45">
      <c r="D111" t="s">
        <v>262</v>
      </c>
      <c r="E111" t="s">
        <v>9</v>
      </c>
      <c r="F111" t="s">
        <v>108</v>
      </c>
      <c r="M111" t="b">
        <v>0</v>
      </c>
      <c r="N111" t="b">
        <v>1</v>
      </c>
      <c r="O111" t="str">
        <f>_xlfn.XLOOKUP(WB_cost[[#This Row],[Склад]]&amp;WB_cost[[#This Row],[Тип поставки]],StatTbl[Join],StatTbl[Status])</f>
        <v>Игнорируем</v>
      </c>
    </row>
    <row r="112" spans="4:15" x14ac:dyDescent="0.45">
      <c r="D112" t="s">
        <v>263</v>
      </c>
      <c r="E112" t="s">
        <v>9</v>
      </c>
      <c r="F112" t="s">
        <v>108</v>
      </c>
      <c r="M112" t="b">
        <v>0</v>
      </c>
      <c r="N112" t="b">
        <v>1</v>
      </c>
      <c r="O112" t="str">
        <f>_xlfn.XLOOKUP(WB_cost[[#This Row],[Склад]]&amp;WB_cost[[#This Row],[Тип поставки]],StatTbl[Join],StatTbl[Status])</f>
        <v>Игнорируем</v>
      </c>
    </row>
    <row r="113" spans="4:15" x14ac:dyDescent="0.45">
      <c r="D113" t="s">
        <v>264</v>
      </c>
      <c r="E113" t="s">
        <v>9</v>
      </c>
      <c r="F113" t="s">
        <v>108</v>
      </c>
      <c r="M113" t="b">
        <v>0</v>
      </c>
      <c r="N113" t="b">
        <v>1</v>
      </c>
      <c r="O113" t="str">
        <f>_xlfn.XLOOKUP(WB_cost[[#This Row],[Склад]]&amp;WB_cost[[#This Row],[Тип поставки]],StatTbl[Join],StatTbl[Status])</f>
        <v>Игнорируем</v>
      </c>
    </row>
    <row r="114" spans="4:15" x14ac:dyDescent="0.45">
      <c r="D114" t="s">
        <v>285</v>
      </c>
      <c r="E114" t="s">
        <v>9</v>
      </c>
      <c r="F114" t="s">
        <v>108</v>
      </c>
      <c r="M114" t="b">
        <v>0</v>
      </c>
      <c r="N114" t="b">
        <v>1</v>
      </c>
      <c r="O114" t="str">
        <f>_xlfn.XLOOKUP(WB_cost[[#This Row],[Склад]]&amp;WB_cost[[#This Row],[Тип поставки]],StatTbl[Join],StatTbl[Status])</f>
        <v>Игнорируем</v>
      </c>
    </row>
    <row r="115" spans="4:15" x14ac:dyDescent="0.45">
      <c r="D115" t="s">
        <v>286</v>
      </c>
      <c r="E115" t="s">
        <v>9</v>
      </c>
      <c r="F115" t="s">
        <v>108</v>
      </c>
      <c r="M115" t="b">
        <v>0</v>
      </c>
      <c r="N115" t="b">
        <v>1</v>
      </c>
      <c r="O115" t="str">
        <f>_xlfn.XLOOKUP(WB_cost[[#This Row],[Склад]]&amp;WB_cost[[#This Row],[Тип поставки]],StatTbl[Join],StatTbl[Status])</f>
        <v>Игнорируем</v>
      </c>
    </row>
    <row r="116" spans="4:15" x14ac:dyDescent="0.45">
      <c r="D116" t="s">
        <v>287</v>
      </c>
      <c r="E116" t="s">
        <v>9</v>
      </c>
      <c r="F116" t="s">
        <v>108</v>
      </c>
      <c r="M116" t="b">
        <v>0</v>
      </c>
      <c r="N116" t="b">
        <v>1</v>
      </c>
      <c r="O116" t="str">
        <f>_xlfn.XLOOKUP(WB_cost[[#This Row],[Склад]]&amp;WB_cost[[#This Row],[Тип поставки]],StatTbl[Join],StatTbl[Status])</f>
        <v>Игнорируем</v>
      </c>
    </row>
    <row r="117" spans="4:15" x14ac:dyDescent="0.45">
      <c r="D117" t="s">
        <v>288</v>
      </c>
      <c r="E117" t="s">
        <v>9</v>
      </c>
      <c r="F117" t="s">
        <v>108</v>
      </c>
      <c r="M117" t="b">
        <v>0</v>
      </c>
      <c r="N117" t="b">
        <v>1</v>
      </c>
      <c r="O117" t="str">
        <f>_xlfn.XLOOKUP(WB_cost[[#This Row],[Склад]]&amp;WB_cost[[#This Row],[Тип поставки]],StatTbl[Join],StatTbl[Status])</f>
        <v>Игнорируем</v>
      </c>
    </row>
    <row r="118" spans="4:15" x14ac:dyDescent="0.45">
      <c r="D118" t="s">
        <v>289</v>
      </c>
      <c r="E118" t="s">
        <v>9</v>
      </c>
      <c r="F118" t="s">
        <v>108</v>
      </c>
      <c r="M118" t="b">
        <v>0</v>
      </c>
      <c r="N118" t="b">
        <v>1</v>
      </c>
      <c r="O118" t="str">
        <f>_xlfn.XLOOKUP(WB_cost[[#This Row],[Склад]]&amp;WB_cost[[#This Row],[Тип поставки]],StatTbl[Join],StatTbl[Status])</f>
        <v>Игнорируем</v>
      </c>
    </row>
    <row r="119" spans="4:15" x14ac:dyDescent="0.45">
      <c r="D119" t="s">
        <v>353</v>
      </c>
      <c r="E119" t="s">
        <v>9</v>
      </c>
      <c r="F119" t="s">
        <v>108</v>
      </c>
      <c r="M119" t="b">
        <v>0</v>
      </c>
      <c r="N119" t="b">
        <v>1</v>
      </c>
      <c r="O119" t="str">
        <f>_xlfn.XLOOKUP(WB_cost[[#This Row],[Склад]]&amp;WB_cost[[#This Row],[Тип поставки]],StatTbl[Join],StatTbl[Status])</f>
        <v>Игнорируем</v>
      </c>
    </row>
    <row r="120" spans="4:15" x14ac:dyDescent="0.45">
      <c r="D120" t="s">
        <v>354</v>
      </c>
      <c r="E120" t="s">
        <v>9</v>
      </c>
      <c r="F120" t="s">
        <v>108</v>
      </c>
      <c r="M120" t="b">
        <v>0</v>
      </c>
      <c r="N120" t="b">
        <v>1</v>
      </c>
      <c r="O120" t="str">
        <f>_xlfn.XLOOKUP(WB_cost[[#This Row],[Склад]]&amp;WB_cost[[#This Row],[Тип поставки]],StatTbl[Join],StatTbl[Status])</f>
        <v>Игнорируем</v>
      </c>
    </row>
    <row r="121" spans="4:15" x14ac:dyDescent="0.45">
      <c r="D121" t="s">
        <v>357</v>
      </c>
      <c r="E121" t="s">
        <v>9</v>
      </c>
      <c r="F121" t="s">
        <v>108</v>
      </c>
      <c r="M121" t="b">
        <v>0</v>
      </c>
      <c r="N121" t="b">
        <v>1</v>
      </c>
      <c r="O121" t="str">
        <f>_xlfn.XLOOKUP(WB_cost[[#This Row],[Склад]]&amp;WB_cost[[#This Row],[Тип поставки]],StatTbl[Join],StatTbl[Status])</f>
        <v>Игнорируем</v>
      </c>
    </row>
    <row r="122" spans="4:15" x14ac:dyDescent="0.45">
      <c r="D122" t="s">
        <v>358</v>
      </c>
      <c r="E122" t="s">
        <v>9</v>
      </c>
      <c r="F122" t="s">
        <v>108</v>
      </c>
      <c r="M122" t="b">
        <v>0</v>
      </c>
      <c r="N122" t="b">
        <v>1</v>
      </c>
      <c r="O122" t="str">
        <f>_xlfn.XLOOKUP(WB_cost[[#This Row],[Склад]]&amp;WB_cost[[#This Row],[Тип поставки]],StatTbl[Join],StatTbl[Status])</f>
        <v>Игнорируем</v>
      </c>
    </row>
    <row r="123" spans="4:15" x14ac:dyDescent="0.45">
      <c r="D123" t="s">
        <v>359</v>
      </c>
      <c r="E123" t="s">
        <v>9</v>
      </c>
      <c r="F123" t="s">
        <v>108</v>
      </c>
      <c r="M123" t="b">
        <v>0</v>
      </c>
      <c r="N123" t="b">
        <v>1</v>
      </c>
      <c r="O123" t="str">
        <f>_xlfn.XLOOKUP(WB_cost[[#This Row],[Склад]]&amp;WB_cost[[#This Row],[Тип поставки]],StatTbl[Join],StatTbl[Status])</f>
        <v>Игнорируем</v>
      </c>
    </row>
    <row r="124" spans="4:15" x14ac:dyDescent="0.45">
      <c r="D124" t="s">
        <v>260</v>
      </c>
      <c r="E124" t="s">
        <v>9</v>
      </c>
      <c r="F124" t="s">
        <v>6</v>
      </c>
      <c r="M124" t="b">
        <v>0</v>
      </c>
      <c r="N124" t="b">
        <v>1</v>
      </c>
      <c r="O124" t="str">
        <f>_xlfn.XLOOKUP(WB_cost[[#This Row],[Склад]]&amp;WB_cost[[#This Row],[Тип поставки]],StatTbl[Join],StatTbl[Status])</f>
        <v>Игнорируем</v>
      </c>
    </row>
    <row r="125" spans="4:15" x14ac:dyDescent="0.45">
      <c r="D125" t="s">
        <v>261</v>
      </c>
      <c r="E125" t="s">
        <v>9</v>
      </c>
      <c r="F125" t="s">
        <v>6</v>
      </c>
      <c r="M125" t="b">
        <v>0</v>
      </c>
      <c r="N125" t="b">
        <v>1</v>
      </c>
      <c r="O125" t="str">
        <f>_xlfn.XLOOKUP(WB_cost[[#This Row],[Склад]]&amp;WB_cost[[#This Row],[Тип поставки]],StatTbl[Join],StatTbl[Status])</f>
        <v>Игнорируем</v>
      </c>
    </row>
    <row r="126" spans="4:15" x14ac:dyDescent="0.45">
      <c r="D126" t="s">
        <v>262</v>
      </c>
      <c r="E126" t="s">
        <v>9</v>
      </c>
      <c r="F126" t="s">
        <v>6</v>
      </c>
      <c r="M126" t="b">
        <v>0</v>
      </c>
      <c r="N126" t="b">
        <v>1</v>
      </c>
      <c r="O126" t="str">
        <f>_xlfn.XLOOKUP(WB_cost[[#This Row],[Склад]]&amp;WB_cost[[#This Row],[Тип поставки]],StatTbl[Join],StatTbl[Status])</f>
        <v>Игнорируем</v>
      </c>
    </row>
    <row r="127" spans="4:15" x14ac:dyDescent="0.45">
      <c r="D127" t="s">
        <v>263</v>
      </c>
      <c r="E127" t="s">
        <v>9</v>
      </c>
      <c r="F127" t="s">
        <v>6</v>
      </c>
      <c r="M127" t="b">
        <v>0</v>
      </c>
      <c r="N127" t="b">
        <v>1</v>
      </c>
      <c r="O127" t="str">
        <f>_xlfn.XLOOKUP(WB_cost[[#This Row],[Склад]]&amp;WB_cost[[#This Row],[Тип поставки]],StatTbl[Join],StatTbl[Status])</f>
        <v>Игнорируем</v>
      </c>
    </row>
    <row r="128" spans="4:15" x14ac:dyDescent="0.45">
      <c r="D128" t="s">
        <v>264</v>
      </c>
      <c r="E128" t="s">
        <v>9</v>
      </c>
      <c r="F128" t="s">
        <v>6</v>
      </c>
      <c r="M128" t="b">
        <v>0</v>
      </c>
      <c r="N128" t="b">
        <v>1</v>
      </c>
      <c r="O128" t="str">
        <f>_xlfn.XLOOKUP(WB_cost[[#This Row],[Склад]]&amp;WB_cost[[#This Row],[Тип поставки]],StatTbl[Join],StatTbl[Status])</f>
        <v>Игнорируем</v>
      </c>
    </row>
    <row r="129" spans="4:15" x14ac:dyDescent="0.45">
      <c r="D129" t="s">
        <v>285</v>
      </c>
      <c r="E129" t="s">
        <v>9</v>
      </c>
      <c r="F129" t="s">
        <v>6</v>
      </c>
      <c r="M129" t="b">
        <v>0</v>
      </c>
      <c r="N129" t="b">
        <v>1</v>
      </c>
      <c r="O129" t="str">
        <f>_xlfn.XLOOKUP(WB_cost[[#This Row],[Склад]]&amp;WB_cost[[#This Row],[Тип поставки]],StatTbl[Join],StatTbl[Status])</f>
        <v>Игнорируем</v>
      </c>
    </row>
    <row r="130" spans="4:15" x14ac:dyDescent="0.45">
      <c r="D130" t="s">
        <v>286</v>
      </c>
      <c r="E130" t="s">
        <v>9</v>
      </c>
      <c r="F130" t="s">
        <v>6</v>
      </c>
      <c r="M130" t="b">
        <v>0</v>
      </c>
      <c r="N130" t="b">
        <v>1</v>
      </c>
      <c r="O130" t="str">
        <f>_xlfn.XLOOKUP(WB_cost[[#This Row],[Склад]]&amp;WB_cost[[#This Row],[Тип поставки]],StatTbl[Join],StatTbl[Status])</f>
        <v>Игнорируем</v>
      </c>
    </row>
    <row r="131" spans="4:15" x14ac:dyDescent="0.45">
      <c r="D131" t="s">
        <v>287</v>
      </c>
      <c r="E131" t="s">
        <v>9</v>
      </c>
      <c r="F131" t="s">
        <v>6</v>
      </c>
      <c r="M131" t="b">
        <v>0</v>
      </c>
      <c r="N131" t="b">
        <v>1</v>
      </c>
      <c r="O131" t="str">
        <f>_xlfn.XLOOKUP(WB_cost[[#This Row],[Склад]]&amp;WB_cost[[#This Row],[Тип поставки]],StatTbl[Join],StatTbl[Status])</f>
        <v>Игнорируем</v>
      </c>
    </row>
    <row r="132" spans="4:15" x14ac:dyDescent="0.45">
      <c r="D132" t="s">
        <v>288</v>
      </c>
      <c r="E132" t="s">
        <v>9</v>
      </c>
      <c r="F132" t="s">
        <v>6</v>
      </c>
      <c r="M132" t="b">
        <v>0</v>
      </c>
      <c r="N132" t="b">
        <v>1</v>
      </c>
      <c r="O132" t="str">
        <f>_xlfn.XLOOKUP(WB_cost[[#This Row],[Склад]]&amp;WB_cost[[#This Row],[Тип поставки]],StatTbl[Join],StatTbl[Status])</f>
        <v>Игнорируем</v>
      </c>
    </row>
    <row r="133" spans="4:15" x14ac:dyDescent="0.45">
      <c r="D133" t="s">
        <v>289</v>
      </c>
      <c r="E133" t="s">
        <v>9</v>
      </c>
      <c r="F133" t="s">
        <v>6</v>
      </c>
      <c r="M133" t="b">
        <v>0</v>
      </c>
      <c r="N133" t="b">
        <v>1</v>
      </c>
      <c r="O133" t="str">
        <f>_xlfn.XLOOKUP(WB_cost[[#This Row],[Склад]]&amp;WB_cost[[#This Row],[Тип поставки]],StatTbl[Join],StatTbl[Status])</f>
        <v>Игнорируем</v>
      </c>
    </row>
    <row r="134" spans="4:15" x14ac:dyDescent="0.45">
      <c r="D134" t="s">
        <v>353</v>
      </c>
      <c r="E134" t="s">
        <v>9</v>
      </c>
      <c r="F134" t="s">
        <v>6</v>
      </c>
      <c r="M134" t="b">
        <v>0</v>
      </c>
      <c r="N134" t="b">
        <v>1</v>
      </c>
      <c r="O134" t="str">
        <f>_xlfn.XLOOKUP(WB_cost[[#This Row],[Склад]]&amp;WB_cost[[#This Row],[Тип поставки]],StatTbl[Join],StatTbl[Status])</f>
        <v>Игнорируем</v>
      </c>
    </row>
    <row r="135" spans="4:15" x14ac:dyDescent="0.45">
      <c r="D135" t="s">
        <v>354</v>
      </c>
      <c r="E135" t="s">
        <v>9</v>
      </c>
      <c r="F135" t="s">
        <v>6</v>
      </c>
      <c r="M135" t="b">
        <v>0</v>
      </c>
      <c r="N135" t="b">
        <v>1</v>
      </c>
      <c r="O135" t="str">
        <f>_xlfn.XLOOKUP(WB_cost[[#This Row],[Склад]]&amp;WB_cost[[#This Row],[Тип поставки]],StatTbl[Join],StatTbl[Status])</f>
        <v>Игнорируем</v>
      </c>
    </row>
    <row r="136" spans="4:15" x14ac:dyDescent="0.45">
      <c r="D136" t="s">
        <v>357</v>
      </c>
      <c r="E136" t="s">
        <v>9</v>
      </c>
      <c r="F136" t="s">
        <v>6</v>
      </c>
      <c r="M136" t="b">
        <v>0</v>
      </c>
      <c r="N136" t="b">
        <v>1</v>
      </c>
      <c r="O136" t="str">
        <f>_xlfn.XLOOKUP(WB_cost[[#This Row],[Склад]]&amp;WB_cost[[#This Row],[Тип поставки]],StatTbl[Join],StatTbl[Status])</f>
        <v>Игнорируем</v>
      </c>
    </row>
    <row r="137" spans="4:15" x14ac:dyDescent="0.45">
      <c r="D137" t="s">
        <v>358</v>
      </c>
      <c r="E137" t="s">
        <v>9</v>
      </c>
      <c r="F137" t="s">
        <v>6</v>
      </c>
      <c r="M137" t="b">
        <v>0</v>
      </c>
      <c r="N137" t="b">
        <v>1</v>
      </c>
      <c r="O137" t="str">
        <f>_xlfn.XLOOKUP(WB_cost[[#This Row],[Склад]]&amp;WB_cost[[#This Row],[Тип поставки]],StatTbl[Join],StatTbl[Status])</f>
        <v>Игнорируем</v>
      </c>
    </row>
    <row r="138" spans="4:15" x14ac:dyDescent="0.45">
      <c r="D138" t="s">
        <v>359</v>
      </c>
      <c r="E138" t="s">
        <v>9</v>
      </c>
      <c r="F138" t="s">
        <v>6</v>
      </c>
      <c r="M138" t="b">
        <v>0</v>
      </c>
      <c r="N138" t="b">
        <v>1</v>
      </c>
      <c r="O138" t="str">
        <f>_xlfn.XLOOKUP(WB_cost[[#This Row],[Склад]]&amp;WB_cost[[#This Row],[Тип поставки]],StatTbl[Join],StatTbl[Status])</f>
        <v>Игнорируем</v>
      </c>
    </row>
    <row r="139" spans="4:15" x14ac:dyDescent="0.45">
      <c r="D139" t="s">
        <v>260</v>
      </c>
      <c r="E139" t="s">
        <v>11</v>
      </c>
      <c r="F139" t="s">
        <v>107</v>
      </c>
      <c r="G139" t="s">
        <v>192</v>
      </c>
      <c r="H139" t="s">
        <v>192</v>
      </c>
      <c r="I139" t="s">
        <v>294</v>
      </c>
      <c r="J139" t="s">
        <v>295</v>
      </c>
      <c r="K139" t="s">
        <v>230</v>
      </c>
      <c r="L139" t="s">
        <v>230</v>
      </c>
      <c r="M139" t="b">
        <v>1</v>
      </c>
      <c r="N139" t="b">
        <v>0</v>
      </c>
      <c r="O139" t="str">
        <f>_xlfn.XLOOKUP(WB_cost[[#This Row],[Склад]]&amp;WB_cost[[#This Row],[Тип поставки]],StatTbl[Join],StatTbl[Status])</f>
        <v>Игнорируем</v>
      </c>
    </row>
    <row r="140" spans="4:15" x14ac:dyDescent="0.45">
      <c r="D140" t="s">
        <v>261</v>
      </c>
      <c r="E140" t="s">
        <v>11</v>
      </c>
      <c r="F140" t="s">
        <v>107</v>
      </c>
      <c r="G140" t="s">
        <v>192</v>
      </c>
      <c r="H140" t="s">
        <v>192</v>
      </c>
      <c r="I140" t="s">
        <v>294</v>
      </c>
      <c r="J140" t="s">
        <v>295</v>
      </c>
      <c r="K140" t="s">
        <v>230</v>
      </c>
      <c r="L140" t="s">
        <v>230</v>
      </c>
      <c r="M140" t="b">
        <v>1</v>
      </c>
      <c r="N140" t="b">
        <v>0</v>
      </c>
      <c r="O140" t="str">
        <f>_xlfn.XLOOKUP(WB_cost[[#This Row],[Склад]]&amp;WB_cost[[#This Row],[Тип поставки]],StatTbl[Join],StatTbl[Status])</f>
        <v>Игнорируем</v>
      </c>
    </row>
    <row r="141" spans="4:15" x14ac:dyDescent="0.45">
      <c r="D141" t="s">
        <v>262</v>
      </c>
      <c r="E141" t="s">
        <v>11</v>
      </c>
      <c r="F141" t="s">
        <v>107</v>
      </c>
      <c r="G141" t="s">
        <v>192</v>
      </c>
      <c r="H141" t="s">
        <v>192</v>
      </c>
      <c r="I141" t="s">
        <v>294</v>
      </c>
      <c r="J141" t="s">
        <v>295</v>
      </c>
      <c r="K141" t="s">
        <v>230</v>
      </c>
      <c r="L141" t="s">
        <v>230</v>
      </c>
      <c r="M141" t="b">
        <v>1</v>
      </c>
      <c r="N141" t="b">
        <v>0</v>
      </c>
      <c r="O141" t="str">
        <f>_xlfn.XLOOKUP(WB_cost[[#This Row],[Склад]]&amp;WB_cost[[#This Row],[Тип поставки]],StatTbl[Join],StatTbl[Status])</f>
        <v>Игнорируем</v>
      </c>
    </row>
    <row r="142" spans="4:15" x14ac:dyDescent="0.45">
      <c r="D142" t="s">
        <v>263</v>
      </c>
      <c r="E142" t="s">
        <v>11</v>
      </c>
      <c r="F142" t="s">
        <v>107</v>
      </c>
      <c r="G142" t="s">
        <v>192</v>
      </c>
      <c r="H142" t="s">
        <v>192</v>
      </c>
      <c r="I142" t="s">
        <v>294</v>
      </c>
      <c r="J142" t="s">
        <v>295</v>
      </c>
      <c r="K142" t="s">
        <v>230</v>
      </c>
      <c r="L142" t="s">
        <v>230</v>
      </c>
      <c r="M142" t="b">
        <v>1</v>
      </c>
      <c r="N142" t="b">
        <v>0</v>
      </c>
      <c r="O142" t="str">
        <f>_xlfn.XLOOKUP(WB_cost[[#This Row],[Склад]]&amp;WB_cost[[#This Row],[Тип поставки]],StatTbl[Join],StatTbl[Status])</f>
        <v>Игнорируем</v>
      </c>
    </row>
    <row r="143" spans="4:15" x14ac:dyDescent="0.45">
      <c r="D143" t="s">
        <v>264</v>
      </c>
      <c r="E143" t="s">
        <v>11</v>
      </c>
      <c r="F143" t="s">
        <v>107</v>
      </c>
      <c r="G143" t="s">
        <v>192</v>
      </c>
      <c r="H143" t="s">
        <v>192</v>
      </c>
      <c r="I143" t="s">
        <v>294</v>
      </c>
      <c r="J143" t="s">
        <v>295</v>
      </c>
      <c r="K143" t="s">
        <v>230</v>
      </c>
      <c r="L143" t="s">
        <v>230</v>
      </c>
      <c r="M143" t="b">
        <v>1</v>
      </c>
      <c r="N143" t="b">
        <v>0</v>
      </c>
      <c r="O143" t="str">
        <f>_xlfn.XLOOKUP(WB_cost[[#This Row],[Склад]]&amp;WB_cost[[#This Row],[Тип поставки]],StatTbl[Join],StatTbl[Status])</f>
        <v>Игнорируем</v>
      </c>
    </row>
    <row r="144" spans="4:15" x14ac:dyDescent="0.45">
      <c r="D144" t="s">
        <v>285</v>
      </c>
      <c r="E144" t="s">
        <v>11</v>
      </c>
      <c r="F144" t="s">
        <v>107</v>
      </c>
      <c r="G144" t="s">
        <v>192</v>
      </c>
      <c r="H144" t="s">
        <v>192</v>
      </c>
      <c r="I144" t="s">
        <v>294</v>
      </c>
      <c r="J144" t="s">
        <v>295</v>
      </c>
      <c r="K144" t="s">
        <v>230</v>
      </c>
      <c r="L144" t="s">
        <v>230</v>
      </c>
      <c r="M144" t="b">
        <v>1</v>
      </c>
      <c r="N144" t="b">
        <v>0</v>
      </c>
      <c r="O144" t="str">
        <f>_xlfn.XLOOKUP(WB_cost[[#This Row],[Склад]]&amp;WB_cost[[#This Row],[Тип поставки]],StatTbl[Join],StatTbl[Status])</f>
        <v>Игнорируем</v>
      </c>
    </row>
    <row r="145" spans="4:15" x14ac:dyDescent="0.45">
      <c r="D145" t="s">
        <v>286</v>
      </c>
      <c r="E145" t="s">
        <v>11</v>
      </c>
      <c r="F145" t="s">
        <v>107</v>
      </c>
      <c r="G145" t="s">
        <v>192</v>
      </c>
      <c r="H145" t="s">
        <v>192</v>
      </c>
      <c r="I145" t="s">
        <v>294</v>
      </c>
      <c r="J145" t="s">
        <v>295</v>
      </c>
      <c r="K145" t="s">
        <v>230</v>
      </c>
      <c r="L145" t="s">
        <v>230</v>
      </c>
      <c r="M145" t="b">
        <v>1</v>
      </c>
      <c r="N145" t="b">
        <v>0</v>
      </c>
      <c r="O145" t="str">
        <f>_xlfn.XLOOKUP(WB_cost[[#This Row],[Склад]]&amp;WB_cost[[#This Row],[Тип поставки]],StatTbl[Join],StatTbl[Status])</f>
        <v>Игнорируем</v>
      </c>
    </row>
    <row r="146" spans="4:15" x14ac:dyDescent="0.45">
      <c r="D146" t="s">
        <v>287</v>
      </c>
      <c r="E146" t="s">
        <v>11</v>
      </c>
      <c r="F146" t="s">
        <v>107</v>
      </c>
      <c r="G146" t="s">
        <v>192</v>
      </c>
      <c r="H146" t="s">
        <v>192</v>
      </c>
      <c r="I146" t="s">
        <v>294</v>
      </c>
      <c r="J146" t="s">
        <v>295</v>
      </c>
      <c r="K146" t="s">
        <v>230</v>
      </c>
      <c r="L146" t="s">
        <v>230</v>
      </c>
      <c r="M146" t="b">
        <v>1</v>
      </c>
      <c r="N146" t="b">
        <v>0</v>
      </c>
      <c r="O146" t="str">
        <f>_xlfn.XLOOKUP(WB_cost[[#This Row],[Склад]]&amp;WB_cost[[#This Row],[Тип поставки]],StatTbl[Join],StatTbl[Status])</f>
        <v>Игнорируем</v>
      </c>
    </row>
    <row r="147" spans="4:15" x14ac:dyDescent="0.45">
      <c r="D147" t="s">
        <v>288</v>
      </c>
      <c r="E147" t="s">
        <v>11</v>
      </c>
      <c r="F147" t="s">
        <v>107</v>
      </c>
      <c r="G147" t="s">
        <v>192</v>
      </c>
      <c r="H147" t="s">
        <v>192</v>
      </c>
      <c r="I147" t="s">
        <v>294</v>
      </c>
      <c r="J147" t="s">
        <v>295</v>
      </c>
      <c r="K147" t="s">
        <v>230</v>
      </c>
      <c r="L147" t="s">
        <v>230</v>
      </c>
      <c r="M147" t="b">
        <v>1</v>
      </c>
      <c r="N147" t="b">
        <v>0</v>
      </c>
      <c r="O147" t="str">
        <f>_xlfn.XLOOKUP(WB_cost[[#This Row],[Склад]]&amp;WB_cost[[#This Row],[Тип поставки]],StatTbl[Join],StatTbl[Status])</f>
        <v>Игнорируем</v>
      </c>
    </row>
    <row r="148" spans="4:15" x14ac:dyDescent="0.45">
      <c r="D148" t="s">
        <v>289</v>
      </c>
      <c r="E148" t="s">
        <v>11</v>
      </c>
      <c r="F148" t="s">
        <v>107</v>
      </c>
      <c r="G148" t="s">
        <v>192</v>
      </c>
      <c r="H148" t="s">
        <v>192</v>
      </c>
      <c r="I148" t="s">
        <v>294</v>
      </c>
      <c r="J148" t="s">
        <v>295</v>
      </c>
      <c r="K148" t="s">
        <v>230</v>
      </c>
      <c r="L148" t="s">
        <v>230</v>
      </c>
      <c r="M148" t="b">
        <v>1</v>
      </c>
      <c r="N148" t="b">
        <v>0</v>
      </c>
      <c r="O148" t="str">
        <f>_xlfn.XLOOKUP(WB_cost[[#This Row],[Склад]]&amp;WB_cost[[#This Row],[Тип поставки]],StatTbl[Join],StatTbl[Status])</f>
        <v>Игнорируем</v>
      </c>
    </row>
    <row r="149" spans="4:15" x14ac:dyDescent="0.45">
      <c r="D149" t="s">
        <v>353</v>
      </c>
      <c r="E149" t="s">
        <v>11</v>
      </c>
      <c r="F149" t="s">
        <v>107</v>
      </c>
      <c r="G149" t="s">
        <v>192</v>
      </c>
      <c r="H149" t="s">
        <v>192</v>
      </c>
      <c r="I149" t="s">
        <v>294</v>
      </c>
      <c r="J149" t="s">
        <v>295</v>
      </c>
      <c r="K149" t="s">
        <v>230</v>
      </c>
      <c r="L149" t="s">
        <v>230</v>
      </c>
      <c r="M149" t="b">
        <v>1</v>
      </c>
      <c r="N149" t="b">
        <v>0</v>
      </c>
      <c r="O149" t="str">
        <f>_xlfn.XLOOKUP(WB_cost[[#This Row],[Склад]]&amp;WB_cost[[#This Row],[Тип поставки]],StatTbl[Join],StatTbl[Status])</f>
        <v>Игнорируем</v>
      </c>
    </row>
    <row r="150" spans="4:15" x14ac:dyDescent="0.45">
      <c r="D150" t="s">
        <v>354</v>
      </c>
      <c r="E150" t="s">
        <v>11</v>
      </c>
      <c r="F150" t="s">
        <v>107</v>
      </c>
      <c r="G150" t="s">
        <v>192</v>
      </c>
      <c r="H150" t="s">
        <v>192</v>
      </c>
      <c r="I150" t="s">
        <v>294</v>
      </c>
      <c r="J150" t="s">
        <v>295</v>
      </c>
      <c r="K150" t="s">
        <v>230</v>
      </c>
      <c r="L150" t="s">
        <v>230</v>
      </c>
      <c r="M150" t="b">
        <v>1</v>
      </c>
      <c r="N150" t="b">
        <v>0</v>
      </c>
      <c r="O150" t="str">
        <f>_xlfn.XLOOKUP(WB_cost[[#This Row],[Склад]]&amp;WB_cost[[#This Row],[Тип поставки]],StatTbl[Join],StatTbl[Status])</f>
        <v>Игнорируем</v>
      </c>
    </row>
    <row r="151" spans="4:15" x14ac:dyDescent="0.45">
      <c r="D151" t="s">
        <v>357</v>
      </c>
      <c r="E151" t="s">
        <v>11</v>
      </c>
      <c r="F151" t="s">
        <v>107</v>
      </c>
      <c r="G151" t="s">
        <v>192</v>
      </c>
      <c r="H151" t="s">
        <v>192</v>
      </c>
      <c r="I151" t="s">
        <v>294</v>
      </c>
      <c r="J151" t="s">
        <v>295</v>
      </c>
      <c r="K151" t="s">
        <v>230</v>
      </c>
      <c r="L151" t="s">
        <v>230</v>
      </c>
      <c r="M151" t="b">
        <v>1</v>
      </c>
      <c r="N151" t="b">
        <v>0</v>
      </c>
      <c r="O151" t="str">
        <f>_xlfn.XLOOKUP(WB_cost[[#This Row],[Склад]]&amp;WB_cost[[#This Row],[Тип поставки]],StatTbl[Join],StatTbl[Status])</f>
        <v>Игнорируем</v>
      </c>
    </row>
    <row r="152" spans="4:15" x14ac:dyDescent="0.45">
      <c r="D152" t="s">
        <v>358</v>
      </c>
      <c r="E152" t="s">
        <v>11</v>
      </c>
      <c r="F152" t="s">
        <v>107</v>
      </c>
      <c r="G152" t="s">
        <v>192</v>
      </c>
      <c r="H152" t="s">
        <v>192</v>
      </c>
      <c r="I152" t="s">
        <v>294</v>
      </c>
      <c r="J152" t="s">
        <v>295</v>
      </c>
      <c r="K152" t="s">
        <v>230</v>
      </c>
      <c r="L152" t="s">
        <v>230</v>
      </c>
      <c r="M152" t="b">
        <v>1</v>
      </c>
      <c r="N152" t="b">
        <v>0</v>
      </c>
      <c r="O152" t="str">
        <f>_xlfn.XLOOKUP(WB_cost[[#This Row],[Склад]]&amp;WB_cost[[#This Row],[Тип поставки]],StatTbl[Join],StatTbl[Status])</f>
        <v>Игнорируем</v>
      </c>
    </row>
    <row r="153" spans="4:15" x14ac:dyDescent="0.45">
      <c r="D153" t="s">
        <v>359</v>
      </c>
      <c r="E153" t="s">
        <v>11</v>
      </c>
      <c r="F153" t="s">
        <v>107</v>
      </c>
      <c r="G153" t="s">
        <v>192</v>
      </c>
      <c r="H153" t="s">
        <v>192</v>
      </c>
      <c r="I153" t="s">
        <v>294</v>
      </c>
      <c r="J153" t="s">
        <v>295</v>
      </c>
      <c r="K153" t="s">
        <v>230</v>
      </c>
      <c r="L153" t="s">
        <v>230</v>
      </c>
      <c r="M153" t="b">
        <v>1</v>
      </c>
      <c r="N153" t="b">
        <v>0</v>
      </c>
      <c r="O153" t="str">
        <f>_xlfn.XLOOKUP(WB_cost[[#This Row],[Склад]]&amp;WB_cost[[#This Row],[Тип поставки]],StatTbl[Join],StatTbl[Status])</f>
        <v>Игнорируем</v>
      </c>
    </row>
    <row r="154" spans="4:15" x14ac:dyDescent="0.45">
      <c r="D154" t="s">
        <v>260</v>
      </c>
      <c r="E154" t="s">
        <v>11</v>
      </c>
      <c r="F154" t="s">
        <v>108</v>
      </c>
      <c r="M154" t="b">
        <v>0</v>
      </c>
      <c r="N154" t="b">
        <v>1</v>
      </c>
      <c r="O154" t="str">
        <f>_xlfn.XLOOKUP(WB_cost[[#This Row],[Склад]]&amp;WB_cost[[#This Row],[Тип поставки]],StatTbl[Join],StatTbl[Status])</f>
        <v>Игнорируем</v>
      </c>
    </row>
    <row r="155" spans="4:15" x14ac:dyDescent="0.45">
      <c r="D155" t="s">
        <v>261</v>
      </c>
      <c r="E155" t="s">
        <v>11</v>
      </c>
      <c r="F155" t="s">
        <v>108</v>
      </c>
      <c r="M155" t="b">
        <v>0</v>
      </c>
      <c r="N155" t="b">
        <v>1</v>
      </c>
      <c r="O155" t="str">
        <f>_xlfn.XLOOKUP(WB_cost[[#This Row],[Склад]]&amp;WB_cost[[#This Row],[Тип поставки]],StatTbl[Join],StatTbl[Status])</f>
        <v>Игнорируем</v>
      </c>
    </row>
    <row r="156" spans="4:15" x14ac:dyDescent="0.45">
      <c r="D156" t="s">
        <v>262</v>
      </c>
      <c r="E156" t="s">
        <v>11</v>
      </c>
      <c r="F156" t="s">
        <v>108</v>
      </c>
      <c r="M156" t="b">
        <v>0</v>
      </c>
      <c r="N156" t="b">
        <v>1</v>
      </c>
      <c r="O156" t="str">
        <f>_xlfn.XLOOKUP(WB_cost[[#This Row],[Склад]]&amp;WB_cost[[#This Row],[Тип поставки]],StatTbl[Join],StatTbl[Status])</f>
        <v>Игнорируем</v>
      </c>
    </row>
    <row r="157" spans="4:15" x14ac:dyDescent="0.45">
      <c r="D157" t="s">
        <v>263</v>
      </c>
      <c r="E157" t="s">
        <v>11</v>
      </c>
      <c r="F157" t="s">
        <v>108</v>
      </c>
      <c r="M157" t="b">
        <v>0</v>
      </c>
      <c r="N157" t="b">
        <v>1</v>
      </c>
      <c r="O157" t="str">
        <f>_xlfn.XLOOKUP(WB_cost[[#This Row],[Склад]]&amp;WB_cost[[#This Row],[Тип поставки]],StatTbl[Join],StatTbl[Status])</f>
        <v>Игнорируем</v>
      </c>
    </row>
    <row r="158" spans="4:15" x14ac:dyDescent="0.45">
      <c r="D158" t="s">
        <v>264</v>
      </c>
      <c r="E158" t="s">
        <v>11</v>
      </c>
      <c r="F158" t="s">
        <v>108</v>
      </c>
      <c r="M158" t="b">
        <v>0</v>
      </c>
      <c r="N158" t="b">
        <v>1</v>
      </c>
      <c r="O158" t="str">
        <f>_xlfn.XLOOKUP(WB_cost[[#This Row],[Склад]]&amp;WB_cost[[#This Row],[Тип поставки]],StatTbl[Join],StatTbl[Status])</f>
        <v>Игнорируем</v>
      </c>
    </row>
    <row r="159" spans="4:15" x14ac:dyDescent="0.45">
      <c r="D159" t="s">
        <v>285</v>
      </c>
      <c r="E159" t="s">
        <v>11</v>
      </c>
      <c r="F159" t="s">
        <v>108</v>
      </c>
      <c r="M159" t="b">
        <v>0</v>
      </c>
      <c r="N159" t="b">
        <v>1</v>
      </c>
      <c r="O159" t="str">
        <f>_xlfn.XLOOKUP(WB_cost[[#This Row],[Склад]]&amp;WB_cost[[#This Row],[Тип поставки]],StatTbl[Join],StatTbl[Status])</f>
        <v>Игнорируем</v>
      </c>
    </row>
    <row r="160" spans="4:15" x14ac:dyDescent="0.45">
      <c r="D160" t="s">
        <v>286</v>
      </c>
      <c r="E160" t="s">
        <v>11</v>
      </c>
      <c r="F160" t="s">
        <v>108</v>
      </c>
      <c r="M160" t="b">
        <v>0</v>
      </c>
      <c r="N160" t="b">
        <v>1</v>
      </c>
      <c r="O160" t="str">
        <f>_xlfn.XLOOKUP(WB_cost[[#This Row],[Склад]]&amp;WB_cost[[#This Row],[Тип поставки]],StatTbl[Join],StatTbl[Status])</f>
        <v>Игнорируем</v>
      </c>
    </row>
    <row r="161" spans="4:15" x14ac:dyDescent="0.45">
      <c r="D161" t="s">
        <v>287</v>
      </c>
      <c r="E161" t="s">
        <v>11</v>
      </c>
      <c r="F161" t="s">
        <v>108</v>
      </c>
      <c r="M161" t="b">
        <v>0</v>
      </c>
      <c r="N161" t="b">
        <v>1</v>
      </c>
      <c r="O161" t="str">
        <f>_xlfn.XLOOKUP(WB_cost[[#This Row],[Склад]]&amp;WB_cost[[#This Row],[Тип поставки]],StatTbl[Join],StatTbl[Status])</f>
        <v>Игнорируем</v>
      </c>
    </row>
    <row r="162" spans="4:15" x14ac:dyDescent="0.45">
      <c r="D162" t="s">
        <v>288</v>
      </c>
      <c r="E162" t="s">
        <v>11</v>
      </c>
      <c r="F162" t="s">
        <v>108</v>
      </c>
      <c r="M162" t="b">
        <v>0</v>
      </c>
      <c r="N162" t="b">
        <v>1</v>
      </c>
      <c r="O162" t="str">
        <f>_xlfn.XLOOKUP(WB_cost[[#This Row],[Склад]]&amp;WB_cost[[#This Row],[Тип поставки]],StatTbl[Join],StatTbl[Status])</f>
        <v>Игнорируем</v>
      </c>
    </row>
    <row r="163" spans="4:15" x14ac:dyDescent="0.45">
      <c r="D163" t="s">
        <v>289</v>
      </c>
      <c r="E163" t="s">
        <v>11</v>
      </c>
      <c r="F163" t="s">
        <v>108</v>
      </c>
      <c r="M163" t="b">
        <v>0</v>
      </c>
      <c r="N163" t="b">
        <v>1</v>
      </c>
      <c r="O163" t="str">
        <f>_xlfn.XLOOKUP(WB_cost[[#This Row],[Склад]]&amp;WB_cost[[#This Row],[Тип поставки]],StatTbl[Join],StatTbl[Status])</f>
        <v>Игнорируем</v>
      </c>
    </row>
    <row r="164" spans="4:15" x14ac:dyDescent="0.45">
      <c r="D164" t="s">
        <v>353</v>
      </c>
      <c r="E164" t="s">
        <v>11</v>
      </c>
      <c r="F164" t="s">
        <v>108</v>
      </c>
      <c r="M164" t="b">
        <v>0</v>
      </c>
      <c r="N164" t="b">
        <v>1</v>
      </c>
      <c r="O164" t="str">
        <f>_xlfn.XLOOKUP(WB_cost[[#This Row],[Склад]]&amp;WB_cost[[#This Row],[Тип поставки]],StatTbl[Join],StatTbl[Status])</f>
        <v>Игнорируем</v>
      </c>
    </row>
    <row r="165" spans="4:15" x14ac:dyDescent="0.45">
      <c r="D165" t="s">
        <v>354</v>
      </c>
      <c r="E165" t="s">
        <v>11</v>
      </c>
      <c r="F165" t="s">
        <v>108</v>
      </c>
      <c r="M165" t="b">
        <v>0</v>
      </c>
      <c r="N165" t="b">
        <v>1</v>
      </c>
      <c r="O165" t="str">
        <f>_xlfn.XLOOKUP(WB_cost[[#This Row],[Склад]]&amp;WB_cost[[#This Row],[Тип поставки]],StatTbl[Join],StatTbl[Status])</f>
        <v>Игнорируем</v>
      </c>
    </row>
    <row r="166" spans="4:15" x14ac:dyDescent="0.45">
      <c r="D166" t="s">
        <v>357</v>
      </c>
      <c r="E166" t="s">
        <v>11</v>
      </c>
      <c r="F166" t="s">
        <v>108</v>
      </c>
      <c r="M166" t="b">
        <v>0</v>
      </c>
      <c r="N166" t="b">
        <v>1</v>
      </c>
      <c r="O166" t="str">
        <f>_xlfn.XLOOKUP(WB_cost[[#This Row],[Склад]]&amp;WB_cost[[#This Row],[Тип поставки]],StatTbl[Join],StatTbl[Status])</f>
        <v>Игнорируем</v>
      </c>
    </row>
    <row r="167" spans="4:15" x14ac:dyDescent="0.45">
      <c r="D167" t="s">
        <v>358</v>
      </c>
      <c r="E167" t="s">
        <v>11</v>
      </c>
      <c r="F167" t="s">
        <v>108</v>
      </c>
      <c r="M167" t="b">
        <v>0</v>
      </c>
      <c r="N167" t="b">
        <v>1</v>
      </c>
      <c r="O167" t="str">
        <f>_xlfn.XLOOKUP(WB_cost[[#This Row],[Склад]]&amp;WB_cost[[#This Row],[Тип поставки]],StatTbl[Join],StatTbl[Status])</f>
        <v>Игнорируем</v>
      </c>
    </row>
    <row r="168" spans="4:15" x14ac:dyDescent="0.45">
      <c r="D168" t="s">
        <v>359</v>
      </c>
      <c r="E168" t="s">
        <v>11</v>
      </c>
      <c r="F168" t="s">
        <v>108</v>
      </c>
      <c r="M168" t="b">
        <v>0</v>
      </c>
      <c r="N168" t="b">
        <v>1</v>
      </c>
      <c r="O168" t="str">
        <f>_xlfn.XLOOKUP(WB_cost[[#This Row],[Склад]]&amp;WB_cost[[#This Row],[Тип поставки]],StatTbl[Join],StatTbl[Status])</f>
        <v>Игнорируем</v>
      </c>
    </row>
    <row r="169" spans="4:15" x14ac:dyDescent="0.45">
      <c r="D169" t="s">
        <v>260</v>
      </c>
      <c r="E169" t="s">
        <v>11</v>
      </c>
      <c r="F169" t="s">
        <v>6</v>
      </c>
      <c r="G169" t="s">
        <v>192</v>
      </c>
      <c r="H169" t="s">
        <v>192</v>
      </c>
      <c r="I169" t="s">
        <v>294</v>
      </c>
      <c r="J169" t="s">
        <v>295</v>
      </c>
      <c r="K169" t="s">
        <v>230</v>
      </c>
      <c r="L169" t="s">
        <v>230</v>
      </c>
      <c r="M169" t="b">
        <v>0</v>
      </c>
      <c r="N169" t="b">
        <v>0</v>
      </c>
      <c r="O169" t="str">
        <f>_xlfn.XLOOKUP(WB_cost[[#This Row],[Склад]]&amp;WB_cost[[#This Row],[Тип поставки]],StatTbl[Join],StatTbl[Status])</f>
        <v>Игнорируем</v>
      </c>
    </row>
    <row r="170" spans="4:15" x14ac:dyDescent="0.45">
      <c r="D170" t="s">
        <v>261</v>
      </c>
      <c r="E170" t="s">
        <v>11</v>
      </c>
      <c r="F170" t="s">
        <v>6</v>
      </c>
      <c r="G170" t="s">
        <v>192</v>
      </c>
      <c r="H170" t="s">
        <v>192</v>
      </c>
      <c r="I170" t="s">
        <v>294</v>
      </c>
      <c r="J170" t="s">
        <v>295</v>
      </c>
      <c r="K170" t="s">
        <v>230</v>
      </c>
      <c r="L170" t="s">
        <v>230</v>
      </c>
      <c r="M170" t="b">
        <v>0</v>
      </c>
      <c r="N170" t="b">
        <v>0</v>
      </c>
      <c r="O170" t="str">
        <f>_xlfn.XLOOKUP(WB_cost[[#This Row],[Склад]]&amp;WB_cost[[#This Row],[Тип поставки]],StatTbl[Join],StatTbl[Status])</f>
        <v>Игнорируем</v>
      </c>
    </row>
    <row r="171" spans="4:15" x14ac:dyDescent="0.45">
      <c r="D171" t="s">
        <v>262</v>
      </c>
      <c r="E171" t="s">
        <v>11</v>
      </c>
      <c r="F171" t="s">
        <v>6</v>
      </c>
      <c r="G171" t="s">
        <v>192</v>
      </c>
      <c r="H171" t="s">
        <v>192</v>
      </c>
      <c r="I171" t="s">
        <v>294</v>
      </c>
      <c r="J171" t="s">
        <v>295</v>
      </c>
      <c r="K171" t="s">
        <v>230</v>
      </c>
      <c r="L171" t="s">
        <v>230</v>
      </c>
      <c r="M171" t="b">
        <v>0</v>
      </c>
      <c r="N171" t="b">
        <v>0</v>
      </c>
      <c r="O171" t="str">
        <f>_xlfn.XLOOKUP(WB_cost[[#This Row],[Склад]]&amp;WB_cost[[#This Row],[Тип поставки]],StatTbl[Join],StatTbl[Status])</f>
        <v>Игнорируем</v>
      </c>
    </row>
    <row r="172" spans="4:15" x14ac:dyDescent="0.45">
      <c r="D172" t="s">
        <v>263</v>
      </c>
      <c r="E172" t="s">
        <v>11</v>
      </c>
      <c r="F172" t="s">
        <v>6</v>
      </c>
      <c r="G172" t="s">
        <v>192</v>
      </c>
      <c r="H172" t="s">
        <v>192</v>
      </c>
      <c r="I172" t="s">
        <v>294</v>
      </c>
      <c r="J172" t="s">
        <v>295</v>
      </c>
      <c r="K172" t="s">
        <v>230</v>
      </c>
      <c r="L172" t="s">
        <v>230</v>
      </c>
      <c r="M172" t="b">
        <v>0</v>
      </c>
      <c r="N172" t="b">
        <v>0</v>
      </c>
      <c r="O172" t="str">
        <f>_xlfn.XLOOKUP(WB_cost[[#This Row],[Склад]]&amp;WB_cost[[#This Row],[Тип поставки]],StatTbl[Join],StatTbl[Status])</f>
        <v>Игнорируем</v>
      </c>
    </row>
    <row r="173" spans="4:15" x14ac:dyDescent="0.45">
      <c r="D173" t="s">
        <v>264</v>
      </c>
      <c r="E173" t="s">
        <v>11</v>
      </c>
      <c r="F173" t="s">
        <v>6</v>
      </c>
      <c r="G173" t="s">
        <v>192</v>
      </c>
      <c r="H173" t="s">
        <v>192</v>
      </c>
      <c r="I173" t="s">
        <v>294</v>
      </c>
      <c r="J173" t="s">
        <v>295</v>
      </c>
      <c r="K173" t="s">
        <v>230</v>
      </c>
      <c r="L173" t="s">
        <v>230</v>
      </c>
      <c r="M173" t="b">
        <v>0</v>
      </c>
      <c r="N173" t="b">
        <v>0</v>
      </c>
      <c r="O173" t="str">
        <f>_xlfn.XLOOKUP(WB_cost[[#This Row],[Склад]]&amp;WB_cost[[#This Row],[Тип поставки]],StatTbl[Join],StatTbl[Status])</f>
        <v>Игнорируем</v>
      </c>
    </row>
    <row r="174" spans="4:15" x14ac:dyDescent="0.45">
      <c r="D174" t="s">
        <v>285</v>
      </c>
      <c r="E174" t="s">
        <v>11</v>
      </c>
      <c r="F174" t="s">
        <v>6</v>
      </c>
      <c r="G174" t="s">
        <v>192</v>
      </c>
      <c r="H174" t="s">
        <v>192</v>
      </c>
      <c r="I174" t="s">
        <v>294</v>
      </c>
      <c r="J174" t="s">
        <v>295</v>
      </c>
      <c r="K174" t="s">
        <v>230</v>
      </c>
      <c r="L174" t="s">
        <v>230</v>
      </c>
      <c r="M174" t="b">
        <v>0</v>
      </c>
      <c r="N174" t="b">
        <v>0</v>
      </c>
      <c r="O174" t="str">
        <f>_xlfn.XLOOKUP(WB_cost[[#This Row],[Склад]]&amp;WB_cost[[#This Row],[Тип поставки]],StatTbl[Join],StatTbl[Status])</f>
        <v>Игнорируем</v>
      </c>
    </row>
    <row r="175" spans="4:15" x14ac:dyDescent="0.45">
      <c r="D175" t="s">
        <v>286</v>
      </c>
      <c r="E175" t="s">
        <v>11</v>
      </c>
      <c r="F175" t="s">
        <v>6</v>
      </c>
      <c r="G175" t="s">
        <v>192</v>
      </c>
      <c r="H175" t="s">
        <v>192</v>
      </c>
      <c r="I175" t="s">
        <v>294</v>
      </c>
      <c r="J175" t="s">
        <v>295</v>
      </c>
      <c r="K175" t="s">
        <v>230</v>
      </c>
      <c r="L175" t="s">
        <v>230</v>
      </c>
      <c r="M175" t="b">
        <v>0</v>
      </c>
      <c r="N175" t="b">
        <v>0</v>
      </c>
      <c r="O175" t="str">
        <f>_xlfn.XLOOKUP(WB_cost[[#This Row],[Склад]]&amp;WB_cost[[#This Row],[Тип поставки]],StatTbl[Join],StatTbl[Status])</f>
        <v>Игнорируем</v>
      </c>
    </row>
    <row r="176" spans="4:15" x14ac:dyDescent="0.45">
      <c r="D176" t="s">
        <v>287</v>
      </c>
      <c r="E176" t="s">
        <v>11</v>
      </c>
      <c r="F176" t="s">
        <v>6</v>
      </c>
      <c r="G176" t="s">
        <v>192</v>
      </c>
      <c r="H176" t="s">
        <v>192</v>
      </c>
      <c r="I176" t="s">
        <v>294</v>
      </c>
      <c r="J176" t="s">
        <v>295</v>
      </c>
      <c r="K176" t="s">
        <v>230</v>
      </c>
      <c r="L176" t="s">
        <v>230</v>
      </c>
      <c r="M176" t="b">
        <v>0</v>
      </c>
      <c r="N176" t="b">
        <v>0</v>
      </c>
      <c r="O176" t="str">
        <f>_xlfn.XLOOKUP(WB_cost[[#This Row],[Склад]]&amp;WB_cost[[#This Row],[Тип поставки]],StatTbl[Join],StatTbl[Status])</f>
        <v>Игнорируем</v>
      </c>
    </row>
    <row r="177" spans="4:15" x14ac:dyDescent="0.45">
      <c r="D177" t="s">
        <v>288</v>
      </c>
      <c r="E177" t="s">
        <v>11</v>
      </c>
      <c r="F177" t="s">
        <v>6</v>
      </c>
      <c r="G177" t="s">
        <v>192</v>
      </c>
      <c r="H177" t="s">
        <v>192</v>
      </c>
      <c r="I177" t="s">
        <v>294</v>
      </c>
      <c r="J177" t="s">
        <v>295</v>
      </c>
      <c r="K177" t="s">
        <v>230</v>
      </c>
      <c r="L177" t="s">
        <v>230</v>
      </c>
      <c r="M177" t="b">
        <v>0</v>
      </c>
      <c r="N177" t="b">
        <v>0</v>
      </c>
      <c r="O177" t="str">
        <f>_xlfn.XLOOKUP(WB_cost[[#This Row],[Склад]]&amp;WB_cost[[#This Row],[Тип поставки]],StatTbl[Join],StatTbl[Status])</f>
        <v>Игнорируем</v>
      </c>
    </row>
    <row r="178" spans="4:15" x14ac:dyDescent="0.45">
      <c r="D178" t="s">
        <v>289</v>
      </c>
      <c r="E178" t="s">
        <v>11</v>
      </c>
      <c r="F178" t="s">
        <v>6</v>
      </c>
      <c r="G178" t="s">
        <v>192</v>
      </c>
      <c r="H178" t="s">
        <v>192</v>
      </c>
      <c r="I178" t="s">
        <v>294</v>
      </c>
      <c r="J178" t="s">
        <v>295</v>
      </c>
      <c r="K178" t="s">
        <v>230</v>
      </c>
      <c r="L178" t="s">
        <v>230</v>
      </c>
      <c r="M178" t="b">
        <v>0</v>
      </c>
      <c r="N178" t="b">
        <v>0</v>
      </c>
      <c r="O178" t="str">
        <f>_xlfn.XLOOKUP(WB_cost[[#This Row],[Склад]]&amp;WB_cost[[#This Row],[Тип поставки]],StatTbl[Join],StatTbl[Status])</f>
        <v>Игнорируем</v>
      </c>
    </row>
    <row r="179" spans="4:15" x14ac:dyDescent="0.45">
      <c r="D179" t="s">
        <v>353</v>
      </c>
      <c r="E179" t="s">
        <v>11</v>
      </c>
      <c r="F179" t="s">
        <v>6</v>
      </c>
      <c r="G179" t="s">
        <v>192</v>
      </c>
      <c r="H179" t="s">
        <v>192</v>
      </c>
      <c r="I179" t="s">
        <v>294</v>
      </c>
      <c r="J179" t="s">
        <v>295</v>
      </c>
      <c r="K179" t="s">
        <v>230</v>
      </c>
      <c r="L179" t="s">
        <v>230</v>
      </c>
      <c r="M179" t="b">
        <v>0</v>
      </c>
      <c r="N179" t="b">
        <v>0</v>
      </c>
      <c r="O179" t="str">
        <f>_xlfn.XLOOKUP(WB_cost[[#This Row],[Склад]]&amp;WB_cost[[#This Row],[Тип поставки]],StatTbl[Join],StatTbl[Status])</f>
        <v>Игнорируем</v>
      </c>
    </row>
    <row r="180" spans="4:15" x14ac:dyDescent="0.45">
      <c r="D180" t="s">
        <v>354</v>
      </c>
      <c r="E180" t="s">
        <v>11</v>
      </c>
      <c r="F180" t="s">
        <v>6</v>
      </c>
      <c r="G180" t="s">
        <v>192</v>
      </c>
      <c r="H180" t="s">
        <v>192</v>
      </c>
      <c r="I180" t="s">
        <v>294</v>
      </c>
      <c r="J180" t="s">
        <v>295</v>
      </c>
      <c r="K180" t="s">
        <v>230</v>
      </c>
      <c r="L180" t="s">
        <v>230</v>
      </c>
      <c r="M180" t="b">
        <v>0</v>
      </c>
      <c r="N180" t="b">
        <v>0</v>
      </c>
      <c r="O180" t="str">
        <f>_xlfn.XLOOKUP(WB_cost[[#This Row],[Склад]]&amp;WB_cost[[#This Row],[Тип поставки]],StatTbl[Join],StatTbl[Status])</f>
        <v>Игнорируем</v>
      </c>
    </row>
    <row r="181" spans="4:15" x14ac:dyDescent="0.45">
      <c r="D181" t="s">
        <v>357</v>
      </c>
      <c r="E181" t="s">
        <v>11</v>
      </c>
      <c r="F181" t="s">
        <v>6</v>
      </c>
      <c r="G181" t="s">
        <v>192</v>
      </c>
      <c r="H181" t="s">
        <v>192</v>
      </c>
      <c r="I181" t="s">
        <v>294</v>
      </c>
      <c r="J181" t="s">
        <v>295</v>
      </c>
      <c r="K181" t="s">
        <v>230</v>
      </c>
      <c r="L181" t="s">
        <v>230</v>
      </c>
      <c r="M181" t="b">
        <v>0</v>
      </c>
      <c r="N181" t="b">
        <v>0</v>
      </c>
      <c r="O181" t="str">
        <f>_xlfn.XLOOKUP(WB_cost[[#This Row],[Склад]]&amp;WB_cost[[#This Row],[Тип поставки]],StatTbl[Join],StatTbl[Status])</f>
        <v>Игнорируем</v>
      </c>
    </row>
    <row r="182" spans="4:15" x14ac:dyDescent="0.45">
      <c r="D182" t="s">
        <v>358</v>
      </c>
      <c r="E182" t="s">
        <v>11</v>
      </c>
      <c r="F182" t="s">
        <v>6</v>
      </c>
      <c r="G182" t="s">
        <v>192</v>
      </c>
      <c r="H182" t="s">
        <v>192</v>
      </c>
      <c r="I182" t="s">
        <v>294</v>
      </c>
      <c r="J182" t="s">
        <v>295</v>
      </c>
      <c r="K182" t="s">
        <v>230</v>
      </c>
      <c r="L182" t="s">
        <v>230</v>
      </c>
      <c r="M182" t="b">
        <v>0</v>
      </c>
      <c r="N182" t="b">
        <v>0</v>
      </c>
      <c r="O182" t="str">
        <f>_xlfn.XLOOKUP(WB_cost[[#This Row],[Склад]]&amp;WB_cost[[#This Row],[Тип поставки]],StatTbl[Join],StatTbl[Status])</f>
        <v>Игнорируем</v>
      </c>
    </row>
    <row r="183" spans="4:15" x14ac:dyDescent="0.45">
      <c r="D183" t="s">
        <v>359</v>
      </c>
      <c r="E183" t="s">
        <v>11</v>
      </c>
      <c r="F183" t="s">
        <v>6</v>
      </c>
      <c r="G183" t="s">
        <v>192</v>
      </c>
      <c r="H183" t="s">
        <v>192</v>
      </c>
      <c r="I183" t="s">
        <v>294</v>
      </c>
      <c r="J183" t="s">
        <v>295</v>
      </c>
      <c r="K183" t="s">
        <v>230</v>
      </c>
      <c r="L183" t="s">
        <v>230</v>
      </c>
      <c r="M183" t="b">
        <v>0</v>
      </c>
      <c r="N183" t="b">
        <v>0</v>
      </c>
      <c r="O183" t="str">
        <f>_xlfn.XLOOKUP(WB_cost[[#This Row],[Склад]]&amp;WB_cost[[#This Row],[Тип поставки]],StatTbl[Join],StatTbl[Status])</f>
        <v>Игнорируем</v>
      </c>
    </row>
    <row r="184" spans="4:15" x14ac:dyDescent="0.45">
      <c r="D184" t="s">
        <v>260</v>
      </c>
      <c r="E184" t="s">
        <v>172</v>
      </c>
      <c r="F184" t="s">
        <v>107</v>
      </c>
      <c r="M184" t="b">
        <v>1</v>
      </c>
      <c r="N184" t="b">
        <v>1</v>
      </c>
      <c r="O184" t="str">
        <f>_xlfn.XLOOKUP(WB_cost[[#This Row],[Склад]]&amp;WB_cost[[#This Row],[Тип поставки]],StatTbl[Join],StatTbl[Status])</f>
        <v>Игнорируем</v>
      </c>
    </row>
    <row r="185" spans="4:15" x14ac:dyDescent="0.45">
      <c r="D185" t="s">
        <v>261</v>
      </c>
      <c r="E185" t="s">
        <v>172</v>
      </c>
      <c r="F185" t="s">
        <v>107</v>
      </c>
      <c r="M185" t="b">
        <v>1</v>
      </c>
      <c r="N185" t="b">
        <v>1</v>
      </c>
      <c r="O185" t="str">
        <f>_xlfn.XLOOKUP(WB_cost[[#This Row],[Склад]]&amp;WB_cost[[#This Row],[Тип поставки]],StatTbl[Join],StatTbl[Status])</f>
        <v>Игнорируем</v>
      </c>
    </row>
    <row r="186" spans="4:15" x14ac:dyDescent="0.45">
      <c r="D186" t="s">
        <v>262</v>
      </c>
      <c r="E186" t="s">
        <v>172</v>
      </c>
      <c r="F186" t="s">
        <v>107</v>
      </c>
      <c r="M186" t="b">
        <v>1</v>
      </c>
      <c r="N186" t="b">
        <v>1</v>
      </c>
      <c r="O186" t="str">
        <f>_xlfn.XLOOKUP(WB_cost[[#This Row],[Склад]]&amp;WB_cost[[#This Row],[Тип поставки]],StatTbl[Join],StatTbl[Status])</f>
        <v>Игнорируем</v>
      </c>
    </row>
    <row r="187" spans="4:15" x14ac:dyDescent="0.45">
      <c r="D187" t="s">
        <v>263</v>
      </c>
      <c r="E187" t="s">
        <v>172</v>
      </c>
      <c r="F187" t="s">
        <v>107</v>
      </c>
      <c r="M187" t="b">
        <v>1</v>
      </c>
      <c r="N187" t="b">
        <v>1</v>
      </c>
      <c r="O187" t="str">
        <f>_xlfn.XLOOKUP(WB_cost[[#This Row],[Склад]]&amp;WB_cost[[#This Row],[Тип поставки]],StatTbl[Join],StatTbl[Status])</f>
        <v>Игнорируем</v>
      </c>
    </row>
    <row r="188" spans="4:15" x14ac:dyDescent="0.45">
      <c r="D188" t="s">
        <v>264</v>
      </c>
      <c r="E188" t="s">
        <v>172</v>
      </c>
      <c r="F188" t="s">
        <v>107</v>
      </c>
      <c r="M188" t="b">
        <v>1</v>
      </c>
      <c r="N188" t="b">
        <v>1</v>
      </c>
      <c r="O188" t="str">
        <f>_xlfn.XLOOKUP(WB_cost[[#This Row],[Склад]]&amp;WB_cost[[#This Row],[Тип поставки]],StatTbl[Join],StatTbl[Status])</f>
        <v>Игнорируем</v>
      </c>
    </row>
    <row r="189" spans="4:15" x14ac:dyDescent="0.45">
      <c r="D189" t="s">
        <v>285</v>
      </c>
      <c r="E189" t="s">
        <v>172</v>
      </c>
      <c r="F189" t="s">
        <v>107</v>
      </c>
      <c r="M189" t="b">
        <v>1</v>
      </c>
      <c r="N189" t="b">
        <v>1</v>
      </c>
      <c r="O189" t="str">
        <f>_xlfn.XLOOKUP(WB_cost[[#This Row],[Склад]]&amp;WB_cost[[#This Row],[Тип поставки]],StatTbl[Join],StatTbl[Status])</f>
        <v>Игнорируем</v>
      </c>
    </row>
    <row r="190" spans="4:15" x14ac:dyDescent="0.45">
      <c r="D190" t="s">
        <v>286</v>
      </c>
      <c r="E190" t="s">
        <v>172</v>
      </c>
      <c r="F190" t="s">
        <v>107</v>
      </c>
      <c r="M190" t="b">
        <v>1</v>
      </c>
      <c r="N190" t="b">
        <v>1</v>
      </c>
      <c r="O190" t="str">
        <f>_xlfn.XLOOKUP(WB_cost[[#This Row],[Склад]]&amp;WB_cost[[#This Row],[Тип поставки]],StatTbl[Join],StatTbl[Status])</f>
        <v>Игнорируем</v>
      </c>
    </row>
    <row r="191" spans="4:15" x14ac:dyDescent="0.45">
      <c r="D191" t="s">
        <v>287</v>
      </c>
      <c r="E191" t="s">
        <v>172</v>
      </c>
      <c r="F191" t="s">
        <v>107</v>
      </c>
      <c r="M191" t="b">
        <v>1</v>
      </c>
      <c r="N191" t="b">
        <v>1</v>
      </c>
      <c r="O191" t="str">
        <f>_xlfn.XLOOKUP(WB_cost[[#This Row],[Склад]]&amp;WB_cost[[#This Row],[Тип поставки]],StatTbl[Join],StatTbl[Status])</f>
        <v>Игнорируем</v>
      </c>
    </row>
    <row r="192" spans="4:15" x14ac:dyDescent="0.45">
      <c r="D192" t="s">
        <v>288</v>
      </c>
      <c r="E192" t="s">
        <v>172</v>
      </c>
      <c r="F192" t="s">
        <v>107</v>
      </c>
      <c r="M192" t="b">
        <v>1</v>
      </c>
      <c r="N192" t="b">
        <v>1</v>
      </c>
      <c r="O192" t="str">
        <f>_xlfn.XLOOKUP(WB_cost[[#This Row],[Склад]]&amp;WB_cost[[#This Row],[Тип поставки]],StatTbl[Join],StatTbl[Status])</f>
        <v>Игнорируем</v>
      </c>
    </row>
    <row r="193" spans="4:15" x14ac:dyDescent="0.45">
      <c r="D193" t="s">
        <v>289</v>
      </c>
      <c r="E193" t="s">
        <v>172</v>
      </c>
      <c r="F193" t="s">
        <v>107</v>
      </c>
      <c r="M193" t="b">
        <v>1</v>
      </c>
      <c r="N193" t="b">
        <v>1</v>
      </c>
      <c r="O193" t="str">
        <f>_xlfn.XLOOKUP(WB_cost[[#This Row],[Склад]]&amp;WB_cost[[#This Row],[Тип поставки]],StatTbl[Join],StatTbl[Status])</f>
        <v>Игнорируем</v>
      </c>
    </row>
    <row r="194" spans="4:15" x14ac:dyDescent="0.45">
      <c r="D194" t="s">
        <v>353</v>
      </c>
      <c r="E194" t="s">
        <v>172</v>
      </c>
      <c r="F194" t="s">
        <v>107</v>
      </c>
      <c r="M194" t="b">
        <v>1</v>
      </c>
      <c r="N194" t="b">
        <v>1</v>
      </c>
      <c r="O194" t="str">
        <f>_xlfn.XLOOKUP(WB_cost[[#This Row],[Склад]]&amp;WB_cost[[#This Row],[Тип поставки]],StatTbl[Join],StatTbl[Status])</f>
        <v>Игнорируем</v>
      </c>
    </row>
    <row r="195" spans="4:15" x14ac:dyDescent="0.45">
      <c r="D195" t="s">
        <v>354</v>
      </c>
      <c r="E195" t="s">
        <v>172</v>
      </c>
      <c r="F195" t="s">
        <v>107</v>
      </c>
      <c r="M195" t="b">
        <v>1</v>
      </c>
      <c r="N195" t="b">
        <v>1</v>
      </c>
      <c r="O195" t="str">
        <f>_xlfn.XLOOKUP(WB_cost[[#This Row],[Склад]]&amp;WB_cost[[#This Row],[Тип поставки]],StatTbl[Join],StatTbl[Status])</f>
        <v>Игнорируем</v>
      </c>
    </row>
    <row r="196" spans="4:15" x14ac:dyDescent="0.45">
      <c r="D196" t="s">
        <v>357</v>
      </c>
      <c r="E196" t="s">
        <v>172</v>
      </c>
      <c r="F196" t="s">
        <v>107</v>
      </c>
      <c r="M196" t="b">
        <v>1</v>
      </c>
      <c r="N196" t="b">
        <v>1</v>
      </c>
      <c r="O196" t="str">
        <f>_xlfn.XLOOKUP(WB_cost[[#This Row],[Склад]]&amp;WB_cost[[#This Row],[Тип поставки]],StatTbl[Join],StatTbl[Status])</f>
        <v>Игнорируем</v>
      </c>
    </row>
    <row r="197" spans="4:15" x14ac:dyDescent="0.45">
      <c r="D197" t="s">
        <v>358</v>
      </c>
      <c r="E197" t="s">
        <v>172</v>
      </c>
      <c r="F197" t="s">
        <v>107</v>
      </c>
      <c r="M197" t="b">
        <v>1</v>
      </c>
      <c r="N197" t="b">
        <v>1</v>
      </c>
      <c r="O197" t="str">
        <f>_xlfn.XLOOKUP(WB_cost[[#This Row],[Склад]]&amp;WB_cost[[#This Row],[Тип поставки]],StatTbl[Join],StatTbl[Status])</f>
        <v>Игнорируем</v>
      </c>
    </row>
    <row r="198" spans="4:15" x14ac:dyDescent="0.45">
      <c r="D198" t="s">
        <v>359</v>
      </c>
      <c r="E198" t="s">
        <v>172</v>
      </c>
      <c r="F198" t="s">
        <v>107</v>
      </c>
      <c r="M198" t="b">
        <v>1</v>
      </c>
      <c r="N198" t="b">
        <v>1</v>
      </c>
      <c r="O198" t="str">
        <f>_xlfn.XLOOKUP(WB_cost[[#This Row],[Склад]]&amp;WB_cost[[#This Row],[Тип поставки]],StatTbl[Join],StatTbl[Status])</f>
        <v>Игнорируем</v>
      </c>
    </row>
    <row r="199" spans="4:15" x14ac:dyDescent="0.45">
      <c r="D199" t="s">
        <v>260</v>
      </c>
      <c r="E199" t="s">
        <v>172</v>
      </c>
      <c r="F199" t="s">
        <v>108</v>
      </c>
      <c r="G199" t="s">
        <v>194</v>
      </c>
      <c r="H199" t="s">
        <v>194</v>
      </c>
      <c r="I199" t="s">
        <v>296</v>
      </c>
      <c r="J199" t="s">
        <v>297</v>
      </c>
      <c r="K199" t="s">
        <v>212</v>
      </c>
      <c r="M199" t="b">
        <v>1</v>
      </c>
      <c r="N199" t="b">
        <v>0</v>
      </c>
      <c r="O199" t="str">
        <f>_xlfn.XLOOKUP(WB_cost[[#This Row],[Склад]]&amp;WB_cost[[#This Row],[Тип поставки]],StatTbl[Join],StatTbl[Status])</f>
        <v>Игнорируем</v>
      </c>
    </row>
    <row r="200" spans="4:15" x14ac:dyDescent="0.45">
      <c r="D200" t="s">
        <v>261</v>
      </c>
      <c r="E200" t="s">
        <v>172</v>
      </c>
      <c r="F200" t="s">
        <v>108</v>
      </c>
      <c r="G200" t="s">
        <v>194</v>
      </c>
      <c r="H200" t="s">
        <v>194</v>
      </c>
      <c r="I200" t="s">
        <v>296</v>
      </c>
      <c r="J200" t="s">
        <v>297</v>
      </c>
      <c r="K200" t="s">
        <v>212</v>
      </c>
      <c r="M200" t="b">
        <v>1</v>
      </c>
      <c r="N200" t="b">
        <v>0</v>
      </c>
      <c r="O200" t="str">
        <f>_xlfn.XLOOKUP(WB_cost[[#This Row],[Склад]]&amp;WB_cost[[#This Row],[Тип поставки]],StatTbl[Join],StatTbl[Status])</f>
        <v>Игнорируем</v>
      </c>
    </row>
    <row r="201" spans="4:15" x14ac:dyDescent="0.45">
      <c r="D201" t="s">
        <v>262</v>
      </c>
      <c r="E201" t="s">
        <v>172</v>
      </c>
      <c r="F201" t="s">
        <v>108</v>
      </c>
      <c r="G201" t="s">
        <v>194</v>
      </c>
      <c r="H201" t="s">
        <v>194</v>
      </c>
      <c r="I201" t="s">
        <v>296</v>
      </c>
      <c r="J201" t="s">
        <v>297</v>
      </c>
      <c r="K201" t="s">
        <v>212</v>
      </c>
      <c r="M201" t="b">
        <v>1</v>
      </c>
      <c r="N201" t="b">
        <v>0</v>
      </c>
      <c r="O201" t="str">
        <f>_xlfn.XLOOKUP(WB_cost[[#This Row],[Склад]]&amp;WB_cost[[#This Row],[Тип поставки]],StatTbl[Join],StatTbl[Status])</f>
        <v>Игнорируем</v>
      </c>
    </row>
    <row r="202" spans="4:15" x14ac:dyDescent="0.45">
      <c r="D202" t="s">
        <v>263</v>
      </c>
      <c r="E202" t="s">
        <v>172</v>
      </c>
      <c r="F202" t="s">
        <v>108</v>
      </c>
      <c r="G202" t="s">
        <v>194</v>
      </c>
      <c r="H202" t="s">
        <v>194</v>
      </c>
      <c r="I202" t="s">
        <v>296</v>
      </c>
      <c r="J202" t="s">
        <v>297</v>
      </c>
      <c r="K202" t="s">
        <v>212</v>
      </c>
      <c r="M202" t="b">
        <v>1</v>
      </c>
      <c r="N202" t="b">
        <v>0</v>
      </c>
      <c r="O202" t="str">
        <f>_xlfn.XLOOKUP(WB_cost[[#This Row],[Склад]]&amp;WB_cost[[#This Row],[Тип поставки]],StatTbl[Join],StatTbl[Status])</f>
        <v>Игнорируем</v>
      </c>
    </row>
    <row r="203" spans="4:15" x14ac:dyDescent="0.45">
      <c r="D203" t="s">
        <v>264</v>
      </c>
      <c r="E203" t="s">
        <v>172</v>
      </c>
      <c r="F203" t="s">
        <v>108</v>
      </c>
      <c r="G203" t="s">
        <v>194</v>
      </c>
      <c r="H203" t="s">
        <v>194</v>
      </c>
      <c r="I203" t="s">
        <v>296</v>
      </c>
      <c r="J203" t="s">
        <v>297</v>
      </c>
      <c r="K203" t="s">
        <v>212</v>
      </c>
      <c r="M203" t="b">
        <v>1</v>
      </c>
      <c r="N203" t="b">
        <v>0</v>
      </c>
      <c r="O203" t="str">
        <f>_xlfn.XLOOKUP(WB_cost[[#This Row],[Склад]]&amp;WB_cost[[#This Row],[Тип поставки]],StatTbl[Join],StatTbl[Status])</f>
        <v>Игнорируем</v>
      </c>
    </row>
    <row r="204" spans="4:15" x14ac:dyDescent="0.45">
      <c r="D204" t="s">
        <v>285</v>
      </c>
      <c r="E204" t="s">
        <v>172</v>
      </c>
      <c r="F204" t="s">
        <v>108</v>
      </c>
      <c r="G204" t="s">
        <v>194</v>
      </c>
      <c r="H204" t="s">
        <v>194</v>
      </c>
      <c r="I204" t="s">
        <v>296</v>
      </c>
      <c r="J204" t="s">
        <v>297</v>
      </c>
      <c r="K204" t="s">
        <v>212</v>
      </c>
      <c r="M204" t="b">
        <v>1</v>
      </c>
      <c r="N204" t="b">
        <v>0</v>
      </c>
      <c r="O204" t="str">
        <f>_xlfn.XLOOKUP(WB_cost[[#This Row],[Склад]]&amp;WB_cost[[#This Row],[Тип поставки]],StatTbl[Join],StatTbl[Status])</f>
        <v>Игнорируем</v>
      </c>
    </row>
    <row r="205" spans="4:15" x14ac:dyDescent="0.45">
      <c r="D205" t="s">
        <v>286</v>
      </c>
      <c r="E205" t="s">
        <v>172</v>
      </c>
      <c r="F205" t="s">
        <v>108</v>
      </c>
      <c r="G205" t="s">
        <v>194</v>
      </c>
      <c r="H205" t="s">
        <v>194</v>
      </c>
      <c r="I205" t="s">
        <v>296</v>
      </c>
      <c r="J205" t="s">
        <v>297</v>
      </c>
      <c r="K205" t="s">
        <v>212</v>
      </c>
      <c r="M205" t="b">
        <v>1</v>
      </c>
      <c r="N205" t="b">
        <v>0</v>
      </c>
      <c r="O205" t="str">
        <f>_xlfn.XLOOKUP(WB_cost[[#This Row],[Склад]]&amp;WB_cost[[#This Row],[Тип поставки]],StatTbl[Join],StatTbl[Status])</f>
        <v>Игнорируем</v>
      </c>
    </row>
    <row r="206" spans="4:15" x14ac:dyDescent="0.45">
      <c r="D206" t="s">
        <v>287</v>
      </c>
      <c r="E206" t="s">
        <v>172</v>
      </c>
      <c r="F206" t="s">
        <v>108</v>
      </c>
      <c r="G206" t="s">
        <v>194</v>
      </c>
      <c r="H206" t="s">
        <v>194</v>
      </c>
      <c r="I206" t="s">
        <v>296</v>
      </c>
      <c r="J206" t="s">
        <v>297</v>
      </c>
      <c r="K206" t="s">
        <v>212</v>
      </c>
      <c r="M206" t="b">
        <v>1</v>
      </c>
      <c r="N206" t="b">
        <v>0</v>
      </c>
      <c r="O206" t="str">
        <f>_xlfn.XLOOKUP(WB_cost[[#This Row],[Склад]]&amp;WB_cost[[#This Row],[Тип поставки]],StatTbl[Join],StatTbl[Status])</f>
        <v>Игнорируем</v>
      </c>
    </row>
    <row r="207" spans="4:15" x14ac:dyDescent="0.45">
      <c r="D207" t="s">
        <v>288</v>
      </c>
      <c r="E207" t="s">
        <v>172</v>
      </c>
      <c r="F207" t="s">
        <v>108</v>
      </c>
      <c r="G207" t="s">
        <v>194</v>
      </c>
      <c r="H207" t="s">
        <v>194</v>
      </c>
      <c r="I207" t="s">
        <v>296</v>
      </c>
      <c r="J207" t="s">
        <v>297</v>
      </c>
      <c r="K207" t="s">
        <v>212</v>
      </c>
      <c r="M207" t="b">
        <v>1</v>
      </c>
      <c r="N207" t="b">
        <v>0</v>
      </c>
      <c r="O207" t="str">
        <f>_xlfn.XLOOKUP(WB_cost[[#This Row],[Склад]]&amp;WB_cost[[#This Row],[Тип поставки]],StatTbl[Join],StatTbl[Status])</f>
        <v>Игнорируем</v>
      </c>
    </row>
    <row r="208" spans="4:15" x14ac:dyDescent="0.45">
      <c r="D208" t="s">
        <v>289</v>
      </c>
      <c r="E208" t="s">
        <v>172</v>
      </c>
      <c r="F208" t="s">
        <v>108</v>
      </c>
      <c r="G208" t="s">
        <v>194</v>
      </c>
      <c r="H208" t="s">
        <v>194</v>
      </c>
      <c r="I208" t="s">
        <v>296</v>
      </c>
      <c r="J208" t="s">
        <v>297</v>
      </c>
      <c r="K208" t="s">
        <v>212</v>
      </c>
      <c r="M208" t="b">
        <v>1</v>
      </c>
      <c r="N208" t="b">
        <v>0</v>
      </c>
      <c r="O208" t="str">
        <f>_xlfn.XLOOKUP(WB_cost[[#This Row],[Склад]]&amp;WB_cost[[#This Row],[Тип поставки]],StatTbl[Join],StatTbl[Status])</f>
        <v>Игнорируем</v>
      </c>
    </row>
    <row r="209" spans="4:15" x14ac:dyDescent="0.45">
      <c r="D209" t="s">
        <v>353</v>
      </c>
      <c r="E209" t="s">
        <v>172</v>
      </c>
      <c r="F209" t="s">
        <v>108</v>
      </c>
      <c r="G209" t="s">
        <v>194</v>
      </c>
      <c r="H209" t="s">
        <v>194</v>
      </c>
      <c r="I209" t="s">
        <v>296</v>
      </c>
      <c r="J209" t="s">
        <v>297</v>
      </c>
      <c r="K209" t="s">
        <v>212</v>
      </c>
      <c r="M209" t="b">
        <v>1</v>
      </c>
      <c r="N209" t="b">
        <v>0</v>
      </c>
      <c r="O209" t="str">
        <f>_xlfn.XLOOKUP(WB_cost[[#This Row],[Склад]]&amp;WB_cost[[#This Row],[Тип поставки]],StatTbl[Join],StatTbl[Status])</f>
        <v>Игнорируем</v>
      </c>
    </row>
    <row r="210" spans="4:15" x14ac:dyDescent="0.45">
      <c r="D210" t="s">
        <v>354</v>
      </c>
      <c r="E210" t="s">
        <v>172</v>
      </c>
      <c r="F210" t="s">
        <v>108</v>
      </c>
      <c r="G210" t="s">
        <v>194</v>
      </c>
      <c r="H210" t="s">
        <v>194</v>
      </c>
      <c r="I210" t="s">
        <v>296</v>
      </c>
      <c r="J210" t="s">
        <v>297</v>
      </c>
      <c r="K210" t="s">
        <v>212</v>
      </c>
      <c r="M210" t="b">
        <v>1</v>
      </c>
      <c r="N210" t="b">
        <v>0</v>
      </c>
      <c r="O210" t="str">
        <f>_xlfn.XLOOKUP(WB_cost[[#This Row],[Склад]]&amp;WB_cost[[#This Row],[Тип поставки]],StatTbl[Join],StatTbl[Status])</f>
        <v>Игнорируем</v>
      </c>
    </row>
    <row r="211" spans="4:15" x14ac:dyDescent="0.45">
      <c r="D211" t="s">
        <v>357</v>
      </c>
      <c r="E211" t="s">
        <v>172</v>
      </c>
      <c r="F211" t="s">
        <v>108</v>
      </c>
      <c r="G211" t="s">
        <v>194</v>
      </c>
      <c r="H211" t="s">
        <v>194</v>
      </c>
      <c r="I211" t="s">
        <v>296</v>
      </c>
      <c r="J211" t="s">
        <v>297</v>
      </c>
      <c r="K211" t="s">
        <v>212</v>
      </c>
      <c r="M211" t="b">
        <v>1</v>
      </c>
      <c r="N211" t="b">
        <v>0</v>
      </c>
      <c r="O211" t="str">
        <f>_xlfn.XLOOKUP(WB_cost[[#This Row],[Склад]]&amp;WB_cost[[#This Row],[Тип поставки]],StatTbl[Join],StatTbl[Status])</f>
        <v>Игнорируем</v>
      </c>
    </row>
    <row r="212" spans="4:15" x14ac:dyDescent="0.45">
      <c r="D212" t="s">
        <v>358</v>
      </c>
      <c r="E212" t="s">
        <v>172</v>
      </c>
      <c r="F212" t="s">
        <v>108</v>
      </c>
      <c r="G212" t="s">
        <v>194</v>
      </c>
      <c r="H212" t="s">
        <v>194</v>
      </c>
      <c r="I212" t="s">
        <v>296</v>
      </c>
      <c r="J212" t="s">
        <v>297</v>
      </c>
      <c r="K212" t="s">
        <v>212</v>
      </c>
      <c r="M212" t="b">
        <v>1</v>
      </c>
      <c r="N212" t="b">
        <v>0</v>
      </c>
      <c r="O212" t="str">
        <f>_xlfn.XLOOKUP(WB_cost[[#This Row],[Склад]]&amp;WB_cost[[#This Row],[Тип поставки]],StatTbl[Join],StatTbl[Status])</f>
        <v>Игнорируем</v>
      </c>
    </row>
    <row r="213" spans="4:15" x14ac:dyDescent="0.45">
      <c r="D213" t="s">
        <v>359</v>
      </c>
      <c r="E213" t="s">
        <v>172</v>
      </c>
      <c r="F213" t="s">
        <v>108</v>
      </c>
      <c r="G213" t="s">
        <v>194</v>
      </c>
      <c r="H213" t="s">
        <v>194</v>
      </c>
      <c r="I213" t="s">
        <v>296</v>
      </c>
      <c r="J213" t="s">
        <v>297</v>
      </c>
      <c r="K213" t="s">
        <v>212</v>
      </c>
      <c r="M213" t="b">
        <v>1</v>
      </c>
      <c r="N213" t="b">
        <v>0</v>
      </c>
      <c r="O213" t="str">
        <f>_xlfn.XLOOKUP(WB_cost[[#This Row],[Склад]]&amp;WB_cost[[#This Row],[Тип поставки]],StatTbl[Join],StatTbl[Status])</f>
        <v>Игнорируем</v>
      </c>
    </row>
    <row r="214" spans="4:15" x14ac:dyDescent="0.45">
      <c r="D214" t="s">
        <v>260</v>
      </c>
      <c r="E214" t="s">
        <v>172</v>
      </c>
      <c r="F214" t="s">
        <v>6</v>
      </c>
      <c r="M214" t="b">
        <v>0</v>
      </c>
      <c r="N214" t="b">
        <v>1</v>
      </c>
      <c r="O214" t="str">
        <f>_xlfn.XLOOKUP(WB_cost[[#This Row],[Склад]]&amp;WB_cost[[#This Row],[Тип поставки]],StatTbl[Join],StatTbl[Status])</f>
        <v>Игнорируем</v>
      </c>
    </row>
    <row r="215" spans="4:15" x14ac:dyDescent="0.45">
      <c r="D215" t="s">
        <v>261</v>
      </c>
      <c r="E215" t="s">
        <v>172</v>
      </c>
      <c r="F215" t="s">
        <v>6</v>
      </c>
      <c r="M215" t="b">
        <v>0</v>
      </c>
      <c r="N215" t="b">
        <v>1</v>
      </c>
      <c r="O215" t="str">
        <f>_xlfn.XLOOKUP(WB_cost[[#This Row],[Склад]]&amp;WB_cost[[#This Row],[Тип поставки]],StatTbl[Join],StatTbl[Status])</f>
        <v>Игнорируем</v>
      </c>
    </row>
    <row r="216" spans="4:15" x14ac:dyDescent="0.45">
      <c r="D216" t="s">
        <v>262</v>
      </c>
      <c r="E216" t="s">
        <v>172</v>
      </c>
      <c r="F216" t="s">
        <v>6</v>
      </c>
      <c r="M216" t="b">
        <v>0</v>
      </c>
      <c r="N216" t="b">
        <v>1</v>
      </c>
      <c r="O216" t="str">
        <f>_xlfn.XLOOKUP(WB_cost[[#This Row],[Склад]]&amp;WB_cost[[#This Row],[Тип поставки]],StatTbl[Join],StatTbl[Status])</f>
        <v>Игнорируем</v>
      </c>
    </row>
    <row r="217" spans="4:15" x14ac:dyDescent="0.45">
      <c r="D217" t="s">
        <v>263</v>
      </c>
      <c r="E217" t="s">
        <v>172</v>
      </c>
      <c r="F217" t="s">
        <v>6</v>
      </c>
      <c r="M217" t="b">
        <v>0</v>
      </c>
      <c r="N217" t="b">
        <v>1</v>
      </c>
      <c r="O217" t="str">
        <f>_xlfn.XLOOKUP(WB_cost[[#This Row],[Склад]]&amp;WB_cost[[#This Row],[Тип поставки]],StatTbl[Join],StatTbl[Status])</f>
        <v>Игнорируем</v>
      </c>
    </row>
    <row r="218" spans="4:15" x14ac:dyDescent="0.45">
      <c r="D218" t="s">
        <v>264</v>
      </c>
      <c r="E218" t="s">
        <v>172</v>
      </c>
      <c r="F218" t="s">
        <v>6</v>
      </c>
      <c r="M218" t="b">
        <v>0</v>
      </c>
      <c r="N218" t="b">
        <v>1</v>
      </c>
      <c r="O218" t="str">
        <f>_xlfn.XLOOKUP(WB_cost[[#This Row],[Склад]]&amp;WB_cost[[#This Row],[Тип поставки]],StatTbl[Join],StatTbl[Status])</f>
        <v>Игнорируем</v>
      </c>
    </row>
    <row r="219" spans="4:15" x14ac:dyDescent="0.45">
      <c r="D219" t="s">
        <v>285</v>
      </c>
      <c r="E219" t="s">
        <v>172</v>
      </c>
      <c r="F219" t="s">
        <v>6</v>
      </c>
      <c r="M219" t="b">
        <v>0</v>
      </c>
      <c r="N219" t="b">
        <v>1</v>
      </c>
      <c r="O219" t="str">
        <f>_xlfn.XLOOKUP(WB_cost[[#This Row],[Склад]]&amp;WB_cost[[#This Row],[Тип поставки]],StatTbl[Join],StatTbl[Status])</f>
        <v>Игнорируем</v>
      </c>
    </row>
    <row r="220" spans="4:15" x14ac:dyDescent="0.45">
      <c r="D220" t="s">
        <v>286</v>
      </c>
      <c r="E220" t="s">
        <v>172</v>
      </c>
      <c r="F220" t="s">
        <v>6</v>
      </c>
      <c r="M220" t="b">
        <v>0</v>
      </c>
      <c r="N220" t="b">
        <v>1</v>
      </c>
      <c r="O220" t="str">
        <f>_xlfn.XLOOKUP(WB_cost[[#This Row],[Склад]]&amp;WB_cost[[#This Row],[Тип поставки]],StatTbl[Join],StatTbl[Status])</f>
        <v>Игнорируем</v>
      </c>
    </row>
    <row r="221" spans="4:15" x14ac:dyDescent="0.45">
      <c r="D221" t="s">
        <v>287</v>
      </c>
      <c r="E221" t="s">
        <v>172</v>
      </c>
      <c r="F221" t="s">
        <v>6</v>
      </c>
      <c r="M221" t="b">
        <v>0</v>
      </c>
      <c r="N221" t="b">
        <v>1</v>
      </c>
      <c r="O221" t="str">
        <f>_xlfn.XLOOKUP(WB_cost[[#This Row],[Склад]]&amp;WB_cost[[#This Row],[Тип поставки]],StatTbl[Join],StatTbl[Status])</f>
        <v>Игнорируем</v>
      </c>
    </row>
    <row r="222" spans="4:15" x14ac:dyDescent="0.45">
      <c r="D222" t="s">
        <v>288</v>
      </c>
      <c r="E222" t="s">
        <v>172</v>
      </c>
      <c r="F222" t="s">
        <v>6</v>
      </c>
      <c r="M222" t="b">
        <v>0</v>
      </c>
      <c r="N222" t="b">
        <v>1</v>
      </c>
      <c r="O222" t="str">
        <f>_xlfn.XLOOKUP(WB_cost[[#This Row],[Склад]]&amp;WB_cost[[#This Row],[Тип поставки]],StatTbl[Join],StatTbl[Status])</f>
        <v>Игнорируем</v>
      </c>
    </row>
    <row r="223" spans="4:15" x14ac:dyDescent="0.45">
      <c r="D223" t="s">
        <v>289</v>
      </c>
      <c r="E223" t="s">
        <v>172</v>
      </c>
      <c r="F223" t="s">
        <v>6</v>
      </c>
      <c r="M223" t="b">
        <v>0</v>
      </c>
      <c r="N223" t="b">
        <v>1</v>
      </c>
      <c r="O223" t="str">
        <f>_xlfn.XLOOKUP(WB_cost[[#This Row],[Склад]]&amp;WB_cost[[#This Row],[Тип поставки]],StatTbl[Join],StatTbl[Status])</f>
        <v>Игнорируем</v>
      </c>
    </row>
    <row r="224" spans="4:15" x14ac:dyDescent="0.45">
      <c r="D224" t="s">
        <v>353</v>
      </c>
      <c r="E224" t="s">
        <v>172</v>
      </c>
      <c r="F224" t="s">
        <v>6</v>
      </c>
      <c r="M224" t="b">
        <v>0</v>
      </c>
      <c r="N224" t="b">
        <v>1</v>
      </c>
      <c r="O224" t="str">
        <f>_xlfn.XLOOKUP(WB_cost[[#This Row],[Склад]]&amp;WB_cost[[#This Row],[Тип поставки]],StatTbl[Join],StatTbl[Status])</f>
        <v>Игнорируем</v>
      </c>
    </row>
    <row r="225" spans="4:15" x14ac:dyDescent="0.45">
      <c r="D225" t="s">
        <v>354</v>
      </c>
      <c r="E225" t="s">
        <v>172</v>
      </c>
      <c r="F225" t="s">
        <v>6</v>
      </c>
      <c r="M225" t="b">
        <v>0</v>
      </c>
      <c r="N225" t="b">
        <v>1</v>
      </c>
      <c r="O225" t="str">
        <f>_xlfn.XLOOKUP(WB_cost[[#This Row],[Склад]]&amp;WB_cost[[#This Row],[Тип поставки]],StatTbl[Join],StatTbl[Status])</f>
        <v>Игнорируем</v>
      </c>
    </row>
    <row r="226" spans="4:15" x14ac:dyDescent="0.45">
      <c r="D226" t="s">
        <v>357</v>
      </c>
      <c r="E226" t="s">
        <v>172</v>
      </c>
      <c r="F226" t="s">
        <v>6</v>
      </c>
      <c r="M226" t="b">
        <v>0</v>
      </c>
      <c r="N226" t="b">
        <v>1</v>
      </c>
      <c r="O226" t="str">
        <f>_xlfn.XLOOKUP(WB_cost[[#This Row],[Склад]]&amp;WB_cost[[#This Row],[Тип поставки]],StatTbl[Join],StatTbl[Status])</f>
        <v>Игнорируем</v>
      </c>
    </row>
    <row r="227" spans="4:15" x14ac:dyDescent="0.45">
      <c r="D227" t="s">
        <v>358</v>
      </c>
      <c r="E227" t="s">
        <v>172</v>
      </c>
      <c r="F227" t="s">
        <v>6</v>
      </c>
      <c r="M227" t="b">
        <v>0</v>
      </c>
      <c r="N227" t="b">
        <v>1</v>
      </c>
      <c r="O227" t="str">
        <f>_xlfn.XLOOKUP(WB_cost[[#This Row],[Склад]]&amp;WB_cost[[#This Row],[Тип поставки]],StatTbl[Join],StatTbl[Status])</f>
        <v>Игнорируем</v>
      </c>
    </row>
    <row r="228" spans="4:15" x14ac:dyDescent="0.45">
      <c r="D228" t="s">
        <v>359</v>
      </c>
      <c r="E228" t="s">
        <v>172</v>
      </c>
      <c r="F228" t="s">
        <v>6</v>
      </c>
      <c r="M228" t="b">
        <v>0</v>
      </c>
      <c r="N228" t="b">
        <v>1</v>
      </c>
      <c r="O228" t="str">
        <f>_xlfn.XLOOKUP(WB_cost[[#This Row],[Склад]]&amp;WB_cost[[#This Row],[Тип поставки]],StatTbl[Join],StatTbl[Status])</f>
        <v>Игнорируем</v>
      </c>
    </row>
    <row r="229" spans="4:15" x14ac:dyDescent="0.45">
      <c r="D229" t="s">
        <v>260</v>
      </c>
      <c r="E229" t="s">
        <v>12</v>
      </c>
      <c r="F229" t="s">
        <v>107</v>
      </c>
      <c r="M229" t="b">
        <v>1</v>
      </c>
      <c r="N229" t="b">
        <v>1</v>
      </c>
      <c r="O229" t="str">
        <f>_xlfn.XLOOKUP(WB_cost[[#This Row],[Склад]]&amp;WB_cost[[#This Row],[Тип поставки]],StatTbl[Join],StatTbl[Status])</f>
        <v>Игнорируем</v>
      </c>
    </row>
    <row r="230" spans="4:15" x14ac:dyDescent="0.45">
      <c r="D230" t="s">
        <v>261</v>
      </c>
      <c r="E230" t="s">
        <v>12</v>
      </c>
      <c r="F230" t="s">
        <v>107</v>
      </c>
      <c r="M230" t="b">
        <v>1</v>
      </c>
      <c r="N230" t="b">
        <v>1</v>
      </c>
      <c r="O230" t="str">
        <f>_xlfn.XLOOKUP(WB_cost[[#This Row],[Склад]]&amp;WB_cost[[#This Row],[Тип поставки]],StatTbl[Join],StatTbl[Status])</f>
        <v>Игнорируем</v>
      </c>
    </row>
    <row r="231" spans="4:15" x14ac:dyDescent="0.45">
      <c r="D231" t="s">
        <v>262</v>
      </c>
      <c r="E231" t="s">
        <v>12</v>
      </c>
      <c r="F231" t="s">
        <v>107</v>
      </c>
      <c r="M231" t="b">
        <v>1</v>
      </c>
      <c r="N231" t="b">
        <v>1</v>
      </c>
      <c r="O231" t="str">
        <f>_xlfn.XLOOKUP(WB_cost[[#This Row],[Склад]]&amp;WB_cost[[#This Row],[Тип поставки]],StatTbl[Join],StatTbl[Status])</f>
        <v>Игнорируем</v>
      </c>
    </row>
    <row r="232" spans="4:15" x14ac:dyDescent="0.45">
      <c r="D232" t="s">
        <v>263</v>
      </c>
      <c r="E232" t="s">
        <v>12</v>
      </c>
      <c r="F232" t="s">
        <v>107</v>
      </c>
      <c r="M232" t="b">
        <v>1</v>
      </c>
      <c r="N232" t="b">
        <v>1</v>
      </c>
      <c r="O232" t="str">
        <f>_xlfn.XLOOKUP(WB_cost[[#This Row],[Склад]]&amp;WB_cost[[#This Row],[Тип поставки]],StatTbl[Join],StatTbl[Status])</f>
        <v>Игнорируем</v>
      </c>
    </row>
    <row r="233" spans="4:15" x14ac:dyDescent="0.45">
      <c r="D233" t="s">
        <v>264</v>
      </c>
      <c r="E233" t="s">
        <v>12</v>
      </c>
      <c r="F233" t="s">
        <v>107</v>
      </c>
      <c r="M233" t="b">
        <v>1</v>
      </c>
      <c r="N233" t="b">
        <v>1</v>
      </c>
      <c r="O233" t="str">
        <f>_xlfn.XLOOKUP(WB_cost[[#This Row],[Склад]]&amp;WB_cost[[#This Row],[Тип поставки]],StatTbl[Join],StatTbl[Status])</f>
        <v>Игнорируем</v>
      </c>
    </row>
    <row r="234" spans="4:15" x14ac:dyDescent="0.45">
      <c r="D234" t="s">
        <v>285</v>
      </c>
      <c r="E234" t="s">
        <v>12</v>
      </c>
      <c r="F234" t="s">
        <v>107</v>
      </c>
      <c r="M234" t="b">
        <v>1</v>
      </c>
      <c r="N234" t="b">
        <v>1</v>
      </c>
      <c r="O234" t="str">
        <f>_xlfn.XLOOKUP(WB_cost[[#This Row],[Склад]]&amp;WB_cost[[#This Row],[Тип поставки]],StatTbl[Join],StatTbl[Status])</f>
        <v>Игнорируем</v>
      </c>
    </row>
    <row r="235" spans="4:15" x14ac:dyDescent="0.45">
      <c r="D235" t="s">
        <v>286</v>
      </c>
      <c r="E235" t="s">
        <v>12</v>
      </c>
      <c r="F235" t="s">
        <v>107</v>
      </c>
      <c r="M235" t="b">
        <v>1</v>
      </c>
      <c r="N235" t="b">
        <v>1</v>
      </c>
      <c r="O235" t="str">
        <f>_xlfn.XLOOKUP(WB_cost[[#This Row],[Склад]]&amp;WB_cost[[#This Row],[Тип поставки]],StatTbl[Join],StatTbl[Status])</f>
        <v>Игнорируем</v>
      </c>
    </row>
    <row r="236" spans="4:15" x14ac:dyDescent="0.45">
      <c r="D236" t="s">
        <v>287</v>
      </c>
      <c r="E236" t="s">
        <v>12</v>
      </c>
      <c r="F236" t="s">
        <v>107</v>
      </c>
      <c r="M236" t="b">
        <v>1</v>
      </c>
      <c r="N236" t="b">
        <v>1</v>
      </c>
      <c r="O236" t="str">
        <f>_xlfn.XLOOKUP(WB_cost[[#This Row],[Склад]]&amp;WB_cost[[#This Row],[Тип поставки]],StatTbl[Join],StatTbl[Status])</f>
        <v>Игнорируем</v>
      </c>
    </row>
    <row r="237" spans="4:15" x14ac:dyDescent="0.45">
      <c r="D237" t="s">
        <v>288</v>
      </c>
      <c r="E237" t="s">
        <v>12</v>
      </c>
      <c r="F237" t="s">
        <v>107</v>
      </c>
      <c r="M237" t="b">
        <v>1</v>
      </c>
      <c r="N237" t="b">
        <v>1</v>
      </c>
      <c r="O237" t="str">
        <f>_xlfn.XLOOKUP(WB_cost[[#This Row],[Склад]]&amp;WB_cost[[#This Row],[Тип поставки]],StatTbl[Join],StatTbl[Status])</f>
        <v>Игнорируем</v>
      </c>
    </row>
    <row r="238" spans="4:15" x14ac:dyDescent="0.45">
      <c r="D238" t="s">
        <v>289</v>
      </c>
      <c r="E238" t="s">
        <v>12</v>
      </c>
      <c r="F238" t="s">
        <v>107</v>
      </c>
      <c r="M238" t="b">
        <v>1</v>
      </c>
      <c r="N238" t="b">
        <v>1</v>
      </c>
      <c r="O238" t="str">
        <f>_xlfn.XLOOKUP(WB_cost[[#This Row],[Склад]]&amp;WB_cost[[#This Row],[Тип поставки]],StatTbl[Join],StatTbl[Status])</f>
        <v>Игнорируем</v>
      </c>
    </row>
    <row r="239" spans="4:15" x14ac:dyDescent="0.45">
      <c r="D239" t="s">
        <v>353</v>
      </c>
      <c r="E239" t="s">
        <v>12</v>
      </c>
      <c r="F239" t="s">
        <v>107</v>
      </c>
      <c r="M239" t="b">
        <v>1</v>
      </c>
      <c r="N239" t="b">
        <v>1</v>
      </c>
      <c r="O239" t="str">
        <f>_xlfn.XLOOKUP(WB_cost[[#This Row],[Склад]]&amp;WB_cost[[#This Row],[Тип поставки]],StatTbl[Join],StatTbl[Status])</f>
        <v>Игнорируем</v>
      </c>
    </row>
    <row r="240" spans="4:15" x14ac:dyDescent="0.45">
      <c r="D240" t="s">
        <v>354</v>
      </c>
      <c r="E240" t="s">
        <v>12</v>
      </c>
      <c r="F240" t="s">
        <v>107</v>
      </c>
      <c r="M240" t="b">
        <v>1</v>
      </c>
      <c r="N240" t="b">
        <v>1</v>
      </c>
      <c r="O240" t="str">
        <f>_xlfn.XLOOKUP(WB_cost[[#This Row],[Склад]]&amp;WB_cost[[#This Row],[Тип поставки]],StatTbl[Join],StatTbl[Status])</f>
        <v>Игнорируем</v>
      </c>
    </row>
    <row r="241" spans="4:15" x14ac:dyDescent="0.45">
      <c r="D241" t="s">
        <v>357</v>
      </c>
      <c r="E241" t="s">
        <v>12</v>
      </c>
      <c r="F241" t="s">
        <v>107</v>
      </c>
      <c r="M241" t="b">
        <v>1</v>
      </c>
      <c r="N241" t="b">
        <v>1</v>
      </c>
      <c r="O241" t="str">
        <f>_xlfn.XLOOKUP(WB_cost[[#This Row],[Склад]]&amp;WB_cost[[#This Row],[Тип поставки]],StatTbl[Join],StatTbl[Status])</f>
        <v>Игнорируем</v>
      </c>
    </row>
    <row r="242" spans="4:15" x14ac:dyDescent="0.45">
      <c r="D242" t="s">
        <v>358</v>
      </c>
      <c r="E242" t="s">
        <v>12</v>
      </c>
      <c r="F242" t="s">
        <v>107</v>
      </c>
      <c r="M242" t="b">
        <v>1</v>
      </c>
      <c r="N242" t="b">
        <v>1</v>
      </c>
      <c r="O242" t="str">
        <f>_xlfn.XLOOKUP(WB_cost[[#This Row],[Склад]]&amp;WB_cost[[#This Row],[Тип поставки]],StatTbl[Join],StatTbl[Status])</f>
        <v>Игнорируем</v>
      </c>
    </row>
    <row r="243" spans="4:15" x14ac:dyDescent="0.45">
      <c r="D243" t="s">
        <v>359</v>
      </c>
      <c r="E243" t="s">
        <v>12</v>
      </c>
      <c r="F243" t="s">
        <v>107</v>
      </c>
      <c r="M243" t="b">
        <v>1</v>
      </c>
      <c r="N243" t="b">
        <v>1</v>
      </c>
      <c r="O243" t="str">
        <f>_xlfn.XLOOKUP(WB_cost[[#This Row],[Склад]]&amp;WB_cost[[#This Row],[Тип поставки]],StatTbl[Join],StatTbl[Status])</f>
        <v>Игнорируем</v>
      </c>
    </row>
    <row r="244" spans="4:15" x14ac:dyDescent="0.45">
      <c r="D244" t="s">
        <v>260</v>
      </c>
      <c r="E244" t="s">
        <v>12</v>
      </c>
      <c r="F244" t="s">
        <v>108</v>
      </c>
      <c r="G244" t="s">
        <v>193</v>
      </c>
      <c r="H244" t="s">
        <v>193</v>
      </c>
      <c r="I244" t="s">
        <v>298</v>
      </c>
      <c r="J244" t="s">
        <v>299</v>
      </c>
      <c r="K244" t="s">
        <v>231</v>
      </c>
      <c r="M244" t="b">
        <v>1</v>
      </c>
      <c r="N244" t="b">
        <v>0</v>
      </c>
      <c r="O244" t="str">
        <f>_xlfn.XLOOKUP(WB_cost[[#This Row],[Склад]]&amp;WB_cost[[#This Row],[Тип поставки]],StatTbl[Join],StatTbl[Status])</f>
        <v>Игнорируем</v>
      </c>
    </row>
    <row r="245" spans="4:15" x14ac:dyDescent="0.45">
      <c r="D245" t="s">
        <v>261</v>
      </c>
      <c r="E245" t="s">
        <v>12</v>
      </c>
      <c r="F245" t="s">
        <v>108</v>
      </c>
      <c r="G245" t="s">
        <v>193</v>
      </c>
      <c r="H245" t="s">
        <v>193</v>
      </c>
      <c r="I245" t="s">
        <v>298</v>
      </c>
      <c r="J245" t="s">
        <v>299</v>
      </c>
      <c r="K245" t="s">
        <v>231</v>
      </c>
      <c r="M245" t="b">
        <v>1</v>
      </c>
      <c r="N245" t="b">
        <v>0</v>
      </c>
      <c r="O245" t="str">
        <f>_xlfn.XLOOKUP(WB_cost[[#This Row],[Склад]]&amp;WB_cost[[#This Row],[Тип поставки]],StatTbl[Join],StatTbl[Status])</f>
        <v>Игнорируем</v>
      </c>
    </row>
    <row r="246" spans="4:15" x14ac:dyDescent="0.45">
      <c r="D246" t="s">
        <v>262</v>
      </c>
      <c r="E246" t="s">
        <v>12</v>
      </c>
      <c r="F246" t="s">
        <v>108</v>
      </c>
      <c r="G246" t="s">
        <v>193</v>
      </c>
      <c r="H246" t="s">
        <v>193</v>
      </c>
      <c r="I246" t="s">
        <v>298</v>
      </c>
      <c r="J246" t="s">
        <v>299</v>
      </c>
      <c r="K246" t="s">
        <v>231</v>
      </c>
      <c r="M246" t="b">
        <v>1</v>
      </c>
      <c r="N246" t="b">
        <v>0</v>
      </c>
      <c r="O246" t="str">
        <f>_xlfn.XLOOKUP(WB_cost[[#This Row],[Склад]]&amp;WB_cost[[#This Row],[Тип поставки]],StatTbl[Join],StatTbl[Status])</f>
        <v>Игнорируем</v>
      </c>
    </row>
    <row r="247" spans="4:15" x14ac:dyDescent="0.45">
      <c r="D247" t="s">
        <v>263</v>
      </c>
      <c r="E247" t="s">
        <v>12</v>
      </c>
      <c r="F247" t="s">
        <v>108</v>
      </c>
      <c r="G247" t="s">
        <v>193</v>
      </c>
      <c r="H247" t="s">
        <v>193</v>
      </c>
      <c r="I247" t="s">
        <v>298</v>
      </c>
      <c r="J247" t="s">
        <v>299</v>
      </c>
      <c r="K247" t="s">
        <v>231</v>
      </c>
      <c r="M247" t="b">
        <v>1</v>
      </c>
      <c r="N247" t="b">
        <v>0</v>
      </c>
      <c r="O247" t="str">
        <f>_xlfn.XLOOKUP(WB_cost[[#This Row],[Склад]]&amp;WB_cost[[#This Row],[Тип поставки]],StatTbl[Join],StatTbl[Status])</f>
        <v>Игнорируем</v>
      </c>
    </row>
    <row r="248" spans="4:15" x14ac:dyDescent="0.45">
      <c r="D248" t="s">
        <v>264</v>
      </c>
      <c r="E248" t="s">
        <v>12</v>
      </c>
      <c r="F248" t="s">
        <v>108</v>
      </c>
      <c r="G248" t="s">
        <v>193</v>
      </c>
      <c r="H248" t="s">
        <v>193</v>
      </c>
      <c r="I248" t="s">
        <v>298</v>
      </c>
      <c r="J248" t="s">
        <v>299</v>
      </c>
      <c r="K248" t="s">
        <v>231</v>
      </c>
      <c r="M248" t="b">
        <v>1</v>
      </c>
      <c r="N248" t="b">
        <v>0</v>
      </c>
      <c r="O248" t="str">
        <f>_xlfn.XLOOKUP(WB_cost[[#This Row],[Склад]]&amp;WB_cost[[#This Row],[Тип поставки]],StatTbl[Join],StatTbl[Status])</f>
        <v>Игнорируем</v>
      </c>
    </row>
    <row r="249" spans="4:15" x14ac:dyDescent="0.45">
      <c r="D249" t="s">
        <v>285</v>
      </c>
      <c r="E249" t="s">
        <v>12</v>
      </c>
      <c r="F249" t="s">
        <v>108</v>
      </c>
      <c r="G249" t="s">
        <v>193</v>
      </c>
      <c r="H249" t="s">
        <v>193</v>
      </c>
      <c r="I249" t="s">
        <v>298</v>
      </c>
      <c r="J249" t="s">
        <v>299</v>
      </c>
      <c r="K249" t="s">
        <v>231</v>
      </c>
      <c r="M249" t="b">
        <v>1</v>
      </c>
      <c r="N249" t="b">
        <v>0</v>
      </c>
      <c r="O249" t="str">
        <f>_xlfn.XLOOKUP(WB_cost[[#This Row],[Склад]]&amp;WB_cost[[#This Row],[Тип поставки]],StatTbl[Join],StatTbl[Status])</f>
        <v>Игнорируем</v>
      </c>
    </row>
    <row r="250" spans="4:15" x14ac:dyDescent="0.45">
      <c r="D250" t="s">
        <v>286</v>
      </c>
      <c r="E250" t="s">
        <v>12</v>
      </c>
      <c r="F250" t="s">
        <v>108</v>
      </c>
      <c r="G250" t="s">
        <v>193</v>
      </c>
      <c r="H250" t="s">
        <v>193</v>
      </c>
      <c r="I250" t="s">
        <v>298</v>
      </c>
      <c r="J250" t="s">
        <v>299</v>
      </c>
      <c r="K250" t="s">
        <v>231</v>
      </c>
      <c r="M250" t="b">
        <v>1</v>
      </c>
      <c r="N250" t="b">
        <v>0</v>
      </c>
      <c r="O250" t="str">
        <f>_xlfn.XLOOKUP(WB_cost[[#This Row],[Склад]]&amp;WB_cost[[#This Row],[Тип поставки]],StatTbl[Join],StatTbl[Status])</f>
        <v>Игнорируем</v>
      </c>
    </row>
    <row r="251" spans="4:15" x14ac:dyDescent="0.45">
      <c r="D251" t="s">
        <v>287</v>
      </c>
      <c r="E251" t="s">
        <v>12</v>
      </c>
      <c r="F251" t="s">
        <v>108</v>
      </c>
      <c r="G251" t="s">
        <v>193</v>
      </c>
      <c r="H251" t="s">
        <v>193</v>
      </c>
      <c r="I251" t="s">
        <v>298</v>
      </c>
      <c r="J251" t="s">
        <v>299</v>
      </c>
      <c r="K251" t="s">
        <v>231</v>
      </c>
      <c r="M251" t="b">
        <v>1</v>
      </c>
      <c r="N251" t="b">
        <v>0</v>
      </c>
      <c r="O251" t="str">
        <f>_xlfn.XLOOKUP(WB_cost[[#This Row],[Склад]]&amp;WB_cost[[#This Row],[Тип поставки]],StatTbl[Join],StatTbl[Status])</f>
        <v>Игнорируем</v>
      </c>
    </row>
    <row r="252" spans="4:15" x14ac:dyDescent="0.45">
      <c r="D252" t="s">
        <v>288</v>
      </c>
      <c r="E252" t="s">
        <v>12</v>
      </c>
      <c r="F252" t="s">
        <v>108</v>
      </c>
      <c r="G252" t="s">
        <v>193</v>
      </c>
      <c r="H252" t="s">
        <v>193</v>
      </c>
      <c r="I252" t="s">
        <v>298</v>
      </c>
      <c r="J252" t="s">
        <v>299</v>
      </c>
      <c r="K252" t="s">
        <v>231</v>
      </c>
      <c r="M252" t="b">
        <v>1</v>
      </c>
      <c r="N252" t="b">
        <v>0</v>
      </c>
      <c r="O252" t="str">
        <f>_xlfn.XLOOKUP(WB_cost[[#This Row],[Склад]]&amp;WB_cost[[#This Row],[Тип поставки]],StatTbl[Join],StatTbl[Status])</f>
        <v>Игнорируем</v>
      </c>
    </row>
    <row r="253" spans="4:15" x14ac:dyDescent="0.45">
      <c r="D253" t="s">
        <v>289</v>
      </c>
      <c r="E253" t="s">
        <v>12</v>
      </c>
      <c r="F253" t="s">
        <v>108</v>
      </c>
      <c r="G253" t="s">
        <v>193</v>
      </c>
      <c r="H253" t="s">
        <v>193</v>
      </c>
      <c r="I253" t="s">
        <v>298</v>
      </c>
      <c r="J253" t="s">
        <v>299</v>
      </c>
      <c r="K253" t="s">
        <v>231</v>
      </c>
      <c r="M253" t="b">
        <v>1</v>
      </c>
      <c r="N253" t="b">
        <v>0</v>
      </c>
      <c r="O253" t="str">
        <f>_xlfn.XLOOKUP(WB_cost[[#This Row],[Склад]]&amp;WB_cost[[#This Row],[Тип поставки]],StatTbl[Join],StatTbl[Status])</f>
        <v>Игнорируем</v>
      </c>
    </row>
    <row r="254" spans="4:15" x14ac:dyDescent="0.45">
      <c r="D254" t="s">
        <v>353</v>
      </c>
      <c r="E254" t="s">
        <v>12</v>
      </c>
      <c r="F254" t="s">
        <v>108</v>
      </c>
      <c r="G254" t="s">
        <v>193</v>
      </c>
      <c r="H254" t="s">
        <v>193</v>
      </c>
      <c r="I254" t="s">
        <v>298</v>
      </c>
      <c r="J254" t="s">
        <v>299</v>
      </c>
      <c r="K254" t="s">
        <v>231</v>
      </c>
      <c r="M254" t="b">
        <v>1</v>
      </c>
      <c r="N254" t="b">
        <v>0</v>
      </c>
      <c r="O254" t="str">
        <f>_xlfn.XLOOKUP(WB_cost[[#This Row],[Склад]]&amp;WB_cost[[#This Row],[Тип поставки]],StatTbl[Join],StatTbl[Status])</f>
        <v>Игнорируем</v>
      </c>
    </row>
    <row r="255" spans="4:15" x14ac:dyDescent="0.45">
      <c r="D255" t="s">
        <v>354</v>
      </c>
      <c r="E255" t="s">
        <v>12</v>
      </c>
      <c r="F255" t="s">
        <v>108</v>
      </c>
      <c r="G255" t="s">
        <v>193</v>
      </c>
      <c r="H255" t="s">
        <v>193</v>
      </c>
      <c r="I255" t="s">
        <v>298</v>
      </c>
      <c r="J255" t="s">
        <v>299</v>
      </c>
      <c r="K255" t="s">
        <v>231</v>
      </c>
      <c r="M255" t="b">
        <v>1</v>
      </c>
      <c r="N255" t="b">
        <v>0</v>
      </c>
      <c r="O255" t="str">
        <f>_xlfn.XLOOKUP(WB_cost[[#This Row],[Склад]]&amp;WB_cost[[#This Row],[Тип поставки]],StatTbl[Join],StatTbl[Status])</f>
        <v>Игнорируем</v>
      </c>
    </row>
    <row r="256" spans="4:15" x14ac:dyDescent="0.45">
      <c r="D256" t="s">
        <v>357</v>
      </c>
      <c r="E256" t="s">
        <v>12</v>
      </c>
      <c r="F256" t="s">
        <v>108</v>
      </c>
      <c r="G256" t="s">
        <v>193</v>
      </c>
      <c r="H256" t="s">
        <v>193</v>
      </c>
      <c r="I256" t="s">
        <v>298</v>
      </c>
      <c r="J256" t="s">
        <v>299</v>
      </c>
      <c r="K256" t="s">
        <v>231</v>
      </c>
      <c r="M256" t="b">
        <v>1</v>
      </c>
      <c r="N256" t="b">
        <v>0</v>
      </c>
      <c r="O256" t="str">
        <f>_xlfn.XLOOKUP(WB_cost[[#This Row],[Склад]]&amp;WB_cost[[#This Row],[Тип поставки]],StatTbl[Join],StatTbl[Status])</f>
        <v>Игнорируем</v>
      </c>
    </row>
    <row r="257" spans="4:15" x14ac:dyDescent="0.45">
      <c r="D257" t="s">
        <v>358</v>
      </c>
      <c r="E257" t="s">
        <v>12</v>
      </c>
      <c r="F257" t="s">
        <v>108</v>
      </c>
      <c r="G257" t="s">
        <v>193</v>
      </c>
      <c r="H257" t="s">
        <v>193</v>
      </c>
      <c r="I257" t="s">
        <v>298</v>
      </c>
      <c r="J257" t="s">
        <v>299</v>
      </c>
      <c r="K257" t="s">
        <v>231</v>
      </c>
      <c r="M257" t="b">
        <v>1</v>
      </c>
      <c r="N257" t="b">
        <v>0</v>
      </c>
      <c r="O257" t="str">
        <f>_xlfn.XLOOKUP(WB_cost[[#This Row],[Склад]]&amp;WB_cost[[#This Row],[Тип поставки]],StatTbl[Join],StatTbl[Status])</f>
        <v>Игнорируем</v>
      </c>
    </row>
    <row r="258" spans="4:15" x14ac:dyDescent="0.45">
      <c r="D258" t="s">
        <v>359</v>
      </c>
      <c r="E258" t="s">
        <v>12</v>
      </c>
      <c r="F258" t="s">
        <v>108</v>
      </c>
      <c r="G258" t="s">
        <v>193</v>
      </c>
      <c r="H258" t="s">
        <v>193</v>
      </c>
      <c r="I258" t="s">
        <v>298</v>
      </c>
      <c r="J258" t="s">
        <v>299</v>
      </c>
      <c r="K258" t="s">
        <v>231</v>
      </c>
      <c r="M258" t="b">
        <v>1</v>
      </c>
      <c r="N258" t="b">
        <v>0</v>
      </c>
      <c r="O258" t="str">
        <f>_xlfn.XLOOKUP(WB_cost[[#This Row],[Склад]]&amp;WB_cost[[#This Row],[Тип поставки]],StatTbl[Join],StatTbl[Status])</f>
        <v>Игнорируем</v>
      </c>
    </row>
    <row r="259" spans="4:15" x14ac:dyDescent="0.45">
      <c r="D259" t="s">
        <v>260</v>
      </c>
      <c r="E259" t="s">
        <v>12</v>
      </c>
      <c r="F259" t="s">
        <v>6</v>
      </c>
      <c r="M259" t="b">
        <v>0</v>
      </c>
      <c r="N259" t="b">
        <v>1</v>
      </c>
      <c r="O259" t="str">
        <f>_xlfn.XLOOKUP(WB_cost[[#This Row],[Склад]]&amp;WB_cost[[#This Row],[Тип поставки]],StatTbl[Join],StatTbl[Status])</f>
        <v>Игнорируем</v>
      </c>
    </row>
    <row r="260" spans="4:15" x14ac:dyDescent="0.45">
      <c r="D260" t="s">
        <v>261</v>
      </c>
      <c r="E260" t="s">
        <v>12</v>
      </c>
      <c r="F260" t="s">
        <v>6</v>
      </c>
      <c r="M260" t="b">
        <v>0</v>
      </c>
      <c r="N260" t="b">
        <v>1</v>
      </c>
      <c r="O260" t="str">
        <f>_xlfn.XLOOKUP(WB_cost[[#This Row],[Склад]]&amp;WB_cost[[#This Row],[Тип поставки]],StatTbl[Join],StatTbl[Status])</f>
        <v>Игнорируем</v>
      </c>
    </row>
    <row r="261" spans="4:15" x14ac:dyDescent="0.45">
      <c r="D261" t="s">
        <v>262</v>
      </c>
      <c r="E261" t="s">
        <v>12</v>
      </c>
      <c r="F261" t="s">
        <v>6</v>
      </c>
      <c r="M261" t="b">
        <v>0</v>
      </c>
      <c r="N261" t="b">
        <v>1</v>
      </c>
      <c r="O261" t="str">
        <f>_xlfn.XLOOKUP(WB_cost[[#This Row],[Склад]]&amp;WB_cost[[#This Row],[Тип поставки]],StatTbl[Join],StatTbl[Status])</f>
        <v>Игнорируем</v>
      </c>
    </row>
    <row r="262" spans="4:15" x14ac:dyDescent="0.45">
      <c r="D262" t="s">
        <v>263</v>
      </c>
      <c r="E262" t="s">
        <v>12</v>
      </c>
      <c r="F262" t="s">
        <v>6</v>
      </c>
      <c r="M262" t="b">
        <v>0</v>
      </c>
      <c r="N262" t="b">
        <v>1</v>
      </c>
      <c r="O262" t="str">
        <f>_xlfn.XLOOKUP(WB_cost[[#This Row],[Склад]]&amp;WB_cost[[#This Row],[Тип поставки]],StatTbl[Join],StatTbl[Status])</f>
        <v>Игнорируем</v>
      </c>
    </row>
    <row r="263" spans="4:15" x14ac:dyDescent="0.45">
      <c r="D263" t="s">
        <v>264</v>
      </c>
      <c r="E263" t="s">
        <v>12</v>
      </c>
      <c r="F263" t="s">
        <v>6</v>
      </c>
      <c r="M263" t="b">
        <v>0</v>
      </c>
      <c r="N263" t="b">
        <v>1</v>
      </c>
      <c r="O263" t="str">
        <f>_xlfn.XLOOKUP(WB_cost[[#This Row],[Склад]]&amp;WB_cost[[#This Row],[Тип поставки]],StatTbl[Join],StatTbl[Status])</f>
        <v>Игнорируем</v>
      </c>
    </row>
    <row r="264" spans="4:15" x14ac:dyDescent="0.45">
      <c r="D264" t="s">
        <v>285</v>
      </c>
      <c r="E264" t="s">
        <v>12</v>
      </c>
      <c r="F264" t="s">
        <v>6</v>
      </c>
      <c r="M264" t="b">
        <v>0</v>
      </c>
      <c r="N264" t="b">
        <v>1</v>
      </c>
      <c r="O264" t="str">
        <f>_xlfn.XLOOKUP(WB_cost[[#This Row],[Склад]]&amp;WB_cost[[#This Row],[Тип поставки]],StatTbl[Join],StatTbl[Status])</f>
        <v>Игнорируем</v>
      </c>
    </row>
    <row r="265" spans="4:15" x14ac:dyDescent="0.45">
      <c r="D265" t="s">
        <v>286</v>
      </c>
      <c r="E265" t="s">
        <v>12</v>
      </c>
      <c r="F265" t="s">
        <v>6</v>
      </c>
      <c r="M265" t="b">
        <v>0</v>
      </c>
      <c r="N265" t="b">
        <v>1</v>
      </c>
      <c r="O265" t="str">
        <f>_xlfn.XLOOKUP(WB_cost[[#This Row],[Склад]]&amp;WB_cost[[#This Row],[Тип поставки]],StatTbl[Join],StatTbl[Status])</f>
        <v>Игнорируем</v>
      </c>
    </row>
    <row r="266" spans="4:15" x14ac:dyDescent="0.45">
      <c r="D266" t="s">
        <v>287</v>
      </c>
      <c r="E266" t="s">
        <v>12</v>
      </c>
      <c r="F266" t="s">
        <v>6</v>
      </c>
      <c r="M266" t="b">
        <v>0</v>
      </c>
      <c r="N266" t="b">
        <v>1</v>
      </c>
      <c r="O266" t="str">
        <f>_xlfn.XLOOKUP(WB_cost[[#This Row],[Склад]]&amp;WB_cost[[#This Row],[Тип поставки]],StatTbl[Join],StatTbl[Status])</f>
        <v>Игнорируем</v>
      </c>
    </row>
    <row r="267" spans="4:15" x14ac:dyDescent="0.45">
      <c r="D267" t="s">
        <v>288</v>
      </c>
      <c r="E267" t="s">
        <v>12</v>
      </c>
      <c r="F267" t="s">
        <v>6</v>
      </c>
      <c r="M267" t="b">
        <v>0</v>
      </c>
      <c r="N267" t="b">
        <v>1</v>
      </c>
      <c r="O267" t="str">
        <f>_xlfn.XLOOKUP(WB_cost[[#This Row],[Склад]]&amp;WB_cost[[#This Row],[Тип поставки]],StatTbl[Join],StatTbl[Status])</f>
        <v>Игнорируем</v>
      </c>
    </row>
    <row r="268" spans="4:15" x14ac:dyDescent="0.45">
      <c r="D268" t="s">
        <v>289</v>
      </c>
      <c r="E268" t="s">
        <v>12</v>
      </c>
      <c r="F268" t="s">
        <v>6</v>
      </c>
      <c r="M268" t="b">
        <v>0</v>
      </c>
      <c r="N268" t="b">
        <v>1</v>
      </c>
      <c r="O268" t="str">
        <f>_xlfn.XLOOKUP(WB_cost[[#This Row],[Склад]]&amp;WB_cost[[#This Row],[Тип поставки]],StatTbl[Join],StatTbl[Status])</f>
        <v>Игнорируем</v>
      </c>
    </row>
    <row r="269" spans="4:15" x14ac:dyDescent="0.45">
      <c r="D269" t="s">
        <v>353</v>
      </c>
      <c r="E269" t="s">
        <v>12</v>
      </c>
      <c r="F269" t="s">
        <v>6</v>
      </c>
      <c r="M269" t="b">
        <v>0</v>
      </c>
      <c r="N269" t="b">
        <v>1</v>
      </c>
      <c r="O269" t="str">
        <f>_xlfn.XLOOKUP(WB_cost[[#This Row],[Склад]]&amp;WB_cost[[#This Row],[Тип поставки]],StatTbl[Join],StatTbl[Status])</f>
        <v>Игнорируем</v>
      </c>
    </row>
    <row r="270" spans="4:15" x14ac:dyDescent="0.45">
      <c r="D270" t="s">
        <v>354</v>
      </c>
      <c r="E270" t="s">
        <v>12</v>
      </c>
      <c r="F270" t="s">
        <v>6</v>
      </c>
      <c r="M270" t="b">
        <v>0</v>
      </c>
      <c r="N270" t="b">
        <v>1</v>
      </c>
      <c r="O270" t="str">
        <f>_xlfn.XLOOKUP(WB_cost[[#This Row],[Склад]]&amp;WB_cost[[#This Row],[Тип поставки]],StatTbl[Join],StatTbl[Status])</f>
        <v>Игнорируем</v>
      </c>
    </row>
    <row r="271" spans="4:15" x14ac:dyDescent="0.45">
      <c r="D271" t="s">
        <v>357</v>
      </c>
      <c r="E271" t="s">
        <v>12</v>
      </c>
      <c r="F271" t="s">
        <v>6</v>
      </c>
      <c r="M271" t="b">
        <v>0</v>
      </c>
      <c r="N271" t="b">
        <v>1</v>
      </c>
      <c r="O271" t="str">
        <f>_xlfn.XLOOKUP(WB_cost[[#This Row],[Склад]]&amp;WB_cost[[#This Row],[Тип поставки]],StatTbl[Join],StatTbl[Status])</f>
        <v>Игнорируем</v>
      </c>
    </row>
    <row r="272" spans="4:15" x14ac:dyDescent="0.45">
      <c r="D272" t="s">
        <v>358</v>
      </c>
      <c r="E272" t="s">
        <v>12</v>
      </c>
      <c r="F272" t="s">
        <v>6</v>
      </c>
      <c r="M272" t="b">
        <v>0</v>
      </c>
      <c r="N272" t="b">
        <v>1</v>
      </c>
      <c r="O272" t="str">
        <f>_xlfn.XLOOKUP(WB_cost[[#This Row],[Склад]]&amp;WB_cost[[#This Row],[Тип поставки]],StatTbl[Join],StatTbl[Status])</f>
        <v>Игнорируем</v>
      </c>
    </row>
    <row r="273" spans="4:15" x14ac:dyDescent="0.45">
      <c r="D273" t="s">
        <v>359</v>
      </c>
      <c r="E273" t="s">
        <v>12</v>
      </c>
      <c r="F273" t="s">
        <v>6</v>
      </c>
      <c r="M273" t="b">
        <v>0</v>
      </c>
      <c r="N273" t="b">
        <v>1</v>
      </c>
      <c r="O273" t="str">
        <f>_xlfn.XLOOKUP(WB_cost[[#This Row],[Склад]]&amp;WB_cost[[#This Row],[Тип поставки]],StatTbl[Join],StatTbl[Status])</f>
        <v>Игнорируем</v>
      </c>
    </row>
    <row r="274" spans="4:15" x14ac:dyDescent="0.45">
      <c r="D274" t="s">
        <v>260</v>
      </c>
      <c r="E274" t="s">
        <v>13</v>
      </c>
      <c r="F274" t="s">
        <v>107</v>
      </c>
      <c r="M274" t="b">
        <v>1</v>
      </c>
      <c r="N274" t="b">
        <v>1</v>
      </c>
      <c r="O274" t="str">
        <f>_xlfn.XLOOKUP(WB_cost[[#This Row],[Склад]]&amp;WB_cost[[#This Row],[Тип поставки]],StatTbl[Join],StatTbl[Status])</f>
        <v>Игнорируем</v>
      </c>
    </row>
    <row r="275" spans="4:15" x14ac:dyDescent="0.45">
      <c r="D275" t="s">
        <v>261</v>
      </c>
      <c r="E275" t="s">
        <v>13</v>
      </c>
      <c r="F275" t="s">
        <v>107</v>
      </c>
      <c r="M275" t="b">
        <v>1</v>
      </c>
      <c r="N275" t="b">
        <v>1</v>
      </c>
      <c r="O275" t="str">
        <f>_xlfn.XLOOKUP(WB_cost[[#This Row],[Склад]]&amp;WB_cost[[#This Row],[Тип поставки]],StatTbl[Join],StatTbl[Status])</f>
        <v>Игнорируем</v>
      </c>
    </row>
    <row r="276" spans="4:15" x14ac:dyDescent="0.45">
      <c r="D276" t="s">
        <v>262</v>
      </c>
      <c r="E276" t="s">
        <v>13</v>
      </c>
      <c r="F276" t="s">
        <v>107</v>
      </c>
      <c r="M276" t="b">
        <v>1</v>
      </c>
      <c r="N276" t="b">
        <v>1</v>
      </c>
      <c r="O276" t="str">
        <f>_xlfn.XLOOKUP(WB_cost[[#This Row],[Склад]]&amp;WB_cost[[#This Row],[Тип поставки]],StatTbl[Join],StatTbl[Status])</f>
        <v>Игнорируем</v>
      </c>
    </row>
    <row r="277" spans="4:15" x14ac:dyDescent="0.45">
      <c r="D277" t="s">
        <v>263</v>
      </c>
      <c r="E277" t="s">
        <v>13</v>
      </c>
      <c r="F277" t="s">
        <v>107</v>
      </c>
      <c r="M277" t="b">
        <v>1</v>
      </c>
      <c r="N277" t="b">
        <v>1</v>
      </c>
      <c r="O277" t="str">
        <f>_xlfn.XLOOKUP(WB_cost[[#This Row],[Склад]]&amp;WB_cost[[#This Row],[Тип поставки]],StatTbl[Join],StatTbl[Status])</f>
        <v>Игнорируем</v>
      </c>
    </row>
    <row r="278" spans="4:15" x14ac:dyDescent="0.45">
      <c r="D278" t="s">
        <v>264</v>
      </c>
      <c r="E278" t="s">
        <v>13</v>
      </c>
      <c r="F278" t="s">
        <v>107</v>
      </c>
      <c r="M278" t="b">
        <v>1</v>
      </c>
      <c r="N278" t="b">
        <v>1</v>
      </c>
      <c r="O278" t="str">
        <f>_xlfn.XLOOKUP(WB_cost[[#This Row],[Склад]]&amp;WB_cost[[#This Row],[Тип поставки]],StatTbl[Join],StatTbl[Status])</f>
        <v>Игнорируем</v>
      </c>
    </row>
    <row r="279" spans="4:15" x14ac:dyDescent="0.45">
      <c r="D279" t="s">
        <v>285</v>
      </c>
      <c r="E279" t="s">
        <v>13</v>
      </c>
      <c r="F279" t="s">
        <v>107</v>
      </c>
      <c r="M279" t="b">
        <v>1</v>
      </c>
      <c r="N279" t="b">
        <v>1</v>
      </c>
      <c r="O279" t="str">
        <f>_xlfn.XLOOKUP(WB_cost[[#This Row],[Склад]]&amp;WB_cost[[#This Row],[Тип поставки]],StatTbl[Join],StatTbl[Status])</f>
        <v>Игнорируем</v>
      </c>
    </row>
    <row r="280" spans="4:15" x14ac:dyDescent="0.45">
      <c r="D280" t="s">
        <v>286</v>
      </c>
      <c r="E280" t="s">
        <v>13</v>
      </c>
      <c r="F280" t="s">
        <v>107</v>
      </c>
      <c r="M280" t="b">
        <v>1</v>
      </c>
      <c r="N280" t="b">
        <v>1</v>
      </c>
      <c r="O280" t="str">
        <f>_xlfn.XLOOKUP(WB_cost[[#This Row],[Склад]]&amp;WB_cost[[#This Row],[Тип поставки]],StatTbl[Join],StatTbl[Status])</f>
        <v>Игнорируем</v>
      </c>
    </row>
    <row r="281" spans="4:15" x14ac:dyDescent="0.45">
      <c r="D281" t="s">
        <v>287</v>
      </c>
      <c r="E281" t="s">
        <v>13</v>
      </c>
      <c r="F281" t="s">
        <v>107</v>
      </c>
      <c r="M281" t="b">
        <v>1</v>
      </c>
      <c r="N281" t="b">
        <v>1</v>
      </c>
      <c r="O281" t="str">
        <f>_xlfn.XLOOKUP(WB_cost[[#This Row],[Склад]]&amp;WB_cost[[#This Row],[Тип поставки]],StatTbl[Join],StatTbl[Status])</f>
        <v>Игнорируем</v>
      </c>
    </row>
    <row r="282" spans="4:15" x14ac:dyDescent="0.45">
      <c r="D282" t="s">
        <v>288</v>
      </c>
      <c r="E282" t="s">
        <v>13</v>
      </c>
      <c r="F282" t="s">
        <v>107</v>
      </c>
      <c r="M282" t="b">
        <v>1</v>
      </c>
      <c r="N282" t="b">
        <v>1</v>
      </c>
      <c r="O282" t="str">
        <f>_xlfn.XLOOKUP(WB_cost[[#This Row],[Склад]]&amp;WB_cost[[#This Row],[Тип поставки]],StatTbl[Join],StatTbl[Status])</f>
        <v>Игнорируем</v>
      </c>
    </row>
    <row r="283" spans="4:15" x14ac:dyDescent="0.45">
      <c r="D283" t="s">
        <v>289</v>
      </c>
      <c r="E283" t="s">
        <v>13</v>
      </c>
      <c r="F283" t="s">
        <v>107</v>
      </c>
      <c r="M283" t="b">
        <v>1</v>
      </c>
      <c r="N283" t="b">
        <v>1</v>
      </c>
      <c r="O283" t="str">
        <f>_xlfn.XLOOKUP(WB_cost[[#This Row],[Склад]]&amp;WB_cost[[#This Row],[Тип поставки]],StatTbl[Join],StatTbl[Status])</f>
        <v>Игнорируем</v>
      </c>
    </row>
    <row r="284" spans="4:15" x14ac:dyDescent="0.45">
      <c r="D284" t="s">
        <v>353</v>
      </c>
      <c r="E284" t="s">
        <v>13</v>
      </c>
      <c r="F284" t="s">
        <v>107</v>
      </c>
      <c r="M284" t="b">
        <v>1</v>
      </c>
      <c r="N284" t="b">
        <v>1</v>
      </c>
      <c r="O284" t="str">
        <f>_xlfn.XLOOKUP(WB_cost[[#This Row],[Склад]]&amp;WB_cost[[#This Row],[Тип поставки]],StatTbl[Join],StatTbl[Status])</f>
        <v>Игнорируем</v>
      </c>
    </row>
    <row r="285" spans="4:15" x14ac:dyDescent="0.45">
      <c r="D285" t="s">
        <v>354</v>
      </c>
      <c r="E285" t="s">
        <v>13</v>
      </c>
      <c r="F285" t="s">
        <v>107</v>
      </c>
      <c r="M285" t="b">
        <v>1</v>
      </c>
      <c r="N285" t="b">
        <v>1</v>
      </c>
      <c r="O285" t="str">
        <f>_xlfn.XLOOKUP(WB_cost[[#This Row],[Склад]]&amp;WB_cost[[#This Row],[Тип поставки]],StatTbl[Join],StatTbl[Status])</f>
        <v>Игнорируем</v>
      </c>
    </row>
    <row r="286" spans="4:15" x14ac:dyDescent="0.45">
      <c r="D286" t="s">
        <v>357</v>
      </c>
      <c r="E286" t="s">
        <v>13</v>
      </c>
      <c r="F286" t="s">
        <v>107</v>
      </c>
      <c r="M286" t="b">
        <v>1</v>
      </c>
      <c r="N286" t="b">
        <v>1</v>
      </c>
      <c r="O286" t="str">
        <f>_xlfn.XLOOKUP(WB_cost[[#This Row],[Склад]]&amp;WB_cost[[#This Row],[Тип поставки]],StatTbl[Join],StatTbl[Status])</f>
        <v>Игнорируем</v>
      </c>
    </row>
    <row r="287" spans="4:15" x14ac:dyDescent="0.45">
      <c r="D287" t="s">
        <v>358</v>
      </c>
      <c r="E287" t="s">
        <v>13</v>
      </c>
      <c r="F287" t="s">
        <v>107</v>
      </c>
      <c r="M287" t="b">
        <v>1</v>
      </c>
      <c r="N287" t="b">
        <v>1</v>
      </c>
      <c r="O287" t="str">
        <f>_xlfn.XLOOKUP(WB_cost[[#This Row],[Склад]]&amp;WB_cost[[#This Row],[Тип поставки]],StatTbl[Join],StatTbl[Status])</f>
        <v>Игнорируем</v>
      </c>
    </row>
    <row r="288" spans="4:15" x14ac:dyDescent="0.45">
      <c r="D288" t="s">
        <v>359</v>
      </c>
      <c r="E288" t="s">
        <v>13</v>
      </c>
      <c r="F288" t="s">
        <v>107</v>
      </c>
      <c r="M288" t="b">
        <v>1</v>
      </c>
      <c r="N288" t="b">
        <v>1</v>
      </c>
      <c r="O288" t="str">
        <f>_xlfn.XLOOKUP(WB_cost[[#This Row],[Склад]]&amp;WB_cost[[#This Row],[Тип поставки]],StatTbl[Join],StatTbl[Status])</f>
        <v>Игнорируем</v>
      </c>
    </row>
    <row r="289" spans="4:15" x14ac:dyDescent="0.45">
      <c r="D289" t="s">
        <v>260</v>
      </c>
      <c r="E289" t="s">
        <v>13</v>
      </c>
      <c r="F289" t="s">
        <v>108</v>
      </c>
      <c r="G289" t="s">
        <v>194</v>
      </c>
      <c r="H289" t="s">
        <v>194</v>
      </c>
      <c r="I289" t="s">
        <v>296</v>
      </c>
      <c r="J289" t="s">
        <v>297</v>
      </c>
      <c r="K289" t="s">
        <v>212</v>
      </c>
      <c r="M289" t="b">
        <v>1</v>
      </c>
      <c r="N289" t="b">
        <v>0</v>
      </c>
      <c r="O289" t="str">
        <f>_xlfn.XLOOKUP(WB_cost[[#This Row],[Склад]]&amp;WB_cost[[#This Row],[Тип поставки]],StatTbl[Join],StatTbl[Status])</f>
        <v>Игнорируем</v>
      </c>
    </row>
    <row r="290" spans="4:15" x14ac:dyDescent="0.45">
      <c r="D290" t="s">
        <v>261</v>
      </c>
      <c r="E290" t="s">
        <v>13</v>
      </c>
      <c r="F290" t="s">
        <v>108</v>
      </c>
      <c r="G290" t="s">
        <v>194</v>
      </c>
      <c r="H290" t="s">
        <v>194</v>
      </c>
      <c r="I290" t="s">
        <v>296</v>
      </c>
      <c r="J290" t="s">
        <v>297</v>
      </c>
      <c r="K290" t="s">
        <v>212</v>
      </c>
      <c r="M290" t="b">
        <v>1</v>
      </c>
      <c r="N290" t="b">
        <v>0</v>
      </c>
      <c r="O290" t="str">
        <f>_xlfn.XLOOKUP(WB_cost[[#This Row],[Склад]]&amp;WB_cost[[#This Row],[Тип поставки]],StatTbl[Join],StatTbl[Status])</f>
        <v>Игнорируем</v>
      </c>
    </row>
    <row r="291" spans="4:15" x14ac:dyDescent="0.45">
      <c r="D291" t="s">
        <v>262</v>
      </c>
      <c r="E291" t="s">
        <v>13</v>
      </c>
      <c r="F291" t="s">
        <v>108</v>
      </c>
      <c r="G291" t="s">
        <v>194</v>
      </c>
      <c r="H291" t="s">
        <v>194</v>
      </c>
      <c r="I291" t="s">
        <v>296</v>
      </c>
      <c r="J291" t="s">
        <v>297</v>
      </c>
      <c r="K291" t="s">
        <v>212</v>
      </c>
      <c r="M291" t="b">
        <v>1</v>
      </c>
      <c r="N291" t="b">
        <v>0</v>
      </c>
      <c r="O291" t="str">
        <f>_xlfn.XLOOKUP(WB_cost[[#This Row],[Склад]]&amp;WB_cost[[#This Row],[Тип поставки]],StatTbl[Join],StatTbl[Status])</f>
        <v>Игнорируем</v>
      </c>
    </row>
    <row r="292" spans="4:15" x14ac:dyDescent="0.45">
      <c r="D292" t="s">
        <v>263</v>
      </c>
      <c r="E292" t="s">
        <v>13</v>
      </c>
      <c r="F292" t="s">
        <v>108</v>
      </c>
      <c r="G292" t="s">
        <v>194</v>
      </c>
      <c r="H292" t="s">
        <v>194</v>
      </c>
      <c r="I292" t="s">
        <v>296</v>
      </c>
      <c r="J292" t="s">
        <v>297</v>
      </c>
      <c r="K292" t="s">
        <v>212</v>
      </c>
      <c r="M292" t="b">
        <v>1</v>
      </c>
      <c r="N292" t="b">
        <v>0</v>
      </c>
      <c r="O292" t="str">
        <f>_xlfn.XLOOKUP(WB_cost[[#This Row],[Склад]]&amp;WB_cost[[#This Row],[Тип поставки]],StatTbl[Join],StatTbl[Status])</f>
        <v>Игнорируем</v>
      </c>
    </row>
    <row r="293" spans="4:15" x14ac:dyDescent="0.45">
      <c r="D293" t="s">
        <v>264</v>
      </c>
      <c r="E293" t="s">
        <v>13</v>
      </c>
      <c r="F293" t="s">
        <v>108</v>
      </c>
      <c r="G293" t="s">
        <v>194</v>
      </c>
      <c r="H293" t="s">
        <v>194</v>
      </c>
      <c r="I293" t="s">
        <v>296</v>
      </c>
      <c r="J293" t="s">
        <v>297</v>
      </c>
      <c r="K293" t="s">
        <v>212</v>
      </c>
      <c r="M293" t="b">
        <v>1</v>
      </c>
      <c r="N293" t="b">
        <v>0</v>
      </c>
      <c r="O293" t="str">
        <f>_xlfn.XLOOKUP(WB_cost[[#This Row],[Склад]]&amp;WB_cost[[#This Row],[Тип поставки]],StatTbl[Join],StatTbl[Status])</f>
        <v>Игнорируем</v>
      </c>
    </row>
    <row r="294" spans="4:15" x14ac:dyDescent="0.45">
      <c r="D294" t="s">
        <v>285</v>
      </c>
      <c r="E294" t="s">
        <v>13</v>
      </c>
      <c r="F294" t="s">
        <v>108</v>
      </c>
      <c r="G294" t="s">
        <v>194</v>
      </c>
      <c r="H294" t="s">
        <v>194</v>
      </c>
      <c r="I294" t="s">
        <v>296</v>
      </c>
      <c r="J294" t="s">
        <v>297</v>
      </c>
      <c r="K294" t="s">
        <v>212</v>
      </c>
      <c r="M294" t="b">
        <v>1</v>
      </c>
      <c r="N294" t="b">
        <v>0</v>
      </c>
      <c r="O294" t="str">
        <f>_xlfn.XLOOKUP(WB_cost[[#This Row],[Склад]]&amp;WB_cost[[#This Row],[Тип поставки]],StatTbl[Join],StatTbl[Status])</f>
        <v>Игнорируем</v>
      </c>
    </row>
    <row r="295" spans="4:15" x14ac:dyDescent="0.45">
      <c r="D295" t="s">
        <v>286</v>
      </c>
      <c r="E295" t="s">
        <v>13</v>
      </c>
      <c r="F295" t="s">
        <v>108</v>
      </c>
      <c r="G295" t="s">
        <v>194</v>
      </c>
      <c r="H295" t="s">
        <v>194</v>
      </c>
      <c r="I295" t="s">
        <v>296</v>
      </c>
      <c r="J295" t="s">
        <v>297</v>
      </c>
      <c r="K295" t="s">
        <v>212</v>
      </c>
      <c r="M295" t="b">
        <v>1</v>
      </c>
      <c r="N295" t="b">
        <v>0</v>
      </c>
      <c r="O295" t="str">
        <f>_xlfn.XLOOKUP(WB_cost[[#This Row],[Склад]]&amp;WB_cost[[#This Row],[Тип поставки]],StatTbl[Join],StatTbl[Status])</f>
        <v>Игнорируем</v>
      </c>
    </row>
    <row r="296" spans="4:15" x14ac:dyDescent="0.45">
      <c r="D296" t="s">
        <v>287</v>
      </c>
      <c r="E296" t="s">
        <v>13</v>
      </c>
      <c r="F296" t="s">
        <v>108</v>
      </c>
      <c r="G296" t="s">
        <v>194</v>
      </c>
      <c r="H296" t="s">
        <v>194</v>
      </c>
      <c r="I296" t="s">
        <v>296</v>
      </c>
      <c r="J296" t="s">
        <v>297</v>
      </c>
      <c r="K296" t="s">
        <v>212</v>
      </c>
      <c r="M296" t="b">
        <v>1</v>
      </c>
      <c r="N296" t="b">
        <v>0</v>
      </c>
      <c r="O296" t="str">
        <f>_xlfn.XLOOKUP(WB_cost[[#This Row],[Склад]]&amp;WB_cost[[#This Row],[Тип поставки]],StatTbl[Join],StatTbl[Status])</f>
        <v>Игнорируем</v>
      </c>
    </row>
    <row r="297" spans="4:15" x14ac:dyDescent="0.45">
      <c r="D297" t="s">
        <v>288</v>
      </c>
      <c r="E297" t="s">
        <v>13</v>
      </c>
      <c r="F297" t="s">
        <v>108</v>
      </c>
      <c r="G297" t="s">
        <v>194</v>
      </c>
      <c r="H297" t="s">
        <v>194</v>
      </c>
      <c r="I297" t="s">
        <v>296</v>
      </c>
      <c r="J297" t="s">
        <v>297</v>
      </c>
      <c r="K297" t="s">
        <v>212</v>
      </c>
      <c r="M297" t="b">
        <v>1</v>
      </c>
      <c r="N297" t="b">
        <v>0</v>
      </c>
      <c r="O297" t="str">
        <f>_xlfn.XLOOKUP(WB_cost[[#This Row],[Склад]]&amp;WB_cost[[#This Row],[Тип поставки]],StatTbl[Join],StatTbl[Status])</f>
        <v>Игнорируем</v>
      </c>
    </row>
    <row r="298" spans="4:15" x14ac:dyDescent="0.45">
      <c r="D298" t="s">
        <v>289</v>
      </c>
      <c r="E298" t="s">
        <v>13</v>
      </c>
      <c r="F298" t="s">
        <v>108</v>
      </c>
      <c r="G298" t="s">
        <v>194</v>
      </c>
      <c r="H298" t="s">
        <v>194</v>
      </c>
      <c r="I298" t="s">
        <v>296</v>
      </c>
      <c r="J298" t="s">
        <v>297</v>
      </c>
      <c r="K298" t="s">
        <v>212</v>
      </c>
      <c r="M298" t="b">
        <v>1</v>
      </c>
      <c r="N298" t="b">
        <v>0</v>
      </c>
      <c r="O298" t="str">
        <f>_xlfn.XLOOKUP(WB_cost[[#This Row],[Склад]]&amp;WB_cost[[#This Row],[Тип поставки]],StatTbl[Join],StatTbl[Status])</f>
        <v>Игнорируем</v>
      </c>
    </row>
    <row r="299" spans="4:15" x14ac:dyDescent="0.45">
      <c r="D299" t="s">
        <v>353</v>
      </c>
      <c r="E299" t="s">
        <v>13</v>
      </c>
      <c r="F299" t="s">
        <v>108</v>
      </c>
      <c r="G299" t="s">
        <v>194</v>
      </c>
      <c r="H299" t="s">
        <v>194</v>
      </c>
      <c r="I299" t="s">
        <v>296</v>
      </c>
      <c r="J299" t="s">
        <v>297</v>
      </c>
      <c r="K299" t="s">
        <v>212</v>
      </c>
      <c r="M299" t="b">
        <v>1</v>
      </c>
      <c r="N299" t="b">
        <v>0</v>
      </c>
      <c r="O299" t="str">
        <f>_xlfn.XLOOKUP(WB_cost[[#This Row],[Склад]]&amp;WB_cost[[#This Row],[Тип поставки]],StatTbl[Join],StatTbl[Status])</f>
        <v>Игнорируем</v>
      </c>
    </row>
    <row r="300" spans="4:15" x14ac:dyDescent="0.45">
      <c r="D300" t="s">
        <v>354</v>
      </c>
      <c r="E300" t="s">
        <v>13</v>
      </c>
      <c r="F300" t="s">
        <v>108</v>
      </c>
      <c r="G300" t="s">
        <v>194</v>
      </c>
      <c r="H300" t="s">
        <v>194</v>
      </c>
      <c r="I300" t="s">
        <v>296</v>
      </c>
      <c r="J300" t="s">
        <v>297</v>
      </c>
      <c r="K300" t="s">
        <v>212</v>
      </c>
      <c r="M300" t="b">
        <v>1</v>
      </c>
      <c r="N300" t="b">
        <v>0</v>
      </c>
      <c r="O300" t="str">
        <f>_xlfn.XLOOKUP(WB_cost[[#This Row],[Склад]]&amp;WB_cost[[#This Row],[Тип поставки]],StatTbl[Join],StatTbl[Status])</f>
        <v>Игнорируем</v>
      </c>
    </row>
    <row r="301" spans="4:15" x14ac:dyDescent="0.45">
      <c r="D301" t="s">
        <v>357</v>
      </c>
      <c r="E301" t="s">
        <v>13</v>
      </c>
      <c r="F301" t="s">
        <v>108</v>
      </c>
      <c r="G301" t="s">
        <v>194</v>
      </c>
      <c r="H301" t="s">
        <v>194</v>
      </c>
      <c r="I301" t="s">
        <v>296</v>
      </c>
      <c r="J301" t="s">
        <v>297</v>
      </c>
      <c r="K301" t="s">
        <v>212</v>
      </c>
      <c r="M301" t="b">
        <v>1</v>
      </c>
      <c r="N301" t="b">
        <v>0</v>
      </c>
      <c r="O301" t="str">
        <f>_xlfn.XLOOKUP(WB_cost[[#This Row],[Склад]]&amp;WB_cost[[#This Row],[Тип поставки]],StatTbl[Join],StatTbl[Status])</f>
        <v>Игнорируем</v>
      </c>
    </row>
    <row r="302" spans="4:15" x14ac:dyDescent="0.45">
      <c r="D302" t="s">
        <v>358</v>
      </c>
      <c r="E302" t="s">
        <v>13</v>
      </c>
      <c r="F302" t="s">
        <v>108</v>
      </c>
      <c r="G302" t="s">
        <v>194</v>
      </c>
      <c r="H302" t="s">
        <v>194</v>
      </c>
      <c r="I302" t="s">
        <v>296</v>
      </c>
      <c r="J302" t="s">
        <v>297</v>
      </c>
      <c r="K302" t="s">
        <v>212</v>
      </c>
      <c r="M302" t="b">
        <v>1</v>
      </c>
      <c r="N302" t="b">
        <v>0</v>
      </c>
      <c r="O302" t="str">
        <f>_xlfn.XLOOKUP(WB_cost[[#This Row],[Склад]]&amp;WB_cost[[#This Row],[Тип поставки]],StatTbl[Join],StatTbl[Status])</f>
        <v>Игнорируем</v>
      </c>
    </row>
    <row r="303" spans="4:15" x14ac:dyDescent="0.45">
      <c r="D303" t="s">
        <v>359</v>
      </c>
      <c r="E303" t="s">
        <v>13</v>
      </c>
      <c r="F303" t="s">
        <v>108</v>
      </c>
      <c r="G303" t="s">
        <v>194</v>
      </c>
      <c r="H303" t="s">
        <v>194</v>
      </c>
      <c r="I303" t="s">
        <v>296</v>
      </c>
      <c r="J303" t="s">
        <v>297</v>
      </c>
      <c r="K303" t="s">
        <v>212</v>
      </c>
      <c r="M303" t="b">
        <v>1</v>
      </c>
      <c r="N303" t="b">
        <v>0</v>
      </c>
      <c r="O303" t="str">
        <f>_xlfn.XLOOKUP(WB_cost[[#This Row],[Склад]]&amp;WB_cost[[#This Row],[Тип поставки]],StatTbl[Join],StatTbl[Status])</f>
        <v>Игнорируем</v>
      </c>
    </row>
    <row r="304" spans="4:15" x14ac:dyDescent="0.45">
      <c r="D304" t="s">
        <v>260</v>
      </c>
      <c r="E304" t="s">
        <v>13</v>
      </c>
      <c r="F304" t="s">
        <v>6</v>
      </c>
      <c r="M304" t="b">
        <v>0</v>
      </c>
      <c r="N304" t="b">
        <v>1</v>
      </c>
      <c r="O304" t="str">
        <f>_xlfn.XLOOKUP(WB_cost[[#This Row],[Склад]]&amp;WB_cost[[#This Row],[Тип поставки]],StatTbl[Join],StatTbl[Status])</f>
        <v>Игнорируем</v>
      </c>
    </row>
    <row r="305" spans="4:15" x14ac:dyDescent="0.45">
      <c r="D305" t="s">
        <v>261</v>
      </c>
      <c r="E305" t="s">
        <v>13</v>
      </c>
      <c r="F305" t="s">
        <v>6</v>
      </c>
      <c r="M305" t="b">
        <v>0</v>
      </c>
      <c r="N305" t="b">
        <v>1</v>
      </c>
      <c r="O305" t="str">
        <f>_xlfn.XLOOKUP(WB_cost[[#This Row],[Склад]]&amp;WB_cost[[#This Row],[Тип поставки]],StatTbl[Join],StatTbl[Status])</f>
        <v>Игнорируем</v>
      </c>
    </row>
    <row r="306" spans="4:15" x14ac:dyDescent="0.45">
      <c r="D306" t="s">
        <v>262</v>
      </c>
      <c r="E306" t="s">
        <v>13</v>
      </c>
      <c r="F306" t="s">
        <v>6</v>
      </c>
      <c r="M306" t="b">
        <v>0</v>
      </c>
      <c r="N306" t="b">
        <v>1</v>
      </c>
      <c r="O306" t="str">
        <f>_xlfn.XLOOKUP(WB_cost[[#This Row],[Склад]]&amp;WB_cost[[#This Row],[Тип поставки]],StatTbl[Join],StatTbl[Status])</f>
        <v>Игнорируем</v>
      </c>
    </row>
    <row r="307" spans="4:15" x14ac:dyDescent="0.45">
      <c r="D307" t="s">
        <v>263</v>
      </c>
      <c r="E307" t="s">
        <v>13</v>
      </c>
      <c r="F307" t="s">
        <v>6</v>
      </c>
      <c r="M307" t="b">
        <v>0</v>
      </c>
      <c r="N307" t="b">
        <v>1</v>
      </c>
      <c r="O307" t="str">
        <f>_xlfn.XLOOKUP(WB_cost[[#This Row],[Склад]]&amp;WB_cost[[#This Row],[Тип поставки]],StatTbl[Join],StatTbl[Status])</f>
        <v>Игнорируем</v>
      </c>
    </row>
    <row r="308" spans="4:15" x14ac:dyDescent="0.45">
      <c r="D308" t="s">
        <v>264</v>
      </c>
      <c r="E308" t="s">
        <v>13</v>
      </c>
      <c r="F308" t="s">
        <v>6</v>
      </c>
      <c r="M308" t="b">
        <v>0</v>
      </c>
      <c r="N308" t="b">
        <v>1</v>
      </c>
      <c r="O308" t="str">
        <f>_xlfn.XLOOKUP(WB_cost[[#This Row],[Склад]]&amp;WB_cost[[#This Row],[Тип поставки]],StatTbl[Join],StatTbl[Status])</f>
        <v>Игнорируем</v>
      </c>
    </row>
    <row r="309" spans="4:15" x14ac:dyDescent="0.45">
      <c r="D309" t="s">
        <v>285</v>
      </c>
      <c r="E309" t="s">
        <v>13</v>
      </c>
      <c r="F309" t="s">
        <v>6</v>
      </c>
      <c r="M309" t="b">
        <v>0</v>
      </c>
      <c r="N309" t="b">
        <v>1</v>
      </c>
      <c r="O309" t="str">
        <f>_xlfn.XLOOKUP(WB_cost[[#This Row],[Склад]]&amp;WB_cost[[#This Row],[Тип поставки]],StatTbl[Join],StatTbl[Status])</f>
        <v>Игнорируем</v>
      </c>
    </row>
    <row r="310" spans="4:15" x14ac:dyDescent="0.45">
      <c r="D310" t="s">
        <v>286</v>
      </c>
      <c r="E310" t="s">
        <v>13</v>
      </c>
      <c r="F310" t="s">
        <v>6</v>
      </c>
      <c r="M310" t="b">
        <v>0</v>
      </c>
      <c r="N310" t="b">
        <v>1</v>
      </c>
      <c r="O310" t="str">
        <f>_xlfn.XLOOKUP(WB_cost[[#This Row],[Склад]]&amp;WB_cost[[#This Row],[Тип поставки]],StatTbl[Join],StatTbl[Status])</f>
        <v>Игнорируем</v>
      </c>
    </row>
    <row r="311" spans="4:15" x14ac:dyDescent="0.45">
      <c r="D311" t="s">
        <v>287</v>
      </c>
      <c r="E311" t="s">
        <v>13</v>
      </c>
      <c r="F311" t="s">
        <v>6</v>
      </c>
      <c r="M311" t="b">
        <v>0</v>
      </c>
      <c r="N311" t="b">
        <v>1</v>
      </c>
      <c r="O311" t="str">
        <f>_xlfn.XLOOKUP(WB_cost[[#This Row],[Склад]]&amp;WB_cost[[#This Row],[Тип поставки]],StatTbl[Join],StatTbl[Status])</f>
        <v>Игнорируем</v>
      </c>
    </row>
    <row r="312" spans="4:15" x14ac:dyDescent="0.45">
      <c r="D312" t="s">
        <v>288</v>
      </c>
      <c r="E312" t="s">
        <v>13</v>
      </c>
      <c r="F312" t="s">
        <v>6</v>
      </c>
      <c r="M312" t="b">
        <v>0</v>
      </c>
      <c r="N312" t="b">
        <v>1</v>
      </c>
      <c r="O312" t="str">
        <f>_xlfn.XLOOKUP(WB_cost[[#This Row],[Склад]]&amp;WB_cost[[#This Row],[Тип поставки]],StatTbl[Join],StatTbl[Status])</f>
        <v>Игнорируем</v>
      </c>
    </row>
    <row r="313" spans="4:15" x14ac:dyDescent="0.45">
      <c r="D313" t="s">
        <v>289</v>
      </c>
      <c r="E313" t="s">
        <v>13</v>
      </c>
      <c r="F313" t="s">
        <v>6</v>
      </c>
      <c r="M313" t="b">
        <v>0</v>
      </c>
      <c r="N313" t="b">
        <v>1</v>
      </c>
      <c r="O313" t="str">
        <f>_xlfn.XLOOKUP(WB_cost[[#This Row],[Склад]]&amp;WB_cost[[#This Row],[Тип поставки]],StatTbl[Join],StatTbl[Status])</f>
        <v>Игнорируем</v>
      </c>
    </row>
    <row r="314" spans="4:15" x14ac:dyDescent="0.45">
      <c r="D314" t="s">
        <v>353</v>
      </c>
      <c r="E314" t="s">
        <v>13</v>
      </c>
      <c r="F314" t="s">
        <v>6</v>
      </c>
      <c r="M314" t="b">
        <v>0</v>
      </c>
      <c r="N314" t="b">
        <v>1</v>
      </c>
      <c r="O314" t="str">
        <f>_xlfn.XLOOKUP(WB_cost[[#This Row],[Склад]]&amp;WB_cost[[#This Row],[Тип поставки]],StatTbl[Join],StatTbl[Status])</f>
        <v>Игнорируем</v>
      </c>
    </row>
    <row r="315" spans="4:15" x14ac:dyDescent="0.45">
      <c r="D315" t="s">
        <v>354</v>
      </c>
      <c r="E315" t="s">
        <v>13</v>
      </c>
      <c r="F315" t="s">
        <v>6</v>
      </c>
      <c r="M315" t="b">
        <v>0</v>
      </c>
      <c r="N315" t="b">
        <v>1</v>
      </c>
      <c r="O315" t="str">
        <f>_xlfn.XLOOKUP(WB_cost[[#This Row],[Склад]]&amp;WB_cost[[#This Row],[Тип поставки]],StatTbl[Join],StatTbl[Status])</f>
        <v>Игнорируем</v>
      </c>
    </row>
    <row r="316" spans="4:15" x14ac:dyDescent="0.45">
      <c r="D316" t="s">
        <v>357</v>
      </c>
      <c r="E316" t="s">
        <v>13</v>
      </c>
      <c r="F316" t="s">
        <v>6</v>
      </c>
      <c r="M316" t="b">
        <v>0</v>
      </c>
      <c r="N316" t="b">
        <v>1</v>
      </c>
      <c r="O316" t="str">
        <f>_xlfn.XLOOKUP(WB_cost[[#This Row],[Склад]]&amp;WB_cost[[#This Row],[Тип поставки]],StatTbl[Join],StatTbl[Status])</f>
        <v>Игнорируем</v>
      </c>
    </row>
    <row r="317" spans="4:15" x14ac:dyDescent="0.45">
      <c r="D317" t="s">
        <v>358</v>
      </c>
      <c r="E317" t="s">
        <v>13</v>
      </c>
      <c r="F317" t="s">
        <v>6</v>
      </c>
      <c r="M317" t="b">
        <v>0</v>
      </c>
      <c r="N317" t="b">
        <v>1</v>
      </c>
      <c r="O317" t="str">
        <f>_xlfn.XLOOKUP(WB_cost[[#This Row],[Склад]]&amp;WB_cost[[#This Row],[Тип поставки]],StatTbl[Join],StatTbl[Status])</f>
        <v>Игнорируем</v>
      </c>
    </row>
    <row r="318" spans="4:15" x14ac:dyDescent="0.45">
      <c r="D318" t="s">
        <v>359</v>
      </c>
      <c r="E318" t="s">
        <v>13</v>
      </c>
      <c r="F318" t="s">
        <v>6</v>
      </c>
      <c r="M318" t="b">
        <v>0</v>
      </c>
      <c r="N318" t="b">
        <v>1</v>
      </c>
      <c r="O318" t="str">
        <f>_xlfn.XLOOKUP(WB_cost[[#This Row],[Склад]]&amp;WB_cost[[#This Row],[Тип поставки]],StatTbl[Join],StatTbl[Status])</f>
        <v>Игнорируем</v>
      </c>
    </row>
    <row r="319" spans="4:15" x14ac:dyDescent="0.45">
      <c r="D319" t="s">
        <v>260</v>
      </c>
      <c r="E319" t="s">
        <v>14</v>
      </c>
      <c r="F319" t="s">
        <v>107</v>
      </c>
      <c r="G319" t="s">
        <v>195</v>
      </c>
      <c r="H319" t="s">
        <v>195</v>
      </c>
      <c r="I319" t="s">
        <v>300</v>
      </c>
      <c r="J319" t="s">
        <v>301</v>
      </c>
      <c r="K319" t="s">
        <v>227</v>
      </c>
      <c r="L319" t="s">
        <v>227</v>
      </c>
      <c r="M319" t="b">
        <v>1</v>
      </c>
      <c r="N319" t="b">
        <v>0</v>
      </c>
      <c r="O319" t="str">
        <f>_xlfn.XLOOKUP(WB_cost[[#This Row],[Склад]]&amp;WB_cost[[#This Row],[Тип поставки]],StatTbl[Join],StatTbl[Status])</f>
        <v>Игнорируем</v>
      </c>
    </row>
    <row r="320" spans="4:15" x14ac:dyDescent="0.45">
      <c r="D320" t="s">
        <v>261</v>
      </c>
      <c r="E320" t="s">
        <v>14</v>
      </c>
      <c r="F320" t="s">
        <v>107</v>
      </c>
      <c r="G320" t="s">
        <v>195</v>
      </c>
      <c r="H320" t="s">
        <v>195</v>
      </c>
      <c r="I320" t="s">
        <v>300</v>
      </c>
      <c r="J320" t="s">
        <v>301</v>
      </c>
      <c r="K320" t="s">
        <v>227</v>
      </c>
      <c r="L320" t="s">
        <v>227</v>
      </c>
      <c r="M320" t="b">
        <v>1</v>
      </c>
      <c r="N320" t="b">
        <v>0</v>
      </c>
      <c r="O320" t="str">
        <f>_xlfn.XLOOKUP(WB_cost[[#This Row],[Склад]]&amp;WB_cost[[#This Row],[Тип поставки]],StatTbl[Join],StatTbl[Status])</f>
        <v>Игнорируем</v>
      </c>
    </row>
    <row r="321" spans="4:15" x14ac:dyDescent="0.45">
      <c r="D321" t="s">
        <v>262</v>
      </c>
      <c r="E321" t="s">
        <v>14</v>
      </c>
      <c r="F321" t="s">
        <v>107</v>
      </c>
      <c r="G321" t="s">
        <v>195</v>
      </c>
      <c r="H321" t="s">
        <v>195</v>
      </c>
      <c r="I321" t="s">
        <v>300</v>
      </c>
      <c r="J321" t="s">
        <v>301</v>
      </c>
      <c r="K321" t="s">
        <v>227</v>
      </c>
      <c r="L321" t="s">
        <v>227</v>
      </c>
      <c r="M321" t="b">
        <v>1</v>
      </c>
      <c r="N321" t="b">
        <v>0</v>
      </c>
      <c r="O321" t="str">
        <f>_xlfn.XLOOKUP(WB_cost[[#This Row],[Склад]]&amp;WB_cost[[#This Row],[Тип поставки]],StatTbl[Join],StatTbl[Status])</f>
        <v>Игнорируем</v>
      </c>
    </row>
    <row r="322" spans="4:15" x14ac:dyDescent="0.45">
      <c r="D322" t="s">
        <v>263</v>
      </c>
      <c r="E322" t="s">
        <v>14</v>
      </c>
      <c r="F322" t="s">
        <v>107</v>
      </c>
      <c r="G322" t="s">
        <v>195</v>
      </c>
      <c r="H322" t="s">
        <v>195</v>
      </c>
      <c r="I322" t="s">
        <v>300</v>
      </c>
      <c r="J322" t="s">
        <v>301</v>
      </c>
      <c r="K322" t="s">
        <v>227</v>
      </c>
      <c r="L322" t="s">
        <v>227</v>
      </c>
      <c r="M322" t="b">
        <v>1</v>
      </c>
      <c r="N322" t="b">
        <v>0</v>
      </c>
      <c r="O322" t="str">
        <f>_xlfn.XLOOKUP(WB_cost[[#This Row],[Склад]]&amp;WB_cost[[#This Row],[Тип поставки]],StatTbl[Join],StatTbl[Status])</f>
        <v>Игнорируем</v>
      </c>
    </row>
    <row r="323" spans="4:15" x14ac:dyDescent="0.45">
      <c r="D323" t="s">
        <v>264</v>
      </c>
      <c r="E323" t="s">
        <v>14</v>
      </c>
      <c r="F323" t="s">
        <v>107</v>
      </c>
      <c r="G323" t="s">
        <v>195</v>
      </c>
      <c r="H323" t="s">
        <v>195</v>
      </c>
      <c r="I323" t="s">
        <v>300</v>
      </c>
      <c r="J323" t="s">
        <v>301</v>
      </c>
      <c r="K323" t="s">
        <v>227</v>
      </c>
      <c r="L323" t="s">
        <v>227</v>
      </c>
      <c r="M323" t="b">
        <v>1</v>
      </c>
      <c r="N323" t="b">
        <v>0</v>
      </c>
      <c r="O323" t="str">
        <f>_xlfn.XLOOKUP(WB_cost[[#This Row],[Склад]]&amp;WB_cost[[#This Row],[Тип поставки]],StatTbl[Join],StatTbl[Status])</f>
        <v>Игнорируем</v>
      </c>
    </row>
    <row r="324" spans="4:15" x14ac:dyDescent="0.45">
      <c r="D324" t="s">
        <v>285</v>
      </c>
      <c r="E324" t="s">
        <v>14</v>
      </c>
      <c r="F324" t="s">
        <v>107</v>
      </c>
      <c r="G324" t="s">
        <v>195</v>
      </c>
      <c r="H324" t="s">
        <v>195</v>
      </c>
      <c r="I324" t="s">
        <v>300</v>
      </c>
      <c r="J324" t="s">
        <v>301</v>
      </c>
      <c r="K324" t="s">
        <v>227</v>
      </c>
      <c r="L324" t="s">
        <v>227</v>
      </c>
      <c r="M324" t="b">
        <v>1</v>
      </c>
      <c r="N324" t="b">
        <v>0</v>
      </c>
      <c r="O324" t="str">
        <f>_xlfn.XLOOKUP(WB_cost[[#This Row],[Склад]]&amp;WB_cost[[#This Row],[Тип поставки]],StatTbl[Join],StatTbl[Status])</f>
        <v>Игнорируем</v>
      </c>
    </row>
    <row r="325" spans="4:15" x14ac:dyDescent="0.45">
      <c r="D325" t="s">
        <v>286</v>
      </c>
      <c r="E325" t="s">
        <v>14</v>
      </c>
      <c r="F325" t="s">
        <v>107</v>
      </c>
      <c r="G325" t="s">
        <v>195</v>
      </c>
      <c r="H325" t="s">
        <v>195</v>
      </c>
      <c r="I325" t="s">
        <v>300</v>
      </c>
      <c r="J325" t="s">
        <v>301</v>
      </c>
      <c r="K325" t="s">
        <v>227</v>
      </c>
      <c r="L325" t="s">
        <v>227</v>
      </c>
      <c r="M325" t="b">
        <v>1</v>
      </c>
      <c r="N325" t="b">
        <v>0</v>
      </c>
      <c r="O325" t="str">
        <f>_xlfn.XLOOKUP(WB_cost[[#This Row],[Склад]]&amp;WB_cost[[#This Row],[Тип поставки]],StatTbl[Join],StatTbl[Status])</f>
        <v>Игнорируем</v>
      </c>
    </row>
    <row r="326" spans="4:15" x14ac:dyDescent="0.45">
      <c r="D326" t="s">
        <v>287</v>
      </c>
      <c r="E326" t="s">
        <v>14</v>
      </c>
      <c r="F326" t="s">
        <v>107</v>
      </c>
      <c r="G326" t="s">
        <v>195</v>
      </c>
      <c r="H326" t="s">
        <v>195</v>
      </c>
      <c r="I326" t="s">
        <v>300</v>
      </c>
      <c r="J326" t="s">
        <v>301</v>
      </c>
      <c r="K326" t="s">
        <v>227</v>
      </c>
      <c r="L326" t="s">
        <v>227</v>
      </c>
      <c r="M326" t="b">
        <v>1</v>
      </c>
      <c r="N326" t="b">
        <v>0</v>
      </c>
      <c r="O326" t="str">
        <f>_xlfn.XLOOKUP(WB_cost[[#This Row],[Склад]]&amp;WB_cost[[#This Row],[Тип поставки]],StatTbl[Join],StatTbl[Status])</f>
        <v>Игнорируем</v>
      </c>
    </row>
    <row r="327" spans="4:15" x14ac:dyDescent="0.45">
      <c r="D327" t="s">
        <v>288</v>
      </c>
      <c r="E327" t="s">
        <v>14</v>
      </c>
      <c r="F327" t="s">
        <v>107</v>
      </c>
      <c r="G327" t="s">
        <v>195</v>
      </c>
      <c r="H327" t="s">
        <v>195</v>
      </c>
      <c r="I327" t="s">
        <v>300</v>
      </c>
      <c r="J327" t="s">
        <v>301</v>
      </c>
      <c r="K327" t="s">
        <v>227</v>
      </c>
      <c r="L327" t="s">
        <v>227</v>
      </c>
      <c r="M327" t="b">
        <v>1</v>
      </c>
      <c r="N327" t="b">
        <v>0</v>
      </c>
      <c r="O327" t="str">
        <f>_xlfn.XLOOKUP(WB_cost[[#This Row],[Склад]]&amp;WB_cost[[#This Row],[Тип поставки]],StatTbl[Join],StatTbl[Status])</f>
        <v>Игнорируем</v>
      </c>
    </row>
    <row r="328" spans="4:15" x14ac:dyDescent="0.45">
      <c r="D328" t="s">
        <v>289</v>
      </c>
      <c r="E328" t="s">
        <v>14</v>
      </c>
      <c r="F328" t="s">
        <v>107</v>
      </c>
      <c r="G328" t="s">
        <v>195</v>
      </c>
      <c r="H328" t="s">
        <v>195</v>
      </c>
      <c r="I328" t="s">
        <v>300</v>
      </c>
      <c r="J328" t="s">
        <v>301</v>
      </c>
      <c r="K328" t="s">
        <v>227</v>
      </c>
      <c r="L328" t="s">
        <v>227</v>
      </c>
      <c r="M328" t="b">
        <v>1</v>
      </c>
      <c r="N328" t="b">
        <v>0</v>
      </c>
      <c r="O328" t="str">
        <f>_xlfn.XLOOKUP(WB_cost[[#This Row],[Склад]]&amp;WB_cost[[#This Row],[Тип поставки]],StatTbl[Join],StatTbl[Status])</f>
        <v>Игнорируем</v>
      </c>
    </row>
    <row r="329" spans="4:15" x14ac:dyDescent="0.45">
      <c r="D329" t="s">
        <v>353</v>
      </c>
      <c r="E329" t="s">
        <v>14</v>
      </c>
      <c r="F329" t="s">
        <v>107</v>
      </c>
      <c r="G329" t="s">
        <v>195</v>
      </c>
      <c r="H329" t="s">
        <v>195</v>
      </c>
      <c r="I329" t="s">
        <v>300</v>
      </c>
      <c r="J329" t="s">
        <v>301</v>
      </c>
      <c r="K329" t="s">
        <v>227</v>
      </c>
      <c r="L329" t="s">
        <v>227</v>
      </c>
      <c r="M329" t="b">
        <v>1</v>
      </c>
      <c r="N329" t="b">
        <v>0</v>
      </c>
      <c r="O329" t="str">
        <f>_xlfn.XLOOKUP(WB_cost[[#This Row],[Склад]]&amp;WB_cost[[#This Row],[Тип поставки]],StatTbl[Join],StatTbl[Status])</f>
        <v>Игнорируем</v>
      </c>
    </row>
    <row r="330" spans="4:15" x14ac:dyDescent="0.45">
      <c r="D330" t="s">
        <v>354</v>
      </c>
      <c r="E330" t="s">
        <v>14</v>
      </c>
      <c r="F330" t="s">
        <v>107</v>
      </c>
      <c r="G330" t="s">
        <v>195</v>
      </c>
      <c r="H330" t="s">
        <v>195</v>
      </c>
      <c r="I330" t="s">
        <v>300</v>
      </c>
      <c r="J330" t="s">
        <v>301</v>
      </c>
      <c r="K330" t="s">
        <v>227</v>
      </c>
      <c r="L330" t="s">
        <v>227</v>
      </c>
      <c r="M330" t="b">
        <v>1</v>
      </c>
      <c r="N330" t="b">
        <v>0</v>
      </c>
      <c r="O330" t="str">
        <f>_xlfn.XLOOKUP(WB_cost[[#This Row],[Склад]]&amp;WB_cost[[#This Row],[Тип поставки]],StatTbl[Join],StatTbl[Status])</f>
        <v>Игнорируем</v>
      </c>
    </row>
    <row r="331" spans="4:15" x14ac:dyDescent="0.45">
      <c r="D331" t="s">
        <v>357</v>
      </c>
      <c r="E331" t="s">
        <v>14</v>
      </c>
      <c r="F331" t="s">
        <v>107</v>
      </c>
      <c r="G331" t="s">
        <v>195</v>
      </c>
      <c r="H331" t="s">
        <v>195</v>
      </c>
      <c r="I331" t="s">
        <v>300</v>
      </c>
      <c r="J331" t="s">
        <v>301</v>
      </c>
      <c r="K331" t="s">
        <v>227</v>
      </c>
      <c r="L331" t="s">
        <v>227</v>
      </c>
      <c r="M331" t="b">
        <v>1</v>
      </c>
      <c r="N331" t="b">
        <v>0</v>
      </c>
      <c r="O331" t="str">
        <f>_xlfn.XLOOKUP(WB_cost[[#This Row],[Склад]]&amp;WB_cost[[#This Row],[Тип поставки]],StatTbl[Join],StatTbl[Status])</f>
        <v>Игнорируем</v>
      </c>
    </row>
    <row r="332" spans="4:15" x14ac:dyDescent="0.45">
      <c r="D332" t="s">
        <v>358</v>
      </c>
      <c r="E332" t="s">
        <v>14</v>
      </c>
      <c r="F332" t="s">
        <v>107</v>
      </c>
      <c r="G332" t="s">
        <v>195</v>
      </c>
      <c r="H332" t="s">
        <v>195</v>
      </c>
      <c r="I332" t="s">
        <v>300</v>
      </c>
      <c r="J332" t="s">
        <v>301</v>
      </c>
      <c r="K332" t="s">
        <v>227</v>
      </c>
      <c r="L332" t="s">
        <v>227</v>
      </c>
      <c r="M332" t="b">
        <v>1</v>
      </c>
      <c r="N332" t="b">
        <v>0</v>
      </c>
      <c r="O332" t="str">
        <f>_xlfn.XLOOKUP(WB_cost[[#This Row],[Склад]]&amp;WB_cost[[#This Row],[Тип поставки]],StatTbl[Join],StatTbl[Status])</f>
        <v>Игнорируем</v>
      </c>
    </row>
    <row r="333" spans="4:15" x14ac:dyDescent="0.45">
      <c r="D333" t="s">
        <v>359</v>
      </c>
      <c r="E333" t="s">
        <v>14</v>
      </c>
      <c r="F333" t="s">
        <v>107</v>
      </c>
      <c r="G333" t="s">
        <v>195</v>
      </c>
      <c r="H333" t="s">
        <v>195</v>
      </c>
      <c r="I333" t="s">
        <v>300</v>
      </c>
      <c r="J333" t="s">
        <v>301</v>
      </c>
      <c r="K333" t="s">
        <v>227</v>
      </c>
      <c r="L333" t="s">
        <v>227</v>
      </c>
      <c r="M333" t="b">
        <v>1</v>
      </c>
      <c r="N333" t="b">
        <v>0</v>
      </c>
      <c r="O333" t="str">
        <f>_xlfn.XLOOKUP(WB_cost[[#This Row],[Склад]]&amp;WB_cost[[#This Row],[Тип поставки]],StatTbl[Join],StatTbl[Status])</f>
        <v>Игнорируем</v>
      </c>
    </row>
    <row r="334" spans="4:15" x14ac:dyDescent="0.45">
      <c r="D334" t="s">
        <v>260</v>
      </c>
      <c r="E334" t="s">
        <v>14</v>
      </c>
      <c r="F334" t="s">
        <v>108</v>
      </c>
      <c r="G334" t="s">
        <v>193</v>
      </c>
      <c r="H334" t="s">
        <v>193</v>
      </c>
      <c r="I334" t="s">
        <v>298</v>
      </c>
      <c r="J334" t="s">
        <v>299</v>
      </c>
      <c r="K334" t="s">
        <v>231</v>
      </c>
      <c r="M334" t="b">
        <v>1</v>
      </c>
      <c r="N334" t="b">
        <v>0</v>
      </c>
      <c r="O334" t="str">
        <f>_xlfn.XLOOKUP(WB_cost[[#This Row],[Склад]]&amp;WB_cost[[#This Row],[Тип поставки]],StatTbl[Join],StatTbl[Status])</f>
        <v>Игнорируем</v>
      </c>
    </row>
    <row r="335" spans="4:15" x14ac:dyDescent="0.45">
      <c r="D335" t="s">
        <v>261</v>
      </c>
      <c r="E335" t="s">
        <v>14</v>
      </c>
      <c r="F335" t="s">
        <v>108</v>
      </c>
      <c r="G335" t="s">
        <v>193</v>
      </c>
      <c r="H335" t="s">
        <v>193</v>
      </c>
      <c r="I335" t="s">
        <v>298</v>
      </c>
      <c r="J335" t="s">
        <v>299</v>
      </c>
      <c r="K335" t="s">
        <v>231</v>
      </c>
      <c r="M335" t="b">
        <v>1</v>
      </c>
      <c r="N335" t="b">
        <v>0</v>
      </c>
      <c r="O335" t="str">
        <f>_xlfn.XLOOKUP(WB_cost[[#This Row],[Склад]]&amp;WB_cost[[#This Row],[Тип поставки]],StatTbl[Join],StatTbl[Status])</f>
        <v>Игнорируем</v>
      </c>
    </row>
    <row r="336" spans="4:15" x14ac:dyDescent="0.45">
      <c r="D336" t="s">
        <v>262</v>
      </c>
      <c r="E336" t="s">
        <v>14</v>
      </c>
      <c r="F336" t="s">
        <v>108</v>
      </c>
      <c r="G336" t="s">
        <v>193</v>
      </c>
      <c r="H336" t="s">
        <v>193</v>
      </c>
      <c r="I336" t="s">
        <v>298</v>
      </c>
      <c r="J336" t="s">
        <v>299</v>
      </c>
      <c r="K336" t="s">
        <v>231</v>
      </c>
      <c r="M336" t="b">
        <v>1</v>
      </c>
      <c r="N336" t="b">
        <v>0</v>
      </c>
      <c r="O336" t="str">
        <f>_xlfn.XLOOKUP(WB_cost[[#This Row],[Склад]]&amp;WB_cost[[#This Row],[Тип поставки]],StatTbl[Join],StatTbl[Status])</f>
        <v>Игнорируем</v>
      </c>
    </row>
    <row r="337" spans="4:15" x14ac:dyDescent="0.45">
      <c r="D337" t="s">
        <v>263</v>
      </c>
      <c r="E337" t="s">
        <v>14</v>
      </c>
      <c r="F337" t="s">
        <v>108</v>
      </c>
      <c r="G337" t="s">
        <v>193</v>
      </c>
      <c r="H337" t="s">
        <v>193</v>
      </c>
      <c r="I337" t="s">
        <v>298</v>
      </c>
      <c r="J337" t="s">
        <v>299</v>
      </c>
      <c r="K337" t="s">
        <v>231</v>
      </c>
      <c r="M337" t="b">
        <v>1</v>
      </c>
      <c r="N337" t="b">
        <v>0</v>
      </c>
      <c r="O337" t="str">
        <f>_xlfn.XLOOKUP(WB_cost[[#This Row],[Склад]]&amp;WB_cost[[#This Row],[Тип поставки]],StatTbl[Join],StatTbl[Status])</f>
        <v>Игнорируем</v>
      </c>
    </row>
    <row r="338" spans="4:15" x14ac:dyDescent="0.45">
      <c r="D338" t="s">
        <v>264</v>
      </c>
      <c r="E338" t="s">
        <v>14</v>
      </c>
      <c r="F338" t="s">
        <v>108</v>
      </c>
      <c r="G338" t="s">
        <v>193</v>
      </c>
      <c r="H338" t="s">
        <v>193</v>
      </c>
      <c r="I338" t="s">
        <v>298</v>
      </c>
      <c r="J338" t="s">
        <v>299</v>
      </c>
      <c r="K338" t="s">
        <v>231</v>
      </c>
      <c r="M338" t="b">
        <v>1</v>
      </c>
      <c r="N338" t="b">
        <v>0</v>
      </c>
      <c r="O338" t="str">
        <f>_xlfn.XLOOKUP(WB_cost[[#This Row],[Склад]]&amp;WB_cost[[#This Row],[Тип поставки]],StatTbl[Join],StatTbl[Status])</f>
        <v>Игнорируем</v>
      </c>
    </row>
    <row r="339" spans="4:15" x14ac:dyDescent="0.45">
      <c r="D339" t="s">
        <v>285</v>
      </c>
      <c r="E339" t="s">
        <v>14</v>
      </c>
      <c r="F339" t="s">
        <v>108</v>
      </c>
      <c r="G339" t="s">
        <v>193</v>
      </c>
      <c r="H339" t="s">
        <v>193</v>
      </c>
      <c r="I339" t="s">
        <v>298</v>
      </c>
      <c r="J339" t="s">
        <v>299</v>
      </c>
      <c r="K339" t="s">
        <v>231</v>
      </c>
      <c r="M339" t="b">
        <v>1</v>
      </c>
      <c r="N339" t="b">
        <v>0</v>
      </c>
      <c r="O339" t="str">
        <f>_xlfn.XLOOKUP(WB_cost[[#This Row],[Склад]]&amp;WB_cost[[#This Row],[Тип поставки]],StatTbl[Join],StatTbl[Status])</f>
        <v>Игнорируем</v>
      </c>
    </row>
    <row r="340" spans="4:15" x14ac:dyDescent="0.45">
      <c r="D340" t="s">
        <v>286</v>
      </c>
      <c r="E340" t="s">
        <v>14</v>
      </c>
      <c r="F340" t="s">
        <v>108</v>
      </c>
      <c r="G340" t="s">
        <v>193</v>
      </c>
      <c r="H340" t="s">
        <v>193</v>
      </c>
      <c r="I340" t="s">
        <v>298</v>
      </c>
      <c r="J340" t="s">
        <v>299</v>
      </c>
      <c r="K340" t="s">
        <v>231</v>
      </c>
      <c r="M340" t="b">
        <v>1</v>
      </c>
      <c r="N340" t="b">
        <v>0</v>
      </c>
      <c r="O340" t="str">
        <f>_xlfn.XLOOKUP(WB_cost[[#This Row],[Склад]]&amp;WB_cost[[#This Row],[Тип поставки]],StatTbl[Join],StatTbl[Status])</f>
        <v>Игнорируем</v>
      </c>
    </row>
    <row r="341" spans="4:15" x14ac:dyDescent="0.45">
      <c r="D341" t="s">
        <v>287</v>
      </c>
      <c r="E341" t="s">
        <v>14</v>
      </c>
      <c r="F341" t="s">
        <v>108</v>
      </c>
      <c r="G341" t="s">
        <v>193</v>
      </c>
      <c r="H341" t="s">
        <v>193</v>
      </c>
      <c r="I341" t="s">
        <v>298</v>
      </c>
      <c r="J341" t="s">
        <v>299</v>
      </c>
      <c r="K341" t="s">
        <v>231</v>
      </c>
      <c r="M341" t="b">
        <v>1</v>
      </c>
      <c r="N341" t="b">
        <v>0</v>
      </c>
      <c r="O341" t="str">
        <f>_xlfn.XLOOKUP(WB_cost[[#This Row],[Склад]]&amp;WB_cost[[#This Row],[Тип поставки]],StatTbl[Join],StatTbl[Status])</f>
        <v>Игнорируем</v>
      </c>
    </row>
    <row r="342" spans="4:15" x14ac:dyDescent="0.45">
      <c r="D342" t="s">
        <v>288</v>
      </c>
      <c r="E342" t="s">
        <v>14</v>
      </c>
      <c r="F342" t="s">
        <v>108</v>
      </c>
      <c r="G342" t="s">
        <v>193</v>
      </c>
      <c r="H342" t="s">
        <v>193</v>
      </c>
      <c r="I342" t="s">
        <v>298</v>
      </c>
      <c r="J342" t="s">
        <v>299</v>
      </c>
      <c r="K342" t="s">
        <v>231</v>
      </c>
      <c r="M342" t="b">
        <v>1</v>
      </c>
      <c r="N342" t="b">
        <v>0</v>
      </c>
      <c r="O342" t="str">
        <f>_xlfn.XLOOKUP(WB_cost[[#This Row],[Склад]]&amp;WB_cost[[#This Row],[Тип поставки]],StatTbl[Join],StatTbl[Status])</f>
        <v>Игнорируем</v>
      </c>
    </row>
    <row r="343" spans="4:15" x14ac:dyDescent="0.45">
      <c r="D343" t="s">
        <v>289</v>
      </c>
      <c r="E343" t="s">
        <v>14</v>
      </c>
      <c r="F343" t="s">
        <v>108</v>
      </c>
      <c r="G343" t="s">
        <v>193</v>
      </c>
      <c r="H343" t="s">
        <v>193</v>
      </c>
      <c r="I343" t="s">
        <v>298</v>
      </c>
      <c r="J343" t="s">
        <v>299</v>
      </c>
      <c r="K343" t="s">
        <v>231</v>
      </c>
      <c r="M343" t="b">
        <v>1</v>
      </c>
      <c r="N343" t="b">
        <v>0</v>
      </c>
      <c r="O343" t="str">
        <f>_xlfn.XLOOKUP(WB_cost[[#This Row],[Склад]]&amp;WB_cost[[#This Row],[Тип поставки]],StatTbl[Join],StatTbl[Status])</f>
        <v>Игнорируем</v>
      </c>
    </row>
    <row r="344" spans="4:15" x14ac:dyDescent="0.45">
      <c r="D344" t="s">
        <v>353</v>
      </c>
      <c r="E344" t="s">
        <v>14</v>
      </c>
      <c r="F344" t="s">
        <v>108</v>
      </c>
      <c r="G344" t="s">
        <v>193</v>
      </c>
      <c r="H344" t="s">
        <v>193</v>
      </c>
      <c r="I344" t="s">
        <v>298</v>
      </c>
      <c r="J344" t="s">
        <v>299</v>
      </c>
      <c r="K344" t="s">
        <v>231</v>
      </c>
      <c r="M344" t="b">
        <v>1</v>
      </c>
      <c r="N344" t="b">
        <v>0</v>
      </c>
      <c r="O344" t="str">
        <f>_xlfn.XLOOKUP(WB_cost[[#This Row],[Склад]]&amp;WB_cost[[#This Row],[Тип поставки]],StatTbl[Join],StatTbl[Status])</f>
        <v>Игнорируем</v>
      </c>
    </row>
    <row r="345" spans="4:15" x14ac:dyDescent="0.45">
      <c r="D345" t="s">
        <v>354</v>
      </c>
      <c r="E345" t="s">
        <v>14</v>
      </c>
      <c r="F345" t="s">
        <v>108</v>
      </c>
      <c r="G345" t="s">
        <v>193</v>
      </c>
      <c r="H345" t="s">
        <v>193</v>
      </c>
      <c r="I345" t="s">
        <v>298</v>
      </c>
      <c r="J345" t="s">
        <v>299</v>
      </c>
      <c r="K345" t="s">
        <v>231</v>
      </c>
      <c r="M345" t="b">
        <v>1</v>
      </c>
      <c r="N345" t="b">
        <v>0</v>
      </c>
      <c r="O345" t="str">
        <f>_xlfn.XLOOKUP(WB_cost[[#This Row],[Склад]]&amp;WB_cost[[#This Row],[Тип поставки]],StatTbl[Join],StatTbl[Status])</f>
        <v>Игнорируем</v>
      </c>
    </row>
    <row r="346" spans="4:15" x14ac:dyDescent="0.45">
      <c r="D346" t="s">
        <v>357</v>
      </c>
      <c r="E346" t="s">
        <v>14</v>
      </c>
      <c r="F346" t="s">
        <v>108</v>
      </c>
      <c r="G346" t="s">
        <v>193</v>
      </c>
      <c r="H346" t="s">
        <v>193</v>
      </c>
      <c r="I346" t="s">
        <v>298</v>
      </c>
      <c r="J346" t="s">
        <v>299</v>
      </c>
      <c r="K346" t="s">
        <v>231</v>
      </c>
      <c r="M346" t="b">
        <v>1</v>
      </c>
      <c r="N346" t="b">
        <v>0</v>
      </c>
      <c r="O346" t="str">
        <f>_xlfn.XLOOKUP(WB_cost[[#This Row],[Склад]]&amp;WB_cost[[#This Row],[Тип поставки]],StatTbl[Join],StatTbl[Status])</f>
        <v>Игнорируем</v>
      </c>
    </row>
    <row r="347" spans="4:15" x14ac:dyDescent="0.45">
      <c r="D347" t="s">
        <v>358</v>
      </c>
      <c r="E347" t="s">
        <v>14</v>
      </c>
      <c r="F347" t="s">
        <v>108</v>
      </c>
      <c r="G347" t="s">
        <v>193</v>
      </c>
      <c r="H347" t="s">
        <v>193</v>
      </c>
      <c r="I347" t="s">
        <v>298</v>
      </c>
      <c r="J347" t="s">
        <v>299</v>
      </c>
      <c r="K347" t="s">
        <v>231</v>
      </c>
      <c r="M347" t="b">
        <v>1</v>
      </c>
      <c r="N347" t="b">
        <v>0</v>
      </c>
      <c r="O347" t="str">
        <f>_xlfn.XLOOKUP(WB_cost[[#This Row],[Склад]]&amp;WB_cost[[#This Row],[Тип поставки]],StatTbl[Join],StatTbl[Status])</f>
        <v>Игнорируем</v>
      </c>
    </row>
    <row r="348" spans="4:15" x14ac:dyDescent="0.45">
      <c r="D348" t="s">
        <v>359</v>
      </c>
      <c r="E348" t="s">
        <v>14</v>
      </c>
      <c r="F348" t="s">
        <v>108</v>
      </c>
      <c r="G348" t="s">
        <v>193</v>
      </c>
      <c r="H348" t="s">
        <v>193</v>
      </c>
      <c r="I348" t="s">
        <v>298</v>
      </c>
      <c r="J348" t="s">
        <v>299</v>
      </c>
      <c r="K348" t="s">
        <v>231</v>
      </c>
      <c r="M348" t="b">
        <v>1</v>
      </c>
      <c r="N348" t="b">
        <v>0</v>
      </c>
      <c r="O348" t="str">
        <f>_xlfn.XLOOKUP(WB_cost[[#This Row],[Склад]]&amp;WB_cost[[#This Row],[Тип поставки]],StatTbl[Join],StatTbl[Status])</f>
        <v>Игнорируем</v>
      </c>
    </row>
    <row r="349" spans="4:15" x14ac:dyDescent="0.45">
      <c r="D349" t="s">
        <v>260</v>
      </c>
      <c r="E349" t="s">
        <v>14</v>
      </c>
      <c r="F349" t="s">
        <v>6</v>
      </c>
      <c r="G349" t="s">
        <v>195</v>
      </c>
      <c r="H349" t="s">
        <v>195</v>
      </c>
      <c r="I349" t="s">
        <v>300</v>
      </c>
      <c r="J349" t="s">
        <v>301</v>
      </c>
      <c r="K349" t="s">
        <v>227</v>
      </c>
      <c r="L349" t="s">
        <v>227</v>
      </c>
      <c r="M349" t="b">
        <v>0</v>
      </c>
      <c r="N349" t="b">
        <v>0</v>
      </c>
      <c r="O349" t="str">
        <f>_xlfn.XLOOKUP(WB_cost[[#This Row],[Склад]]&amp;WB_cost[[#This Row],[Тип поставки]],StatTbl[Join],StatTbl[Status])</f>
        <v>Игнорируем</v>
      </c>
    </row>
    <row r="350" spans="4:15" x14ac:dyDescent="0.45">
      <c r="D350" t="s">
        <v>261</v>
      </c>
      <c r="E350" t="s">
        <v>14</v>
      </c>
      <c r="F350" t="s">
        <v>6</v>
      </c>
      <c r="G350" t="s">
        <v>195</v>
      </c>
      <c r="H350" t="s">
        <v>195</v>
      </c>
      <c r="I350" t="s">
        <v>300</v>
      </c>
      <c r="J350" t="s">
        <v>301</v>
      </c>
      <c r="K350" t="s">
        <v>227</v>
      </c>
      <c r="L350" t="s">
        <v>227</v>
      </c>
      <c r="M350" t="b">
        <v>0</v>
      </c>
      <c r="N350" t="b">
        <v>0</v>
      </c>
      <c r="O350" t="str">
        <f>_xlfn.XLOOKUP(WB_cost[[#This Row],[Склад]]&amp;WB_cost[[#This Row],[Тип поставки]],StatTbl[Join],StatTbl[Status])</f>
        <v>Игнорируем</v>
      </c>
    </row>
    <row r="351" spans="4:15" x14ac:dyDescent="0.45">
      <c r="D351" t="s">
        <v>262</v>
      </c>
      <c r="E351" t="s">
        <v>14</v>
      </c>
      <c r="F351" t="s">
        <v>6</v>
      </c>
      <c r="G351" t="s">
        <v>195</v>
      </c>
      <c r="H351" t="s">
        <v>195</v>
      </c>
      <c r="I351" t="s">
        <v>300</v>
      </c>
      <c r="J351" t="s">
        <v>301</v>
      </c>
      <c r="K351" t="s">
        <v>227</v>
      </c>
      <c r="L351" t="s">
        <v>227</v>
      </c>
      <c r="M351" t="b">
        <v>0</v>
      </c>
      <c r="N351" t="b">
        <v>0</v>
      </c>
      <c r="O351" t="str">
        <f>_xlfn.XLOOKUP(WB_cost[[#This Row],[Склад]]&amp;WB_cost[[#This Row],[Тип поставки]],StatTbl[Join],StatTbl[Status])</f>
        <v>Игнорируем</v>
      </c>
    </row>
    <row r="352" spans="4:15" x14ac:dyDescent="0.45">
      <c r="D352" t="s">
        <v>263</v>
      </c>
      <c r="E352" t="s">
        <v>14</v>
      </c>
      <c r="F352" t="s">
        <v>6</v>
      </c>
      <c r="G352" t="s">
        <v>195</v>
      </c>
      <c r="H352" t="s">
        <v>195</v>
      </c>
      <c r="I352" t="s">
        <v>300</v>
      </c>
      <c r="J352" t="s">
        <v>301</v>
      </c>
      <c r="K352" t="s">
        <v>227</v>
      </c>
      <c r="L352" t="s">
        <v>227</v>
      </c>
      <c r="M352" t="b">
        <v>0</v>
      </c>
      <c r="N352" t="b">
        <v>0</v>
      </c>
      <c r="O352" t="str">
        <f>_xlfn.XLOOKUP(WB_cost[[#This Row],[Склад]]&amp;WB_cost[[#This Row],[Тип поставки]],StatTbl[Join],StatTbl[Status])</f>
        <v>Игнорируем</v>
      </c>
    </row>
    <row r="353" spans="4:15" x14ac:dyDescent="0.45">
      <c r="D353" t="s">
        <v>264</v>
      </c>
      <c r="E353" t="s">
        <v>14</v>
      </c>
      <c r="F353" t="s">
        <v>6</v>
      </c>
      <c r="G353" t="s">
        <v>195</v>
      </c>
      <c r="H353" t="s">
        <v>195</v>
      </c>
      <c r="I353" t="s">
        <v>300</v>
      </c>
      <c r="J353" t="s">
        <v>301</v>
      </c>
      <c r="K353" t="s">
        <v>227</v>
      </c>
      <c r="L353" t="s">
        <v>227</v>
      </c>
      <c r="M353" t="b">
        <v>0</v>
      </c>
      <c r="N353" t="b">
        <v>0</v>
      </c>
      <c r="O353" t="str">
        <f>_xlfn.XLOOKUP(WB_cost[[#This Row],[Склад]]&amp;WB_cost[[#This Row],[Тип поставки]],StatTbl[Join],StatTbl[Status])</f>
        <v>Игнорируем</v>
      </c>
    </row>
    <row r="354" spans="4:15" x14ac:dyDescent="0.45">
      <c r="D354" t="s">
        <v>285</v>
      </c>
      <c r="E354" t="s">
        <v>14</v>
      </c>
      <c r="F354" t="s">
        <v>6</v>
      </c>
      <c r="G354" t="s">
        <v>195</v>
      </c>
      <c r="H354" t="s">
        <v>195</v>
      </c>
      <c r="I354" t="s">
        <v>300</v>
      </c>
      <c r="J354" t="s">
        <v>301</v>
      </c>
      <c r="K354" t="s">
        <v>227</v>
      </c>
      <c r="L354" t="s">
        <v>227</v>
      </c>
      <c r="M354" t="b">
        <v>0</v>
      </c>
      <c r="N354" t="b">
        <v>0</v>
      </c>
      <c r="O354" t="str">
        <f>_xlfn.XLOOKUP(WB_cost[[#This Row],[Склад]]&amp;WB_cost[[#This Row],[Тип поставки]],StatTbl[Join],StatTbl[Status])</f>
        <v>Игнорируем</v>
      </c>
    </row>
    <row r="355" spans="4:15" x14ac:dyDescent="0.45">
      <c r="D355" t="s">
        <v>286</v>
      </c>
      <c r="E355" t="s">
        <v>14</v>
      </c>
      <c r="F355" t="s">
        <v>6</v>
      </c>
      <c r="G355" t="s">
        <v>195</v>
      </c>
      <c r="H355" t="s">
        <v>195</v>
      </c>
      <c r="I355" t="s">
        <v>300</v>
      </c>
      <c r="J355" t="s">
        <v>301</v>
      </c>
      <c r="K355" t="s">
        <v>227</v>
      </c>
      <c r="L355" t="s">
        <v>227</v>
      </c>
      <c r="M355" t="b">
        <v>0</v>
      </c>
      <c r="N355" t="b">
        <v>0</v>
      </c>
      <c r="O355" t="str">
        <f>_xlfn.XLOOKUP(WB_cost[[#This Row],[Склад]]&amp;WB_cost[[#This Row],[Тип поставки]],StatTbl[Join],StatTbl[Status])</f>
        <v>Игнорируем</v>
      </c>
    </row>
    <row r="356" spans="4:15" x14ac:dyDescent="0.45">
      <c r="D356" t="s">
        <v>287</v>
      </c>
      <c r="E356" t="s">
        <v>14</v>
      </c>
      <c r="F356" t="s">
        <v>6</v>
      </c>
      <c r="G356" t="s">
        <v>195</v>
      </c>
      <c r="H356" t="s">
        <v>195</v>
      </c>
      <c r="I356" t="s">
        <v>300</v>
      </c>
      <c r="J356" t="s">
        <v>301</v>
      </c>
      <c r="K356" t="s">
        <v>227</v>
      </c>
      <c r="L356" t="s">
        <v>227</v>
      </c>
      <c r="M356" t="b">
        <v>0</v>
      </c>
      <c r="N356" t="b">
        <v>0</v>
      </c>
      <c r="O356" t="str">
        <f>_xlfn.XLOOKUP(WB_cost[[#This Row],[Склад]]&amp;WB_cost[[#This Row],[Тип поставки]],StatTbl[Join],StatTbl[Status])</f>
        <v>Игнорируем</v>
      </c>
    </row>
    <row r="357" spans="4:15" x14ac:dyDescent="0.45">
      <c r="D357" t="s">
        <v>288</v>
      </c>
      <c r="E357" t="s">
        <v>14</v>
      </c>
      <c r="F357" t="s">
        <v>6</v>
      </c>
      <c r="G357" t="s">
        <v>195</v>
      </c>
      <c r="H357" t="s">
        <v>195</v>
      </c>
      <c r="I357" t="s">
        <v>300</v>
      </c>
      <c r="J357" t="s">
        <v>301</v>
      </c>
      <c r="K357" t="s">
        <v>227</v>
      </c>
      <c r="L357" t="s">
        <v>227</v>
      </c>
      <c r="M357" t="b">
        <v>0</v>
      </c>
      <c r="N357" t="b">
        <v>0</v>
      </c>
      <c r="O357" t="str">
        <f>_xlfn.XLOOKUP(WB_cost[[#This Row],[Склад]]&amp;WB_cost[[#This Row],[Тип поставки]],StatTbl[Join],StatTbl[Status])</f>
        <v>Игнорируем</v>
      </c>
    </row>
    <row r="358" spans="4:15" x14ac:dyDescent="0.45">
      <c r="D358" t="s">
        <v>289</v>
      </c>
      <c r="E358" t="s">
        <v>14</v>
      </c>
      <c r="F358" t="s">
        <v>6</v>
      </c>
      <c r="G358" t="s">
        <v>195</v>
      </c>
      <c r="H358" t="s">
        <v>195</v>
      </c>
      <c r="I358" t="s">
        <v>300</v>
      </c>
      <c r="J358" t="s">
        <v>301</v>
      </c>
      <c r="K358" t="s">
        <v>227</v>
      </c>
      <c r="L358" t="s">
        <v>227</v>
      </c>
      <c r="M358" t="b">
        <v>0</v>
      </c>
      <c r="N358" t="b">
        <v>0</v>
      </c>
      <c r="O358" t="str">
        <f>_xlfn.XLOOKUP(WB_cost[[#This Row],[Склад]]&amp;WB_cost[[#This Row],[Тип поставки]],StatTbl[Join],StatTbl[Status])</f>
        <v>Игнорируем</v>
      </c>
    </row>
    <row r="359" spans="4:15" x14ac:dyDescent="0.45">
      <c r="D359" t="s">
        <v>353</v>
      </c>
      <c r="E359" t="s">
        <v>14</v>
      </c>
      <c r="F359" t="s">
        <v>6</v>
      </c>
      <c r="G359" t="s">
        <v>195</v>
      </c>
      <c r="H359" t="s">
        <v>195</v>
      </c>
      <c r="I359" t="s">
        <v>300</v>
      </c>
      <c r="J359" t="s">
        <v>301</v>
      </c>
      <c r="K359" t="s">
        <v>227</v>
      </c>
      <c r="L359" t="s">
        <v>227</v>
      </c>
      <c r="M359" t="b">
        <v>0</v>
      </c>
      <c r="N359" t="b">
        <v>0</v>
      </c>
      <c r="O359" t="str">
        <f>_xlfn.XLOOKUP(WB_cost[[#This Row],[Склад]]&amp;WB_cost[[#This Row],[Тип поставки]],StatTbl[Join],StatTbl[Status])</f>
        <v>Игнорируем</v>
      </c>
    </row>
    <row r="360" spans="4:15" x14ac:dyDescent="0.45">
      <c r="D360" t="s">
        <v>354</v>
      </c>
      <c r="E360" t="s">
        <v>14</v>
      </c>
      <c r="F360" t="s">
        <v>6</v>
      </c>
      <c r="G360" t="s">
        <v>195</v>
      </c>
      <c r="H360" t="s">
        <v>195</v>
      </c>
      <c r="I360" t="s">
        <v>300</v>
      </c>
      <c r="J360" t="s">
        <v>301</v>
      </c>
      <c r="K360" t="s">
        <v>227</v>
      </c>
      <c r="L360" t="s">
        <v>227</v>
      </c>
      <c r="M360" t="b">
        <v>0</v>
      </c>
      <c r="N360" t="b">
        <v>0</v>
      </c>
      <c r="O360" t="str">
        <f>_xlfn.XLOOKUP(WB_cost[[#This Row],[Склад]]&amp;WB_cost[[#This Row],[Тип поставки]],StatTbl[Join],StatTbl[Status])</f>
        <v>Игнорируем</v>
      </c>
    </row>
    <row r="361" spans="4:15" x14ac:dyDescent="0.45">
      <c r="D361" t="s">
        <v>357</v>
      </c>
      <c r="E361" t="s">
        <v>14</v>
      </c>
      <c r="F361" t="s">
        <v>6</v>
      </c>
      <c r="G361" t="s">
        <v>195</v>
      </c>
      <c r="H361" t="s">
        <v>195</v>
      </c>
      <c r="I361" t="s">
        <v>300</v>
      </c>
      <c r="J361" t="s">
        <v>301</v>
      </c>
      <c r="K361" t="s">
        <v>227</v>
      </c>
      <c r="L361" t="s">
        <v>227</v>
      </c>
      <c r="M361" t="b">
        <v>0</v>
      </c>
      <c r="N361" t="b">
        <v>0</v>
      </c>
      <c r="O361" t="str">
        <f>_xlfn.XLOOKUP(WB_cost[[#This Row],[Склад]]&amp;WB_cost[[#This Row],[Тип поставки]],StatTbl[Join],StatTbl[Status])</f>
        <v>Игнорируем</v>
      </c>
    </row>
    <row r="362" spans="4:15" x14ac:dyDescent="0.45">
      <c r="D362" t="s">
        <v>358</v>
      </c>
      <c r="E362" t="s">
        <v>14</v>
      </c>
      <c r="F362" t="s">
        <v>6</v>
      </c>
      <c r="G362" t="s">
        <v>195</v>
      </c>
      <c r="H362" t="s">
        <v>195</v>
      </c>
      <c r="I362" t="s">
        <v>300</v>
      </c>
      <c r="J362" t="s">
        <v>301</v>
      </c>
      <c r="K362" t="s">
        <v>227</v>
      </c>
      <c r="L362" t="s">
        <v>227</v>
      </c>
      <c r="M362" t="b">
        <v>0</v>
      </c>
      <c r="N362" t="b">
        <v>0</v>
      </c>
      <c r="O362" t="str">
        <f>_xlfn.XLOOKUP(WB_cost[[#This Row],[Склад]]&amp;WB_cost[[#This Row],[Тип поставки]],StatTbl[Join],StatTbl[Status])</f>
        <v>Игнорируем</v>
      </c>
    </row>
    <row r="363" spans="4:15" x14ac:dyDescent="0.45">
      <c r="D363" t="s">
        <v>359</v>
      </c>
      <c r="E363" t="s">
        <v>14</v>
      </c>
      <c r="F363" t="s">
        <v>6</v>
      </c>
      <c r="G363" t="s">
        <v>195</v>
      </c>
      <c r="H363" t="s">
        <v>195</v>
      </c>
      <c r="I363" t="s">
        <v>300</v>
      </c>
      <c r="J363" t="s">
        <v>301</v>
      </c>
      <c r="K363" t="s">
        <v>227</v>
      </c>
      <c r="L363" t="s">
        <v>227</v>
      </c>
      <c r="M363" t="b">
        <v>0</v>
      </c>
      <c r="N363" t="b">
        <v>0</v>
      </c>
      <c r="O363" t="str">
        <f>_xlfn.XLOOKUP(WB_cost[[#This Row],[Склад]]&amp;WB_cost[[#This Row],[Тип поставки]],StatTbl[Join],StatTbl[Status])</f>
        <v>Игнорируем</v>
      </c>
    </row>
    <row r="364" spans="4:15" x14ac:dyDescent="0.45">
      <c r="D364" t="s">
        <v>260</v>
      </c>
      <c r="E364" t="s">
        <v>174</v>
      </c>
      <c r="F364" t="s">
        <v>107</v>
      </c>
      <c r="G364" t="s">
        <v>196</v>
      </c>
      <c r="H364" t="s">
        <v>196</v>
      </c>
      <c r="I364" t="s">
        <v>302</v>
      </c>
      <c r="J364" t="s">
        <v>303</v>
      </c>
      <c r="K364" t="s">
        <v>236</v>
      </c>
      <c r="L364" t="s">
        <v>236</v>
      </c>
      <c r="M364" t="b">
        <v>1</v>
      </c>
      <c r="N364" t="b">
        <v>0</v>
      </c>
      <c r="O364" t="str">
        <f>_xlfn.XLOOKUP(WB_cost[[#This Row],[Склад]]&amp;WB_cost[[#This Row],[Тип поставки]],StatTbl[Join],StatTbl[Status])</f>
        <v>Игнорируем</v>
      </c>
    </row>
    <row r="365" spans="4:15" x14ac:dyDescent="0.45">
      <c r="D365" t="s">
        <v>261</v>
      </c>
      <c r="E365" t="s">
        <v>174</v>
      </c>
      <c r="F365" t="s">
        <v>107</v>
      </c>
      <c r="G365" t="s">
        <v>196</v>
      </c>
      <c r="H365" t="s">
        <v>196</v>
      </c>
      <c r="I365" t="s">
        <v>302</v>
      </c>
      <c r="J365" t="s">
        <v>303</v>
      </c>
      <c r="K365" t="s">
        <v>236</v>
      </c>
      <c r="L365" t="s">
        <v>236</v>
      </c>
      <c r="M365" t="b">
        <v>1</v>
      </c>
      <c r="N365" t="b">
        <v>0</v>
      </c>
      <c r="O365" t="str">
        <f>_xlfn.XLOOKUP(WB_cost[[#This Row],[Склад]]&amp;WB_cost[[#This Row],[Тип поставки]],StatTbl[Join],StatTbl[Status])</f>
        <v>Игнорируем</v>
      </c>
    </row>
    <row r="366" spans="4:15" x14ac:dyDescent="0.45">
      <c r="D366" t="s">
        <v>262</v>
      </c>
      <c r="E366" t="s">
        <v>174</v>
      </c>
      <c r="F366" t="s">
        <v>107</v>
      </c>
      <c r="G366" t="s">
        <v>196</v>
      </c>
      <c r="H366" t="s">
        <v>196</v>
      </c>
      <c r="I366" t="s">
        <v>302</v>
      </c>
      <c r="J366" t="s">
        <v>303</v>
      </c>
      <c r="K366" t="s">
        <v>236</v>
      </c>
      <c r="L366" t="s">
        <v>236</v>
      </c>
      <c r="M366" t="b">
        <v>1</v>
      </c>
      <c r="N366" t="b">
        <v>0</v>
      </c>
      <c r="O366" t="str">
        <f>_xlfn.XLOOKUP(WB_cost[[#This Row],[Склад]]&amp;WB_cost[[#This Row],[Тип поставки]],StatTbl[Join],StatTbl[Status])</f>
        <v>Игнорируем</v>
      </c>
    </row>
    <row r="367" spans="4:15" x14ac:dyDescent="0.45">
      <c r="D367" t="s">
        <v>263</v>
      </c>
      <c r="E367" t="s">
        <v>174</v>
      </c>
      <c r="F367" t="s">
        <v>107</v>
      </c>
      <c r="G367" t="s">
        <v>196</v>
      </c>
      <c r="H367" t="s">
        <v>196</v>
      </c>
      <c r="I367" t="s">
        <v>302</v>
      </c>
      <c r="J367" t="s">
        <v>303</v>
      </c>
      <c r="K367" t="s">
        <v>236</v>
      </c>
      <c r="L367" t="s">
        <v>236</v>
      </c>
      <c r="M367" t="b">
        <v>1</v>
      </c>
      <c r="N367" t="b">
        <v>0</v>
      </c>
      <c r="O367" t="str">
        <f>_xlfn.XLOOKUP(WB_cost[[#This Row],[Склад]]&amp;WB_cost[[#This Row],[Тип поставки]],StatTbl[Join],StatTbl[Status])</f>
        <v>Игнорируем</v>
      </c>
    </row>
    <row r="368" spans="4:15" x14ac:dyDescent="0.45">
      <c r="D368" t="s">
        <v>264</v>
      </c>
      <c r="E368" t="s">
        <v>174</v>
      </c>
      <c r="F368" t="s">
        <v>107</v>
      </c>
      <c r="G368" t="s">
        <v>196</v>
      </c>
      <c r="H368" t="s">
        <v>196</v>
      </c>
      <c r="I368" t="s">
        <v>302</v>
      </c>
      <c r="J368" t="s">
        <v>303</v>
      </c>
      <c r="K368" t="s">
        <v>236</v>
      </c>
      <c r="L368" t="s">
        <v>236</v>
      </c>
      <c r="M368" t="b">
        <v>1</v>
      </c>
      <c r="N368" t="b">
        <v>0</v>
      </c>
      <c r="O368" t="str">
        <f>_xlfn.XLOOKUP(WB_cost[[#This Row],[Склад]]&amp;WB_cost[[#This Row],[Тип поставки]],StatTbl[Join],StatTbl[Status])</f>
        <v>Игнорируем</v>
      </c>
    </row>
    <row r="369" spans="4:15" x14ac:dyDescent="0.45">
      <c r="D369" t="s">
        <v>285</v>
      </c>
      <c r="E369" t="s">
        <v>174</v>
      </c>
      <c r="F369" t="s">
        <v>107</v>
      </c>
      <c r="G369" t="s">
        <v>196</v>
      </c>
      <c r="H369" t="s">
        <v>196</v>
      </c>
      <c r="I369" t="s">
        <v>302</v>
      </c>
      <c r="J369" t="s">
        <v>303</v>
      </c>
      <c r="K369" t="s">
        <v>236</v>
      </c>
      <c r="L369" t="s">
        <v>236</v>
      </c>
      <c r="M369" t="b">
        <v>1</v>
      </c>
      <c r="N369" t="b">
        <v>0</v>
      </c>
      <c r="O369" t="str">
        <f>_xlfn.XLOOKUP(WB_cost[[#This Row],[Склад]]&amp;WB_cost[[#This Row],[Тип поставки]],StatTbl[Join],StatTbl[Status])</f>
        <v>Игнорируем</v>
      </c>
    </row>
    <row r="370" spans="4:15" x14ac:dyDescent="0.45">
      <c r="D370" t="s">
        <v>286</v>
      </c>
      <c r="E370" t="s">
        <v>174</v>
      </c>
      <c r="F370" t="s">
        <v>107</v>
      </c>
      <c r="G370" t="s">
        <v>196</v>
      </c>
      <c r="H370" t="s">
        <v>196</v>
      </c>
      <c r="I370" t="s">
        <v>302</v>
      </c>
      <c r="J370" t="s">
        <v>303</v>
      </c>
      <c r="K370" t="s">
        <v>236</v>
      </c>
      <c r="L370" t="s">
        <v>236</v>
      </c>
      <c r="M370" t="b">
        <v>1</v>
      </c>
      <c r="N370" t="b">
        <v>0</v>
      </c>
      <c r="O370" t="str">
        <f>_xlfn.XLOOKUP(WB_cost[[#This Row],[Склад]]&amp;WB_cost[[#This Row],[Тип поставки]],StatTbl[Join],StatTbl[Status])</f>
        <v>Игнорируем</v>
      </c>
    </row>
    <row r="371" spans="4:15" x14ac:dyDescent="0.45">
      <c r="D371" t="s">
        <v>287</v>
      </c>
      <c r="E371" t="s">
        <v>174</v>
      </c>
      <c r="F371" t="s">
        <v>107</v>
      </c>
      <c r="G371" t="s">
        <v>196</v>
      </c>
      <c r="H371" t="s">
        <v>196</v>
      </c>
      <c r="I371" t="s">
        <v>302</v>
      </c>
      <c r="J371" t="s">
        <v>303</v>
      </c>
      <c r="K371" t="s">
        <v>236</v>
      </c>
      <c r="L371" t="s">
        <v>236</v>
      </c>
      <c r="M371" t="b">
        <v>1</v>
      </c>
      <c r="N371" t="b">
        <v>0</v>
      </c>
      <c r="O371" t="str">
        <f>_xlfn.XLOOKUP(WB_cost[[#This Row],[Склад]]&amp;WB_cost[[#This Row],[Тип поставки]],StatTbl[Join],StatTbl[Status])</f>
        <v>Игнорируем</v>
      </c>
    </row>
    <row r="372" spans="4:15" x14ac:dyDescent="0.45">
      <c r="D372" t="s">
        <v>288</v>
      </c>
      <c r="E372" t="s">
        <v>174</v>
      </c>
      <c r="F372" t="s">
        <v>107</v>
      </c>
      <c r="G372" t="s">
        <v>196</v>
      </c>
      <c r="H372" t="s">
        <v>196</v>
      </c>
      <c r="I372" t="s">
        <v>302</v>
      </c>
      <c r="J372" t="s">
        <v>303</v>
      </c>
      <c r="K372" t="s">
        <v>236</v>
      </c>
      <c r="L372" t="s">
        <v>236</v>
      </c>
      <c r="M372" t="b">
        <v>1</v>
      </c>
      <c r="N372" t="b">
        <v>0</v>
      </c>
      <c r="O372" t="str">
        <f>_xlfn.XLOOKUP(WB_cost[[#This Row],[Склад]]&amp;WB_cost[[#This Row],[Тип поставки]],StatTbl[Join],StatTbl[Status])</f>
        <v>Игнорируем</v>
      </c>
    </row>
    <row r="373" spans="4:15" x14ac:dyDescent="0.45">
      <c r="D373" t="s">
        <v>289</v>
      </c>
      <c r="E373" t="s">
        <v>174</v>
      </c>
      <c r="F373" t="s">
        <v>107</v>
      </c>
      <c r="G373" t="s">
        <v>196</v>
      </c>
      <c r="H373" t="s">
        <v>196</v>
      </c>
      <c r="I373" t="s">
        <v>302</v>
      </c>
      <c r="J373" t="s">
        <v>303</v>
      </c>
      <c r="K373" t="s">
        <v>236</v>
      </c>
      <c r="L373" t="s">
        <v>236</v>
      </c>
      <c r="M373" t="b">
        <v>1</v>
      </c>
      <c r="N373" t="b">
        <v>0</v>
      </c>
      <c r="O373" t="str">
        <f>_xlfn.XLOOKUP(WB_cost[[#This Row],[Склад]]&amp;WB_cost[[#This Row],[Тип поставки]],StatTbl[Join],StatTbl[Status])</f>
        <v>Игнорируем</v>
      </c>
    </row>
    <row r="374" spans="4:15" x14ac:dyDescent="0.45">
      <c r="D374" t="s">
        <v>353</v>
      </c>
      <c r="E374" t="s">
        <v>174</v>
      </c>
      <c r="F374" t="s">
        <v>107</v>
      </c>
      <c r="G374" t="s">
        <v>196</v>
      </c>
      <c r="H374" t="s">
        <v>196</v>
      </c>
      <c r="I374" t="s">
        <v>302</v>
      </c>
      <c r="J374" t="s">
        <v>303</v>
      </c>
      <c r="K374" t="s">
        <v>236</v>
      </c>
      <c r="L374" t="s">
        <v>236</v>
      </c>
      <c r="M374" t="b">
        <v>1</v>
      </c>
      <c r="N374" t="b">
        <v>0</v>
      </c>
      <c r="O374" t="str">
        <f>_xlfn.XLOOKUP(WB_cost[[#This Row],[Склад]]&amp;WB_cost[[#This Row],[Тип поставки]],StatTbl[Join],StatTbl[Status])</f>
        <v>Игнорируем</v>
      </c>
    </row>
    <row r="375" spans="4:15" x14ac:dyDescent="0.45">
      <c r="D375" t="s">
        <v>354</v>
      </c>
      <c r="E375" t="s">
        <v>174</v>
      </c>
      <c r="F375" t="s">
        <v>107</v>
      </c>
      <c r="G375" t="s">
        <v>196</v>
      </c>
      <c r="H375" t="s">
        <v>196</v>
      </c>
      <c r="I375" t="s">
        <v>302</v>
      </c>
      <c r="J375" t="s">
        <v>303</v>
      </c>
      <c r="K375" t="s">
        <v>236</v>
      </c>
      <c r="L375" t="s">
        <v>236</v>
      </c>
      <c r="M375" t="b">
        <v>1</v>
      </c>
      <c r="N375" t="b">
        <v>0</v>
      </c>
      <c r="O375" t="str">
        <f>_xlfn.XLOOKUP(WB_cost[[#This Row],[Склад]]&amp;WB_cost[[#This Row],[Тип поставки]],StatTbl[Join],StatTbl[Status])</f>
        <v>Игнорируем</v>
      </c>
    </row>
    <row r="376" spans="4:15" x14ac:dyDescent="0.45">
      <c r="D376" t="s">
        <v>357</v>
      </c>
      <c r="E376" t="s">
        <v>174</v>
      </c>
      <c r="F376" t="s">
        <v>107</v>
      </c>
      <c r="G376" t="s">
        <v>196</v>
      </c>
      <c r="H376" t="s">
        <v>196</v>
      </c>
      <c r="I376" t="s">
        <v>302</v>
      </c>
      <c r="J376" t="s">
        <v>303</v>
      </c>
      <c r="K376" t="s">
        <v>236</v>
      </c>
      <c r="L376" t="s">
        <v>236</v>
      </c>
      <c r="M376" t="b">
        <v>1</v>
      </c>
      <c r="N376" t="b">
        <v>0</v>
      </c>
      <c r="O376" t="str">
        <f>_xlfn.XLOOKUP(WB_cost[[#This Row],[Склад]]&amp;WB_cost[[#This Row],[Тип поставки]],StatTbl[Join],StatTbl[Status])</f>
        <v>Игнорируем</v>
      </c>
    </row>
    <row r="377" spans="4:15" x14ac:dyDescent="0.45">
      <c r="D377" t="s">
        <v>358</v>
      </c>
      <c r="E377" t="s">
        <v>174</v>
      </c>
      <c r="F377" t="s">
        <v>107</v>
      </c>
      <c r="G377" t="s">
        <v>196</v>
      </c>
      <c r="H377" t="s">
        <v>196</v>
      </c>
      <c r="I377" t="s">
        <v>302</v>
      </c>
      <c r="J377" t="s">
        <v>303</v>
      </c>
      <c r="K377" t="s">
        <v>236</v>
      </c>
      <c r="L377" t="s">
        <v>236</v>
      </c>
      <c r="M377" t="b">
        <v>1</v>
      </c>
      <c r="N377" t="b">
        <v>0</v>
      </c>
      <c r="O377" t="str">
        <f>_xlfn.XLOOKUP(WB_cost[[#This Row],[Склад]]&amp;WB_cost[[#This Row],[Тип поставки]],StatTbl[Join],StatTbl[Status])</f>
        <v>Игнорируем</v>
      </c>
    </row>
    <row r="378" spans="4:15" x14ac:dyDescent="0.45">
      <c r="D378" t="s">
        <v>359</v>
      </c>
      <c r="E378" t="s">
        <v>174</v>
      </c>
      <c r="F378" t="s">
        <v>107</v>
      </c>
      <c r="G378" t="s">
        <v>196</v>
      </c>
      <c r="H378" t="s">
        <v>196</v>
      </c>
      <c r="I378" t="s">
        <v>302</v>
      </c>
      <c r="J378" t="s">
        <v>303</v>
      </c>
      <c r="K378" t="s">
        <v>236</v>
      </c>
      <c r="L378" t="s">
        <v>236</v>
      </c>
      <c r="M378" t="b">
        <v>1</v>
      </c>
      <c r="N378" t="b">
        <v>0</v>
      </c>
      <c r="O378" t="str">
        <f>_xlfn.XLOOKUP(WB_cost[[#This Row],[Склад]]&amp;WB_cost[[#This Row],[Тип поставки]],StatTbl[Join],StatTbl[Status])</f>
        <v>Игнорируем</v>
      </c>
    </row>
    <row r="379" spans="4:15" x14ac:dyDescent="0.45">
      <c r="D379" t="s">
        <v>260</v>
      </c>
      <c r="E379" t="s">
        <v>174</v>
      </c>
      <c r="F379" t="s">
        <v>108</v>
      </c>
      <c r="M379" t="b">
        <v>0</v>
      </c>
      <c r="N379" t="b">
        <v>1</v>
      </c>
      <c r="O379" t="str">
        <f>_xlfn.XLOOKUP(WB_cost[[#This Row],[Склад]]&amp;WB_cost[[#This Row],[Тип поставки]],StatTbl[Join],StatTbl[Status])</f>
        <v>Игнорируем</v>
      </c>
    </row>
    <row r="380" spans="4:15" x14ac:dyDescent="0.45">
      <c r="D380" t="s">
        <v>261</v>
      </c>
      <c r="E380" t="s">
        <v>174</v>
      </c>
      <c r="F380" t="s">
        <v>108</v>
      </c>
      <c r="M380" t="b">
        <v>0</v>
      </c>
      <c r="N380" t="b">
        <v>1</v>
      </c>
      <c r="O380" t="str">
        <f>_xlfn.XLOOKUP(WB_cost[[#This Row],[Склад]]&amp;WB_cost[[#This Row],[Тип поставки]],StatTbl[Join],StatTbl[Status])</f>
        <v>Игнорируем</v>
      </c>
    </row>
    <row r="381" spans="4:15" x14ac:dyDescent="0.45">
      <c r="D381" t="s">
        <v>262</v>
      </c>
      <c r="E381" t="s">
        <v>174</v>
      </c>
      <c r="F381" t="s">
        <v>108</v>
      </c>
      <c r="M381" t="b">
        <v>0</v>
      </c>
      <c r="N381" t="b">
        <v>1</v>
      </c>
      <c r="O381" t="str">
        <f>_xlfn.XLOOKUP(WB_cost[[#This Row],[Склад]]&amp;WB_cost[[#This Row],[Тип поставки]],StatTbl[Join],StatTbl[Status])</f>
        <v>Игнорируем</v>
      </c>
    </row>
    <row r="382" spans="4:15" x14ac:dyDescent="0.45">
      <c r="D382" t="s">
        <v>263</v>
      </c>
      <c r="E382" t="s">
        <v>174</v>
      </c>
      <c r="F382" t="s">
        <v>108</v>
      </c>
      <c r="M382" t="b">
        <v>0</v>
      </c>
      <c r="N382" t="b">
        <v>1</v>
      </c>
      <c r="O382" t="str">
        <f>_xlfn.XLOOKUP(WB_cost[[#This Row],[Склад]]&amp;WB_cost[[#This Row],[Тип поставки]],StatTbl[Join],StatTbl[Status])</f>
        <v>Игнорируем</v>
      </c>
    </row>
    <row r="383" spans="4:15" x14ac:dyDescent="0.45">
      <c r="D383" t="s">
        <v>264</v>
      </c>
      <c r="E383" t="s">
        <v>174</v>
      </c>
      <c r="F383" t="s">
        <v>108</v>
      </c>
      <c r="M383" t="b">
        <v>0</v>
      </c>
      <c r="N383" t="b">
        <v>1</v>
      </c>
      <c r="O383" t="str">
        <f>_xlfn.XLOOKUP(WB_cost[[#This Row],[Склад]]&amp;WB_cost[[#This Row],[Тип поставки]],StatTbl[Join],StatTbl[Status])</f>
        <v>Игнорируем</v>
      </c>
    </row>
    <row r="384" spans="4:15" x14ac:dyDescent="0.45">
      <c r="D384" t="s">
        <v>285</v>
      </c>
      <c r="E384" t="s">
        <v>174</v>
      </c>
      <c r="F384" t="s">
        <v>108</v>
      </c>
      <c r="M384" t="b">
        <v>0</v>
      </c>
      <c r="N384" t="b">
        <v>1</v>
      </c>
      <c r="O384" t="str">
        <f>_xlfn.XLOOKUP(WB_cost[[#This Row],[Склад]]&amp;WB_cost[[#This Row],[Тип поставки]],StatTbl[Join],StatTbl[Status])</f>
        <v>Игнорируем</v>
      </c>
    </row>
    <row r="385" spans="4:15" x14ac:dyDescent="0.45">
      <c r="D385" t="s">
        <v>286</v>
      </c>
      <c r="E385" t="s">
        <v>174</v>
      </c>
      <c r="F385" t="s">
        <v>108</v>
      </c>
      <c r="M385" t="b">
        <v>0</v>
      </c>
      <c r="N385" t="b">
        <v>1</v>
      </c>
      <c r="O385" t="str">
        <f>_xlfn.XLOOKUP(WB_cost[[#This Row],[Склад]]&amp;WB_cost[[#This Row],[Тип поставки]],StatTbl[Join],StatTbl[Status])</f>
        <v>Игнорируем</v>
      </c>
    </row>
    <row r="386" spans="4:15" x14ac:dyDescent="0.45">
      <c r="D386" t="s">
        <v>287</v>
      </c>
      <c r="E386" t="s">
        <v>174</v>
      </c>
      <c r="F386" t="s">
        <v>108</v>
      </c>
      <c r="M386" t="b">
        <v>0</v>
      </c>
      <c r="N386" t="b">
        <v>1</v>
      </c>
      <c r="O386" t="str">
        <f>_xlfn.XLOOKUP(WB_cost[[#This Row],[Склад]]&amp;WB_cost[[#This Row],[Тип поставки]],StatTbl[Join],StatTbl[Status])</f>
        <v>Игнорируем</v>
      </c>
    </row>
    <row r="387" spans="4:15" x14ac:dyDescent="0.45">
      <c r="D387" t="s">
        <v>288</v>
      </c>
      <c r="E387" t="s">
        <v>174</v>
      </c>
      <c r="F387" t="s">
        <v>108</v>
      </c>
      <c r="M387" t="b">
        <v>0</v>
      </c>
      <c r="N387" t="b">
        <v>1</v>
      </c>
      <c r="O387" t="str">
        <f>_xlfn.XLOOKUP(WB_cost[[#This Row],[Склад]]&amp;WB_cost[[#This Row],[Тип поставки]],StatTbl[Join],StatTbl[Status])</f>
        <v>Игнорируем</v>
      </c>
    </row>
    <row r="388" spans="4:15" x14ac:dyDescent="0.45">
      <c r="D388" t="s">
        <v>289</v>
      </c>
      <c r="E388" t="s">
        <v>174</v>
      </c>
      <c r="F388" t="s">
        <v>108</v>
      </c>
      <c r="M388" t="b">
        <v>0</v>
      </c>
      <c r="N388" t="b">
        <v>1</v>
      </c>
      <c r="O388" t="str">
        <f>_xlfn.XLOOKUP(WB_cost[[#This Row],[Склад]]&amp;WB_cost[[#This Row],[Тип поставки]],StatTbl[Join],StatTbl[Status])</f>
        <v>Игнорируем</v>
      </c>
    </row>
    <row r="389" spans="4:15" x14ac:dyDescent="0.45">
      <c r="D389" t="s">
        <v>353</v>
      </c>
      <c r="E389" t="s">
        <v>174</v>
      </c>
      <c r="F389" t="s">
        <v>108</v>
      </c>
      <c r="M389" t="b">
        <v>0</v>
      </c>
      <c r="N389" t="b">
        <v>1</v>
      </c>
      <c r="O389" t="str">
        <f>_xlfn.XLOOKUP(WB_cost[[#This Row],[Склад]]&amp;WB_cost[[#This Row],[Тип поставки]],StatTbl[Join],StatTbl[Status])</f>
        <v>Игнорируем</v>
      </c>
    </row>
    <row r="390" spans="4:15" x14ac:dyDescent="0.45">
      <c r="D390" t="s">
        <v>354</v>
      </c>
      <c r="E390" t="s">
        <v>174</v>
      </c>
      <c r="F390" t="s">
        <v>108</v>
      </c>
      <c r="M390" t="b">
        <v>0</v>
      </c>
      <c r="N390" t="b">
        <v>1</v>
      </c>
      <c r="O390" t="str">
        <f>_xlfn.XLOOKUP(WB_cost[[#This Row],[Склад]]&amp;WB_cost[[#This Row],[Тип поставки]],StatTbl[Join],StatTbl[Status])</f>
        <v>Игнорируем</v>
      </c>
    </row>
    <row r="391" spans="4:15" x14ac:dyDescent="0.45">
      <c r="D391" t="s">
        <v>357</v>
      </c>
      <c r="E391" t="s">
        <v>174</v>
      </c>
      <c r="F391" t="s">
        <v>108</v>
      </c>
      <c r="M391" t="b">
        <v>0</v>
      </c>
      <c r="N391" t="b">
        <v>1</v>
      </c>
      <c r="O391" t="str">
        <f>_xlfn.XLOOKUP(WB_cost[[#This Row],[Склад]]&amp;WB_cost[[#This Row],[Тип поставки]],StatTbl[Join],StatTbl[Status])</f>
        <v>Игнорируем</v>
      </c>
    </row>
    <row r="392" spans="4:15" x14ac:dyDescent="0.45">
      <c r="D392" t="s">
        <v>358</v>
      </c>
      <c r="E392" t="s">
        <v>174</v>
      </c>
      <c r="F392" t="s">
        <v>108</v>
      </c>
      <c r="M392" t="b">
        <v>0</v>
      </c>
      <c r="N392" t="b">
        <v>1</v>
      </c>
      <c r="O392" t="str">
        <f>_xlfn.XLOOKUP(WB_cost[[#This Row],[Склад]]&amp;WB_cost[[#This Row],[Тип поставки]],StatTbl[Join],StatTbl[Status])</f>
        <v>Игнорируем</v>
      </c>
    </row>
    <row r="393" spans="4:15" x14ac:dyDescent="0.45">
      <c r="D393" t="s">
        <v>359</v>
      </c>
      <c r="E393" t="s">
        <v>174</v>
      </c>
      <c r="F393" t="s">
        <v>108</v>
      </c>
      <c r="M393" t="b">
        <v>0</v>
      </c>
      <c r="N393" t="b">
        <v>1</v>
      </c>
      <c r="O393" t="str">
        <f>_xlfn.XLOOKUP(WB_cost[[#This Row],[Склад]]&amp;WB_cost[[#This Row],[Тип поставки]],StatTbl[Join],StatTbl[Status])</f>
        <v>Игнорируем</v>
      </c>
    </row>
    <row r="394" spans="4:15" x14ac:dyDescent="0.45">
      <c r="D394" t="s">
        <v>260</v>
      </c>
      <c r="E394" t="s">
        <v>174</v>
      </c>
      <c r="F394" t="s">
        <v>6</v>
      </c>
      <c r="G394" t="s">
        <v>196</v>
      </c>
      <c r="H394" t="s">
        <v>196</v>
      </c>
      <c r="I394" t="s">
        <v>302</v>
      </c>
      <c r="J394" t="s">
        <v>303</v>
      </c>
      <c r="K394" t="s">
        <v>236</v>
      </c>
      <c r="L394" t="s">
        <v>236</v>
      </c>
      <c r="M394" t="b">
        <v>0</v>
      </c>
      <c r="N394" t="b">
        <v>0</v>
      </c>
      <c r="O394" t="str">
        <f>_xlfn.XLOOKUP(WB_cost[[#This Row],[Склад]]&amp;WB_cost[[#This Row],[Тип поставки]],StatTbl[Join],StatTbl[Status])</f>
        <v>Игнорируем</v>
      </c>
    </row>
    <row r="395" spans="4:15" x14ac:dyDescent="0.45">
      <c r="D395" t="s">
        <v>261</v>
      </c>
      <c r="E395" t="s">
        <v>174</v>
      </c>
      <c r="F395" t="s">
        <v>6</v>
      </c>
      <c r="G395" t="s">
        <v>196</v>
      </c>
      <c r="H395" t="s">
        <v>196</v>
      </c>
      <c r="I395" t="s">
        <v>302</v>
      </c>
      <c r="J395" t="s">
        <v>303</v>
      </c>
      <c r="K395" t="s">
        <v>236</v>
      </c>
      <c r="L395" t="s">
        <v>236</v>
      </c>
      <c r="M395" t="b">
        <v>0</v>
      </c>
      <c r="N395" t="b">
        <v>0</v>
      </c>
      <c r="O395" t="str">
        <f>_xlfn.XLOOKUP(WB_cost[[#This Row],[Склад]]&amp;WB_cost[[#This Row],[Тип поставки]],StatTbl[Join],StatTbl[Status])</f>
        <v>Игнорируем</v>
      </c>
    </row>
    <row r="396" spans="4:15" x14ac:dyDescent="0.45">
      <c r="D396" t="s">
        <v>262</v>
      </c>
      <c r="E396" t="s">
        <v>174</v>
      </c>
      <c r="F396" t="s">
        <v>6</v>
      </c>
      <c r="G396" t="s">
        <v>196</v>
      </c>
      <c r="H396" t="s">
        <v>196</v>
      </c>
      <c r="I396" t="s">
        <v>302</v>
      </c>
      <c r="J396" t="s">
        <v>303</v>
      </c>
      <c r="K396" t="s">
        <v>236</v>
      </c>
      <c r="L396" t="s">
        <v>236</v>
      </c>
      <c r="M396" t="b">
        <v>0</v>
      </c>
      <c r="N396" t="b">
        <v>0</v>
      </c>
      <c r="O396" t="str">
        <f>_xlfn.XLOOKUP(WB_cost[[#This Row],[Склад]]&amp;WB_cost[[#This Row],[Тип поставки]],StatTbl[Join],StatTbl[Status])</f>
        <v>Игнорируем</v>
      </c>
    </row>
    <row r="397" spans="4:15" x14ac:dyDescent="0.45">
      <c r="D397" t="s">
        <v>263</v>
      </c>
      <c r="E397" t="s">
        <v>174</v>
      </c>
      <c r="F397" t="s">
        <v>6</v>
      </c>
      <c r="G397" t="s">
        <v>196</v>
      </c>
      <c r="H397" t="s">
        <v>196</v>
      </c>
      <c r="I397" t="s">
        <v>302</v>
      </c>
      <c r="J397" t="s">
        <v>303</v>
      </c>
      <c r="K397" t="s">
        <v>236</v>
      </c>
      <c r="L397" t="s">
        <v>236</v>
      </c>
      <c r="M397" t="b">
        <v>0</v>
      </c>
      <c r="N397" t="b">
        <v>0</v>
      </c>
      <c r="O397" t="str">
        <f>_xlfn.XLOOKUP(WB_cost[[#This Row],[Склад]]&amp;WB_cost[[#This Row],[Тип поставки]],StatTbl[Join],StatTbl[Status])</f>
        <v>Игнорируем</v>
      </c>
    </row>
    <row r="398" spans="4:15" x14ac:dyDescent="0.45">
      <c r="D398" t="s">
        <v>264</v>
      </c>
      <c r="E398" t="s">
        <v>174</v>
      </c>
      <c r="F398" t="s">
        <v>6</v>
      </c>
      <c r="G398" t="s">
        <v>196</v>
      </c>
      <c r="H398" t="s">
        <v>196</v>
      </c>
      <c r="I398" t="s">
        <v>302</v>
      </c>
      <c r="J398" t="s">
        <v>303</v>
      </c>
      <c r="K398" t="s">
        <v>236</v>
      </c>
      <c r="L398" t="s">
        <v>236</v>
      </c>
      <c r="M398" t="b">
        <v>0</v>
      </c>
      <c r="N398" t="b">
        <v>0</v>
      </c>
      <c r="O398" t="str">
        <f>_xlfn.XLOOKUP(WB_cost[[#This Row],[Склад]]&amp;WB_cost[[#This Row],[Тип поставки]],StatTbl[Join],StatTbl[Status])</f>
        <v>Игнорируем</v>
      </c>
    </row>
    <row r="399" spans="4:15" x14ac:dyDescent="0.45">
      <c r="D399" t="s">
        <v>285</v>
      </c>
      <c r="E399" t="s">
        <v>174</v>
      </c>
      <c r="F399" t="s">
        <v>6</v>
      </c>
      <c r="G399" t="s">
        <v>196</v>
      </c>
      <c r="H399" t="s">
        <v>196</v>
      </c>
      <c r="I399" t="s">
        <v>302</v>
      </c>
      <c r="J399" t="s">
        <v>303</v>
      </c>
      <c r="K399" t="s">
        <v>236</v>
      </c>
      <c r="L399" t="s">
        <v>236</v>
      </c>
      <c r="M399" t="b">
        <v>0</v>
      </c>
      <c r="N399" t="b">
        <v>0</v>
      </c>
      <c r="O399" t="str">
        <f>_xlfn.XLOOKUP(WB_cost[[#This Row],[Склад]]&amp;WB_cost[[#This Row],[Тип поставки]],StatTbl[Join],StatTbl[Status])</f>
        <v>Игнорируем</v>
      </c>
    </row>
    <row r="400" spans="4:15" x14ac:dyDescent="0.45">
      <c r="D400" t="s">
        <v>286</v>
      </c>
      <c r="E400" t="s">
        <v>174</v>
      </c>
      <c r="F400" t="s">
        <v>6</v>
      </c>
      <c r="G400" t="s">
        <v>196</v>
      </c>
      <c r="H400" t="s">
        <v>196</v>
      </c>
      <c r="I400" t="s">
        <v>302</v>
      </c>
      <c r="J400" t="s">
        <v>303</v>
      </c>
      <c r="K400" t="s">
        <v>236</v>
      </c>
      <c r="L400" t="s">
        <v>236</v>
      </c>
      <c r="M400" t="b">
        <v>0</v>
      </c>
      <c r="N400" t="b">
        <v>0</v>
      </c>
      <c r="O400" t="str">
        <f>_xlfn.XLOOKUP(WB_cost[[#This Row],[Склад]]&amp;WB_cost[[#This Row],[Тип поставки]],StatTbl[Join],StatTbl[Status])</f>
        <v>Игнорируем</v>
      </c>
    </row>
    <row r="401" spans="4:15" x14ac:dyDescent="0.45">
      <c r="D401" t="s">
        <v>287</v>
      </c>
      <c r="E401" t="s">
        <v>174</v>
      </c>
      <c r="F401" t="s">
        <v>6</v>
      </c>
      <c r="G401" t="s">
        <v>196</v>
      </c>
      <c r="H401" t="s">
        <v>196</v>
      </c>
      <c r="I401" t="s">
        <v>302</v>
      </c>
      <c r="J401" t="s">
        <v>303</v>
      </c>
      <c r="K401" t="s">
        <v>236</v>
      </c>
      <c r="L401" t="s">
        <v>236</v>
      </c>
      <c r="M401" t="b">
        <v>0</v>
      </c>
      <c r="N401" t="b">
        <v>0</v>
      </c>
      <c r="O401" t="str">
        <f>_xlfn.XLOOKUP(WB_cost[[#This Row],[Склад]]&amp;WB_cost[[#This Row],[Тип поставки]],StatTbl[Join],StatTbl[Status])</f>
        <v>Игнорируем</v>
      </c>
    </row>
    <row r="402" spans="4:15" x14ac:dyDescent="0.45">
      <c r="D402" t="s">
        <v>288</v>
      </c>
      <c r="E402" t="s">
        <v>174</v>
      </c>
      <c r="F402" t="s">
        <v>6</v>
      </c>
      <c r="G402" t="s">
        <v>196</v>
      </c>
      <c r="H402" t="s">
        <v>196</v>
      </c>
      <c r="I402" t="s">
        <v>302</v>
      </c>
      <c r="J402" t="s">
        <v>303</v>
      </c>
      <c r="K402" t="s">
        <v>236</v>
      </c>
      <c r="L402" t="s">
        <v>236</v>
      </c>
      <c r="M402" t="b">
        <v>0</v>
      </c>
      <c r="N402" t="b">
        <v>0</v>
      </c>
      <c r="O402" t="str">
        <f>_xlfn.XLOOKUP(WB_cost[[#This Row],[Склад]]&amp;WB_cost[[#This Row],[Тип поставки]],StatTbl[Join],StatTbl[Status])</f>
        <v>Игнорируем</v>
      </c>
    </row>
    <row r="403" spans="4:15" x14ac:dyDescent="0.45">
      <c r="D403" t="s">
        <v>289</v>
      </c>
      <c r="E403" t="s">
        <v>174</v>
      </c>
      <c r="F403" t="s">
        <v>6</v>
      </c>
      <c r="G403" t="s">
        <v>196</v>
      </c>
      <c r="H403" t="s">
        <v>196</v>
      </c>
      <c r="I403" t="s">
        <v>302</v>
      </c>
      <c r="J403" t="s">
        <v>303</v>
      </c>
      <c r="K403" t="s">
        <v>236</v>
      </c>
      <c r="L403" t="s">
        <v>236</v>
      </c>
      <c r="M403" t="b">
        <v>0</v>
      </c>
      <c r="N403" t="b">
        <v>0</v>
      </c>
      <c r="O403" t="str">
        <f>_xlfn.XLOOKUP(WB_cost[[#This Row],[Склад]]&amp;WB_cost[[#This Row],[Тип поставки]],StatTbl[Join],StatTbl[Status])</f>
        <v>Игнорируем</v>
      </c>
    </row>
    <row r="404" spans="4:15" x14ac:dyDescent="0.45">
      <c r="D404" t="s">
        <v>353</v>
      </c>
      <c r="E404" t="s">
        <v>174</v>
      </c>
      <c r="F404" t="s">
        <v>6</v>
      </c>
      <c r="G404" t="s">
        <v>196</v>
      </c>
      <c r="H404" t="s">
        <v>196</v>
      </c>
      <c r="I404" t="s">
        <v>302</v>
      </c>
      <c r="J404" t="s">
        <v>303</v>
      </c>
      <c r="K404" t="s">
        <v>236</v>
      </c>
      <c r="L404" t="s">
        <v>236</v>
      </c>
      <c r="M404" t="b">
        <v>0</v>
      </c>
      <c r="N404" t="b">
        <v>0</v>
      </c>
      <c r="O404" t="str">
        <f>_xlfn.XLOOKUP(WB_cost[[#This Row],[Склад]]&amp;WB_cost[[#This Row],[Тип поставки]],StatTbl[Join],StatTbl[Status])</f>
        <v>Игнорируем</v>
      </c>
    </row>
    <row r="405" spans="4:15" x14ac:dyDescent="0.45">
      <c r="D405" t="s">
        <v>354</v>
      </c>
      <c r="E405" t="s">
        <v>174</v>
      </c>
      <c r="F405" t="s">
        <v>6</v>
      </c>
      <c r="G405" t="s">
        <v>196</v>
      </c>
      <c r="H405" t="s">
        <v>196</v>
      </c>
      <c r="I405" t="s">
        <v>302</v>
      </c>
      <c r="J405" t="s">
        <v>303</v>
      </c>
      <c r="K405" t="s">
        <v>236</v>
      </c>
      <c r="L405" t="s">
        <v>236</v>
      </c>
      <c r="M405" t="b">
        <v>0</v>
      </c>
      <c r="N405" t="b">
        <v>0</v>
      </c>
      <c r="O405" t="str">
        <f>_xlfn.XLOOKUP(WB_cost[[#This Row],[Склад]]&amp;WB_cost[[#This Row],[Тип поставки]],StatTbl[Join],StatTbl[Status])</f>
        <v>Игнорируем</v>
      </c>
    </row>
    <row r="406" spans="4:15" x14ac:dyDescent="0.45">
      <c r="D406" t="s">
        <v>357</v>
      </c>
      <c r="E406" t="s">
        <v>174</v>
      </c>
      <c r="F406" t="s">
        <v>6</v>
      </c>
      <c r="G406" t="s">
        <v>196</v>
      </c>
      <c r="H406" t="s">
        <v>196</v>
      </c>
      <c r="I406" t="s">
        <v>302</v>
      </c>
      <c r="J406" t="s">
        <v>303</v>
      </c>
      <c r="K406" t="s">
        <v>236</v>
      </c>
      <c r="L406" t="s">
        <v>236</v>
      </c>
      <c r="M406" t="b">
        <v>0</v>
      </c>
      <c r="N406" t="b">
        <v>0</v>
      </c>
      <c r="O406" t="str">
        <f>_xlfn.XLOOKUP(WB_cost[[#This Row],[Склад]]&amp;WB_cost[[#This Row],[Тип поставки]],StatTbl[Join],StatTbl[Status])</f>
        <v>Игнорируем</v>
      </c>
    </row>
    <row r="407" spans="4:15" x14ac:dyDescent="0.45">
      <c r="D407" t="s">
        <v>358</v>
      </c>
      <c r="E407" t="s">
        <v>174</v>
      </c>
      <c r="F407" t="s">
        <v>6</v>
      </c>
      <c r="G407" t="s">
        <v>196</v>
      </c>
      <c r="H407" t="s">
        <v>196</v>
      </c>
      <c r="I407" t="s">
        <v>302</v>
      </c>
      <c r="J407" t="s">
        <v>303</v>
      </c>
      <c r="K407" t="s">
        <v>236</v>
      </c>
      <c r="L407" t="s">
        <v>236</v>
      </c>
      <c r="M407" t="b">
        <v>0</v>
      </c>
      <c r="N407" t="b">
        <v>0</v>
      </c>
      <c r="O407" t="str">
        <f>_xlfn.XLOOKUP(WB_cost[[#This Row],[Склад]]&amp;WB_cost[[#This Row],[Тип поставки]],StatTbl[Join],StatTbl[Status])</f>
        <v>Игнорируем</v>
      </c>
    </row>
    <row r="408" spans="4:15" x14ac:dyDescent="0.45">
      <c r="D408" t="s">
        <v>359</v>
      </c>
      <c r="E408" t="s">
        <v>174</v>
      </c>
      <c r="F408" t="s">
        <v>6</v>
      </c>
      <c r="G408" t="s">
        <v>196</v>
      </c>
      <c r="H408" t="s">
        <v>196</v>
      </c>
      <c r="I408" t="s">
        <v>302</v>
      </c>
      <c r="J408" t="s">
        <v>303</v>
      </c>
      <c r="K408" t="s">
        <v>236</v>
      </c>
      <c r="L408" t="s">
        <v>236</v>
      </c>
      <c r="M408" t="b">
        <v>0</v>
      </c>
      <c r="N408" t="b">
        <v>0</v>
      </c>
      <c r="O408" t="str">
        <f>_xlfn.XLOOKUP(WB_cost[[#This Row],[Склад]]&amp;WB_cost[[#This Row],[Тип поставки]],StatTbl[Join],StatTbl[Status])</f>
        <v>Игнорируем</v>
      </c>
    </row>
    <row r="409" spans="4:15" x14ac:dyDescent="0.45">
      <c r="D409" t="s">
        <v>260</v>
      </c>
      <c r="E409" t="s">
        <v>15</v>
      </c>
      <c r="F409" t="s">
        <v>107</v>
      </c>
      <c r="G409" t="s">
        <v>249</v>
      </c>
      <c r="H409" t="s">
        <v>197</v>
      </c>
      <c r="I409" t="s">
        <v>304</v>
      </c>
      <c r="J409" t="s">
        <v>305</v>
      </c>
      <c r="K409" t="s">
        <v>249</v>
      </c>
      <c r="L409" t="s">
        <v>249</v>
      </c>
      <c r="M409" t="b">
        <v>1</v>
      </c>
      <c r="N409" t="b">
        <v>0</v>
      </c>
      <c r="O409" t="str">
        <f>_xlfn.XLOOKUP(WB_cost[[#This Row],[Склад]]&amp;WB_cost[[#This Row],[Тип поставки]],StatTbl[Join],StatTbl[Status])</f>
        <v>Игнорируем</v>
      </c>
    </row>
    <row r="410" spans="4:15" x14ac:dyDescent="0.45">
      <c r="D410" t="s">
        <v>261</v>
      </c>
      <c r="E410" t="s">
        <v>15</v>
      </c>
      <c r="F410" t="s">
        <v>107</v>
      </c>
      <c r="G410" t="s">
        <v>249</v>
      </c>
      <c r="H410" t="s">
        <v>197</v>
      </c>
      <c r="I410" t="s">
        <v>304</v>
      </c>
      <c r="J410" t="s">
        <v>305</v>
      </c>
      <c r="K410" t="s">
        <v>249</v>
      </c>
      <c r="L410" t="s">
        <v>249</v>
      </c>
      <c r="M410" t="b">
        <v>1</v>
      </c>
      <c r="N410" t="b">
        <v>0</v>
      </c>
      <c r="O410" t="str">
        <f>_xlfn.XLOOKUP(WB_cost[[#This Row],[Склад]]&amp;WB_cost[[#This Row],[Тип поставки]],StatTbl[Join],StatTbl[Status])</f>
        <v>Игнорируем</v>
      </c>
    </row>
    <row r="411" spans="4:15" x14ac:dyDescent="0.45">
      <c r="D411" t="s">
        <v>262</v>
      </c>
      <c r="E411" t="s">
        <v>15</v>
      </c>
      <c r="F411" t="s">
        <v>107</v>
      </c>
      <c r="G411" t="s">
        <v>249</v>
      </c>
      <c r="H411" t="s">
        <v>197</v>
      </c>
      <c r="I411" t="s">
        <v>304</v>
      </c>
      <c r="J411" t="s">
        <v>305</v>
      </c>
      <c r="K411" t="s">
        <v>249</v>
      </c>
      <c r="L411" t="s">
        <v>249</v>
      </c>
      <c r="M411" t="b">
        <v>1</v>
      </c>
      <c r="N411" t="b">
        <v>0</v>
      </c>
      <c r="O411" t="str">
        <f>_xlfn.XLOOKUP(WB_cost[[#This Row],[Склад]]&amp;WB_cost[[#This Row],[Тип поставки]],StatTbl[Join],StatTbl[Status])</f>
        <v>Игнорируем</v>
      </c>
    </row>
    <row r="412" spans="4:15" x14ac:dyDescent="0.45">
      <c r="D412" t="s">
        <v>263</v>
      </c>
      <c r="E412" t="s">
        <v>15</v>
      </c>
      <c r="F412" t="s">
        <v>107</v>
      </c>
      <c r="G412" t="s">
        <v>249</v>
      </c>
      <c r="H412" t="s">
        <v>197</v>
      </c>
      <c r="I412" t="s">
        <v>304</v>
      </c>
      <c r="J412" t="s">
        <v>305</v>
      </c>
      <c r="K412" t="s">
        <v>249</v>
      </c>
      <c r="L412" t="s">
        <v>249</v>
      </c>
      <c r="M412" t="b">
        <v>1</v>
      </c>
      <c r="N412" t="b">
        <v>0</v>
      </c>
      <c r="O412" t="str">
        <f>_xlfn.XLOOKUP(WB_cost[[#This Row],[Склад]]&amp;WB_cost[[#This Row],[Тип поставки]],StatTbl[Join],StatTbl[Status])</f>
        <v>Игнорируем</v>
      </c>
    </row>
    <row r="413" spans="4:15" x14ac:dyDescent="0.45">
      <c r="D413" t="s">
        <v>264</v>
      </c>
      <c r="E413" t="s">
        <v>15</v>
      </c>
      <c r="F413" t="s">
        <v>107</v>
      </c>
      <c r="G413" t="s">
        <v>249</v>
      </c>
      <c r="H413" t="s">
        <v>197</v>
      </c>
      <c r="I413" t="s">
        <v>304</v>
      </c>
      <c r="J413" t="s">
        <v>305</v>
      </c>
      <c r="K413" t="s">
        <v>249</v>
      </c>
      <c r="L413" t="s">
        <v>249</v>
      </c>
      <c r="M413" t="b">
        <v>1</v>
      </c>
      <c r="N413" t="b">
        <v>0</v>
      </c>
      <c r="O413" t="str">
        <f>_xlfn.XLOOKUP(WB_cost[[#This Row],[Склад]]&amp;WB_cost[[#This Row],[Тип поставки]],StatTbl[Join],StatTbl[Status])</f>
        <v>Игнорируем</v>
      </c>
    </row>
    <row r="414" spans="4:15" x14ac:dyDescent="0.45">
      <c r="D414" t="s">
        <v>285</v>
      </c>
      <c r="E414" t="s">
        <v>15</v>
      </c>
      <c r="F414" t="s">
        <v>107</v>
      </c>
      <c r="G414" t="s">
        <v>249</v>
      </c>
      <c r="H414" t="s">
        <v>197</v>
      </c>
      <c r="I414" t="s">
        <v>304</v>
      </c>
      <c r="J414" t="s">
        <v>305</v>
      </c>
      <c r="K414" t="s">
        <v>249</v>
      </c>
      <c r="L414" t="s">
        <v>249</v>
      </c>
      <c r="M414" t="b">
        <v>1</v>
      </c>
      <c r="N414" t="b">
        <v>0</v>
      </c>
      <c r="O414" t="str">
        <f>_xlfn.XLOOKUP(WB_cost[[#This Row],[Склад]]&amp;WB_cost[[#This Row],[Тип поставки]],StatTbl[Join],StatTbl[Status])</f>
        <v>Игнорируем</v>
      </c>
    </row>
    <row r="415" spans="4:15" x14ac:dyDescent="0.45">
      <c r="D415" t="s">
        <v>286</v>
      </c>
      <c r="E415" t="s">
        <v>15</v>
      </c>
      <c r="F415" t="s">
        <v>107</v>
      </c>
      <c r="G415" t="s">
        <v>249</v>
      </c>
      <c r="H415" t="s">
        <v>197</v>
      </c>
      <c r="I415" t="s">
        <v>304</v>
      </c>
      <c r="J415" t="s">
        <v>305</v>
      </c>
      <c r="K415" t="s">
        <v>249</v>
      </c>
      <c r="L415" t="s">
        <v>249</v>
      </c>
      <c r="M415" t="b">
        <v>1</v>
      </c>
      <c r="N415" t="b">
        <v>0</v>
      </c>
      <c r="O415" t="str">
        <f>_xlfn.XLOOKUP(WB_cost[[#This Row],[Склад]]&amp;WB_cost[[#This Row],[Тип поставки]],StatTbl[Join],StatTbl[Status])</f>
        <v>Игнорируем</v>
      </c>
    </row>
    <row r="416" spans="4:15" x14ac:dyDescent="0.45">
      <c r="D416" t="s">
        <v>287</v>
      </c>
      <c r="E416" t="s">
        <v>15</v>
      </c>
      <c r="F416" t="s">
        <v>107</v>
      </c>
      <c r="G416" t="s">
        <v>249</v>
      </c>
      <c r="H416" t="s">
        <v>197</v>
      </c>
      <c r="I416" t="s">
        <v>304</v>
      </c>
      <c r="J416" t="s">
        <v>305</v>
      </c>
      <c r="K416" t="s">
        <v>249</v>
      </c>
      <c r="L416" t="s">
        <v>249</v>
      </c>
      <c r="M416" t="b">
        <v>1</v>
      </c>
      <c r="N416" t="b">
        <v>0</v>
      </c>
      <c r="O416" t="str">
        <f>_xlfn.XLOOKUP(WB_cost[[#This Row],[Склад]]&amp;WB_cost[[#This Row],[Тип поставки]],StatTbl[Join],StatTbl[Status])</f>
        <v>Игнорируем</v>
      </c>
    </row>
    <row r="417" spans="4:15" x14ac:dyDescent="0.45">
      <c r="D417" t="s">
        <v>288</v>
      </c>
      <c r="E417" t="s">
        <v>15</v>
      </c>
      <c r="F417" t="s">
        <v>107</v>
      </c>
      <c r="G417" t="s">
        <v>249</v>
      </c>
      <c r="H417" t="s">
        <v>197</v>
      </c>
      <c r="I417" t="s">
        <v>304</v>
      </c>
      <c r="J417" t="s">
        <v>305</v>
      </c>
      <c r="K417" t="s">
        <v>249</v>
      </c>
      <c r="L417" t="s">
        <v>249</v>
      </c>
      <c r="M417" t="b">
        <v>1</v>
      </c>
      <c r="N417" t="b">
        <v>0</v>
      </c>
      <c r="O417" t="str">
        <f>_xlfn.XLOOKUP(WB_cost[[#This Row],[Склад]]&amp;WB_cost[[#This Row],[Тип поставки]],StatTbl[Join],StatTbl[Status])</f>
        <v>Игнорируем</v>
      </c>
    </row>
    <row r="418" spans="4:15" x14ac:dyDescent="0.45">
      <c r="D418" t="s">
        <v>289</v>
      </c>
      <c r="E418" t="s">
        <v>15</v>
      </c>
      <c r="F418" t="s">
        <v>107</v>
      </c>
      <c r="G418" t="s">
        <v>249</v>
      </c>
      <c r="H418" t="s">
        <v>197</v>
      </c>
      <c r="I418" t="s">
        <v>304</v>
      </c>
      <c r="J418" t="s">
        <v>305</v>
      </c>
      <c r="K418" t="s">
        <v>249</v>
      </c>
      <c r="L418" t="s">
        <v>249</v>
      </c>
      <c r="M418" t="b">
        <v>1</v>
      </c>
      <c r="N418" t="b">
        <v>0</v>
      </c>
      <c r="O418" t="str">
        <f>_xlfn.XLOOKUP(WB_cost[[#This Row],[Склад]]&amp;WB_cost[[#This Row],[Тип поставки]],StatTbl[Join],StatTbl[Status])</f>
        <v>Игнорируем</v>
      </c>
    </row>
    <row r="419" spans="4:15" x14ac:dyDescent="0.45">
      <c r="D419" t="s">
        <v>353</v>
      </c>
      <c r="E419" t="s">
        <v>15</v>
      </c>
      <c r="F419" t="s">
        <v>107</v>
      </c>
      <c r="G419" t="s">
        <v>249</v>
      </c>
      <c r="H419" t="s">
        <v>197</v>
      </c>
      <c r="I419" t="s">
        <v>304</v>
      </c>
      <c r="J419" t="s">
        <v>305</v>
      </c>
      <c r="K419" t="s">
        <v>249</v>
      </c>
      <c r="L419" t="s">
        <v>249</v>
      </c>
      <c r="M419" t="b">
        <v>1</v>
      </c>
      <c r="N419" t="b">
        <v>0</v>
      </c>
      <c r="O419" t="str">
        <f>_xlfn.XLOOKUP(WB_cost[[#This Row],[Склад]]&amp;WB_cost[[#This Row],[Тип поставки]],StatTbl[Join],StatTbl[Status])</f>
        <v>Игнорируем</v>
      </c>
    </row>
    <row r="420" spans="4:15" x14ac:dyDescent="0.45">
      <c r="D420" t="s">
        <v>354</v>
      </c>
      <c r="E420" t="s">
        <v>15</v>
      </c>
      <c r="F420" t="s">
        <v>107</v>
      </c>
      <c r="G420" t="s">
        <v>249</v>
      </c>
      <c r="H420" t="s">
        <v>197</v>
      </c>
      <c r="I420" t="s">
        <v>304</v>
      </c>
      <c r="J420" t="s">
        <v>305</v>
      </c>
      <c r="K420" t="s">
        <v>249</v>
      </c>
      <c r="L420" t="s">
        <v>249</v>
      </c>
      <c r="M420" t="b">
        <v>1</v>
      </c>
      <c r="N420" t="b">
        <v>0</v>
      </c>
      <c r="O420" t="str">
        <f>_xlfn.XLOOKUP(WB_cost[[#This Row],[Склад]]&amp;WB_cost[[#This Row],[Тип поставки]],StatTbl[Join],StatTbl[Status])</f>
        <v>Игнорируем</v>
      </c>
    </row>
    <row r="421" spans="4:15" x14ac:dyDescent="0.45">
      <c r="D421" t="s">
        <v>357</v>
      </c>
      <c r="E421" t="s">
        <v>15</v>
      </c>
      <c r="F421" t="s">
        <v>107</v>
      </c>
      <c r="G421" t="s">
        <v>249</v>
      </c>
      <c r="H421" t="s">
        <v>197</v>
      </c>
      <c r="I421" t="s">
        <v>304</v>
      </c>
      <c r="J421" t="s">
        <v>305</v>
      </c>
      <c r="K421" t="s">
        <v>249</v>
      </c>
      <c r="L421" t="s">
        <v>249</v>
      </c>
      <c r="M421" t="b">
        <v>1</v>
      </c>
      <c r="N421" t="b">
        <v>0</v>
      </c>
      <c r="O421" t="str">
        <f>_xlfn.XLOOKUP(WB_cost[[#This Row],[Склад]]&amp;WB_cost[[#This Row],[Тип поставки]],StatTbl[Join],StatTbl[Status])</f>
        <v>Игнорируем</v>
      </c>
    </row>
    <row r="422" spans="4:15" x14ac:dyDescent="0.45">
      <c r="D422" t="s">
        <v>358</v>
      </c>
      <c r="E422" t="s">
        <v>15</v>
      </c>
      <c r="F422" t="s">
        <v>107</v>
      </c>
      <c r="G422" t="s">
        <v>249</v>
      </c>
      <c r="H422" t="s">
        <v>197</v>
      </c>
      <c r="I422" t="s">
        <v>304</v>
      </c>
      <c r="J422" t="s">
        <v>305</v>
      </c>
      <c r="K422" t="s">
        <v>249</v>
      </c>
      <c r="L422" t="s">
        <v>249</v>
      </c>
      <c r="M422" t="b">
        <v>1</v>
      </c>
      <c r="N422" t="b">
        <v>0</v>
      </c>
      <c r="O422" t="str">
        <f>_xlfn.XLOOKUP(WB_cost[[#This Row],[Склад]]&amp;WB_cost[[#This Row],[Тип поставки]],StatTbl[Join],StatTbl[Status])</f>
        <v>Игнорируем</v>
      </c>
    </row>
    <row r="423" spans="4:15" x14ac:dyDescent="0.45">
      <c r="D423" t="s">
        <v>359</v>
      </c>
      <c r="E423" t="s">
        <v>15</v>
      </c>
      <c r="F423" t="s">
        <v>107</v>
      </c>
      <c r="G423" t="s">
        <v>249</v>
      </c>
      <c r="H423" t="s">
        <v>197</v>
      </c>
      <c r="I423" t="s">
        <v>304</v>
      </c>
      <c r="J423" t="s">
        <v>305</v>
      </c>
      <c r="K423" t="s">
        <v>249</v>
      </c>
      <c r="L423" t="s">
        <v>249</v>
      </c>
      <c r="M423" t="b">
        <v>1</v>
      </c>
      <c r="N423" t="b">
        <v>0</v>
      </c>
      <c r="O423" t="str">
        <f>_xlfn.XLOOKUP(WB_cost[[#This Row],[Склад]]&amp;WB_cost[[#This Row],[Тип поставки]],StatTbl[Join],StatTbl[Status])</f>
        <v>Игнорируем</v>
      </c>
    </row>
    <row r="424" spans="4:15" x14ac:dyDescent="0.45">
      <c r="D424" t="s">
        <v>260</v>
      </c>
      <c r="E424" t="s">
        <v>15</v>
      </c>
      <c r="F424" t="s">
        <v>108</v>
      </c>
      <c r="G424" t="s">
        <v>249</v>
      </c>
      <c r="H424" t="s">
        <v>198</v>
      </c>
      <c r="I424" t="s">
        <v>306</v>
      </c>
      <c r="J424" t="s">
        <v>307</v>
      </c>
      <c r="K424" t="s">
        <v>249</v>
      </c>
      <c r="M424" t="b">
        <v>1</v>
      </c>
      <c r="N424" t="b">
        <v>0</v>
      </c>
      <c r="O424" t="str">
        <f>_xlfn.XLOOKUP(WB_cost[[#This Row],[Склад]]&amp;WB_cost[[#This Row],[Тип поставки]],StatTbl[Join],StatTbl[Status])</f>
        <v>Игнорируем</v>
      </c>
    </row>
    <row r="425" spans="4:15" x14ac:dyDescent="0.45">
      <c r="D425" t="s">
        <v>261</v>
      </c>
      <c r="E425" t="s">
        <v>15</v>
      </c>
      <c r="F425" t="s">
        <v>108</v>
      </c>
      <c r="G425" t="s">
        <v>249</v>
      </c>
      <c r="H425" t="s">
        <v>198</v>
      </c>
      <c r="I425" t="s">
        <v>306</v>
      </c>
      <c r="J425" t="s">
        <v>307</v>
      </c>
      <c r="K425" t="s">
        <v>249</v>
      </c>
      <c r="M425" t="b">
        <v>1</v>
      </c>
      <c r="N425" t="b">
        <v>0</v>
      </c>
      <c r="O425" t="str">
        <f>_xlfn.XLOOKUP(WB_cost[[#This Row],[Склад]]&amp;WB_cost[[#This Row],[Тип поставки]],StatTbl[Join],StatTbl[Status])</f>
        <v>Игнорируем</v>
      </c>
    </row>
    <row r="426" spans="4:15" x14ac:dyDescent="0.45">
      <c r="D426" t="s">
        <v>262</v>
      </c>
      <c r="E426" t="s">
        <v>15</v>
      </c>
      <c r="F426" t="s">
        <v>108</v>
      </c>
      <c r="G426" t="s">
        <v>249</v>
      </c>
      <c r="H426" t="s">
        <v>198</v>
      </c>
      <c r="I426" t="s">
        <v>306</v>
      </c>
      <c r="J426" t="s">
        <v>307</v>
      </c>
      <c r="K426" t="s">
        <v>249</v>
      </c>
      <c r="M426" t="b">
        <v>1</v>
      </c>
      <c r="N426" t="b">
        <v>0</v>
      </c>
      <c r="O426" t="str">
        <f>_xlfn.XLOOKUP(WB_cost[[#This Row],[Склад]]&amp;WB_cost[[#This Row],[Тип поставки]],StatTbl[Join],StatTbl[Status])</f>
        <v>Игнорируем</v>
      </c>
    </row>
    <row r="427" spans="4:15" x14ac:dyDescent="0.45">
      <c r="D427" t="s">
        <v>263</v>
      </c>
      <c r="E427" t="s">
        <v>15</v>
      </c>
      <c r="F427" t="s">
        <v>108</v>
      </c>
      <c r="G427" t="s">
        <v>249</v>
      </c>
      <c r="H427" t="s">
        <v>198</v>
      </c>
      <c r="I427" t="s">
        <v>306</v>
      </c>
      <c r="J427" t="s">
        <v>307</v>
      </c>
      <c r="K427" t="s">
        <v>249</v>
      </c>
      <c r="M427" t="b">
        <v>1</v>
      </c>
      <c r="N427" t="b">
        <v>0</v>
      </c>
      <c r="O427" t="str">
        <f>_xlfn.XLOOKUP(WB_cost[[#This Row],[Склад]]&amp;WB_cost[[#This Row],[Тип поставки]],StatTbl[Join],StatTbl[Status])</f>
        <v>Игнорируем</v>
      </c>
    </row>
    <row r="428" spans="4:15" x14ac:dyDescent="0.45">
      <c r="D428" t="s">
        <v>264</v>
      </c>
      <c r="E428" t="s">
        <v>15</v>
      </c>
      <c r="F428" t="s">
        <v>108</v>
      </c>
      <c r="G428" t="s">
        <v>249</v>
      </c>
      <c r="H428" t="s">
        <v>198</v>
      </c>
      <c r="I428" t="s">
        <v>306</v>
      </c>
      <c r="J428" t="s">
        <v>307</v>
      </c>
      <c r="K428" t="s">
        <v>249</v>
      </c>
      <c r="M428" t="b">
        <v>1</v>
      </c>
      <c r="N428" t="b">
        <v>0</v>
      </c>
      <c r="O428" t="str">
        <f>_xlfn.XLOOKUP(WB_cost[[#This Row],[Склад]]&amp;WB_cost[[#This Row],[Тип поставки]],StatTbl[Join],StatTbl[Status])</f>
        <v>Игнорируем</v>
      </c>
    </row>
    <row r="429" spans="4:15" x14ac:dyDescent="0.45">
      <c r="D429" t="s">
        <v>285</v>
      </c>
      <c r="E429" t="s">
        <v>15</v>
      </c>
      <c r="F429" t="s">
        <v>108</v>
      </c>
      <c r="G429" t="s">
        <v>249</v>
      </c>
      <c r="H429" t="s">
        <v>198</v>
      </c>
      <c r="I429" t="s">
        <v>306</v>
      </c>
      <c r="J429" t="s">
        <v>307</v>
      </c>
      <c r="K429" t="s">
        <v>249</v>
      </c>
      <c r="M429" t="b">
        <v>1</v>
      </c>
      <c r="N429" t="b">
        <v>0</v>
      </c>
      <c r="O429" t="str">
        <f>_xlfn.XLOOKUP(WB_cost[[#This Row],[Склад]]&amp;WB_cost[[#This Row],[Тип поставки]],StatTbl[Join],StatTbl[Status])</f>
        <v>Игнорируем</v>
      </c>
    </row>
    <row r="430" spans="4:15" x14ac:dyDescent="0.45">
      <c r="D430" t="s">
        <v>286</v>
      </c>
      <c r="E430" t="s">
        <v>15</v>
      </c>
      <c r="F430" t="s">
        <v>108</v>
      </c>
      <c r="G430" t="s">
        <v>249</v>
      </c>
      <c r="H430" t="s">
        <v>198</v>
      </c>
      <c r="I430" t="s">
        <v>306</v>
      </c>
      <c r="J430" t="s">
        <v>307</v>
      </c>
      <c r="K430" t="s">
        <v>249</v>
      </c>
      <c r="M430" t="b">
        <v>1</v>
      </c>
      <c r="N430" t="b">
        <v>0</v>
      </c>
      <c r="O430" t="str">
        <f>_xlfn.XLOOKUP(WB_cost[[#This Row],[Склад]]&amp;WB_cost[[#This Row],[Тип поставки]],StatTbl[Join],StatTbl[Status])</f>
        <v>Игнорируем</v>
      </c>
    </row>
    <row r="431" spans="4:15" x14ac:dyDescent="0.45">
      <c r="D431" t="s">
        <v>287</v>
      </c>
      <c r="E431" t="s">
        <v>15</v>
      </c>
      <c r="F431" t="s">
        <v>108</v>
      </c>
      <c r="G431" t="s">
        <v>249</v>
      </c>
      <c r="H431" t="s">
        <v>198</v>
      </c>
      <c r="I431" t="s">
        <v>306</v>
      </c>
      <c r="J431" t="s">
        <v>307</v>
      </c>
      <c r="K431" t="s">
        <v>249</v>
      </c>
      <c r="M431" t="b">
        <v>1</v>
      </c>
      <c r="N431" t="b">
        <v>0</v>
      </c>
      <c r="O431" t="str">
        <f>_xlfn.XLOOKUP(WB_cost[[#This Row],[Склад]]&amp;WB_cost[[#This Row],[Тип поставки]],StatTbl[Join],StatTbl[Status])</f>
        <v>Игнорируем</v>
      </c>
    </row>
    <row r="432" spans="4:15" x14ac:dyDescent="0.45">
      <c r="D432" t="s">
        <v>288</v>
      </c>
      <c r="E432" t="s">
        <v>15</v>
      </c>
      <c r="F432" t="s">
        <v>108</v>
      </c>
      <c r="G432" t="s">
        <v>249</v>
      </c>
      <c r="H432" t="s">
        <v>198</v>
      </c>
      <c r="I432" t="s">
        <v>306</v>
      </c>
      <c r="J432" t="s">
        <v>307</v>
      </c>
      <c r="K432" t="s">
        <v>249</v>
      </c>
      <c r="M432" t="b">
        <v>1</v>
      </c>
      <c r="N432" t="b">
        <v>0</v>
      </c>
      <c r="O432" t="str">
        <f>_xlfn.XLOOKUP(WB_cost[[#This Row],[Склад]]&amp;WB_cost[[#This Row],[Тип поставки]],StatTbl[Join],StatTbl[Status])</f>
        <v>Игнорируем</v>
      </c>
    </row>
    <row r="433" spans="4:15" x14ac:dyDescent="0.45">
      <c r="D433" t="s">
        <v>289</v>
      </c>
      <c r="E433" t="s">
        <v>15</v>
      </c>
      <c r="F433" t="s">
        <v>108</v>
      </c>
      <c r="G433" t="s">
        <v>249</v>
      </c>
      <c r="H433" t="s">
        <v>198</v>
      </c>
      <c r="I433" t="s">
        <v>306</v>
      </c>
      <c r="J433" t="s">
        <v>307</v>
      </c>
      <c r="K433" t="s">
        <v>249</v>
      </c>
      <c r="M433" t="b">
        <v>1</v>
      </c>
      <c r="N433" t="b">
        <v>0</v>
      </c>
      <c r="O433" t="str">
        <f>_xlfn.XLOOKUP(WB_cost[[#This Row],[Склад]]&amp;WB_cost[[#This Row],[Тип поставки]],StatTbl[Join],StatTbl[Status])</f>
        <v>Игнорируем</v>
      </c>
    </row>
    <row r="434" spans="4:15" x14ac:dyDescent="0.45">
      <c r="D434" t="s">
        <v>353</v>
      </c>
      <c r="E434" t="s">
        <v>15</v>
      </c>
      <c r="F434" t="s">
        <v>108</v>
      </c>
      <c r="G434" t="s">
        <v>249</v>
      </c>
      <c r="H434" t="s">
        <v>198</v>
      </c>
      <c r="I434" t="s">
        <v>306</v>
      </c>
      <c r="J434" t="s">
        <v>307</v>
      </c>
      <c r="K434" t="s">
        <v>249</v>
      </c>
      <c r="M434" t="b">
        <v>1</v>
      </c>
      <c r="N434" t="b">
        <v>0</v>
      </c>
      <c r="O434" t="str">
        <f>_xlfn.XLOOKUP(WB_cost[[#This Row],[Склад]]&amp;WB_cost[[#This Row],[Тип поставки]],StatTbl[Join],StatTbl[Status])</f>
        <v>Игнорируем</v>
      </c>
    </row>
    <row r="435" spans="4:15" x14ac:dyDescent="0.45">
      <c r="D435" t="s">
        <v>354</v>
      </c>
      <c r="E435" t="s">
        <v>15</v>
      </c>
      <c r="F435" t="s">
        <v>108</v>
      </c>
      <c r="G435" t="s">
        <v>249</v>
      </c>
      <c r="H435" t="s">
        <v>198</v>
      </c>
      <c r="I435" t="s">
        <v>306</v>
      </c>
      <c r="J435" t="s">
        <v>307</v>
      </c>
      <c r="K435" t="s">
        <v>249</v>
      </c>
      <c r="M435" t="b">
        <v>1</v>
      </c>
      <c r="N435" t="b">
        <v>0</v>
      </c>
      <c r="O435" t="str">
        <f>_xlfn.XLOOKUP(WB_cost[[#This Row],[Склад]]&amp;WB_cost[[#This Row],[Тип поставки]],StatTbl[Join],StatTbl[Status])</f>
        <v>Игнорируем</v>
      </c>
    </row>
    <row r="436" spans="4:15" x14ac:dyDescent="0.45">
      <c r="D436" t="s">
        <v>357</v>
      </c>
      <c r="E436" t="s">
        <v>15</v>
      </c>
      <c r="F436" t="s">
        <v>108</v>
      </c>
      <c r="G436" t="s">
        <v>249</v>
      </c>
      <c r="H436" t="s">
        <v>198</v>
      </c>
      <c r="I436" t="s">
        <v>306</v>
      </c>
      <c r="J436" t="s">
        <v>307</v>
      </c>
      <c r="K436" t="s">
        <v>249</v>
      </c>
      <c r="M436" t="b">
        <v>1</v>
      </c>
      <c r="N436" t="b">
        <v>0</v>
      </c>
      <c r="O436" t="str">
        <f>_xlfn.XLOOKUP(WB_cost[[#This Row],[Склад]]&amp;WB_cost[[#This Row],[Тип поставки]],StatTbl[Join],StatTbl[Status])</f>
        <v>Игнорируем</v>
      </c>
    </row>
    <row r="437" spans="4:15" x14ac:dyDescent="0.45">
      <c r="D437" t="s">
        <v>358</v>
      </c>
      <c r="E437" t="s">
        <v>15</v>
      </c>
      <c r="F437" t="s">
        <v>108</v>
      </c>
      <c r="G437" t="s">
        <v>249</v>
      </c>
      <c r="H437" t="s">
        <v>198</v>
      </c>
      <c r="I437" t="s">
        <v>306</v>
      </c>
      <c r="J437" t="s">
        <v>307</v>
      </c>
      <c r="K437" t="s">
        <v>249</v>
      </c>
      <c r="M437" t="b">
        <v>1</v>
      </c>
      <c r="N437" t="b">
        <v>0</v>
      </c>
      <c r="O437" t="str">
        <f>_xlfn.XLOOKUP(WB_cost[[#This Row],[Склад]]&amp;WB_cost[[#This Row],[Тип поставки]],StatTbl[Join],StatTbl[Status])</f>
        <v>Игнорируем</v>
      </c>
    </row>
    <row r="438" spans="4:15" x14ac:dyDescent="0.45">
      <c r="D438" t="s">
        <v>359</v>
      </c>
      <c r="E438" t="s">
        <v>15</v>
      </c>
      <c r="F438" t="s">
        <v>108</v>
      </c>
      <c r="G438" t="s">
        <v>249</v>
      </c>
      <c r="H438" t="s">
        <v>198</v>
      </c>
      <c r="I438" t="s">
        <v>306</v>
      </c>
      <c r="J438" t="s">
        <v>307</v>
      </c>
      <c r="K438" t="s">
        <v>249</v>
      </c>
      <c r="M438" t="b">
        <v>1</v>
      </c>
      <c r="N438" t="b">
        <v>0</v>
      </c>
      <c r="O438" t="str">
        <f>_xlfn.XLOOKUP(WB_cost[[#This Row],[Склад]]&amp;WB_cost[[#This Row],[Тип поставки]],StatTbl[Join],StatTbl[Status])</f>
        <v>Игнорируем</v>
      </c>
    </row>
    <row r="439" spans="4:15" x14ac:dyDescent="0.45">
      <c r="D439" t="s">
        <v>260</v>
      </c>
      <c r="E439" t="s">
        <v>15</v>
      </c>
      <c r="F439" t="s">
        <v>6</v>
      </c>
      <c r="G439" t="s">
        <v>249</v>
      </c>
      <c r="H439" t="s">
        <v>197</v>
      </c>
      <c r="I439" t="s">
        <v>304</v>
      </c>
      <c r="J439" t="s">
        <v>305</v>
      </c>
      <c r="K439" t="s">
        <v>249</v>
      </c>
      <c r="L439" t="s">
        <v>249</v>
      </c>
      <c r="M439" t="b">
        <v>0</v>
      </c>
      <c r="N439" t="b">
        <v>0</v>
      </c>
      <c r="O439" t="str">
        <f>_xlfn.XLOOKUP(WB_cost[[#This Row],[Склад]]&amp;WB_cost[[#This Row],[Тип поставки]],StatTbl[Join],StatTbl[Status])</f>
        <v>Игнорируем</v>
      </c>
    </row>
    <row r="440" spans="4:15" x14ac:dyDescent="0.45">
      <c r="D440" t="s">
        <v>261</v>
      </c>
      <c r="E440" t="s">
        <v>15</v>
      </c>
      <c r="F440" t="s">
        <v>6</v>
      </c>
      <c r="G440" t="s">
        <v>249</v>
      </c>
      <c r="H440" t="s">
        <v>197</v>
      </c>
      <c r="I440" t="s">
        <v>304</v>
      </c>
      <c r="J440" t="s">
        <v>305</v>
      </c>
      <c r="K440" t="s">
        <v>249</v>
      </c>
      <c r="L440" t="s">
        <v>249</v>
      </c>
      <c r="M440" t="b">
        <v>0</v>
      </c>
      <c r="N440" t="b">
        <v>0</v>
      </c>
      <c r="O440" t="str">
        <f>_xlfn.XLOOKUP(WB_cost[[#This Row],[Склад]]&amp;WB_cost[[#This Row],[Тип поставки]],StatTbl[Join],StatTbl[Status])</f>
        <v>Игнорируем</v>
      </c>
    </row>
    <row r="441" spans="4:15" x14ac:dyDescent="0.45">
      <c r="D441" t="s">
        <v>262</v>
      </c>
      <c r="E441" t="s">
        <v>15</v>
      </c>
      <c r="F441" t="s">
        <v>6</v>
      </c>
      <c r="G441" t="s">
        <v>249</v>
      </c>
      <c r="H441" t="s">
        <v>197</v>
      </c>
      <c r="I441" t="s">
        <v>304</v>
      </c>
      <c r="J441" t="s">
        <v>305</v>
      </c>
      <c r="K441" t="s">
        <v>249</v>
      </c>
      <c r="L441" t="s">
        <v>249</v>
      </c>
      <c r="M441" t="b">
        <v>0</v>
      </c>
      <c r="N441" t="b">
        <v>0</v>
      </c>
      <c r="O441" t="str">
        <f>_xlfn.XLOOKUP(WB_cost[[#This Row],[Склад]]&amp;WB_cost[[#This Row],[Тип поставки]],StatTbl[Join],StatTbl[Status])</f>
        <v>Игнорируем</v>
      </c>
    </row>
    <row r="442" spans="4:15" x14ac:dyDescent="0.45">
      <c r="D442" t="s">
        <v>263</v>
      </c>
      <c r="E442" t="s">
        <v>15</v>
      </c>
      <c r="F442" t="s">
        <v>6</v>
      </c>
      <c r="G442" t="s">
        <v>249</v>
      </c>
      <c r="H442" t="s">
        <v>197</v>
      </c>
      <c r="I442" t="s">
        <v>304</v>
      </c>
      <c r="J442" t="s">
        <v>305</v>
      </c>
      <c r="K442" t="s">
        <v>249</v>
      </c>
      <c r="L442" t="s">
        <v>249</v>
      </c>
      <c r="M442" t="b">
        <v>0</v>
      </c>
      <c r="N442" t="b">
        <v>0</v>
      </c>
      <c r="O442" t="str">
        <f>_xlfn.XLOOKUP(WB_cost[[#This Row],[Склад]]&amp;WB_cost[[#This Row],[Тип поставки]],StatTbl[Join],StatTbl[Status])</f>
        <v>Игнорируем</v>
      </c>
    </row>
    <row r="443" spans="4:15" x14ac:dyDescent="0.45">
      <c r="D443" t="s">
        <v>264</v>
      </c>
      <c r="E443" t="s">
        <v>15</v>
      </c>
      <c r="F443" t="s">
        <v>6</v>
      </c>
      <c r="G443" t="s">
        <v>249</v>
      </c>
      <c r="H443" t="s">
        <v>197</v>
      </c>
      <c r="I443" t="s">
        <v>304</v>
      </c>
      <c r="J443" t="s">
        <v>305</v>
      </c>
      <c r="K443" t="s">
        <v>249</v>
      </c>
      <c r="L443" t="s">
        <v>249</v>
      </c>
      <c r="M443" t="b">
        <v>0</v>
      </c>
      <c r="N443" t="b">
        <v>0</v>
      </c>
      <c r="O443" t="str">
        <f>_xlfn.XLOOKUP(WB_cost[[#This Row],[Склад]]&amp;WB_cost[[#This Row],[Тип поставки]],StatTbl[Join],StatTbl[Status])</f>
        <v>Игнорируем</v>
      </c>
    </row>
    <row r="444" spans="4:15" x14ac:dyDescent="0.45">
      <c r="D444" t="s">
        <v>285</v>
      </c>
      <c r="E444" t="s">
        <v>15</v>
      </c>
      <c r="F444" t="s">
        <v>6</v>
      </c>
      <c r="G444" t="s">
        <v>249</v>
      </c>
      <c r="H444" t="s">
        <v>197</v>
      </c>
      <c r="I444" t="s">
        <v>304</v>
      </c>
      <c r="J444" t="s">
        <v>305</v>
      </c>
      <c r="K444" t="s">
        <v>249</v>
      </c>
      <c r="L444" t="s">
        <v>249</v>
      </c>
      <c r="M444" t="b">
        <v>0</v>
      </c>
      <c r="N444" t="b">
        <v>0</v>
      </c>
      <c r="O444" t="str">
        <f>_xlfn.XLOOKUP(WB_cost[[#This Row],[Склад]]&amp;WB_cost[[#This Row],[Тип поставки]],StatTbl[Join],StatTbl[Status])</f>
        <v>Игнорируем</v>
      </c>
    </row>
    <row r="445" spans="4:15" x14ac:dyDescent="0.45">
      <c r="D445" t="s">
        <v>286</v>
      </c>
      <c r="E445" t="s">
        <v>15</v>
      </c>
      <c r="F445" t="s">
        <v>6</v>
      </c>
      <c r="G445" t="s">
        <v>249</v>
      </c>
      <c r="H445" t="s">
        <v>197</v>
      </c>
      <c r="I445" t="s">
        <v>304</v>
      </c>
      <c r="J445" t="s">
        <v>305</v>
      </c>
      <c r="K445" t="s">
        <v>249</v>
      </c>
      <c r="L445" t="s">
        <v>249</v>
      </c>
      <c r="M445" t="b">
        <v>0</v>
      </c>
      <c r="N445" t="b">
        <v>0</v>
      </c>
      <c r="O445" t="str">
        <f>_xlfn.XLOOKUP(WB_cost[[#This Row],[Склад]]&amp;WB_cost[[#This Row],[Тип поставки]],StatTbl[Join],StatTbl[Status])</f>
        <v>Игнорируем</v>
      </c>
    </row>
    <row r="446" spans="4:15" x14ac:dyDescent="0.45">
      <c r="D446" t="s">
        <v>287</v>
      </c>
      <c r="E446" t="s">
        <v>15</v>
      </c>
      <c r="F446" t="s">
        <v>6</v>
      </c>
      <c r="G446" t="s">
        <v>249</v>
      </c>
      <c r="H446" t="s">
        <v>197</v>
      </c>
      <c r="I446" t="s">
        <v>304</v>
      </c>
      <c r="J446" t="s">
        <v>305</v>
      </c>
      <c r="K446" t="s">
        <v>249</v>
      </c>
      <c r="L446" t="s">
        <v>249</v>
      </c>
      <c r="M446" t="b">
        <v>0</v>
      </c>
      <c r="N446" t="b">
        <v>0</v>
      </c>
      <c r="O446" t="str">
        <f>_xlfn.XLOOKUP(WB_cost[[#This Row],[Склад]]&amp;WB_cost[[#This Row],[Тип поставки]],StatTbl[Join],StatTbl[Status])</f>
        <v>Игнорируем</v>
      </c>
    </row>
    <row r="447" spans="4:15" x14ac:dyDescent="0.45">
      <c r="D447" t="s">
        <v>288</v>
      </c>
      <c r="E447" t="s">
        <v>15</v>
      </c>
      <c r="F447" t="s">
        <v>6</v>
      </c>
      <c r="G447" t="s">
        <v>249</v>
      </c>
      <c r="H447" t="s">
        <v>197</v>
      </c>
      <c r="I447" t="s">
        <v>304</v>
      </c>
      <c r="J447" t="s">
        <v>305</v>
      </c>
      <c r="K447" t="s">
        <v>249</v>
      </c>
      <c r="L447" t="s">
        <v>249</v>
      </c>
      <c r="M447" t="b">
        <v>0</v>
      </c>
      <c r="N447" t="b">
        <v>0</v>
      </c>
      <c r="O447" t="str">
        <f>_xlfn.XLOOKUP(WB_cost[[#This Row],[Склад]]&amp;WB_cost[[#This Row],[Тип поставки]],StatTbl[Join],StatTbl[Status])</f>
        <v>Игнорируем</v>
      </c>
    </row>
    <row r="448" spans="4:15" x14ac:dyDescent="0.45">
      <c r="D448" t="s">
        <v>289</v>
      </c>
      <c r="E448" t="s">
        <v>15</v>
      </c>
      <c r="F448" t="s">
        <v>6</v>
      </c>
      <c r="G448" t="s">
        <v>249</v>
      </c>
      <c r="H448" t="s">
        <v>197</v>
      </c>
      <c r="I448" t="s">
        <v>304</v>
      </c>
      <c r="J448" t="s">
        <v>305</v>
      </c>
      <c r="K448" t="s">
        <v>249</v>
      </c>
      <c r="L448" t="s">
        <v>249</v>
      </c>
      <c r="M448" t="b">
        <v>0</v>
      </c>
      <c r="N448" t="b">
        <v>0</v>
      </c>
      <c r="O448" t="str">
        <f>_xlfn.XLOOKUP(WB_cost[[#This Row],[Склад]]&amp;WB_cost[[#This Row],[Тип поставки]],StatTbl[Join],StatTbl[Status])</f>
        <v>Игнорируем</v>
      </c>
    </row>
    <row r="449" spans="4:15" x14ac:dyDescent="0.45">
      <c r="D449" t="s">
        <v>353</v>
      </c>
      <c r="E449" t="s">
        <v>15</v>
      </c>
      <c r="F449" t="s">
        <v>6</v>
      </c>
      <c r="G449" t="s">
        <v>249</v>
      </c>
      <c r="H449" t="s">
        <v>197</v>
      </c>
      <c r="I449" t="s">
        <v>304</v>
      </c>
      <c r="J449" t="s">
        <v>305</v>
      </c>
      <c r="K449" t="s">
        <v>249</v>
      </c>
      <c r="L449" t="s">
        <v>249</v>
      </c>
      <c r="M449" t="b">
        <v>0</v>
      </c>
      <c r="N449" t="b">
        <v>0</v>
      </c>
      <c r="O449" t="str">
        <f>_xlfn.XLOOKUP(WB_cost[[#This Row],[Склад]]&amp;WB_cost[[#This Row],[Тип поставки]],StatTbl[Join],StatTbl[Status])</f>
        <v>Игнорируем</v>
      </c>
    </row>
    <row r="450" spans="4:15" x14ac:dyDescent="0.45">
      <c r="D450" t="s">
        <v>354</v>
      </c>
      <c r="E450" t="s">
        <v>15</v>
      </c>
      <c r="F450" t="s">
        <v>6</v>
      </c>
      <c r="G450" t="s">
        <v>249</v>
      </c>
      <c r="H450" t="s">
        <v>197</v>
      </c>
      <c r="I450" t="s">
        <v>304</v>
      </c>
      <c r="J450" t="s">
        <v>305</v>
      </c>
      <c r="K450" t="s">
        <v>249</v>
      </c>
      <c r="L450" t="s">
        <v>249</v>
      </c>
      <c r="M450" t="b">
        <v>0</v>
      </c>
      <c r="N450" t="b">
        <v>0</v>
      </c>
      <c r="O450" t="str">
        <f>_xlfn.XLOOKUP(WB_cost[[#This Row],[Склад]]&amp;WB_cost[[#This Row],[Тип поставки]],StatTbl[Join],StatTbl[Status])</f>
        <v>Игнорируем</v>
      </c>
    </row>
    <row r="451" spans="4:15" x14ac:dyDescent="0.45">
      <c r="D451" t="s">
        <v>357</v>
      </c>
      <c r="E451" t="s">
        <v>15</v>
      </c>
      <c r="F451" t="s">
        <v>6</v>
      </c>
      <c r="G451" t="s">
        <v>249</v>
      </c>
      <c r="H451" t="s">
        <v>197</v>
      </c>
      <c r="I451" t="s">
        <v>304</v>
      </c>
      <c r="J451" t="s">
        <v>305</v>
      </c>
      <c r="K451" t="s">
        <v>249</v>
      </c>
      <c r="L451" t="s">
        <v>249</v>
      </c>
      <c r="M451" t="b">
        <v>0</v>
      </c>
      <c r="N451" t="b">
        <v>0</v>
      </c>
      <c r="O451" t="str">
        <f>_xlfn.XLOOKUP(WB_cost[[#This Row],[Склад]]&amp;WB_cost[[#This Row],[Тип поставки]],StatTbl[Join],StatTbl[Status])</f>
        <v>Игнорируем</v>
      </c>
    </row>
    <row r="452" spans="4:15" x14ac:dyDescent="0.45">
      <c r="D452" t="s">
        <v>358</v>
      </c>
      <c r="E452" t="s">
        <v>15</v>
      </c>
      <c r="F452" t="s">
        <v>6</v>
      </c>
      <c r="G452" t="s">
        <v>249</v>
      </c>
      <c r="H452" t="s">
        <v>197</v>
      </c>
      <c r="I452" t="s">
        <v>304</v>
      </c>
      <c r="J452" t="s">
        <v>305</v>
      </c>
      <c r="K452" t="s">
        <v>249</v>
      </c>
      <c r="L452" t="s">
        <v>249</v>
      </c>
      <c r="M452" t="b">
        <v>0</v>
      </c>
      <c r="N452" t="b">
        <v>0</v>
      </c>
      <c r="O452" t="str">
        <f>_xlfn.XLOOKUP(WB_cost[[#This Row],[Склад]]&amp;WB_cost[[#This Row],[Тип поставки]],StatTbl[Join],StatTbl[Status])</f>
        <v>Игнорируем</v>
      </c>
    </row>
    <row r="453" spans="4:15" x14ac:dyDescent="0.45">
      <c r="D453" t="s">
        <v>359</v>
      </c>
      <c r="E453" t="s">
        <v>15</v>
      </c>
      <c r="F453" t="s">
        <v>6</v>
      </c>
      <c r="G453" t="s">
        <v>249</v>
      </c>
      <c r="H453" t="s">
        <v>197</v>
      </c>
      <c r="I453" t="s">
        <v>304</v>
      </c>
      <c r="J453" t="s">
        <v>305</v>
      </c>
      <c r="K453" t="s">
        <v>249</v>
      </c>
      <c r="L453" t="s">
        <v>249</v>
      </c>
      <c r="M453" t="b">
        <v>0</v>
      </c>
      <c r="N453" t="b">
        <v>0</v>
      </c>
      <c r="O453" t="str">
        <f>_xlfn.XLOOKUP(WB_cost[[#This Row],[Склад]]&amp;WB_cost[[#This Row],[Тип поставки]],StatTbl[Join],StatTbl[Status])</f>
        <v>Игнорируем</v>
      </c>
    </row>
    <row r="454" spans="4:15" x14ac:dyDescent="0.45">
      <c r="D454" t="s">
        <v>260</v>
      </c>
      <c r="E454" t="s">
        <v>16</v>
      </c>
      <c r="F454" t="s">
        <v>107</v>
      </c>
      <c r="G454" t="s">
        <v>199</v>
      </c>
      <c r="H454" t="s">
        <v>199</v>
      </c>
      <c r="I454" t="s">
        <v>308</v>
      </c>
      <c r="J454" t="s">
        <v>309</v>
      </c>
      <c r="K454" t="s">
        <v>235</v>
      </c>
      <c r="L454" t="s">
        <v>235</v>
      </c>
      <c r="M454" t="b">
        <v>1</v>
      </c>
      <c r="N454" t="b">
        <v>0</v>
      </c>
      <c r="O454" t="str">
        <f>_xlfn.XLOOKUP(WB_cost[[#This Row],[Склад]]&amp;WB_cost[[#This Row],[Тип поставки]],StatTbl[Join],StatTbl[Status])</f>
        <v>Игнорируем</v>
      </c>
    </row>
    <row r="455" spans="4:15" x14ac:dyDescent="0.45">
      <c r="D455" t="s">
        <v>261</v>
      </c>
      <c r="E455" t="s">
        <v>16</v>
      </c>
      <c r="F455" t="s">
        <v>107</v>
      </c>
      <c r="G455" t="s">
        <v>199</v>
      </c>
      <c r="H455" t="s">
        <v>199</v>
      </c>
      <c r="I455" t="s">
        <v>308</v>
      </c>
      <c r="J455" t="s">
        <v>309</v>
      </c>
      <c r="K455" t="s">
        <v>235</v>
      </c>
      <c r="L455" t="s">
        <v>235</v>
      </c>
      <c r="M455" t="b">
        <v>1</v>
      </c>
      <c r="N455" t="b">
        <v>0</v>
      </c>
      <c r="O455" t="str">
        <f>_xlfn.XLOOKUP(WB_cost[[#This Row],[Склад]]&amp;WB_cost[[#This Row],[Тип поставки]],StatTbl[Join],StatTbl[Status])</f>
        <v>Игнорируем</v>
      </c>
    </row>
    <row r="456" spans="4:15" x14ac:dyDescent="0.45">
      <c r="D456" t="s">
        <v>262</v>
      </c>
      <c r="E456" t="s">
        <v>16</v>
      </c>
      <c r="F456" t="s">
        <v>107</v>
      </c>
      <c r="G456" t="s">
        <v>199</v>
      </c>
      <c r="H456" t="s">
        <v>199</v>
      </c>
      <c r="I456" t="s">
        <v>308</v>
      </c>
      <c r="J456" t="s">
        <v>309</v>
      </c>
      <c r="K456" t="s">
        <v>235</v>
      </c>
      <c r="L456" t="s">
        <v>235</v>
      </c>
      <c r="M456" t="b">
        <v>1</v>
      </c>
      <c r="N456" t="b">
        <v>0</v>
      </c>
      <c r="O456" t="str">
        <f>_xlfn.XLOOKUP(WB_cost[[#This Row],[Склад]]&amp;WB_cost[[#This Row],[Тип поставки]],StatTbl[Join],StatTbl[Status])</f>
        <v>Игнорируем</v>
      </c>
    </row>
    <row r="457" spans="4:15" x14ac:dyDescent="0.45">
      <c r="D457" t="s">
        <v>263</v>
      </c>
      <c r="E457" t="s">
        <v>16</v>
      </c>
      <c r="F457" t="s">
        <v>107</v>
      </c>
      <c r="G457" t="s">
        <v>199</v>
      </c>
      <c r="H457" t="s">
        <v>199</v>
      </c>
      <c r="I457" t="s">
        <v>308</v>
      </c>
      <c r="J457" t="s">
        <v>309</v>
      </c>
      <c r="K457" t="s">
        <v>235</v>
      </c>
      <c r="L457" t="s">
        <v>235</v>
      </c>
      <c r="M457" t="b">
        <v>1</v>
      </c>
      <c r="N457" t="b">
        <v>0</v>
      </c>
      <c r="O457" t="str">
        <f>_xlfn.XLOOKUP(WB_cost[[#This Row],[Склад]]&amp;WB_cost[[#This Row],[Тип поставки]],StatTbl[Join],StatTbl[Status])</f>
        <v>Игнорируем</v>
      </c>
    </row>
    <row r="458" spans="4:15" x14ac:dyDescent="0.45">
      <c r="D458" t="s">
        <v>264</v>
      </c>
      <c r="E458" t="s">
        <v>16</v>
      </c>
      <c r="F458" t="s">
        <v>107</v>
      </c>
      <c r="G458" t="s">
        <v>199</v>
      </c>
      <c r="H458" t="s">
        <v>199</v>
      </c>
      <c r="I458" t="s">
        <v>308</v>
      </c>
      <c r="J458" t="s">
        <v>309</v>
      </c>
      <c r="K458" t="s">
        <v>235</v>
      </c>
      <c r="L458" t="s">
        <v>235</v>
      </c>
      <c r="M458" t="b">
        <v>1</v>
      </c>
      <c r="N458" t="b">
        <v>0</v>
      </c>
      <c r="O458" t="str">
        <f>_xlfn.XLOOKUP(WB_cost[[#This Row],[Склад]]&amp;WB_cost[[#This Row],[Тип поставки]],StatTbl[Join],StatTbl[Status])</f>
        <v>Игнорируем</v>
      </c>
    </row>
    <row r="459" spans="4:15" x14ac:dyDescent="0.45">
      <c r="D459" t="s">
        <v>285</v>
      </c>
      <c r="E459" t="s">
        <v>16</v>
      </c>
      <c r="F459" t="s">
        <v>107</v>
      </c>
      <c r="G459" t="s">
        <v>199</v>
      </c>
      <c r="H459" t="s">
        <v>199</v>
      </c>
      <c r="I459" t="s">
        <v>308</v>
      </c>
      <c r="J459" t="s">
        <v>309</v>
      </c>
      <c r="K459" t="s">
        <v>235</v>
      </c>
      <c r="L459" t="s">
        <v>235</v>
      </c>
      <c r="M459" t="b">
        <v>1</v>
      </c>
      <c r="N459" t="b">
        <v>0</v>
      </c>
      <c r="O459" t="str">
        <f>_xlfn.XLOOKUP(WB_cost[[#This Row],[Склад]]&amp;WB_cost[[#This Row],[Тип поставки]],StatTbl[Join],StatTbl[Status])</f>
        <v>Игнорируем</v>
      </c>
    </row>
    <row r="460" spans="4:15" x14ac:dyDescent="0.45">
      <c r="D460" t="s">
        <v>286</v>
      </c>
      <c r="E460" t="s">
        <v>16</v>
      </c>
      <c r="F460" t="s">
        <v>107</v>
      </c>
      <c r="G460" t="s">
        <v>199</v>
      </c>
      <c r="H460" t="s">
        <v>199</v>
      </c>
      <c r="I460" t="s">
        <v>308</v>
      </c>
      <c r="J460" t="s">
        <v>309</v>
      </c>
      <c r="K460" t="s">
        <v>235</v>
      </c>
      <c r="L460" t="s">
        <v>235</v>
      </c>
      <c r="M460" t="b">
        <v>1</v>
      </c>
      <c r="N460" t="b">
        <v>0</v>
      </c>
      <c r="O460" t="str">
        <f>_xlfn.XLOOKUP(WB_cost[[#This Row],[Склад]]&amp;WB_cost[[#This Row],[Тип поставки]],StatTbl[Join],StatTbl[Status])</f>
        <v>Игнорируем</v>
      </c>
    </row>
    <row r="461" spans="4:15" x14ac:dyDescent="0.45">
      <c r="D461" t="s">
        <v>287</v>
      </c>
      <c r="E461" t="s">
        <v>16</v>
      </c>
      <c r="F461" t="s">
        <v>107</v>
      </c>
      <c r="G461" t="s">
        <v>199</v>
      </c>
      <c r="H461" t="s">
        <v>199</v>
      </c>
      <c r="I461" t="s">
        <v>308</v>
      </c>
      <c r="J461" t="s">
        <v>309</v>
      </c>
      <c r="K461" t="s">
        <v>235</v>
      </c>
      <c r="L461" t="s">
        <v>235</v>
      </c>
      <c r="M461" t="b">
        <v>1</v>
      </c>
      <c r="N461" t="b">
        <v>0</v>
      </c>
      <c r="O461" t="str">
        <f>_xlfn.XLOOKUP(WB_cost[[#This Row],[Склад]]&amp;WB_cost[[#This Row],[Тип поставки]],StatTbl[Join],StatTbl[Status])</f>
        <v>Игнорируем</v>
      </c>
    </row>
    <row r="462" spans="4:15" x14ac:dyDescent="0.45">
      <c r="D462" t="s">
        <v>288</v>
      </c>
      <c r="E462" t="s">
        <v>16</v>
      </c>
      <c r="F462" t="s">
        <v>107</v>
      </c>
      <c r="G462" t="s">
        <v>199</v>
      </c>
      <c r="H462" t="s">
        <v>199</v>
      </c>
      <c r="I462" t="s">
        <v>308</v>
      </c>
      <c r="J462" t="s">
        <v>309</v>
      </c>
      <c r="K462" t="s">
        <v>235</v>
      </c>
      <c r="L462" t="s">
        <v>235</v>
      </c>
      <c r="M462" t="b">
        <v>1</v>
      </c>
      <c r="N462" t="b">
        <v>0</v>
      </c>
      <c r="O462" t="str">
        <f>_xlfn.XLOOKUP(WB_cost[[#This Row],[Склад]]&amp;WB_cost[[#This Row],[Тип поставки]],StatTbl[Join],StatTbl[Status])</f>
        <v>Игнорируем</v>
      </c>
    </row>
    <row r="463" spans="4:15" x14ac:dyDescent="0.45">
      <c r="D463" t="s">
        <v>289</v>
      </c>
      <c r="E463" t="s">
        <v>16</v>
      </c>
      <c r="F463" t="s">
        <v>107</v>
      </c>
      <c r="G463" t="s">
        <v>199</v>
      </c>
      <c r="H463" t="s">
        <v>199</v>
      </c>
      <c r="I463" t="s">
        <v>308</v>
      </c>
      <c r="J463" t="s">
        <v>309</v>
      </c>
      <c r="K463" t="s">
        <v>235</v>
      </c>
      <c r="L463" t="s">
        <v>235</v>
      </c>
      <c r="M463" t="b">
        <v>1</v>
      </c>
      <c r="N463" t="b">
        <v>0</v>
      </c>
      <c r="O463" t="str">
        <f>_xlfn.XLOOKUP(WB_cost[[#This Row],[Склад]]&amp;WB_cost[[#This Row],[Тип поставки]],StatTbl[Join],StatTbl[Status])</f>
        <v>Игнорируем</v>
      </c>
    </row>
    <row r="464" spans="4:15" x14ac:dyDescent="0.45">
      <c r="D464" t="s">
        <v>353</v>
      </c>
      <c r="E464" t="s">
        <v>16</v>
      </c>
      <c r="F464" t="s">
        <v>107</v>
      </c>
      <c r="G464" t="s">
        <v>199</v>
      </c>
      <c r="H464" t="s">
        <v>199</v>
      </c>
      <c r="I464" t="s">
        <v>308</v>
      </c>
      <c r="J464" t="s">
        <v>309</v>
      </c>
      <c r="K464" t="s">
        <v>235</v>
      </c>
      <c r="L464" t="s">
        <v>235</v>
      </c>
      <c r="M464" t="b">
        <v>1</v>
      </c>
      <c r="N464" t="b">
        <v>0</v>
      </c>
      <c r="O464" t="str">
        <f>_xlfn.XLOOKUP(WB_cost[[#This Row],[Склад]]&amp;WB_cost[[#This Row],[Тип поставки]],StatTbl[Join],StatTbl[Status])</f>
        <v>Игнорируем</v>
      </c>
    </row>
    <row r="465" spans="4:15" x14ac:dyDescent="0.45">
      <c r="D465" t="s">
        <v>354</v>
      </c>
      <c r="E465" t="s">
        <v>16</v>
      </c>
      <c r="F465" t="s">
        <v>107</v>
      </c>
      <c r="G465" t="s">
        <v>199</v>
      </c>
      <c r="H465" t="s">
        <v>199</v>
      </c>
      <c r="I465" t="s">
        <v>308</v>
      </c>
      <c r="J465" t="s">
        <v>309</v>
      </c>
      <c r="K465" t="s">
        <v>235</v>
      </c>
      <c r="L465" t="s">
        <v>235</v>
      </c>
      <c r="M465" t="b">
        <v>1</v>
      </c>
      <c r="N465" t="b">
        <v>0</v>
      </c>
      <c r="O465" t="str">
        <f>_xlfn.XLOOKUP(WB_cost[[#This Row],[Склад]]&amp;WB_cost[[#This Row],[Тип поставки]],StatTbl[Join],StatTbl[Status])</f>
        <v>Игнорируем</v>
      </c>
    </row>
    <row r="466" spans="4:15" x14ac:dyDescent="0.45">
      <c r="D466" t="s">
        <v>357</v>
      </c>
      <c r="E466" t="s">
        <v>16</v>
      </c>
      <c r="F466" t="s">
        <v>107</v>
      </c>
      <c r="G466" t="s">
        <v>199</v>
      </c>
      <c r="H466" t="s">
        <v>199</v>
      </c>
      <c r="I466" t="s">
        <v>308</v>
      </c>
      <c r="J466" t="s">
        <v>309</v>
      </c>
      <c r="K466" t="s">
        <v>235</v>
      </c>
      <c r="L466" t="s">
        <v>235</v>
      </c>
      <c r="M466" t="b">
        <v>1</v>
      </c>
      <c r="N466" t="b">
        <v>0</v>
      </c>
      <c r="O466" t="str">
        <f>_xlfn.XLOOKUP(WB_cost[[#This Row],[Склад]]&amp;WB_cost[[#This Row],[Тип поставки]],StatTbl[Join],StatTbl[Status])</f>
        <v>Игнорируем</v>
      </c>
    </row>
    <row r="467" spans="4:15" x14ac:dyDescent="0.45">
      <c r="D467" t="s">
        <v>358</v>
      </c>
      <c r="E467" t="s">
        <v>16</v>
      </c>
      <c r="F467" t="s">
        <v>107</v>
      </c>
      <c r="G467" t="s">
        <v>199</v>
      </c>
      <c r="H467" t="s">
        <v>199</v>
      </c>
      <c r="I467" t="s">
        <v>308</v>
      </c>
      <c r="J467" t="s">
        <v>309</v>
      </c>
      <c r="K467" t="s">
        <v>235</v>
      </c>
      <c r="L467" t="s">
        <v>235</v>
      </c>
      <c r="M467" t="b">
        <v>1</v>
      </c>
      <c r="N467" t="b">
        <v>0</v>
      </c>
      <c r="O467" t="str">
        <f>_xlfn.XLOOKUP(WB_cost[[#This Row],[Склад]]&amp;WB_cost[[#This Row],[Тип поставки]],StatTbl[Join],StatTbl[Status])</f>
        <v>Игнорируем</v>
      </c>
    </row>
    <row r="468" spans="4:15" x14ac:dyDescent="0.45">
      <c r="D468" t="s">
        <v>359</v>
      </c>
      <c r="E468" t="s">
        <v>16</v>
      </c>
      <c r="F468" t="s">
        <v>107</v>
      </c>
      <c r="G468" t="s">
        <v>199</v>
      </c>
      <c r="H468" t="s">
        <v>199</v>
      </c>
      <c r="I468" t="s">
        <v>308</v>
      </c>
      <c r="J468" t="s">
        <v>309</v>
      </c>
      <c r="K468" t="s">
        <v>235</v>
      </c>
      <c r="L468" t="s">
        <v>235</v>
      </c>
      <c r="M468" t="b">
        <v>1</v>
      </c>
      <c r="N468" t="b">
        <v>0</v>
      </c>
      <c r="O468" t="str">
        <f>_xlfn.XLOOKUP(WB_cost[[#This Row],[Склад]]&amp;WB_cost[[#This Row],[Тип поставки]],StatTbl[Join],StatTbl[Status])</f>
        <v>Игнорируем</v>
      </c>
    </row>
    <row r="469" spans="4:15" x14ac:dyDescent="0.45">
      <c r="D469" t="s">
        <v>260</v>
      </c>
      <c r="E469" t="s">
        <v>16</v>
      </c>
      <c r="F469" t="s">
        <v>108</v>
      </c>
      <c r="G469" t="s">
        <v>200</v>
      </c>
      <c r="H469" t="s">
        <v>200</v>
      </c>
      <c r="I469" t="s">
        <v>310</v>
      </c>
      <c r="J469" t="s">
        <v>311</v>
      </c>
      <c r="K469" t="s">
        <v>250</v>
      </c>
      <c r="M469" t="b">
        <v>1</v>
      </c>
      <c r="N469" t="b">
        <v>0</v>
      </c>
      <c r="O469" t="str">
        <f>_xlfn.XLOOKUP(WB_cost[[#This Row],[Склад]]&amp;WB_cost[[#This Row],[Тип поставки]],StatTbl[Join],StatTbl[Status])</f>
        <v>Игнорируем</v>
      </c>
    </row>
    <row r="470" spans="4:15" x14ac:dyDescent="0.45">
      <c r="D470" t="s">
        <v>261</v>
      </c>
      <c r="E470" t="s">
        <v>16</v>
      </c>
      <c r="F470" t="s">
        <v>108</v>
      </c>
      <c r="G470" t="s">
        <v>200</v>
      </c>
      <c r="H470" t="s">
        <v>200</v>
      </c>
      <c r="I470" t="s">
        <v>310</v>
      </c>
      <c r="J470" t="s">
        <v>311</v>
      </c>
      <c r="K470" t="s">
        <v>250</v>
      </c>
      <c r="M470" t="b">
        <v>1</v>
      </c>
      <c r="N470" t="b">
        <v>0</v>
      </c>
      <c r="O470" t="str">
        <f>_xlfn.XLOOKUP(WB_cost[[#This Row],[Склад]]&amp;WB_cost[[#This Row],[Тип поставки]],StatTbl[Join],StatTbl[Status])</f>
        <v>Игнорируем</v>
      </c>
    </row>
    <row r="471" spans="4:15" x14ac:dyDescent="0.45">
      <c r="D471" t="s">
        <v>262</v>
      </c>
      <c r="E471" t="s">
        <v>16</v>
      </c>
      <c r="F471" t="s">
        <v>108</v>
      </c>
      <c r="G471" t="s">
        <v>200</v>
      </c>
      <c r="H471" t="s">
        <v>200</v>
      </c>
      <c r="I471" t="s">
        <v>310</v>
      </c>
      <c r="J471" t="s">
        <v>311</v>
      </c>
      <c r="K471" t="s">
        <v>250</v>
      </c>
      <c r="M471" t="b">
        <v>1</v>
      </c>
      <c r="N471" t="b">
        <v>0</v>
      </c>
      <c r="O471" t="str">
        <f>_xlfn.XLOOKUP(WB_cost[[#This Row],[Склад]]&amp;WB_cost[[#This Row],[Тип поставки]],StatTbl[Join],StatTbl[Status])</f>
        <v>Игнорируем</v>
      </c>
    </row>
    <row r="472" spans="4:15" x14ac:dyDescent="0.45">
      <c r="D472" t="s">
        <v>263</v>
      </c>
      <c r="E472" t="s">
        <v>16</v>
      </c>
      <c r="F472" t="s">
        <v>108</v>
      </c>
      <c r="G472" t="s">
        <v>200</v>
      </c>
      <c r="H472" t="s">
        <v>200</v>
      </c>
      <c r="I472" t="s">
        <v>310</v>
      </c>
      <c r="J472" t="s">
        <v>311</v>
      </c>
      <c r="K472" t="s">
        <v>250</v>
      </c>
      <c r="M472" t="b">
        <v>1</v>
      </c>
      <c r="N472" t="b">
        <v>0</v>
      </c>
      <c r="O472" t="str">
        <f>_xlfn.XLOOKUP(WB_cost[[#This Row],[Склад]]&amp;WB_cost[[#This Row],[Тип поставки]],StatTbl[Join],StatTbl[Status])</f>
        <v>Игнорируем</v>
      </c>
    </row>
    <row r="473" spans="4:15" x14ac:dyDescent="0.45">
      <c r="D473" t="s">
        <v>264</v>
      </c>
      <c r="E473" t="s">
        <v>16</v>
      </c>
      <c r="F473" t="s">
        <v>108</v>
      </c>
      <c r="G473" t="s">
        <v>200</v>
      </c>
      <c r="H473" t="s">
        <v>200</v>
      </c>
      <c r="I473" t="s">
        <v>310</v>
      </c>
      <c r="J473" t="s">
        <v>311</v>
      </c>
      <c r="K473" t="s">
        <v>250</v>
      </c>
      <c r="M473" t="b">
        <v>1</v>
      </c>
      <c r="N473" t="b">
        <v>0</v>
      </c>
      <c r="O473" t="str">
        <f>_xlfn.XLOOKUP(WB_cost[[#This Row],[Склад]]&amp;WB_cost[[#This Row],[Тип поставки]],StatTbl[Join],StatTbl[Status])</f>
        <v>Игнорируем</v>
      </c>
    </row>
    <row r="474" spans="4:15" x14ac:dyDescent="0.45">
      <c r="D474" t="s">
        <v>285</v>
      </c>
      <c r="E474" t="s">
        <v>16</v>
      </c>
      <c r="F474" t="s">
        <v>108</v>
      </c>
      <c r="G474" t="s">
        <v>200</v>
      </c>
      <c r="H474" t="s">
        <v>200</v>
      </c>
      <c r="I474" t="s">
        <v>310</v>
      </c>
      <c r="J474" t="s">
        <v>311</v>
      </c>
      <c r="K474" t="s">
        <v>250</v>
      </c>
      <c r="M474" t="b">
        <v>1</v>
      </c>
      <c r="N474" t="b">
        <v>0</v>
      </c>
      <c r="O474" t="str">
        <f>_xlfn.XLOOKUP(WB_cost[[#This Row],[Склад]]&amp;WB_cost[[#This Row],[Тип поставки]],StatTbl[Join],StatTbl[Status])</f>
        <v>Игнорируем</v>
      </c>
    </row>
    <row r="475" spans="4:15" x14ac:dyDescent="0.45">
      <c r="D475" t="s">
        <v>286</v>
      </c>
      <c r="E475" t="s">
        <v>16</v>
      </c>
      <c r="F475" t="s">
        <v>108</v>
      </c>
      <c r="G475" t="s">
        <v>200</v>
      </c>
      <c r="H475" t="s">
        <v>200</v>
      </c>
      <c r="I475" t="s">
        <v>310</v>
      </c>
      <c r="J475" t="s">
        <v>311</v>
      </c>
      <c r="K475" t="s">
        <v>250</v>
      </c>
      <c r="M475" t="b">
        <v>1</v>
      </c>
      <c r="N475" t="b">
        <v>0</v>
      </c>
      <c r="O475" t="str">
        <f>_xlfn.XLOOKUP(WB_cost[[#This Row],[Склад]]&amp;WB_cost[[#This Row],[Тип поставки]],StatTbl[Join],StatTbl[Status])</f>
        <v>Игнорируем</v>
      </c>
    </row>
    <row r="476" spans="4:15" x14ac:dyDescent="0.45">
      <c r="D476" t="s">
        <v>287</v>
      </c>
      <c r="E476" t="s">
        <v>16</v>
      </c>
      <c r="F476" t="s">
        <v>108</v>
      </c>
      <c r="G476" t="s">
        <v>200</v>
      </c>
      <c r="H476" t="s">
        <v>200</v>
      </c>
      <c r="I476" t="s">
        <v>310</v>
      </c>
      <c r="J476" t="s">
        <v>311</v>
      </c>
      <c r="K476" t="s">
        <v>250</v>
      </c>
      <c r="M476" t="b">
        <v>1</v>
      </c>
      <c r="N476" t="b">
        <v>0</v>
      </c>
      <c r="O476" t="str">
        <f>_xlfn.XLOOKUP(WB_cost[[#This Row],[Склад]]&amp;WB_cost[[#This Row],[Тип поставки]],StatTbl[Join],StatTbl[Status])</f>
        <v>Игнорируем</v>
      </c>
    </row>
    <row r="477" spans="4:15" x14ac:dyDescent="0.45">
      <c r="D477" t="s">
        <v>288</v>
      </c>
      <c r="E477" t="s">
        <v>16</v>
      </c>
      <c r="F477" t="s">
        <v>108</v>
      </c>
      <c r="G477" t="s">
        <v>200</v>
      </c>
      <c r="H477" t="s">
        <v>200</v>
      </c>
      <c r="I477" t="s">
        <v>310</v>
      </c>
      <c r="J477" t="s">
        <v>311</v>
      </c>
      <c r="K477" t="s">
        <v>250</v>
      </c>
      <c r="M477" t="b">
        <v>1</v>
      </c>
      <c r="N477" t="b">
        <v>0</v>
      </c>
      <c r="O477" t="str">
        <f>_xlfn.XLOOKUP(WB_cost[[#This Row],[Склад]]&amp;WB_cost[[#This Row],[Тип поставки]],StatTbl[Join],StatTbl[Status])</f>
        <v>Игнорируем</v>
      </c>
    </row>
    <row r="478" spans="4:15" x14ac:dyDescent="0.45">
      <c r="D478" t="s">
        <v>289</v>
      </c>
      <c r="E478" t="s">
        <v>16</v>
      </c>
      <c r="F478" t="s">
        <v>108</v>
      </c>
      <c r="G478" t="s">
        <v>200</v>
      </c>
      <c r="H478" t="s">
        <v>200</v>
      </c>
      <c r="I478" t="s">
        <v>310</v>
      </c>
      <c r="J478" t="s">
        <v>311</v>
      </c>
      <c r="K478" t="s">
        <v>250</v>
      </c>
      <c r="M478" t="b">
        <v>1</v>
      </c>
      <c r="N478" t="b">
        <v>0</v>
      </c>
      <c r="O478" t="str">
        <f>_xlfn.XLOOKUP(WB_cost[[#This Row],[Склад]]&amp;WB_cost[[#This Row],[Тип поставки]],StatTbl[Join],StatTbl[Status])</f>
        <v>Игнорируем</v>
      </c>
    </row>
    <row r="479" spans="4:15" x14ac:dyDescent="0.45">
      <c r="D479" t="s">
        <v>353</v>
      </c>
      <c r="E479" t="s">
        <v>16</v>
      </c>
      <c r="F479" t="s">
        <v>108</v>
      </c>
      <c r="G479" t="s">
        <v>200</v>
      </c>
      <c r="H479" t="s">
        <v>200</v>
      </c>
      <c r="I479" t="s">
        <v>310</v>
      </c>
      <c r="J479" t="s">
        <v>311</v>
      </c>
      <c r="K479" t="s">
        <v>250</v>
      </c>
      <c r="M479" t="b">
        <v>1</v>
      </c>
      <c r="N479" t="b">
        <v>0</v>
      </c>
      <c r="O479" t="str">
        <f>_xlfn.XLOOKUP(WB_cost[[#This Row],[Склад]]&amp;WB_cost[[#This Row],[Тип поставки]],StatTbl[Join],StatTbl[Status])</f>
        <v>Игнорируем</v>
      </c>
    </row>
    <row r="480" spans="4:15" x14ac:dyDescent="0.45">
      <c r="D480" t="s">
        <v>354</v>
      </c>
      <c r="E480" t="s">
        <v>16</v>
      </c>
      <c r="F480" t="s">
        <v>108</v>
      </c>
      <c r="G480" t="s">
        <v>200</v>
      </c>
      <c r="H480" t="s">
        <v>200</v>
      </c>
      <c r="I480" t="s">
        <v>310</v>
      </c>
      <c r="J480" t="s">
        <v>311</v>
      </c>
      <c r="K480" t="s">
        <v>250</v>
      </c>
      <c r="M480" t="b">
        <v>1</v>
      </c>
      <c r="N480" t="b">
        <v>0</v>
      </c>
      <c r="O480" t="str">
        <f>_xlfn.XLOOKUP(WB_cost[[#This Row],[Склад]]&amp;WB_cost[[#This Row],[Тип поставки]],StatTbl[Join],StatTbl[Status])</f>
        <v>Игнорируем</v>
      </c>
    </row>
    <row r="481" spans="4:15" x14ac:dyDescent="0.45">
      <c r="D481" t="s">
        <v>357</v>
      </c>
      <c r="E481" t="s">
        <v>16</v>
      </c>
      <c r="F481" t="s">
        <v>108</v>
      </c>
      <c r="G481" t="s">
        <v>200</v>
      </c>
      <c r="H481" t="s">
        <v>200</v>
      </c>
      <c r="I481" t="s">
        <v>310</v>
      </c>
      <c r="J481" t="s">
        <v>311</v>
      </c>
      <c r="K481" t="s">
        <v>250</v>
      </c>
      <c r="M481" t="b">
        <v>1</v>
      </c>
      <c r="N481" t="b">
        <v>0</v>
      </c>
      <c r="O481" t="str">
        <f>_xlfn.XLOOKUP(WB_cost[[#This Row],[Склад]]&amp;WB_cost[[#This Row],[Тип поставки]],StatTbl[Join],StatTbl[Status])</f>
        <v>Игнорируем</v>
      </c>
    </row>
    <row r="482" spans="4:15" x14ac:dyDescent="0.45">
      <c r="D482" t="s">
        <v>358</v>
      </c>
      <c r="E482" t="s">
        <v>16</v>
      </c>
      <c r="F482" t="s">
        <v>108</v>
      </c>
      <c r="G482" t="s">
        <v>200</v>
      </c>
      <c r="H482" t="s">
        <v>200</v>
      </c>
      <c r="I482" t="s">
        <v>310</v>
      </c>
      <c r="J482" t="s">
        <v>311</v>
      </c>
      <c r="K482" t="s">
        <v>250</v>
      </c>
      <c r="M482" t="b">
        <v>1</v>
      </c>
      <c r="N482" t="b">
        <v>0</v>
      </c>
      <c r="O482" t="str">
        <f>_xlfn.XLOOKUP(WB_cost[[#This Row],[Склад]]&amp;WB_cost[[#This Row],[Тип поставки]],StatTbl[Join],StatTbl[Status])</f>
        <v>Игнорируем</v>
      </c>
    </row>
    <row r="483" spans="4:15" x14ac:dyDescent="0.45">
      <c r="D483" t="s">
        <v>359</v>
      </c>
      <c r="E483" t="s">
        <v>16</v>
      </c>
      <c r="F483" t="s">
        <v>108</v>
      </c>
      <c r="G483" t="s">
        <v>200</v>
      </c>
      <c r="H483" t="s">
        <v>200</v>
      </c>
      <c r="I483" t="s">
        <v>310</v>
      </c>
      <c r="J483" t="s">
        <v>311</v>
      </c>
      <c r="K483" t="s">
        <v>250</v>
      </c>
      <c r="M483" t="b">
        <v>1</v>
      </c>
      <c r="N483" t="b">
        <v>0</v>
      </c>
      <c r="O483" t="str">
        <f>_xlfn.XLOOKUP(WB_cost[[#This Row],[Склад]]&amp;WB_cost[[#This Row],[Тип поставки]],StatTbl[Join],StatTbl[Status])</f>
        <v>Игнорируем</v>
      </c>
    </row>
    <row r="484" spans="4:15" x14ac:dyDescent="0.45">
      <c r="D484" t="s">
        <v>260</v>
      </c>
      <c r="E484" t="s">
        <v>16</v>
      </c>
      <c r="F484" t="s">
        <v>6</v>
      </c>
      <c r="G484" t="s">
        <v>199</v>
      </c>
      <c r="H484" t="s">
        <v>199</v>
      </c>
      <c r="I484" t="s">
        <v>308</v>
      </c>
      <c r="J484" t="s">
        <v>309</v>
      </c>
      <c r="K484" t="s">
        <v>235</v>
      </c>
      <c r="L484" t="s">
        <v>235</v>
      </c>
      <c r="M484" t="b">
        <v>1</v>
      </c>
      <c r="N484" t="b">
        <v>0</v>
      </c>
      <c r="O484" t="str">
        <f>_xlfn.XLOOKUP(WB_cost[[#This Row],[Склад]]&amp;WB_cost[[#This Row],[Тип поставки]],StatTbl[Join],StatTbl[Status])</f>
        <v>Игнорируем</v>
      </c>
    </row>
    <row r="485" spans="4:15" x14ac:dyDescent="0.45">
      <c r="D485" t="s">
        <v>261</v>
      </c>
      <c r="E485" t="s">
        <v>16</v>
      </c>
      <c r="F485" t="s">
        <v>6</v>
      </c>
      <c r="G485" t="s">
        <v>199</v>
      </c>
      <c r="H485" t="s">
        <v>199</v>
      </c>
      <c r="I485" t="s">
        <v>308</v>
      </c>
      <c r="J485" t="s">
        <v>309</v>
      </c>
      <c r="K485" t="s">
        <v>235</v>
      </c>
      <c r="L485" t="s">
        <v>235</v>
      </c>
      <c r="M485" t="b">
        <v>1</v>
      </c>
      <c r="N485" t="b">
        <v>0</v>
      </c>
      <c r="O485" t="str">
        <f>_xlfn.XLOOKUP(WB_cost[[#This Row],[Склад]]&amp;WB_cost[[#This Row],[Тип поставки]],StatTbl[Join],StatTbl[Status])</f>
        <v>Игнорируем</v>
      </c>
    </row>
    <row r="486" spans="4:15" x14ac:dyDescent="0.45">
      <c r="D486" t="s">
        <v>262</v>
      </c>
      <c r="E486" t="s">
        <v>16</v>
      </c>
      <c r="F486" t="s">
        <v>6</v>
      </c>
      <c r="G486" t="s">
        <v>199</v>
      </c>
      <c r="H486" t="s">
        <v>199</v>
      </c>
      <c r="I486" t="s">
        <v>308</v>
      </c>
      <c r="J486" t="s">
        <v>309</v>
      </c>
      <c r="K486" t="s">
        <v>235</v>
      </c>
      <c r="L486" t="s">
        <v>235</v>
      </c>
      <c r="M486" t="b">
        <v>1</v>
      </c>
      <c r="N486" t="b">
        <v>0</v>
      </c>
      <c r="O486" t="str">
        <f>_xlfn.XLOOKUP(WB_cost[[#This Row],[Склад]]&amp;WB_cost[[#This Row],[Тип поставки]],StatTbl[Join],StatTbl[Status])</f>
        <v>Игнорируем</v>
      </c>
    </row>
    <row r="487" spans="4:15" x14ac:dyDescent="0.45">
      <c r="D487" t="s">
        <v>263</v>
      </c>
      <c r="E487" t="s">
        <v>16</v>
      </c>
      <c r="F487" t="s">
        <v>6</v>
      </c>
      <c r="G487" t="s">
        <v>199</v>
      </c>
      <c r="H487" t="s">
        <v>199</v>
      </c>
      <c r="I487" t="s">
        <v>308</v>
      </c>
      <c r="J487" t="s">
        <v>309</v>
      </c>
      <c r="K487" t="s">
        <v>235</v>
      </c>
      <c r="L487" t="s">
        <v>235</v>
      </c>
      <c r="M487" t="b">
        <v>1</v>
      </c>
      <c r="N487" t="b">
        <v>0</v>
      </c>
      <c r="O487" t="str">
        <f>_xlfn.XLOOKUP(WB_cost[[#This Row],[Склад]]&amp;WB_cost[[#This Row],[Тип поставки]],StatTbl[Join],StatTbl[Status])</f>
        <v>Игнорируем</v>
      </c>
    </row>
    <row r="488" spans="4:15" x14ac:dyDescent="0.45">
      <c r="D488" t="s">
        <v>264</v>
      </c>
      <c r="E488" t="s">
        <v>16</v>
      </c>
      <c r="F488" t="s">
        <v>6</v>
      </c>
      <c r="G488" t="s">
        <v>199</v>
      </c>
      <c r="H488" t="s">
        <v>199</v>
      </c>
      <c r="I488" t="s">
        <v>308</v>
      </c>
      <c r="J488" t="s">
        <v>309</v>
      </c>
      <c r="K488" t="s">
        <v>235</v>
      </c>
      <c r="L488" t="s">
        <v>235</v>
      </c>
      <c r="M488" t="b">
        <v>1</v>
      </c>
      <c r="N488" t="b">
        <v>0</v>
      </c>
      <c r="O488" t="str">
        <f>_xlfn.XLOOKUP(WB_cost[[#This Row],[Склад]]&amp;WB_cost[[#This Row],[Тип поставки]],StatTbl[Join],StatTbl[Status])</f>
        <v>Игнорируем</v>
      </c>
    </row>
    <row r="489" spans="4:15" x14ac:dyDescent="0.45">
      <c r="D489" t="s">
        <v>285</v>
      </c>
      <c r="E489" t="s">
        <v>16</v>
      </c>
      <c r="F489" t="s">
        <v>6</v>
      </c>
      <c r="G489" t="s">
        <v>199</v>
      </c>
      <c r="H489" t="s">
        <v>199</v>
      </c>
      <c r="I489" t="s">
        <v>308</v>
      </c>
      <c r="J489" t="s">
        <v>309</v>
      </c>
      <c r="K489" t="s">
        <v>235</v>
      </c>
      <c r="L489" t="s">
        <v>235</v>
      </c>
      <c r="M489" t="b">
        <v>1</v>
      </c>
      <c r="N489" t="b">
        <v>0</v>
      </c>
      <c r="O489" t="str">
        <f>_xlfn.XLOOKUP(WB_cost[[#This Row],[Склад]]&amp;WB_cost[[#This Row],[Тип поставки]],StatTbl[Join],StatTbl[Status])</f>
        <v>Игнорируем</v>
      </c>
    </row>
    <row r="490" spans="4:15" x14ac:dyDescent="0.45">
      <c r="D490" t="s">
        <v>286</v>
      </c>
      <c r="E490" t="s">
        <v>16</v>
      </c>
      <c r="F490" t="s">
        <v>6</v>
      </c>
      <c r="G490" t="s">
        <v>199</v>
      </c>
      <c r="H490" t="s">
        <v>199</v>
      </c>
      <c r="I490" t="s">
        <v>308</v>
      </c>
      <c r="J490" t="s">
        <v>309</v>
      </c>
      <c r="K490" t="s">
        <v>235</v>
      </c>
      <c r="L490" t="s">
        <v>235</v>
      </c>
      <c r="M490" t="b">
        <v>1</v>
      </c>
      <c r="N490" t="b">
        <v>0</v>
      </c>
      <c r="O490" t="str">
        <f>_xlfn.XLOOKUP(WB_cost[[#This Row],[Склад]]&amp;WB_cost[[#This Row],[Тип поставки]],StatTbl[Join],StatTbl[Status])</f>
        <v>Игнорируем</v>
      </c>
    </row>
    <row r="491" spans="4:15" x14ac:dyDescent="0.45">
      <c r="D491" t="s">
        <v>287</v>
      </c>
      <c r="E491" t="s">
        <v>16</v>
      </c>
      <c r="F491" t="s">
        <v>6</v>
      </c>
      <c r="G491" t="s">
        <v>199</v>
      </c>
      <c r="H491" t="s">
        <v>199</v>
      </c>
      <c r="I491" t="s">
        <v>308</v>
      </c>
      <c r="J491" t="s">
        <v>309</v>
      </c>
      <c r="K491" t="s">
        <v>235</v>
      </c>
      <c r="L491" t="s">
        <v>235</v>
      </c>
      <c r="M491" t="b">
        <v>1</v>
      </c>
      <c r="N491" t="b">
        <v>0</v>
      </c>
      <c r="O491" t="str">
        <f>_xlfn.XLOOKUP(WB_cost[[#This Row],[Склад]]&amp;WB_cost[[#This Row],[Тип поставки]],StatTbl[Join],StatTbl[Status])</f>
        <v>Игнорируем</v>
      </c>
    </row>
    <row r="492" spans="4:15" x14ac:dyDescent="0.45">
      <c r="D492" t="s">
        <v>288</v>
      </c>
      <c r="E492" t="s">
        <v>16</v>
      </c>
      <c r="F492" t="s">
        <v>6</v>
      </c>
      <c r="G492" t="s">
        <v>199</v>
      </c>
      <c r="H492" t="s">
        <v>199</v>
      </c>
      <c r="I492" t="s">
        <v>308</v>
      </c>
      <c r="J492" t="s">
        <v>309</v>
      </c>
      <c r="K492" t="s">
        <v>235</v>
      </c>
      <c r="L492" t="s">
        <v>235</v>
      </c>
      <c r="M492" t="b">
        <v>1</v>
      </c>
      <c r="N492" t="b">
        <v>0</v>
      </c>
      <c r="O492" t="str">
        <f>_xlfn.XLOOKUP(WB_cost[[#This Row],[Склад]]&amp;WB_cost[[#This Row],[Тип поставки]],StatTbl[Join],StatTbl[Status])</f>
        <v>Игнорируем</v>
      </c>
    </row>
    <row r="493" spans="4:15" x14ac:dyDescent="0.45">
      <c r="D493" t="s">
        <v>289</v>
      </c>
      <c r="E493" t="s">
        <v>16</v>
      </c>
      <c r="F493" t="s">
        <v>6</v>
      </c>
      <c r="G493" t="s">
        <v>199</v>
      </c>
      <c r="H493" t="s">
        <v>199</v>
      </c>
      <c r="I493" t="s">
        <v>308</v>
      </c>
      <c r="J493" t="s">
        <v>309</v>
      </c>
      <c r="K493" t="s">
        <v>235</v>
      </c>
      <c r="L493" t="s">
        <v>235</v>
      </c>
      <c r="M493" t="b">
        <v>1</v>
      </c>
      <c r="N493" t="b">
        <v>0</v>
      </c>
      <c r="O493" t="str">
        <f>_xlfn.XLOOKUP(WB_cost[[#This Row],[Склад]]&amp;WB_cost[[#This Row],[Тип поставки]],StatTbl[Join],StatTbl[Status])</f>
        <v>Игнорируем</v>
      </c>
    </row>
    <row r="494" spans="4:15" x14ac:dyDescent="0.45">
      <c r="D494" t="s">
        <v>353</v>
      </c>
      <c r="E494" t="s">
        <v>16</v>
      </c>
      <c r="F494" t="s">
        <v>6</v>
      </c>
      <c r="G494" t="s">
        <v>199</v>
      </c>
      <c r="H494" t="s">
        <v>199</v>
      </c>
      <c r="I494" t="s">
        <v>308</v>
      </c>
      <c r="J494" t="s">
        <v>309</v>
      </c>
      <c r="K494" t="s">
        <v>235</v>
      </c>
      <c r="L494" t="s">
        <v>235</v>
      </c>
      <c r="M494" t="b">
        <v>1</v>
      </c>
      <c r="N494" t="b">
        <v>0</v>
      </c>
      <c r="O494" t="str">
        <f>_xlfn.XLOOKUP(WB_cost[[#This Row],[Склад]]&amp;WB_cost[[#This Row],[Тип поставки]],StatTbl[Join],StatTbl[Status])</f>
        <v>Игнорируем</v>
      </c>
    </row>
    <row r="495" spans="4:15" x14ac:dyDescent="0.45">
      <c r="D495" t="s">
        <v>354</v>
      </c>
      <c r="E495" t="s">
        <v>16</v>
      </c>
      <c r="F495" t="s">
        <v>6</v>
      </c>
      <c r="G495" t="s">
        <v>199</v>
      </c>
      <c r="H495" t="s">
        <v>199</v>
      </c>
      <c r="I495" t="s">
        <v>308</v>
      </c>
      <c r="J495" t="s">
        <v>309</v>
      </c>
      <c r="K495" t="s">
        <v>235</v>
      </c>
      <c r="L495" t="s">
        <v>235</v>
      </c>
      <c r="M495" t="b">
        <v>1</v>
      </c>
      <c r="N495" t="b">
        <v>0</v>
      </c>
      <c r="O495" t="str">
        <f>_xlfn.XLOOKUP(WB_cost[[#This Row],[Склад]]&amp;WB_cost[[#This Row],[Тип поставки]],StatTbl[Join],StatTbl[Status])</f>
        <v>Игнорируем</v>
      </c>
    </row>
    <row r="496" spans="4:15" x14ac:dyDescent="0.45">
      <c r="D496" t="s">
        <v>357</v>
      </c>
      <c r="E496" t="s">
        <v>16</v>
      </c>
      <c r="F496" t="s">
        <v>6</v>
      </c>
      <c r="G496" t="s">
        <v>199</v>
      </c>
      <c r="H496" t="s">
        <v>199</v>
      </c>
      <c r="I496" t="s">
        <v>308</v>
      </c>
      <c r="J496" t="s">
        <v>309</v>
      </c>
      <c r="K496" t="s">
        <v>235</v>
      </c>
      <c r="L496" t="s">
        <v>235</v>
      </c>
      <c r="M496" t="b">
        <v>1</v>
      </c>
      <c r="N496" t="b">
        <v>0</v>
      </c>
      <c r="O496" t="str">
        <f>_xlfn.XLOOKUP(WB_cost[[#This Row],[Склад]]&amp;WB_cost[[#This Row],[Тип поставки]],StatTbl[Join],StatTbl[Status])</f>
        <v>Игнорируем</v>
      </c>
    </row>
    <row r="497" spans="4:15" x14ac:dyDescent="0.45">
      <c r="D497" t="s">
        <v>358</v>
      </c>
      <c r="E497" t="s">
        <v>16</v>
      </c>
      <c r="F497" t="s">
        <v>6</v>
      </c>
      <c r="G497" t="s">
        <v>199</v>
      </c>
      <c r="H497" t="s">
        <v>199</v>
      </c>
      <c r="I497" t="s">
        <v>308</v>
      </c>
      <c r="J497" t="s">
        <v>309</v>
      </c>
      <c r="K497" t="s">
        <v>235</v>
      </c>
      <c r="L497" t="s">
        <v>235</v>
      </c>
      <c r="M497" t="b">
        <v>1</v>
      </c>
      <c r="N497" t="b">
        <v>0</v>
      </c>
      <c r="O497" t="str">
        <f>_xlfn.XLOOKUP(WB_cost[[#This Row],[Склад]]&amp;WB_cost[[#This Row],[Тип поставки]],StatTbl[Join],StatTbl[Status])</f>
        <v>Игнорируем</v>
      </c>
    </row>
    <row r="498" spans="4:15" x14ac:dyDescent="0.45">
      <c r="D498" t="s">
        <v>359</v>
      </c>
      <c r="E498" t="s">
        <v>16</v>
      </c>
      <c r="F498" t="s">
        <v>6</v>
      </c>
      <c r="G498" t="s">
        <v>199</v>
      </c>
      <c r="H498" t="s">
        <v>199</v>
      </c>
      <c r="I498" t="s">
        <v>308</v>
      </c>
      <c r="J498" t="s">
        <v>309</v>
      </c>
      <c r="K498" t="s">
        <v>235</v>
      </c>
      <c r="L498" t="s">
        <v>235</v>
      </c>
      <c r="M498" t="b">
        <v>1</v>
      </c>
      <c r="N498" t="b">
        <v>0</v>
      </c>
      <c r="O498" t="str">
        <f>_xlfn.XLOOKUP(WB_cost[[#This Row],[Склад]]&amp;WB_cost[[#This Row],[Тип поставки]],StatTbl[Join],StatTbl[Status])</f>
        <v>Игнорируем</v>
      </c>
    </row>
    <row r="499" spans="4:15" x14ac:dyDescent="0.45">
      <c r="D499" t="s">
        <v>260</v>
      </c>
      <c r="E499" t="s">
        <v>17</v>
      </c>
      <c r="F499" t="s">
        <v>107</v>
      </c>
      <c r="G499" t="s">
        <v>201</v>
      </c>
      <c r="H499" t="s">
        <v>201</v>
      </c>
      <c r="I499" t="s">
        <v>312</v>
      </c>
      <c r="J499" t="s">
        <v>313</v>
      </c>
      <c r="K499" t="s">
        <v>229</v>
      </c>
      <c r="L499" t="s">
        <v>229</v>
      </c>
      <c r="M499" t="b">
        <v>1</v>
      </c>
      <c r="N499" t="b">
        <v>0</v>
      </c>
      <c r="O499" t="str">
        <f>_xlfn.XLOOKUP(WB_cost[[#This Row],[Склад]]&amp;WB_cost[[#This Row],[Тип поставки]],StatTbl[Join],StatTbl[Status])</f>
        <v>Ищем</v>
      </c>
    </row>
    <row r="500" spans="4:15" x14ac:dyDescent="0.45">
      <c r="D500" t="s">
        <v>261</v>
      </c>
      <c r="E500" t="s">
        <v>17</v>
      </c>
      <c r="F500" t="s">
        <v>107</v>
      </c>
      <c r="G500" t="s">
        <v>201</v>
      </c>
      <c r="H500" t="s">
        <v>201</v>
      </c>
      <c r="I500" t="s">
        <v>312</v>
      </c>
      <c r="J500" t="s">
        <v>313</v>
      </c>
      <c r="K500" t="s">
        <v>229</v>
      </c>
      <c r="L500" t="s">
        <v>229</v>
      </c>
      <c r="M500" t="b">
        <v>1</v>
      </c>
      <c r="N500" t="b">
        <v>0</v>
      </c>
      <c r="O500" t="str">
        <f>_xlfn.XLOOKUP(WB_cost[[#This Row],[Склад]]&amp;WB_cost[[#This Row],[Тип поставки]],StatTbl[Join],StatTbl[Status])</f>
        <v>Ищем</v>
      </c>
    </row>
    <row r="501" spans="4:15" x14ac:dyDescent="0.45">
      <c r="D501" t="s">
        <v>262</v>
      </c>
      <c r="E501" t="s">
        <v>17</v>
      </c>
      <c r="F501" t="s">
        <v>107</v>
      </c>
      <c r="G501" t="s">
        <v>201</v>
      </c>
      <c r="H501" t="s">
        <v>201</v>
      </c>
      <c r="I501" t="s">
        <v>312</v>
      </c>
      <c r="J501" t="s">
        <v>313</v>
      </c>
      <c r="K501" t="s">
        <v>229</v>
      </c>
      <c r="L501" t="s">
        <v>229</v>
      </c>
      <c r="M501" t="b">
        <v>1</v>
      </c>
      <c r="N501" t="b">
        <v>0</v>
      </c>
      <c r="O501" t="str">
        <f>_xlfn.XLOOKUP(WB_cost[[#This Row],[Склад]]&amp;WB_cost[[#This Row],[Тип поставки]],StatTbl[Join],StatTbl[Status])</f>
        <v>Ищем</v>
      </c>
    </row>
    <row r="502" spans="4:15" x14ac:dyDescent="0.45">
      <c r="D502" t="s">
        <v>263</v>
      </c>
      <c r="E502" t="s">
        <v>17</v>
      </c>
      <c r="F502" t="s">
        <v>107</v>
      </c>
      <c r="G502" t="s">
        <v>201</v>
      </c>
      <c r="H502" t="s">
        <v>201</v>
      </c>
      <c r="I502" t="s">
        <v>312</v>
      </c>
      <c r="J502" t="s">
        <v>313</v>
      </c>
      <c r="K502" t="s">
        <v>229</v>
      </c>
      <c r="L502" t="s">
        <v>229</v>
      </c>
      <c r="M502" t="b">
        <v>1</v>
      </c>
      <c r="N502" t="b">
        <v>0</v>
      </c>
      <c r="O502" t="str">
        <f>_xlfn.XLOOKUP(WB_cost[[#This Row],[Склад]]&amp;WB_cost[[#This Row],[Тип поставки]],StatTbl[Join],StatTbl[Status])</f>
        <v>Ищем</v>
      </c>
    </row>
    <row r="503" spans="4:15" x14ac:dyDescent="0.45">
      <c r="D503" t="s">
        <v>264</v>
      </c>
      <c r="E503" t="s">
        <v>17</v>
      </c>
      <c r="F503" t="s">
        <v>107</v>
      </c>
      <c r="G503" t="s">
        <v>201</v>
      </c>
      <c r="H503" t="s">
        <v>201</v>
      </c>
      <c r="I503" t="s">
        <v>312</v>
      </c>
      <c r="J503" t="s">
        <v>313</v>
      </c>
      <c r="K503" t="s">
        <v>229</v>
      </c>
      <c r="L503" t="s">
        <v>229</v>
      </c>
      <c r="M503" t="b">
        <v>1</v>
      </c>
      <c r="N503" t="b">
        <v>0</v>
      </c>
      <c r="O503" t="str">
        <f>_xlfn.XLOOKUP(WB_cost[[#This Row],[Склад]]&amp;WB_cost[[#This Row],[Тип поставки]],StatTbl[Join],StatTbl[Status])</f>
        <v>Ищем</v>
      </c>
    </row>
    <row r="504" spans="4:15" x14ac:dyDescent="0.45">
      <c r="D504" t="s">
        <v>285</v>
      </c>
      <c r="E504" t="s">
        <v>17</v>
      </c>
      <c r="F504" t="s">
        <v>107</v>
      </c>
      <c r="G504" t="s">
        <v>201</v>
      </c>
      <c r="H504" t="s">
        <v>201</v>
      </c>
      <c r="I504" t="s">
        <v>312</v>
      </c>
      <c r="J504" t="s">
        <v>313</v>
      </c>
      <c r="K504" t="s">
        <v>229</v>
      </c>
      <c r="L504" t="s">
        <v>229</v>
      </c>
      <c r="M504" t="b">
        <v>1</v>
      </c>
      <c r="N504" t="b">
        <v>0</v>
      </c>
      <c r="O504" t="str">
        <f>_xlfn.XLOOKUP(WB_cost[[#This Row],[Склад]]&amp;WB_cost[[#This Row],[Тип поставки]],StatTbl[Join],StatTbl[Status])</f>
        <v>Ищем</v>
      </c>
    </row>
    <row r="505" spans="4:15" x14ac:dyDescent="0.45">
      <c r="D505" t="s">
        <v>286</v>
      </c>
      <c r="E505" t="s">
        <v>17</v>
      </c>
      <c r="F505" t="s">
        <v>107</v>
      </c>
      <c r="G505" t="s">
        <v>201</v>
      </c>
      <c r="H505" t="s">
        <v>201</v>
      </c>
      <c r="I505" t="s">
        <v>312</v>
      </c>
      <c r="J505" t="s">
        <v>313</v>
      </c>
      <c r="K505" t="s">
        <v>229</v>
      </c>
      <c r="L505" t="s">
        <v>229</v>
      </c>
      <c r="M505" t="b">
        <v>1</v>
      </c>
      <c r="N505" t="b">
        <v>0</v>
      </c>
      <c r="O505" t="str">
        <f>_xlfn.XLOOKUP(WB_cost[[#This Row],[Склад]]&amp;WB_cost[[#This Row],[Тип поставки]],StatTbl[Join],StatTbl[Status])</f>
        <v>Ищем</v>
      </c>
    </row>
    <row r="506" spans="4:15" x14ac:dyDescent="0.45">
      <c r="D506" t="s">
        <v>287</v>
      </c>
      <c r="E506" t="s">
        <v>17</v>
      </c>
      <c r="F506" t="s">
        <v>107</v>
      </c>
      <c r="G506" t="s">
        <v>201</v>
      </c>
      <c r="H506" t="s">
        <v>201</v>
      </c>
      <c r="I506" t="s">
        <v>312</v>
      </c>
      <c r="J506" t="s">
        <v>313</v>
      </c>
      <c r="K506" t="s">
        <v>229</v>
      </c>
      <c r="L506" t="s">
        <v>229</v>
      </c>
      <c r="M506" t="b">
        <v>1</v>
      </c>
      <c r="N506" t="b">
        <v>0</v>
      </c>
      <c r="O506" t="str">
        <f>_xlfn.XLOOKUP(WB_cost[[#This Row],[Склад]]&amp;WB_cost[[#This Row],[Тип поставки]],StatTbl[Join],StatTbl[Status])</f>
        <v>Ищем</v>
      </c>
    </row>
    <row r="507" spans="4:15" x14ac:dyDescent="0.45">
      <c r="D507" t="s">
        <v>288</v>
      </c>
      <c r="E507" t="s">
        <v>17</v>
      </c>
      <c r="F507" t="s">
        <v>107</v>
      </c>
      <c r="G507" t="s">
        <v>201</v>
      </c>
      <c r="H507" t="s">
        <v>201</v>
      </c>
      <c r="I507" t="s">
        <v>312</v>
      </c>
      <c r="J507" t="s">
        <v>313</v>
      </c>
      <c r="K507" t="s">
        <v>229</v>
      </c>
      <c r="L507" t="s">
        <v>229</v>
      </c>
      <c r="M507" t="b">
        <v>1</v>
      </c>
      <c r="N507" t="b">
        <v>0</v>
      </c>
      <c r="O507" t="str">
        <f>_xlfn.XLOOKUP(WB_cost[[#This Row],[Склад]]&amp;WB_cost[[#This Row],[Тип поставки]],StatTbl[Join],StatTbl[Status])</f>
        <v>Ищем</v>
      </c>
    </row>
    <row r="508" spans="4:15" x14ac:dyDescent="0.45">
      <c r="D508" t="s">
        <v>289</v>
      </c>
      <c r="E508" t="s">
        <v>17</v>
      </c>
      <c r="F508" t="s">
        <v>107</v>
      </c>
      <c r="G508" t="s">
        <v>201</v>
      </c>
      <c r="H508" t="s">
        <v>201</v>
      </c>
      <c r="I508" t="s">
        <v>312</v>
      </c>
      <c r="J508" t="s">
        <v>313</v>
      </c>
      <c r="K508" t="s">
        <v>229</v>
      </c>
      <c r="L508" t="s">
        <v>229</v>
      </c>
      <c r="M508" t="b">
        <v>1</v>
      </c>
      <c r="N508" t="b">
        <v>0</v>
      </c>
      <c r="O508" t="str">
        <f>_xlfn.XLOOKUP(WB_cost[[#This Row],[Склад]]&amp;WB_cost[[#This Row],[Тип поставки]],StatTbl[Join],StatTbl[Status])</f>
        <v>Ищем</v>
      </c>
    </row>
    <row r="509" spans="4:15" x14ac:dyDescent="0.45">
      <c r="D509" t="s">
        <v>353</v>
      </c>
      <c r="E509" t="s">
        <v>17</v>
      </c>
      <c r="F509" t="s">
        <v>107</v>
      </c>
      <c r="G509" t="s">
        <v>201</v>
      </c>
      <c r="H509" t="s">
        <v>201</v>
      </c>
      <c r="I509" t="s">
        <v>312</v>
      </c>
      <c r="J509" t="s">
        <v>313</v>
      </c>
      <c r="K509" t="s">
        <v>229</v>
      </c>
      <c r="L509" t="s">
        <v>229</v>
      </c>
      <c r="M509" t="b">
        <v>1</v>
      </c>
      <c r="N509" t="b">
        <v>0</v>
      </c>
      <c r="O509" t="str">
        <f>_xlfn.XLOOKUP(WB_cost[[#This Row],[Склад]]&amp;WB_cost[[#This Row],[Тип поставки]],StatTbl[Join],StatTbl[Status])</f>
        <v>Ищем</v>
      </c>
    </row>
    <row r="510" spans="4:15" x14ac:dyDescent="0.45">
      <c r="D510" t="s">
        <v>354</v>
      </c>
      <c r="E510" t="s">
        <v>17</v>
      </c>
      <c r="F510" t="s">
        <v>107</v>
      </c>
      <c r="G510" t="s">
        <v>201</v>
      </c>
      <c r="H510" t="s">
        <v>201</v>
      </c>
      <c r="I510" t="s">
        <v>312</v>
      </c>
      <c r="J510" t="s">
        <v>313</v>
      </c>
      <c r="K510" t="s">
        <v>229</v>
      </c>
      <c r="L510" t="s">
        <v>229</v>
      </c>
      <c r="M510" t="b">
        <v>1</v>
      </c>
      <c r="N510" t="b">
        <v>0</v>
      </c>
      <c r="O510" t="str">
        <f>_xlfn.XLOOKUP(WB_cost[[#This Row],[Склад]]&amp;WB_cost[[#This Row],[Тип поставки]],StatTbl[Join],StatTbl[Status])</f>
        <v>Ищем</v>
      </c>
    </row>
    <row r="511" spans="4:15" x14ac:dyDescent="0.45">
      <c r="D511" t="s">
        <v>357</v>
      </c>
      <c r="E511" t="s">
        <v>17</v>
      </c>
      <c r="F511" t="s">
        <v>107</v>
      </c>
      <c r="G511" t="s">
        <v>201</v>
      </c>
      <c r="H511" t="s">
        <v>201</v>
      </c>
      <c r="I511" t="s">
        <v>312</v>
      </c>
      <c r="J511" t="s">
        <v>313</v>
      </c>
      <c r="K511" t="s">
        <v>229</v>
      </c>
      <c r="L511" t="s">
        <v>229</v>
      </c>
      <c r="M511" t="b">
        <v>1</v>
      </c>
      <c r="N511" t="b">
        <v>0</v>
      </c>
      <c r="O511" t="str">
        <f>_xlfn.XLOOKUP(WB_cost[[#This Row],[Склад]]&amp;WB_cost[[#This Row],[Тип поставки]],StatTbl[Join],StatTbl[Status])</f>
        <v>Ищем</v>
      </c>
    </row>
    <row r="512" spans="4:15" x14ac:dyDescent="0.45">
      <c r="D512" t="s">
        <v>358</v>
      </c>
      <c r="E512" t="s">
        <v>17</v>
      </c>
      <c r="F512" t="s">
        <v>107</v>
      </c>
      <c r="G512" t="s">
        <v>201</v>
      </c>
      <c r="H512" t="s">
        <v>201</v>
      </c>
      <c r="I512" t="s">
        <v>312</v>
      </c>
      <c r="J512" t="s">
        <v>313</v>
      </c>
      <c r="K512" t="s">
        <v>229</v>
      </c>
      <c r="L512" t="s">
        <v>229</v>
      </c>
      <c r="M512" t="b">
        <v>1</v>
      </c>
      <c r="N512" t="b">
        <v>0</v>
      </c>
      <c r="O512" t="str">
        <f>_xlfn.XLOOKUP(WB_cost[[#This Row],[Склад]]&amp;WB_cost[[#This Row],[Тип поставки]],StatTbl[Join],StatTbl[Status])</f>
        <v>Ищем</v>
      </c>
    </row>
    <row r="513" spans="4:15" x14ac:dyDescent="0.45">
      <c r="D513" t="s">
        <v>359</v>
      </c>
      <c r="E513" t="s">
        <v>17</v>
      </c>
      <c r="F513" t="s">
        <v>107</v>
      </c>
      <c r="G513" t="s">
        <v>201</v>
      </c>
      <c r="H513" t="s">
        <v>201</v>
      </c>
      <c r="I513" t="s">
        <v>312</v>
      </c>
      <c r="J513" t="s">
        <v>313</v>
      </c>
      <c r="K513" t="s">
        <v>229</v>
      </c>
      <c r="L513" t="s">
        <v>229</v>
      </c>
      <c r="M513" t="b">
        <v>1</v>
      </c>
      <c r="N513" t="b">
        <v>0</v>
      </c>
      <c r="O513" t="str">
        <f>_xlfn.XLOOKUP(WB_cost[[#This Row],[Склад]]&amp;WB_cost[[#This Row],[Тип поставки]],StatTbl[Join],StatTbl[Status])</f>
        <v>Ищем</v>
      </c>
    </row>
    <row r="514" spans="4:15" x14ac:dyDescent="0.45">
      <c r="D514" t="s">
        <v>260</v>
      </c>
      <c r="E514" t="s">
        <v>17</v>
      </c>
      <c r="F514" t="s">
        <v>108</v>
      </c>
      <c r="G514" t="s">
        <v>202</v>
      </c>
      <c r="H514" t="s">
        <v>202</v>
      </c>
      <c r="I514" t="s">
        <v>314</v>
      </c>
      <c r="J514" t="s">
        <v>315</v>
      </c>
      <c r="K514" t="s">
        <v>252</v>
      </c>
      <c r="M514" t="b">
        <v>1</v>
      </c>
      <c r="N514" t="b">
        <v>0</v>
      </c>
      <c r="O514" t="str">
        <f>_xlfn.XLOOKUP(WB_cost[[#This Row],[Склад]]&amp;WB_cost[[#This Row],[Тип поставки]],StatTbl[Join],StatTbl[Status])</f>
        <v>Ищем</v>
      </c>
    </row>
    <row r="515" spans="4:15" x14ac:dyDescent="0.45">
      <c r="D515" t="s">
        <v>261</v>
      </c>
      <c r="E515" t="s">
        <v>17</v>
      </c>
      <c r="F515" t="s">
        <v>108</v>
      </c>
      <c r="G515" t="s">
        <v>202</v>
      </c>
      <c r="H515" t="s">
        <v>202</v>
      </c>
      <c r="I515" t="s">
        <v>314</v>
      </c>
      <c r="J515" t="s">
        <v>315</v>
      </c>
      <c r="K515" t="s">
        <v>252</v>
      </c>
      <c r="M515" t="b">
        <v>1</v>
      </c>
      <c r="N515" t="b">
        <v>0</v>
      </c>
      <c r="O515" t="str">
        <f>_xlfn.XLOOKUP(WB_cost[[#This Row],[Склад]]&amp;WB_cost[[#This Row],[Тип поставки]],StatTbl[Join],StatTbl[Status])</f>
        <v>Ищем</v>
      </c>
    </row>
    <row r="516" spans="4:15" x14ac:dyDescent="0.45">
      <c r="D516" t="s">
        <v>262</v>
      </c>
      <c r="E516" t="s">
        <v>17</v>
      </c>
      <c r="F516" t="s">
        <v>108</v>
      </c>
      <c r="G516" t="s">
        <v>202</v>
      </c>
      <c r="H516" t="s">
        <v>202</v>
      </c>
      <c r="I516" t="s">
        <v>314</v>
      </c>
      <c r="J516" t="s">
        <v>315</v>
      </c>
      <c r="K516" t="s">
        <v>252</v>
      </c>
      <c r="M516" t="b">
        <v>1</v>
      </c>
      <c r="N516" t="b">
        <v>0</v>
      </c>
      <c r="O516" t="str">
        <f>_xlfn.XLOOKUP(WB_cost[[#This Row],[Склад]]&amp;WB_cost[[#This Row],[Тип поставки]],StatTbl[Join],StatTbl[Status])</f>
        <v>Ищем</v>
      </c>
    </row>
    <row r="517" spans="4:15" x14ac:dyDescent="0.45">
      <c r="D517" t="s">
        <v>263</v>
      </c>
      <c r="E517" t="s">
        <v>17</v>
      </c>
      <c r="F517" t="s">
        <v>108</v>
      </c>
      <c r="G517" t="s">
        <v>202</v>
      </c>
      <c r="H517" t="s">
        <v>202</v>
      </c>
      <c r="I517" t="s">
        <v>314</v>
      </c>
      <c r="J517" t="s">
        <v>315</v>
      </c>
      <c r="K517" t="s">
        <v>252</v>
      </c>
      <c r="M517" t="b">
        <v>1</v>
      </c>
      <c r="N517" t="b">
        <v>0</v>
      </c>
      <c r="O517" t="str">
        <f>_xlfn.XLOOKUP(WB_cost[[#This Row],[Склад]]&amp;WB_cost[[#This Row],[Тип поставки]],StatTbl[Join],StatTbl[Status])</f>
        <v>Ищем</v>
      </c>
    </row>
    <row r="518" spans="4:15" x14ac:dyDescent="0.45">
      <c r="D518" t="s">
        <v>264</v>
      </c>
      <c r="E518" t="s">
        <v>17</v>
      </c>
      <c r="F518" t="s">
        <v>108</v>
      </c>
      <c r="G518" t="s">
        <v>202</v>
      </c>
      <c r="H518" t="s">
        <v>202</v>
      </c>
      <c r="I518" t="s">
        <v>314</v>
      </c>
      <c r="J518" t="s">
        <v>315</v>
      </c>
      <c r="K518" t="s">
        <v>252</v>
      </c>
      <c r="M518" t="b">
        <v>1</v>
      </c>
      <c r="N518" t="b">
        <v>0</v>
      </c>
      <c r="O518" t="str">
        <f>_xlfn.XLOOKUP(WB_cost[[#This Row],[Склад]]&amp;WB_cost[[#This Row],[Тип поставки]],StatTbl[Join],StatTbl[Status])</f>
        <v>Ищем</v>
      </c>
    </row>
    <row r="519" spans="4:15" x14ac:dyDescent="0.45">
      <c r="D519" t="s">
        <v>285</v>
      </c>
      <c r="E519" t="s">
        <v>17</v>
      </c>
      <c r="F519" t="s">
        <v>108</v>
      </c>
      <c r="G519" t="s">
        <v>202</v>
      </c>
      <c r="H519" t="s">
        <v>202</v>
      </c>
      <c r="I519" t="s">
        <v>314</v>
      </c>
      <c r="J519" t="s">
        <v>315</v>
      </c>
      <c r="K519" t="s">
        <v>252</v>
      </c>
      <c r="M519" t="b">
        <v>1</v>
      </c>
      <c r="N519" t="b">
        <v>0</v>
      </c>
      <c r="O519" t="str">
        <f>_xlfn.XLOOKUP(WB_cost[[#This Row],[Склад]]&amp;WB_cost[[#This Row],[Тип поставки]],StatTbl[Join],StatTbl[Status])</f>
        <v>Ищем</v>
      </c>
    </row>
    <row r="520" spans="4:15" x14ac:dyDescent="0.45">
      <c r="D520" t="s">
        <v>286</v>
      </c>
      <c r="E520" t="s">
        <v>17</v>
      </c>
      <c r="F520" t="s">
        <v>108</v>
      </c>
      <c r="G520" t="s">
        <v>202</v>
      </c>
      <c r="H520" t="s">
        <v>202</v>
      </c>
      <c r="I520" t="s">
        <v>314</v>
      </c>
      <c r="J520" t="s">
        <v>315</v>
      </c>
      <c r="K520" t="s">
        <v>252</v>
      </c>
      <c r="M520" t="b">
        <v>1</v>
      </c>
      <c r="N520" t="b">
        <v>0</v>
      </c>
      <c r="O520" t="str">
        <f>_xlfn.XLOOKUP(WB_cost[[#This Row],[Склад]]&amp;WB_cost[[#This Row],[Тип поставки]],StatTbl[Join],StatTbl[Status])</f>
        <v>Ищем</v>
      </c>
    </row>
    <row r="521" spans="4:15" x14ac:dyDescent="0.45">
      <c r="D521" t="s">
        <v>287</v>
      </c>
      <c r="E521" t="s">
        <v>17</v>
      </c>
      <c r="F521" t="s">
        <v>108</v>
      </c>
      <c r="G521" t="s">
        <v>202</v>
      </c>
      <c r="H521" t="s">
        <v>202</v>
      </c>
      <c r="I521" t="s">
        <v>314</v>
      </c>
      <c r="J521" t="s">
        <v>315</v>
      </c>
      <c r="K521" t="s">
        <v>252</v>
      </c>
      <c r="M521" t="b">
        <v>1</v>
      </c>
      <c r="N521" t="b">
        <v>0</v>
      </c>
      <c r="O521" t="str">
        <f>_xlfn.XLOOKUP(WB_cost[[#This Row],[Склад]]&amp;WB_cost[[#This Row],[Тип поставки]],StatTbl[Join],StatTbl[Status])</f>
        <v>Ищем</v>
      </c>
    </row>
    <row r="522" spans="4:15" x14ac:dyDescent="0.45">
      <c r="D522" t="s">
        <v>288</v>
      </c>
      <c r="E522" t="s">
        <v>17</v>
      </c>
      <c r="F522" t="s">
        <v>108</v>
      </c>
      <c r="G522" t="s">
        <v>202</v>
      </c>
      <c r="H522" t="s">
        <v>202</v>
      </c>
      <c r="I522" t="s">
        <v>314</v>
      </c>
      <c r="J522" t="s">
        <v>315</v>
      </c>
      <c r="K522" t="s">
        <v>252</v>
      </c>
      <c r="M522" t="b">
        <v>1</v>
      </c>
      <c r="N522" t="b">
        <v>0</v>
      </c>
      <c r="O522" t="str">
        <f>_xlfn.XLOOKUP(WB_cost[[#This Row],[Склад]]&amp;WB_cost[[#This Row],[Тип поставки]],StatTbl[Join],StatTbl[Status])</f>
        <v>Ищем</v>
      </c>
    </row>
    <row r="523" spans="4:15" x14ac:dyDescent="0.45">
      <c r="D523" t="s">
        <v>289</v>
      </c>
      <c r="E523" t="s">
        <v>17</v>
      </c>
      <c r="F523" t="s">
        <v>108</v>
      </c>
      <c r="G523" t="s">
        <v>202</v>
      </c>
      <c r="H523" t="s">
        <v>202</v>
      </c>
      <c r="I523" t="s">
        <v>314</v>
      </c>
      <c r="J523" t="s">
        <v>315</v>
      </c>
      <c r="K523" t="s">
        <v>252</v>
      </c>
      <c r="M523" t="b">
        <v>1</v>
      </c>
      <c r="N523" t="b">
        <v>0</v>
      </c>
      <c r="O523" t="str">
        <f>_xlfn.XLOOKUP(WB_cost[[#This Row],[Склад]]&amp;WB_cost[[#This Row],[Тип поставки]],StatTbl[Join],StatTbl[Status])</f>
        <v>Ищем</v>
      </c>
    </row>
    <row r="524" spans="4:15" x14ac:dyDescent="0.45">
      <c r="D524" t="s">
        <v>353</v>
      </c>
      <c r="E524" t="s">
        <v>17</v>
      </c>
      <c r="F524" t="s">
        <v>108</v>
      </c>
      <c r="G524" t="s">
        <v>202</v>
      </c>
      <c r="H524" t="s">
        <v>202</v>
      </c>
      <c r="I524" t="s">
        <v>314</v>
      </c>
      <c r="J524" t="s">
        <v>315</v>
      </c>
      <c r="K524" t="s">
        <v>252</v>
      </c>
      <c r="M524" t="b">
        <v>1</v>
      </c>
      <c r="N524" t="b">
        <v>0</v>
      </c>
      <c r="O524" t="str">
        <f>_xlfn.XLOOKUP(WB_cost[[#This Row],[Склад]]&amp;WB_cost[[#This Row],[Тип поставки]],StatTbl[Join],StatTbl[Status])</f>
        <v>Ищем</v>
      </c>
    </row>
    <row r="525" spans="4:15" x14ac:dyDescent="0.45">
      <c r="D525" t="s">
        <v>354</v>
      </c>
      <c r="E525" t="s">
        <v>17</v>
      </c>
      <c r="F525" t="s">
        <v>108</v>
      </c>
      <c r="G525" t="s">
        <v>202</v>
      </c>
      <c r="H525" t="s">
        <v>202</v>
      </c>
      <c r="I525" t="s">
        <v>314</v>
      </c>
      <c r="J525" t="s">
        <v>315</v>
      </c>
      <c r="K525" t="s">
        <v>252</v>
      </c>
      <c r="M525" t="b">
        <v>1</v>
      </c>
      <c r="N525" t="b">
        <v>0</v>
      </c>
      <c r="O525" t="str">
        <f>_xlfn.XLOOKUP(WB_cost[[#This Row],[Склад]]&amp;WB_cost[[#This Row],[Тип поставки]],StatTbl[Join],StatTbl[Status])</f>
        <v>Ищем</v>
      </c>
    </row>
    <row r="526" spans="4:15" x14ac:dyDescent="0.45">
      <c r="D526" t="s">
        <v>357</v>
      </c>
      <c r="E526" t="s">
        <v>17</v>
      </c>
      <c r="F526" t="s">
        <v>108</v>
      </c>
      <c r="G526" t="s">
        <v>202</v>
      </c>
      <c r="H526" t="s">
        <v>202</v>
      </c>
      <c r="I526" t="s">
        <v>314</v>
      </c>
      <c r="J526" t="s">
        <v>315</v>
      </c>
      <c r="K526" t="s">
        <v>252</v>
      </c>
      <c r="M526" t="b">
        <v>1</v>
      </c>
      <c r="N526" t="b">
        <v>0</v>
      </c>
      <c r="O526" t="str">
        <f>_xlfn.XLOOKUP(WB_cost[[#This Row],[Склад]]&amp;WB_cost[[#This Row],[Тип поставки]],StatTbl[Join],StatTbl[Status])</f>
        <v>Ищем</v>
      </c>
    </row>
    <row r="527" spans="4:15" x14ac:dyDescent="0.45">
      <c r="D527" t="s">
        <v>358</v>
      </c>
      <c r="E527" t="s">
        <v>17</v>
      </c>
      <c r="F527" t="s">
        <v>108</v>
      </c>
      <c r="G527" t="s">
        <v>202</v>
      </c>
      <c r="H527" t="s">
        <v>202</v>
      </c>
      <c r="I527" t="s">
        <v>314</v>
      </c>
      <c r="J527" t="s">
        <v>315</v>
      </c>
      <c r="K527" t="s">
        <v>252</v>
      </c>
      <c r="M527" t="b">
        <v>1</v>
      </c>
      <c r="N527" t="b">
        <v>0</v>
      </c>
      <c r="O527" t="str">
        <f>_xlfn.XLOOKUP(WB_cost[[#This Row],[Склад]]&amp;WB_cost[[#This Row],[Тип поставки]],StatTbl[Join],StatTbl[Status])</f>
        <v>Ищем</v>
      </c>
    </row>
    <row r="528" spans="4:15" x14ac:dyDescent="0.45">
      <c r="D528" t="s">
        <v>359</v>
      </c>
      <c r="E528" t="s">
        <v>17</v>
      </c>
      <c r="F528" t="s">
        <v>108</v>
      </c>
      <c r="G528" t="s">
        <v>202</v>
      </c>
      <c r="H528" t="s">
        <v>202</v>
      </c>
      <c r="I528" t="s">
        <v>314</v>
      </c>
      <c r="J528" t="s">
        <v>315</v>
      </c>
      <c r="K528" t="s">
        <v>252</v>
      </c>
      <c r="M528" t="b">
        <v>1</v>
      </c>
      <c r="N528" t="b">
        <v>0</v>
      </c>
      <c r="O528" t="str">
        <f>_xlfn.XLOOKUP(WB_cost[[#This Row],[Склад]]&amp;WB_cost[[#This Row],[Тип поставки]],StatTbl[Join],StatTbl[Status])</f>
        <v>Ищем</v>
      </c>
    </row>
    <row r="529" spans="4:15" x14ac:dyDescent="0.45">
      <c r="D529" t="s">
        <v>260</v>
      </c>
      <c r="E529" t="s">
        <v>17</v>
      </c>
      <c r="F529" t="s">
        <v>6</v>
      </c>
      <c r="G529" t="s">
        <v>201</v>
      </c>
      <c r="H529" t="s">
        <v>201</v>
      </c>
      <c r="I529" t="s">
        <v>312</v>
      </c>
      <c r="J529" t="s">
        <v>313</v>
      </c>
      <c r="K529" t="s">
        <v>229</v>
      </c>
      <c r="L529" t="s">
        <v>229</v>
      </c>
      <c r="M529" t="b">
        <v>1</v>
      </c>
      <c r="N529" t="b">
        <v>0</v>
      </c>
      <c r="O529" t="str">
        <f>_xlfn.XLOOKUP(WB_cost[[#This Row],[Склад]]&amp;WB_cost[[#This Row],[Тип поставки]],StatTbl[Join],StatTbl[Status])</f>
        <v>Игнорируем</v>
      </c>
    </row>
    <row r="530" spans="4:15" x14ac:dyDescent="0.45">
      <c r="D530" t="s">
        <v>261</v>
      </c>
      <c r="E530" t="s">
        <v>17</v>
      </c>
      <c r="F530" t="s">
        <v>6</v>
      </c>
      <c r="G530" t="s">
        <v>201</v>
      </c>
      <c r="H530" t="s">
        <v>201</v>
      </c>
      <c r="I530" t="s">
        <v>312</v>
      </c>
      <c r="J530" t="s">
        <v>313</v>
      </c>
      <c r="K530" t="s">
        <v>229</v>
      </c>
      <c r="L530" t="s">
        <v>229</v>
      </c>
      <c r="M530" t="b">
        <v>1</v>
      </c>
      <c r="N530" t="b">
        <v>0</v>
      </c>
      <c r="O530" t="str">
        <f>_xlfn.XLOOKUP(WB_cost[[#This Row],[Склад]]&amp;WB_cost[[#This Row],[Тип поставки]],StatTbl[Join],StatTbl[Status])</f>
        <v>Игнорируем</v>
      </c>
    </row>
    <row r="531" spans="4:15" x14ac:dyDescent="0.45">
      <c r="D531" t="s">
        <v>262</v>
      </c>
      <c r="E531" t="s">
        <v>17</v>
      </c>
      <c r="F531" t="s">
        <v>6</v>
      </c>
      <c r="G531" t="s">
        <v>201</v>
      </c>
      <c r="H531" t="s">
        <v>201</v>
      </c>
      <c r="I531" t="s">
        <v>312</v>
      </c>
      <c r="J531" t="s">
        <v>313</v>
      </c>
      <c r="K531" t="s">
        <v>229</v>
      </c>
      <c r="L531" t="s">
        <v>229</v>
      </c>
      <c r="M531" t="b">
        <v>1</v>
      </c>
      <c r="N531" t="b">
        <v>0</v>
      </c>
      <c r="O531" t="str">
        <f>_xlfn.XLOOKUP(WB_cost[[#This Row],[Склад]]&amp;WB_cost[[#This Row],[Тип поставки]],StatTbl[Join],StatTbl[Status])</f>
        <v>Игнорируем</v>
      </c>
    </row>
    <row r="532" spans="4:15" x14ac:dyDescent="0.45">
      <c r="D532" t="s">
        <v>263</v>
      </c>
      <c r="E532" t="s">
        <v>17</v>
      </c>
      <c r="F532" t="s">
        <v>6</v>
      </c>
      <c r="G532" t="s">
        <v>201</v>
      </c>
      <c r="H532" t="s">
        <v>201</v>
      </c>
      <c r="I532" t="s">
        <v>312</v>
      </c>
      <c r="J532" t="s">
        <v>313</v>
      </c>
      <c r="K532" t="s">
        <v>229</v>
      </c>
      <c r="L532" t="s">
        <v>229</v>
      </c>
      <c r="M532" t="b">
        <v>1</v>
      </c>
      <c r="N532" t="b">
        <v>0</v>
      </c>
      <c r="O532" t="str">
        <f>_xlfn.XLOOKUP(WB_cost[[#This Row],[Склад]]&amp;WB_cost[[#This Row],[Тип поставки]],StatTbl[Join],StatTbl[Status])</f>
        <v>Игнорируем</v>
      </c>
    </row>
    <row r="533" spans="4:15" x14ac:dyDescent="0.45">
      <c r="D533" t="s">
        <v>264</v>
      </c>
      <c r="E533" t="s">
        <v>17</v>
      </c>
      <c r="F533" t="s">
        <v>6</v>
      </c>
      <c r="G533" t="s">
        <v>201</v>
      </c>
      <c r="H533" t="s">
        <v>201</v>
      </c>
      <c r="I533" t="s">
        <v>312</v>
      </c>
      <c r="J533" t="s">
        <v>313</v>
      </c>
      <c r="K533" t="s">
        <v>229</v>
      </c>
      <c r="L533" t="s">
        <v>229</v>
      </c>
      <c r="M533" t="b">
        <v>1</v>
      </c>
      <c r="N533" t="b">
        <v>0</v>
      </c>
      <c r="O533" t="str">
        <f>_xlfn.XLOOKUP(WB_cost[[#This Row],[Склад]]&amp;WB_cost[[#This Row],[Тип поставки]],StatTbl[Join],StatTbl[Status])</f>
        <v>Игнорируем</v>
      </c>
    </row>
    <row r="534" spans="4:15" x14ac:dyDescent="0.45">
      <c r="D534" t="s">
        <v>285</v>
      </c>
      <c r="E534" t="s">
        <v>17</v>
      </c>
      <c r="F534" t="s">
        <v>6</v>
      </c>
      <c r="G534" t="s">
        <v>201</v>
      </c>
      <c r="H534" t="s">
        <v>201</v>
      </c>
      <c r="I534" t="s">
        <v>312</v>
      </c>
      <c r="J534" t="s">
        <v>313</v>
      </c>
      <c r="K534" t="s">
        <v>229</v>
      </c>
      <c r="L534" t="s">
        <v>229</v>
      </c>
      <c r="M534" t="b">
        <v>1</v>
      </c>
      <c r="N534" t="b">
        <v>0</v>
      </c>
      <c r="O534" t="str">
        <f>_xlfn.XLOOKUP(WB_cost[[#This Row],[Склад]]&amp;WB_cost[[#This Row],[Тип поставки]],StatTbl[Join],StatTbl[Status])</f>
        <v>Игнорируем</v>
      </c>
    </row>
    <row r="535" spans="4:15" x14ac:dyDescent="0.45">
      <c r="D535" t="s">
        <v>286</v>
      </c>
      <c r="E535" t="s">
        <v>17</v>
      </c>
      <c r="F535" t="s">
        <v>6</v>
      </c>
      <c r="G535" t="s">
        <v>201</v>
      </c>
      <c r="H535" t="s">
        <v>201</v>
      </c>
      <c r="I535" t="s">
        <v>312</v>
      </c>
      <c r="J535" t="s">
        <v>313</v>
      </c>
      <c r="K535" t="s">
        <v>229</v>
      </c>
      <c r="L535" t="s">
        <v>229</v>
      </c>
      <c r="M535" t="b">
        <v>1</v>
      </c>
      <c r="N535" t="b">
        <v>0</v>
      </c>
      <c r="O535" t="str">
        <f>_xlfn.XLOOKUP(WB_cost[[#This Row],[Склад]]&amp;WB_cost[[#This Row],[Тип поставки]],StatTbl[Join],StatTbl[Status])</f>
        <v>Игнорируем</v>
      </c>
    </row>
    <row r="536" spans="4:15" x14ac:dyDescent="0.45">
      <c r="D536" t="s">
        <v>287</v>
      </c>
      <c r="E536" t="s">
        <v>17</v>
      </c>
      <c r="F536" t="s">
        <v>6</v>
      </c>
      <c r="G536" t="s">
        <v>201</v>
      </c>
      <c r="H536" t="s">
        <v>201</v>
      </c>
      <c r="I536" t="s">
        <v>312</v>
      </c>
      <c r="J536" t="s">
        <v>313</v>
      </c>
      <c r="K536" t="s">
        <v>229</v>
      </c>
      <c r="L536" t="s">
        <v>229</v>
      </c>
      <c r="M536" t="b">
        <v>1</v>
      </c>
      <c r="N536" t="b">
        <v>0</v>
      </c>
      <c r="O536" t="str">
        <f>_xlfn.XLOOKUP(WB_cost[[#This Row],[Склад]]&amp;WB_cost[[#This Row],[Тип поставки]],StatTbl[Join],StatTbl[Status])</f>
        <v>Игнорируем</v>
      </c>
    </row>
    <row r="537" spans="4:15" x14ac:dyDescent="0.45">
      <c r="D537" t="s">
        <v>288</v>
      </c>
      <c r="E537" t="s">
        <v>17</v>
      </c>
      <c r="F537" t="s">
        <v>6</v>
      </c>
      <c r="G537" t="s">
        <v>201</v>
      </c>
      <c r="H537" t="s">
        <v>201</v>
      </c>
      <c r="I537" t="s">
        <v>312</v>
      </c>
      <c r="J537" t="s">
        <v>313</v>
      </c>
      <c r="K537" t="s">
        <v>229</v>
      </c>
      <c r="L537" t="s">
        <v>229</v>
      </c>
      <c r="M537" t="b">
        <v>1</v>
      </c>
      <c r="N537" t="b">
        <v>0</v>
      </c>
      <c r="O537" t="str">
        <f>_xlfn.XLOOKUP(WB_cost[[#This Row],[Склад]]&amp;WB_cost[[#This Row],[Тип поставки]],StatTbl[Join],StatTbl[Status])</f>
        <v>Игнорируем</v>
      </c>
    </row>
    <row r="538" spans="4:15" x14ac:dyDescent="0.45">
      <c r="D538" t="s">
        <v>289</v>
      </c>
      <c r="E538" t="s">
        <v>17</v>
      </c>
      <c r="F538" t="s">
        <v>6</v>
      </c>
      <c r="G538" t="s">
        <v>201</v>
      </c>
      <c r="H538" t="s">
        <v>201</v>
      </c>
      <c r="I538" t="s">
        <v>312</v>
      </c>
      <c r="J538" t="s">
        <v>313</v>
      </c>
      <c r="K538" t="s">
        <v>229</v>
      </c>
      <c r="L538" t="s">
        <v>229</v>
      </c>
      <c r="M538" t="b">
        <v>1</v>
      </c>
      <c r="N538" t="b">
        <v>0</v>
      </c>
      <c r="O538" t="str">
        <f>_xlfn.XLOOKUP(WB_cost[[#This Row],[Склад]]&amp;WB_cost[[#This Row],[Тип поставки]],StatTbl[Join],StatTbl[Status])</f>
        <v>Игнорируем</v>
      </c>
    </row>
    <row r="539" spans="4:15" x14ac:dyDescent="0.45">
      <c r="D539" t="s">
        <v>353</v>
      </c>
      <c r="E539" t="s">
        <v>17</v>
      </c>
      <c r="F539" t="s">
        <v>6</v>
      </c>
      <c r="G539" t="s">
        <v>201</v>
      </c>
      <c r="H539" t="s">
        <v>201</v>
      </c>
      <c r="I539" t="s">
        <v>312</v>
      </c>
      <c r="J539" t="s">
        <v>313</v>
      </c>
      <c r="K539" t="s">
        <v>229</v>
      </c>
      <c r="L539" t="s">
        <v>229</v>
      </c>
      <c r="M539" t="b">
        <v>1</v>
      </c>
      <c r="N539" t="b">
        <v>0</v>
      </c>
      <c r="O539" t="str">
        <f>_xlfn.XLOOKUP(WB_cost[[#This Row],[Склад]]&amp;WB_cost[[#This Row],[Тип поставки]],StatTbl[Join],StatTbl[Status])</f>
        <v>Игнорируем</v>
      </c>
    </row>
    <row r="540" spans="4:15" x14ac:dyDescent="0.45">
      <c r="D540" t="s">
        <v>354</v>
      </c>
      <c r="E540" t="s">
        <v>17</v>
      </c>
      <c r="F540" t="s">
        <v>6</v>
      </c>
      <c r="G540" t="s">
        <v>201</v>
      </c>
      <c r="H540" t="s">
        <v>201</v>
      </c>
      <c r="I540" t="s">
        <v>312</v>
      </c>
      <c r="J540" t="s">
        <v>313</v>
      </c>
      <c r="K540" t="s">
        <v>229</v>
      </c>
      <c r="L540" t="s">
        <v>229</v>
      </c>
      <c r="M540" t="b">
        <v>1</v>
      </c>
      <c r="N540" t="b">
        <v>0</v>
      </c>
      <c r="O540" t="str">
        <f>_xlfn.XLOOKUP(WB_cost[[#This Row],[Склад]]&amp;WB_cost[[#This Row],[Тип поставки]],StatTbl[Join],StatTbl[Status])</f>
        <v>Игнорируем</v>
      </c>
    </row>
    <row r="541" spans="4:15" x14ac:dyDescent="0.45">
      <c r="D541" t="s">
        <v>357</v>
      </c>
      <c r="E541" t="s">
        <v>17</v>
      </c>
      <c r="F541" t="s">
        <v>6</v>
      </c>
      <c r="G541" t="s">
        <v>201</v>
      </c>
      <c r="H541" t="s">
        <v>201</v>
      </c>
      <c r="I541" t="s">
        <v>312</v>
      </c>
      <c r="J541" t="s">
        <v>313</v>
      </c>
      <c r="K541" t="s">
        <v>229</v>
      </c>
      <c r="L541" t="s">
        <v>229</v>
      </c>
      <c r="M541" t="b">
        <v>1</v>
      </c>
      <c r="N541" t="b">
        <v>0</v>
      </c>
      <c r="O541" t="str">
        <f>_xlfn.XLOOKUP(WB_cost[[#This Row],[Склад]]&amp;WB_cost[[#This Row],[Тип поставки]],StatTbl[Join],StatTbl[Status])</f>
        <v>Игнорируем</v>
      </c>
    </row>
    <row r="542" spans="4:15" x14ac:dyDescent="0.45">
      <c r="D542" t="s">
        <v>358</v>
      </c>
      <c r="E542" t="s">
        <v>17</v>
      </c>
      <c r="F542" t="s">
        <v>6</v>
      </c>
      <c r="G542" t="s">
        <v>201</v>
      </c>
      <c r="H542" t="s">
        <v>201</v>
      </c>
      <c r="I542" t="s">
        <v>312</v>
      </c>
      <c r="J542" t="s">
        <v>313</v>
      </c>
      <c r="K542" t="s">
        <v>229</v>
      </c>
      <c r="L542" t="s">
        <v>229</v>
      </c>
      <c r="M542" t="b">
        <v>1</v>
      </c>
      <c r="N542" t="b">
        <v>0</v>
      </c>
      <c r="O542" t="str">
        <f>_xlfn.XLOOKUP(WB_cost[[#This Row],[Склад]]&amp;WB_cost[[#This Row],[Тип поставки]],StatTbl[Join],StatTbl[Status])</f>
        <v>Игнорируем</v>
      </c>
    </row>
    <row r="543" spans="4:15" x14ac:dyDescent="0.45">
      <c r="D543" t="s">
        <v>359</v>
      </c>
      <c r="E543" t="s">
        <v>17</v>
      </c>
      <c r="F543" t="s">
        <v>6</v>
      </c>
      <c r="G543" t="s">
        <v>201</v>
      </c>
      <c r="H543" t="s">
        <v>201</v>
      </c>
      <c r="I543" t="s">
        <v>312</v>
      </c>
      <c r="J543" t="s">
        <v>313</v>
      </c>
      <c r="K543" t="s">
        <v>229</v>
      </c>
      <c r="L543" t="s">
        <v>229</v>
      </c>
      <c r="M543" t="b">
        <v>1</v>
      </c>
      <c r="N543" t="b">
        <v>0</v>
      </c>
      <c r="O543" t="str">
        <f>_xlfn.XLOOKUP(WB_cost[[#This Row],[Склад]]&amp;WB_cost[[#This Row],[Тип поставки]],StatTbl[Join],StatTbl[Status])</f>
        <v>Игнорируем</v>
      </c>
    </row>
    <row r="544" spans="4:15" x14ac:dyDescent="0.45">
      <c r="D544" t="s">
        <v>260</v>
      </c>
      <c r="E544" t="s">
        <v>18</v>
      </c>
      <c r="F544" t="s">
        <v>107</v>
      </c>
      <c r="G544" t="s">
        <v>197</v>
      </c>
      <c r="H544" t="s">
        <v>197</v>
      </c>
      <c r="I544" t="s">
        <v>304</v>
      </c>
      <c r="J544" t="s">
        <v>305</v>
      </c>
      <c r="K544" t="s">
        <v>253</v>
      </c>
      <c r="L544" t="s">
        <v>253</v>
      </c>
      <c r="M544" t="b">
        <v>1</v>
      </c>
      <c r="N544" t="b">
        <v>0</v>
      </c>
      <c r="O544" t="str">
        <f>_xlfn.XLOOKUP(WB_cost[[#This Row],[Склад]]&amp;WB_cost[[#This Row],[Тип поставки]],StatTbl[Join],StatTbl[Status])</f>
        <v>Игнорируем</v>
      </c>
    </row>
    <row r="545" spans="4:15" x14ac:dyDescent="0.45">
      <c r="D545" t="s">
        <v>261</v>
      </c>
      <c r="E545" t="s">
        <v>18</v>
      </c>
      <c r="F545" t="s">
        <v>107</v>
      </c>
      <c r="G545" t="s">
        <v>197</v>
      </c>
      <c r="H545" t="s">
        <v>197</v>
      </c>
      <c r="I545" t="s">
        <v>304</v>
      </c>
      <c r="J545" t="s">
        <v>305</v>
      </c>
      <c r="K545" t="s">
        <v>253</v>
      </c>
      <c r="L545" t="s">
        <v>253</v>
      </c>
      <c r="M545" t="b">
        <v>1</v>
      </c>
      <c r="N545" t="b">
        <v>0</v>
      </c>
      <c r="O545" t="str">
        <f>_xlfn.XLOOKUP(WB_cost[[#This Row],[Склад]]&amp;WB_cost[[#This Row],[Тип поставки]],StatTbl[Join],StatTbl[Status])</f>
        <v>Игнорируем</v>
      </c>
    </row>
    <row r="546" spans="4:15" x14ac:dyDescent="0.45">
      <c r="D546" t="s">
        <v>262</v>
      </c>
      <c r="E546" t="s">
        <v>18</v>
      </c>
      <c r="F546" t="s">
        <v>107</v>
      </c>
      <c r="G546" t="s">
        <v>197</v>
      </c>
      <c r="H546" t="s">
        <v>197</v>
      </c>
      <c r="I546" t="s">
        <v>304</v>
      </c>
      <c r="J546" t="s">
        <v>305</v>
      </c>
      <c r="K546" t="s">
        <v>253</v>
      </c>
      <c r="L546" t="s">
        <v>253</v>
      </c>
      <c r="M546" t="b">
        <v>1</v>
      </c>
      <c r="N546" t="b">
        <v>0</v>
      </c>
      <c r="O546" t="str">
        <f>_xlfn.XLOOKUP(WB_cost[[#This Row],[Склад]]&amp;WB_cost[[#This Row],[Тип поставки]],StatTbl[Join],StatTbl[Status])</f>
        <v>Игнорируем</v>
      </c>
    </row>
    <row r="547" spans="4:15" x14ac:dyDescent="0.45">
      <c r="D547" t="s">
        <v>263</v>
      </c>
      <c r="E547" t="s">
        <v>18</v>
      </c>
      <c r="F547" t="s">
        <v>107</v>
      </c>
      <c r="G547" t="s">
        <v>197</v>
      </c>
      <c r="H547" t="s">
        <v>197</v>
      </c>
      <c r="I547" t="s">
        <v>304</v>
      </c>
      <c r="J547" t="s">
        <v>305</v>
      </c>
      <c r="K547" t="s">
        <v>253</v>
      </c>
      <c r="L547" t="s">
        <v>253</v>
      </c>
      <c r="M547" t="b">
        <v>1</v>
      </c>
      <c r="N547" t="b">
        <v>0</v>
      </c>
      <c r="O547" t="str">
        <f>_xlfn.XLOOKUP(WB_cost[[#This Row],[Склад]]&amp;WB_cost[[#This Row],[Тип поставки]],StatTbl[Join],StatTbl[Status])</f>
        <v>Игнорируем</v>
      </c>
    </row>
    <row r="548" spans="4:15" x14ac:dyDescent="0.45">
      <c r="D548" t="s">
        <v>264</v>
      </c>
      <c r="E548" t="s">
        <v>18</v>
      </c>
      <c r="F548" t="s">
        <v>107</v>
      </c>
      <c r="G548" t="s">
        <v>197</v>
      </c>
      <c r="H548" t="s">
        <v>197</v>
      </c>
      <c r="I548" t="s">
        <v>304</v>
      </c>
      <c r="J548" t="s">
        <v>305</v>
      </c>
      <c r="K548" t="s">
        <v>253</v>
      </c>
      <c r="L548" t="s">
        <v>253</v>
      </c>
      <c r="M548" t="b">
        <v>1</v>
      </c>
      <c r="N548" t="b">
        <v>0</v>
      </c>
      <c r="O548" t="str">
        <f>_xlfn.XLOOKUP(WB_cost[[#This Row],[Склад]]&amp;WB_cost[[#This Row],[Тип поставки]],StatTbl[Join],StatTbl[Status])</f>
        <v>Игнорируем</v>
      </c>
    </row>
    <row r="549" spans="4:15" x14ac:dyDescent="0.45">
      <c r="D549" t="s">
        <v>285</v>
      </c>
      <c r="E549" t="s">
        <v>18</v>
      </c>
      <c r="F549" t="s">
        <v>107</v>
      </c>
      <c r="G549" t="s">
        <v>197</v>
      </c>
      <c r="H549" t="s">
        <v>197</v>
      </c>
      <c r="I549" t="s">
        <v>304</v>
      </c>
      <c r="J549" t="s">
        <v>305</v>
      </c>
      <c r="K549" t="s">
        <v>253</v>
      </c>
      <c r="L549" t="s">
        <v>253</v>
      </c>
      <c r="M549" t="b">
        <v>1</v>
      </c>
      <c r="N549" t="b">
        <v>0</v>
      </c>
      <c r="O549" t="str">
        <f>_xlfn.XLOOKUP(WB_cost[[#This Row],[Склад]]&amp;WB_cost[[#This Row],[Тип поставки]],StatTbl[Join],StatTbl[Status])</f>
        <v>Игнорируем</v>
      </c>
    </row>
    <row r="550" spans="4:15" x14ac:dyDescent="0.45">
      <c r="D550" t="s">
        <v>286</v>
      </c>
      <c r="E550" t="s">
        <v>18</v>
      </c>
      <c r="F550" t="s">
        <v>107</v>
      </c>
      <c r="G550" t="s">
        <v>197</v>
      </c>
      <c r="H550" t="s">
        <v>197</v>
      </c>
      <c r="I550" t="s">
        <v>304</v>
      </c>
      <c r="J550" t="s">
        <v>305</v>
      </c>
      <c r="K550" t="s">
        <v>253</v>
      </c>
      <c r="L550" t="s">
        <v>253</v>
      </c>
      <c r="M550" t="b">
        <v>1</v>
      </c>
      <c r="N550" t="b">
        <v>0</v>
      </c>
      <c r="O550" t="str">
        <f>_xlfn.XLOOKUP(WB_cost[[#This Row],[Склад]]&amp;WB_cost[[#This Row],[Тип поставки]],StatTbl[Join],StatTbl[Status])</f>
        <v>Игнорируем</v>
      </c>
    </row>
    <row r="551" spans="4:15" x14ac:dyDescent="0.45">
      <c r="D551" t="s">
        <v>287</v>
      </c>
      <c r="E551" t="s">
        <v>18</v>
      </c>
      <c r="F551" t="s">
        <v>107</v>
      </c>
      <c r="G551" t="s">
        <v>197</v>
      </c>
      <c r="H551" t="s">
        <v>197</v>
      </c>
      <c r="I551" t="s">
        <v>304</v>
      </c>
      <c r="J551" t="s">
        <v>305</v>
      </c>
      <c r="K551" t="s">
        <v>253</v>
      </c>
      <c r="L551" t="s">
        <v>253</v>
      </c>
      <c r="M551" t="b">
        <v>1</v>
      </c>
      <c r="N551" t="b">
        <v>0</v>
      </c>
      <c r="O551" t="str">
        <f>_xlfn.XLOOKUP(WB_cost[[#This Row],[Склад]]&amp;WB_cost[[#This Row],[Тип поставки]],StatTbl[Join],StatTbl[Status])</f>
        <v>Игнорируем</v>
      </c>
    </row>
    <row r="552" spans="4:15" x14ac:dyDescent="0.45">
      <c r="D552" t="s">
        <v>288</v>
      </c>
      <c r="E552" t="s">
        <v>18</v>
      </c>
      <c r="F552" t="s">
        <v>107</v>
      </c>
      <c r="G552" t="s">
        <v>197</v>
      </c>
      <c r="H552" t="s">
        <v>197</v>
      </c>
      <c r="I552" t="s">
        <v>304</v>
      </c>
      <c r="J552" t="s">
        <v>305</v>
      </c>
      <c r="K552" t="s">
        <v>253</v>
      </c>
      <c r="L552" t="s">
        <v>253</v>
      </c>
      <c r="M552" t="b">
        <v>1</v>
      </c>
      <c r="N552" t="b">
        <v>0</v>
      </c>
      <c r="O552" t="str">
        <f>_xlfn.XLOOKUP(WB_cost[[#This Row],[Склад]]&amp;WB_cost[[#This Row],[Тип поставки]],StatTbl[Join],StatTbl[Status])</f>
        <v>Игнорируем</v>
      </c>
    </row>
    <row r="553" spans="4:15" x14ac:dyDescent="0.45">
      <c r="D553" t="s">
        <v>289</v>
      </c>
      <c r="E553" t="s">
        <v>18</v>
      </c>
      <c r="F553" t="s">
        <v>107</v>
      </c>
      <c r="G553" t="s">
        <v>197</v>
      </c>
      <c r="H553" t="s">
        <v>197</v>
      </c>
      <c r="I553" t="s">
        <v>304</v>
      </c>
      <c r="J553" t="s">
        <v>305</v>
      </c>
      <c r="K553" t="s">
        <v>253</v>
      </c>
      <c r="L553" t="s">
        <v>253</v>
      </c>
      <c r="M553" t="b">
        <v>1</v>
      </c>
      <c r="N553" t="b">
        <v>0</v>
      </c>
      <c r="O553" t="str">
        <f>_xlfn.XLOOKUP(WB_cost[[#This Row],[Склад]]&amp;WB_cost[[#This Row],[Тип поставки]],StatTbl[Join],StatTbl[Status])</f>
        <v>Игнорируем</v>
      </c>
    </row>
    <row r="554" spans="4:15" x14ac:dyDescent="0.45">
      <c r="D554" t="s">
        <v>353</v>
      </c>
      <c r="E554" t="s">
        <v>18</v>
      </c>
      <c r="F554" t="s">
        <v>107</v>
      </c>
      <c r="G554" t="s">
        <v>197</v>
      </c>
      <c r="H554" t="s">
        <v>197</v>
      </c>
      <c r="I554" t="s">
        <v>304</v>
      </c>
      <c r="J554" t="s">
        <v>305</v>
      </c>
      <c r="K554" t="s">
        <v>253</v>
      </c>
      <c r="L554" t="s">
        <v>253</v>
      </c>
      <c r="M554" t="b">
        <v>1</v>
      </c>
      <c r="N554" t="b">
        <v>0</v>
      </c>
      <c r="O554" t="str">
        <f>_xlfn.XLOOKUP(WB_cost[[#This Row],[Склад]]&amp;WB_cost[[#This Row],[Тип поставки]],StatTbl[Join],StatTbl[Status])</f>
        <v>Игнорируем</v>
      </c>
    </row>
    <row r="555" spans="4:15" x14ac:dyDescent="0.45">
      <c r="D555" t="s">
        <v>354</v>
      </c>
      <c r="E555" t="s">
        <v>18</v>
      </c>
      <c r="F555" t="s">
        <v>107</v>
      </c>
      <c r="G555" t="s">
        <v>197</v>
      </c>
      <c r="H555" t="s">
        <v>197</v>
      </c>
      <c r="I555" t="s">
        <v>304</v>
      </c>
      <c r="J555" t="s">
        <v>305</v>
      </c>
      <c r="K555" t="s">
        <v>253</v>
      </c>
      <c r="L555" t="s">
        <v>253</v>
      </c>
      <c r="M555" t="b">
        <v>1</v>
      </c>
      <c r="N555" t="b">
        <v>0</v>
      </c>
      <c r="O555" t="str">
        <f>_xlfn.XLOOKUP(WB_cost[[#This Row],[Склад]]&amp;WB_cost[[#This Row],[Тип поставки]],StatTbl[Join],StatTbl[Status])</f>
        <v>Игнорируем</v>
      </c>
    </row>
    <row r="556" spans="4:15" x14ac:dyDescent="0.45">
      <c r="D556" t="s">
        <v>357</v>
      </c>
      <c r="E556" t="s">
        <v>18</v>
      </c>
      <c r="F556" t="s">
        <v>107</v>
      </c>
      <c r="G556" t="s">
        <v>197</v>
      </c>
      <c r="H556" t="s">
        <v>197</v>
      </c>
      <c r="I556" t="s">
        <v>304</v>
      </c>
      <c r="J556" t="s">
        <v>305</v>
      </c>
      <c r="K556" t="s">
        <v>253</v>
      </c>
      <c r="L556" t="s">
        <v>253</v>
      </c>
      <c r="M556" t="b">
        <v>1</v>
      </c>
      <c r="N556" t="b">
        <v>0</v>
      </c>
      <c r="O556" t="str">
        <f>_xlfn.XLOOKUP(WB_cost[[#This Row],[Склад]]&amp;WB_cost[[#This Row],[Тип поставки]],StatTbl[Join],StatTbl[Status])</f>
        <v>Игнорируем</v>
      </c>
    </row>
    <row r="557" spans="4:15" x14ac:dyDescent="0.45">
      <c r="D557" t="s">
        <v>358</v>
      </c>
      <c r="E557" t="s">
        <v>18</v>
      </c>
      <c r="F557" t="s">
        <v>107</v>
      </c>
      <c r="G557" t="s">
        <v>197</v>
      </c>
      <c r="H557" t="s">
        <v>197</v>
      </c>
      <c r="I557" t="s">
        <v>304</v>
      </c>
      <c r="J557" t="s">
        <v>305</v>
      </c>
      <c r="K557" t="s">
        <v>253</v>
      </c>
      <c r="L557" t="s">
        <v>253</v>
      </c>
      <c r="M557" t="b">
        <v>1</v>
      </c>
      <c r="N557" t="b">
        <v>0</v>
      </c>
      <c r="O557" t="str">
        <f>_xlfn.XLOOKUP(WB_cost[[#This Row],[Склад]]&amp;WB_cost[[#This Row],[Тип поставки]],StatTbl[Join],StatTbl[Status])</f>
        <v>Игнорируем</v>
      </c>
    </row>
    <row r="558" spans="4:15" x14ac:dyDescent="0.45">
      <c r="D558" t="s">
        <v>359</v>
      </c>
      <c r="E558" t="s">
        <v>18</v>
      </c>
      <c r="F558" t="s">
        <v>107</v>
      </c>
      <c r="G558" t="s">
        <v>197</v>
      </c>
      <c r="H558" t="s">
        <v>197</v>
      </c>
      <c r="I558" t="s">
        <v>304</v>
      </c>
      <c r="J558" t="s">
        <v>305</v>
      </c>
      <c r="K558" t="s">
        <v>253</v>
      </c>
      <c r="L558" t="s">
        <v>253</v>
      </c>
      <c r="M558" t="b">
        <v>1</v>
      </c>
      <c r="N558" t="b">
        <v>0</v>
      </c>
      <c r="O558" t="str">
        <f>_xlfn.XLOOKUP(WB_cost[[#This Row],[Склад]]&amp;WB_cost[[#This Row],[Тип поставки]],StatTbl[Join],StatTbl[Status])</f>
        <v>Игнорируем</v>
      </c>
    </row>
    <row r="559" spans="4:15" x14ac:dyDescent="0.45">
      <c r="D559" t="s">
        <v>260</v>
      </c>
      <c r="E559" t="s">
        <v>18</v>
      </c>
      <c r="F559" t="s">
        <v>108</v>
      </c>
      <c r="G559" t="s">
        <v>203</v>
      </c>
      <c r="H559" t="s">
        <v>203</v>
      </c>
      <c r="I559" t="s">
        <v>316</v>
      </c>
      <c r="J559" t="s">
        <v>317</v>
      </c>
      <c r="K559" t="s">
        <v>241</v>
      </c>
      <c r="M559" t="b">
        <v>1</v>
      </c>
      <c r="N559" t="b">
        <v>0</v>
      </c>
      <c r="O559" t="str">
        <f>_xlfn.XLOOKUP(WB_cost[[#This Row],[Склад]]&amp;WB_cost[[#This Row],[Тип поставки]],StatTbl[Join],StatTbl[Status])</f>
        <v>Игнорируем</v>
      </c>
    </row>
    <row r="560" spans="4:15" x14ac:dyDescent="0.45">
      <c r="D560" t="s">
        <v>261</v>
      </c>
      <c r="E560" t="s">
        <v>18</v>
      </c>
      <c r="F560" t="s">
        <v>108</v>
      </c>
      <c r="G560" t="s">
        <v>203</v>
      </c>
      <c r="H560" t="s">
        <v>203</v>
      </c>
      <c r="I560" t="s">
        <v>316</v>
      </c>
      <c r="J560" t="s">
        <v>317</v>
      </c>
      <c r="K560" t="s">
        <v>241</v>
      </c>
      <c r="M560" t="b">
        <v>1</v>
      </c>
      <c r="N560" t="b">
        <v>0</v>
      </c>
      <c r="O560" t="str">
        <f>_xlfn.XLOOKUP(WB_cost[[#This Row],[Склад]]&amp;WB_cost[[#This Row],[Тип поставки]],StatTbl[Join],StatTbl[Status])</f>
        <v>Игнорируем</v>
      </c>
    </row>
    <row r="561" spans="4:15" x14ac:dyDescent="0.45">
      <c r="D561" t="s">
        <v>262</v>
      </c>
      <c r="E561" t="s">
        <v>18</v>
      </c>
      <c r="F561" t="s">
        <v>108</v>
      </c>
      <c r="G561" t="s">
        <v>203</v>
      </c>
      <c r="H561" t="s">
        <v>203</v>
      </c>
      <c r="I561" t="s">
        <v>316</v>
      </c>
      <c r="J561" t="s">
        <v>317</v>
      </c>
      <c r="K561" t="s">
        <v>241</v>
      </c>
      <c r="M561" t="b">
        <v>1</v>
      </c>
      <c r="N561" t="b">
        <v>0</v>
      </c>
      <c r="O561" t="str">
        <f>_xlfn.XLOOKUP(WB_cost[[#This Row],[Склад]]&amp;WB_cost[[#This Row],[Тип поставки]],StatTbl[Join],StatTbl[Status])</f>
        <v>Игнорируем</v>
      </c>
    </row>
    <row r="562" spans="4:15" x14ac:dyDescent="0.45">
      <c r="D562" t="s">
        <v>263</v>
      </c>
      <c r="E562" t="s">
        <v>18</v>
      </c>
      <c r="F562" t="s">
        <v>108</v>
      </c>
      <c r="G562" t="s">
        <v>203</v>
      </c>
      <c r="H562" t="s">
        <v>203</v>
      </c>
      <c r="I562" t="s">
        <v>316</v>
      </c>
      <c r="J562" t="s">
        <v>317</v>
      </c>
      <c r="K562" t="s">
        <v>241</v>
      </c>
      <c r="M562" t="b">
        <v>1</v>
      </c>
      <c r="N562" t="b">
        <v>0</v>
      </c>
      <c r="O562" t="str">
        <f>_xlfn.XLOOKUP(WB_cost[[#This Row],[Склад]]&amp;WB_cost[[#This Row],[Тип поставки]],StatTbl[Join],StatTbl[Status])</f>
        <v>Игнорируем</v>
      </c>
    </row>
    <row r="563" spans="4:15" x14ac:dyDescent="0.45">
      <c r="D563" t="s">
        <v>264</v>
      </c>
      <c r="E563" t="s">
        <v>18</v>
      </c>
      <c r="F563" t="s">
        <v>108</v>
      </c>
      <c r="G563" t="s">
        <v>203</v>
      </c>
      <c r="H563" t="s">
        <v>203</v>
      </c>
      <c r="I563" t="s">
        <v>316</v>
      </c>
      <c r="J563" t="s">
        <v>317</v>
      </c>
      <c r="K563" t="s">
        <v>241</v>
      </c>
      <c r="M563" t="b">
        <v>1</v>
      </c>
      <c r="N563" t="b">
        <v>0</v>
      </c>
      <c r="O563" t="str">
        <f>_xlfn.XLOOKUP(WB_cost[[#This Row],[Склад]]&amp;WB_cost[[#This Row],[Тип поставки]],StatTbl[Join],StatTbl[Status])</f>
        <v>Игнорируем</v>
      </c>
    </row>
    <row r="564" spans="4:15" x14ac:dyDescent="0.45">
      <c r="D564" t="s">
        <v>285</v>
      </c>
      <c r="E564" t="s">
        <v>18</v>
      </c>
      <c r="F564" t="s">
        <v>108</v>
      </c>
      <c r="G564" t="s">
        <v>203</v>
      </c>
      <c r="H564" t="s">
        <v>203</v>
      </c>
      <c r="I564" t="s">
        <v>316</v>
      </c>
      <c r="J564" t="s">
        <v>317</v>
      </c>
      <c r="K564" t="s">
        <v>241</v>
      </c>
      <c r="M564" t="b">
        <v>1</v>
      </c>
      <c r="N564" t="b">
        <v>0</v>
      </c>
      <c r="O564" t="str">
        <f>_xlfn.XLOOKUP(WB_cost[[#This Row],[Склад]]&amp;WB_cost[[#This Row],[Тип поставки]],StatTbl[Join],StatTbl[Status])</f>
        <v>Игнорируем</v>
      </c>
    </row>
    <row r="565" spans="4:15" x14ac:dyDescent="0.45">
      <c r="D565" t="s">
        <v>286</v>
      </c>
      <c r="E565" t="s">
        <v>18</v>
      </c>
      <c r="F565" t="s">
        <v>108</v>
      </c>
      <c r="G565" t="s">
        <v>203</v>
      </c>
      <c r="H565" t="s">
        <v>203</v>
      </c>
      <c r="I565" t="s">
        <v>316</v>
      </c>
      <c r="J565" t="s">
        <v>317</v>
      </c>
      <c r="K565" t="s">
        <v>241</v>
      </c>
      <c r="M565" t="b">
        <v>1</v>
      </c>
      <c r="N565" t="b">
        <v>0</v>
      </c>
      <c r="O565" t="str">
        <f>_xlfn.XLOOKUP(WB_cost[[#This Row],[Склад]]&amp;WB_cost[[#This Row],[Тип поставки]],StatTbl[Join],StatTbl[Status])</f>
        <v>Игнорируем</v>
      </c>
    </row>
    <row r="566" spans="4:15" x14ac:dyDescent="0.45">
      <c r="D566" t="s">
        <v>287</v>
      </c>
      <c r="E566" t="s">
        <v>18</v>
      </c>
      <c r="F566" t="s">
        <v>108</v>
      </c>
      <c r="G566" t="s">
        <v>203</v>
      </c>
      <c r="H566" t="s">
        <v>203</v>
      </c>
      <c r="I566" t="s">
        <v>316</v>
      </c>
      <c r="J566" t="s">
        <v>317</v>
      </c>
      <c r="K566" t="s">
        <v>241</v>
      </c>
      <c r="M566" t="b">
        <v>1</v>
      </c>
      <c r="N566" t="b">
        <v>0</v>
      </c>
      <c r="O566" t="str">
        <f>_xlfn.XLOOKUP(WB_cost[[#This Row],[Склад]]&amp;WB_cost[[#This Row],[Тип поставки]],StatTbl[Join],StatTbl[Status])</f>
        <v>Игнорируем</v>
      </c>
    </row>
    <row r="567" spans="4:15" x14ac:dyDescent="0.45">
      <c r="D567" t="s">
        <v>288</v>
      </c>
      <c r="E567" t="s">
        <v>18</v>
      </c>
      <c r="F567" t="s">
        <v>108</v>
      </c>
      <c r="G567" t="s">
        <v>203</v>
      </c>
      <c r="H567" t="s">
        <v>203</v>
      </c>
      <c r="I567" t="s">
        <v>316</v>
      </c>
      <c r="J567" t="s">
        <v>317</v>
      </c>
      <c r="K567" t="s">
        <v>241</v>
      </c>
      <c r="M567" t="b">
        <v>1</v>
      </c>
      <c r="N567" t="b">
        <v>0</v>
      </c>
      <c r="O567" t="str">
        <f>_xlfn.XLOOKUP(WB_cost[[#This Row],[Склад]]&amp;WB_cost[[#This Row],[Тип поставки]],StatTbl[Join],StatTbl[Status])</f>
        <v>Игнорируем</v>
      </c>
    </row>
    <row r="568" spans="4:15" x14ac:dyDescent="0.45">
      <c r="D568" t="s">
        <v>289</v>
      </c>
      <c r="E568" t="s">
        <v>18</v>
      </c>
      <c r="F568" t="s">
        <v>108</v>
      </c>
      <c r="G568" t="s">
        <v>203</v>
      </c>
      <c r="H568" t="s">
        <v>203</v>
      </c>
      <c r="I568" t="s">
        <v>316</v>
      </c>
      <c r="J568" t="s">
        <v>317</v>
      </c>
      <c r="K568" t="s">
        <v>241</v>
      </c>
      <c r="M568" t="b">
        <v>1</v>
      </c>
      <c r="N568" t="b">
        <v>0</v>
      </c>
      <c r="O568" t="str">
        <f>_xlfn.XLOOKUP(WB_cost[[#This Row],[Склад]]&amp;WB_cost[[#This Row],[Тип поставки]],StatTbl[Join],StatTbl[Status])</f>
        <v>Игнорируем</v>
      </c>
    </row>
    <row r="569" spans="4:15" x14ac:dyDescent="0.45">
      <c r="D569" t="s">
        <v>353</v>
      </c>
      <c r="E569" t="s">
        <v>18</v>
      </c>
      <c r="F569" t="s">
        <v>108</v>
      </c>
      <c r="G569" t="s">
        <v>203</v>
      </c>
      <c r="H569" t="s">
        <v>203</v>
      </c>
      <c r="I569" t="s">
        <v>316</v>
      </c>
      <c r="J569" t="s">
        <v>317</v>
      </c>
      <c r="K569" t="s">
        <v>241</v>
      </c>
      <c r="M569" t="b">
        <v>1</v>
      </c>
      <c r="N569" t="b">
        <v>0</v>
      </c>
      <c r="O569" t="str">
        <f>_xlfn.XLOOKUP(WB_cost[[#This Row],[Склад]]&amp;WB_cost[[#This Row],[Тип поставки]],StatTbl[Join],StatTbl[Status])</f>
        <v>Игнорируем</v>
      </c>
    </row>
    <row r="570" spans="4:15" x14ac:dyDescent="0.45">
      <c r="D570" t="s">
        <v>354</v>
      </c>
      <c r="E570" t="s">
        <v>18</v>
      </c>
      <c r="F570" t="s">
        <v>108</v>
      </c>
      <c r="G570" t="s">
        <v>203</v>
      </c>
      <c r="H570" t="s">
        <v>203</v>
      </c>
      <c r="I570" t="s">
        <v>316</v>
      </c>
      <c r="J570" t="s">
        <v>317</v>
      </c>
      <c r="K570" t="s">
        <v>241</v>
      </c>
      <c r="M570" t="b">
        <v>1</v>
      </c>
      <c r="N570" t="b">
        <v>0</v>
      </c>
      <c r="O570" t="str">
        <f>_xlfn.XLOOKUP(WB_cost[[#This Row],[Склад]]&amp;WB_cost[[#This Row],[Тип поставки]],StatTbl[Join],StatTbl[Status])</f>
        <v>Игнорируем</v>
      </c>
    </row>
    <row r="571" spans="4:15" x14ac:dyDescent="0.45">
      <c r="D571" t="s">
        <v>357</v>
      </c>
      <c r="E571" t="s">
        <v>18</v>
      </c>
      <c r="F571" t="s">
        <v>108</v>
      </c>
      <c r="G571" t="s">
        <v>203</v>
      </c>
      <c r="H571" t="s">
        <v>203</v>
      </c>
      <c r="I571" t="s">
        <v>316</v>
      </c>
      <c r="J571" t="s">
        <v>317</v>
      </c>
      <c r="K571" t="s">
        <v>241</v>
      </c>
      <c r="M571" t="b">
        <v>1</v>
      </c>
      <c r="N571" t="b">
        <v>0</v>
      </c>
      <c r="O571" t="str">
        <f>_xlfn.XLOOKUP(WB_cost[[#This Row],[Склад]]&amp;WB_cost[[#This Row],[Тип поставки]],StatTbl[Join],StatTbl[Status])</f>
        <v>Игнорируем</v>
      </c>
    </row>
    <row r="572" spans="4:15" x14ac:dyDescent="0.45">
      <c r="D572" t="s">
        <v>358</v>
      </c>
      <c r="E572" t="s">
        <v>18</v>
      </c>
      <c r="F572" t="s">
        <v>108</v>
      </c>
      <c r="G572" t="s">
        <v>203</v>
      </c>
      <c r="H572" t="s">
        <v>203</v>
      </c>
      <c r="I572" t="s">
        <v>316</v>
      </c>
      <c r="J572" t="s">
        <v>317</v>
      </c>
      <c r="K572" t="s">
        <v>241</v>
      </c>
      <c r="M572" t="b">
        <v>1</v>
      </c>
      <c r="N572" t="b">
        <v>0</v>
      </c>
      <c r="O572" t="str">
        <f>_xlfn.XLOOKUP(WB_cost[[#This Row],[Склад]]&amp;WB_cost[[#This Row],[Тип поставки]],StatTbl[Join],StatTbl[Status])</f>
        <v>Игнорируем</v>
      </c>
    </row>
    <row r="573" spans="4:15" x14ac:dyDescent="0.45">
      <c r="D573" t="s">
        <v>359</v>
      </c>
      <c r="E573" t="s">
        <v>18</v>
      </c>
      <c r="F573" t="s">
        <v>108</v>
      </c>
      <c r="G573" t="s">
        <v>203</v>
      </c>
      <c r="H573" t="s">
        <v>203</v>
      </c>
      <c r="I573" t="s">
        <v>316</v>
      </c>
      <c r="J573" t="s">
        <v>317</v>
      </c>
      <c r="K573" t="s">
        <v>241</v>
      </c>
      <c r="M573" t="b">
        <v>1</v>
      </c>
      <c r="N573" t="b">
        <v>0</v>
      </c>
      <c r="O573" t="str">
        <f>_xlfn.XLOOKUP(WB_cost[[#This Row],[Склад]]&amp;WB_cost[[#This Row],[Тип поставки]],StatTbl[Join],StatTbl[Status])</f>
        <v>Игнорируем</v>
      </c>
    </row>
    <row r="574" spans="4:15" x14ac:dyDescent="0.45">
      <c r="D574" t="s">
        <v>260</v>
      </c>
      <c r="E574" t="s">
        <v>18</v>
      </c>
      <c r="F574" t="s">
        <v>6</v>
      </c>
      <c r="G574" t="s">
        <v>197</v>
      </c>
      <c r="H574" t="s">
        <v>197</v>
      </c>
      <c r="I574" t="s">
        <v>304</v>
      </c>
      <c r="J574" t="s">
        <v>305</v>
      </c>
      <c r="K574" t="s">
        <v>253</v>
      </c>
      <c r="L574" t="s">
        <v>253</v>
      </c>
      <c r="M574" t="b">
        <v>0</v>
      </c>
      <c r="N574" t="b">
        <v>0</v>
      </c>
      <c r="O574" t="str">
        <f>_xlfn.XLOOKUP(WB_cost[[#This Row],[Склад]]&amp;WB_cost[[#This Row],[Тип поставки]],StatTbl[Join],StatTbl[Status])</f>
        <v>Игнорируем</v>
      </c>
    </row>
    <row r="575" spans="4:15" x14ac:dyDescent="0.45">
      <c r="D575" t="s">
        <v>261</v>
      </c>
      <c r="E575" t="s">
        <v>18</v>
      </c>
      <c r="F575" t="s">
        <v>6</v>
      </c>
      <c r="G575" t="s">
        <v>197</v>
      </c>
      <c r="H575" t="s">
        <v>197</v>
      </c>
      <c r="I575" t="s">
        <v>304</v>
      </c>
      <c r="J575" t="s">
        <v>305</v>
      </c>
      <c r="K575" t="s">
        <v>253</v>
      </c>
      <c r="L575" t="s">
        <v>253</v>
      </c>
      <c r="M575" t="b">
        <v>0</v>
      </c>
      <c r="N575" t="b">
        <v>0</v>
      </c>
      <c r="O575" t="str">
        <f>_xlfn.XLOOKUP(WB_cost[[#This Row],[Склад]]&amp;WB_cost[[#This Row],[Тип поставки]],StatTbl[Join],StatTbl[Status])</f>
        <v>Игнорируем</v>
      </c>
    </row>
    <row r="576" spans="4:15" x14ac:dyDescent="0.45">
      <c r="D576" t="s">
        <v>262</v>
      </c>
      <c r="E576" t="s">
        <v>18</v>
      </c>
      <c r="F576" t="s">
        <v>6</v>
      </c>
      <c r="G576" t="s">
        <v>197</v>
      </c>
      <c r="H576" t="s">
        <v>197</v>
      </c>
      <c r="I576" t="s">
        <v>304</v>
      </c>
      <c r="J576" t="s">
        <v>305</v>
      </c>
      <c r="K576" t="s">
        <v>253</v>
      </c>
      <c r="L576" t="s">
        <v>253</v>
      </c>
      <c r="M576" t="b">
        <v>0</v>
      </c>
      <c r="N576" t="b">
        <v>0</v>
      </c>
      <c r="O576" t="str">
        <f>_xlfn.XLOOKUP(WB_cost[[#This Row],[Склад]]&amp;WB_cost[[#This Row],[Тип поставки]],StatTbl[Join],StatTbl[Status])</f>
        <v>Игнорируем</v>
      </c>
    </row>
    <row r="577" spans="4:15" x14ac:dyDescent="0.45">
      <c r="D577" t="s">
        <v>263</v>
      </c>
      <c r="E577" t="s">
        <v>18</v>
      </c>
      <c r="F577" t="s">
        <v>6</v>
      </c>
      <c r="G577" t="s">
        <v>197</v>
      </c>
      <c r="H577" t="s">
        <v>197</v>
      </c>
      <c r="I577" t="s">
        <v>304</v>
      </c>
      <c r="J577" t="s">
        <v>305</v>
      </c>
      <c r="K577" t="s">
        <v>253</v>
      </c>
      <c r="L577" t="s">
        <v>253</v>
      </c>
      <c r="M577" t="b">
        <v>0</v>
      </c>
      <c r="N577" t="b">
        <v>0</v>
      </c>
      <c r="O577" t="str">
        <f>_xlfn.XLOOKUP(WB_cost[[#This Row],[Склад]]&amp;WB_cost[[#This Row],[Тип поставки]],StatTbl[Join],StatTbl[Status])</f>
        <v>Игнорируем</v>
      </c>
    </row>
    <row r="578" spans="4:15" x14ac:dyDescent="0.45">
      <c r="D578" t="s">
        <v>264</v>
      </c>
      <c r="E578" t="s">
        <v>18</v>
      </c>
      <c r="F578" t="s">
        <v>6</v>
      </c>
      <c r="G578" t="s">
        <v>197</v>
      </c>
      <c r="H578" t="s">
        <v>197</v>
      </c>
      <c r="I578" t="s">
        <v>304</v>
      </c>
      <c r="J578" t="s">
        <v>305</v>
      </c>
      <c r="K578" t="s">
        <v>253</v>
      </c>
      <c r="L578" t="s">
        <v>253</v>
      </c>
      <c r="M578" t="b">
        <v>0</v>
      </c>
      <c r="N578" t="b">
        <v>0</v>
      </c>
      <c r="O578" t="str">
        <f>_xlfn.XLOOKUP(WB_cost[[#This Row],[Склад]]&amp;WB_cost[[#This Row],[Тип поставки]],StatTbl[Join],StatTbl[Status])</f>
        <v>Игнорируем</v>
      </c>
    </row>
    <row r="579" spans="4:15" x14ac:dyDescent="0.45">
      <c r="D579" t="s">
        <v>285</v>
      </c>
      <c r="E579" t="s">
        <v>18</v>
      </c>
      <c r="F579" t="s">
        <v>6</v>
      </c>
      <c r="G579" t="s">
        <v>197</v>
      </c>
      <c r="H579" t="s">
        <v>197</v>
      </c>
      <c r="I579" t="s">
        <v>304</v>
      </c>
      <c r="J579" t="s">
        <v>305</v>
      </c>
      <c r="K579" t="s">
        <v>253</v>
      </c>
      <c r="L579" t="s">
        <v>253</v>
      </c>
      <c r="M579" t="b">
        <v>0</v>
      </c>
      <c r="N579" t="b">
        <v>0</v>
      </c>
      <c r="O579" t="str">
        <f>_xlfn.XLOOKUP(WB_cost[[#This Row],[Склад]]&amp;WB_cost[[#This Row],[Тип поставки]],StatTbl[Join],StatTbl[Status])</f>
        <v>Игнорируем</v>
      </c>
    </row>
    <row r="580" spans="4:15" x14ac:dyDescent="0.45">
      <c r="D580" t="s">
        <v>286</v>
      </c>
      <c r="E580" t="s">
        <v>18</v>
      </c>
      <c r="F580" t="s">
        <v>6</v>
      </c>
      <c r="G580" t="s">
        <v>197</v>
      </c>
      <c r="H580" t="s">
        <v>197</v>
      </c>
      <c r="I580" t="s">
        <v>304</v>
      </c>
      <c r="J580" t="s">
        <v>305</v>
      </c>
      <c r="K580" t="s">
        <v>253</v>
      </c>
      <c r="L580" t="s">
        <v>253</v>
      </c>
      <c r="M580" t="b">
        <v>0</v>
      </c>
      <c r="N580" t="b">
        <v>0</v>
      </c>
      <c r="O580" t="str">
        <f>_xlfn.XLOOKUP(WB_cost[[#This Row],[Склад]]&amp;WB_cost[[#This Row],[Тип поставки]],StatTbl[Join],StatTbl[Status])</f>
        <v>Игнорируем</v>
      </c>
    </row>
    <row r="581" spans="4:15" x14ac:dyDescent="0.45">
      <c r="D581" t="s">
        <v>287</v>
      </c>
      <c r="E581" t="s">
        <v>18</v>
      </c>
      <c r="F581" t="s">
        <v>6</v>
      </c>
      <c r="G581" t="s">
        <v>197</v>
      </c>
      <c r="H581" t="s">
        <v>197</v>
      </c>
      <c r="I581" t="s">
        <v>304</v>
      </c>
      <c r="J581" t="s">
        <v>305</v>
      </c>
      <c r="K581" t="s">
        <v>253</v>
      </c>
      <c r="L581" t="s">
        <v>253</v>
      </c>
      <c r="M581" t="b">
        <v>0</v>
      </c>
      <c r="N581" t="b">
        <v>0</v>
      </c>
      <c r="O581" t="str">
        <f>_xlfn.XLOOKUP(WB_cost[[#This Row],[Склад]]&amp;WB_cost[[#This Row],[Тип поставки]],StatTbl[Join],StatTbl[Status])</f>
        <v>Игнорируем</v>
      </c>
    </row>
    <row r="582" spans="4:15" x14ac:dyDescent="0.45">
      <c r="D582" t="s">
        <v>288</v>
      </c>
      <c r="E582" t="s">
        <v>18</v>
      </c>
      <c r="F582" t="s">
        <v>6</v>
      </c>
      <c r="G582" t="s">
        <v>197</v>
      </c>
      <c r="H582" t="s">
        <v>197</v>
      </c>
      <c r="I582" t="s">
        <v>304</v>
      </c>
      <c r="J582" t="s">
        <v>305</v>
      </c>
      <c r="K582" t="s">
        <v>253</v>
      </c>
      <c r="L582" t="s">
        <v>253</v>
      </c>
      <c r="M582" t="b">
        <v>0</v>
      </c>
      <c r="N582" t="b">
        <v>0</v>
      </c>
      <c r="O582" t="str">
        <f>_xlfn.XLOOKUP(WB_cost[[#This Row],[Склад]]&amp;WB_cost[[#This Row],[Тип поставки]],StatTbl[Join],StatTbl[Status])</f>
        <v>Игнорируем</v>
      </c>
    </row>
    <row r="583" spans="4:15" x14ac:dyDescent="0.45">
      <c r="D583" t="s">
        <v>289</v>
      </c>
      <c r="E583" t="s">
        <v>18</v>
      </c>
      <c r="F583" t="s">
        <v>6</v>
      </c>
      <c r="G583" t="s">
        <v>197</v>
      </c>
      <c r="H583" t="s">
        <v>197</v>
      </c>
      <c r="I583" t="s">
        <v>304</v>
      </c>
      <c r="J583" t="s">
        <v>305</v>
      </c>
      <c r="K583" t="s">
        <v>253</v>
      </c>
      <c r="L583" t="s">
        <v>253</v>
      </c>
      <c r="M583" t="b">
        <v>0</v>
      </c>
      <c r="N583" t="b">
        <v>0</v>
      </c>
      <c r="O583" t="str">
        <f>_xlfn.XLOOKUP(WB_cost[[#This Row],[Склад]]&amp;WB_cost[[#This Row],[Тип поставки]],StatTbl[Join],StatTbl[Status])</f>
        <v>Игнорируем</v>
      </c>
    </row>
    <row r="584" spans="4:15" x14ac:dyDescent="0.45">
      <c r="D584" t="s">
        <v>353</v>
      </c>
      <c r="E584" t="s">
        <v>18</v>
      </c>
      <c r="F584" t="s">
        <v>6</v>
      </c>
      <c r="G584" t="s">
        <v>197</v>
      </c>
      <c r="H584" t="s">
        <v>197</v>
      </c>
      <c r="I584" t="s">
        <v>304</v>
      </c>
      <c r="J584" t="s">
        <v>305</v>
      </c>
      <c r="K584" t="s">
        <v>253</v>
      </c>
      <c r="L584" t="s">
        <v>253</v>
      </c>
      <c r="M584" t="b">
        <v>0</v>
      </c>
      <c r="N584" t="b">
        <v>0</v>
      </c>
      <c r="O584" t="str">
        <f>_xlfn.XLOOKUP(WB_cost[[#This Row],[Склад]]&amp;WB_cost[[#This Row],[Тип поставки]],StatTbl[Join],StatTbl[Status])</f>
        <v>Игнорируем</v>
      </c>
    </row>
    <row r="585" spans="4:15" x14ac:dyDescent="0.45">
      <c r="D585" t="s">
        <v>354</v>
      </c>
      <c r="E585" t="s">
        <v>18</v>
      </c>
      <c r="F585" t="s">
        <v>6</v>
      </c>
      <c r="G585" t="s">
        <v>197</v>
      </c>
      <c r="H585" t="s">
        <v>197</v>
      </c>
      <c r="I585" t="s">
        <v>304</v>
      </c>
      <c r="J585" t="s">
        <v>305</v>
      </c>
      <c r="K585" t="s">
        <v>253</v>
      </c>
      <c r="L585" t="s">
        <v>253</v>
      </c>
      <c r="M585" t="b">
        <v>0</v>
      </c>
      <c r="N585" t="b">
        <v>0</v>
      </c>
      <c r="O585" t="str">
        <f>_xlfn.XLOOKUP(WB_cost[[#This Row],[Склад]]&amp;WB_cost[[#This Row],[Тип поставки]],StatTbl[Join],StatTbl[Status])</f>
        <v>Игнорируем</v>
      </c>
    </row>
    <row r="586" spans="4:15" x14ac:dyDescent="0.45">
      <c r="D586" t="s">
        <v>357</v>
      </c>
      <c r="E586" t="s">
        <v>18</v>
      </c>
      <c r="F586" t="s">
        <v>6</v>
      </c>
      <c r="G586" t="s">
        <v>197</v>
      </c>
      <c r="H586" t="s">
        <v>197</v>
      </c>
      <c r="I586" t="s">
        <v>304</v>
      </c>
      <c r="J586" t="s">
        <v>305</v>
      </c>
      <c r="K586" t="s">
        <v>253</v>
      </c>
      <c r="L586" t="s">
        <v>253</v>
      </c>
      <c r="M586" t="b">
        <v>0</v>
      </c>
      <c r="N586" t="b">
        <v>0</v>
      </c>
      <c r="O586" t="str">
        <f>_xlfn.XLOOKUP(WB_cost[[#This Row],[Склад]]&amp;WB_cost[[#This Row],[Тип поставки]],StatTbl[Join],StatTbl[Status])</f>
        <v>Игнорируем</v>
      </c>
    </row>
    <row r="587" spans="4:15" x14ac:dyDescent="0.45">
      <c r="D587" t="s">
        <v>358</v>
      </c>
      <c r="E587" t="s">
        <v>18</v>
      </c>
      <c r="F587" t="s">
        <v>6</v>
      </c>
      <c r="G587" t="s">
        <v>197</v>
      </c>
      <c r="H587" t="s">
        <v>197</v>
      </c>
      <c r="I587" t="s">
        <v>304</v>
      </c>
      <c r="J587" t="s">
        <v>305</v>
      </c>
      <c r="K587" t="s">
        <v>253</v>
      </c>
      <c r="L587" t="s">
        <v>253</v>
      </c>
      <c r="M587" t="b">
        <v>0</v>
      </c>
      <c r="N587" t="b">
        <v>0</v>
      </c>
      <c r="O587" t="str">
        <f>_xlfn.XLOOKUP(WB_cost[[#This Row],[Склад]]&amp;WB_cost[[#This Row],[Тип поставки]],StatTbl[Join],StatTbl[Status])</f>
        <v>Игнорируем</v>
      </c>
    </row>
    <row r="588" spans="4:15" x14ac:dyDescent="0.45">
      <c r="D588" t="s">
        <v>359</v>
      </c>
      <c r="E588" t="s">
        <v>18</v>
      </c>
      <c r="F588" t="s">
        <v>6</v>
      </c>
      <c r="G588" t="s">
        <v>197</v>
      </c>
      <c r="H588" t="s">
        <v>197</v>
      </c>
      <c r="I588" t="s">
        <v>304</v>
      </c>
      <c r="J588" t="s">
        <v>305</v>
      </c>
      <c r="K588" t="s">
        <v>253</v>
      </c>
      <c r="L588" t="s">
        <v>253</v>
      </c>
      <c r="M588" t="b">
        <v>0</v>
      </c>
      <c r="N588" t="b">
        <v>0</v>
      </c>
      <c r="O588" t="str">
        <f>_xlfn.XLOOKUP(WB_cost[[#This Row],[Склад]]&amp;WB_cost[[#This Row],[Тип поставки]],StatTbl[Join],StatTbl[Status])</f>
        <v>Игнорируем</v>
      </c>
    </row>
    <row r="589" spans="4:15" x14ac:dyDescent="0.45">
      <c r="D589" t="s">
        <v>260</v>
      </c>
      <c r="E589" t="s">
        <v>19</v>
      </c>
      <c r="F589" t="s">
        <v>107</v>
      </c>
      <c r="G589" t="s">
        <v>204</v>
      </c>
      <c r="H589" t="s">
        <v>204</v>
      </c>
      <c r="I589" t="s">
        <v>318</v>
      </c>
      <c r="J589" t="s">
        <v>319</v>
      </c>
      <c r="K589" t="s">
        <v>232</v>
      </c>
      <c r="L589" t="s">
        <v>232</v>
      </c>
      <c r="M589" t="b">
        <v>1</v>
      </c>
      <c r="N589" t="b">
        <v>0</v>
      </c>
      <c r="O589" t="str">
        <f>_xlfn.XLOOKUP(WB_cost[[#This Row],[Склад]]&amp;WB_cost[[#This Row],[Тип поставки]],StatTbl[Join],StatTbl[Status])</f>
        <v>Игнорируем</v>
      </c>
    </row>
    <row r="590" spans="4:15" x14ac:dyDescent="0.45">
      <c r="D590" t="s">
        <v>261</v>
      </c>
      <c r="E590" t="s">
        <v>19</v>
      </c>
      <c r="F590" t="s">
        <v>107</v>
      </c>
      <c r="G590" t="s">
        <v>204</v>
      </c>
      <c r="H590" t="s">
        <v>204</v>
      </c>
      <c r="I590" t="s">
        <v>318</v>
      </c>
      <c r="J590" t="s">
        <v>319</v>
      </c>
      <c r="K590" t="s">
        <v>232</v>
      </c>
      <c r="L590" t="s">
        <v>232</v>
      </c>
      <c r="M590" t="b">
        <v>1</v>
      </c>
      <c r="N590" t="b">
        <v>0</v>
      </c>
      <c r="O590" t="str">
        <f>_xlfn.XLOOKUP(WB_cost[[#This Row],[Склад]]&amp;WB_cost[[#This Row],[Тип поставки]],StatTbl[Join],StatTbl[Status])</f>
        <v>Игнорируем</v>
      </c>
    </row>
    <row r="591" spans="4:15" x14ac:dyDescent="0.45">
      <c r="D591" t="s">
        <v>262</v>
      </c>
      <c r="E591" t="s">
        <v>19</v>
      </c>
      <c r="F591" t="s">
        <v>107</v>
      </c>
      <c r="G591" t="s">
        <v>204</v>
      </c>
      <c r="H591" t="s">
        <v>204</v>
      </c>
      <c r="I591" t="s">
        <v>318</v>
      </c>
      <c r="J591" t="s">
        <v>319</v>
      </c>
      <c r="K591" t="s">
        <v>232</v>
      </c>
      <c r="L591" t="s">
        <v>232</v>
      </c>
      <c r="M591" t="b">
        <v>1</v>
      </c>
      <c r="N591" t="b">
        <v>0</v>
      </c>
      <c r="O591" t="str">
        <f>_xlfn.XLOOKUP(WB_cost[[#This Row],[Склад]]&amp;WB_cost[[#This Row],[Тип поставки]],StatTbl[Join],StatTbl[Status])</f>
        <v>Игнорируем</v>
      </c>
    </row>
    <row r="592" spans="4:15" x14ac:dyDescent="0.45">
      <c r="D592" t="s">
        <v>263</v>
      </c>
      <c r="E592" t="s">
        <v>19</v>
      </c>
      <c r="F592" t="s">
        <v>107</v>
      </c>
      <c r="G592" t="s">
        <v>204</v>
      </c>
      <c r="H592" t="s">
        <v>204</v>
      </c>
      <c r="I592" t="s">
        <v>318</v>
      </c>
      <c r="J592" t="s">
        <v>319</v>
      </c>
      <c r="K592" t="s">
        <v>232</v>
      </c>
      <c r="L592" t="s">
        <v>232</v>
      </c>
      <c r="M592" t="b">
        <v>1</v>
      </c>
      <c r="N592" t="b">
        <v>0</v>
      </c>
      <c r="O592" t="str">
        <f>_xlfn.XLOOKUP(WB_cost[[#This Row],[Склад]]&amp;WB_cost[[#This Row],[Тип поставки]],StatTbl[Join],StatTbl[Status])</f>
        <v>Игнорируем</v>
      </c>
    </row>
    <row r="593" spans="4:15" x14ac:dyDescent="0.45">
      <c r="D593" t="s">
        <v>264</v>
      </c>
      <c r="E593" t="s">
        <v>19</v>
      </c>
      <c r="F593" t="s">
        <v>107</v>
      </c>
      <c r="G593" t="s">
        <v>204</v>
      </c>
      <c r="H593" t="s">
        <v>204</v>
      </c>
      <c r="I593" t="s">
        <v>318</v>
      </c>
      <c r="J593" t="s">
        <v>319</v>
      </c>
      <c r="K593" t="s">
        <v>232</v>
      </c>
      <c r="L593" t="s">
        <v>232</v>
      </c>
      <c r="M593" t="b">
        <v>1</v>
      </c>
      <c r="N593" t="b">
        <v>0</v>
      </c>
      <c r="O593" t="str">
        <f>_xlfn.XLOOKUP(WB_cost[[#This Row],[Склад]]&amp;WB_cost[[#This Row],[Тип поставки]],StatTbl[Join],StatTbl[Status])</f>
        <v>Игнорируем</v>
      </c>
    </row>
    <row r="594" spans="4:15" x14ac:dyDescent="0.45">
      <c r="D594" t="s">
        <v>285</v>
      </c>
      <c r="E594" t="s">
        <v>19</v>
      </c>
      <c r="F594" t="s">
        <v>107</v>
      </c>
      <c r="G594" t="s">
        <v>204</v>
      </c>
      <c r="H594" t="s">
        <v>204</v>
      </c>
      <c r="I594" t="s">
        <v>318</v>
      </c>
      <c r="J594" t="s">
        <v>319</v>
      </c>
      <c r="K594" t="s">
        <v>232</v>
      </c>
      <c r="L594" t="s">
        <v>232</v>
      </c>
      <c r="M594" t="b">
        <v>1</v>
      </c>
      <c r="N594" t="b">
        <v>0</v>
      </c>
      <c r="O594" t="str">
        <f>_xlfn.XLOOKUP(WB_cost[[#This Row],[Склад]]&amp;WB_cost[[#This Row],[Тип поставки]],StatTbl[Join],StatTbl[Status])</f>
        <v>Игнорируем</v>
      </c>
    </row>
    <row r="595" spans="4:15" x14ac:dyDescent="0.45">
      <c r="D595" t="s">
        <v>286</v>
      </c>
      <c r="E595" t="s">
        <v>19</v>
      </c>
      <c r="F595" t="s">
        <v>107</v>
      </c>
      <c r="G595" t="s">
        <v>204</v>
      </c>
      <c r="H595" t="s">
        <v>204</v>
      </c>
      <c r="I595" t="s">
        <v>318</v>
      </c>
      <c r="J595" t="s">
        <v>319</v>
      </c>
      <c r="K595" t="s">
        <v>232</v>
      </c>
      <c r="L595" t="s">
        <v>232</v>
      </c>
      <c r="M595" t="b">
        <v>1</v>
      </c>
      <c r="N595" t="b">
        <v>0</v>
      </c>
      <c r="O595" t="str">
        <f>_xlfn.XLOOKUP(WB_cost[[#This Row],[Склад]]&amp;WB_cost[[#This Row],[Тип поставки]],StatTbl[Join],StatTbl[Status])</f>
        <v>Игнорируем</v>
      </c>
    </row>
    <row r="596" spans="4:15" x14ac:dyDescent="0.45">
      <c r="D596" t="s">
        <v>287</v>
      </c>
      <c r="E596" t="s">
        <v>19</v>
      </c>
      <c r="F596" t="s">
        <v>107</v>
      </c>
      <c r="G596" t="s">
        <v>204</v>
      </c>
      <c r="H596" t="s">
        <v>204</v>
      </c>
      <c r="I596" t="s">
        <v>318</v>
      </c>
      <c r="J596" t="s">
        <v>319</v>
      </c>
      <c r="K596" t="s">
        <v>232</v>
      </c>
      <c r="L596" t="s">
        <v>232</v>
      </c>
      <c r="M596" t="b">
        <v>1</v>
      </c>
      <c r="N596" t="b">
        <v>0</v>
      </c>
      <c r="O596" t="str">
        <f>_xlfn.XLOOKUP(WB_cost[[#This Row],[Склад]]&amp;WB_cost[[#This Row],[Тип поставки]],StatTbl[Join],StatTbl[Status])</f>
        <v>Игнорируем</v>
      </c>
    </row>
    <row r="597" spans="4:15" x14ac:dyDescent="0.45">
      <c r="D597" t="s">
        <v>288</v>
      </c>
      <c r="E597" t="s">
        <v>19</v>
      </c>
      <c r="F597" t="s">
        <v>107</v>
      </c>
      <c r="G597" t="s">
        <v>204</v>
      </c>
      <c r="H597" t="s">
        <v>204</v>
      </c>
      <c r="I597" t="s">
        <v>318</v>
      </c>
      <c r="J597" t="s">
        <v>319</v>
      </c>
      <c r="K597" t="s">
        <v>232</v>
      </c>
      <c r="L597" t="s">
        <v>232</v>
      </c>
      <c r="M597" t="b">
        <v>1</v>
      </c>
      <c r="N597" t="b">
        <v>0</v>
      </c>
      <c r="O597" t="str">
        <f>_xlfn.XLOOKUP(WB_cost[[#This Row],[Склад]]&amp;WB_cost[[#This Row],[Тип поставки]],StatTbl[Join],StatTbl[Status])</f>
        <v>Игнорируем</v>
      </c>
    </row>
    <row r="598" spans="4:15" x14ac:dyDescent="0.45">
      <c r="D598" t="s">
        <v>289</v>
      </c>
      <c r="E598" t="s">
        <v>19</v>
      </c>
      <c r="F598" t="s">
        <v>107</v>
      </c>
      <c r="G598" t="s">
        <v>204</v>
      </c>
      <c r="H598" t="s">
        <v>204</v>
      </c>
      <c r="I598" t="s">
        <v>318</v>
      </c>
      <c r="J598" t="s">
        <v>319</v>
      </c>
      <c r="K598" t="s">
        <v>232</v>
      </c>
      <c r="L598" t="s">
        <v>232</v>
      </c>
      <c r="M598" t="b">
        <v>1</v>
      </c>
      <c r="N598" t="b">
        <v>0</v>
      </c>
      <c r="O598" t="str">
        <f>_xlfn.XLOOKUP(WB_cost[[#This Row],[Склад]]&amp;WB_cost[[#This Row],[Тип поставки]],StatTbl[Join],StatTbl[Status])</f>
        <v>Игнорируем</v>
      </c>
    </row>
    <row r="599" spans="4:15" x14ac:dyDescent="0.45">
      <c r="D599" t="s">
        <v>353</v>
      </c>
      <c r="E599" t="s">
        <v>19</v>
      </c>
      <c r="F599" t="s">
        <v>107</v>
      </c>
      <c r="G599" t="s">
        <v>204</v>
      </c>
      <c r="H599" t="s">
        <v>204</v>
      </c>
      <c r="I599" t="s">
        <v>318</v>
      </c>
      <c r="J599" t="s">
        <v>319</v>
      </c>
      <c r="K599" t="s">
        <v>232</v>
      </c>
      <c r="L599" t="s">
        <v>232</v>
      </c>
      <c r="M599" t="b">
        <v>1</v>
      </c>
      <c r="N599" t="b">
        <v>0</v>
      </c>
      <c r="O599" t="str">
        <f>_xlfn.XLOOKUP(WB_cost[[#This Row],[Склад]]&amp;WB_cost[[#This Row],[Тип поставки]],StatTbl[Join],StatTbl[Status])</f>
        <v>Игнорируем</v>
      </c>
    </row>
    <row r="600" spans="4:15" x14ac:dyDescent="0.45">
      <c r="D600" t="s">
        <v>354</v>
      </c>
      <c r="E600" t="s">
        <v>19</v>
      </c>
      <c r="F600" t="s">
        <v>107</v>
      </c>
      <c r="G600" t="s">
        <v>204</v>
      </c>
      <c r="H600" t="s">
        <v>204</v>
      </c>
      <c r="I600" t="s">
        <v>318</v>
      </c>
      <c r="J600" t="s">
        <v>319</v>
      </c>
      <c r="K600" t="s">
        <v>232</v>
      </c>
      <c r="L600" t="s">
        <v>232</v>
      </c>
      <c r="M600" t="b">
        <v>1</v>
      </c>
      <c r="N600" t="b">
        <v>0</v>
      </c>
      <c r="O600" t="str">
        <f>_xlfn.XLOOKUP(WB_cost[[#This Row],[Склад]]&amp;WB_cost[[#This Row],[Тип поставки]],StatTbl[Join],StatTbl[Status])</f>
        <v>Игнорируем</v>
      </c>
    </row>
    <row r="601" spans="4:15" x14ac:dyDescent="0.45">
      <c r="D601" t="s">
        <v>357</v>
      </c>
      <c r="E601" t="s">
        <v>19</v>
      </c>
      <c r="F601" t="s">
        <v>107</v>
      </c>
      <c r="G601" t="s">
        <v>204</v>
      </c>
      <c r="H601" t="s">
        <v>204</v>
      </c>
      <c r="I601" t="s">
        <v>318</v>
      </c>
      <c r="J601" t="s">
        <v>319</v>
      </c>
      <c r="K601" t="s">
        <v>232</v>
      </c>
      <c r="L601" t="s">
        <v>232</v>
      </c>
      <c r="M601" t="b">
        <v>1</v>
      </c>
      <c r="N601" t="b">
        <v>0</v>
      </c>
      <c r="O601" t="str">
        <f>_xlfn.XLOOKUP(WB_cost[[#This Row],[Склад]]&amp;WB_cost[[#This Row],[Тип поставки]],StatTbl[Join],StatTbl[Status])</f>
        <v>Игнорируем</v>
      </c>
    </row>
    <row r="602" spans="4:15" x14ac:dyDescent="0.45">
      <c r="D602" t="s">
        <v>358</v>
      </c>
      <c r="E602" t="s">
        <v>19</v>
      </c>
      <c r="F602" t="s">
        <v>107</v>
      </c>
      <c r="G602" t="s">
        <v>204</v>
      </c>
      <c r="H602" t="s">
        <v>204</v>
      </c>
      <c r="I602" t="s">
        <v>318</v>
      </c>
      <c r="J602" t="s">
        <v>319</v>
      </c>
      <c r="K602" t="s">
        <v>232</v>
      </c>
      <c r="L602" t="s">
        <v>232</v>
      </c>
      <c r="M602" t="b">
        <v>1</v>
      </c>
      <c r="N602" t="b">
        <v>0</v>
      </c>
      <c r="O602" t="str">
        <f>_xlfn.XLOOKUP(WB_cost[[#This Row],[Склад]]&amp;WB_cost[[#This Row],[Тип поставки]],StatTbl[Join],StatTbl[Status])</f>
        <v>Игнорируем</v>
      </c>
    </row>
    <row r="603" spans="4:15" x14ac:dyDescent="0.45">
      <c r="D603" t="s">
        <v>359</v>
      </c>
      <c r="E603" t="s">
        <v>19</v>
      </c>
      <c r="F603" t="s">
        <v>107</v>
      </c>
      <c r="G603" t="s">
        <v>204</v>
      </c>
      <c r="H603" t="s">
        <v>204</v>
      </c>
      <c r="I603" t="s">
        <v>318</v>
      </c>
      <c r="J603" t="s">
        <v>319</v>
      </c>
      <c r="K603" t="s">
        <v>232</v>
      </c>
      <c r="L603" t="s">
        <v>232</v>
      </c>
      <c r="M603" t="b">
        <v>1</v>
      </c>
      <c r="N603" t="b">
        <v>0</v>
      </c>
      <c r="O603" t="str">
        <f>_xlfn.XLOOKUP(WB_cost[[#This Row],[Склад]]&amp;WB_cost[[#This Row],[Тип поставки]],StatTbl[Join],StatTbl[Status])</f>
        <v>Игнорируем</v>
      </c>
    </row>
    <row r="604" spans="4:15" x14ac:dyDescent="0.45">
      <c r="D604" t="s">
        <v>260</v>
      </c>
      <c r="E604" t="s">
        <v>19</v>
      </c>
      <c r="F604" t="s">
        <v>108</v>
      </c>
      <c r="G604" t="s">
        <v>191</v>
      </c>
      <c r="H604" t="s">
        <v>191</v>
      </c>
      <c r="I604" t="s">
        <v>292</v>
      </c>
      <c r="J604" t="s">
        <v>293</v>
      </c>
      <c r="K604" t="s">
        <v>257</v>
      </c>
      <c r="M604" t="b">
        <v>1</v>
      </c>
      <c r="N604" t="b">
        <v>0</v>
      </c>
      <c r="O604" t="str">
        <f>_xlfn.XLOOKUP(WB_cost[[#This Row],[Склад]]&amp;WB_cost[[#This Row],[Тип поставки]],StatTbl[Join],StatTbl[Status])</f>
        <v>Игнорируем</v>
      </c>
    </row>
    <row r="605" spans="4:15" x14ac:dyDescent="0.45">
      <c r="D605" t="s">
        <v>261</v>
      </c>
      <c r="E605" t="s">
        <v>19</v>
      </c>
      <c r="F605" t="s">
        <v>108</v>
      </c>
      <c r="G605" t="s">
        <v>191</v>
      </c>
      <c r="H605" t="s">
        <v>191</v>
      </c>
      <c r="I605" t="s">
        <v>292</v>
      </c>
      <c r="J605" t="s">
        <v>293</v>
      </c>
      <c r="K605" t="s">
        <v>257</v>
      </c>
      <c r="M605" t="b">
        <v>1</v>
      </c>
      <c r="N605" t="b">
        <v>0</v>
      </c>
      <c r="O605" t="str">
        <f>_xlfn.XLOOKUP(WB_cost[[#This Row],[Склад]]&amp;WB_cost[[#This Row],[Тип поставки]],StatTbl[Join],StatTbl[Status])</f>
        <v>Игнорируем</v>
      </c>
    </row>
    <row r="606" spans="4:15" x14ac:dyDescent="0.45">
      <c r="D606" t="s">
        <v>262</v>
      </c>
      <c r="E606" t="s">
        <v>19</v>
      </c>
      <c r="F606" t="s">
        <v>108</v>
      </c>
      <c r="G606" t="s">
        <v>191</v>
      </c>
      <c r="H606" t="s">
        <v>191</v>
      </c>
      <c r="I606" t="s">
        <v>292</v>
      </c>
      <c r="J606" t="s">
        <v>293</v>
      </c>
      <c r="K606" t="s">
        <v>257</v>
      </c>
      <c r="M606" t="b">
        <v>1</v>
      </c>
      <c r="N606" t="b">
        <v>0</v>
      </c>
      <c r="O606" t="str">
        <f>_xlfn.XLOOKUP(WB_cost[[#This Row],[Склад]]&amp;WB_cost[[#This Row],[Тип поставки]],StatTbl[Join],StatTbl[Status])</f>
        <v>Игнорируем</v>
      </c>
    </row>
    <row r="607" spans="4:15" x14ac:dyDescent="0.45">
      <c r="D607" t="s">
        <v>263</v>
      </c>
      <c r="E607" t="s">
        <v>19</v>
      </c>
      <c r="F607" t="s">
        <v>108</v>
      </c>
      <c r="G607" t="s">
        <v>191</v>
      </c>
      <c r="H607" t="s">
        <v>191</v>
      </c>
      <c r="I607" t="s">
        <v>292</v>
      </c>
      <c r="J607" t="s">
        <v>293</v>
      </c>
      <c r="K607" t="s">
        <v>257</v>
      </c>
      <c r="M607" t="b">
        <v>1</v>
      </c>
      <c r="N607" t="b">
        <v>0</v>
      </c>
      <c r="O607" t="str">
        <f>_xlfn.XLOOKUP(WB_cost[[#This Row],[Склад]]&amp;WB_cost[[#This Row],[Тип поставки]],StatTbl[Join],StatTbl[Status])</f>
        <v>Игнорируем</v>
      </c>
    </row>
    <row r="608" spans="4:15" x14ac:dyDescent="0.45">
      <c r="D608" t="s">
        <v>264</v>
      </c>
      <c r="E608" t="s">
        <v>19</v>
      </c>
      <c r="F608" t="s">
        <v>108</v>
      </c>
      <c r="G608" t="s">
        <v>191</v>
      </c>
      <c r="H608" t="s">
        <v>191</v>
      </c>
      <c r="I608" t="s">
        <v>292</v>
      </c>
      <c r="J608" t="s">
        <v>293</v>
      </c>
      <c r="K608" t="s">
        <v>257</v>
      </c>
      <c r="M608" t="b">
        <v>1</v>
      </c>
      <c r="N608" t="b">
        <v>0</v>
      </c>
      <c r="O608" t="str">
        <f>_xlfn.XLOOKUP(WB_cost[[#This Row],[Склад]]&amp;WB_cost[[#This Row],[Тип поставки]],StatTbl[Join],StatTbl[Status])</f>
        <v>Игнорируем</v>
      </c>
    </row>
    <row r="609" spans="4:15" x14ac:dyDescent="0.45">
      <c r="D609" t="s">
        <v>285</v>
      </c>
      <c r="E609" t="s">
        <v>19</v>
      </c>
      <c r="F609" t="s">
        <v>108</v>
      </c>
      <c r="G609" t="s">
        <v>191</v>
      </c>
      <c r="H609" t="s">
        <v>191</v>
      </c>
      <c r="I609" t="s">
        <v>292</v>
      </c>
      <c r="J609" t="s">
        <v>293</v>
      </c>
      <c r="K609" t="s">
        <v>257</v>
      </c>
      <c r="M609" t="b">
        <v>1</v>
      </c>
      <c r="N609" t="b">
        <v>0</v>
      </c>
      <c r="O609" t="str">
        <f>_xlfn.XLOOKUP(WB_cost[[#This Row],[Склад]]&amp;WB_cost[[#This Row],[Тип поставки]],StatTbl[Join],StatTbl[Status])</f>
        <v>Игнорируем</v>
      </c>
    </row>
    <row r="610" spans="4:15" x14ac:dyDescent="0.45">
      <c r="D610" t="s">
        <v>286</v>
      </c>
      <c r="E610" t="s">
        <v>19</v>
      </c>
      <c r="F610" t="s">
        <v>108</v>
      </c>
      <c r="G610" t="s">
        <v>191</v>
      </c>
      <c r="H610" t="s">
        <v>191</v>
      </c>
      <c r="I610" t="s">
        <v>292</v>
      </c>
      <c r="J610" t="s">
        <v>293</v>
      </c>
      <c r="K610" t="s">
        <v>257</v>
      </c>
      <c r="M610" t="b">
        <v>1</v>
      </c>
      <c r="N610" t="b">
        <v>0</v>
      </c>
      <c r="O610" t="str">
        <f>_xlfn.XLOOKUP(WB_cost[[#This Row],[Склад]]&amp;WB_cost[[#This Row],[Тип поставки]],StatTbl[Join],StatTbl[Status])</f>
        <v>Игнорируем</v>
      </c>
    </row>
    <row r="611" spans="4:15" x14ac:dyDescent="0.45">
      <c r="D611" t="s">
        <v>287</v>
      </c>
      <c r="E611" t="s">
        <v>19</v>
      </c>
      <c r="F611" t="s">
        <v>108</v>
      </c>
      <c r="G611" t="s">
        <v>191</v>
      </c>
      <c r="H611" t="s">
        <v>191</v>
      </c>
      <c r="I611" t="s">
        <v>292</v>
      </c>
      <c r="J611" t="s">
        <v>293</v>
      </c>
      <c r="K611" t="s">
        <v>257</v>
      </c>
      <c r="M611" t="b">
        <v>1</v>
      </c>
      <c r="N611" t="b">
        <v>0</v>
      </c>
      <c r="O611" t="str">
        <f>_xlfn.XLOOKUP(WB_cost[[#This Row],[Склад]]&amp;WB_cost[[#This Row],[Тип поставки]],StatTbl[Join],StatTbl[Status])</f>
        <v>Игнорируем</v>
      </c>
    </row>
    <row r="612" spans="4:15" x14ac:dyDescent="0.45">
      <c r="D612" t="s">
        <v>288</v>
      </c>
      <c r="E612" t="s">
        <v>19</v>
      </c>
      <c r="F612" t="s">
        <v>108</v>
      </c>
      <c r="G612" t="s">
        <v>191</v>
      </c>
      <c r="H612" t="s">
        <v>191</v>
      </c>
      <c r="I612" t="s">
        <v>292</v>
      </c>
      <c r="J612" t="s">
        <v>293</v>
      </c>
      <c r="K612" t="s">
        <v>257</v>
      </c>
      <c r="M612" t="b">
        <v>1</v>
      </c>
      <c r="N612" t="b">
        <v>0</v>
      </c>
      <c r="O612" t="str">
        <f>_xlfn.XLOOKUP(WB_cost[[#This Row],[Склад]]&amp;WB_cost[[#This Row],[Тип поставки]],StatTbl[Join],StatTbl[Status])</f>
        <v>Игнорируем</v>
      </c>
    </row>
    <row r="613" spans="4:15" x14ac:dyDescent="0.45">
      <c r="D613" t="s">
        <v>289</v>
      </c>
      <c r="E613" t="s">
        <v>19</v>
      </c>
      <c r="F613" t="s">
        <v>108</v>
      </c>
      <c r="G613" t="s">
        <v>191</v>
      </c>
      <c r="H613" t="s">
        <v>191</v>
      </c>
      <c r="I613" t="s">
        <v>292</v>
      </c>
      <c r="J613" t="s">
        <v>293</v>
      </c>
      <c r="K613" t="s">
        <v>257</v>
      </c>
      <c r="M613" t="b">
        <v>1</v>
      </c>
      <c r="N613" t="b">
        <v>0</v>
      </c>
      <c r="O613" t="str">
        <f>_xlfn.XLOOKUP(WB_cost[[#This Row],[Склад]]&amp;WB_cost[[#This Row],[Тип поставки]],StatTbl[Join],StatTbl[Status])</f>
        <v>Игнорируем</v>
      </c>
    </row>
    <row r="614" spans="4:15" x14ac:dyDescent="0.45">
      <c r="D614" t="s">
        <v>353</v>
      </c>
      <c r="E614" t="s">
        <v>19</v>
      </c>
      <c r="F614" t="s">
        <v>108</v>
      </c>
      <c r="G614" t="s">
        <v>191</v>
      </c>
      <c r="H614" t="s">
        <v>191</v>
      </c>
      <c r="I614" t="s">
        <v>292</v>
      </c>
      <c r="J614" t="s">
        <v>293</v>
      </c>
      <c r="K614" t="s">
        <v>257</v>
      </c>
      <c r="M614" t="b">
        <v>1</v>
      </c>
      <c r="N614" t="b">
        <v>0</v>
      </c>
      <c r="O614" t="str">
        <f>_xlfn.XLOOKUP(WB_cost[[#This Row],[Склад]]&amp;WB_cost[[#This Row],[Тип поставки]],StatTbl[Join],StatTbl[Status])</f>
        <v>Игнорируем</v>
      </c>
    </row>
    <row r="615" spans="4:15" x14ac:dyDescent="0.45">
      <c r="D615" t="s">
        <v>354</v>
      </c>
      <c r="E615" t="s">
        <v>19</v>
      </c>
      <c r="F615" t="s">
        <v>108</v>
      </c>
      <c r="G615" t="s">
        <v>191</v>
      </c>
      <c r="H615" t="s">
        <v>191</v>
      </c>
      <c r="I615" t="s">
        <v>292</v>
      </c>
      <c r="J615" t="s">
        <v>293</v>
      </c>
      <c r="K615" t="s">
        <v>257</v>
      </c>
      <c r="M615" t="b">
        <v>1</v>
      </c>
      <c r="N615" t="b">
        <v>0</v>
      </c>
      <c r="O615" t="str">
        <f>_xlfn.XLOOKUP(WB_cost[[#This Row],[Склад]]&amp;WB_cost[[#This Row],[Тип поставки]],StatTbl[Join],StatTbl[Status])</f>
        <v>Игнорируем</v>
      </c>
    </row>
    <row r="616" spans="4:15" x14ac:dyDescent="0.45">
      <c r="D616" t="s">
        <v>357</v>
      </c>
      <c r="E616" t="s">
        <v>19</v>
      </c>
      <c r="F616" t="s">
        <v>108</v>
      </c>
      <c r="G616" t="s">
        <v>191</v>
      </c>
      <c r="H616" t="s">
        <v>191</v>
      </c>
      <c r="I616" t="s">
        <v>292</v>
      </c>
      <c r="J616" t="s">
        <v>293</v>
      </c>
      <c r="K616" t="s">
        <v>257</v>
      </c>
      <c r="M616" t="b">
        <v>1</v>
      </c>
      <c r="N616" t="b">
        <v>0</v>
      </c>
      <c r="O616" t="str">
        <f>_xlfn.XLOOKUP(WB_cost[[#This Row],[Склад]]&amp;WB_cost[[#This Row],[Тип поставки]],StatTbl[Join],StatTbl[Status])</f>
        <v>Игнорируем</v>
      </c>
    </row>
    <row r="617" spans="4:15" x14ac:dyDescent="0.45">
      <c r="D617" t="s">
        <v>358</v>
      </c>
      <c r="E617" t="s">
        <v>19</v>
      </c>
      <c r="F617" t="s">
        <v>108</v>
      </c>
      <c r="G617" t="s">
        <v>191</v>
      </c>
      <c r="H617" t="s">
        <v>191</v>
      </c>
      <c r="I617" t="s">
        <v>292</v>
      </c>
      <c r="J617" t="s">
        <v>293</v>
      </c>
      <c r="K617" t="s">
        <v>257</v>
      </c>
      <c r="M617" t="b">
        <v>1</v>
      </c>
      <c r="N617" t="b">
        <v>0</v>
      </c>
      <c r="O617" t="str">
        <f>_xlfn.XLOOKUP(WB_cost[[#This Row],[Склад]]&amp;WB_cost[[#This Row],[Тип поставки]],StatTbl[Join],StatTbl[Status])</f>
        <v>Игнорируем</v>
      </c>
    </row>
    <row r="618" spans="4:15" x14ac:dyDescent="0.45">
      <c r="D618" t="s">
        <v>359</v>
      </c>
      <c r="E618" t="s">
        <v>19</v>
      </c>
      <c r="F618" t="s">
        <v>108</v>
      </c>
      <c r="G618" t="s">
        <v>191</v>
      </c>
      <c r="H618" t="s">
        <v>191</v>
      </c>
      <c r="I618" t="s">
        <v>292</v>
      </c>
      <c r="J618" t="s">
        <v>293</v>
      </c>
      <c r="K618" t="s">
        <v>257</v>
      </c>
      <c r="M618" t="b">
        <v>1</v>
      </c>
      <c r="N618" t="b">
        <v>0</v>
      </c>
      <c r="O618" t="str">
        <f>_xlfn.XLOOKUP(WB_cost[[#This Row],[Склад]]&amp;WB_cost[[#This Row],[Тип поставки]],StatTbl[Join],StatTbl[Status])</f>
        <v>Игнорируем</v>
      </c>
    </row>
    <row r="619" spans="4:15" x14ac:dyDescent="0.45">
      <c r="D619" t="s">
        <v>260</v>
      </c>
      <c r="E619" t="s">
        <v>19</v>
      </c>
      <c r="F619" t="s">
        <v>6</v>
      </c>
      <c r="G619" t="s">
        <v>204</v>
      </c>
      <c r="H619" t="s">
        <v>204</v>
      </c>
      <c r="I619" t="s">
        <v>318</v>
      </c>
      <c r="J619" t="s">
        <v>319</v>
      </c>
      <c r="K619" t="s">
        <v>232</v>
      </c>
      <c r="L619" t="s">
        <v>232</v>
      </c>
      <c r="M619" t="b">
        <v>1</v>
      </c>
      <c r="N619" t="b">
        <v>0</v>
      </c>
      <c r="O619" t="str">
        <f>_xlfn.XLOOKUP(WB_cost[[#This Row],[Склад]]&amp;WB_cost[[#This Row],[Тип поставки]],StatTbl[Join],StatTbl[Status])</f>
        <v>Игнорируем</v>
      </c>
    </row>
    <row r="620" spans="4:15" x14ac:dyDescent="0.45">
      <c r="D620" t="s">
        <v>261</v>
      </c>
      <c r="E620" t="s">
        <v>19</v>
      </c>
      <c r="F620" t="s">
        <v>6</v>
      </c>
      <c r="G620" t="s">
        <v>204</v>
      </c>
      <c r="H620" t="s">
        <v>204</v>
      </c>
      <c r="I620" t="s">
        <v>318</v>
      </c>
      <c r="J620" t="s">
        <v>319</v>
      </c>
      <c r="K620" t="s">
        <v>232</v>
      </c>
      <c r="L620" t="s">
        <v>232</v>
      </c>
      <c r="M620" t="b">
        <v>1</v>
      </c>
      <c r="N620" t="b">
        <v>0</v>
      </c>
      <c r="O620" t="str">
        <f>_xlfn.XLOOKUP(WB_cost[[#This Row],[Склад]]&amp;WB_cost[[#This Row],[Тип поставки]],StatTbl[Join],StatTbl[Status])</f>
        <v>Игнорируем</v>
      </c>
    </row>
    <row r="621" spans="4:15" x14ac:dyDescent="0.45">
      <c r="D621" t="s">
        <v>262</v>
      </c>
      <c r="E621" t="s">
        <v>19</v>
      </c>
      <c r="F621" t="s">
        <v>6</v>
      </c>
      <c r="G621" t="s">
        <v>204</v>
      </c>
      <c r="H621" t="s">
        <v>204</v>
      </c>
      <c r="I621" t="s">
        <v>318</v>
      </c>
      <c r="J621" t="s">
        <v>319</v>
      </c>
      <c r="K621" t="s">
        <v>232</v>
      </c>
      <c r="L621" t="s">
        <v>232</v>
      </c>
      <c r="M621" t="b">
        <v>1</v>
      </c>
      <c r="N621" t="b">
        <v>0</v>
      </c>
      <c r="O621" t="str">
        <f>_xlfn.XLOOKUP(WB_cost[[#This Row],[Склад]]&amp;WB_cost[[#This Row],[Тип поставки]],StatTbl[Join],StatTbl[Status])</f>
        <v>Игнорируем</v>
      </c>
    </row>
    <row r="622" spans="4:15" x14ac:dyDescent="0.45">
      <c r="D622" t="s">
        <v>263</v>
      </c>
      <c r="E622" t="s">
        <v>19</v>
      </c>
      <c r="F622" t="s">
        <v>6</v>
      </c>
      <c r="G622" t="s">
        <v>204</v>
      </c>
      <c r="H622" t="s">
        <v>204</v>
      </c>
      <c r="I622" t="s">
        <v>318</v>
      </c>
      <c r="J622" t="s">
        <v>319</v>
      </c>
      <c r="K622" t="s">
        <v>232</v>
      </c>
      <c r="L622" t="s">
        <v>232</v>
      </c>
      <c r="M622" t="b">
        <v>1</v>
      </c>
      <c r="N622" t="b">
        <v>0</v>
      </c>
      <c r="O622" t="str">
        <f>_xlfn.XLOOKUP(WB_cost[[#This Row],[Склад]]&amp;WB_cost[[#This Row],[Тип поставки]],StatTbl[Join],StatTbl[Status])</f>
        <v>Игнорируем</v>
      </c>
    </row>
    <row r="623" spans="4:15" x14ac:dyDescent="0.45">
      <c r="D623" t="s">
        <v>264</v>
      </c>
      <c r="E623" t="s">
        <v>19</v>
      </c>
      <c r="F623" t="s">
        <v>6</v>
      </c>
      <c r="G623" t="s">
        <v>204</v>
      </c>
      <c r="H623" t="s">
        <v>204</v>
      </c>
      <c r="I623" t="s">
        <v>318</v>
      </c>
      <c r="J623" t="s">
        <v>319</v>
      </c>
      <c r="K623" t="s">
        <v>232</v>
      </c>
      <c r="L623" t="s">
        <v>232</v>
      </c>
      <c r="M623" t="b">
        <v>1</v>
      </c>
      <c r="N623" t="b">
        <v>0</v>
      </c>
      <c r="O623" t="str">
        <f>_xlfn.XLOOKUP(WB_cost[[#This Row],[Склад]]&amp;WB_cost[[#This Row],[Тип поставки]],StatTbl[Join],StatTbl[Status])</f>
        <v>Игнорируем</v>
      </c>
    </row>
    <row r="624" spans="4:15" x14ac:dyDescent="0.45">
      <c r="D624" t="s">
        <v>285</v>
      </c>
      <c r="E624" t="s">
        <v>19</v>
      </c>
      <c r="F624" t="s">
        <v>6</v>
      </c>
      <c r="G624" t="s">
        <v>204</v>
      </c>
      <c r="H624" t="s">
        <v>204</v>
      </c>
      <c r="I624" t="s">
        <v>318</v>
      </c>
      <c r="J624" t="s">
        <v>319</v>
      </c>
      <c r="K624" t="s">
        <v>232</v>
      </c>
      <c r="L624" t="s">
        <v>232</v>
      </c>
      <c r="M624" t="b">
        <v>1</v>
      </c>
      <c r="N624" t="b">
        <v>0</v>
      </c>
      <c r="O624" t="str">
        <f>_xlfn.XLOOKUP(WB_cost[[#This Row],[Склад]]&amp;WB_cost[[#This Row],[Тип поставки]],StatTbl[Join],StatTbl[Status])</f>
        <v>Игнорируем</v>
      </c>
    </row>
    <row r="625" spans="4:15" x14ac:dyDescent="0.45">
      <c r="D625" t="s">
        <v>286</v>
      </c>
      <c r="E625" t="s">
        <v>19</v>
      </c>
      <c r="F625" t="s">
        <v>6</v>
      </c>
      <c r="G625" t="s">
        <v>204</v>
      </c>
      <c r="H625" t="s">
        <v>204</v>
      </c>
      <c r="I625" t="s">
        <v>318</v>
      </c>
      <c r="J625" t="s">
        <v>319</v>
      </c>
      <c r="K625" t="s">
        <v>232</v>
      </c>
      <c r="L625" t="s">
        <v>232</v>
      </c>
      <c r="M625" t="b">
        <v>1</v>
      </c>
      <c r="N625" t="b">
        <v>0</v>
      </c>
      <c r="O625" t="str">
        <f>_xlfn.XLOOKUP(WB_cost[[#This Row],[Склад]]&amp;WB_cost[[#This Row],[Тип поставки]],StatTbl[Join],StatTbl[Status])</f>
        <v>Игнорируем</v>
      </c>
    </row>
    <row r="626" spans="4:15" x14ac:dyDescent="0.45">
      <c r="D626" t="s">
        <v>287</v>
      </c>
      <c r="E626" t="s">
        <v>19</v>
      </c>
      <c r="F626" t="s">
        <v>6</v>
      </c>
      <c r="G626" t="s">
        <v>204</v>
      </c>
      <c r="H626" t="s">
        <v>204</v>
      </c>
      <c r="I626" t="s">
        <v>318</v>
      </c>
      <c r="J626" t="s">
        <v>319</v>
      </c>
      <c r="K626" t="s">
        <v>232</v>
      </c>
      <c r="L626" t="s">
        <v>232</v>
      </c>
      <c r="M626" t="b">
        <v>1</v>
      </c>
      <c r="N626" t="b">
        <v>0</v>
      </c>
      <c r="O626" t="str">
        <f>_xlfn.XLOOKUP(WB_cost[[#This Row],[Склад]]&amp;WB_cost[[#This Row],[Тип поставки]],StatTbl[Join],StatTbl[Status])</f>
        <v>Игнорируем</v>
      </c>
    </row>
    <row r="627" spans="4:15" x14ac:dyDescent="0.45">
      <c r="D627" t="s">
        <v>288</v>
      </c>
      <c r="E627" t="s">
        <v>19</v>
      </c>
      <c r="F627" t="s">
        <v>6</v>
      </c>
      <c r="G627" t="s">
        <v>204</v>
      </c>
      <c r="H627" t="s">
        <v>204</v>
      </c>
      <c r="I627" t="s">
        <v>318</v>
      </c>
      <c r="J627" t="s">
        <v>319</v>
      </c>
      <c r="K627" t="s">
        <v>232</v>
      </c>
      <c r="L627" t="s">
        <v>232</v>
      </c>
      <c r="M627" t="b">
        <v>1</v>
      </c>
      <c r="N627" t="b">
        <v>0</v>
      </c>
      <c r="O627" t="str">
        <f>_xlfn.XLOOKUP(WB_cost[[#This Row],[Склад]]&amp;WB_cost[[#This Row],[Тип поставки]],StatTbl[Join],StatTbl[Status])</f>
        <v>Игнорируем</v>
      </c>
    </row>
    <row r="628" spans="4:15" x14ac:dyDescent="0.45">
      <c r="D628" t="s">
        <v>289</v>
      </c>
      <c r="E628" t="s">
        <v>19</v>
      </c>
      <c r="F628" t="s">
        <v>6</v>
      </c>
      <c r="G628" t="s">
        <v>204</v>
      </c>
      <c r="H628" t="s">
        <v>204</v>
      </c>
      <c r="I628" t="s">
        <v>318</v>
      </c>
      <c r="J628" t="s">
        <v>319</v>
      </c>
      <c r="K628" t="s">
        <v>232</v>
      </c>
      <c r="L628" t="s">
        <v>232</v>
      </c>
      <c r="M628" t="b">
        <v>1</v>
      </c>
      <c r="N628" t="b">
        <v>0</v>
      </c>
      <c r="O628" t="str">
        <f>_xlfn.XLOOKUP(WB_cost[[#This Row],[Склад]]&amp;WB_cost[[#This Row],[Тип поставки]],StatTbl[Join],StatTbl[Status])</f>
        <v>Игнорируем</v>
      </c>
    </row>
    <row r="629" spans="4:15" x14ac:dyDescent="0.45">
      <c r="D629" t="s">
        <v>353</v>
      </c>
      <c r="E629" t="s">
        <v>19</v>
      </c>
      <c r="F629" t="s">
        <v>6</v>
      </c>
      <c r="G629" t="s">
        <v>204</v>
      </c>
      <c r="H629" t="s">
        <v>204</v>
      </c>
      <c r="I629" t="s">
        <v>318</v>
      </c>
      <c r="J629" t="s">
        <v>319</v>
      </c>
      <c r="K629" t="s">
        <v>232</v>
      </c>
      <c r="L629" t="s">
        <v>232</v>
      </c>
      <c r="M629" t="b">
        <v>1</v>
      </c>
      <c r="N629" t="b">
        <v>0</v>
      </c>
      <c r="O629" t="str">
        <f>_xlfn.XLOOKUP(WB_cost[[#This Row],[Склад]]&amp;WB_cost[[#This Row],[Тип поставки]],StatTbl[Join],StatTbl[Status])</f>
        <v>Игнорируем</v>
      </c>
    </row>
    <row r="630" spans="4:15" x14ac:dyDescent="0.45">
      <c r="D630" t="s">
        <v>354</v>
      </c>
      <c r="E630" t="s">
        <v>19</v>
      </c>
      <c r="F630" t="s">
        <v>6</v>
      </c>
      <c r="G630" t="s">
        <v>204</v>
      </c>
      <c r="H630" t="s">
        <v>204</v>
      </c>
      <c r="I630" t="s">
        <v>318</v>
      </c>
      <c r="J630" t="s">
        <v>319</v>
      </c>
      <c r="K630" t="s">
        <v>232</v>
      </c>
      <c r="L630" t="s">
        <v>232</v>
      </c>
      <c r="M630" t="b">
        <v>1</v>
      </c>
      <c r="N630" t="b">
        <v>0</v>
      </c>
      <c r="O630" t="str">
        <f>_xlfn.XLOOKUP(WB_cost[[#This Row],[Склад]]&amp;WB_cost[[#This Row],[Тип поставки]],StatTbl[Join],StatTbl[Status])</f>
        <v>Игнорируем</v>
      </c>
    </row>
    <row r="631" spans="4:15" x14ac:dyDescent="0.45">
      <c r="D631" t="s">
        <v>357</v>
      </c>
      <c r="E631" t="s">
        <v>19</v>
      </c>
      <c r="F631" t="s">
        <v>6</v>
      </c>
      <c r="G631" t="s">
        <v>204</v>
      </c>
      <c r="H631" t="s">
        <v>204</v>
      </c>
      <c r="I631" t="s">
        <v>318</v>
      </c>
      <c r="J631" t="s">
        <v>319</v>
      </c>
      <c r="K631" t="s">
        <v>232</v>
      </c>
      <c r="L631" t="s">
        <v>232</v>
      </c>
      <c r="M631" t="b">
        <v>1</v>
      </c>
      <c r="N631" t="b">
        <v>0</v>
      </c>
      <c r="O631" t="str">
        <f>_xlfn.XLOOKUP(WB_cost[[#This Row],[Склад]]&amp;WB_cost[[#This Row],[Тип поставки]],StatTbl[Join],StatTbl[Status])</f>
        <v>Игнорируем</v>
      </c>
    </row>
    <row r="632" spans="4:15" x14ac:dyDescent="0.45">
      <c r="D632" t="s">
        <v>358</v>
      </c>
      <c r="E632" t="s">
        <v>19</v>
      </c>
      <c r="F632" t="s">
        <v>6</v>
      </c>
      <c r="G632" t="s">
        <v>204</v>
      </c>
      <c r="H632" t="s">
        <v>204</v>
      </c>
      <c r="I632" t="s">
        <v>318</v>
      </c>
      <c r="J632" t="s">
        <v>319</v>
      </c>
      <c r="K632" t="s">
        <v>232</v>
      </c>
      <c r="L632" t="s">
        <v>232</v>
      </c>
      <c r="M632" t="b">
        <v>1</v>
      </c>
      <c r="N632" t="b">
        <v>0</v>
      </c>
      <c r="O632" t="str">
        <f>_xlfn.XLOOKUP(WB_cost[[#This Row],[Склад]]&amp;WB_cost[[#This Row],[Тип поставки]],StatTbl[Join],StatTbl[Status])</f>
        <v>Игнорируем</v>
      </c>
    </row>
    <row r="633" spans="4:15" x14ac:dyDescent="0.45">
      <c r="D633" t="s">
        <v>359</v>
      </c>
      <c r="E633" t="s">
        <v>19</v>
      </c>
      <c r="F633" t="s">
        <v>6</v>
      </c>
      <c r="G633" t="s">
        <v>204</v>
      </c>
      <c r="H633" t="s">
        <v>204</v>
      </c>
      <c r="I633" t="s">
        <v>318</v>
      </c>
      <c r="J633" t="s">
        <v>319</v>
      </c>
      <c r="K633" t="s">
        <v>232</v>
      </c>
      <c r="L633" t="s">
        <v>232</v>
      </c>
      <c r="M633" t="b">
        <v>1</v>
      </c>
      <c r="N633" t="b">
        <v>0</v>
      </c>
      <c r="O633" t="str">
        <f>_xlfn.XLOOKUP(WB_cost[[#This Row],[Склад]]&amp;WB_cost[[#This Row],[Тип поставки]],StatTbl[Join],StatTbl[Status])</f>
        <v>Игнорируем</v>
      </c>
    </row>
    <row r="634" spans="4:15" x14ac:dyDescent="0.45">
      <c r="D634" t="s">
        <v>260</v>
      </c>
      <c r="E634" t="s">
        <v>167</v>
      </c>
      <c r="F634" t="s">
        <v>107</v>
      </c>
      <c r="M634" t="b">
        <v>0</v>
      </c>
      <c r="N634" t="b">
        <v>1</v>
      </c>
      <c r="O634" t="str">
        <f>_xlfn.XLOOKUP(WB_cost[[#This Row],[Склад]]&amp;WB_cost[[#This Row],[Тип поставки]],StatTbl[Join],StatTbl[Status])</f>
        <v>Игнорируем</v>
      </c>
    </row>
    <row r="635" spans="4:15" x14ac:dyDescent="0.45">
      <c r="D635" t="s">
        <v>261</v>
      </c>
      <c r="E635" t="s">
        <v>167</v>
      </c>
      <c r="F635" t="s">
        <v>107</v>
      </c>
      <c r="M635" t="b">
        <v>0</v>
      </c>
      <c r="N635" t="b">
        <v>1</v>
      </c>
      <c r="O635" t="str">
        <f>_xlfn.XLOOKUP(WB_cost[[#This Row],[Склад]]&amp;WB_cost[[#This Row],[Тип поставки]],StatTbl[Join],StatTbl[Status])</f>
        <v>Игнорируем</v>
      </c>
    </row>
    <row r="636" spans="4:15" x14ac:dyDescent="0.45">
      <c r="D636" t="s">
        <v>262</v>
      </c>
      <c r="E636" t="s">
        <v>167</v>
      </c>
      <c r="F636" t="s">
        <v>107</v>
      </c>
      <c r="M636" t="b">
        <v>0</v>
      </c>
      <c r="N636" t="b">
        <v>1</v>
      </c>
      <c r="O636" t="str">
        <f>_xlfn.XLOOKUP(WB_cost[[#This Row],[Склад]]&amp;WB_cost[[#This Row],[Тип поставки]],StatTbl[Join],StatTbl[Status])</f>
        <v>Игнорируем</v>
      </c>
    </row>
    <row r="637" spans="4:15" x14ac:dyDescent="0.45">
      <c r="D637" t="s">
        <v>263</v>
      </c>
      <c r="E637" t="s">
        <v>167</v>
      </c>
      <c r="F637" t="s">
        <v>107</v>
      </c>
      <c r="M637" t="b">
        <v>0</v>
      </c>
      <c r="N637" t="b">
        <v>1</v>
      </c>
      <c r="O637" t="str">
        <f>_xlfn.XLOOKUP(WB_cost[[#This Row],[Склад]]&amp;WB_cost[[#This Row],[Тип поставки]],StatTbl[Join],StatTbl[Status])</f>
        <v>Игнорируем</v>
      </c>
    </row>
    <row r="638" spans="4:15" x14ac:dyDescent="0.45">
      <c r="D638" t="s">
        <v>264</v>
      </c>
      <c r="E638" t="s">
        <v>167</v>
      </c>
      <c r="F638" t="s">
        <v>107</v>
      </c>
      <c r="M638" t="b">
        <v>0</v>
      </c>
      <c r="N638" t="b">
        <v>1</v>
      </c>
      <c r="O638" t="str">
        <f>_xlfn.XLOOKUP(WB_cost[[#This Row],[Склад]]&amp;WB_cost[[#This Row],[Тип поставки]],StatTbl[Join],StatTbl[Status])</f>
        <v>Игнорируем</v>
      </c>
    </row>
    <row r="639" spans="4:15" x14ac:dyDescent="0.45">
      <c r="D639" t="s">
        <v>285</v>
      </c>
      <c r="E639" t="s">
        <v>167</v>
      </c>
      <c r="F639" t="s">
        <v>107</v>
      </c>
      <c r="M639" t="b">
        <v>0</v>
      </c>
      <c r="N639" t="b">
        <v>1</v>
      </c>
      <c r="O639" t="str">
        <f>_xlfn.XLOOKUP(WB_cost[[#This Row],[Склад]]&amp;WB_cost[[#This Row],[Тип поставки]],StatTbl[Join],StatTbl[Status])</f>
        <v>Игнорируем</v>
      </c>
    </row>
    <row r="640" spans="4:15" x14ac:dyDescent="0.45">
      <c r="D640" t="s">
        <v>286</v>
      </c>
      <c r="E640" t="s">
        <v>167</v>
      </c>
      <c r="F640" t="s">
        <v>107</v>
      </c>
      <c r="M640" t="b">
        <v>0</v>
      </c>
      <c r="N640" t="b">
        <v>1</v>
      </c>
      <c r="O640" t="str">
        <f>_xlfn.XLOOKUP(WB_cost[[#This Row],[Склад]]&amp;WB_cost[[#This Row],[Тип поставки]],StatTbl[Join],StatTbl[Status])</f>
        <v>Игнорируем</v>
      </c>
    </row>
    <row r="641" spans="4:15" x14ac:dyDescent="0.45">
      <c r="D641" t="s">
        <v>287</v>
      </c>
      <c r="E641" t="s">
        <v>167</v>
      </c>
      <c r="F641" t="s">
        <v>107</v>
      </c>
      <c r="M641" t="b">
        <v>0</v>
      </c>
      <c r="N641" t="b">
        <v>1</v>
      </c>
      <c r="O641" t="str">
        <f>_xlfn.XLOOKUP(WB_cost[[#This Row],[Склад]]&amp;WB_cost[[#This Row],[Тип поставки]],StatTbl[Join],StatTbl[Status])</f>
        <v>Игнорируем</v>
      </c>
    </row>
    <row r="642" spans="4:15" x14ac:dyDescent="0.45">
      <c r="D642" t="s">
        <v>288</v>
      </c>
      <c r="E642" t="s">
        <v>167</v>
      </c>
      <c r="F642" t="s">
        <v>107</v>
      </c>
      <c r="M642" t="b">
        <v>0</v>
      </c>
      <c r="N642" t="b">
        <v>1</v>
      </c>
      <c r="O642" t="str">
        <f>_xlfn.XLOOKUP(WB_cost[[#This Row],[Склад]]&amp;WB_cost[[#This Row],[Тип поставки]],StatTbl[Join],StatTbl[Status])</f>
        <v>Игнорируем</v>
      </c>
    </row>
    <row r="643" spans="4:15" x14ac:dyDescent="0.45">
      <c r="D643" t="s">
        <v>289</v>
      </c>
      <c r="E643" t="s">
        <v>167</v>
      </c>
      <c r="F643" t="s">
        <v>107</v>
      </c>
      <c r="M643" t="b">
        <v>0</v>
      </c>
      <c r="N643" t="b">
        <v>1</v>
      </c>
      <c r="O643" t="str">
        <f>_xlfn.XLOOKUP(WB_cost[[#This Row],[Склад]]&amp;WB_cost[[#This Row],[Тип поставки]],StatTbl[Join],StatTbl[Status])</f>
        <v>Игнорируем</v>
      </c>
    </row>
    <row r="644" spans="4:15" x14ac:dyDescent="0.45">
      <c r="D644" t="s">
        <v>353</v>
      </c>
      <c r="E644" t="s">
        <v>167</v>
      </c>
      <c r="F644" t="s">
        <v>107</v>
      </c>
      <c r="M644" t="b">
        <v>0</v>
      </c>
      <c r="N644" t="b">
        <v>1</v>
      </c>
      <c r="O644" t="str">
        <f>_xlfn.XLOOKUP(WB_cost[[#This Row],[Склад]]&amp;WB_cost[[#This Row],[Тип поставки]],StatTbl[Join],StatTbl[Status])</f>
        <v>Игнорируем</v>
      </c>
    </row>
    <row r="645" spans="4:15" x14ac:dyDescent="0.45">
      <c r="D645" t="s">
        <v>354</v>
      </c>
      <c r="E645" t="s">
        <v>167</v>
      </c>
      <c r="F645" t="s">
        <v>107</v>
      </c>
      <c r="M645" t="b">
        <v>0</v>
      </c>
      <c r="N645" t="b">
        <v>1</v>
      </c>
      <c r="O645" t="str">
        <f>_xlfn.XLOOKUP(WB_cost[[#This Row],[Склад]]&amp;WB_cost[[#This Row],[Тип поставки]],StatTbl[Join],StatTbl[Status])</f>
        <v>Игнорируем</v>
      </c>
    </row>
    <row r="646" spans="4:15" x14ac:dyDescent="0.45">
      <c r="D646" t="s">
        <v>357</v>
      </c>
      <c r="E646" t="s">
        <v>167</v>
      </c>
      <c r="F646" t="s">
        <v>107</v>
      </c>
      <c r="M646" t="b">
        <v>0</v>
      </c>
      <c r="N646" t="b">
        <v>1</v>
      </c>
      <c r="O646" t="str">
        <f>_xlfn.XLOOKUP(WB_cost[[#This Row],[Склад]]&amp;WB_cost[[#This Row],[Тип поставки]],StatTbl[Join],StatTbl[Status])</f>
        <v>Игнорируем</v>
      </c>
    </row>
    <row r="647" spans="4:15" x14ac:dyDescent="0.45">
      <c r="D647" t="s">
        <v>358</v>
      </c>
      <c r="E647" t="s">
        <v>167</v>
      </c>
      <c r="F647" t="s">
        <v>107</v>
      </c>
      <c r="M647" t="b">
        <v>0</v>
      </c>
      <c r="N647" t="b">
        <v>1</v>
      </c>
      <c r="O647" t="str">
        <f>_xlfn.XLOOKUP(WB_cost[[#This Row],[Склад]]&amp;WB_cost[[#This Row],[Тип поставки]],StatTbl[Join],StatTbl[Status])</f>
        <v>Игнорируем</v>
      </c>
    </row>
    <row r="648" spans="4:15" x14ac:dyDescent="0.45">
      <c r="D648" t="s">
        <v>359</v>
      </c>
      <c r="E648" t="s">
        <v>167</v>
      </c>
      <c r="F648" t="s">
        <v>107</v>
      </c>
      <c r="M648" t="b">
        <v>0</v>
      </c>
      <c r="N648" t="b">
        <v>1</v>
      </c>
      <c r="O648" t="str">
        <f>_xlfn.XLOOKUP(WB_cost[[#This Row],[Склад]]&amp;WB_cost[[#This Row],[Тип поставки]],StatTbl[Join],StatTbl[Status])</f>
        <v>Игнорируем</v>
      </c>
    </row>
    <row r="649" spans="4:15" x14ac:dyDescent="0.45">
      <c r="D649" t="s">
        <v>260</v>
      </c>
      <c r="E649" t="s">
        <v>167</v>
      </c>
      <c r="F649" t="s">
        <v>108</v>
      </c>
      <c r="G649" t="s">
        <v>199</v>
      </c>
      <c r="H649" t="s">
        <v>199</v>
      </c>
      <c r="I649" t="s">
        <v>308</v>
      </c>
      <c r="J649" t="s">
        <v>309</v>
      </c>
      <c r="K649" t="s">
        <v>243</v>
      </c>
      <c r="M649" t="b">
        <v>1</v>
      </c>
      <c r="N649" t="b">
        <v>0</v>
      </c>
      <c r="O649" t="str">
        <f>_xlfn.XLOOKUP(WB_cost[[#This Row],[Склад]]&amp;WB_cost[[#This Row],[Тип поставки]],StatTbl[Join],StatTbl[Status])</f>
        <v>Игнорируем</v>
      </c>
    </row>
    <row r="650" spans="4:15" x14ac:dyDescent="0.45">
      <c r="D650" t="s">
        <v>261</v>
      </c>
      <c r="E650" t="s">
        <v>167</v>
      </c>
      <c r="F650" t="s">
        <v>108</v>
      </c>
      <c r="G650" t="s">
        <v>199</v>
      </c>
      <c r="H650" t="s">
        <v>199</v>
      </c>
      <c r="I650" t="s">
        <v>308</v>
      </c>
      <c r="J650" t="s">
        <v>309</v>
      </c>
      <c r="K650" t="s">
        <v>243</v>
      </c>
      <c r="M650" t="b">
        <v>1</v>
      </c>
      <c r="N650" t="b">
        <v>0</v>
      </c>
      <c r="O650" t="str">
        <f>_xlfn.XLOOKUP(WB_cost[[#This Row],[Склад]]&amp;WB_cost[[#This Row],[Тип поставки]],StatTbl[Join],StatTbl[Status])</f>
        <v>Игнорируем</v>
      </c>
    </row>
    <row r="651" spans="4:15" x14ac:dyDescent="0.45">
      <c r="D651" t="s">
        <v>262</v>
      </c>
      <c r="E651" t="s">
        <v>167</v>
      </c>
      <c r="F651" t="s">
        <v>108</v>
      </c>
      <c r="G651" t="s">
        <v>199</v>
      </c>
      <c r="H651" t="s">
        <v>199</v>
      </c>
      <c r="I651" t="s">
        <v>308</v>
      </c>
      <c r="J651" t="s">
        <v>309</v>
      </c>
      <c r="K651" t="s">
        <v>243</v>
      </c>
      <c r="M651" t="b">
        <v>1</v>
      </c>
      <c r="N651" t="b">
        <v>0</v>
      </c>
      <c r="O651" t="str">
        <f>_xlfn.XLOOKUP(WB_cost[[#This Row],[Склад]]&amp;WB_cost[[#This Row],[Тип поставки]],StatTbl[Join],StatTbl[Status])</f>
        <v>Игнорируем</v>
      </c>
    </row>
    <row r="652" spans="4:15" x14ac:dyDescent="0.45">
      <c r="D652" t="s">
        <v>263</v>
      </c>
      <c r="E652" t="s">
        <v>167</v>
      </c>
      <c r="F652" t="s">
        <v>108</v>
      </c>
      <c r="G652" t="s">
        <v>199</v>
      </c>
      <c r="H652" t="s">
        <v>199</v>
      </c>
      <c r="I652" t="s">
        <v>308</v>
      </c>
      <c r="J652" t="s">
        <v>309</v>
      </c>
      <c r="K652" t="s">
        <v>243</v>
      </c>
      <c r="M652" t="b">
        <v>1</v>
      </c>
      <c r="N652" t="b">
        <v>0</v>
      </c>
      <c r="O652" t="str">
        <f>_xlfn.XLOOKUP(WB_cost[[#This Row],[Склад]]&amp;WB_cost[[#This Row],[Тип поставки]],StatTbl[Join],StatTbl[Status])</f>
        <v>Игнорируем</v>
      </c>
    </row>
    <row r="653" spans="4:15" x14ac:dyDescent="0.45">
      <c r="D653" t="s">
        <v>264</v>
      </c>
      <c r="E653" t="s">
        <v>167</v>
      </c>
      <c r="F653" t="s">
        <v>108</v>
      </c>
      <c r="G653" t="s">
        <v>199</v>
      </c>
      <c r="H653" t="s">
        <v>199</v>
      </c>
      <c r="I653" t="s">
        <v>308</v>
      </c>
      <c r="J653" t="s">
        <v>309</v>
      </c>
      <c r="K653" t="s">
        <v>243</v>
      </c>
      <c r="M653" t="b">
        <v>1</v>
      </c>
      <c r="N653" t="b">
        <v>0</v>
      </c>
      <c r="O653" t="str">
        <f>_xlfn.XLOOKUP(WB_cost[[#This Row],[Склад]]&amp;WB_cost[[#This Row],[Тип поставки]],StatTbl[Join],StatTbl[Status])</f>
        <v>Игнорируем</v>
      </c>
    </row>
    <row r="654" spans="4:15" x14ac:dyDescent="0.45">
      <c r="D654" t="s">
        <v>285</v>
      </c>
      <c r="E654" t="s">
        <v>167</v>
      </c>
      <c r="F654" t="s">
        <v>108</v>
      </c>
      <c r="G654" t="s">
        <v>199</v>
      </c>
      <c r="H654" t="s">
        <v>199</v>
      </c>
      <c r="I654" t="s">
        <v>308</v>
      </c>
      <c r="J654" t="s">
        <v>309</v>
      </c>
      <c r="K654" t="s">
        <v>243</v>
      </c>
      <c r="M654" t="b">
        <v>1</v>
      </c>
      <c r="N654" t="b">
        <v>0</v>
      </c>
      <c r="O654" t="str">
        <f>_xlfn.XLOOKUP(WB_cost[[#This Row],[Склад]]&amp;WB_cost[[#This Row],[Тип поставки]],StatTbl[Join],StatTbl[Status])</f>
        <v>Игнорируем</v>
      </c>
    </row>
    <row r="655" spans="4:15" x14ac:dyDescent="0.45">
      <c r="D655" t="s">
        <v>286</v>
      </c>
      <c r="E655" t="s">
        <v>167</v>
      </c>
      <c r="F655" t="s">
        <v>108</v>
      </c>
      <c r="G655" t="s">
        <v>199</v>
      </c>
      <c r="H655" t="s">
        <v>199</v>
      </c>
      <c r="I655" t="s">
        <v>308</v>
      </c>
      <c r="J655" t="s">
        <v>309</v>
      </c>
      <c r="K655" t="s">
        <v>243</v>
      </c>
      <c r="M655" t="b">
        <v>1</v>
      </c>
      <c r="N655" t="b">
        <v>0</v>
      </c>
      <c r="O655" t="str">
        <f>_xlfn.XLOOKUP(WB_cost[[#This Row],[Склад]]&amp;WB_cost[[#This Row],[Тип поставки]],StatTbl[Join],StatTbl[Status])</f>
        <v>Игнорируем</v>
      </c>
    </row>
    <row r="656" spans="4:15" x14ac:dyDescent="0.45">
      <c r="D656" t="s">
        <v>287</v>
      </c>
      <c r="E656" t="s">
        <v>167</v>
      </c>
      <c r="F656" t="s">
        <v>108</v>
      </c>
      <c r="G656" t="s">
        <v>199</v>
      </c>
      <c r="H656" t="s">
        <v>199</v>
      </c>
      <c r="I656" t="s">
        <v>308</v>
      </c>
      <c r="J656" t="s">
        <v>309</v>
      </c>
      <c r="K656" t="s">
        <v>243</v>
      </c>
      <c r="M656" t="b">
        <v>1</v>
      </c>
      <c r="N656" t="b">
        <v>0</v>
      </c>
      <c r="O656" t="str">
        <f>_xlfn.XLOOKUP(WB_cost[[#This Row],[Склад]]&amp;WB_cost[[#This Row],[Тип поставки]],StatTbl[Join],StatTbl[Status])</f>
        <v>Игнорируем</v>
      </c>
    </row>
    <row r="657" spans="4:15" x14ac:dyDescent="0.45">
      <c r="D657" t="s">
        <v>288</v>
      </c>
      <c r="E657" t="s">
        <v>167</v>
      </c>
      <c r="F657" t="s">
        <v>108</v>
      </c>
      <c r="G657" t="s">
        <v>199</v>
      </c>
      <c r="H657" t="s">
        <v>199</v>
      </c>
      <c r="I657" t="s">
        <v>308</v>
      </c>
      <c r="J657" t="s">
        <v>309</v>
      </c>
      <c r="K657" t="s">
        <v>243</v>
      </c>
      <c r="M657" t="b">
        <v>1</v>
      </c>
      <c r="N657" t="b">
        <v>0</v>
      </c>
      <c r="O657" t="str">
        <f>_xlfn.XLOOKUP(WB_cost[[#This Row],[Склад]]&amp;WB_cost[[#This Row],[Тип поставки]],StatTbl[Join],StatTbl[Status])</f>
        <v>Игнорируем</v>
      </c>
    </row>
    <row r="658" spans="4:15" x14ac:dyDescent="0.45">
      <c r="D658" t="s">
        <v>289</v>
      </c>
      <c r="E658" t="s">
        <v>167</v>
      </c>
      <c r="F658" t="s">
        <v>108</v>
      </c>
      <c r="G658" t="s">
        <v>199</v>
      </c>
      <c r="H658" t="s">
        <v>199</v>
      </c>
      <c r="I658" t="s">
        <v>308</v>
      </c>
      <c r="J658" t="s">
        <v>309</v>
      </c>
      <c r="K658" t="s">
        <v>243</v>
      </c>
      <c r="M658" t="b">
        <v>1</v>
      </c>
      <c r="N658" t="b">
        <v>0</v>
      </c>
      <c r="O658" t="str">
        <f>_xlfn.XLOOKUP(WB_cost[[#This Row],[Склад]]&amp;WB_cost[[#This Row],[Тип поставки]],StatTbl[Join],StatTbl[Status])</f>
        <v>Игнорируем</v>
      </c>
    </row>
    <row r="659" spans="4:15" x14ac:dyDescent="0.45">
      <c r="D659" t="s">
        <v>353</v>
      </c>
      <c r="E659" t="s">
        <v>167</v>
      </c>
      <c r="F659" t="s">
        <v>108</v>
      </c>
      <c r="G659" t="s">
        <v>199</v>
      </c>
      <c r="H659" t="s">
        <v>199</v>
      </c>
      <c r="I659" t="s">
        <v>308</v>
      </c>
      <c r="J659" t="s">
        <v>309</v>
      </c>
      <c r="K659" t="s">
        <v>243</v>
      </c>
      <c r="M659" t="b">
        <v>1</v>
      </c>
      <c r="N659" t="b">
        <v>0</v>
      </c>
      <c r="O659" t="str">
        <f>_xlfn.XLOOKUP(WB_cost[[#This Row],[Склад]]&amp;WB_cost[[#This Row],[Тип поставки]],StatTbl[Join],StatTbl[Status])</f>
        <v>Игнорируем</v>
      </c>
    </row>
    <row r="660" spans="4:15" x14ac:dyDescent="0.45">
      <c r="D660" t="s">
        <v>354</v>
      </c>
      <c r="E660" t="s">
        <v>167</v>
      </c>
      <c r="F660" t="s">
        <v>108</v>
      </c>
      <c r="G660" t="s">
        <v>199</v>
      </c>
      <c r="H660" t="s">
        <v>199</v>
      </c>
      <c r="I660" t="s">
        <v>308</v>
      </c>
      <c r="J660" t="s">
        <v>309</v>
      </c>
      <c r="K660" t="s">
        <v>243</v>
      </c>
      <c r="M660" t="b">
        <v>1</v>
      </c>
      <c r="N660" t="b">
        <v>0</v>
      </c>
      <c r="O660" t="str">
        <f>_xlfn.XLOOKUP(WB_cost[[#This Row],[Склад]]&amp;WB_cost[[#This Row],[Тип поставки]],StatTbl[Join],StatTbl[Status])</f>
        <v>Игнорируем</v>
      </c>
    </row>
    <row r="661" spans="4:15" x14ac:dyDescent="0.45">
      <c r="D661" t="s">
        <v>357</v>
      </c>
      <c r="E661" t="s">
        <v>167</v>
      </c>
      <c r="F661" t="s">
        <v>108</v>
      </c>
      <c r="G661" t="s">
        <v>199</v>
      </c>
      <c r="H661" t="s">
        <v>199</v>
      </c>
      <c r="I661" t="s">
        <v>308</v>
      </c>
      <c r="J661" t="s">
        <v>309</v>
      </c>
      <c r="K661" t="s">
        <v>243</v>
      </c>
      <c r="M661" t="b">
        <v>1</v>
      </c>
      <c r="N661" t="b">
        <v>0</v>
      </c>
      <c r="O661" t="str">
        <f>_xlfn.XLOOKUP(WB_cost[[#This Row],[Склад]]&amp;WB_cost[[#This Row],[Тип поставки]],StatTbl[Join],StatTbl[Status])</f>
        <v>Игнорируем</v>
      </c>
    </row>
    <row r="662" spans="4:15" x14ac:dyDescent="0.45">
      <c r="D662" t="s">
        <v>358</v>
      </c>
      <c r="E662" t="s">
        <v>167</v>
      </c>
      <c r="F662" t="s">
        <v>108</v>
      </c>
      <c r="G662" t="s">
        <v>199</v>
      </c>
      <c r="H662" t="s">
        <v>199</v>
      </c>
      <c r="I662" t="s">
        <v>308</v>
      </c>
      <c r="J662" t="s">
        <v>309</v>
      </c>
      <c r="K662" t="s">
        <v>243</v>
      </c>
      <c r="M662" t="b">
        <v>1</v>
      </c>
      <c r="N662" t="b">
        <v>0</v>
      </c>
      <c r="O662" t="str">
        <f>_xlfn.XLOOKUP(WB_cost[[#This Row],[Склад]]&amp;WB_cost[[#This Row],[Тип поставки]],StatTbl[Join],StatTbl[Status])</f>
        <v>Игнорируем</v>
      </c>
    </row>
    <row r="663" spans="4:15" x14ac:dyDescent="0.45">
      <c r="D663" t="s">
        <v>359</v>
      </c>
      <c r="E663" t="s">
        <v>167</v>
      </c>
      <c r="F663" t="s">
        <v>108</v>
      </c>
      <c r="G663" t="s">
        <v>199</v>
      </c>
      <c r="H663" t="s">
        <v>199</v>
      </c>
      <c r="I663" t="s">
        <v>308</v>
      </c>
      <c r="J663" t="s">
        <v>309</v>
      </c>
      <c r="K663" t="s">
        <v>243</v>
      </c>
      <c r="M663" t="b">
        <v>1</v>
      </c>
      <c r="N663" t="b">
        <v>0</v>
      </c>
      <c r="O663" t="str">
        <f>_xlfn.XLOOKUP(WB_cost[[#This Row],[Склад]]&amp;WB_cost[[#This Row],[Тип поставки]],StatTbl[Join],StatTbl[Status])</f>
        <v>Игнорируем</v>
      </c>
    </row>
    <row r="664" spans="4:15" x14ac:dyDescent="0.45">
      <c r="D664" t="s">
        <v>260</v>
      </c>
      <c r="E664" t="s">
        <v>167</v>
      </c>
      <c r="F664" t="s">
        <v>6</v>
      </c>
      <c r="M664" t="b">
        <v>0</v>
      </c>
      <c r="N664" t="b">
        <v>1</v>
      </c>
      <c r="O664" t="str">
        <f>_xlfn.XLOOKUP(WB_cost[[#This Row],[Склад]]&amp;WB_cost[[#This Row],[Тип поставки]],StatTbl[Join],StatTbl[Status])</f>
        <v>Игнорируем</v>
      </c>
    </row>
    <row r="665" spans="4:15" x14ac:dyDescent="0.45">
      <c r="D665" t="s">
        <v>261</v>
      </c>
      <c r="E665" t="s">
        <v>167</v>
      </c>
      <c r="F665" t="s">
        <v>6</v>
      </c>
      <c r="M665" t="b">
        <v>0</v>
      </c>
      <c r="N665" t="b">
        <v>1</v>
      </c>
      <c r="O665" t="str">
        <f>_xlfn.XLOOKUP(WB_cost[[#This Row],[Склад]]&amp;WB_cost[[#This Row],[Тип поставки]],StatTbl[Join],StatTbl[Status])</f>
        <v>Игнорируем</v>
      </c>
    </row>
    <row r="666" spans="4:15" x14ac:dyDescent="0.45">
      <c r="D666" t="s">
        <v>262</v>
      </c>
      <c r="E666" t="s">
        <v>167</v>
      </c>
      <c r="F666" t="s">
        <v>6</v>
      </c>
      <c r="M666" t="b">
        <v>0</v>
      </c>
      <c r="N666" t="b">
        <v>1</v>
      </c>
      <c r="O666" t="str">
        <f>_xlfn.XLOOKUP(WB_cost[[#This Row],[Склад]]&amp;WB_cost[[#This Row],[Тип поставки]],StatTbl[Join],StatTbl[Status])</f>
        <v>Игнорируем</v>
      </c>
    </row>
    <row r="667" spans="4:15" x14ac:dyDescent="0.45">
      <c r="D667" t="s">
        <v>263</v>
      </c>
      <c r="E667" t="s">
        <v>167</v>
      </c>
      <c r="F667" t="s">
        <v>6</v>
      </c>
      <c r="M667" t="b">
        <v>0</v>
      </c>
      <c r="N667" t="b">
        <v>1</v>
      </c>
      <c r="O667" t="str">
        <f>_xlfn.XLOOKUP(WB_cost[[#This Row],[Склад]]&amp;WB_cost[[#This Row],[Тип поставки]],StatTbl[Join],StatTbl[Status])</f>
        <v>Игнорируем</v>
      </c>
    </row>
    <row r="668" spans="4:15" x14ac:dyDescent="0.45">
      <c r="D668" t="s">
        <v>264</v>
      </c>
      <c r="E668" t="s">
        <v>167</v>
      </c>
      <c r="F668" t="s">
        <v>6</v>
      </c>
      <c r="M668" t="b">
        <v>0</v>
      </c>
      <c r="N668" t="b">
        <v>1</v>
      </c>
      <c r="O668" t="str">
        <f>_xlfn.XLOOKUP(WB_cost[[#This Row],[Склад]]&amp;WB_cost[[#This Row],[Тип поставки]],StatTbl[Join],StatTbl[Status])</f>
        <v>Игнорируем</v>
      </c>
    </row>
    <row r="669" spans="4:15" x14ac:dyDescent="0.45">
      <c r="D669" t="s">
        <v>285</v>
      </c>
      <c r="E669" t="s">
        <v>167</v>
      </c>
      <c r="F669" t="s">
        <v>6</v>
      </c>
      <c r="M669" t="b">
        <v>0</v>
      </c>
      <c r="N669" t="b">
        <v>1</v>
      </c>
      <c r="O669" t="str">
        <f>_xlfn.XLOOKUP(WB_cost[[#This Row],[Склад]]&amp;WB_cost[[#This Row],[Тип поставки]],StatTbl[Join],StatTbl[Status])</f>
        <v>Игнорируем</v>
      </c>
    </row>
    <row r="670" spans="4:15" x14ac:dyDescent="0.45">
      <c r="D670" t="s">
        <v>286</v>
      </c>
      <c r="E670" t="s">
        <v>167</v>
      </c>
      <c r="F670" t="s">
        <v>6</v>
      </c>
      <c r="M670" t="b">
        <v>0</v>
      </c>
      <c r="N670" t="b">
        <v>1</v>
      </c>
      <c r="O670" t="str">
        <f>_xlfn.XLOOKUP(WB_cost[[#This Row],[Склад]]&amp;WB_cost[[#This Row],[Тип поставки]],StatTbl[Join],StatTbl[Status])</f>
        <v>Игнорируем</v>
      </c>
    </row>
    <row r="671" spans="4:15" x14ac:dyDescent="0.45">
      <c r="D671" t="s">
        <v>287</v>
      </c>
      <c r="E671" t="s">
        <v>167</v>
      </c>
      <c r="F671" t="s">
        <v>6</v>
      </c>
      <c r="M671" t="b">
        <v>0</v>
      </c>
      <c r="N671" t="b">
        <v>1</v>
      </c>
      <c r="O671" t="str">
        <f>_xlfn.XLOOKUP(WB_cost[[#This Row],[Склад]]&amp;WB_cost[[#This Row],[Тип поставки]],StatTbl[Join],StatTbl[Status])</f>
        <v>Игнорируем</v>
      </c>
    </row>
    <row r="672" spans="4:15" x14ac:dyDescent="0.45">
      <c r="D672" t="s">
        <v>288</v>
      </c>
      <c r="E672" t="s">
        <v>167</v>
      </c>
      <c r="F672" t="s">
        <v>6</v>
      </c>
      <c r="M672" t="b">
        <v>0</v>
      </c>
      <c r="N672" t="b">
        <v>1</v>
      </c>
      <c r="O672" t="str">
        <f>_xlfn.XLOOKUP(WB_cost[[#This Row],[Склад]]&amp;WB_cost[[#This Row],[Тип поставки]],StatTbl[Join],StatTbl[Status])</f>
        <v>Игнорируем</v>
      </c>
    </row>
    <row r="673" spans="4:15" x14ac:dyDescent="0.45">
      <c r="D673" t="s">
        <v>289</v>
      </c>
      <c r="E673" t="s">
        <v>167</v>
      </c>
      <c r="F673" t="s">
        <v>6</v>
      </c>
      <c r="M673" t="b">
        <v>0</v>
      </c>
      <c r="N673" t="b">
        <v>1</v>
      </c>
      <c r="O673" t="str">
        <f>_xlfn.XLOOKUP(WB_cost[[#This Row],[Склад]]&amp;WB_cost[[#This Row],[Тип поставки]],StatTbl[Join],StatTbl[Status])</f>
        <v>Игнорируем</v>
      </c>
    </row>
    <row r="674" spans="4:15" x14ac:dyDescent="0.45">
      <c r="D674" t="s">
        <v>353</v>
      </c>
      <c r="E674" t="s">
        <v>167</v>
      </c>
      <c r="F674" t="s">
        <v>6</v>
      </c>
      <c r="M674" t="b">
        <v>0</v>
      </c>
      <c r="N674" t="b">
        <v>1</v>
      </c>
      <c r="O674" t="str">
        <f>_xlfn.XLOOKUP(WB_cost[[#This Row],[Склад]]&amp;WB_cost[[#This Row],[Тип поставки]],StatTbl[Join],StatTbl[Status])</f>
        <v>Игнорируем</v>
      </c>
    </row>
    <row r="675" spans="4:15" x14ac:dyDescent="0.45">
      <c r="D675" t="s">
        <v>354</v>
      </c>
      <c r="E675" t="s">
        <v>167</v>
      </c>
      <c r="F675" t="s">
        <v>6</v>
      </c>
      <c r="M675" t="b">
        <v>0</v>
      </c>
      <c r="N675" t="b">
        <v>1</v>
      </c>
      <c r="O675" t="str">
        <f>_xlfn.XLOOKUP(WB_cost[[#This Row],[Склад]]&amp;WB_cost[[#This Row],[Тип поставки]],StatTbl[Join],StatTbl[Status])</f>
        <v>Игнорируем</v>
      </c>
    </row>
    <row r="676" spans="4:15" x14ac:dyDescent="0.45">
      <c r="D676" t="s">
        <v>357</v>
      </c>
      <c r="E676" t="s">
        <v>167</v>
      </c>
      <c r="F676" t="s">
        <v>6</v>
      </c>
      <c r="M676" t="b">
        <v>0</v>
      </c>
      <c r="N676" t="b">
        <v>1</v>
      </c>
      <c r="O676" t="str">
        <f>_xlfn.XLOOKUP(WB_cost[[#This Row],[Склад]]&amp;WB_cost[[#This Row],[Тип поставки]],StatTbl[Join],StatTbl[Status])</f>
        <v>Игнорируем</v>
      </c>
    </row>
    <row r="677" spans="4:15" x14ac:dyDescent="0.45">
      <c r="D677" t="s">
        <v>358</v>
      </c>
      <c r="E677" t="s">
        <v>167</v>
      </c>
      <c r="F677" t="s">
        <v>6</v>
      </c>
      <c r="M677" t="b">
        <v>0</v>
      </c>
      <c r="N677" t="b">
        <v>1</v>
      </c>
      <c r="O677" t="str">
        <f>_xlfn.XLOOKUP(WB_cost[[#This Row],[Склад]]&amp;WB_cost[[#This Row],[Тип поставки]],StatTbl[Join],StatTbl[Status])</f>
        <v>Игнорируем</v>
      </c>
    </row>
    <row r="678" spans="4:15" x14ac:dyDescent="0.45">
      <c r="D678" t="s">
        <v>359</v>
      </c>
      <c r="E678" t="s">
        <v>167</v>
      </c>
      <c r="F678" t="s">
        <v>6</v>
      </c>
      <c r="M678" t="b">
        <v>0</v>
      </c>
      <c r="N678" t="b">
        <v>1</v>
      </c>
      <c r="O678" t="str">
        <f>_xlfn.XLOOKUP(WB_cost[[#This Row],[Склад]]&amp;WB_cost[[#This Row],[Тип поставки]],StatTbl[Join],StatTbl[Status])</f>
        <v>Игнорируем</v>
      </c>
    </row>
    <row r="679" spans="4:15" x14ac:dyDescent="0.45">
      <c r="D679" t="s">
        <v>260</v>
      </c>
      <c r="E679" t="s">
        <v>20</v>
      </c>
      <c r="F679" t="s">
        <v>107</v>
      </c>
      <c r="G679" t="s">
        <v>204</v>
      </c>
      <c r="H679" t="s">
        <v>204</v>
      </c>
      <c r="I679" t="s">
        <v>318</v>
      </c>
      <c r="J679" t="s">
        <v>319</v>
      </c>
      <c r="K679" t="s">
        <v>232</v>
      </c>
      <c r="L679" t="s">
        <v>232</v>
      </c>
      <c r="M679" t="b">
        <v>1</v>
      </c>
      <c r="N679" t="b">
        <v>0</v>
      </c>
      <c r="O679" t="str">
        <f>_xlfn.XLOOKUP(WB_cost[[#This Row],[Склад]]&amp;WB_cost[[#This Row],[Тип поставки]],StatTbl[Join],StatTbl[Status])</f>
        <v>Игнорируем</v>
      </c>
    </row>
    <row r="680" spans="4:15" x14ac:dyDescent="0.45">
      <c r="D680" t="s">
        <v>261</v>
      </c>
      <c r="E680" t="s">
        <v>20</v>
      </c>
      <c r="F680" t="s">
        <v>107</v>
      </c>
      <c r="G680" t="s">
        <v>204</v>
      </c>
      <c r="H680" t="s">
        <v>204</v>
      </c>
      <c r="I680" t="s">
        <v>318</v>
      </c>
      <c r="J680" t="s">
        <v>319</v>
      </c>
      <c r="K680" t="s">
        <v>232</v>
      </c>
      <c r="L680" t="s">
        <v>232</v>
      </c>
      <c r="M680" t="b">
        <v>1</v>
      </c>
      <c r="N680" t="b">
        <v>0</v>
      </c>
      <c r="O680" t="str">
        <f>_xlfn.XLOOKUP(WB_cost[[#This Row],[Склад]]&amp;WB_cost[[#This Row],[Тип поставки]],StatTbl[Join],StatTbl[Status])</f>
        <v>Игнорируем</v>
      </c>
    </row>
    <row r="681" spans="4:15" x14ac:dyDescent="0.45">
      <c r="D681" t="s">
        <v>262</v>
      </c>
      <c r="E681" t="s">
        <v>20</v>
      </c>
      <c r="F681" t="s">
        <v>107</v>
      </c>
      <c r="G681" t="s">
        <v>204</v>
      </c>
      <c r="H681" t="s">
        <v>204</v>
      </c>
      <c r="I681" t="s">
        <v>318</v>
      </c>
      <c r="J681" t="s">
        <v>319</v>
      </c>
      <c r="K681" t="s">
        <v>232</v>
      </c>
      <c r="L681" t="s">
        <v>232</v>
      </c>
      <c r="M681" t="b">
        <v>1</v>
      </c>
      <c r="N681" t="b">
        <v>0</v>
      </c>
      <c r="O681" t="str">
        <f>_xlfn.XLOOKUP(WB_cost[[#This Row],[Склад]]&amp;WB_cost[[#This Row],[Тип поставки]],StatTbl[Join],StatTbl[Status])</f>
        <v>Игнорируем</v>
      </c>
    </row>
    <row r="682" spans="4:15" x14ac:dyDescent="0.45">
      <c r="D682" t="s">
        <v>263</v>
      </c>
      <c r="E682" t="s">
        <v>20</v>
      </c>
      <c r="F682" t="s">
        <v>107</v>
      </c>
      <c r="G682" t="s">
        <v>204</v>
      </c>
      <c r="H682" t="s">
        <v>204</v>
      </c>
      <c r="I682" t="s">
        <v>318</v>
      </c>
      <c r="J682" t="s">
        <v>319</v>
      </c>
      <c r="K682" t="s">
        <v>232</v>
      </c>
      <c r="L682" t="s">
        <v>232</v>
      </c>
      <c r="M682" t="b">
        <v>1</v>
      </c>
      <c r="N682" t="b">
        <v>0</v>
      </c>
      <c r="O682" t="str">
        <f>_xlfn.XLOOKUP(WB_cost[[#This Row],[Склад]]&amp;WB_cost[[#This Row],[Тип поставки]],StatTbl[Join],StatTbl[Status])</f>
        <v>Игнорируем</v>
      </c>
    </row>
    <row r="683" spans="4:15" x14ac:dyDescent="0.45">
      <c r="D683" t="s">
        <v>264</v>
      </c>
      <c r="E683" t="s">
        <v>20</v>
      </c>
      <c r="F683" t="s">
        <v>107</v>
      </c>
      <c r="G683" t="s">
        <v>204</v>
      </c>
      <c r="H683" t="s">
        <v>204</v>
      </c>
      <c r="I683" t="s">
        <v>318</v>
      </c>
      <c r="J683" t="s">
        <v>319</v>
      </c>
      <c r="K683" t="s">
        <v>232</v>
      </c>
      <c r="L683" t="s">
        <v>232</v>
      </c>
      <c r="M683" t="b">
        <v>1</v>
      </c>
      <c r="N683" t="b">
        <v>0</v>
      </c>
      <c r="O683" t="str">
        <f>_xlfn.XLOOKUP(WB_cost[[#This Row],[Склад]]&amp;WB_cost[[#This Row],[Тип поставки]],StatTbl[Join],StatTbl[Status])</f>
        <v>Игнорируем</v>
      </c>
    </row>
    <row r="684" spans="4:15" x14ac:dyDescent="0.45">
      <c r="D684" t="s">
        <v>285</v>
      </c>
      <c r="E684" t="s">
        <v>20</v>
      </c>
      <c r="F684" t="s">
        <v>107</v>
      </c>
      <c r="G684" t="s">
        <v>204</v>
      </c>
      <c r="H684" t="s">
        <v>204</v>
      </c>
      <c r="I684" t="s">
        <v>318</v>
      </c>
      <c r="J684" t="s">
        <v>319</v>
      </c>
      <c r="K684" t="s">
        <v>232</v>
      </c>
      <c r="L684" t="s">
        <v>232</v>
      </c>
      <c r="M684" t="b">
        <v>1</v>
      </c>
      <c r="N684" t="b">
        <v>0</v>
      </c>
      <c r="O684" t="str">
        <f>_xlfn.XLOOKUP(WB_cost[[#This Row],[Склад]]&amp;WB_cost[[#This Row],[Тип поставки]],StatTbl[Join],StatTbl[Status])</f>
        <v>Игнорируем</v>
      </c>
    </row>
    <row r="685" spans="4:15" x14ac:dyDescent="0.45">
      <c r="D685" t="s">
        <v>286</v>
      </c>
      <c r="E685" t="s">
        <v>20</v>
      </c>
      <c r="F685" t="s">
        <v>107</v>
      </c>
      <c r="G685" t="s">
        <v>204</v>
      </c>
      <c r="H685" t="s">
        <v>204</v>
      </c>
      <c r="I685" t="s">
        <v>318</v>
      </c>
      <c r="J685" t="s">
        <v>319</v>
      </c>
      <c r="K685" t="s">
        <v>232</v>
      </c>
      <c r="L685" t="s">
        <v>232</v>
      </c>
      <c r="M685" t="b">
        <v>1</v>
      </c>
      <c r="N685" t="b">
        <v>0</v>
      </c>
      <c r="O685" t="str">
        <f>_xlfn.XLOOKUP(WB_cost[[#This Row],[Склад]]&amp;WB_cost[[#This Row],[Тип поставки]],StatTbl[Join],StatTbl[Status])</f>
        <v>Игнорируем</v>
      </c>
    </row>
    <row r="686" spans="4:15" x14ac:dyDescent="0.45">
      <c r="D686" t="s">
        <v>287</v>
      </c>
      <c r="E686" t="s">
        <v>20</v>
      </c>
      <c r="F686" t="s">
        <v>107</v>
      </c>
      <c r="G686" t="s">
        <v>204</v>
      </c>
      <c r="H686" t="s">
        <v>204</v>
      </c>
      <c r="I686" t="s">
        <v>318</v>
      </c>
      <c r="J686" t="s">
        <v>319</v>
      </c>
      <c r="K686" t="s">
        <v>232</v>
      </c>
      <c r="L686" t="s">
        <v>232</v>
      </c>
      <c r="M686" t="b">
        <v>1</v>
      </c>
      <c r="N686" t="b">
        <v>0</v>
      </c>
      <c r="O686" t="str">
        <f>_xlfn.XLOOKUP(WB_cost[[#This Row],[Склад]]&amp;WB_cost[[#This Row],[Тип поставки]],StatTbl[Join],StatTbl[Status])</f>
        <v>Игнорируем</v>
      </c>
    </row>
    <row r="687" spans="4:15" x14ac:dyDescent="0.45">
      <c r="D687" t="s">
        <v>288</v>
      </c>
      <c r="E687" t="s">
        <v>20</v>
      </c>
      <c r="F687" t="s">
        <v>107</v>
      </c>
      <c r="G687" t="s">
        <v>204</v>
      </c>
      <c r="H687" t="s">
        <v>204</v>
      </c>
      <c r="I687" t="s">
        <v>318</v>
      </c>
      <c r="J687" t="s">
        <v>319</v>
      </c>
      <c r="K687" t="s">
        <v>232</v>
      </c>
      <c r="L687" t="s">
        <v>232</v>
      </c>
      <c r="M687" t="b">
        <v>1</v>
      </c>
      <c r="N687" t="b">
        <v>0</v>
      </c>
      <c r="O687" t="str">
        <f>_xlfn.XLOOKUP(WB_cost[[#This Row],[Склад]]&amp;WB_cost[[#This Row],[Тип поставки]],StatTbl[Join],StatTbl[Status])</f>
        <v>Игнорируем</v>
      </c>
    </row>
    <row r="688" spans="4:15" x14ac:dyDescent="0.45">
      <c r="D688" t="s">
        <v>289</v>
      </c>
      <c r="E688" t="s">
        <v>20</v>
      </c>
      <c r="F688" t="s">
        <v>107</v>
      </c>
      <c r="G688" t="s">
        <v>204</v>
      </c>
      <c r="H688" t="s">
        <v>204</v>
      </c>
      <c r="I688" t="s">
        <v>318</v>
      </c>
      <c r="J688" t="s">
        <v>319</v>
      </c>
      <c r="K688" t="s">
        <v>232</v>
      </c>
      <c r="L688" t="s">
        <v>232</v>
      </c>
      <c r="M688" t="b">
        <v>1</v>
      </c>
      <c r="N688" t="b">
        <v>0</v>
      </c>
      <c r="O688" t="str">
        <f>_xlfn.XLOOKUP(WB_cost[[#This Row],[Склад]]&amp;WB_cost[[#This Row],[Тип поставки]],StatTbl[Join],StatTbl[Status])</f>
        <v>Игнорируем</v>
      </c>
    </row>
    <row r="689" spans="4:15" x14ac:dyDescent="0.45">
      <c r="D689" t="s">
        <v>353</v>
      </c>
      <c r="E689" t="s">
        <v>20</v>
      </c>
      <c r="F689" t="s">
        <v>107</v>
      </c>
      <c r="G689" t="s">
        <v>204</v>
      </c>
      <c r="H689" t="s">
        <v>204</v>
      </c>
      <c r="I689" t="s">
        <v>318</v>
      </c>
      <c r="J689" t="s">
        <v>319</v>
      </c>
      <c r="K689" t="s">
        <v>232</v>
      </c>
      <c r="L689" t="s">
        <v>232</v>
      </c>
      <c r="M689" t="b">
        <v>1</v>
      </c>
      <c r="N689" t="b">
        <v>0</v>
      </c>
      <c r="O689" t="str">
        <f>_xlfn.XLOOKUP(WB_cost[[#This Row],[Склад]]&amp;WB_cost[[#This Row],[Тип поставки]],StatTbl[Join],StatTbl[Status])</f>
        <v>Игнорируем</v>
      </c>
    </row>
    <row r="690" spans="4:15" x14ac:dyDescent="0.45">
      <c r="D690" t="s">
        <v>354</v>
      </c>
      <c r="E690" t="s">
        <v>20</v>
      </c>
      <c r="F690" t="s">
        <v>107</v>
      </c>
      <c r="G690" t="s">
        <v>204</v>
      </c>
      <c r="H690" t="s">
        <v>204</v>
      </c>
      <c r="I690" t="s">
        <v>318</v>
      </c>
      <c r="J690" t="s">
        <v>319</v>
      </c>
      <c r="K690" t="s">
        <v>232</v>
      </c>
      <c r="L690" t="s">
        <v>232</v>
      </c>
      <c r="M690" t="b">
        <v>1</v>
      </c>
      <c r="N690" t="b">
        <v>0</v>
      </c>
      <c r="O690" t="str">
        <f>_xlfn.XLOOKUP(WB_cost[[#This Row],[Склад]]&amp;WB_cost[[#This Row],[Тип поставки]],StatTbl[Join],StatTbl[Status])</f>
        <v>Игнорируем</v>
      </c>
    </row>
    <row r="691" spans="4:15" x14ac:dyDescent="0.45">
      <c r="D691" t="s">
        <v>357</v>
      </c>
      <c r="E691" t="s">
        <v>20</v>
      </c>
      <c r="F691" t="s">
        <v>107</v>
      </c>
      <c r="G691" t="s">
        <v>204</v>
      </c>
      <c r="H691" t="s">
        <v>204</v>
      </c>
      <c r="I691" t="s">
        <v>318</v>
      </c>
      <c r="J691" t="s">
        <v>319</v>
      </c>
      <c r="K691" t="s">
        <v>232</v>
      </c>
      <c r="L691" t="s">
        <v>232</v>
      </c>
      <c r="M691" t="b">
        <v>1</v>
      </c>
      <c r="N691" t="b">
        <v>0</v>
      </c>
      <c r="O691" t="str">
        <f>_xlfn.XLOOKUP(WB_cost[[#This Row],[Склад]]&amp;WB_cost[[#This Row],[Тип поставки]],StatTbl[Join],StatTbl[Status])</f>
        <v>Игнорируем</v>
      </c>
    </row>
    <row r="692" spans="4:15" x14ac:dyDescent="0.45">
      <c r="D692" t="s">
        <v>358</v>
      </c>
      <c r="E692" t="s">
        <v>20</v>
      </c>
      <c r="F692" t="s">
        <v>107</v>
      </c>
      <c r="G692" t="s">
        <v>204</v>
      </c>
      <c r="H692" t="s">
        <v>204</v>
      </c>
      <c r="I692" t="s">
        <v>318</v>
      </c>
      <c r="J692" t="s">
        <v>319</v>
      </c>
      <c r="K692" t="s">
        <v>232</v>
      </c>
      <c r="L692" t="s">
        <v>232</v>
      </c>
      <c r="M692" t="b">
        <v>1</v>
      </c>
      <c r="N692" t="b">
        <v>0</v>
      </c>
      <c r="O692" t="str">
        <f>_xlfn.XLOOKUP(WB_cost[[#This Row],[Склад]]&amp;WB_cost[[#This Row],[Тип поставки]],StatTbl[Join],StatTbl[Status])</f>
        <v>Игнорируем</v>
      </c>
    </row>
    <row r="693" spans="4:15" x14ac:dyDescent="0.45">
      <c r="D693" t="s">
        <v>359</v>
      </c>
      <c r="E693" t="s">
        <v>20</v>
      </c>
      <c r="F693" t="s">
        <v>107</v>
      </c>
      <c r="G693" t="s">
        <v>204</v>
      </c>
      <c r="H693" t="s">
        <v>204</v>
      </c>
      <c r="I693" t="s">
        <v>318</v>
      </c>
      <c r="J693" t="s">
        <v>319</v>
      </c>
      <c r="K693" t="s">
        <v>232</v>
      </c>
      <c r="L693" t="s">
        <v>232</v>
      </c>
      <c r="M693" t="b">
        <v>1</v>
      </c>
      <c r="N693" t="b">
        <v>0</v>
      </c>
      <c r="O693" t="str">
        <f>_xlfn.XLOOKUP(WB_cost[[#This Row],[Склад]]&amp;WB_cost[[#This Row],[Тип поставки]],StatTbl[Join],StatTbl[Status])</f>
        <v>Игнорируем</v>
      </c>
    </row>
    <row r="694" spans="4:15" x14ac:dyDescent="0.45">
      <c r="D694" t="s">
        <v>260</v>
      </c>
      <c r="E694" t="s">
        <v>20</v>
      </c>
      <c r="F694" t="s">
        <v>108</v>
      </c>
      <c r="G694" t="s">
        <v>203</v>
      </c>
      <c r="H694" t="s">
        <v>203</v>
      </c>
      <c r="I694" t="s">
        <v>316</v>
      </c>
      <c r="J694" t="s">
        <v>317</v>
      </c>
      <c r="K694" t="s">
        <v>241</v>
      </c>
      <c r="M694" t="b">
        <v>1</v>
      </c>
      <c r="N694" t="b">
        <v>0</v>
      </c>
      <c r="O694" t="str">
        <f>_xlfn.XLOOKUP(WB_cost[[#This Row],[Склад]]&amp;WB_cost[[#This Row],[Тип поставки]],StatTbl[Join],StatTbl[Status])</f>
        <v>Игнорируем</v>
      </c>
    </row>
    <row r="695" spans="4:15" x14ac:dyDescent="0.45">
      <c r="D695" t="s">
        <v>261</v>
      </c>
      <c r="E695" t="s">
        <v>20</v>
      </c>
      <c r="F695" t="s">
        <v>108</v>
      </c>
      <c r="G695" t="s">
        <v>203</v>
      </c>
      <c r="H695" t="s">
        <v>203</v>
      </c>
      <c r="I695" t="s">
        <v>316</v>
      </c>
      <c r="J695" t="s">
        <v>317</v>
      </c>
      <c r="K695" t="s">
        <v>241</v>
      </c>
      <c r="M695" t="b">
        <v>1</v>
      </c>
      <c r="N695" t="b">
        <v>0</v>
      </c>
      <c r="O695" t="str">
        <f>_xlfn.XLOOKUP(WB_cost[[#This Row],[Склад]]&amp;WB_cost[[#This Row],[Тип поставки]],StatTbl[Join],StatTbl[Status])</f>
        <v>Игнорируем</v>
      </c>
    </row>
    <row r="696" spans="4:15" x14ac:dyDescent="0.45">
      <c r="D696" t="s">
        <v>262</v>
      </c>
      <c r="E696" t="s">
        <v>20</v>
      </c>
      <c r="F696" t="s">
        <v>108</v>
      </c>
      <c r="G696" t="s">
        <v>203</v>
      </c>
      <c r="H696" t="s">
        <v>203</v>
      </c>
      <c r="I696" t="s">
        <v>316</v>
      </c>
      <c r="J696" t="s">
        <v>317</v>
      </c>
      <c r="K696" t="s">
        <v>241</v>
      </c>
      <c r="M696" t="b">
        <v>1</v>
      </c>
      <c r="N696" t="b">
        <v>0</v>
      </c>
      <c r="O696" t="str">
        <f>_xlfn.XLOOKUP(WB_cost[[#This Row],[Склад]]&amp;WB_cost[[#This Row],[Тип поставки]],StatTbl[Join],StatTbl[Status])</f>
        <v>Игнорируем</v>
      </c>
    </row>
    <row r="697" spans="4:15" x14ac:dyDescent="0.45">
      <c r="D697" t="s">
        <v>263</v>
      </c>
      <c r="E697" t="s">
        <v>20</v>
      </c>
      <c r="F697" t="s">
        <v>108</v>
      </c>
      <c r="G697" t="s">
        <v>203</v>
      </c>
      <c r="H697" t="s">
        <v>203</v>
      </c>
      <c r="I697" t="s">
        <v>316</v>
      </c>
      <c r="J697" t="s">
        <v>317</v>
      </c>
      <c r="K697" t="s">
        <v>241</v>
      </c>
      <c r="M697" t="b">
        <v>1</v>
      </c>
      <c r="N697" t="b">
        <v>0</v>
      </c>
      <c r="O697" t="str">
        <f>_xlfn.XLOOKUP(WB_cost[[#This Row],[Склад]]&amp;WB_cost[[#This Row],[Тип поставки]],StatTbl[Join],StatTbl[Status])</f>
        <v>Игнорируем</v>
      </c>
    </row>
    <row r="698" spans="4:15" x14ac:dyDescent="0.45">
      <c r="D698" t="s">
        <v>264</v>
      </c>
      <c r="E698" t="s">
        <v>20</v>
      </c>
      <c r="F698" t="s">
        <v>108</v>
      </c>
      <c r="G698" t="s">
        <v>203</v>
      </c>
      <c r="H698" t="s">
        <v>203</v>
      </c>
      <c r="I698" t="s">
        <v>316</v>
      </c>
      <c r="J698" t="s">
        <v>317</v>
      </c>
      <c r="K698" t="s">
        <v>241</v>
      </c>
      <c r="M698" t="b">
        <v>1</v>
      </c>
      <c r="N698" t="b">
        <v>0</v>
      </c>
      <c r="O698" t="str">
        <f>_xlfn.XLOOKUP(WB_cost[[#This Row],[Склад]]&amp;WB_cost[[#This Row],[Тип поставки]],StatTbl[Join],StatTbl[Status])</f>
        <v>Игнорируем</v>
      </c>
    </row>
    <row r="699" spans="4:15" x14ac:dyDescent="0.45">
      <c r="D699" t="s">
        <v>285</v>
      </c>
      <c r="E699" t="s">
        <v>20</v>
      </c>
      <c r="F699" t="s">
        <v>108</v>
      </c>
      <c r="G699" t="s">
        <v>203</v>
      </c>
      <c r="H699" t="s">
        <v>203</v>
      </c>
      <c r="I699" t="s">
        <v>316</v>
      </c>
      <c r="J699" t="s">
        <v>317</v>
      </c>
      <c r="K699" t="s">
        <v>241</v>
      </c>
      <c r="M699" t="b">
        <v>1</v>
      </c>
      <c r="N699" t="b">
        <v>0</v>
      </c>
      <c r="O699" t="str">
        <f>_xlfn.XLOOKUP(WB_cost[[#This Row],[Склад]]&amp;WB_cost[[#This Row],[Тип поставки]],StatTbl[Join],StatTbl[Status])</f>
        <v>Игнорируем</v>
      </c>
    </row>
    <row r="700" spans="4:15" x14ac:dyDescent="0.45">
      <c r="D700" t="s">
        <v>286</v>
      </c>
      <c r="E700" t="s">
        <v>20</v>
      </c>
      <c r="F700" t="s">
        <v>108</v>
      </c>
      <c r="G700" t="s">
        <v>203</v>
      </c>
      <c r="H700" t="s">
        <v>203</v>
      </c>
      <c r="I700" t="s">
        <v>316</v>
      </c>
      <c r="J700" t="s">
        <v>317</v>
      </c>
      <c r="K700" t="s">
        <v>241</v>
      </c>
      <c r="M700" t="b">
        <v>1</v>
      </c>
      <c r="N700" t="b">
        <v>0</v>
      </c>
      <c r="O700" t="str">
        <f>_xlfn.XLOOKUP(WB_cost[[#This Row],[Склад]]&amp;WB_cost[[#This Row],[Тип поставки]],StatTbl[Join],StatTbl[Status])</f>
        <v>Игнорируем</v>
      </c>
    </row>
    <row r="701" spans="4:15" x14ac:dyDescent="0.45">
      <c r="D701" t="s">
        <v>287</v>
      </c>
      <c r="E701" t="s">
        <v>20</v>
      </c>
      <c r="F701" t="s">
        <v>108</v>
      </c>
      <c r="G701" t="s">
        <v>203</v>
      </c>
      <c r="H701" t="s">
        <v>203</v>
      </c>
      <c r="I701" t="s">
        <v>316</v>
      </c>
      <c r="J701" t="s">
        <v>317</v>
      </c>
      <c r="K701" t="s">
        <v>241</v>
      </c>
      <c r="M701" t="b">
        <v>1</v>
      </c>
      <c r="N701" t="b">
        <v>0</v>
      </c>
      <c r="O701" t="str">
        <f>_xlfn.XLOOKUP(WB_cost[[#This Row],[Склад]]&amp;WB_cost[[#This Row],[Тип поставки]],StatTbl[Join],StatTbl[Status])</f>
        <v>Игнорируем</v>
      </c>
    </row>
    <row r="702" spans="4:15" x14ac:dyDescent="0.45">
      <c r="D702" t="s">
        <v>288</v>
      </c>
      <c r="E702" t="s">
        <v>20</v>
      </c>
      <c r="F702" t="s">
        <v>108</v>
      </c>
      <c r="G702" t="s">
        <v>203</v>
      </c>
      <c r="H702" t="s">
        <v>203</v>
      </c>
      <c r="I702" t="s">
        <v>316</v>
      </c>
      <c r="J702" t="s">
        <v>317</v>
      </c>
      <c r="K702" t="s">
        <v>241</v>
      </c>
      <c r="M702" t="b">
        <v>1</v>
      </c>
      <c r="N702" t="b">
        <v>0</v>
      </c>
      <c r="O702" t="str">
        <f>_xlfn.XLOOKUP(WB_cost[[#This Row],[Склад]]&amp;WB_cost[[#This Row],[Тип поставки]],StatTbl[Join],StatTbl[Status])</f>
        <v>Игнорируем</v>
      </c>
    </row>
    <row r="703" spans="4:15" x14ac:dyDescent="0.45">
      <c r="D703" t="s">
        <v>289</v>
      </c>
      <c r="E703" t="s">
        <v>20</v>
      </c>
      <c r="F703" t="s">
        <v>108</v>
      </c>
      <c r="G703" t="s">
        <v>203</v>
      </c>
      <c r="H703" t="s">
        <v>203</v>
      </c>
      <c r="I703" t="s">
        <v>316</v>
      </c>
      <c r="J703" t="s">
        <v>317</v>
      </c>
      <c r="K703" t="s">
        <v>241</v>
      </c>
      <c r="M703" t="b">
        <v>1</v>
      </c>
      <c r="N703" t="b">
        <v>0</v>
      </c>
      <c r="O703" t="str">
        <f>_xlfn.XLOOKUP(WB_cost[[#This Row],[Склад]]&amp;WB_cost[[#This Row],[Тип поставки]],StatTbl[Join],StatTbl[Status])</f>
        <v>Игнорируем</v>
      </c>
    </row>
    <row r="704" spans="4:15" x14ac:dyDescent="0.45">
      <c r="D704" t="s">
        <v>353</v>
      </c>
      <c r="E704" t="s">
        <v>20</v>
      </c>
      <c r="F704" t="s">
        <v>108</v>
      </c>
      <c r="G704" t="s">
        <v>203</v>
      </c>
      <c r="H704" t="s">
        <v>203</v>
      </c>
      <c r="I704" t="s">
        <v>316</v>
      </c>
      <c r="J704" t="s">
        <v>317</v>
      </c>
      <c r="K704" t="s">
        <v>241</v>
      </c>
      <c r="M704" t="b">
        <v>1</v>
      </c>
      <c r="N704" t="b">
        <v>0</v>
      </c>
      <c r="O704" t="str">
        <f>_xlfn.XLOOKUP(WB_cost[[#This Row],[Склад]]&amp;WB_cost[[#This Row],[Тип поставки]],StatTbl[Join],StatTbl[Status])</f>
        <v>Игнорируем</v>
      </c>
    </row>
    <row r="705" spans="4:15" x14ac:dyDescent="0.45">
      <c r="D705" t="s">
        <v>354</v>
      </c>
      <c r="E705" t="s">
        <v>20</v>
      </c>
      <c r="F705" t="s">
        <v>108</v>
      </c>
      <c r="G705" t="s">
        <v>203</v>
      </c>
      <c r="H705" t="s">
        <v>203</v>
      </c>
      <c r="I705" t="s">
        <v>316</v>
      </c>
      <c r="J705" t="s">
        <v>317</v>
      </c>
      <c r="K705" t="s">
        <v>241</v>
      </c>
      <c r="M705" t="b">
        <v>1</v>
      </c>
      <c r="N705" t="b">
        <v>0</v>
      </c>
      <c r="O705" t="str">
        <f>_xlfn.XLOOKUP(WB_cost[[#This Row],[Склад]]&amp;WB_cost[[#This Row],[Тип поставки]],StatTbl[Join],StatTbl[Status])</f>
        <v>Игнорируем</v>
      </c>
    </row>
    <row r="706" spans="4:15" x14ac:dyDescent="0.45">
      <c r="D706" t="s">
        <v>357</v>
      </c>
      <c r="E706" t="s">
        <v>20</v>
      </c>
      <c r="F706" t="s">
        <v>108</v>
      </c>
      <c r="G706" t="s">
        <v>203</v>
      </c>
      <c r="H706" t="s">
        <v>203</v>
      </c>
      <c r="I706" t="s">
        <v>316</v>
      </c>
      <c r="J706" t="s">
        <v>317</v>
      </c>
      <c r="K706" t="s">
        <v>241</v>
      </c>
      <c r="M706" t="b">
        <v>1</v>
      </c>
      <c r="N706" t="b">
        <v>0</v>
      </c>
      <c r="O706" t="str">
        <f>_xlfn.XLOOKUP(WB_cost[[#This Row],[Склад]]&amp;WB_cost[[#This Row],[Тип поставки]],StatTbl[Join],StatTbl[Status])</f>
        <v>Игнорируем</v>
      </c>
    </row>
    <row r="707" spans="4:15" x14ac:dyDescent="0.45">
      <c r="D707" t="s">
        <v>358</v>
      </c>
      <c r="E707" t="s">
        <v>20</v>
      </c>
      <c r="F707" t="s">
        <v>108</v>
      </c>
      <c r="G707" t="s">
        <v>203</v>
      </c>
      <c r="H707" t="s">
        <v>203</v>
      </c>
      <c r="I707" t="s">
        <v>316</v>
      </c>
      <c r="J707" t="s">
        <v>317</v>
      </c>
      <c r="K707" t="s">
        <v>241</v>
      </c>
      <c r="M707" t="b">
        <v>1</v>
      </c>
      <c r="N707" t="b">
        <v>0</v>
      </c>
      <c r="O707" t="str">
        <f>_xlfn.XLOOKUP(WB_cost[[#This Row],[Склад]]&amp;WB_cost[[#This Row],[Тип поставки]],StatTbl[Join],StatTbl[Status])</f>
        <v>Игнорируем</v>
      </c>
    </row>
    <row r="708" spans="4:15" x14ac:dyDescent="0.45">
      <c r="D708" t="s">
        <v>359</v>
      </c>
      <c r="E708" t="s">
        <v>20</v>
      </c>
      <c r="F708" t="s">
        <v>108</v>
      </c>
      <c r="G708" t="s">
        <v>203</v>
      </c>
      <c r="H708" t="s">
        <v>203</v>
      </c>
      <c r="I708" t="s">
        <v>316</v>
      </c>
      <c r="J708" t="s">
        <v>317</v>
      </c>
      <c r="K708" t="s">
        <v>241</v>
      </c>
      <c r="M708" t="b">
        <v>1</v>
      </c>
      <c r="N708" t="b">
        <v>0</v>
      </c>
      <c r="O708" t="str">
        <f>_xlfn.XLOOKUP(WB_cost[[#This Row],[Склад]]&amp;WB_cost[[#This Row],[Тип поставки]],StatTbl[Join],StatTbl[Status])</f>
        <v>Игнорируем</v>
      </c>
    </row>
    <row r="709" spans="4:15" x14ac:dyDescent="0.45">
      <c r="D709" t="s">
        <v>260</v>
      </c>
      <c r="E709" t="s">
        <v>20</v>
      </c>
      <c r="F709" t="s">
        <v>6</v>
      </c>
      <c r="G709" t="s">
        <v>204</v>
      </c>
      <c r="H709" t="s">
        <v>204</v>
      </c>
      <c r="I709" t="s">
        <v>318</v>
      </c>
      <c r="J709" t="s">
        <v>319</v>
      </c>
      <c r="K709" t="s">
        <v>232</v>
      </c>
      <c r="L709" t="s">
        <v>232</v>
      </c>
      <c r="M709" t="b">
        <v>0</v>
      </c>
      <c r="N709" t="b">
        <v>0</v>
      </c>
      <c r="O709" t="str">
        <f>_xlfn.XLOOKUP(WB_cost[[#This Row],[Склад]]&amp;WB_cost[[#This Row],[Тип поставки]],StatTbl[Join],StatTbl[Status])</f>
        <v>Игнорируем</v>
      </c>
    </row>
    <row r="710" spans="4:15" x14ac:dyDescent="0.45">
      <c r="D710" t="s">
        <v>261</v>
      </c>
      <c r="E710" t="s">
        <v>20</v>
      </c>
      <c r="F710" t="s">
        <v>6</v>
      </c>
      <c r="G710" t="s">
        <v>204</v>
      </c>
      <c r="H710" t="s">
        <v>204</v>
      </c>
      <c r="I710" t="s">
        <v>318</v>
      </c>
      <c r="J710" t="s">
        <v>319</v>
      </c>
      <c r="K710" t="s">
        <v>232</v>
      </c>
      <c r="L710" t="s">
        <v>232</v>
      </c>
      <c r="M710" t="b">
        <v>0</v>
      </c>
      <c r="N710" t="b">
        <v>0</v>
      </c>
      <c r="O710" t="str">
        <f>_xlfn.XLOOKUP(WB_cost[[#This Row],[Склад]]&amp;WB_cost[[#This Row],[Тип поставки]],StatTbl[Join],StatTbl[Status])</f>
        <v>Игнорируем</v>
      </c>
    </row>
    <row r="711" spans="4:15" x14ac:dyDescent="0.45">
      <c r="D711" t="s">
        <v>262</v>
      </c>
      <c r="E711" t="s">
        <v>20</v>
      </c>
      <c r="F711" t="s">
        <v>6</v>
      </c>
      <c r="G711" t="s">
        <v>204</v>
      </c>
      <c r="H711" t="s">
        <v>204</v>
      </c>
      <c r="I711" t="s">
        <v>318</v>
      </c>
      <c r="J711" t="s">
        <v>319</v>
      </c>
      <c r="K711" t="s">
        <v>232</v>
      </c>
      <c r="L711" t="s">
        <v>232</v>
      </c>
      <c r="M711" t="b">
        <v>0</v>
      </c>
      <c r="N711" t="b">
        <v>0</v>
      </c>
      <c r="O711" t="str">
        <f>_xlfn.XLOOKUP(WB_cost[[#This Row],[Склад]]&amp;WB_cost[[#This Row],[Тип поставки]],StatTbl[Join],StatTbl[Status])</f>
        <v>Игнорируем</v>
      </c>
    </row>
    <row r="712" spans="4:15" x14ac:dyDescent="0.45">
      <c r="D712" t="s">
        <v>263</v>
      </c>
      <c r="E712" t="s">
        <v>20</v>
      </c>
      <c r="F712" t="s">
        <v>6</v>
      </c>
      <c r="G712" t="s">
        <v>204</v>
      </c>
      <c r="H712" t="s">
        <v>204</v>
      </c>
      <c r="I712" t="s">
        <v>318</v>
      </c>
      <c r="J712" t="s">
        <v>319</v>
      </c>
      <c r="K712" t="s">
        <v>232</v>
      </c>
      <c r="L712" t="s">
        <v>232</v>
      </c>
      <c r="M712" t="b">
        <v>0</v>
      </c>
      <c r="N712" t="b">
        <v>0</v>
      </c>
      <c r="O712" t="str">
        <f>_xlfn.XLOOKUP(WB_cost[[#This Row],[Склад]]&amp;WB_cost[[#This Row],[Тип поставки]],StatTbl[Join],StatTbl[Status])</f>
        <v>Игнорируем</v>
      </c>
    </row>
    <row r="713" spans="4:15" x14ac:dyDescent="0.45">
      <c r="D713" t="s">
        <v>264</v>
      </c>
      <c r="E713" t="s">
        <v>20</v>
      </c>
      <c r="F713" t="s">
        <v>6</v>
      </c>
      <c r="G713" t="s">
        <v>204</v>
      </c>
      <c r="H713" t="s">
        <v>204</v>
      </c>
      <c r="I713" t="s">
        <v>318</v>
      </c>
      <c r="J713" t="s">
        <v>319</v>
      </c>
      <c r="K713" t="s">
        <v>232</v>
      </c>
      <c r="L713" t="s">
        <v>232</v>
      </c>
      <c r="M713" t="b">
        <v>0</v>
      </c>
      <c r="N713" t="b">
        <v>0</v>
      </c>
      <c r="O713" t="str">
        <f>_xlfn.XLOOKUP(WB_cost[[#This Row],[Склад]]&amp;WB_cost[[#This Row],[Тип поставки]],StatTbl[Join],StatTbl[Status])</f>
        <v>Игнорируем</v>
      </c>
    </row>
    <row r="714" spans="4:15" x14ac:dyDescent="0.45">
      <c r="D714" t="s">
        <v>285</v>
      </c>
      <c r="E714" t="s">
        <v>20</v>
      </c>
      <c r="F714" t="s">
        <v>6</v>
      </c>
      <c r="G714" t="s">
        <v>204</v>
      </c>
      <c r="H714" t="s">
        <v>204</v>
      </c>
      <c r="I714" t="s">
        <v>318</v>
      </c>
      <c r="J714" t="s">
        <v>319</v>
      </c>
      <c r="K714" t="s">
        <v>232</v>
      </c>
      <c r="L714" t="s">
        <v>232</v>
      </c>
      <c r="M714" t="b">
        <v>0</v>
      </c>
      <c r="N714" t="b">
        <v>0</v>
      </c>
      <c r="O714" t="str">
        <f>_xlfn.XLOOKUP(WB_cost[[#This Row],[Склад]]&amp;WB_cost[[#This Row],[Тип поставки]],StatTbl[Join],StatTbl[Status])</f>
        <v>Игнорируем</v>
      </c>
    </row>
    <row r="715" spans="4:15" x14ac:dyDescent="0.45">
      <c r="D715" t="s">
        <v>286</v>
      </c>
      <c r="E715" t="s">
        <v>20</v>
      </c>
      <c r="F715" t="s">
        <v>6</v>
      </c>
      <c r="G715" t="s">
        <v>204</v>
      </c>
      <c r="H715" t="s">
        <v>204</v>
      </c>
      <c r="I715" t="s">
        <v>318</v>
      </c>
      <c r="J715" t="s">
        <v>319</v>
      </c>
      <c r="K715" t="s">
        <v>232</v>
      </c>
      <c r="L715" t="s">
        <v>232</v>
      </c>
      <c r="M715" t="b">
        <v>0</v>
      </c>
      <c r="N715" t="b">
        <v>0</v>
      </c>
      <c r="O715" t="str">
        <f>_xlfn.XLOOKUP(WB_cost[[#This Row],[Склад]]&amp;WB_cost[[#This Row],[Тип поставки]],StatTbl[Join],StatTbl[Status])</f>
        <v>Игнорируем</v>
      </c>
    </row>
    <row r="716" spans="4:15" x14ac:dyDescent="0.45">
      <c r="D716" t="s">
        <v>287</v>
      </c>
      <c r="E716" t="s">
        <v>20</v>
      </c>
      <c r="F716" t="s">
        <v>6</v>
      </c>
      <c r="G716" t="s">
        <v>204</v>
      </c>
      <c r="H716" t="s">
        <v>204</v>
      </c>
      <c r="I716" t="s">
        <v>318</v>
      </c>
      <c r="J716" t="s">
        <v>319</v>
      </c>
      <c r="K716" t="s">
        <v>232</v>
      </c>
      <c r="L716" t="s">
        <v>232</v>
      </c>
      <c r="M716" t="b">
        <v>0</v>
      </c>
      <c r="N716" t="b">
        <v>0</v>
      </c>
      <c r="O716" t="str">
        <f>_xlfn.XLOOKUP(WB_cost[[#This Row],[Склад]]&amp;WB_cost[[#This Row],[Тип поставки]],StatTbl[Join],StatTbl[Status])</f>
        <v>Игнорируем</v>
      </c>
    </row>
    <row r="717" spans="4:15" x14ac:dyDescent="0.45">
      <c r="D717" t="s">
        <v>288</v>
      </c>
      <c r="E717" t="s">
        <v>20</v>
      </c>
      <c r="F717" t="s">
        <v>6</v>
      </c>
      <c r="G717" t="s">
        <v>204</v>
      </c>
      <c r="H717" t="s">
        <v>204</v>
      </c>
      <c r="I717" t="s">
        <v>318</v>
      </c>
      <c r="J717" t="s">
        <v>319</v>
      </c>
      <c r="K717" t="s">
        <v>232</v>
      </c>
      <c r="L717" t="s">
        <v>232</v>
      </c>
      <c r="M717" t="b">
        <v>0</v>
      </c>
      <c r="N717" t="b">
        <v>0</v>
      </c>
      <c r="O717" t="str">
        <f>_xlfn.XLOOKUP(WB_cost[[#This Row],[Склад]]&amp;WB_cost[[#This Row],[Тип поставки]],StatTbl[Join],StatTbl[Status])</f>
        <v>Игнорируем</v>
      </c>
    </row>
    <row r="718" spans="4:15" x14ac:dyDescent="0.45">
      <c r="D718" t="s">
        <v>289</v>
      </c>
      <c r="E718" t="s">
        <v>20</v>
      </c>
      <c r="F718" t="s">
        <v>6</v>
      </c>
      <c r="G718" t="s">
        <v>204</v>
      </c>
      <c r="H718" t="s">
        <v>204</v>
      </c>
      <c r="I718" t="s">
        <v>318</v>
      </c>
      <c r="J718" t="s">
        <v>319</v>
      </c>
      <c r="K718" t="s">
        <v>232</v>
      </c>
      <c r="L718" t="s">
        <v>232</v>
      </c>
      <c r="M718" t="b">
        <v>0</v>
      </c>
      <c r="N718" t="b">
        <v>0</v>
      </c>
      <c r="O718" t="str">
        <f>_xlfn.XLOOKUP(WB_cost[[#This Row],[Склад]]&amp;WB_cost[[#This Row],[Тип поставки]],StatTbl[Join],StatTbl[Status])</f>
        <v>Игнорируем</v>
      </c>
    </row>
    <row r="719" spans="4:15" x14ac:dyDescent="0.45">
      <c r="D719" t="s">
        <v>353</v>
      </c>
      <c r="E719" t="s">
        <v>20</v>
      </c>
      <c r="F719" t="s">
        <v>6</v>
      </c>
      <c r="G719" t="s">
        <v>204</v>
      </c>
      <c r="H719" t="s">
        <v>204</v>
      </c>
      <c r="I719" t="s">
        <v>318</v>
      </c>
      <c r="J719" t="s">
        <v>319</v>
      </c>
      <c r="K719" t="s">
        <v>232</v>
      </c>
      <c r="L719" t="s">
        <v>232</v>
      </c>
      <c r="M719" t="b">
        <v>0</v>
      </c>
      <c r="N719" t="b">
        <v>0</v>
      </c>
      <c r="O719" t="str">
        <f>_xlfn.XLOOKUP(WB_cost[[#This Row],[Склад]]&amp;WB_cost[[#This Row],[Тип поставки]],StatTbl[Join],StatTbl[Status])</f>
        <v>Игнорируем</v>
      </c>
    </row>
    <row r="720" spans="4:15" x14ac:dyDescent="0.45">
      <c r="D720" t="s">
        <v>354</v>
      </c>
      <c r="E720" t="s">
        <v>20</v>
      </c>
      <c r="F720" t="s">
        <v>6</v>
      </c>
      <c r="G720" t="s">
        <v>204</v>
      </c>
      <c r="H720" t="s">
        <v>204</v>
      </c>
      <c r="I720" t="s">
        <v>318</v>
      </c>
      <c r="J720" t="s">
        <v>319</v>
      </c>
      <c r="K720" t="s">
        <v>232</v>
      </c>
      <c r="L720" t="s">
        <v>232</v>
      </c>
      <c r="M720" t="b">
        <v>0</v>
      </c>
      <c r="N720" t="b">
        <v>0</v>
      </c>
      <c r="O720" t="str">
        <f>_xlfn.XLOOKUP(WB_cost[[#This Row],[Склад]]&amp;WB_cost[[#This Row],[Тип поставки]],StatTbl[Join],StatTbl[Status])</f>
        <v>Игнорируем</v>
      </c>
    </row>
    <row r="721" spans="4:15" x14ac:dyDescent="0.45">
      <c r="D721" t="s">
        <v>357</v>
      </c>
      <c r="E721" t="s">
        <v>20</v>
      </c>
      <c r="F721" t="s">
        <v>6</v>
      </c>
      <c r="G721" t="s">
        <v>204</v>
      </c>
      <c r="H721" t="s">
        <v>204</v>
      </c>
      <c r="I721" t="s">
        <v>318</v>
      </c>
      <c r="J721" t="s">
        <v>319</v>
      </c>
      <c r="K721" t="s">
        <v>232</v>
      </c>
      <c r="L721" t="s">
        <v>232</v>
      </c>
      <c r="M721" t="b">
        <v>0</v>
      </c>
      <c r="N721" t="b">
        <v>0</v>
      </c>
      <c r="O721" t="str">
        <f>_xlfn.XLOOKUP(WB_cost[[#This Row],[Склад]]&amp;WB_cost[[#This Row],[Тип поставки]],StatTbl[Join],StatTbl[Status])</f>
        <v>Игнорируем</v>
      </c>
    </row>
    <row r="722" spans="4:15" x14ac:dyDescent="0.45">
      <c r="D722" t="s">
        <v>358</v>
      </c>
      <c r="E722" t="s">
        <v>20</v>
      </c>
      <c r="F722" t="s">
        <v>6</v>
      </c>
      <c r="G722" t="s">
        <v>204</v>
      </c>
      <c r="H722" t="s">
        <v>204</v>
      </c>
      <c r="I722" t="s">
        <v>318</v>
      </c>
      <c r="J722" t="s">
        <v>319</v>
      </c>
      <c r="K722" t="s">
        <v>232</v>
      </c>
      <c r="L722" t="s">
        <v>232</v>
      </c>
      <c r="M722" t="b">
        <v>0</v>
      </c>
      <c r="N722" t="b">
        <v>0</v>
      </c>
      <c r="O722" t="str">
        <f>_xlfn.XLOOKUP(WB_cost[[#This Row],[Склад]]&amp;WB_cost[[#This Row],[Тип поставки]],StatTbl[Join],StatTbl[Status])</f>
        <v>Игнорируем</v>
      </c>
    </row>
    <row r="723" spans="4:15" x14ac:dyDescent="0.45">
      <c r="D723" t="s">
        <v>359</v>
      </c>
      <c r="E723" t="s">
        <v>20</v>
      </c>
      <c r="F723" t="s">
        <v>6</v>
      </c>
      <c r="G723" t="s">
        <v>204</v>
      </c>
      <c r="H723" t="s">
        <v>204</v>
      </c>
      <c r="I723" t="s">
        <v>318</v>
      </c>
      <c r="J723" t="s">
        <v>319</v>
      </c>
      <c r="K723" t="s">
        <v>232</v>
      </c>
      <c r="L723" t="s">
        <v>232</v>
      </c>
      <c r="M723" t="b">
        <v>0</v>
      </c>
      <c r="N723" t="b">
        <v>0</v>
      </c>
      <c r="O723" t="str">
        <f>_xlfn.XLOOKUP(WB_cost[[#This Row],[Склад]]&amp;WB_cost[[#This Row],[Тип поставки]],StatTbl[Join],StatTbl[Status])</f>
        <v>Игнорируем</v>
      </c>
    </row>
    <row r="724" spans="4:15" x14ac:dyDescent="0.45">
      <c r="D724" t="s">
        <v>260</v>
      </c>
      <c r="E724" t="s">
        <v>21</v>
      </c>
      <c r="F724" t="s">
        <v>107</v>
      </c>
      <c r="M724" t="b">
        <v>0</v>
      </c>
      <c r="N724" t="b">
        <v>1</v>
      </c>
      <c r="O724" t="str">
        <f>_xlfn.XLOOKUP(WB_cost[[#This Row],[Склад]]&amp;WB_cost[[#This Row],[Тип поставки]],StatTbl[Join],StatTbl[Status])</f>
        <v>Игнорируем</v>
      </c>
    </row>
    <row r="725" spans="4:15" x14ac:dyDescent="0.45">
      <c r="D725" t="s">
        <v>261</v>
      </c>
      <c r="E725" t="s">
        <v>21</v>
      </c>
      <c r="F725" t="s">
        <v>107</v>
      </c>
      <c r="M725" t="b">
        <v>0</v>
      </c>
      <c r="N725" t="b">
        <v>1</v>
      </c>
      <c r="O725" t="str">
        <f>_xlfn.XLOOKUP(WB_cost[[#This Row],[Склад]]&amp;WB_cost[[#This Row],[Тип поставки]],StatTbl[Join],StatTbl[Status])</f>
        <v>Игнорируем</v>
      </c>
    </row>
    <row r="726" spans="4:15" x14ac:dyDescent="0.45">
      <c r="D726" t="s">
        <v>262</v>
      </c>
      <c r="E726" t="s">
        <v>21</v>
      </c>
      <c r="F726" t="s">
        <v>107</v>
      </c>
      <c r="M726" t="b">
        <v>0</v>
      </c>
      <c r="N726" t="b">
        <v>1</v>
      </c>
      <c r="O726" t="str">
        <f>_xlfn.XLOOKUP(WB_cost[[#This Row],[Склад]]&amp;WB_cost[[#This Row],[Тип поставки]],StatTbl[Join],StatTbl[Status])</f>
        <v>Игнорируем</v>
      </c>
    </row>
    <row r="727" spans="4:15" x14ac:dyDescent="0.45">
      <c r="D727" t="s">
        <v>263</v>
      </c>
      <c r="E727" t="s">
        <v>21</v>
      </c>
      <c r="F727" t="s">
        <v>107</v>
      </c>
      <c r="M727" t="b">
        <v>0</v>
      </c>
      <c r="N727" t="b">
        <v>1</v>
      </c>
      <c r="O727" t="str">
        <f>_xlfn.XLOOKUP(WB_cost[[#This Row],[Склад]]&amp;WB_cost[[#This Row],[Тип поставки]],StatTbl[Join],StatTbl[Status])</f>
        <v>Игнорируем</v>
      </c>
    </row>
    <row r="728" spans="4:15" x14ac:dyDescent="0.45">
      <c r="D728" t="s">
        <v>264</v>
      </c>
      <c r="E728" t="s">
        <v>21</v>
      </c>
      <c r="F728" t="s">
        <v>107</v>
      </c>
      <c r="M728" t="b">
        <v>0</v>
      </c>
      <c r="N728" t="b">
        <v>1</v>
      </c>
      <c r="O728" t="str">
        <f>_xlfn.XLOOKUP(WB_cost[[#This Row],[Склад]]&amp;WB_cost[[#This Row],[Тип поставки]],StatTbl[Join],StatTbl[Status])</f>
        <v>Игнорируем</v>
      </c>
    </row>
    <row r="729" spans="4:15" x14ac:dyDescent="0.45">
      <c r="D729" t="s">
        <v>285</v>
      </c>
      <c r="E729" t="s">
        <v>21</v>
      </c>
      <c r="F729" t="s">
        <v>107</v>
      </c>
      <c r="M729" t="b">
        <v>0</v>
      </c>
      <c r="N729" t="b">
        <v>1</v>
      </c>
      <c r="O729" t="str">
        <f>_xlfn.XLOOKUP(WB_cost[[#This Row],[Склад]]&amp;WB_cost[[#This Row],[Тип поставки]],StatTbl[Join],StatTbl[Status])</f>
        <v>Игнорируем</v>
      </c>
    </row>
    <row r="730" spans="4:15" x14ac:dyDescent="0.45">
      <c r="D730" t="s">
        <v>286</v>
      </c>
      <c r="E730" t="s">
        <v>21</v>
      </c>
      <c r="F730" t="s">
        <v>107</v>
      </c>
      <c r="M730" t="b">
        <v>0</v>
      </c>
      <c r="N730" t="b">
        <v>1</v>
      </c>
      <c r="O730" t="str">
        <f>_xlfn.XLOOKUP(WB_cost[[#This Row],[Склад]]&amp;WB_cost[[#This Row],[Тип поставки]],StatTbl[Join],StatTbl[Status])</f>
        <v>Игнорируем</v>
      </c>
    </row>
    <row r="731" spans="4:15" x14ac:dyDescent="0.45">
      <c r="D731" t="s">
        <v>287</v>
      </c>
      <c r="E731" t="s">
        <v>21</v>
      </c>
      <c r="F731" t="s">
        <v>107</v>
      </c>
      <c r="M731" t="b">
        <v>0</v>
      </c>
      <c r="N731" t="b">
        <v>1</v>
      </c>
      <c r="O731" t="str">
        <f>_xlfn.XLOOKUP(WB_cost[[#This Row],[Склад]]&amp;WB_cost[[#This Row],[Тип поставки]],StatTbl[Join],StatTbl[Status])</f>
        <v>Игнорируем</v>
      </c>
    </row>
    <row r="732" spans="4:15" x14ac:dyDescent="0.45">
      <c r="D732" t="s">
        <v>288</v>
      </c>
      <c r="E732" t="s">
        <v>21</v>
      </c>
      <c r="F732" t="s">
        <v>107</v>
      </c>
      <c r="M732" t="b">
        <v>0</v>
      </c>
      <c r="N732" t="b">
        <v>1</v>
      </c>
      <c r="O732" t="str">
        <f>_xlfn.XLOOKUP(WB_cost[[#This Row],[Склад]]&amp;WB_cost[[#This Row],[Тип поставки]],StatTbl[Join],StatTbl[Status])</f>
        <v>Игнорируем</v>
      </c>
    </row>
    <row r="733" spans="4:15" x14ac:dyDescent="0.45">
      <c r="D733" t="s">
        <v>289</v>
      </c>
      <c r="E733" t="s">
        <v>21</v>
      </c>
      <c r="F733" t="s">
        <v>107</v>
      </c>
      <c r="M733" t="b">
        <v>0</v>
      </c>
      <c r="N733" t="b">
        <v>1</v>
      </c>
      <c r="O733" t="str">
        <f>_xlfn.XLOOKUP(WB_cost[[#This Row],[Склад]]&amp;WB_cost[[#This Row],[Тип поставки]],StatTbl[Join],StatTbl[Status])</f>
        <v>Игнорируем</v>
      </c>
    </row>
    <row r="734" spans="4:15" x14ac:dyDescent="0.45">
      <c r="D734" t="s">
        <v>353</v>
      </c>
      <c r="E734" t="s">
        <v>21</v>
      </c>
      <c r="F734" t="s">
        <v>107</v>
      </c>
      <c r="M734" t="b">
        <v>0</v>
      </c>
      <c r="N734" t="b">
        <v>1</v>
      </c>
      <c r="O734" t="str">
        <f>_xlfn.XLOOKUP(WB_cost[[#This Row],[Склад]]&amp;WB_cost[[#This Row],[Тип поставки]],StatTbl[Join],StatTbl[Status])</f>
        <v>Игнорируем</v>
      </c>
    </row>
    <row r="735" spans="4:15" x14ac:dyDescent="0.45">
      <c r="D735" t="s">
        <v>354</v>
      </c>
      <c r="E735" t="s">
        <v>21</v>
      </c>
      <c r="F735" t="s">
        <v>107</v>
      </c>
      <c r="M735" t="b">
        <v>0</v>
      </c>
      <c r="N735" t="b">
        <v>1</v>
      </c>
      <c r="O735" t="str">
        <f>_xlfn.XLOOKUP(WB_cost[[#This Row],[Склад]]&amp;WB_cost[[#This Row],[Тип поставки]],StatTbl[Join],StatTbl[Status])</f>
        <v>Игнорируем</v>
      </c>
    </row>
    <row r="736" spans="4:15" x14ac:dyDescent="0.45">
      <c r="D736" t="s">
        <v>357</v>
      </c>
      <c r="E736" t="s">
        <v>21</v>
      </c>
      <c r="F736" t="s">
        <v>107</v>
      </c>
      <c r="M736" t="b">
        <v>0</v>
      </c>
      <c r="N736" t="b">
        <v>1</v>
      </c>
      <c r="O736" t="str">
        <f>_xlfn.XLOOKUP(WB_cost[[#This Row],[Склад]]&amp;WB_cost[[#This Row],[Тип поставки]],StatTbl[Join],StatTbl[Status])</f>
        <v>Игнорируем</v>
      </c>
    </row>
    <row r="737" spans="4:15" x14ac:dyDescent="0.45">
      <c r="D737" t="s">
        <v>358</v>
      </c>
      <c r="E737" t="s">
        <v>21</v>
      </c>
      <c r="F737" t="s">
        <v>107</v>
      </c>
      <c r="M737" t="b">
        <v>0</v>
      </c>
      <c r="N737" t="b">
        <v>1</v>
      </c>
      <c r="O737" t="str">
        <f>_xlfn.XLOOKUP(WB_cost[[#This Row],[Склад]]&amp;WB_cost[[#This Row],[Тип поставки]],StatTbl[Join],StatTbl[Status])</f>
        <v>Игнорируем</v>
      </c>
    </row>
    <row r="738" spans="4:15" x14ac:dyDescent="0.45">
      <c r="D738" t="s">
        <v>359</v>
      </c>
      <c r="E738" t="s">
        <v>21</v>
      </c>
      <c r="F738" t="s">
        <v>107</v>
      </c>
      <c r="M738" t="b">
        <v>0</v>
      </c>
      <c r="N738" t="b">
        <v>1</v>
      </c>
      <c r="O738" t="str">
        <f>_xlfn.XLOOKUP(WB_cost[[#This Row],[Склад]]&amp;WB_cost[[#This Row],[Тип поставки]],StatTbl[Join],StatTbl[Status])</f>
        <v>Игнорируем</v>
      </c>
    </row>
    <row r="739" spans="4:15" x14ac:dyDescent="0.45">
      <c r="D739" t="s">
        <v>260</v>
      </c>
      <c r="E739" t="s">
        <v>21</v>
      </c>
      <c r="F739" t="s">
        <v>108</v>
      </c>
      <c r="G739" t="s">
        <v>194</v>
      </c>
      <c r="H739" t="s">
        <v>194</v>
      </c>
      <c r="I739" t="s">
        <v>296</v>
      </c>
      <c r="J739" t="s">
        <v>297</v>
      </c>
      <c r="K739" t="s">
        <v>212</v>
      </c>
      <c r="M739" t="b">
        <v>1</v>
      </c>
      <c r="N739" t="b">
        <v>0</v>
      </c>
      <c r="O739" t="str">
        <f>_xlfn.XLOOKUP(WB_cost[[#This Row],[Склад]]&amp;WB_cost[[#This Row],[Тип поставки]],StatTbl[Join],StatTbl[Status])</f>
        <v>Игнорируем</v>
      </c>
    </row>
    <row r="740" spans="4:15" x14ac:dyDescent="0.45">
      <c r="D740" t="s">
        <v>261</v>
      </c>
      <c r="E740" t="s">
        <v>21</v>
      </c>
      <c r="F740" t="s">
        <v>108</v>
      </c>
      <c r="G740" t="s">
        <v>194</v>
      </c>
      <c r="H740" t="s">
        <v>194</v>
      </c>
      <c r="I740" t="s">
        <v>296</v>
      </c>
      <c r="J740" t="s">
        <v>297</v>
      </c>
      <c r="K740" t="s">
        <v>212</v>
      </c>
      <c r="M740" t="b">
        <v>1</v>
      </c>
      <c r="N740" t="b">
        <v>0</v>
      </c>
      <c r="O740" t="str">
        <f>_xlfn.XLOOKUP(WB_cost[[#This Row],[Склад]]&amp;WB_cost[[#This Row],[Тип поставки]],StatTbl[Join],StatTbl[Status])</f>
        <v>Игнорируем</v>
      </c>
    </row>
    <row r="741" spans="4:15" x14ac:dyDescent="0.45">
      <c r="D741" t="s">
        <v>262</v>
      </c>
      <c r="E741" t="s">
        <v>21</v>
      </c>
      <c r="F741" t="s">
        <v>108</v>
      </c>
      <c r="G741" t="s">
        <v>194</v>
      </c>
      <c r="H741" t="s">
        <v>194</v>
      </c>
      <c r="I741" t="s">
        <v>296</v>
      </c>
      <c r="J741" t="s">
        <v>297</v>
      </c>
      <c r="K741" t="s">
        <v>212</v>
      </c>
      <c r="M741" t="b">
        <v>1</v>
      </c>
      <c r="N741" t="b">
        <v>0</v>
      </c>
      <c r="O741" t="str">
        <f>_xlfn.XLOOKUP(WB_cost[[#This Row],[Склад]]&amp;WB_cost[[#This Row],[Тип поставки]],StatTbl[Join],StatTbl[Status])</f>
        <v>Игнорируем</v>
      </c>
    </row>
    <row r="742" spans="4:15" x14ac:dyDescent="0.45">
      <c r="D742" t="s">
        <v>263</v>
      </c>
      <c r="E742" t="s">
        <v>21</v>
      </c>
      <c r="F742" t="s">
        <v>108</v>
      </c>
      <c r="G742" t="s">
        <v>194</v>
      </c>
      <c r="H742" t="s">
        <v>194</v>
      </c>
      <c r="I742" t="s">
        <v>296</v>
      </c>
      <c r="J742" t="s">
        <v>297</v>
      </c>
      <c r="K742" t="s">
        <v>212</v>
      </c>
      <c r="M742" t="b">
        <v>1</v>
      </c>
      <c r="N742" t="b">
        <v>0</v>
      </c>
      <c r="O742" t="str">
        <f>_xlfn.XLOOKUP(WB_cost[[#This Row],[Склад]]&amp;WB_cost[[#This Row],[Тип поставки]],StatTbl[Join],StatTbl[Status])</f>
        <v>Игнорируем</v>
      </c>
    </row>
    <row r="743" spans="4:15" x14ac:dyDescent="0.45">
      <c r="D743" t="s">
        <v>264</v>
      </c>
      <c r="E743" t="s">
        <v>21</v>
      </c>
      <c r="F743" t="s">
        <v>108</v>
      </c>
      <c r="G743" t="s">
        <v>194</v>
      </c>
      <c r="H743" t="s">
        <v>194</v>
      </c>
      <c r="I743" t="s">
        <v>296</v>
      </c>
      <c r="J743" t="s">
        <v>297</v>
      </c>
      <c r="K743" t="s">
        <v>212</v>
      </c>
      <c r="M743" t="b">
        <v>1</v>
      </c>
      <c r="N743" t="b">
        <v>0</v>
      </c>
      <c r="O743" t="str">
        <f>_xlfn.XLOOKUP(WB_cost[[#This Row],[Склад]]&amp;WB_cost[[#This Row],[Тип поставки]],StatTbl[Join],StatTbl[Status])</f>
        <v>Игнорируем</v>
      </c>
    </row>
    <row r="744" spans="4:15" x14ac:dyDescent="0.45">
      <c r="D744" t="s">
        <v>285</v>
      </c>
      <c r="E744" t="s">
        <v>21</v>
      </c>
      <c r="F744" t="s">
        <v>108</v>
      </c>
      <c r="G744" t="s">
        <v>194</v>
      </c>
      <c r="H744" t="s">
        <v>194</v>
      </c>
      <c r="I744" t="s">
        <v>296</v>
      </c>
      <c r="J744" t="s">
        <v>297</v>
      </c>
      <c r="K744" t="s">
        <v>212</v>
      </c>
      <c r="M744" t="b">
        <v>1</v>
      </c>
      <c r="N744" t="b">
        <v>0</v>
      </c>
      <c r="O744" t="str">
        <f>_xlfn.XLOOKUP(WB_cost[[#This Row],[Склад]]&amp;WB_cost[[#This Row],[Тип поставки]],StatTbl[Join],StatTbl[Status])</f>
        <v>Игнорируем</v>
      </c>
    </row>
    <row r="745" spans="4:15" x14ac:dyDescent="0.45">
      <c r="D745" t="s">
        <v>286</v>
      </c>
      <c r="E745" t="s">
        <v>21</v>
      </c>
      <c r="F745" t="s">
        <v>108</v>
      </c>
      <c r="G745" t="s">
        <v>194</v>
      </c>
      <c r="H745" t="s">
        <v>194</v>
      </c>
      <c r="I745" t="s">
        <v>296</v>
      </c>
      <c r="J745" t="s">
        <v>297</v>
      </c>
      <c r="K745" t="s">
        <v>212</v>
      </c>
      <c r="M745" t="b">
        <v>1</v>
      </c>
      <c r="N745" t="b">
        <v>0</v>
      </c>
      <c r="O745" t="str">
        <f>_xlfn.XLOOKUP(WB_cost[[#This Row],[Склад]]&amp;WB_cost[[#This Row],[Тип поставки]],StatTbl[Join],StatTbl[Status])</f>
        <v>Игнорируем</v>
      </c>
    </row>
    <row r="746" spans="4:15" x14ac:dyDescent="0.45">
      <c r="D746" t="s">
        <v>287</v>
      </c>
      <c r="E746" t="s">
        <v>21</v>
      </c>
      <c r="F746" t="s">
        <v>108</v>
      </c>
      <c r="G746" t="s">
        <v>194</v>
      </c>
      <c r="H746" t="s">
        <v>194</v>
      </c>
      <c r="I746" t="s">
        <v>296</v>
      </c>
      <c r="J746" t="s">
        <v>297</v>
      </c>
      <c r="K746" t="s">
        <v>212</v>
      </c>
      <c r="M746" t="b">
        <v>1</v>
      </c>
      <c r="N746" t="b">
        <v>0</v>
      </c>
      <c r="O746" t="str">
        <f>_xlfn.XLOOKUP(WB_cost[[#This Row],[Склад]]&amp;WB_cost[[#This Row],[Тип поставки]],StatTbl[Join],StatTbl[Status])</f>
        <v>Игнорируем</v>
      </c>
    </row>
    <row r="747" spans="4:15" x14ac:dyDescent="0.45">
      <c r="D747" t="s">
        <v>288</v>
      </c>
      <c r="E747" t="s">
        <v>21</v>
      </c>
      <c r="F747" t="s">
        <v>108</v>
      </c>
      <c r="G747" t="s">
        <v>194</v>
      </c>
      <c r="H747" t="s">
        <v>194</v>
      </c>
      <c r="I747" t="s">
        <v>296</v>
      </c>
      <c r="J747" t="s">
        <v>297</v>
      </c>
      <c r="K747" t="s">
        <v>212</v>
      </c>
      <c r="M747" t="b">
        <v>1</v>
      </c>
      <c r="N747" t="b">
        <v>0</v>
      </c>
      <c r="O747" t="str">
        <f>_xlfn.XLOOKUP(WB_cost[[#This Row],[Склад]]&amp;WB_cost[[#This Row],[Тип поставки]],StatTbl[Join],StatTbl[Status])</f>
        <v>Игнорируем</v>
      </c>
    </row>
    <row r="748" spans="4:15" x14ac:dyDescent="0.45">
      <c r="D748" t="s">
        <v>289</v>
      </c>
      <c r="E748" t="s">
        <v>21</v>
      </c>
      <c r="F748" t="s">
        <v>108</v>
      </c>
      <c r="G748" t="s">
        <v>194</v>
      </c>
      <c r="H748" t="s">
        <v>194</v>
      </c>
      <c r="I748" t="s">
        <v>296</v>
      </c>
      <c r="J748" t="s">
        <v>297</v>
      </c>
      <c r="K748" t="s">
        <v>212</v>
      </c>
      <c r="M748" t="b">
        <v>1</v>
      </c>
      <c r="N748" t="b">
        <v>0</v>
      </c>
      <c r="O748" t="str">
        <f>_xlfn.XLOOKUP(WB_cost[[#This Row],[Склад]]&amp;WB_cost[[#This Row],[Тип поставки]],StatTbl[Join],StatTbl[Status])</f>
        <v>Игнорируем</v>
      </c>
    </row>
    <row r="749" spans="4:15" x14ac:dyDescent="0.45">
      <c r="D749" t="s">
        <v>353</v>
      </c>
      <c r="E749" t="s">
        <v>21</v>
      </c>
      <c r="F749" t="s">
        <v>108</v>
      </c>
      <c r="G749" t="s">
        <v>194</v>
      </c>
      <c r="H749" t="s">
        <v>194</v>
      </c>
      <c r="I749" t="s">
        <v>296</v>
      </c>
      <c r="J749" t="s">
        <v>297</v>
      </c>
      <c r="K749" t="s">
        <v>212</v>
      </c>
      <c r="M749" t="b">
        <v>1</v>
      </c>
      <c r="N749" t="b">
        <v>0</v>
      </c>
      <c r="O749" t="str">
        <f>_xlfn.XLOOKUP(WB_cost[[#This Row],[Склад]]&amp;WB_cost[[#This Row],[Тип поставки]],StatTbl[Join],StatTbl[Status])</f>
        <v>Игнорируем</v>
      </c>
    </row>
    <row r="750" spans="4:15" x14ac:dyDescent="0.45">
      <c r="D750" t="s">
        <v>354</v>
      </c>
      <c r="E750" t="s">
        <v>21</v>
      </c>
      <c r="F750" t="s">
        <v>108</v>
      </c>
      <c r="G750" t="s">
        <v>194</v>
      </c>
      <c r="H750" t="s">
        <v>194</v>
      </c>
      <c r="I750" t="s">
        <v>296</v>
      </c>
      <c r="J750" t="s">
        <v>297</v>
      </c>
      <c r="K750" t="s">
        <v>212</v>
      </c>
      <c r="M750" t="b">
        <v>1</v>
      </c>
      <c r="N750" t="b">
        <v>0</v>
      </c>
      <c r="O750" t="str">
        <f>_xlfn.XLOOKUP(WB_cost[[#This Row],[Склад]]&amp;WB_cost[[#This Row],[Тип поставки]],StatTbl[Join],StatTbl[Status])</f>
        <v>Игнорируем</v>
      </c>
    </row>
    <row r="751" spans="4:15" x14ac:dyDescent="0.45">
      <c r="D751" t="s">
        <v>357</v>
      </c>
      <c r="E751" t="s">
        <v>21</v>
      </c>
      <c r="F751" t="s">
        <v>108</v>
      </c>
      <c r="G751" t="s">
        <v>194</v>
      </c>
      <c r="H751" t="s">
        <v>194</v>
      </c>
      <c r="I751" t="s">
        <v>296</v>
      </c>
      <c r="J751" t="s">
        <v>297</v>
      </c>
      <c r="K751" t="s">
        <v>212</v>
      </c>
      <c r="M751" t="b">
        <v>1</v>
      </c>
      <c r="N751" t="b">
        <v>0</v>
      </c>
      <c r="O751" t="str">
        <f>_xlfn.XLOOKUP(WB_cost[[#This Row],[Склад]]&amp;WB_cost[[#This Row],[Тип поставки]],StatTbl[Join],StatTbl[Status])</f>
        <v>Игнорируем</v>
      </c>
    </row>
    <row r="752" spans="4:15" x14ac:dyDescent="0.45">
      <c r="D752" t="s">
        <v>358</v>
      </c>
      <c r="E752" t="s">
        <v>21</v>
      </c>
      <c r="F752" t="s">
        <v>108</v>
      </c>
      <c r="G752" t="s">
        <v>194</v>
      </c>
      <c r="H752" t="s">
        <v>194</v>
      </c>
      <c r="I752" t="s">
        <v>296</v>
      </c>
      <c r="J752" t="s">
        <v>297</v>
      </c>
      <c r="K752" t="s">
        <v>212</v>
      </c>
      <c r="M752" t="b">
        <v>1</v>
      </c>
      <c r="N752" t="b">
        <v>0</v>
      </c>
      <c r="O752" t="str">
        <f>_xlfn.XLOOKUP(WB_cost[[#This Row],[Склад]]&amp;WB_cost[[#This Row],[Тип поставки]],StatTbl[Join],StatTbl[Status])</f>
        <v>Игнорируем</v>
      </c>
    </row>
    <row r="753" spans="4:15" x14ac:dyDescent="0.45">
      <c r="D753" t="s">
        <v>359</v>
      </c>
      <c r="E753" t="s">
        <v>21</v>
      </c>
      <c r="F753" t="s">
        <v>108</v>
      </c>
      <c r="G753" t="s">
        <v>194</v>
      </c>
      <c r="H753" t="s">
        <v>194</v>
      </c>
      <c r="I753" t="s">
        <v>296</v>
      </c>
      <c r="J753" t="s">
        <v>297</v>
      </c>
      <c r="K753" t="s">
        <v>212</v>
      </c>
      <c r="M753" t="b">
        <v>1</v>
      </c>
      <c r="N753" t="b">
        <v>0</v>
      </c>
      <c r="O753" t="str">
        <f>_xlfn.XLOOKUP(WB_cost[[#This Row],[Склад]]&amp;WB_cost[[#This Row],[Тип поставки]],StatTbl[Join],StatTbl[Status])</f>
        <v>Игнорируем</v>
      </c>
    </row>
    <row r="754" spans="4:15" x14ac:dyDescent="0.45">
      <c r="D754" t="s">
        <v>260</v>
      </c>
      <c r="E754" t="s">
        <v>21</v>
      </c>
      <c r="F754" t="s">
        <v>6</v>
      </c>
      <c r="M754" t="b">
        <v>0</v>
      </c>
      <c r="N754" t="b">
        <v>1</v>
      </c>
      <c r="O754" t="str">
        <f>_xlfn.XLOOKUP(WB_cost[[#This Row],[Склад]]&amp;WB_cost[[#This Row],[Тип поставки]],StatTbl[Join],StatTbl[Status])</f>
        <v>Игнорируем</v>
      </c>
    </row>
    <row r="755" spans="4:15" x14ac:dyDescent="0.45">
      <c r="D755" t="s">
        <v>261</v>
      </c>
      <c r="E755" t="s">
        <v>21</v>
      </c>
      <c r="F755" t="s">
        <v>6</v>
      </c>
      <c r="M755" t="b">
        <v>0</v>
      </c>
      <c r="N755" t="b">
        <v>1</v>
      </c>
      <c r="O755" t="str">
        <f>_xlfn.XLOOKUP(WB_cost[[#This Row],[Склад]]&amp;WB_cost[[#This Row],[Тип поставки]],StatTbl[Join],StatTbl[Status])</f>
        <v>Игнорируем</v>
      </c>
    </row>
    <row r="756" spans="4:15" x14ac:dyDescent="0.45">
      <c r="D756" t="s">
        <v>262</v>
      </c>
      <c r="E756" t="s">
        <v>21</v>
      </c>
      <c r="F756" t="s">
        <v>6</v>
      </c>
      <c r="M756" t="b">
        <v>0</v>
      </c>
      <c r="N756" t="b">
        <v>1</v>
      </c>
      <c r="O756" t="str">
        <f>_xlfn.XLOOKUP(WB_cost[[#This Row],[Склад]]&amp;WB_cost[[#This Row],[Тип поставки]],StatTbl[Join],StatTbl[Status])</f>
        <v>Игнорируем</v>
      </c>
    </row>
    <row r="757" spans="4:15" x14ac:dyDescent="0.45">
      <c r="D757" t="s">
        <v>263</v>
      </c>
      <c r="E757" t="s">
        <v>21</v>
      </c>
      <c r="F757" t="s">
        <v>6</v>
      </c>
      <c r="M757" t="b">
        <v>0</v>
      </c>
      <c r="N757" t="b">
        <v>1</v>
      </c>
      <c r="O757" t="str">
        <f>_xlfn.XLOOKUP(WB_cost[[#This Row],[Склад]]&amp;WB_cost[[#This Row],[Тип поставки]],StatTbl[Join],StatTbl[Status])</f>
        <v>Игнорируем</v>
      </c>
    </row>
    <row r="758" spans="4:15" x14ac:dyDescent="0.45">
      <c r="D758" t="s">
        <v>264</v>
      </c>
      <c r="E758" t="s">
        <v>21</v>
      </c>
      <c r="F758" t="s">
        <v>6</v>
      </c>
      <c r="M758" t="b">
        <v>0</v>
      </c>
      <c r="N758" t="b">
        <v>1</v>
      </c>
      <c r="O758" t="str">
        <f>_xlfn.XLOOKUP(WB_cost[[#This Row],[Склад]]&amp;WB_cost[[#This Row],[Тип поставки]],StatTbl[Join],StatTbl[Status])</f>
        <v>Игнорируем</v>
      </c>
    </row>
    <row r="759" spans="4:15" x14ac:dyDescent="0.45">
      <c r="D759" t="s">
        <v>285</v>
      </c>
      <c r="E759" t="s">
        <v>21</v>
      </c>
      <c r="F759" t="s">
        <v>6</v>
      </c>
      <c r="M759" t="b">
        <v>0</v>
      </c>
      <c r="N759" t="b">
        <v>1</v>
      </c>
      <c r="O759" t="str">
        <f>_xlfn.XLOOKUP(WB_cost[[#This Row],[Склад]]&amp;WB_cost[[#This Row],[Тип поставки]],StatTbl[Join],StatTbl[Status])</f>
        <v>Игнорируем</v>
      </c>
    </row>
    <row r="760" spans="4:15" x14ac:dyDescent="0.45">
      <c r="D760" t="s">
        <v>286</v>
      </c>
      <c r="E760" t="s">
        <v>21</v>
      </c>
      <c r="F760" t="s">
        <v>6</v>
      </c>
      <c r="M760" t="b">
        <v>0</v>
      </c>
      <c r="N760" t="b">
        <v>1</v>
      </c>
      <c r="O760" t="str">
        <f>_xlfn.XLOOKUP(WB_cost[[#This Row],[Склад]]&amp;WB_cost[[#This Row],[Тип поставки]],StatTbl[Join],StatTbl[Status])</f>
        <v>Игнорируем</v>
      </c>
    </row>
    <row r="761" spans="4:15" x14ac:dyDescent="0.45">
      <c r="D761" t="s">
        <v>287</v>
      </c>
      <c r="E761" t="s">
        <v>21</v>
      </c>
      <c r="F761" t="s">
        <v>6</v>
      </c>
      <c r="M761" t="b">
        <v>0</v>
      </c>
      <c r="N761" t="b">
        <v>1</v>
      </c>
      <c r="O761" t="str">
        <f>_xlfn.XLOOKUP(WB_cost[[#This Row],[Склад]]&amp;WB_cost[[#This Row],[Тип поставки]],StatTbl[Join],StatTbl[Status])</f>
        <v>Игнорируем</v>
      </c>
    </row>
    <row r="762" spans="4:15" x14ac:dyDescent="0.45">
      <c r="D762" t="s">
        <v>288</v>
      </c>
      <c r="E762" t="s">
        <v>21</v>
      </c>
      <c r="F762" t="s">
        <v>6</v>
      </c>
      <c r="M762" t="b">
        <v>0</v>
      </c>
      <c r="N762" t="b">
        <v>1</v>
      </c>
      <c r="O762" t="str">
        <f>_xlfn.XLOOKUP(WB_cost[[#This Row],[Склад]]&amp;WB_cost[[#This Row],[Тип поставки]],StatTbl[Join],StatTbl[Status])</f>
        <v>Игнорируем</v>
      </c>
    </row>
    <row r="763" spans="4:15" x14ac:dyDescent="0.45">
      <c r="D763" t="s">
        <v>289</v>
      </c>
      <c r="E763" t="s">
        <v>21</v>
      </c>
      <c r="F763" t="s">
        <v>6</v>
      </c>
      <c r="M763" t="b">
        <v>0</v>
      </c>
      <c r="N763" t="b">
        <v>1</v>
      </c>
      <c r="O763" t="str">
        <f>_xlfn.XLOOKUP(WB_cost[[#This Row],[Склад]]&amp;WB_cost[[#This Row],[Тип поставки]],StatTbl[Join],StatTbl[Status])</f>
        <v>Игнорируем</v>
      </c>
    </row>
    <row r="764" spans="4:15" x14ac:dyDescent="0.45">
      <c r="D764" t="s">
        <v>353</v>
      </c>
      <c r="E764" t="s">
        <v>21</v>
      </c>
      <c r="F764" t="s">
        <v>6</v>
      </c>
      <c r="M764" t="b">
        <v>0</v>
      </c>
      <c r="N764" t="b">
        <v>1</v>
      </c>
      <c r="O764" t="str">
        <f>_xlfn.XLOOKUP(WB_cost[[#This Row],[Склад]]&amp;WB_cost[[#This Row],[Тип поставки]],StatTbl[Join],StatTbl[Status])</f>
        <v>Игнорируем</v>
      </c>
    </row>
    <row r="765" spans="4:15" x14ac:dyDescent="0.45">
      <c r="D765" t="s">
        <v>354</v>
      </c>
      <c r="E765" t="s">
        <v>21</v>
      </c>
      <c r="F765" t="s">
        <v>6</v>
      </c>
      <c r="M765" t="b">
        <v>0</v>
      </c>
      <c r="N765" t="b">
        <v>1</v>
      </c>
      <c r="O765" t="str">
        <f>_xlfn.XLOOKUP(WB_cost[[#This Row],[Склад]]&amp;WB_cost[[#This Row],[Тип поставки]],StatTbl[Join],StatTbl[Status])</f>
        <v>Игнорируем</v>
      </c>
    </row>
    <row r="766" spans="4:15" x14ac:dyDescent="0.45">
      <c r="D766" t="s">
        <v>357</v>
      </c>
      <c r="E766" t="s">
        <v>21</v>
      </c>
      <c r="F766" t="s">
        <v>6</v>
      </c>
      <c r="M766" t="b">
        <v>0</v>
      </c>
      <c r="N766" t="b">
        <v>1</v>
      </c>
      <c r="O766" t="str">
        <f>_xlfn.XLOOKUP(WB_cost[[#This Row],[Склад]]&amp;WB_cost[[#This Row],[Тип поставки]],StatTbl[Join],StatTbl[Status])</f>
        <v>Игнорируем</v>
      </c>
    </row>
    <row r="767" spans="4:15" x14ac:dyDescent="0.45">
      <c r="D767" t="s">
        <v>358</v>
      </c>
      <c r="E767" t="s">
        <v>21</v>
      </c>
      <c r="F767" t="s">
        <v>6</v>
      </c>
      <c r="M767" t="b">
        <v>0</v>
      </c>
      <c r="N767" t="b">
        <v>1</v>
      </c>
      <c r="O767" t="str">
        <f>_xlfn.XLOOKUP(WB_cost[[#This Row],[Склад]]&amp;WB_cost[[#This Row],[Тип поставки]],StatTbl[Join],StatTbl[Status])</f>
        <v>Игнорируем</v>
      </c>
    </row>
    <row r="768" spans="4:15" x14ac:dyDescent="0.45">
      <c r="D768" t="s">
        <v>359</v>
      </c>
      <c r="E768" t="s">
        <v>21</v>
      </c>
      <c r="F768" t="s">
        <v>6</v>
      </c>
      <c r="M768" t="b">
        <v>0</v>
      </c>
      <c r="N768" t="b">
        <v>1</v>
      </c>
      <c r="O768" t="str">
        <f>_xlfn.XLOOKUP(WB_cost[[#This Row],[Склад]]&amp;WB_cost[[#This Row],[Тип поставки]],StatTbl[Join],StatTbl[Status])</f>
        <v>Игнорируем</v>
      </c>
    </row>
    <row r="769" spans="4:15" x14ac:dyDescent="0.45">
      <c r="D769" t="s">
        <v>260</v>
      </c>
      <c r="E769" t="s">
        <v>173</v>
      </c>
      <c r="F769" t="s">
        <v>107</v>
      </c>
      <c r="G769" t="s">
        <v>206</v>
      </c>
      <c r="H769" t="s">
        <v>206</v>
      </c>
      <c r="I769" t="s">
        <v>320</v>
      </c>
      <c r="J769" t="s">
        <v>321</v>
      </c>
      <c r="K769" t="s">
        <v>233</v>
      </c>
      <c r="L769" t="s">
        <v>233</v>
      </c>
      <c r="M769" t="b">
        <v>1</v>
      </c>
      <c r="N769" t="b">
        <v>0</v>
      </c>
      <c r="O769" t="str">
        <f>_xlfn.XLOOKUP(WB_cost[[#This Row],[Склад]]&amp;WB_cost[[#This Row],[Тип поставки]],StatTbl[Join],StatTbl[Status])</f>
        <v>Игнорируем</v>
      </c>
    </row>
    <row r="770" spans="4:15" x14ac:dyDescent="0.45">
      <c r="D770" t="s">
        <v>261</v>
      </c>
      <c r="E770" t="s">
        <v>173</v>
      </c>
      <c r="F770" t="s">
        <v>107</v>
      </c>
      <c r="G770" t="s">
        <v>206</v>
      </c>
      <c r="H770" t="s">
        <v>206</v>
      </c>
      <c r="I770" t="s">
        <v>320</v>
      </c>
      <c r="J770" t="s">
        <v>321</v>
      </c>
      <c r="K770" t="s">
        <v>233</v>
      </c>
      <c r="L770" t="s">
        <v>233</v>
      </c>
      <c r="M770" t="b">
        <v>1</v>
      </c>
      <c r="N770" t="b">
        <v>0</v>
      </c>
      <c r="O770" t="str">
        <f>_xlfn.XLOOKUP(WB_cost[[#This Row],[Склад]]&amp;WB_cost[[#This Row],[Тип поставки]],StatTbl[Join],StatTbl[Status])</f>
        <v>Игнорируем</v>
      </c>
    </row>
    <row r="771" spans="4:15" x14ac:dyDescent="0.45">
      <c r="D771" t="s">
        <v>262</v>
      </c>
      <c r="E771" t="s">
        <v>173</v>
      </c>
      <c r="F771" t="s">
        <v>107</v>
      </c>
      <c r="G771" t="s">
        <v>206</v>
      </c>
      <c r="H771" t="s">
        <v>206</v>
      </c>
      <c r="I771" t="s">
        <v>320</v>
      </c>
      <c r="J771" t="s">
        <v>321</v>
      </c>
      <c r="K771" t="s">
        <v>233</v>
      </c>
      <c r="L771" t="s">
        <v>233</v>
      </c>
      <c r="M771" t="b">
        <v>1</v>
      </c>
      <c r="N771" t="b">
        <v>0</v>
      </c>
      <c r="O771" t="str">
        <f>_xlfn.XLOOKUP(WB_cost[[#This Row],[Склад]]&amp;WB_cost[[#This Row],[Тип поставки]],StatTbl[Join],StatTbl[Status])</f>
        <v>Игнорируем</v>
      </c>
    </row>
    <row r="772" spans="4:15" x14ac:dyDescent="0.45">
      <c r="D772" t="s">
        <v>263</v>
      </c>
      <c r="E772" t="s">
        <v>173</v>
      </c>
      <c r="F772" t="s">
        <v>107</v>
      </c>
      <c r="G772" t="s">
        <v>206</v>
      </c>
      <c r="H772" t="s">
        <v>206</v>
      </c>
      <c r="I772" t="s">
        <v>320</v>
      </c>
      <c r="J772" t="s">
        <v>321</v>
      </c>
      <c r="K772" t="s">
        <v>233</v>
      </c>
      <c r="L772" t="s">
        <v>233</v>
      </c>
      <c r="M772" t="b">
        <v>1</v>
      </c>
      <c r="N772" t="b">
        <v>0</v>
      </c>
      <c r="O772" t="str">
        <f>_xlfn.XLOOKUP(WB_cost[[#This Row],[Склад]]&amp;WB_cost[[#This Row],[Тип поставки]],StatTbl[Join],StatTbl[Status])</f>
        <v>Игнорируем</v>
      </c>
    </row>
    <row r="773" spans="4:15" x14ac:dyDescent="0.45">
      <c r="D773" t="s">
        <v>264</v>
      </c>
      <c r="E773" t="s">
        <v>173</v>
      </c>
      <c r="F773" t="s">
        <v>107</v>
      </c>
      <c r="G773" t="s">
        <v>206</v>
      </c>
      <c r="H773" t="s">
        <v>206</v>
      </c>
      <c r="I773" t="s">
        <v>320</v>
      </c>
      <c r="J773" t="s">
        <v>321</v>
      </c>
      <c r="K773" t="s">
        <v>233</v>
      </c>
      <c r="L773" t="s">
        <v>233</v>
      </c>
      <c r="M773" t="b">
        <v>1</v>
      </c>
      <c r="N773" t="b">
        <v>0</v>
      </c>
      <c r="O773" t="str">
        <f>_xlfn.XLOOKUP(WB_cost[[#This Row],[Склад]]&amp;WB_cost[[#This Row],[Тип поставки]],StatTbl[Join],StatTbl[Status])</f>
        <v>Игнорируем</v>
      </c>
    </row>
    <row r="774" spans="4:15" x14ac:dyDescent="0.45">
      <c r="D774" t="s">
        <v>285</v>
      </c>
      <c r="E774" t="s">
        <v>173</v>
      </c>
      <c r="F774" t="s">
        <v>107</v>
      </c>
      <c r="G774" t="s">
        <v>206</v>
      </c>
      <c r="H774" t="s">
        <v>206</v>
      </c>
      <c r="I774" t="s">
        <v>320</v>
      </c>
      <c r="J774" t="s">
        <v>321</v>
      </c>
      <c r="K774" t="s">
        <v>233</v>
      </c>
      <c r="L774" t="s">
        <v>233</v>
      </c>
      <c r="M774" t="b">
        <v>1</v>
      </c>
      <c r="N774" t="b">
        <v>0</v>
      </c>
      <c r="O774" t="str">
        <f>_xlfn.XLOOKUP(WB_cost[[#This Row],[Склад]]&amp;WB_cost[[#This Row],[Тип поставки]],StatTbl[Join],StatTbl[Status])</f>
        <v>Игнорируем</v>
      </c>
    </row>
    <row r="775" spans="4:15" x14ac:dyDescent="0.45">
      <c r="D775" t="s">
        <v>286</v>
      </c>
      <c r="E775" t="s">
        <v>173</v>
      </c>
      <c r="F775" t="s">
        <v>107</v>
      </c>
      <c r="G775" t="s">
        <v>206</v>
      </c>
      <c r="H775" t="s">
        <v>206</v>
      </c>
      <c r="I775" t="s">
        <v>320</v>
      </c>
      <c r="J775" t="s">
        <v>321</v>
      </c>
      <c r="K775" t="s">
        <v>233</v>
      </c>
      <c r="L775" t="s">
        <v>233</v>
      </c>
      <c r="M775" t="b">
        <v>1</v>
      </c>
      <c r="N775" t="b">
        <v>0</v>
      </c>
      <c r="O775" t="str">
        <f>_xlfn.XLOOKUP(WB_cost[[#This Row],[Склад]]&amp;WB_cost[[#This Row],[Тип поставки]],StatTbl[Join],StatTbl[Status])</f>
        <v>Игнорируем</v>
      </c>
    </row>
    <row r="776" spans="4:15" x14ac:dyDescent="0.45">
      <c r="D776" t="s">
        <v>287</v>
      </c>
      <c r="E776" t="s">
        <v>173</v>
      </c>
      <c r="F776" t="s">
        <v>107</v>
      </c>
      <c r="G776" t="s">
        <v>206</v>
      </c>
      <c r="H776" t="s">
        <v>206</v>
      </c>
      <c r="I776" t="s">
        <v>320</v>
      </c>
      <c r="J776" t="s">
        <v>321</v>
      </c>
      <c r="K776" t="s">
        <v>233</v>
      </c>
      <c r="L776" t="s">
        <v>233</v>
      </c>
      <c r="M776" t="b">
        <v>1</v>
      </c>
      <c r="N776" t="b">
        <v>0</v>
      </c>
      <c r="O776" t="str">
        <f>_xlfn.XLOOKUP(WB_cost[[#This Row],[Склад]]&amp;WB_cost[[#This Row],[Тип поставки]],StatTbl[Join],StatTbl[Status])</f>
        <v>Игнорируем</v>
      </c>
    </row>
    <row r="777" spans="4:15" x14ac:dyDescent="0.45">
      <c r="D777" t="s">
        <v>288</v>
      </c>
      <c r="E777" t="s">
        <v>173</v>
      </c>
      <c r="F777" t="s">
        <v>107</v>
      </c>
      <c r="G777" t="s">
        <v>206</v>
      </c>
      <c r="H777" t="s">
        <v>206</v>
      </c>
      <c r="I777" t="s">
        <v>320</v>
      </c>
      <c r="J777" t="s">
        <v>321</v>
      </c>
      <c r="K777" t="s">
        <v>233</v>
      </c>
      <c r="L777" t="s">
        <v>233</v>
      </c>
      <c r="M777" t="b">
        <v>1</v>
      </c>
      <c r="N777" t="b">
        <v>0</v>
      </c>
      <c r="O777" t="str">
        <f>_xlfn.XLOOKUP(WB_cost[[#This Row],[Склад]]&amp;WB_cost[[#This Row],[Тип поставки]],StatTbl[Join],StatTbl[Status])</f>
        <v>Игнорируем</v>
      </c>
    </row>
    <row r="778" spans="4:15" x14ac:dyDescent="0.45">
      <c r="D778" t="s">
        <v>289</v>
      </c>
      <c r="E778" t="s">
        <v>173</v>
      </c>
      <c r="F778" t="s">
        <v>107</v>
      </c>
      <c r="G778" t="s">
        <v>206</v>
      </c>
      <c r="H778" t="s">
        <v>206</v>
      </c>
      <c r="I778" t="s">
        <v>320</v>
      </c>
      <c r="J778" t="s">
        <v>321</v>
      </c>
      <c r="K778" t="s">
        <v>233</v>
      </c>
      <c r="L778" t="s">
        <v>233</v>
      </c>
      <c r="M778" t="b">
        <v>1</v>
      </c>
      <c r="N778" t="b">
        <v>0</v>
      </c>
      <c r="O778" t="str">
        <f>_xlfn.XLOOKUP(WB_cost[[#This Row],[Склад]]&amp;WB_cost[[#This Row],[Тип поставки]],StatTbl[Join],StatTbl[Status])</f>
        <v>Игнорируем</v>
      </c>
    </row>
    <row r="779" spans="4:15" x14ac:dyDescent="0.45">
      <c r="D779" t="s">
        <v>353</v>
      </c>
      <c r="E779" t="s">
        <v>173</v>
      </c>
      <c r="F779" t="s">
        <v>107</v>
      </c>
      <c r="G779" t="s">
        <v>206</v>
      </c>
      <c r="H779" t="s">
        <v>206</v>
      </c>
      <c r="I779" t="s">
        <v>320</v>
      </c>
      <c r="J779" t="s">
        <v>321</v>
      </c>
      <c r="K779" t="s">
        <v>233</v>
      </c>
      <c r="L779" t="s">
        <v>233</v>
      </c>
      <c r="M779" t="b">
        <v>1</v>
      </c>
      <c r="N779" t="b">
        <v>0</v>
      </c>
      <c r="O779" t="str">
        <f>_xlfn.XLOOKUP(WB_cost[[#This Row],[Склад]]&amp;WB_cost[[#This Row],[Тип поставки]],StatTbl[Join],StatTbl[Status])</f>
        <v>Игнорируем</v>
      </c>
    </row>
    <row r="780" spans="4:15" x14ac:dyDescent="0.45">
      <c r="D780" t="s">
        <v>354</v>
      </c>
      <c r="E780" t="s">
        <v>173</v>
      </c>
      <c r="F780" t="s">
        <v>107</v>
      </c>
      <c r="G780" t="s">
        <v>206</v>
      </c>
      <c r="H780" t="s">
        <v>206</v>
      </c>
      <c r="I780" t="s">
        <v>320</v>
      </c>
      <c r="J780" t="s">
        <v>321</v>
      </c>
      <c r="K780" t="s">
        <v>233</v>
      </c>
      <c r="L780" t="s">
        <v>233</v>
      </c>
      <c r="M780" t="b">
        <v>1</v>
      </c>
      <c r="N780" t="b">
        <v>0</v>
      </c>
      <c r="O780" t="str">
        <f>_xlfn.XLOOKUP(WB_cost[[#This Row],[Склад]]&amp;WB_cost[[#This Row],[Тип поставки]],StatTbl[Join],StatTbl[Status])</f>
        <v>Игнорируем</v>
      </c>
    </row>
    <row r="781" spans="4:15" x14ac:dyDescent="0.45">
      <c r="D781" t="s">
        <v>357</v>
      </c>
      <c r="E781" t="s">
        <v>173</v>
      </c>
      <c r="F781" t="s">
        <v>107</v>
      </c>
      <c r="G781" t="s">
        <v>206</v>
      </c>
      <c r="H781" t="s">
        <v>206</v>
      </c>
      <c r="I781" t="s">
        <v>320</v>
      </c>
      <c r="J781" t="s">
        <v>321</v>
      </c>
      <c r="K781" t="s">
        <v>233</v>
      </c>
      <c r="L781" t="s">
        <v>233</v>
      </c>
      <c r="M781" t="b">
        <v>1</v>
      </c>
      <c r="N781" t="b">
        <v>0</v>
      </c>
      <c r="O781" t="str">
        <f>_xlfn.XLOOKUP(WB_cost[[#This Row],[Склад]]&amp;WB_cost[[#This Row],[Тип поставки]],StatTbl[Join],StatTbl[Status])</f>
        <v>Игнорируем</v>
      </c>
    </row>
    <row r="782" spans="4:15" x14ac:dyDescent="0.45">
      <c r="D782" t="s">
        <v>358</v>
      </c>
      <c r="E782" t="s">
        <v>173</v>
      </c>
      <c r="F782" t="s">
        <v>107</v>
      </c>
      <c r="G782" t="s">
        <v>206</v>
      </c>
      <c r="H782" t="s">
        <v>206</v>
      </c>
      <c r="I782" t="s">
        <v>320</v>
      </c>
      <c r="J782" t="s">
        <v>321</v>
      </c>
      <c r="K782" t="s">
        <v>233</v>
      </c>
      <c r="L782" t="s">
        <v>233</v>
      </c>
      <c r="M782" t="b">
        <v>1</v>
      </c>
      <c r="N782" t="b">
        <v>0</v>
      </c>
      <c r="O782" t="str">
        <f>_xlfn.XLOOKUP(WB_cost[[#This Row],[Склад]]&amp;WB_cost[[#This Row],[Тип поставки]],StatTbl[Join],StatTbl[Status])</f>
        <v>Игнорируем</v>
      </c>
    </row>
    <row r="783" spans="4:15" x14ac:dyDescent="0.45">
      <c r="D783" t="s">
        <v>359</v>
      </c>
      <c r="E783" t="s">
        <v>173</v>
      </c>
      <c r="F783" t="s">
        <v>107</v>
      </c>
      <c r="G783" t="s">
        <v>206</v>
      </c>
      <c r="H783" t="s">
        <v>206</v>
      </c>
      <c r="I783" t="s">
        <v>320</v>
      </c>
      <c r="J783" t="s">
        <v>321</v>
      </c>
      <c r="K783" t="s">
        <v>233</v>
      </c>
      <c r="L783" t="s">
        <v>233</v>
      </c>
      <c r="M783" t="b">
        <v>1</v>
      </c>
      <c r="N783" t="b">
        <v>0</v>
      </c>
      <c r="O783" t="str">
        <f>_xlfn.XLOOKUP(WB_cost[[#This Row],[Склад]]&amp;WB_cost[[#This Row],[Тип поставки]],StatTbl[Join],StatTbl[Status])</f>
        <v>Игнорируем</v>
      </c>
    </row>
    <row r="784" spans="4:15" x14ac:dyDescent="0.45">
      <c r="D784" t="s">
        <v>260</v>
      </c>
      <c r="E784" t="s">
        <v>173</v>
      </c>
      <c r="F784" t="s">
        <v>108</v>
      </c>
      <c r="M784" t="b">
        <v>0</v>
      </c>
      <c r="N784" t="b">
        <v>1</v>
      </c>
      <c r="O784" t="str">
        <f>_xlfn.XLOOKUP(WB_cost[[#This Row],[Склад]]&amp;WB_cost[[#This Row],[Тип поставки]],StatTbl[Join],StatTbl[Status])</f>
        <v>Игнорируем</v>
      </c>
    </row>
    <row r="785" spans="4:15" x14ac:dyDescent="0.45">
      <c r="D785" t="s">
        <v>261</v>
      </c>
      <c r="E785" t="s">
        <v>173</v>
      </c>
      <c r="F785" t="s">
        <v>108</v>
      </c>
      <c r="M785" t="b">
        <v>0</v>
      </c>
      <c r="N785" t="b">
        <v>1</v>
      </c>
      <c r="O785" t="str">
        <f>_xlfn.XLOOKUP(WB_cost[[#This Row],[Склад]]&amp;WB_cost[[#This Row],[Тип поставки]],StatTbl[Join],StatTbl[Status])</f>
        <v>Игнорируем</v>
      </c>
    </row>
    <row r="786" spans="4:15" x14ac:dyDescent="0.45">
      <c r="D786" t="s">
        <v>262</v>
      </c>
      <c r="E786" t="s">
        <v>173</v>
      </c>
      <c r="F786" t="s">
        <v>108</v>
      </c>
      <c r="M786" t="b">
        <v>0</v>
      </c>
      <c r="N786" t="b">
        <v>1</v>
      </c>
      <c r="O786" t="str">
        <f>_xlfn.XLOOKUP(WB_cost[[#This Row],[Склад]]&amp;WB_cost[[#This Row],[Тип поставки]],StatTbl[Join],StatTbl[Status])</f>
        <v>Игнорируем</v>
      </c>
    </row>
    <row r="787" spans="4:15" x14ac:dyDescent="0.45">
      <c r="D787" t="s">
        <v>263</v>
      </c>
      <c r="E787" t="s">
        <v>173</v>
      </c>
      <c r="F787" t="s">
        <v>108</v>
      </c>
      <c r="M787" t="b">
        <v>0</v>
      </c>
      <c r="N787" t="b">
        <v>1</v>
      </c>
      <c r="O787" t="str">
        <f>_xlfn.XLOOKUP(WB_cost[[#This Row],[Склад]]&amp;WB_cost[[#This Row],[Тип поставки]],StatTbl[Join],StatTbl[Status])</f>
        <v>Игнорируем</v>
      </c>
    </row>
    <row r="788" spans="4:15" x14ac:dyDescent="0.45">
      <c r="D788" t="s">
        <v>264</v>
      </c>
      <c r="E788" t="s">
        <v>173</v>
      </c>
      <c r="F788" t="s">
        <v>108</v>
      </c>
      <c r="M788" t="b">
        <v>0</v>
      </c>
      <c r="N788" t="b">
        <v>1</v>
      </c>
      <c r="O788" t="str">
        <f>_xlfn.XLOOKUP(WB_cost[[#This Row],[Склад]]&amp;WB_cost[[#This Row],[Тип поставки]],StatTbl[Join],StatTbl[Status])</f>
        <v>Игнорируем</v>
      </c>
    </row>
    <row r="789" spans="4:15" x14ac:dyDescent="0.45">
      <c r="D789" t="s">
        <v>285</v>
      </c>
      <c r="E789" t="s">
        <v>173</v>
      </c>
      <c r="F789" t="s">
        <v>108</v>
      </c>
      <c r="M789" t="b">
        <v>0</v>
      </c>
      <c r="N789" t="b">
        <v>1</v>
      </c>
      <c r="O789" t="str">
        <f>_xlfn.XLOOKUP(WB_cost[[#This Row],[Склад]]&amp;WB_cost[[#This Row],[Тип поставки]],StatTbl[Join],StatTbl[Status])</f>
        <v>Игнорируем</v>
      </c>
    </row>
    <row r="790" spans="4:15" x14ac:dyDescent="0.45">
      <c r="D790" t="s">
        <v>286</v>
      </c>
      <c r="E790" t="s">
        <v>173</v>
      </c>
      <c r="F790" t="s">
        <v>108</v>
      </c>
      <c r="M790" t="b">
        <v>0</v>
      </c>
      <c r="N790" t="b">
        <v>1</v>
      </c>
      <c r="O790" t="str">
        <f>_xlfn.XLOOKUP(WB_cost[[#This Row],[Склад]]&amp;WB_cost[[#This Row],[Тип поставки]],StatTbl[Join],StatTbl[Status])</f>
        <v>Игнорируем</v>
      </c>
    </row>
    <row r="791" spans="4:15" x14ac:dyDescent="0.45">
      <c r="D791" t="s">
        <v>287</v>
      </c>
      <c r="E791" t="s">
        <v>173</v>
      </c>
      <c r="F791" t="s">
        <v>108</v>
      </c>
      <c r="M791" t="b">
        <v>0</v>
      </c>
      <c r="N791" t="b">
        <v>1</v>
      </c>
      <c r="O791" t="str">
        <f>_xlfn.XLOOKUP(WB_cost[[#This Row],[Склад]]&amp;WB_cost[[#This Row],[Тип поставки]],StatTbl[Join],StatTbl[Status])</f>
        <v>Игнорируем</v>
      </c>
    </row>
    <row r="792" spans="4:15" x14ac:dyDescent="0.45">
      <c r="D792" t="s">
        <v>288</v>
      </c>
      <c r="E792" t="s">
        <v>173</v>
      </c>
      <c r="F792" t="s">
        <v>108</v>
      </c>
      <c r="M792" t="b">
        <v>0</v>
      </c>
      <c r="N792" t="b">
        <v>1</v>
      </c>
      <c r="O792" t="str">
        <f>_xlfn.XLOOKUP(WB_cost[[#This Row],[Склад]]&amp;WB_cost[[#This Row],[Тип поставки]],StatTbl[Join],StatTbl[Status])</f>
        <v>Игнорируем</v>
      </c>
    </row>
    <row r="793" spans="4:15" x14ac:dyDescent="0.45">
      <c r="D793" t="s">
        <v>289</v>
      </c>
      <c r="E793" t="s">
        <v>173</v>
      </c>
      <c r="F793" t="s">
        <v>108</v>
      </c>
      <c r="M793" t="b">
        <v>0</v>
      </c>
      <c r="N793" t="b">
        <v>1</v>
      </c>
      <c r="O793" t="str">
        <f>_xlfn.XLOOKUP(WB_cost[[#This Row],[Склад]]&amp;WB_cost[[#This Row],[Тип поставки]],StatTbl[Join],StatTbl[Status])</f>
        <v>Игнорируем</v>
      </c>
    </row>
    <row r="794" spans="4:15" x14ac:dyDescent="0.45">
      <c r="D794" t="s">
        <v>353</v>
      </c>
      <c r="E794" t="s">
        <v>173</v>
      </c>
      <c r="F794" t="s">
        <v>108</v>
      </c>
      <c r="M794" t="b">
        <v>0</v>
      </c>
      <c r="N794" t="b">
        <v>1</v>
      </c>
      <c r="O794" t="str">
        <f>_xlfn.XLOOKUP(WB_cost[[#This Row],[Склад]]&amp;WB_cost[[#This Row],[Тип поставки]],StatTbl[Join],StatTbl[Status])</f>
        <v>Игнорируем</v>
      </c>
    </row>
    <row r="795" spans="4:15" x14ac:dyDescent="0.45">
      <c r="D795" t="s">
        <v>354</v>
      </c>
      <c r="E795" t="s">
        <v>173</v>
      </c>
      <c r="F795" t="s">
        <v>108</v>
      </c>
      <c r="M795" t="b">
        <v>0</v>
      </c>
      <c r="N795" t="b">
        <v>1</v>
      </c>
      <c r="O795" t="str">
        <f>_xlfn.XLOOKUP(WB_cost[[#This Row],[Склад]]&amp;WB_cost[[#This Row],[Тип поставки]],StatTbl[Join],StatTbl[Status])</f>
        <v>Игнорируем</v>
      </c>
    </row>
    <row r="796" spans="4:15" x14ac:dyDescent="0.45">
      <c r="D796" t="s">
        <v>357</v>
      </c>
      <c r="E796" t="s">
        <v>173</v>
      </c>
      <c r="F796" t="s">
        <v>108</v>
      </c>
      <c r="M796" t="b">
        <v>0</v>
      </c>
      <c r="N796" t="b">
        <v>1</v>
      </c>
      <c r="O796" t="str">
        <f>_xlfn.XLOOKUP(WB_cost[[#This Row],[Склад]]&amp;WB_cost[[#This Row],[Тип поставки]],StatTbl[Join],StatTbl[Status])</f>
        <v>Игнорируем</v>
      </c>
    </row>
    <row r="797" spans="4:15" x14ac:dyDescent="0.45">
      <c r="D797" t="s">
        <v>358</v>
      </c>
      <c r="E797" t="s">
        <v>173</v>
      </c>
      <c r="F797" t="s">
        <v>108</v>
      </c>
      <c r="M797" t="b">
        <v>0</v>
      </c>
      <c r="N797" t="b">
        <v>1</v>
      </c>
      <c r="O797" t="str">
        <f>_xlfn.XLOOKUP(WB_cost[[#This Row],[Склад]]&amp;WB_cost[[#This Row],[Тип поставки]],StatTbl[Join],StatTbl[Status])</f>
        <v>Игнорируем</v>
      </c>
    </row>
    <row r="798" spans="4:15" x14ac:dyDescent="0.45">
      <c r="D798" t="s">
        <v>359</v>
      </c>
      <c r="E798" t="s">
        <v>173</v>
      </c>
      <c r="F798" t="s">
        <v>108</v>
      </c>
      <c r="M798" t="b">
        <v>0</v>
      </c>
      <c r="N798" t="b">
        <v>1</v>
      </c>
      <c r="O798" t="str">
        <f>_xlfn.XLOOKUP(WB_cost[[#This Row],[Склад]]&amp;WB_cost[[#This Row],[Тип поставки]],StatTbl[Join],StatTbl[Status])</f>
        <v>Игнорируем</v>
      </c>
    </row>
    <row r="799" spans="4:15" x14ac:dyDescent="0.45">
      <c r="D799" t="s">
        <v>260</v>
      </c>
      <c r="E799" t="s">
        <v>173</v>
      </c>
      <c r="F799" t="s">
        <v>6</v>
      </c>
      <c r="G799" t="s">
        <v>206</v>
      </c>
      <c r="H799" t="s">
        <v>206</v>
      </c>
      <c r="I799" t="s">
        <v>320</v>
      </c>
      <c r="J799" t="s">
        <v>321</v>
      </c>
      <c r="K799" t="s">
        <v>233</v>
      </c>
      <c r="L799" t="s">
        <v>233</v>
      </c>
      <c r="M799" t="b">
        <v>0</v>
      </c>
      <c r="N799" t="b">
        <v>0</v>
      </c>
      <c r="O799" t="str">
        <f>_xlfn.XLOOKUP(WB_cost[[#This Row],[Склад]]&amp;WB_cost[[#This Row],[Тип поставки]],StatTbl[Join],StatTbl[Status])</f>
        <v>Игнорируем</v>
      </c>
    </row>
    <row r="800" spans="4:15" x14ac:dyDescent="0.45">
      <c r="D800" t="s">
        <v>261</v>
      </c>
      <c r="E800" t="s">
        <v>173</v>
      </c>
      <c r="F800" t="s">
        <v>6</v>
      </c>
      <c r="G800" t="s">
        <v>206</v>
      </c>
      <c r="H800" t="s">
        <v>206</v>
      </c>
      <c r="I800" t="s">
        <v>320</v>
      </c>
      <c r="J800" t="s">
        <v>321</v>
      </c>
      <c r="K800" t="s">
        <v>233</v>
      </c>
      <c r="L800" t="s">
        <v>233</v>
      </c>
      <c r="M800" t="b">
        <v>0</v>
      </c>
      <c r="N800" t="b">
        <v>0</v>
      </c>
      <c r="O800" t="str">
        <f>_xlfn.XLOOKUP(WB_cost[[#This Row],[Склад]]&amp;WB_cost[[#This Row],[Тип поставки]],StatTbl[Join],StatTbl[Status])</f>
        <v>Игнорируем</v>
      </c>
    </row>
    <row r="801" spans="4:15" x14ac:dyDescent="0.45">
      <c r="D801" t="s">
        <v>262</v>
      </c>
      <c r="E801" t="s">
        <v>173</v>
      </c>
      <c r="F801" t="s">
        <v>6</v>
      </c>
      <c r="G801" t="s">
        <v>206</v>
      </c>
      <c r="H801" t="s">
        <v>206</v>
      </c>
      <c r="I801" t="s">
        <v>320</v>
      </c>
      <c r="J801" t="s">
        <v>321</v>
      </c>
      <c r="K801" t="s">
        <v>233</v>
      </c>
      <c r="L801" t="s">
        <v>233</v>
      </c>
      <c r="M801" t="b">
        <v>0</v>
      </c>
      <c r="N801" t="b">
        <v>0</v>
      </c>
      <c r="O801" t="str">
        <f>_xlfn.XLOOKUP(WB_cost[[#This Row],[Склад]]&amp;WB_cost[[#This Row],[Тип поставки]],StatTbl[Join],StatTbl[Status])</f>
        <v>Игнорируем</v>
      </c>
    </row>
    <row r="802" spans="4:15" x14ac:dyDescent="0.45">
      <c r="D802" t="s">
        <v>263</v>
      </c>
      <c r="E802" t="s">
        <v>173</v>
      </c>
      <c r="F802" t="s">
        <v>6</v>
      </c>
      <c r="G802" t="s">
        <v>206</v>
      </c>
      <c r="H802" t="s">
        <v>206</v>
      </c>
      <c r="I802" t="s">
        <v>320</v>
      </c>
      <c r="J802" t="s">
        <v>321</v>
      </c>
      <c r="K802" t="s">
        <v>233</v>
      </c>
      <c r="L802" t="s">
        <v>233</v>
      </c>
      <c r="M802" t="b">
        <v>0</v>
      </c>
      <c r="N802" t="b">
        <v>0</v>
      </c>
      <c r="O802" t="str">
        <f>_xlfn.XLOOKUP(WB_cost[[#This Row],[Склад]]&amp;WB_cost[[#This Row],[Тип поставки]],StatTbl[Join],StatTbl[Status])</f>
        <v>Игнорируем</v>
      </c>
    </row>
    <row r="803" spans="4:15" x14ac:dyDescent="0.45">
      <c r="D803" t="s">
        <v>264</v>
      </c>
      <c r="E803" t="s">
        <v>173</v>
      </c>
      <c r="F803" t="s">
        <v>6</v>
      </c>
      <c r="G803" t="s">
        <v>206</v>
      </c>
      <c r="H803" t="s">
        <v>206</v>
      </c>
      <c r="I803" t="s">
        <v>320</v>
      </c>
      <c r="J803" t="s">
        <v>321</v>
      </c>
      <c r="K803" t="s">
        <v>233</v>
      </c>
      <c r="L803" t="s">
        <v>233</v>
      </c>
      <c r="M803" t="b">
        <v>0</v>
      </c>
      <c r="N803" t="b">
        <v>0</v>
      </c>
      <c r="O803" t="str">
        <f>_xlfn.XLOOKUP(WB_cost[[#This Row],[Склад]]&amp;WB_cost[[#This Row],[Тип поставки]],StatTbl[Join],StatTbl[Status])</f>
        <v>Игнорируем</v>
      </c>
    </row>
    <row r="804" spans="4:15" x14ac:dyDescent="0.45">
      <c r="D804" t="s">
        <v>285</v>
      </c>
      <c r="E804" t="s">
        <v>173</v>
      </c>
      <c r="F804" t="s">
        <v>6</v>
      </c>
      <c r="G804" t="s">
        <v>206</v>
      </c>
      <c r="H804" t="s">
        <v>206</v>
      </c>
      <c r="I804" t="s">
        <v>320</v>
      </c>
      <c r="J804" t="s">
        <v>321</v>
      </c>
      <c r="K804" t="s">
        <v>233</v>
      </c>
      <c r="L804" t="s">
        <v>233</v>
      </c>
      <c r="M804" t="b">
        <v>0</v>
      </c>
      <c r="N804" t="b">
        <v>0</v>
      </c>
      <c r="O804" t="str">
        <f>_xlfn.XLOOKUP(WB_cost[[#This Row],[Склад]]&amp;WB_cost[[#This Row],[Тип поставки]],StatTbl[Join],StatTbl[Status])</f>
        <v>Игнорируем</v>
      </c>
    </row>
    <row r="805" spans="4:15" x14ac:dyDescent="0.45">
      <c r="D805" t="s">
        <v>286</v>
      </c>
      <c r="E805" t="s">
        <v>173</v>
      </c>
      <c r="F805" t="s">
        <v>6</v>
      </c>
      <c r="G805" t="s">
        <v>206</v>
      </c>
      <c r="H805" t="s">
        <v>206</v>
      </c>
      <c r="I805" t="s">
        <v>320</v>
      </c>
      <c r="J805" t="s">
        <v>321</v>
      </c>
      <c r="K805" t="s">
        <v>233</v>
      </c>
      <c r="L805" t="s">
        <v>233</v>
      </c>
      <c r="M805" t="b">
        <v>0</v>
      </c>
      <c r="N805" t="b">
        <v>0</v>
      </c>
      <c r="O805" t="str">
        <f>_xlfn.XLOOKUP(WB_cost[[#This Row],[Склад]]&amp;WB_cost[[#This Row],[Тип поставки]],StatTbl[Join],StatTbl[Status])</f>
        <v>Игнорируем</v>
      </c>
    </row>
    <row r="806" spans="4:15" x14ac:dyDescent="0.45">
      <c r="D806" t="s">
        <v>287</v>
      </c>
      <c r="E806" t="s">
        <v>173</v>
      </c>
      <c r="F806" t="s">
        <v>6</v>
      </c>
      <c r="G806" t="s">
        <v>206</v>
      </c>
      <c r="H806" t="s">
        <v>206</v>
      </c>
      <c r="I806" t="s">
        <v>320</v>
      </c>
      <c r="J806" t="s">
        <v>321</v>
      </c>
      <c r="K806" t="s">
        <v>233</v>
      </c>
      <c r="L806" t="s">
        <v>233</v>
      </c>
      <c r="M806" t="b">
        <v>0</v>
      </c>
      <c r="N806" t="b">
        <v>0</v>
      </c>
      <c r="O806" t="str">
        <f>_xlfn.XLOOKUP(WB_cost[[#This Row],[Склад]]&amp;WB_cost[[#This Row],[Тип поставки]],StatTbl[Join],StatTbl[Status])</f>
        <v>Игнорируем</v>
      </c>
    </row>
    <row r="807" spans="4:15" x14ac:dyDescent="0.45">
      <c r="D807" t="s">
        <v>288</v>
      </c>
      <c r="E807" t="s">
        <v>173</v>
      </c>
      <c r="F807" t="s">
        <v>6</v>
      </c>
      <c r="G807" t="s">
        <v>206</v>
      </c>
      <c r="H807" t="s">
        <v>206</v>
      </c>
      <c r="I807" t="s">
        <v>320</v>
      </c>
      <c r="J807" t="s">
        <v>321</v>
      </c>
      <c r="K807" t="s">
        <v>233</v>
      </c>
      <c r="L807" t="s">
        <v>233</v>
      </c>
      <c r="M807" t="b">
        <v>0</v>
      </c>
      <c r="N807" t="b">
        <v>0</v>
      </c>
      <c r="O807" t="str">
        <f>_xlfn.XLOOKUP(WB_cost[[#This Row],[Склад]]&amp;WB_cost[[#This Row],[Тип поставки]],StatTbl[Join],StatTbl[Status])</f>
        <v>Игнорируем</v>
      </c>
    </row>
    <row r="808" spans="4:15" x14ac:dyDescent="0.45">
      <c r="D808" t="s">
        <v>289</v>
      </c>
      <c r="E808" t="s">
        <v>173</v>
      </c>
      <c r="F808" t="s">
        <v>6</v>
      </c>
      <c r="G808" t="s">
        <v>206</v>
      </c>
      <c r="H808" t="s">
        <v>206</v>
      </c>
      <c r="I808" t="s">
        <v>320</v>
      </c>
      <c r="J808" t="s">
        <v>321</v>
      </c>
      <c r="K808" t="s">
        <v>233</v>
      </c>
      <c r="L808" t="s">
        <v>233</v>
      </c>
      <c r="M808" t="b">
        <v>0</v>
      </c>
      <c r="N808" t="b">
        <v>0</v>
      </c>
      <c r="O808" t="str">
        <f>_xlfn.XLOOKUP(WB_cost[[#This Row],[Склад]]&amp;WB_cost[[#This Row],[Тип поставки]],StatTbl[Join],StatTbl[Status])</f>
        <v>Игнорируем</v>
      </c>
    </row>
    <row r="809" spans="4:15" x14ac:dyDescent="0.45">
      <c r="D809" t="s">
        <v>353</v>
      </c>
      <c r="E809" t="s">
        <v>173</v>
      </c>
      <c r="F809" t="s">
        <v>6</v>
      </c>
      <c r="G809" t="s">
        <v>206</v>
      </c>
      <c r="H809" t="s">
        <v>206</v>
      </c>
      <c r="I809" t="s">
        <v>320</v>
      </c>
      <c r="J809" t="s">
        <v>321</v>
      </c>
      <c r="K809" t="s">
        <v>233</v>
      </c>
      <c r="L809" t="s">
        <v>233</v>
      </c>
      <c r="M809" t="b">
        <v>0</v>
      </c>
      <c r="N809" t="b">
        <v>0</v>
      </c>
      <c r="O809" t="str">
        <f>_xlfn.XLOOKUP(WB_cost[[#This Row],[Склад]]&amp;WB_cost[[#This Row],[Тип поставки]],StatTbl[Join],StatTbl[Status])</f>
        <v>Игнорируем</v>
      </c>
    </row>
    <row r="810" spans="4:15" x14ac:dyDescent="0.45">
      <c r="D810" t="s">
        <v>354</v>
      </c>
      <c r="E810" t="s">
        <v>173</v>
      </c>
      <c r="F810" t="s">
        <v>6</v>
      </c>
      <c r="G810" t="s">
        <v>206</v>
      </c>
      <c r="H810" t="s">
        <v>206</v>
      </c>
      <c r="I810" t="s">
        <v>320</v>
      </c>
      <c r="J810" t="s">
        <v>321</v>
      </c>
      <c r="K810" t="s">
        <v>233</v>
      </c>
      <c r="L810" t="s">
        <v>233</v>
      </c>
      <c r="M810" t="b">
        <v>0</v>
      </c>
      <c r="N810" t="b">
        <v>0</v>
      </c>
      <c r="O810" t="str">
        <f>_xlfn.XLOOKUP(WB_cost[[#This Row],[Склад]]&amp;WB_cost[[#This Row],[Тип поставки]],StatTbl[Join],StatTbl[Status])</f>
        <v>Игнорируем</v>
      </c>
    </row>
    <row r="811" spans="4:15" x14ac:dyDescent="0.45">
      <c r="D811" t="s">
        <v>357</v>
      </c>
      <c r="E811" t="s">
        <v>173</v>
      </c>
      <c r="F811" t="s">
        <v>6</v>
      </c>
      <c r="G811" t="s">
        <v>206</v>
      </c>
      <c r="H811" t="s">
        <v>206</v>
      </c>
      <c r="I811" t="s">
        <v>320</v>
      </c>
      <c r="J811" t="s">
        <v>321</v>
      </c>
      <c r="K811" t="s">
        <v>233</v>
      </c>
      <c r="L811" t="s">
        <v>233</v>
      </c>
      <c r="M811" t="b">
        <v>0</v>
      </c>
      <c r="N811" t="b">
        <v>0</v>
      </c>
      <c r="O811" t="str">
        <f>_xlfn.XLOOKUP(WB_cost[[#This Row],[Склад]]&amp;WB_cost[[#This Row],[Тип поставки]],StatTbl[Join],StatTbl[Status])</f>
        <v>Игнорируем</v>
      </c>
    </row>
    <row r="812" spans="4:15" x14ac:dyDescent="0.45">
      <c r="D812" t="s">
        <v>358</v>
      </c>
      <c r="E812" t="s">
        <v>173</v>
      </c>
      <c r="F812" t="s">
        <v>6</v>
      </c>
      <c r="G812" t="s">
        <v>206</v>
      </c>
      <c r="H812" t="s">
        <v>206</v>
      </c>
      <c r="I812" t="s">
        <v>320</v>
      </c>
      <c r="J812" t="s">
        <v>321</v>
      </c>
      <c r="K812" t="s">
        <v>233</v>
      </c>
      <c r="L812" t="s">
        <v>233</v>
      </c>
      <c r="M812" t="b">
        <v>0</v>
      </c>
      <c r="N812" t="b">
        <v>0</v>
      </c>
      <c r="O812" t="str">
        <f>_xlfn.XLOOKUP(WB_cost[[#This Row],[Склад]]&amp;WB_cost[[#This Row],[Тип поставки]],StatTbl[Join],StatTbl[Status])</f>
        <v>Игнорируем</v>
      </c>
    </row>
    <row r="813" spans="4:15" x14ac:dyDescent="0.45">
      <c r="D813" t="s">
        <v>359</v>
      </c>
      <c r="E813" t="s">
        <v>173</v>
      </c>
      <c r="F813" t="s">
        <v>6</v>
      </c>
      <c r="G813" t="s">
        <v>206</v>
      </c>
      <c r="H813" t="s">
        <v>206</v>
      </c>
      <c r="I813" t="s">
        <v>320</v>
      </c>
      <c r="J813" t="s">
        <v>321</v>
      </c>
      <c r="K813" t="s">
        <v>233</v>
      </c>
      <c r="L813" t="s">
        <v>233</v>
      </c>
      <c r="M813" t="b">
        <v>0</v>
      </c>
      <c r="N813" t="b">
        <v>0</v>
      </c>
      <c r="O813" t="str">
        <f>_xlfn.XLOOKUP(WB_cost[[#This Row],[Склад]]&amp;WB_cost[[#This Row],[Тип поставки]],StatTbl[Join],StatTbl[Status])</f>
        <v>Игнорируем</v>
      </c>
    </row>
    <row r="814" spans="4:15" x14ac:dyDescent="0.45">
      <c r="D814" t="s">
        <v>260</v>
      </c>
      <c r="E814" t="s">
        <v>23</v>
      </c>
      <c r="F814" t="s">
        <v>107</v>
      </c>
      <c r="G814" t="s">
        <v>195</v>
      </c>
      <c r="H814" t="s">
        <v>195</v>
      </c>
      <c r="I814" t="s">
        <v>300</v>
      </c>
      <c r="J814" t="s">
        <v>301</v>
      </c>
      <c r="K814" t="s">
        <v>227</v>
      </c>
      <c r="L814" t="s">
        <v>227</v>
      </c>
      <c r="M814" t="b">
        <v>1</v>
      </c>
      <c r="N814" t="b">
        <v>0</v>
      </c>
      <c r="O814" t="str">
        <f>_xlfn.XLOOKUP(WB_cost[[#This Row],[Склад]]&amp;WB_cost[[#This Row],[Тип поставки]],StatTbl[Join],StatTbl[Status])</f>
        <v>Игнорируем</v>
      </c>
    </row>
    <row r="815" spans="4:15" x14ac:dyDescent="0.45">
      <c r="D815" t="s">
        <v>261</v>
      </c>
      <c r="E815" t="s">
        <v>23</v>
      </c>
      <c r="F815" t="s">
        <v>107</v>
      </c>
      <c r="G815" t="s">
        <v>195</v>
      </c>
      <c r="H815" t="s">
        <v>195</v>
      </c>
      <c r="I815" t="s">
        <v>300</v>
      </c>
      <c r="J815" t="s">
        <v>301</v>
      </c>
      <c r="K815" t="s">
        <v>227</v>
      </c>
      <c r="L815" t="s">
        <v>227</v>
      </c>
      <c r="M815" t="b">
        <v>1</v>
      </c>
      <c r="N815" t="b">
        <v>0</v>
      </c>
      <c r="O815" t="str">
        <f>_xlfn.XLOOKUP(WB_cost[[#This Row],[Склад]]&amp;WB_cost[[#This Row],[Тип поставки]],StatTbl[Join],StatTbl[Status])</f>
        <v>Игнорируем</v>
      </c>
    </row>
    <row r="816" spans="4:15" x14ac:dyDescent="0.45">
      <c r="D816" t="s">
        <v>262</v>
      </c>
      <c r="E816" t="s">
        <v>23</v>
      </c>
      <c r="F816" t="s">
        <v>107</v>
      </c>
      <c r="G816" t="s">
        <v>195</v>
      </c>
      <c r="H816" t="s">
        <v>195</v>
      </c>
      <c r="I816" t="s">
        <v>300</v>
      </c>
      <c r="J816" t="s">
        <v>301</v>
      </c>
      <c r="K816" t="s">
        <v>227</v>
      </c>
      <c r="L816" t="s">
        <v>227</v>
      </c>
      <c r="M816" t="b">
        <v>1</v>
      </c>
      <c r="N816" t="b">
        <v>0</v>
      </c>
      <c r="O816" t="str">
        <f>_xlfn.XLOOKUP(WB_cost[[#This Row],[Склад]]&amp;WB_cost[[#This Row],[Тип поставки]],StatTbl[Join],StatTbl[Status])</f>
        <v>Игнорируем</v>
      </c>
    </row>
    <row r="817" spans="4:15" x14ac:dyDescent="0.45">
      <c r="D817" t="s">
        <v>263</v>
      </c>
      <c r="E817" t="s">
        <v>23</v>
      </c>
      <c r="F817" t="s">
        <v>107</v>
      </c>
      <c r="G817" t="s">
        <v>195</v>
      </c>
      <c r="H817" t="s">
        <v>195</v>
      </c>
      <c r="I817" t="s">
        <v>300</v>
      </c>
      <c r="J817" t="s">
        <v>301</v>
      </c>
      <c r="K817" t="s">
        <v>227</v>
      </c>
      <c r="L817" t="s">
        <v>227</v>
      </c>
      <c r="M817" t="b">
        <v>1</v>
      </c>
      <c r="N817" t="b">
        <v>0</v>
      </c>
      <c r="O817" t="str">
        <f>_xlfn.XLOOKUP(WB_cost[[#This Row],[Склад]]&amp;WB_cost[[#This Row],[Тип поставки]],StatTbl[Join],StatTbl[Status])</f>
        <v>Игнорируем</v>
      </c>
    </row>
    <row r="818" spans="4:15" x14ac:dyDescent="0.45">
      <c r="D818" t="s">
        <v>264</v>
      </c>
      <c r="E818" t="s">
        <v>23</v>
      </c>
      <c r="F818" t="s">
        <v>107</v>
      </c>
      <c r="G818" t="s">
        <v>195</v>
      </c>
      <c r="H818" t="s">
        <v>195</v>
      </c>
      <c r="I818" t="s">
        <v>300</v>
      </c>
      <c r="J818" t="s">
        <v>301</v>
      </c>
      <c r="K818" t="s">
        <v>227</v>
      </c>
      <c r="L818" t="s">
        <v>227</v>
      </c>
      <c r="M818" t="b">
        <v>1</v>
      </c>
      <c r="N818" t="b">
        <v>0</v>
      </c>
      <c r="O818" t="str">
        <f>_xlfn.XLOOKUP(WB_cost[[#This Row],[Склад]]&amp;WB_cost[[#This Row],[Тип поставки]],StatTbl[Join],StatTbl[Status])</f>
        <v>Игнорируем</v>
      </c>
    </row>
    <row r="819" spans="4:15" x14ac:dyDescent="0.45">
      <c r="D819" t="s">
        <v>285</v>
      </c>
      <c r="E819" t="s">
        <v>23</v>
      </c>
      <c r="F819" t="s">
        <v>107</v>
      </c>
      <c r="G819" t="s">
        <v>195</v>
      </c>
      <c r="H819" t="s">
        <v>195</v>
      </c>
      <c r="I819" t="s">
        <v>300</v>
      </c>
      <c r="J819" t="s">
        <v>301</v>
      </c>
      <c r="K819" t="s">
        <v>227</v>
      </c>
      <c r="L819" t="s">
        <v>227</v>
      </c>
      <c r="M819" t="b">
        <v>1</v>
      </c>
      <c r="N819" t="b">
        <v>0</v>
      </c>
      <c r="O819" t="str">
        <f>_xlfn.XLOOKUP(WB_cost[[#This Row],[Склад]]&amp;WB_cost[[#This Row],[Тип поставки]],StatTbl[Join],StatTbl[Status])</f>
        <v>Игнорируем</v>
      </c>
    </row>
    <row r="820" spans="4:15" x14ac:dyDescent="0.45">
      <c r="D820" t="s">
        <v>286</v>
      </c>
      <c r="E820" t="s">
        <v>23</v>
      </c>
      <c r="F820" t="s">
        <v>107</v>
      </c>
      <c r="G820" t="s">
        <v>195</v>
      </c>
      <c r="H820" t="s">
        <v>195</v>
      </c>
      <c r="I820" t="s">
        <v>300</v>
      </c>
      <c r="J820" t="s">
        <v>301</v>
      </c>
      <c r="K820" t="s">
        <v>227</v>
      </c>
      <c r="L820" t="s">
        <v>227</v>
      </c>
      <c r="M820" t="b">
        <v>1</v>
      </c>
      <c r="N820" t="b">
        <v>0</v>
      </c>
      <c r="O820" t="str">
        <f>_xlfn.XLOOKUP(WB_cost[[#This Row],[Склад]]&amp;WB_cost[[#This Row],[Тип поставки]],StatTbl[Join],StatTbl[Status])</f>
        <v>Игнорируем</v>
      </c>
    </row>
    <row r="821" spans="4:15" x14ac:dyDescent="0.45">
      <c r="D821" t="s">
        <v>287</v>
      </c>
      <c r="E821" t="s">
        <v>23</v>
      </c>
      <c r="F821" t="s">
        <v>107</v>
      </c>
      <c r="G821" t="s">
        <v>195</v>
      </c>
      <c r="H821" t="s">
        <v>195</v>
      </c>
      <c r="I821" t="s">
        <v>300</v>
      </c>
      <c r="J821" t="s">
        <v>301</v>
      </c>
      <c r="K821" t="s">
        <v>227</v>
      </c>
      <c r="L821" t="s">
        <v>227</v>
      </c>
      <c r="M821" t="b">
        <v>1</v>
      </c>
      <c r="N821" t="b">
        <v>0</v>
      </c>
      <c r="O821" t="str">
        <f>_xlfn.XLOOKUP(WB_cost[[#This Row],[Склад]]&amp;WB_cost[[#This Row],[Тип поставки]],StatTbl[Join],StatTbl[Status])</f>
        <v>Игнорируем</v>
      </c>
    </row>
    <row r="822" spans="4:15" x14ac:dyDescent="0.45">
      <c r="D822" t="s">
        <v>288</v>
      </c>
      <c r="E822" t="s">
        <v>23</v>
      </c>
      <c r="F822" t="s">
        <v>107</v>
      </c>
      <c r="G822" t="s">
        <v>195</v>
      </c>
      <c r="H822" t="s">
        <v>195</v>
      </c>
      <c r="I822" t="s">
        <v>300</v>
      </c>
      <c r="J822" t="s">
        <v>301</v>
      </c>
      <c r="K822" t="s">
        <v>227</v>
      </c>
      <c r="L822" t="s">
        <v>227</v>
      </c>
      <c r="M822" t="b">
        <v>1</v>
      </c>
      <c r="N822" t="b">
        <v>0</v>
      </c>
      <c r="O822" t="str">
        <f>_xlfn.XLOOKUP(WB_cost[[#This Row],[Склад]]&amp;WB_cost[[#This Row],[Тип поставки]],StatTbl[Join],StatTbl[Status])</f>
        <v>Игнорируем</v>
      </c>
    </row>
    <row r="823" spans="4:15" x14ac:dyDescent="0.45">
      <c r="D823" t="s">
        <v>289</v>
      </c>
      <c r="E823" t="s">
        <v>23</v>
      </c>
      <c r="F823" t="s">
        <v>107</v>
      </c>
      <c r="G823" t="s">
        <v>195</v>
      </c>
      <c r="H823" t="s">
        <v>195</v>
      </c>
      <c r="I823" t="s">
        <v>300</v>
      </c>
      <c r="J823" t="s">
        <v>301</v>
      </c>
      <c r="K823" t="s">
        <v>227</v>
      </c>
      <c r="L823" t="s">
        <v>227</v>
      </c>
      <c r="M823" t="b">
        <v>1</v>
      </c>
      <c r="N823" t="b">
        <v>0</v>
      </c>
      <c r="O823" t="str">
        <f>_xlfn.XLOOKUP(WB_cost[[#This Row],[Склад]]&amp;WB_cost[[#This Row],[Тип поставки]],StatTbl[Join],StatTbl[Status])</f>
        <v>Игнорируем</v>
      </c>
    </row>
    <row r="824" spans="4:15" x14ac:dyDescent="0.45">
      <c r="D824" t="s">
        <v>353</v>
      </c>
      <c r="E824" t="s">
        <v>23</v>
      </c>
      <c r="F824" t="s">
        <v>107</v>
      </c>
      <c r="G824" t="s">
        <v>195</v>
      </c>
      <c r="H824" t="s">
        <v>195</v>
      </c>
      <c r="I824" t="s">
        <v>300</v>
      </c>
      <c r="J824" t="s">
        <v>301</v>
      </c>
      <c r="K824" t="s">
        <v>227</v>
      </c>
      <c r="L824" t="s">
        <v>227</v>
      </c>
      <c r="M824" t="b">
        <v>1</v>
      </c>
      <c r="N824" t="b">
        <v>0</v>
      </c>
      <c r="O824" t="str">
        <f>_xlfn.XLOOKUP(WB_cost[[#This Row],[Склад]]&amp;WB_cost[[#This Row],[Тип поставки]],StatTbl[Join],StatTbl[Status])</f>
        <v>Игнорируем</v>
      </c>
    </row>
    <row r="825" spans="4:15" x14ac:dyDescent="0.45">
      <c r="D825" t="s">
        <v>354</v>
      </c>
      <c r="E825" t="s">
        <v>23</v>
      </c>
      <c r="F825" t="s">
        <v>107</v>
      </c>
      <c r="G825" t="s">
        <v>195</v>
      </c>
      <c r="H825" t="s">
        <v>195</v>
      </c>
      <c r="I825" t="s">
        <v>300</v>
      </c>
      <c r="J825" t="s">
        <v>301</v>
      </c>
      <c r="K825" t="s">
        <v>227</v>
      </c>
      <c r="L825" t="s">
        <v>227</v>
      </c>
      <c r="M825" t="b">
        <v>1</v>
      </c>
      <c r="N825" t="b">
        <v>0</v>
      </c>
      <c r="O825" t="str">
        <f>_xlfn.XLOOKUP(WB_cost[[#This Row],[Склад]]&amp;WB_cost[[#This Row],[Тип поставки]],StatTbl[Join],StatTbl[Status])</f>
        <v>Игнорируем</v>
      </c>
    </row>
    <row r="826" spans="4:15" x14ac:dyDescent="0.45">
      <c r="D826" t="s">
        <v>357</v>
      </c>
      <c r="E826" t="s">
        <v>23</v>
      </c>
      <c r="F826" t="s">
        <v>107</v>
      </c>
      <c r="G826" t="s">
        <v>195</v>
      </c>
      <c r="H826" t="s">
        <v>195</v>
      </c>
      <c r="I826" t="s">
        <v>300</v>
      </c>
      <c r="J826" t="s">
        <v>301</v>
      </c>
      <c r="K826" t="s">
        <v>227</v>
      </c>
      <c r="L826" t="s">
        <v>227</v>
      </c>
      <c r="M826" t="b">
        <v>1</v>
      </c>
      <c r="N826" t="b">
        <v>0</v>
      </c>
      <c r="O826" t="str">
        <f>_xlfn.XLOOKUP(WB_cost[[#This Row],[Склад]]&amp;WB_cost[[#This Row],[Тип поставки]],StatTbl[Join],StatTbl[Status])</f>
        <v>Игнорируем</v>
      </c>
    </row>
    <row r="827" spans="4:15" x14ac:dyDescent="0.45">
      <c r="D827" t="s">
        <v>358</v>
      </c>
      <c r="E827" t="s">
        <v>23</v>
      </c>
      <c r="F827" t="s">
        <v>107</v>
      </c>
      <c r="G827" t="s">
        <v>195</v>
      </c>
      <c r="H827" t="s">
        <v>195</v>
      </c>
      <c r="I827" t="s">
        <v>300</v>
      </c>
      <c r="J827" t="s">
        <v>301</v>
      </c>
      <c r="K827" t="s">
        <v>227</v>
      </c>
      <c r="L827" t="s">
        <v>227</v>
      </c>
      <c r="M827" t="b">
        <v>1</v>
      </c>
      <c r="N827" t="b">
        <v>0</v>
      </c>
      <c r="O827" t="str">
        <f>_xlfn.XLOOKUP(WB_cost[[#This Row],[Склад]]&amp;WB_cost[[#This Row],[Тип поставки]],StatTbl[Join],StatTbl[Status])</f>
        <v>Игнорируем</v>
      </c>
    </row>
    <row r="828" spans="4:15" x14ac:dyDescent="0.45">
      <c r="D828" t="s">
        <v>359</v>
      </c>
      <c r="E828" t="s">
        <v>23</v>
      </c>
      <c r="F828" t="s">
        <v>107</v>
      </c>
      <c r="G828" t="s">
        <v>195</v>
      </c>
      <c r="H828" t="s">
        <v>195</v>
      </c>
      <c r="I828" t="s">
        <v>300</v>
      </c>
      <c r="J828" t="s">
        <v>301</v>
      </c>
      <c r="K828" t="s">
        <v>227</v>
      </c>
      <c r="L828" t="s">
        <v>227</v>
      </c>
      <c r="M828" t="b">
        <v>1</v>
      </c>
      <c r="N828" t="b">
        <v>0</v>
      </c>
      <c r="O828" t="str">
        <f>_xlfn.XLOOKUP(WB_cost[[#This Row],[Склад]]&amp;WB_cost[[#This Row],[Тип поставки]],StatTbl[Join],StatTbl[Status])</f>
        <v>Игнорируем</v>
      </c>
    </row>
    <row r="829" spans="4:15" x14ac:dyDescent="0.45">
      <c r="D829" t="s">
        <v>260</v>
      </c>
      <c r="E829" t="s">
        <v>23</v>
      </c>
      <c r="F829" t="s">
        <v>108</v>
      </c>
      <c r="G829" t="s">
        <v>193</v>
      </c>
      <c r="H829" t="s">
        <v>193</v>
      </c>
      <c r="I829" t="s">
        <v>298</v>
      </c>
      <c r="J829" t="s">
        <v>299</v>
      </c>
      <c r="K829" t="s">
        <v>231</v>
      </c>
      <c r="M829" t="b">
        <v>1</v>
      </c>
      <c r="N829" t="b">
        <v>0</v>
      </c>
      <c r="O829" t="str">
        <f>_xlfn.XLOOKUP(WB_cost[[#This Row],[Склад]]&amp;WB_cost[[#This Row],[Тип поставки]],StatTbl[Join],StatTbl[Status])</f>
        <v>Игнорируем</v>
      </c>
    </row>
    <row r="830" spans="4:15" x14ac:dyDescent="0.45">
      <c r="D830" t="s">
        <v>261</v>
      </c>
      <c r="E830" t="s">
        <v>23</v>
      </c>
      <c r="F830" t="s">
        <v>108</v>
      </c>
      <c r="G830" t="s">
        <v>193</v>
      </c>
      <c r="H830" t="s">
        <v>193</v>
      </c>
      <c r="I830" t="s">
        <v>298</v>
      </c>
      <c r="J830" t="s">
        <v>299</v>
      </c>
      <c r="K830" t="s">
        <v>231</v>
      </c>
      <c r="M830" t="b">
        <v>1</v>
      </c>
      <c r="N830" t="b">
        <v>0</v>
      </c>
      <c r="O830" t="str">
        <f>_xlfn.XLOOKUP(WB_cost[[#This Row],[Склад]]&amp;WB_cost[[#This Row],[Тип поставки]],StatTbl[Join],StatTbl[Status])</f>
        <v>Игнорируем</v>
      </c>
    </row>
    <row r="831" spans="4:15" x14ac:dyDescent="0.45">
      <c r="D831" t="s">
        <v>262</v>
      </c>
      <c r="E831" t="s">
        <v>23</v>
      </c>
      <c r="F831" t="s">
        <v>108</v>
      </c>
      <c r="G831" t="s">
        <v>193</v>
      </c>
      <c r="H831" t="s">
        <v>193</v>
      </c>
      <c r="I831" t="s">
        <v>298</v>
      </c>
      <c r="J831" t="s">
        <v>299</v>
      </c>
      <c r="K831" t="s">
        <v>231</v>
      </c>
      <c r="M831" t="b">
        <v>1</v>
      </c>
      <c r="N831" t="b">
        <v>0</v>
      </c>
      <c r="O831" t="str">
        <f>_xlfn.XLOOKUP(WB_cost[[#This Row],[Склад]]&amp;WB_cost[[#This Row],[Тип поставки]],StatTbl[Join],StatTbl[Status])</f>
        <v>Игнорируем</v>
      </c>
    </row>
    <row r="832" spans="4:15" x14ac:dyDescent="0.45">
      <c r="D832" t="s">
        <v>263</v>
      </c>
      <c r="E832" t="s">
        <v>23</v>
      </c>
      <c r="F832" t="s">
        <v>108</v>
      </c>
      <c r="G832" t="s">
        <v>193</v>
      </c>
      <c r="H832" t="s">
        <v>193</v>
      </c>
      <c r="I832" t="s">
        <v>298</v>
      </c>
      <c r="J832" t="s">
        <v>299</v>
      </c>
      <c r="K832" t="s">
        <v>231</v>
      </c>
      <c r="M832" t="b">
        <v>1</v>
      </c>
      <c r="N832" t="b">
        <v>0</v>
      </c>
      <c r="O832" t="str">
        <f>_xlfn.XLOOKUP(WB_cost[[#This Row],[Склад]]&amp;WB_cost[[#This Row],[Тип поставки]],StatTbl[Join],StatTbl[Status])</f>
        <v>Игнорируем</v>
      </c>
    </row>
    <row r="833" spans="4:15" x14ac:dyDescent="0.45">
      <c r="D833" t="s">
        <v>264</v>
      </c>
      <c r="E833" t="s">
        <v>23</v>
      </c>
      <c r="F833" t="s">
        <v>108</v>
      </c>
      <c r="G833" t="s">
        <v>193</v>
      </c>
      <c r="H833" t="s">
        <v>193</v>
      </c>
      <c r="I833" t="s">
        <v>298</v>
      </c>
      <c r="J833" t="s">
        <v>299</v>
      </c>
      <c r="K833" t="s">
        <v>231</v>
      </c>
      <c r="M833" t="b">
        <v>1</v>
      </c>
      <c r="N833" t="b">
        <v>0</v>
      </c>
      <c r="O833" t="str">
        <f>_xlfn.XLOOKUP(WB_cost[[#This Row],[Склад]]&amp;WB_cost[[#This Row],[Тип поставки]],StatTbl[Join],StatTbl[Status])</f>
        <v>Игнорируем</v>
      </c>
    </row>
    <row r="834" spans="4:15" x14ac:dyDescent="0.45">
      <c r="D834" t="s">
        <v>285</v>
      </c>
      <c r="E834" t="s">
        <v>23</v>
      </c>
      <c r="F834" t="s">
        <v>108</v>
      </c>
      <c r="G834" t="s">
        <v>193</v>
      </c>
      <c r="H834" t="s">
        <v>193</v>
      </c>
      <c r="I834" t="s">
        <v>298</v>
      </c>
      <c r="J834" t="s">
        <v>299</v>
      </c>
      <c r="K834" t="s">
        <v>231</v>
      </c>
      <c r="M834" t="b">
        <v>1</v>
      </c>
      <c r="N834" t="b">
        <v>0</v>
      </c>
      <c r="O834" t="str">
        <f>_xlfn.XLOOKUP(WB_cost[[#This Row],[Склад]]&amp;WB_cost[[#This Row],[Тип поставки]],StatTbl[Join],StatTbl[Status])</f>
        <v>Игнорируем</v>
      </c>
    </row>
    <row r="835" spans="4:15" x14ac:dyDescent="0.45">
      <c r="D835" t="s">
        <v>286</v>
      </c>
      <c r="E835" t="s">
        <v>23</v>
      </c>
      <c r="F835" t="s">
        <v>108</v>
      </c>
      <c r="G835" t="s">
        <v>193</v>
      </c>
      <c r="H835" t="s">
        <v>193</v>
      </c>
      <c r="I835" t="s">
        <v>298</v>
      </c>
      <c r="J835" t="s">
        <v>299</v>
      </c>
      <c r="K835" t="s">
        <v>231</v>
      </c>
      <c r="M835" t="b">
        <v>1</v>
      </c>
      <c r="N835" t="b">
        <v>0</v>
      </c>
      <c r="O835" t="str">
        <f>_xlfn.XLOOKUP(WB_cost[[#This Row],[Склад]]&amp;WB_cost[[#This Row],[Тип поставки]],StatTbl[Join],StatTbl[Status])</f>
        <v>Игнорируем</v>
      </c>
    </row>
    <row r="836" spans="4:15" x14ac:dyDescent="0.45">
      <c r="D836" t="s">
        <v>287</v>
      </c>
      <c r="E836" t="s">
        <v>23</v>
      </c>
      <c r="F836" t="s">
        <v>108</v>
      </c>
      <c r="G836" t="s">
        <v>193</v>
      </c>
      <c r="H836" t="s">
        <v>193</v>
      </c>
      <c r="I836" t="s">
        <v>298</v>
      </c>
      <c r="J836" t="s">
        <v>299</v>
      </c>
      <c r="K836" t="s">
        <v>231</v>
      </c>
      <c r="M836" t="b">
        <v>1</v>
      </c>
      <c r="N836" t="b">
        <v>0</v>
      </c>
      <c r="O836" t="str">
        <f>_xlfn.XLOOKUP(WB_cost[[#This Row],[Склад]]&amp;WB_cost[[#This Row],[Тип поставки]],StatTbl[Join],StatTbl[Status])</f>
        <v>Игнорируем</v>
      </c>
    </row>
    <row r="837" spans="4:15" x14ac:dyDescent="0.45">
      <c r="D837" t="s">
        <v>288</v>
      </c>
      <c r="E837" t="s">
        <v>23</v>
      </c>
      <c r="F837" t="s">
        <v>108</v>
      </c>
      <c r="G837" t="s">
        <v>193</v>
      </c>
      <c r="H837" t="s">
        <v>193</v>
      </c>
      <c r="I837" t="s">
        <v>298</v>
      </c>
      <c r="J837" t="s">
        <v>299</v>
      </c>
      <c r="K837" t="s">
        <v>231</v>
      </c>
      <c r="M837" t="b">
        <v>1</v>
      </c>
      <c r="N837" t="b">
        <v>0</v>
      </c>
      <c r="O837" t="str">
        <f>_xlfn.XLOOKUP(WB_cost[[#This Row],[Склад]]&amp;WB_cost[[#This Row],[Тип поставки]],StatTbl[Join],StatTbl[Status])</f>
        <v>Игнорируем</v>
      </c>
    </row>
    <row r="838" spans="4:15" x14ac:dyDescent="0.45">
      <c r="D838" t="s">
        <v>289</v>
      </c>
      <c r="E838" t="s">
        <v>23</v>
      </c>
      <c r="F838" t="s">
        <v>108</v>
      </c>
      <c r="G838" t="s">
        <v>193</v>
      </c>
      <c r="H838" t="s">
        <v>193</v>
      </c>
      <c r="I838" t="s">
        <v>298</v>
      </c>
      <c r="J838" t="s">
        <v>299</v>
      </c>
      <c r="K838" t="s">
        <v>231</v>
      </c>
      <c r="M838" t="b">
        <v>1</v>
      </c>
      <c r="N838" t="b">
        <v>0</v>
      </c>
      <c r="O838" t="str">
        <f>_xlfn.XLOOKUP(WB_cost[[#This Row],[Склад]]&amp;WB_cost[[#This Row],[Тип поставки]],StatTbl[Join],StatTbl[Status])</f>
        <v>Игнорируем</v>
      </c>
    </row>
    <row r="839" spans="4:15" x14ac:dyDescent="0.45">
      <c r="D839" t="s">
        <v>353</v>
      </c>
      <c r="E839" t="s">
        <v>23</v>
      </c>
      <c r="F839" t="s">
        <v>108</v>
      </c>
      <c r="G839" t="s">
        <v>193</v>
      </c>
      <c r="H839" t="s">
        <v>193</v>
      </c>
      <c r="I839" t="s">
        <v>298</v>
      </c>
      <c r="J839" t="s">
        <v>299</v>
      </c>
      <c r="K839" t="s">
        <v>231</v>
      </c>
      <c r="M839" t="b">
        <v>1</v>
      </c>
      <c r="N839" t="b">
        <v>0</v>
      </c>
      <c r="O839" t="str">
        <f>_xlfn.XLOOKUP(WB_cost[[#This Row],[Склад]]&amp;WB_cost[[#This Row],[Тип поставки]],StatTbl[Join],StatTbl[Status])</f>
        <v>Игнорируем</v>
      </c>
    </row>
    <row r="840" spans="4:15" x14ac:dyDescent="0.45">
      <c r="D840" t="s">
        <v>354</v>
      </c>
      <c r="E840" t="s">
        <v>23</v>
      </c>
      <c r="F840" t="s">
        <v>108</v>
      </c>
      <c r="G840" t="s">
        <v>193</v>
      </c>
      <c r="H840" t="s">
        <v>193</v>
      </c>
      <c r="I840" t="s">
        <v>298</v>
      </c>
      <c r="J840" t="s">
        <v>299</v>
      </c>
      <c r="K840" t="s">
        <v>231</v>
      </c>
      <c r="M840" t="b">
        <v>1</v>
      </c>
      <c r="N840" t="b">
        <v>0</v>
      </c>
      <c r="O840" t="str">
        <f>_xlfn.XLOOKUP(WB_cost[[#This Row],[Склад]]&amp;WB_cost[[#This Row],[Тип поставки]],StatTbl[Join],StatTbl[Status])</f>
        <v>Игнорируем</v>
      </c>
    </row>
    <row r="841" spans="4:15" x14ac:dyDescent="0.45">
      <c r="D841" t="s">
        <v>357</v>
      </c>
      <c r="E841" t="s">
        <v>23</v>
      </c>
      <c r="F841" t="s">
        <v>108</v>
      </c>
      <c r="G841" t="s">
        <v>193</v>
      </c>
      <c r="H841" t="s">
        <v>193</v>
      </c>
      <c r="I841" t="s">
        <v>298</v>
      </c>
      <c r="J841" t="s">
        <v>299</v>
      </c>
      <c r="K841" t="s">
        <v>231</v>
      </c>
      <c r="M841" t="b">
        <v>1</v>
      </c>
      <c r="N841" t="b">
        <v>0</v>
      </c>
      <c r="O841" t="str">
        <f>_xlfn.XLOOKUP(WB_cost[[#This Row],[Склад]]&amp;WB_cost[[#This Row],[Тип поставки]],StatTbl[Join],StatTbl[Status])</f>
        <v>Игнорируем</v>
      </c>
    </row>
    <row r="842" spans="4:15" x14ac:dyDescent="0.45">
      <c r="D842" t="s">
        <v>358</v>
      </c>
      <c r="E842" t="s">
        <v>23</v>
      </c>
      <c r="F842" t="s">
        <v>108</v>
      </c>
      <c r="G842" t="s">
        <v>193</v>
      </c>
      <c r="H842" t="s">
        <v>193</v>
      </c>
      <c r="I842" t="s">
        <v>298</v>
      </c>
      <c r="J842" t="s">
        <v>299</v>
      </c>
      <c r="K842" t="s">
        <v>231</v>
      </c>
      <c r="M842" t="b">
        <v>1</v>
      </c>
      <c r="N842" t="b">
        <v>0</v>
      </c>
      <c r="O842" t="str">
        <f>_xlfn.XLOOKUP(WB_cost[[#This Row],[Склад]]&amp;WB_cost[[#This Row],[Тип поставки]],StatTbl[Join],StatTbl[Status])</f>
        <v>Игнорируем</v>
      </c>
    </row>
    <row r="843" spans="4:15" x14ac:dyDescent="0.45">
      <c r="D843" t="s">
        <v>359</v>
      </c>
      <c r="E843" t="s">
        <v>23</v>
      </c>
      <c r="F843" t="s">
        <v>108</v>
      </c>
      <c r="G843" t="s">
        <v>193</v>
      </c>
      <c r="H843" t="s">
        <v>193</v>
      </c>
      <c r="I843" t="s">
        <v>298</v>
      </c>
      <c r="J843" t="s">
        <v>299</v>
      </c>
      <c r="K843" t="s">
        <v>231</v>
      </c>
      <c r="M843" t="b">
        <v>1</v>
      </c>
      <c r="N843" t="b">
        <v>0</v>
      </c>
      <c r="O843" t="str">
        <f>_xlfn.XLOOKUP(WB_cost[[#This Row],[Склад]]&amp;WB_cost[[#This Row],[Тип поставки]],StatTbl[Join],StatTbl[Status])</f>
        <v>Игнорируем</v>
      </c>
    </row>
    <row r="844" spans="4:15" x14ac:dyDescent="0.45">
      <c r="D844" t="s">
        <v>260</v>
      </c>
      <c r="E844" t="s">
        <v>23</v>
      </c>
      <c r="F844" t="s">
        <v>6</v>
      </c>
      <c r="G844" t="s">
        <v>195</v>
      </c>
      <c r="H844" t="s">
        <v>195</v>
      </c>
      <c r="I844" t="s">
        <v>300</v>
      </c>
      <c r="J844" t="s">
        <v>301</v>
      </c>
      <c r="K844" t="s">
        <v>227</v>
      </c>
      <c r="L844" t="s">
        <v>227</v>
      </c>
      <c r="M844" t="b">
        <v>0</v>
      </c>
      <c r="N844" t="b">
        <v>0</v>
      </c>
      <c r="O844" t="str">
        <f>_xlfn.XLOOKUP(WB_cost[[#This Row],[Склад]]&amp;WB_cost[[#This Row],[Тип поставки]],StatTbl[Join],StatTbl[Status])</f>
        <v>Игнорируем</v>
      </c>
    </row>
    <row r="845" spans="4:15" x14ac:dyDescent="0.45">
      <c r="D845" t="s">
        <v>261</v>
      </c>
      <c r="E845" t="s">
        <v>23</v>
      </c>
      <c r="F845" t="s">
        <v>6</v>
      </c>
      <c r="G845" t="s">
        <v>195</v>
      </c>
      <c r="H845" t="s">
        <v>195</v>
      </c>
      <c r="I845" t="s">
        <v>300</v>
      </c>
      <c r="J845" t="s">
        <v>301</v>
      </c>
      <c r="K845" t="s">
        <v>227</v>
      </c>
      <c r="L845" t="s">
        <v>227</v>
      </c>
      <c r="M845" t="b">
        <v>0</v>
      </c>
      <c r="N845" t="b">
        <v>0</v>
      </c>
      <c r="O845" t="str">
        <f>_xlfn.XLOOKUP(WB_cost[[#This Row],[Склад]]&amp;WB_cost[[#This Row],[Тип поставки]],StatTbl[Join],StatTbl[Status])</f>
        <v>Игнорируем</v>
      </c>
    </row>
    <row r="846" spans="4:15" x14ac:dyDescent="0.45">
      <c r="D846" t="s">
        <v>262</v>
      </c>
      <c r="E846" t="s">
        <v>23</v>
      </c>
      <c r="F846" t="s">
        <v>6</v>
      </c>
      <c r="G846" t="s">
        <v>195</v>
      </c>
      <c r="H846" t="s">
        <v>195</v>
      </c>
      <c r="I846" t="s">
        <v>300</v>
      </c>
      <c r="J846" t="s">
        <v>301</v>
      </c>
      <c r="K846" t="s">
        <v>227</v>
      </c>
      <c r="L846" t="s">
        <v>227</v>
      </c>
      <c r="M846" t="b">
        <v>0</v>
      </c>
      <c r="N846" t="b">
        <v>0</v>
      </c>
      <c r="O846" t="str">
        <f>_xlfn.XLOOKUP(WB_cost[[#This Row],[Склад]]&amp;WB_cost[[#This Row],[Тип поставки]],StatTbl[Join],StatTbl[Status])</f>
        <v>Игнорируем</v>
      </c>
    </row>
    <row r="847" spans="4:15" x14ac:dyDescent="0.45">
      <c r="D847" t="s">
        <v>263</v>
      </c>
      <c r="E847" t="s">
        <v>23</v>
      </c>
      <c r="F847" t="s">
        <v>6</v>
      </c>
      <c r="G847" t="s">
        <v>195</v>
      </c>
      <c r="H847" t="s">
        <v>195</v>
      </c>
      <c r="I847" t="s">
        <v>300</v>
      </c>
      <c r="J847" t="s">
        <v>301</v>
      </c>
      <c r="K847" t="s">
        <v>227</v>
      </c>
      <c r="L847" t="s">
        <v>227</v>
      </c>
      <c r="M847" t="b">
        <v>0</v>
      </c>
      <c r="N847" t="b">
        <v>0</v>
      </c>
      <c r="O847" t="str">
        <f>_xlfn.XLOOKUP(WB_cost[[#This Row],[Склад]]&amp;WB_cost[[#This Row],[Тип поставки]],StatTbl[Join],StatTbl[Status])</f>
        <v>Игнорируем</v>
      </c>
    </row>
    <row r="848" spans="4:15" x14ac:dyDescent="0.45">
      <c r="D848" t="s">
        <v>264</v>
      </c>
      <c r="E848" t="s">
        <v>23</v>
      </c>
      <c r="F848" t="s">
        <v>6</v>
      </c>
      <c r="G848" t="s">
        <v>195</v>
      </c>
      <c r="H848" t="s">
        <v>195</v>
      </c>
      <c r="I848" t="s">
        <v>300</v>
      </c>
      <c r="J848" t="s">
        <v>301</v>
      </c>
      <c r="K848" t="s">
        <v>227</v>
      </c>
      <c r="L848" t="s">
        <v>227</v>
      </c>
      <c r="M848" t="b">
        <v>0</v>
      </c>
      <c r="N848" t="b">
        <v>0</v>
      </c>
      <c r="O848" t="str">
        <f>_xlfn.XLOOKUP(WB_cost[[#This Row],[Склад]]&amp;WB_cost[[#This Row],[Тип поставки]],StatTbl[Join],StatTbl[Status])</f>
        <v>Игнорируем</v>
      </c>
    </row>
    <row r="849" spans="4:15" x14ac:dyDescent="0.45">
      <c r="D849" t="s">
        <v>285</v>
      </c>
      <c r="E849" t="s">
        <v>23</v>
      </c>
      <c r="F849" t="s">
        <v>6</v>
      </c>
      <c r="G849" t="s">
        <v>195</v>
      </c>
      <c r="H849" t="s">
        <v>195</v>
      </c>
      <c r="I849" t="s">
        <v>300</v>
      </c>
      <c r="J849" t="s">
        <v>301</v>
      </c>
      <c r="K849" t="s">
        <v>227</v>
      </c>
      <c r="L849" t="s">
        <v>227</v>
      </c>
      <c r="M849" t="b">
        <v>0</v>
      </c>
      <c r="N849" t="b">
        <v>0</v>
      </c>
      <c r="O849" t="str">
        <f>_xlfn.XLOOKUP(WB_cost[[#This Row],[Склад]]&amp;WB_cost[[#This Row],[Тип поставки]],StatTbl[Join],StatTbl[Status])</f>
        <v>Игнорируем</v>
      </c>
    </row>
    <row r="850" spans="4:15" x14ac:dyDescent="0.45">
      <c r="D850" t="s">
        <v>286</v>
      </c>
      <c r="E850" t="s">
        <v>23</v>
      </c>
      <c r="F850" t="s">
        <v>6</v>
      </c>
      <c r="G850" t="s">
        <v>195</v>
      </c>
      <c r="H850" t="s">
        <v>195</v>
      </c>
      <c r="I850" t="s">
        <v>300</v>
      </c>
      <c r="J850" t="s">
        <v>301</v>
      </c>
      <c r="K850" t="s">
        <v>227</v>
      </c>
      <c r="L850" t="s">
        <v>227</v>
      </c>
      <c r="M850" t="b">
        <v>0</v>
      </c>
      <c r="N850" t="b">
        <v>0</v>
      </c>
      <c r="O850" t="str">
        <f>_xlfn.XLOOKUP(WB_cost[[#This Row],[Склад]]&amp;WB_cost[[#This Row],[Тип поставки]],StatTbl[Join],StatTbl[Status])</f>
        <v>Игнорируем</v>
      </c>
    </row>
    <row r="851" spans="4:15" x14ac:dyDescent="0.45">
      <c r="D851" t="s">
        <v>287</v>
      </c>
      <c r="E851" t="s">
        <v>23</v>
      </c>
      <c r="F851" t="s">
        <v>6</v>
      </c>
      <c r="G851" t="s">
        <v>195</v>
      </c>
      <c r="H851" t="s">
        <v>195</v>
      </c>
      <c r="I851" t="s">
        <v>300</v>
      </c>
      <c r="J851" t="s">
        <v>301</v>
      </c>
      <c r="K851" t="s">
        <v>227</v>
      </c>
      <c r="L851" t="s">
        <v>227</v>
      </c>
      <c r="M851" t="b">
        <v>0</v>
      </c>
      <c r="N851" t="b">
        <v>0</v>
      </c>
      <c r="O851" t="str">
        <f>_xlfn.XLOOKUP(WB_cost[[#This Row],[Склад]]&amp;WB_cost[[#This Row],[Тип поставки]],StatTbl[Join],StatTbl[Status])</f>
        <v>Игнорируем</v>
      </c>
    </row>
    <row r="852" spans="4:15" x14ac:dyDescent="0.45">
      <c r="D852" t="s">
        <v>288</v>
      </c>
      <c r="E852" t="s">
        <v>23</v>
      </c>
      <c r="F852" t="s">
        <v>6</v>
      </c>
      <c r="G852" t="s">
        <v>195</v>
      </c>
      <c r="H852" t="s">
        <v>195</v>
      </c>
      <c r="I852" t="s">
        <v>300</v>
      </c>
      <c r="J852" t="s">
        <v>301</v>
      </c>
      <c r="K852" t="s">
        <v>227</v>
      </c>
      <c r="L852" t="s">
        <v>227</v>
      </c>
      <c r="M852" t="b">
        <v>0</v>
      </c>
      <c r="N852" t="b">
        <v>0</v>
      </c>
      <c r="O852" t="str">
        <f>_xlfn.XLOOKUP(WB_cost[[#This Row],[Склад]]&amp;WB_cost[[#This Row],[Тип поставки]],StatTbl[Join],StatTbl[Status])</f>
        <v>Игнорируем</v>
      </c>
    </row>
    <row r="853" spans="4:15" x14ac:dyDescent="0.45">
      <c r="D853" t="s">
        <v>289</v>
      </c>
      <c r="E853" t="s">
        <v>23</v>
      </c>
      <c r="F853" t="s">
        <v>6</v>
      </c>
      <c r="G853" t="s">
        <v>195</v>
      </c>
      <c r="H853" t="s">
        <v>195</v>
      </c>
      <c r="I853" t="s">
        <v>300</v>
      </c>
      <c r="J853" t="s">
        <v>301</v>
      </c>
      <c r="K853" t="s">
        <v>227</v>
      </c>
      <c r="L853" t="s">
        <v>227</v>
      </c>
      <c r="M853" t="b">
        <v>0</v>
      </c>
      <c r="N853" t="b">
        <v>0</v>
      </c>
      <c r="O853" t="str">
        <f>_xlfn.XLOOKUP(WB_cost[[#This Row],[Склад]]&amp;WB_cost[[#This Row],[Тип поставки]],StatTbl[Join],StatTbl[Status])</f>
        <v>Игнорируем</v>
      </c>
    </row>
    <row r="854" spans="4:15" x14ac:dyDescent="0.45">
      <c r="D854" t="s">
        <v>353</v>
      </c>
      <c r="E854" t="s">
        <v>23</v>
      </c>
      <c r="F854" t="s">
        <v>6</v>
      </c>
      <c r="G854" t="s">
        <v>195</v>
      </c>
      <c r="H854" t="s">
        <v>195</v>
      </c>
      <c r="I854" t="s">
        <v>300</v>
      </c>
      <c r="J854" t="s">
        <v>301</v>
      </c>
      <c r="K854" t="s">
        <v>227</v>
      </c>
      <c r="L854" t="s">
        <v>227</v>
      </c>
      <c r="M854" t="b">
        <v>0</v>
      </c>
      <c r="N854" t="b">
        <v>0</v>
      </c>
      <c r="O854" t="str">
        <f>_xlfn.XLOOKUP(WB_cost[[#This Row],[Склад]]&amp;WB_cost[[#This Row],[Тип поставки]],StatTbl[Join],StatTbl[Status])</f>
        <v>Игнорируем</v>
      </c>
    </row>
    <row r="855" spans="4:15" x14ac:dyDescent="0.45">
      <c r="D855" t="s">
        <v>354</v>
      </c>
      <c r="E855" t="s">
        <v>23</v>
      </c>
      <c r="F855" t="s">
        <v>6</v>
      </c>
      <c r="G855" t="s">
        <v>195</v>
      </c>
      <c r="H855" t="s">
        <v>195</v>
      </c>
      <c r="I855" t="s">
        <v>300</v>
      </c>
      <c r="J855" t="s">
        <v>301</v>
      </c>
      <c r="K855" t="s">
        <v>227</v>
      </c>
      <c r="L855" t="s">
        <v>227</v>
      </c>
      <c r="M855" t="b">
        <v>0</v>
      </c>
      <c r="N855" t="b">
        <v>0</v>
      </c>
      <c r="O855" t="str">
        <f>_xlfn.XLOOKUP(WB_cost[[#This Row],[Склад]]&amp;WB_cost[[#This Row],[Тип поставки]],StatTbl[Join],StatTbl[Status])</f>
        <v>Игнорируем</v>
      </c>
    </row>
    <row r="856" spans="4:15" x14ac:dyDescent="0.45">
      <c r="D856" t="s">
        <v>357</v>
      </c>
      <c r="E856" t="s">
        <v>23</v>
      </c>
      <c r="F856" t="s">
        <v>6</v>
      </c>
      <c r="G856" t="s">
        <v>195</v>
      </c>
      <c r="H856" t="s">
        <v>195</v>
      </c>
      <c r="I856" t="s">
        <v>300</v>
      </c>
      <c r="J856" t="s">
        <v>301</v>
      </c>
      <c r="K856" t="s">
        <v>227</v>
      </c>
      <c r="L856" t="s">
        <v>227</v>
      </c>
      <c r="M856" t="b">
        <v>0</v>
      </c>
      <c r="N856" t="b">
        <v>0</v>
      </c>
      <c r="O856" t="str">
        <f>_xlfn.XLOOKUP(WB_cost[[#This Row],[Склад]]&amp;WB_cost[[#This Row],[Тип поставки]],StatTbl[Join],StatTbl[Status])</f>
        <v>Игнорируем</v>
      </c>
    </row>
    <row r="857" spans="4:15" x14ac:dyDescent="0.45">
      <c r="D857" t="s">
        <v>358</v>
      </c>
      <c r="E857" t="s">
        <v>23</v>
      </c>
      <c r="F857" t="s">
        <v>6</v>
      </c>
      <c r="G857" t="s">
        <v>195</v>
      </c>
      <c r="H857" t="s">
        <v>195</v>
      </c>
      <c r="I857" t="s">
        <v>300</v>
      </c>
      <c r="J857" t="s">
        <v>301</v>
      </c>
      <c r="K857" t="s">
        <v>227</v>
      </c>
      <c r="L857" t="s">
        <v>227</v>
      </c>
      <c r="M857" t="b">
        <v>0</v>
      </c>
      <c r="N857" t="b">
        <v>0</v>
      </c>
      <c r="O857" t="str">
        <f>_xlfn.XLOOKUP(WB_cost[[#This Row],[Склад]]&amp;WB_cost[[#This Row],[Тип поставки]],StatTbl[Join],StatTbl[Status])</f>
        <v>Игнорируем</v>
      </c>
    </row>
    <row r="858" spans="4:15" x14ac:dyDescent="0.45">
      <c r="D858" t="s">
        <v>359</v>
      </c>
      <c r="E858" t="s">
        <v>23</v>
      </c>
      <c r="F858" t="s">
        <v>6</v>
      </c>
      <c r="G858" t="s">
        <v>195</v>
      </c>
      <c r="H858" t="s">
        <v>195</v>
      </c>
      <c r="I858" t="s">
        <v>300</v>
      </c>
      <c r="J858" t="s">
        <v>301</v>
      </c>
      <c r="K858" t="s">
        <v>227</v>
      </c>
      <c r="L858" t="s">
        <v>227</v>
      </c>
      <c r="M858" t="b">
        <v>0</v>
      </c>
      <c r="N858" t="b">
        <v>0</v>
      </c>
      <c r="O858" t="str">
        <f>_xlfn.XLOOKUP(WB_cost[[#This Row],[Склад]]&amp;WB_cost[[#This Row],[Тип поставки]],StatTbl[Join],StatTbl[Status])</f>
        <v>Игнорируем</v>
      </c>
    </row>
    <row r="859" spans="4:15" x14ac:dyDescent="0.45">
      <c r="D859" t="s">
        <v>260</v>
      </c>
      <c r="E859" t="s">
        <v>22</v>
      </c>
      <c r="F859" t="s">
        <v>107</v>
      </c>
      <c r="M859" t="b">
        <v>0</v>
      </c>
      <c r="N859" t="b">
        <v>1</v>
      </c>
      <c r="O859" t="str">
        <f>_xlfn.XLOOKUP(WB_cost[[#This Row],[Склад]]&amp;WB_cost[[#This Row],[Тип поставки]],StatTbl[Join],StatTbl[Status])</f>
        <v>Игнорируем</v>
      </c>
    </row>
    <row r="860" spans="4:15" x14ac:dyDescent="0.45">
      <c r="D860" t="s">
        <v>261</v>
      </c>
      <c r="E860" t="s">
        <v>22</v>
      </c>
      <c r="F860" t="s">
        <v>107</v>
      </c>
      <c r="M860" t="b">
        <v>0</v>
      </c>
      <c r="N860" t="b">
        <v>1</v>
      </c>
      <c r="O860" t="str">
        <f>_xlfn.XLOOKUP(WB_cost[[#This Row],[Склад]]&amp;WB_cost[[#This Row],[Тип поставки]],StatTbl[Join],StatTbl[Status])</f>
        <v>Игнорируем</v>
      </c>
    </row>
    <row r="861" spans="4:15" x14ac:dyDescent="0.45">
      <c r="D861" t="s">
        <v>262</v>
      </c>
      <c r="E861" t="s">
        <v>22</v>
      </c>
      <c r="F861" t="s">
        <v>107</v>
      </c>
      <c r="M861" t="b">
        <v>0</v>
      </c>
      <c r="N861" t="b">
        <v>1</v>
      </c>
      <c r="O861" t="str">
        <f>_xlfn.XLOOKUP(WB_cost[[#This Row],[Склад]]&amp;WB_cost[[#This Row],[Тип поставки]],StatTbl[Join],StatTbl[Status])</f>
        <v>Игнорируем</v>
      </c>
    </row>
    <row r="862" spans="4:15" x14ac:dyDescent="0.45">
      <c r="D862" t="s">
        <v>263</v>
      </c>
      <c r="E862" t="s">
        <v>22</v>
      </c>
      <c r="F862" t="s">
        <v>107</v>
      </c>
      <c r="M862" t="b">
        <v>0</v>
      </c>
      <c r="N862" t="b">
        <v>1</v>
      </c>
      <c r="O862" t="str">
        <f>_xlfn.XLOOKUP(WB_cost[[#This Row],[Склад]]&amp;WB_cost[[#This Row],[Тип поставки]],StatTbl[Join],StatTbl[Status])</f>
        <v>Игнорируем</v>
      </c>
    </row>
    <row r="863" spans="4:15" x14ac:dyDescent="0.45">
      <c r="D863" t="s">
        <v>264</v>
      </c>
      <c r="E863" t="s">
        <v>22</v>
      </c>
      <c r="F863" t="s">
        <v>107</v>
      </c>
      <c r="M863" t="b">
        <v>0</v>
      </c>
      <c r="N863" t="b">
        <v>1</v>
      </c>
      <c r="O863" t="str">
        <f>_xlfn.XLOOKUP(WB_cost[[#This Row],[Склад]]&amp;WB_cost[[#This Row],[Тип поставки]],StatTbl[Join],StatTbl[Status])</f>
        <v>Игнорируем</v>
      </c>
    </row>
    <row r="864" spans="4:15" x14ac:dyDescent="0.45">
      <c r="D864" t="s">
        <v>285</v>
      </c>
      <c r="E864" t="s">
        <v>22</v>
      </c>
      <c r="F864" t="s">
        <v>107</v>
      </c>
      <c r="M864" t="b">
        <v>0</v>
      </c>
      <c r="N864" t="b">
        <v>1</v>
      </c>
      <c r="O864" t="str">
        <f>_xlfn.XLOOKUP(WB_cost[[#This Row],[Склад]]&amp;WB_cost[[#This Row],[Тип поставки]],StatTbl[Join],StatTbl[Status])</f>
        <v>Игнорируем</v>
      </c>
    </row>
    <row r="865" spans="4:15" x14ac:dyDescent="0.45">
      <c r="D865" t="s">
        <v>286</v>
      </c>
      <c r="E865" t="s">
        <v>22</v>
      </c>
      <c r="F865" t="s">
        <v>107</v>
      </c>
      <c r="M865" t="b">
        <v>0</v>
      </c>
      <c r="N865" t="b">
        <v>1</v>
      </c>
      <c r="O865" t="str">
        <f>_xlfn.XLOOKUP(WB_cost[[#This Row],[Склад]]&amp;WB_cost[[#This Row],[Тип поставки]],StatTbl[Join],StatTbl[Status])</f>
        <v>Игнорируем</v>
      </c>
    </row>
    <row r="866" spans="4:15" x14ac:dyDescent="0.45">
      <c r="D866" t="s">
        <v>287</v>
      </c>
      <c r="E866" t="s">
        <v>22</v>
      </c>
      <c r="F866" t="s">
        <v>107</v>
      </c>
      <c r="M866" t="b">
        <v>0</v>
      </c>
      <c r="N866" t="b">
        <v>1</v>
      </c>
      <c r="O866" t="str">
        <f>_xlfn.XLOOKUP(WB_cost[[#This Row],[Склад]]&amp;WB_cost[[#This Row],[Тип поставки]],StatTbl[Join],StatTbl[Status])</f>
        <v>Игнорируем</v>
      </c>
    </row>
    <row r="867" spans="4:15" x14ac:dyDescent="0.45">
      <c r="D867" t="s">
        <v>288</v>
      </c>
      <c r="E867" t="s">
        <v>22</v>
      </c>
      <c r="F867" t="s">
        <v>107</v>
      </c>
      <c r="M867" t="b">
        <v>0</v>
      </c>
      <c r="N867" t="b">
        <v>1</v>
      </c>
      <c r="O867" t="str">
        <f>_xlfn.XLOOKUP(WB_cost[[#This Row],[Склад]]&amp;WB_cost[[#This Row],[Тип поставки]],StatTbl[Join],StatTbl[Status])</f>
        <v>Игнорируем</v>
      </c>
    </row>
    <row r="868" spans="4:15" x14ac:dyDescent="0.45">
      <c r="D868" t="s">
        <v>289</v>
      </c>
      <c r="E868" t="s">
        <v>22</v>
      </c>
      <c r="F868" t="s">
        <v>107</v>
      </c>
      <c r="M868" t="b">
        <v>0</v>
      </c>
      <c r="N868" t="b">
        <v>1</v>
      </c>
      <c r="O868" t="str">
        <f>_xlfn.XLOOKUP(WB_cost[[#This Row],[Склад]]&amp;WB_cost[[#This Row],[Тип поставки]],StatTbl[Join],StatTbl[Status])</f>
        <v>Игнорируем</v>
      </c>
    </row>
    <row r="869" spans="4:15" x14ac:dyDescent="0.45">
      <c r="D869" t="s">
        <v>353</v>
      </c>
      <c r="E869" t="s">
        <v>22</v>
      </c>
      <c r="F869" t="s">
        <v>107</v>
      </c>
      <c r="M869" t="b">
        <v>0</v>
      </c>
      <c r="N869" t="b">
        <v>1</v>
      </c>
      <c r="O869" t="str">
        <f>_xlfn.XLOOKUP(WB_cost[[#This Row],[Склад]]&amp;WB_cost[[#This Row],[Тип поставки]],StatTbl[Join],StatTbl[Status])</f>
        <v>Игнорируем</v>
      </c>
    </row>
    <row r="870" spans="4:15" x14ac:dyDescent="0.45">
      <c r="D870" t="s">
        <v>354</v>
      </c>
      <c r="E870" t="s">
        <v>22</v>
      </c>
      <c r="F870" t="s">
        <v>107</v>
      </c>
      <c r="M870" t="b">
        <v>0</v>
      </c>
      <c r="N870" t="b">
        <v>1</v>
      </c>
      <c r="O870" t="str">
        <f>_xlfn.XLOOKUP(WB_cost[[#This Row],[Склад]]&amp;WB_cost[[#This Row],[Тип поставки]],StatTbl[Join],StatTbl[Status])</f>
        <v>Игнорируем</v>
      </c>
    </row>
    <row r="871" spans="4:15" x14ac:dyDescent="0.45">
      <c r="D871" t="s">
        <v>357</v>
      </c>
      <c r="E871" t="s">
        <v>22</v>
      </c>
      <c r="F871" t="s">
        <v>107</v>
      </c>
      <c r="M871" t="b">
        <v>0</v>
      </c>
      <c r="N871" t="b">
        <v>1</v>
      </c>
      <c r="O871" t="str">
        <f>_xlfn.XLOOKUP(WB_cost[[#This Row],[Склад]]&amp;WB_cost[[#This Row],[Тип поставки]],StatTbl[Join],StatTbl[Status])</f>
        <v>Игнорируем</v>
      </c>
    </row>
    <row r="872" spans="4:15" x14ac:dyDescent="0.45">
      <c r="D872" t="s">
        <v>358</v>
      </c>
      <c r="E872" t="s">
        <v>22</v>
      </c>
      <c r="F872" t="s">
        <v>107</v>
      </c>
      <c r="M872" t="b">
        <v>0</v>
      </c>
      <c r="N872" t="b">
        <v>1</v>
      </c>
      <c r="O872" t="str">
        <f>_xlfn.XLOOKUP(WB_cost[[#This Row],[Склад]]&amp;WB_cost[[#This Row],[Тип поставки]],StatTbl[Join],StatTbl[Status])</f>
        <v>Игнорируем</v>
      </c>
    </row>
    <row r="873" spans="4:15" x14ac:dyDescent="0.45">
      <c r="D873" t="s">
        <v>359</v>
      </c>
      <c r="E873" t="s">
        <v>22</v>
      </c>
      <c r="F873" t="s">
        <v>107</v>
      </c>
      <c r="M873" t="b">
        <v>0</v>
      </c>
      <c r="N873" t="b">
        <v>1</v>
      </c>
      <c r="O873" t="str">
        <f>_xlfn.XLOOKUP(WB_cost[[#This Row],[Склад]]&amp;WB_cost[[#This Row],[Тип поставки]],StatTbl[Join],StatTbl[Status])</f>
        <v>Игнорируем</v>
      </c>
    </row>
    <row r="874" spans="4:15" x14ac:dyDescent="0.45">
      <c r="D874" t="s">
        <v>260</v>
      </c>
      <c r="E874" t="s">
        <v>22</v>
      </c>
      <c r="F874" t="s">
        <v>108</v>
      </c>
      <c r="G874" t="s">
        <v>204</v>
      </c>
      <c r="H874" t="s">
        <v>204</v>
      </c>
      <c r="I874" t="s">
        <v>318</v>
      </c>
      <c r="J874" t="s">
        <v>319</v>
      </c>
      <c r="K874" t="s">
        <v>240</v>
      </c>
      <c r="M874" t="b">
        <v>1</v>
      </c>
      <c r="N874" t="b">
        <v>0</v>
      </c>
      <c r="O874" t="str">
        <f>_xlfn.XLOOKUP(WB_cost[[#This Row],[Склад]]&amp;WB_cost[[#This Row],[Тип поставки]],StatTbl[Join],StatTbl[Status])</f>
        <v>Игнорируем</v>
      </c>
    </row>
    <row r="875" spans="4:15" x14ac:dyDescent="0.45">
      <c r="D875" t="s">
        <v>261</v>
      </c>
      <c r="E875" t="s">
        <v>22</v>
      </c>
      <c r="F875" t="s">
        <v>108</v>
      </c>
      <c r="G875" t="s">
        <v>204</v>
      </c>
      <c r="H875" t="s">
        <v>204</v>
      </c>
      <c r="I875" t="s">
        <v>318</v>
      </c>
      <c r="J875" t="s">
        <v>319</v>
      </c>
      <c r="K875" t="s">
        <v>240</v>
      </c>
      <c r="M875" t="b">
        <v>1</v>
      </c>
      <c r="N875" t="b">
        <v>0</v>
      </c>
      <c r="O875" t="str">
        <f>_xlfn.XLOOKUP(WB_cost[[#This Row],[Склад]]&amp;WB_cost[[#This Row],[Тип поставки]],StatTbl[Join],StatTbl[Status])</f>
        <v>Игнорируем</v>
      </c>
    </row>
    <row r="876" spans="4:15" x14ac:dyDescent="0.45">
      <c r="D876" t="s">
        <v>262</v>
      </c>
      <c r="E876" t="s">
        <v>22</v>
      </c>
      <c r="F876" t="s">
        <v>108</v>
      </c>
      <c r="G876" t="s">
        <v>204</v>
      </c>
      <c r="H876" t="s">
        <v>204</v>
      </c>
      <c r="I876" t="s">
        <v>318</v>
      </c>
      <c r="J876" t="s">
        <v>319</v>
      </c>
      <c r="K876" t="s">
        <v>240</v>
      </c>
      <c r="M876" t="b">
        <v>1</v>
      </c>
      <c r="N876" t="b">
        <v>0</v>
      </c>
      <c r="O876" t="str">
        <f>_xlfn.XLOOKUP(WB_cost[[#This Row],[Склад]]&amp;WB_cost[[#This Row],[Тип поставки]],StatTbl[Join],StatTbl[Status])</f>
        <v>Игнорируем</v>
      </c>
    </row>
    <row r="877" spans="4:15" x14ac:dyDescent="0.45">
      <c r="D877" t="s">
        <v>263</v>
      </c>
      <c r="E877" t="s">
        <v>22</v>
      </c>
      <c r="F877" t="s">
        <v>108</v>
      </c>
      <c r="G877" t="s">
        <v>204</v>
      </c>
      <c r="H877" t="s">
        <v>204</v>
      </c>
      <c r="I877" t="s">
        <v>318</v>
      </c>
      <c r="J877" t="s">
        <v>319</v>
      </c>
      <c r="K877" t="s">
        <v>240</v>
      </c>
      <c r="M877" t="b">
        <v>1</v>
      </c>
      <c r="N877" t="b">
        <v>0</v>
      </c>
      <c r="O877" t="str">
        <f>_xlfn.XLOOKUP(WB_cost[[#This Row],[Склад]]&amp;WB_cost[[#This Row],[Тип поставки]],StatTbl[Join],StatTbl[Status])</f>
        <v>Игнорируем</v>
      </c>
    </row>
    <row r="878" spans="4:15" x14ac:dyDescent="0.45">
      <c r="D878" t="s">
        <v>264</v>
      </c>
      <c r="E878" t="s">
        <v>22</v>
      </c>
      <c r="F878" t="s">
        <v>108</v>
      </c>
      <c r="G878" t="s">
        <v>204</v>
      </c>
      <c r="H878" t="s">
        <v>204</v>
      </c>
      <c r="I878" t="s">
        <v>318</v>
      </c>
      <c r="J878" t="s">
        <v>319</v>
      </c>
      <c r="K878" t="s">
        <v>240</v>
      </c>
      <c r="M878" t="b">
        <v>1</v>
      </c>
      <c r="N878" t="b">
        <v>0</v>
      </c>
      <c r="O878" t="str">
        <f>_xlfn.XLOOKUP(WB_cost[[#This Row],[Склад]]&amp;WB_cost[[#This Row],[Тип поставки]],StatTbl[Join],StatTbl[Status])</f>
        <v>Игнорируем</v>
      </c>
    </row>
    <row r="879" spans="4:15" x14ac:dyDescent="0.45">
      <c r="D879" t="s">
        <v>285</v>
      </c>
      <c r="E879" t="s">
        <v>22</v>
      </c>
      <c r="F879" t="s">
        <v>108</v>
      </c>
      <c r="G879" t="s">
        <v>204</v>
      </c>
      <c r="H879" t="s">
        <v>204</v>
      </c>
      <c r="I879" t="s">
        <v>318</v>
      </c>
      <c r="J879" t="s">
        <v>319</v>
      </c>
      <c r="K879" t="s">
        <v>240</v>
      </c>
      <c r="M879" t="b">
        <v>1</v>
      </c>
      <c r="N879" t="b">
        <v>0</v>
      </c>
      <c r="O879" t="str">
        <f>_xlfn.XLOOKUP(WB_cost[[#This Row],[Склад]]&amp;WB_cost[[#This Row],[Тип поставки]],StatTbl[Join],StatTbl[Status])</f>
        <v>Игнорируем</v>
      </c>
    </row>
    <row r="880" spans="4:15" x14ac:dyDescent="0.45">
      <c r="D880" t="s">
        <v>286</v>
      </c>
      <c r="E880" t="s">
        <v>22</v>
      </c>
      <c r="F880" t="s">
        <v>108</v>
      </c>
      <c r="G880" t="s">
        <v>204</v>
      </c>
      <c r="H880" t="s">
        <v>204</v>
      </c>
      <c r="I880" t="s">
        <v>318</v>
      </c>
      <c r="J880" t="s">
        <v>319</v>
      </c>
      <c r="K880" t="s">
        <v>240</v>
      </c>
      <c r="M880" t="b">
        <v>1</v>
      </c>
      <c r="N880" t="b">
        <v>0</v>
      </c>
      <c r="O880" t="str">
        <f>_xlfn.XLOOKUP(WB_cost[[#This Row],[Склад]]&amp;WB_cost[[#This Row],[Тип поставки]],StatTbl[Join],StatTbl[Status])</f>
        <v>Игнорируем</v>
      </c>
    </row>
    <row r="881" spans="4:15" x14ac:dyDescent="0.45">
      <c r="D881" t="s">
        <v>287</v>
      </c>
      <c r="E881" t="s">
        <v>22</v>
      </c>
      <c r="F881" t="s">
        <v>108</v>
      </c>
      <c r="G881" t="s">
        <v>204</v>
      </c>
      <c r="H881" t="s">
        <v>204</v>
      </c>
      <c r="I881" t="s">
        <v>318</v>
      </c>
      <c r="J881" t="s">
        <v>319</v>
      </c>
      <c r="K881" t="s">
        <v>240</v>
      </c>
      <c r="M881" t="b">
        <v>1</v>
      </c>
      <c r="N881" t="b">
        <v>0</v>
      </c>
      <c r="O881" t="str">
        <f>_xlfn.XLOOKUP(WB_cost[[#This Row],[Склад]]&amp;WB_cost[[#This Row],[Тип поставки]],StatTbl[Join],StatTbl[Status])</f>
        <v>Игнорируем</v>
      </c>
    </row>
    <row r="882" spans="4:15" x14ac:dyDescent="0.45">
      <c r="D882" t="s">
        <v>288</v>
      </c>
      <c r="E882" t="s">
        <v>22</v>
      </c>
      <c r="F882" t="s">
        <v>108</v>
      </c>
      <c r="G882" t="s">
        <v>204</v>
      </c>
      <c r="H882" t="s">
        <v>204</v>
      </c>
      <c r="I882" t="s">
        <v>318</v>
      </c>
      <c r="J882" t="s">
        <v>319</v>
      </c>
      <c r="K882" t="s">
        <v>240</v>
      </c>
      <c r="M882" t="b">
        <v>1</v>
      </c>
      <c r="N882" t="b">
        <v>0</v>
      </c>
      <c r="O882" t="str">
        <f>_xlfn.XLOOKUP(WB_cost[[#This Row],[Склад]]&amp;WB_cost[[#This Row],[Тип поставки]],StatTbl[Join],StatTbl[Status])</f>
        <v>Игнорируем</v>
      </c>
    </row>
    <row r="883" spans="4:15" x14ac:dyDescent="0.45">
      <c r="D883" t="s">
        <v>289</v>
      </c>
      <c r="E883" t="s">
        <v>22</v>
      </c>
      <c r="F883" t="s">
        <v>108</v>
      </c>
      <c r="G883" t="s">
        <v>204</v>
      </c>
      <c r="H883" t="s">
        <v>204</v>
      </c>
      <c r="I883" t="s">
        <v>318</v>
      </c>
      <c r="J883" t="s">
        <v>319</v>
      </c>
      <c r="K883" t="s">
        <v>240</v>
      </c>
      <c r="M883" t="b">
        <v>1</v>
      </c>
      <c r="N883" t="b">
        <v>0</v>
      </c>
      <c r="O883" t="str">
        <f>_xlfn.XLOOKUP(WB_cost[[#This Row],[Склад]]&amp;WB_cost[[#This Row],[Тип поставки]],StatTbl[Join],StatTbl[Status])</f>
        <v>Игнорируем</v>
      </c>
    </row>
    <row r="884" spans="4:15" x14ac:dyDescent="0.45">
      <c r="D884" t="s">
        <v>353</v>
      </c>
      <c r="E884" t="s">
        <v>22</v>
      </c>
      <c r="F884" t="s">
        <v>108</v>
      </c>
      <c r="G884" t="s">
        <v>204</v>
      </c>
      <c r="H884" t="s">
        <v>204</v>
      </c>
      <c r="I884" t="s">
        <v>318</v>
      </c>
      <c r="J884" t="s">
        <v>319</v>
      </c>
      <c r="K884" t="s">
        <v>240</v>
      </c>
      <c r="M884" t="b">
        <v>1</v>
      </c>
      <c r="N884" t="b">
        <v>0</v>
      </c>
      <c r="O884" t="str">
        <f>_xlfn.XLOOKUP(WB_cost[[#This Row],[Склад]]&amp;WB_cost[[#This Row],[Тип поставки]],StatTbl[Join],StatTbl[Status])</f>
        <v>Игнорируем</v>
      </c>
    </row>
    <row r="885" spans="4:15" x14ac:dyDescent="0.45">
      <c r="D885" t="s">
        <v>354</v>
      </c>
      <c r="E885" t="s">
        <v>22</v>
      </c>
      <c r="F885" t="s">
        <v>108</v>
      </c>
      <c r="G885" t="s">
        <v>204</v>
      </c>
      <c r="H885" t="s">
        <v>204</v>
      </c>
      <c r="I885" t="s">
        <v>318</v>
      </c>
      <c r="J885" t="s">
        <v>319</v>
      </c>
      <c r="K885" t="s">
        <v>240</v>
      </c>
      <c r="M885" t="b">
        <v>1</v>
      </c>
      <c r="N885" t="b">
        <v>0</v>
      </c>
      <c r="O885" t="str">
        <f>_xlfn.XLOOKUP(WB_cost[[#This Row],[Склад]]&amp;WB_cost[[#This Row],[Тип поставки]],StatTbl[Join],StatTbl[Status])</f>
        <v>Игнорируем</v>
      </c>
    </row>
    <row r="886" spans="4:15" x14ac:dyDescent="0.45">
      <c r="D886" t="s">
        <v>357</v>
      </c>
      <c r="E886" t="s">
        <v>22</v>
      </c>
      <c r="F886" t="s">
        <v>108</v>
      </c>
      <c r="G886" t="s">
        <v>204</v>
      </c>
      <c r="H886" t="s">
        <v>204</v>
      </c>
      <c r="I886" t="s">
        <v>318</v>
      </c>
      <c r="J886" t="s">
        <v>319</v>
      </c>
      <c r="K886" t="s">
        <v>240</v>
      </c>
      <c r="M886" t="b">
        <v>1</v>
      </c>
      <c r="N886" t="b">
        <v>0</v>
      </c>
      <c r="O886" t="str">
        <f>_xlfn.XLOOKUP(WB_cost[[#This Row],[Склад]]&amp;WB_cost[[#This Row],[Тип поставки]],StatTbl[Join],StatTbl[Status])</f>
        <v>Игнорируем</v>
      </c>
    </row>
    <row r="887" spans="4:15" x14ac:dyDescent="0.45">
      <c r="D887" t="s">
        <v>358</v>
      </c>
      <c r="E887" t="s">
        <v>22</v>
      </c>
      <c r="F887" t="s">
        <v>108</v>
      </c>
      <c r="G887" t="s">
        <v>204</v>
      </c>
      <c r="H887" t="s">
        <v>204</v>
      </c>
      <c r="I887" t="s">
        <v>318</v>
      </c>
      <c r="J887" t="s">
        <v>319</v>
      </c>
      <c r="K887" t="s">
        <v>240</v>
      </c>
      <c r="M887" t="b">
        <v>1</v>
      </c>
      <c r="N887" t="b">
        <v>0</v>
      </c>
      <c r="O887" t="str">
        <f>_xlfn.XLOOKUP(WB_cost[[#This Row],[Склад]]&amp;WB_cost[[#This Row],[Тип поставки]],StatTbl[Join],StatTbl[Status])</f>
        <v>Игнорируем</v>
      </c>
    </row>
    <row r="888" spans="4:15" x14ac:dyDescent="0.45">
      <c r="D888" t="s">
        <v>359</v>
      </c>
      <c r="E888" t="s">
        <v>22</v>
      </c>
      <c r="F888" t="s">
        <v>108</v>
      </c>
      <c r="G888" t="s">
        <v>204</v>
      </c>
      <c r="H888" t="s">
        <v>204</v>
      </c>
      <c r="I888" t="s">
        <v>318</v>
      </c>
      <c r="J888" t="s">
        <v>319</v>
      </c>
      <c r="K888" t="s">
        <v>240</v>
      </c>
      <c r="M888" t="b">
        <v>1</v>
      </c>
      <c r="N888" t="b">
        <v>0</v>
      </c>
      <c r="O888" t="str">
        <f>_xlfn.XLOOKUP(WB_cost[[#This Row],[Склад]]&amp;WB_cost[[#This Row],[Тип поставки]],StatTbl[Join],StatTbl[Status])</f>
        <v>Игнорируем</v>
      </c>
    </row>
    <row r="889" spans="4:15" x14ac:dyDescent="0.45">
      <c r="D889" t="s">
        <v>260</v>
      </c>
      <c r="E889" t="s">
        <v>22</v>
      </c>
      <c r="F889" t="s">
        <v>6</v>
      </c>
      <c r="M889" t="b">
        <v>0</v>
      </c>
      <c r="N889" t="b">
        <v>1</v>
      </c>
      <c r="O889" t="str">
        <f>_xlfn.XLOOKUP(WB_cost[[#This Row],[Склад]]&amp;WB_cost[[#This Row],[Тип поставки]],StatTbl[Join],StatTbl[Status])</f>
        <v>Игнорируем</v>
      </c>
    </row>
    <row r="890" spans="4:15" x14ac:dyDescent="0.45">
      <c r="D890" t="s">
        <v>261</v>
      </c>
      <c r="E890" t="s">
        <v>22</v>
      </c>
      <c r="F890" t="s">
        <v>6</v>
      </c>
      <c r="M890" t="b">
        <v>0</v>
      </c>
      <c r="N890" t="b">
        <v>1</v>
      </c>
      <c r="O890" t="str">
        <f>_xlfn.XLOOKUP(WB_cost[[#This Row],[Склад]]&amp;WB_cost[[#This Row],[Тип поставки]],StatTbl[Join],StatTbl[Status])</f>
        <v>Игнорируем</v>
      </c>
    </row>
    <row r="891" spans="4:15" x14ac:dyDescent="0.45">
      <c r="D891" t="s">
        <v>262</v>
      </c>
      <c r="E891" t="s">
        <v>22</v>
      </c>
      <c r="F891" t="s">
        <v>6</v>
      </c>
      <c r="M891" t="b">
        <v>0</v>
      </c>
      <c r="N891" t="b">
        <v>1</v>
      </c>
      <c r="O891" t="str">
        <f>_xlfn.XLOOKUP(WB_cost[[#This Row],[Склад]]&amp;WB_cost[[#This Row],[Тип поставки]],StatTbl[Join],StatTbl[Status])</f>
        <v>Игнорируем</v>
      </c>
    </row>
    <row r="892" spans="4:15" x14ac:dyDescent="0.45">
      <c r="D892" t="s">
        <v>263</v>
      </c>
      <c r="E892" t="s">
        <v>22</v>
      </c>
      <c r="F892" t="s">
        <v>6</v>
      </c>
      <c r="M892" t="b">
        <v>0</v>
      </c>
      <c r="N892" t="b">
        <v>1</v>
      </c>
      <c r="O892" t="str">
        <f>_xlfn.XLOOKUP(WB_cost[[#This Row],[Склад]]&amp;WB_cost[[#This Row],[Тип поставки]],StatTbl[Join],StatTbl[Status])</f>
        <v>Игнорируем</v>
      </c>
    </row>
    <row r="893" spans="4:15" x14ac:dyDescent="0.45">
      <c r="D893" t="s">
        <v>264</v>
      </c>
      <c r="E893" t="s">
        <v>22</v>
      </c>
      <c r="F893" t="s">
        <v>6</v>
      </c>
      <c r="M893" t="b">
        <v>0</v>
      </c>
      <c r="N893" t="b">
        <v>1</v>
      </c>
      <c r="O893" t="str">
        <f>_xlfn.XLOOKUP(WB_cost[[#This Row],[Склад]]&amp;WB_cost[[#This Row],[Тип поставки]],StatTbl[Join],StatTbl[Status])</f>
        <v>Игнорируем</v>
      </c>
    </row>
    <row r="894" spans="4:15" x14ac:dyDescent="0.45">
      <c r="D894" t="s">
        <v>285</v>
      </c>
      <c r="E894" t="s">
        <v>22</v>
      </c>
      <c r="F894" t="s">
        <v>6</v>
      </c>
      <c r="M894" t="b">
        <v>0</v>
      </c>
      <c r="N894" t="b">
        <v>1</v>
      </c>
      <c r="O894" t="str">
        <f>_xlfn.XLOOKUP(WB_cost[[#This Row],[Склад]]&amp;WB_cost[[#This Row],[Тип поставки]],StatTbl[Join],StatTbl[Status])</f>
        <v>Игнорируем</v>
      </c>
    </row>
    <row r="895" spans="4:15" x14ac:dyDescent="0.45">
      <c r="D895" t="s">
        <v>286</v>
      </c>
      <c r="E895" t="s">
        <v>22</v>
      </c>
      <c r="F895" t="s">
        <v>6</v>
      </c>
      <c r="M895" t="b">
        <v>0</v>
      </c>
      <c r="N895" t="b">
        <v>1</v>
      </c>
      <c r="O895" t="str">
        <f>_xlfn.XLOOKUP(WB_cost[[#This Row],[Склад]]&amp;WB_cost[[#This Row],[Тип поставки]],StatTbl[Join],StatTbl[Status])</f>
        <v>Игнорируем</v>
      </c>
    </row>
    <row r="896" spans="4:15" x14ac:dyDescent="0.45">
      <c r="D896" t="s">
        <v>287</v>
      </c>
      <c r="E896" t="s">
        <v>22</v>
      </c>
      <c r="F896" t="s">
        <v>6</v>
      </c>
      <c r="M896" t="b">
        <v>0</v>
      </c>
      <c r="N896" t="b">
        <v>1</v>
      </c>
      <c r="O896" t="str">
        <f>_xlfn.XLOOKUP(WB_cost[[#This Row],[Склад]]&amp;WB_cost[[#This Row],[Тип поставки]],StatTbl[Join],StatTbl[Status])</f>
        <v>Игнорируем</v>
      </c>
    </row>
    <row r="897" spans="4:15" x14ac:dyDescent="0.45">
      <c r="D897" t="s">
        <v>288</v>
      </c>
      <c r="E897" t="s">
        <v>22</v>
      </c>
      <c r="F897" t="s">
        <v>6</v>
      </c>
      <c r="M897" t="b">
        <v>0</v>
      </c>
      <c r="N897" t="b">
        <v>1</v>
      </c>
      <c r="O897" t="str">
        <f>_xlfn.XLOOKUP(WB_cost[[#This Row],[Склад]]&amp;WB_cost[[#This Row],[Тип поставки]],StatTbl[Join],StatTbl[Status])</f>
        <v>Игнорируем</v>
      </c>
    </row>
    <row r="898" spans="4:15" x14ac:dyDescent="0.45">
      <c r="D898" t="s">
        <v>289</v>
      </c>
      <c r="E898" t="s">
        <v>22</v>
      </c>
      <c r="F898" t="s">
        <v>6</v>
      </c>
      <c r="M898" t="b">
        <v>0</v>
      </c>
      <c r="N898" t="b">
        <v>1</v>
      </c>
      <c r="O898" t="str">
        <f>_xlfn.XLOOKUP(WB_cost[[#This Row],[Склад]]&amp;WB_cost[[#This Row],[Тип поставки]],StatTbl[Join],StatTbl[Status])</f>
        <v>Игнорируем</v>
      </c>
    </row>
    <row r="899" spans="4:15" x14ac:dyDescent="0.45">
      <c r="D899" t="s">
        <v>353</v>
      </c>
      <c r="E899" t="s">
        <v>22</v>
      </c>
      <c r="F899" t="s">
        <v>6</v>
      </c>
      <c r="M899" t="b">
        <v>0</v>
      </c>
      <c r="N899" t="b">
        <v>1</v>
      </c>
      <c r="O899" t="str">
        <f>_xlfn.XLOOKUP(WB_cost[[#This Row],[Склад]]&amp;WB_cost[[#This Row],[Тип поставки]],StatTbl[Join],StatTbl[Status])</f>
        <v>Игнорируем</v>
      </c>
    </row>
    <row r="900" spans="4:15" x14ac:dyDescent="0.45">
      <c r="D900" t="s">
        <v>354</v>
      </c>
      <c r="E900" t="s">
        <v>22</v>
      </c>
      <c r="F900" t="s">
        <v>6</v>
      </c>
      <c r="M900" t="b">
        <v>0</v>
      </c>
      <c r="N900" t="b">
        <v>1</v>
      </c>
      <c r="O900" t="str">
        <f>_xlfn.XLOOKUP(WB_cost[[#This Row],[Склад]]&amp;WB_cost[[#This Row],[Тип поставки]],StatTbl[Join],StatTbl[Status])</f>
        <v>Игнорируем</v>
      </c>
    </row>
    <row r="901" spans="4:15" x14ac:dyDescent="0.45">
      <c r="D901" t="s">
        <v>357</v>
      </c>
      <c r="E901" t="s">
        <v>22</v>
      </c>
      <c r="F901" t="s">
        <v>6</v>
      </c>
      <c r="M901" t="b">
        <v>0</v>
      </c>
      <c r="N901" t="b">
        <v>1</v>
      </c>
      <c r="O901" t="str">
        <f>_xlfn.XLOOKUP(WB_cost[[#This Row],[Склад]]&amp;WB_cost[[#This Row],[Тип поставки]],StatTbl[Join],StatTbl[Status])</f>
        <v>Игнорируем</v>
      </c>
    </row>
    <row r="902" spans="4:15" x14ac:dyDescent="0.45">
      <c r="D902" t="s">
        <v>358</v>
      </c>
      <c r="E902" t="s">
        <v>22</v>
      </c>
      <c r="F902" t="s">
        <v>6</v>
      </c>
      <c r="M902" t="b">
        <v>0</v>
      </c>
      <c r="N902" t="b">
        <v>1</v>
      </c>
      <c r="O902" t="str">
        <f>_xlfn.XLOOKUP(WB_cost[[#This Row],[Склад]]&amp;WB_cost[[#This Row],[Тип поставки]],StatTbl[Join],StatTbl[Status])</f>
        <v>Игнорируем</v>
      </c>
    </row>
    <row r="903" spans="4:15" x14ac:dyDescent="0.45">
      <c r="D903" t="s">
        <v>359</v>
      </c>
      <c r="E903" t="s">
        <v>22</v>
      </c>
      <c r="F903" t="s">
        <v>6</v>
      </c>
      <c r="M903" t="b">
        <v>0</v>
      </c>
      <c r="N903" t="b">
        <v>1</v>
      </c>
      <c r="O903" t="str">
        <f>_xlfn.XLOOKUP(WB_cost[[#This Row],[Склад]]&amp;WB_cost[[#This Row],[Тип поставки]],StatTbl[Join],StatTbl[Status])</f>
        <v>Игнорируем</v>
      </c>
    </row>
    <row r="904" spans="4:15" x14ac:dyDescent="0.45">
      <c r="D904" t="s">
        <v>260</v>
      </c>
      <c r="E904" t="s">
        <v>24</v>
      </c>
      <c r="F904" t="s">
        <v>107</v>
      </c>
      <c r="M904" t="b">
        <v>0</v>
      </c>
      <c r="N904" t="b">
        <v>1</v>
      </c>
      <c r="O904" t="str">
        <f>_xlfn.XLOOKUP(WB_cost[[#This Row],[Склад]]&amp;WB_cost[[#This Row],[Тип поставки]],StatTbl[Join],StatTbl[Status])</f>
        <v>Игнорируем</v>
      </c>
    </row>
    <row r="905" spans="4:15" x14ac:dyDescent="0.45">
      <c r="D905" t="s">
        <v>261</v>
      </c>
      <c r="E905" t="s">
        <v>24</v>
      </c>
      <c r="F905" t="s">
        <v>107</v>
      </c>
      <c r="M905" t="b">
        <v>0</v>
      </c>
      <c r="N905" t="b">
        <v>1</v>
      </c>
      <c r="O905" t="str">
        <f>_xlfn.XLOOKUP(WB_cost[[#This Row],[Склад]]&amp;WB_cost[[#This Row],[Тип поставки]],StatTbl[Join],StatTbl[Status])</f>
        <v>Игнорируем</v>
      </c>
    </row>
    <row r="906" spans="4:15" x14ac:dyDescent="0.45">
      <c r="D906" t="s">
        <v>262</v>
      </c>
      <c r="E906" t="s">
        <v>24</v>
      </c>
      <c r="F906" t="s">
        <v>107</v>
      </c>
      <c r="M906" t="b">
        <v>0</v>
      </c>
      <c r="N906" t="b">
        <v>1</v>
      </c>
      <c r="O906" t="str">
        <f>_xlfn.XLOOKUP(WB_cost[[#This Row],[Склад]]&amp;WB_cost[[#This Row],[Тип поставки]],StatTbl[Join],StatTbl[Status])</f>
        <v>Игнорируем</v>
      </c>
    </row>
    <row r="907" spans="4:15" x14ac:dyDescent="0.45">
      <c r="D907" t="s">
        <v>263</v>
      </c>
      <c r="E907" t="s">
        <v>24</v>
      </c>
      <c r="F907" t="s">
        <v>107</v>
      </c>
      <c r="M907" t="b">
        <v>0</v>
      </c>
      <c r="N907" t="b">
        <v>1</v>
      </c>
      <c r="O907" t="str">
        <f>_xlfn.XLOOKUP(WB_cost[[#This Row],[Склад]]&amp;WB_cost[[#This Row],[Тип поставки]],StatTbl[Join],StatTbl[Status])</f>
        <v>Игнорируем</v>
      </c>
    </row>
    <row r="908" spans="4:15" x14ac:dyDescent="0.45">
      <c r="D908" t="s">
        <v>264</v>
      </c>
      <c r="E908" t="s">
        <v>24</v>
      </c>
      <c r="F908" t="s">
        <v>107</v>
      </c>
      <c r="M908" t="b">
        <v>0</v>
      </c>
      <c r="N908" t="b">
        <v>1</v>
      </c>
      <c r="O908" t="str">
        <f>_xlfn.XLOOKUP(WB_cost[[#This Row],[Склад]]&amp;WB_cost[[#This Row],[Тип поставки]],StatTbl[Join],StatTbl[Status])</f>
        <v>Игнорируем</v>
      </c>
    </row>
    <row r="909" spans="4:15" x14ac:dyDescent="0.45">
      <c r="D909" t="s">
        <v>285</v>
      </c>
      <c r="E909" t="s">
        <v>24</v>
      </c>
      <c r="F909" t="s">
        <v>107</v>
      </c>
      <c r="M909" t="b">
        <v>0</v>
      </c>
      <c r="N909" t="b">
        <v>1</v>
      </c>
      <c r="O909" t="str">
        <f>_xlfn.XLOOKUP(WB_cost[[#This Row],[Склад]]&amp;WB_cost[[#This Row],[Тип поставки]],StatTbl[Join],StatTbl[Status])</f>
        <v>Игнорируем</v>
      </c>
    </row>
    <row r="910" spans="4:15" x14ac:dyDescent="0.45">
      <c r="D910" t="s">
        <v>286</v>
      </c>
      <c r="E910" t="s">
        <v>24</v>
      </c>
      <c r="F910" t="s">
        <v>107</v>
      </c>
      <c r="M910" t="b">
        <v>0</v>
      </c>
      <c r="N910" t="b">
        <v>1</v>
      </c>
      <c r="O910" t="str">
        <f>_xlfn.XLOOKUP(WB_cost[[#This Row],[Склад]]&amp;WB_cost[[#This Row],[Тип поставки]],StatTbl[Join],StatTbl[Status])</f>
        <v>Игнорируем</v>
      </c>
    </row>
    <row r="911" spans="4:15" x14ac:dyDescent="0.45">
      <c r="D911" t="s">
        <v>287</v>
      </c>
      <c r="E911" t="s">
        <v>24</v>
      </c>
      <c r="F911" t="s">
        <v>107</v>
      </c>
      <c r="M911" t="b">
        <v>0</v>
      </c>
      <c r="N911" t="b">
        <v>1</v>
      </c>
      <c r="O911" t="str">
        <f>_xlfn.XLOOKUP(WB_cost[[#This Row],[Склад]]&amp;WB_cost[[#This Row],[Тип поставки]],StatTbl[Join],StatTbl[Status])</f>
        <v>Игнорируем</v>
      </c>
    </row>
    <row r="912" spans="4:15" x14ac:dyDescent="0.45">
      <c r="D912" t="s">
        <v>288</v>
      </c>
      <c r="E912" t="s">
        <v>24</v>
      </c>
      <c r="F912" t="s">
        <v>107</v>
      </c>
      <c r="M912" t="b">
        <v>0</v>
      </c>
      <c r="N912" t="b">
        <v>1</v>
      </c>
      <c r="O912" t="str">
        <f>_xlfn.XLOOKUP(WB_cost[[#This Row],[Склад]]&amp;WB_cost[[#This Row],[Тип поставки]],StatTbl[Join],StatTbl[Status])</f>
        <v>Игнорируем</v>
      </c>
    </row>
    <row r="913" spans="4:15" x14ac:dyDescent="0.45">
      <c r="D913" t="s">
        <v>289</v>
      </c>
      <c r="E913" t="s">
        <v>24</v>
      </c>
      <c r="F913" t="s">
        <v>107</v>
      </c>
      <c r="M913" t="b">
        <v>0</v>
      </c>
      <c r="N913" t="b">
        <v>1</v>
      </c>
      <c r="O913" t="str">
        <f>_xlfn.XLOOKUP(WB_cost[[#This Row],[Склад]]&amp;WB_cost[[#This Row],[Тип поставки]],StatTbl[Join],StatTbl[Status])</f>
        <v>Игнорируем</v>
      </c>
    </row>
    <row r="914" spans="4:15" x14ac:dyDescent="0.45">
      <c r="D914" t="s">
        <v>353</v>
      </c>
      <c r="E914" t="s">
        <v>24</v>
      </c>
      <c r="F914" t="s">
        <v>107</v>
      </c>
      <c r="M914" t="b">
        <v>0</v>
      </c>
      <c r="N914" t="b">
        <v>1</v>
      </c>
      <c r="O914" t="str">
        <f>_xlfn.XLOOKUP(WB_cost[[#This Row],[Склад]]&amp;WB_cost[[#This Row],[Тип поставки]],StatTbl[Join],StatTbl[Status])</f>
        <v>Игнорируем</v>
      </c>
    </row>
    <row r="915" spans="4:15" x14ac:dyDescent="0.45">
      <c r="D915" t="s">
        <v>354</v>
      </c>
      <c r="E915" t="s">
        <v>24</v>
      </c>
      <c r="F915" t="s">
        <v>107</v>
      </c>
      <c r="M915" t="b">
        <v>0</v>
      </c>
      <c r="N915" t="b">
        <v>1</v>
      </c>
      <c r="O915" t="str">
        <f>_xlfn.XLOOKUP(WB_cost[[#This Row],[Склад]]&amp;WB_cost[[#This Row],[Тип поставки]],StatTbl[Join],StatTbl[Status])</f>
        <v>Игнорируем</v>
      </c>
    </row>
    <row r="916" spans="4:15" x14ac:dyDescent="0.45">
      <c r="D916" t="s">
        <v>357</v>
      </c>
      <c r="E916" t="s">
        <v>24</v>
      </c>
      <c r="F916" t="s">
        <v>107</v>
      </c>
      <c r="M916" t="b">
        <v>0</v>
      </c>
      <c r="N916" t="b">
        <v>1</v>
      </c>
      <c r="O916" t="str">
        <f>_xlfn.XLOOKUP(WB_cost[[#This Row],[Склад]]&amp;WB_cost[[#This Row],[Тип поставки]],StatTbl[Join],StatTbl[Status])</f>
        <v>Игнорируем</v>
      </c>
    </row>
    <row r="917" spans="4:15" x14ac:dyDescent="0.45">
      <c r="D917" t="s">
        <v>358</v>
      </c>
      <c r="E917" t="s">
        <v>24</v>
      </c>
      <c r="F917" t="s">
        <v>107</v>
      </c>
      <c r="M917" t="b">
        <v>0</v>
      </c>
      <c r="N917" t="b">
        <v>1</v>
      </c>
      <c r="O917" t="str">
        <f>_xlfn.XLOOKUP(WB_cost[[#This Row],[Склад]]&amp;WB_cost[[#This Row],[Тип поставки]],StatTbl[Join],StatTbl[Status])</f>
        <v>Игнорируем</v>
      </c>
    </row>
    <row r="918" spans="4:15" x14ac:dyDescent="0.45">
      <c r="D918" t="s">
        <v>359</v>
      </c>
      <c r="E918" t="s">
        <v>24</v>
      </c>
      <c r="F918" t="s">
        <v>107</v>
      </c>
      <c r="M918" t="b">
        <v>0</v>
      </c>
      <c r="N918" t="b">
        <v>1</v>
      </c>
      <c r="O918" t="str">
        <f>_xlfn.XLOOKUP(WB_cost[[#This Row],[Склад]]&amp;WB_cost[[#This Row],[Тип поставки]],StatTbl[Join],StatTbl[Status])</f>
        <v>Игнорируем</v>
      </c>
    </row>
    <row r="919" spans="4:15" x14ac:dyDescent="0.45">
      <c r="D919" t="s">
        <v>260</v>
      </c>
      <c r="E919" t="s">
        <v>24</v>
      </c>
      <c r="F919" t="s">
        <v>108</v>
      </c>
      <c r="G919" t="s">
        <v>207</v>
      </c>
      <c r="H919" t="s">
        <v>207</v>
      </c>
      <c r="I919" t="s">
        <v>205</v>
      </c>
      <c r="J919" t="s">
        <v>322</v>
      </c>
      <c r="K919" t="s">
        <v>195</v>
      </c>
      <c r="M919" t="b">
        <v>1</v>
      </c>
      <c r="N919" t="b">
        <v>0</v>
      </c>
      <c r="O919" t="str">
        <f>_xlfn.XLOOKUP(WB_cost[[#This Row],[Склад]]&amp;WB_cost[[#This Row],[Тип поставки]],StatTbl[Join],StatTbl[Status])</f>
        <v>Игнорируем</v>
      </c>
    </row>
    <row r="920" spans="4:15" x14ac:dyDescent="0.45">
      <c r="D920" t="s">
        <v>261</v>
      </c>
      <c r="E920" t="s">
        <v>24</v>
      </c>
      <c r="F920" t="s">
        <v>108</v>
      </c>
      <c r="G920" t="s">
        <v>207</v>
      </c>
      <c r="H920" t="s">
        <v>207</v>
      </c>
      <c r="I920" t="s">
        <v>205</v>
      </c>
      <c r="J920" t="s">
        <v>322</v>
      </c>
      <c r="K920" t="s">
        <v>195</v>
      </c>
      <c r="M920" t="b">
        <v>1</v>
      </c>
      <c r="N920" t="b">
        <v>0</v>
      </c>
      <c r="O920" t="str">
        <f>_xlfn.XLOOKUP(WB_cost[[#This Row],[Склад]]&amp;WB_cost[[#This Row],[Тип поставки]],StatTbl[Join],StatTbl[Status])</f>
        <v>Игнорируем</v>
      </c>
    </row>
    <row r="921" spans="4:15" x14ac:dyDescent="0.45">
      <c r="D921" t="s">
        <v>262</v>
      </c>
      <c r="E921" t="s">
        <v>24</v>
      </c>
      <c r="F921" t="s">
        <v>108</v>
      </c>
      <c r="G921" t="s">
        <v>207</v>
      </c>
      <c r="H921" t="s">
        <v>207</v>
      </c>
      <c r="I921" t="s">
        <v>205</v>
      </c>
      <c r="J921" t="s">
        <v>322</v>
      </c>
      <c r="K921" t="s">
        <v>195</v>
      </c>
      <c r="M921" t="b">
        <v>1</v>
      </c>
      <c r="N921" t="b">
        <v>0</v>
      </c>
      <c r="O921" t="str">
        <f>_xlfn.XLOOKUP(WB_cost[[#This Row],[Склад]]&amp;WB_cost[[#This Row],[Тип поставки]],StatTbl[Join],StatTbl[Status])</f>
        <v>Игнорируем</v>
      </c>
    </row>
    <row r="922" spans="4:15" x14ac:dyDescent="0.45">
      <c r="D922" t="s">
        <v>263</v>
      </c>
      <c r="E922" t="s">
        <v>24</v>
      </c>
      <c r="F922" t="s">
        <v>108</v>
      </c>
      <c r="G922" t="s">
        <v>207</v>
      </c>
      <c r="H922" t="s">
        <v>207</v>
      </c>
      <c r="I922" t="s">
        <v>205</v>
      </c>
      <c r="J922" t="s">
        <v>322</v>
      </c>
      <c r="K922" t="s">
        <v>195</v>
      </c>
      <c r="M922" t="b">
        <v>1</v>
      </c>
      <c r="N922" t="b">
        <v>0</v>
      </c>
      <c r="O922" t="str">
        <f>_xlfn.XLOOKUP(WB_cost[[#This Row],[Склад]]&amp;WB_cost[[#This Row],[Тип поставки]],StatTbl[Join],StatTbl[Status])</f>
        <v>Игнорируем</v>
      </c>
    </row>
    <row r="923" spans="4:15" x14ac:dyDescent="0.45">
      <c r="D923" t="s">
        <v>264</v>
      </c>
      <c r="E923" t="s">
        <v>24</v>
      </c>
      <c r="F923" t="s">
        <v>108</v>
      </c>
      <c r="G923" t="s">
        <v>207</v>
      </c>
      <c r="H923" t="s">
        <v>207</v>
      </c>
      <c r="I923" t="s">
        <v>205</v>
      </c>
      <c r="J923" t="s">
        <v>322</v>
      </c>
      <c r="K923" t="s">
        <v>195</v>
      </c>
      <c r="M923" t="b">
        <v>1</v>
      </c>
      <c r="N923" t="b">
        <v>0</v>
      </c>
      <c r="O923" t="str">
        <f>_xlfn.XLOOKUP(WB_cost[[#This Row],[Склад]]&amp;WB_cost[[#This Row],[Тип поставки]],StatTbl[Join],StatTbl[Status])</f>
        <v>Игнорируем</v>
      </c>
    </row>
    <row r="924" spans="4:15" x14ac:dyDescent="0.45">
      <c r="D924" t="s">
        <v>285</v>
      </c>
      <c r="E924" t="s">
        <v>24</v>
      </c>
      <c r="F924" t="s">
        <v>108</v>
      </c>
      <c r="G924" t="s">
        <v>207</v>
      </c>
      <c r="H924" t="s">
        <v>207</v>
      </c>
      <c r="I924" t="s">
        <v>205</v>
      </c>
      <c r="J924" t="s">
        <v>322</v>
      </c>
      <c r="K924" t="s">
        <v>195</v>
      </c>
      <c r="M924" t="b">
        <v>1</v>
      </c>
      <c r="N924" t="b">
        <v>0</v>
      </c>
      <c r="O924" t="str">
        <f>_xlfn.XLOOKUP(WB_cost[[#This Row],[Склад]]&amp;WB_cost[[#This Row],[Тип поставки]],StatTbl[Join],StatTbl[Status])</f>
        <v>Игнорируем</v>
      </c>
    </row>
    <row r="925" spans="4:15" x14ac:dyDescent="0.45">
      <c r="D925" t="s">
        <v>286</v>
      </c>
      <c r="E925" t="s">
        <v>24</v>
      </c>
      <c r="F925" t="s">
        <v>108</v>
      </c>
      <c r="G925" t="s">
        <v>207</v>
      </c>
      <c r="H925" t="s">
        <v>207</v>
      </c>
      <c r="I925" t="s">
        <v>205</v>
      </c>
      <c r="J925" t="s">
        <v>322</v>
      </c>
      <c r="K925" t="s">
        <v>195</v>
      </c>
      <c r="M925" t="b">
        <v>1</v>
      </c>
      <c r="N925" t="b">
        <v>0</v>
      </c>
      <c r="O925" t="str">
        <f>_xlfn.XLOOKUP(WB_cost[[#This Row],[Склад]]&amp;WB_cost[[#This Row],[Тип поставки]],StatTbl[Join],StatTbl[Status])</f>
        <v>Игнорируем</v>
      </c>
    </row>
    <row r="926" spans="4:15" x14ac:dyDescent="0.45">
      <c r="D926" t="s">
        <v>287</v>
      </c>
      <c r="E926" t="s">
        <v>24</v>
      </c>
      <c r="F926" t="s">
        <v>108</v>
      </c>
      <c r="G926" t="s">
        <v>207</v>
      </c>
      <c r="H926" t="s">
        <v>207</v>
      </c>
      <c r="I926" t="s">
        <v>205</v>
      </c>
      <c r="J926" t="s">
        <v>322</v>
      </c>
      <c r="K926" t="s">
        <v>195</v>
      </c>
      <c r="M926" t="b">
        <v>1</v>
      </c>
      <c r="N926" t="b">
        <v>0</v>
      </c>
      <c r="O926" t="str">
        <f>_xlfn.XLOOKUP(WB_cost[[#This Row],[Склад]]&amp;WB_cost[[#This Row],[Тип поставки]],StatTbl[Join],StatTbl[Status])</f>
        <v>Игнорируем</v>
      </c>
    </row>
    <row r="927" spans="4:15" x14ac:dyDescent="0.45">
      <c r="D927" t="s">
        <v>288</v>
      </c>
      <c r="E927" t="s">
        <v>24</v>
      </c>
      <c r="F927" t="s">
        <v>108</v>
      </c>
      <c r="G927" t="s">
        <v>207</v>
      </c>
      <c r="H927" t="s">
        <v>207</v>
      </c>
      <c r="I927" t="s">
        <v>205</v>
      </c>
      <c r="J927" t="s">
        <v>322</v>
      </c>
      <c r="K927" t="s">
        <v>195</v>
      </c>
      <c r="M927" t="b">
        <v>1</v>
      </c>
      <c r="N927" t="b">
        <v>0</v>
      </c>
      <c r="O927" t="str">
        <f>_xlfn.XLOOKUP(WB_cost[[#This Row],[Склад]]&amp;WB_cost[[#This Row],[Тип поставки]],StatTbl[Join],StatTbl[Status])</f>
        <v>Игнорируем</v>
      </c>
    </row>
    <row r="928" spans="4:15" x14ac:dyDescent="0.45">
      <c r="D928" t="s">
        <v>289</v>
      </c>
      <c r="E928" t="s">
        <v>24</v>
      </c>
      <c r="F928" t="s">
        <v>108</v>
      </c>
      <c r="G928" t="s">
        <v>207</v>
      </c>
      <c r="H928" t="s">
        <v>207</v>
      </c>
      <c r="I928" t="s">
        <v>205</v>
      </c>
      <c r="J928" t="s">
        <v>322</v>
      </c>
      <c r="K928" t="s">
        <v>195</v>
      </c>
      <c r="M928" t="b">
        <v>1</v>
      </c>
      <c r="N928" t="b">
        <v>0</v>
      </c>
      <c r="O928" t="str">
        <f>_xlfn.XLOOKUP(WB_cost[[#This Row],[Склад]]&amp;WB_cost[[#This Row],[Тип поставки]],StatTbl[Join],StatTbl[Status])</f>
        <v>Игнорируем</v>
      </c>
    </row>
    <row r="929" spans="4:15" x14ac:dyDescent="0.45">
      <c r="D929" t="s">
        <v>353</v>
      </c>
      <c r="E929" t="s">
        <v>24</v>
      </c>
      <c r="F929" t="s">
        <v>108</v>
      </c>
      <c r="G929" t="s">
        <v>207</v>
      </c>
      <c r="H929" t="s">
        <v>207</v>
      </c>
      <c r="I929" t="s">
        <v>205</v>
      </c>
      <c r="J929" t="s">
        <v>322</v>
      </c>
      <c r="K929" t="s">
        <v>195</v>
      </c>
      <c r="M929" t="b">
        <v>1</v>
      </c>
      <c r="N929" t="b">
        <v>0</v>
      </c>
      <c r="O929" t="str">
        <f>_xlfn.XLOOKUP(WB_cost[[#This Row],[Склад]]&amp;WB_cost[[#This Row],[Тип поставки]],StatTbl[Join],StatTbl[Status])</f>
        <v>Игнорируем</v>
      </c>
    </row>
    <row r="930" spans="4:15" x14ac:dyDescent="0.45">
      <c r="D930" t="s">
        <v>354</v>
      </c>
      <c r="E930" t="s">
        <v>24</v>
      </c>
      <c r="F930" t="s">
        <v>108</v>
      </c>
      <c r="G930" t="s">
        <v>207</v>
      </c>
      <c r="H930" t="s">
        <v>207</v>
      </c>
      <c r="I930" t="s">
        <v>205</v>
      </c>
      <c r="J930" t="s">
        <v>322</v>
      </c>
      <c r="K930" t="s">
        <v>195</v>
      </c>
      <c r="M930" t="b">
        <v>1</v>
      </c>
      <c r="N930" t="b">
        <v>0</v>
      </c>
      <c r="O930" t="str">
        <f>_xlfn.XLOOKUP(WB_cost[[#This Row],[Склад]]&amp;WB_cost[[#This Row],[Тип поставки]],StatTbl[Join],StatTbl[Status])</f>
        <v>Игнорируем</v>
      </c>
    </row>
    <row r="931" spans="4:15" x14ac:dyDescent="0.45">
      <c r="D931" t="s">
        <v>357</v>
      </c>
      <c r="E931" t="s">
        <v>24</v>
      </c>
      <c r="F931" t="s">
        <v>108</v>
      </c>
      <c r="G931" t="s">
        <v>207</v>
      </c>
      <c r="H931" t="s">
        <v>207</v>
      </c>
      <c r="I931" t="s">
        <v>205</v>
      </c>
      <c r="J931" t="s">
        <v>322</v>
      </c>
      <c r="K931" t="s">
        <v>195</v>
      </c>
      <c r="M931" t="b">
        <v>1</v>
      </c>
      <c r="N931" t="b">
        <v>0</v>
      </c>
      <c r="O931" t="str">
        <f>_xlfn.XLOOKUP(WB_cost[[#This Row],[Склад]]&amp;WB_cost[[#This Row],[Тип поставки]],StatTbl[Join],StatTbl[Status])</f>
        <v>Игнорируем</v>
      </c>
    </row>
    <row r="932" spans="4:15" x14ac:dyDescent="0.45">
      <c r="D932" t="s">
        <v>358</v>
      </c>
      <c r="E932" t="s">
        <v>24</v>
      </c>
      <c r="F932" t="s">
        <v>108</v>
      </c>
      <c r="G932" t="s">
        <v>207</v>
      </c>
      <c r="H932" t="s">
        <v>207</v>
      </c>
      <c r="I932" t="s">
        <v>205</v>
      </c>
      <c r="J932" t="s">
        <v>322</v>
      </c>
      <c r="K932" t="s">
        <v>195</v>
      </c>
      <c r="M932" t="b">
        <v>1</v>
      </c>
      <c r="N932" t="b">
        <v>0</v>
      </c>
      <c r="O932" t="str">
        <f>_xlfn.XLOOKUP(WB_cost[[#This Row],[Склад]]&amp;WB_cost[[#This Row],[Тип поставки]],StatTbl[Join],StatTbl[Status])</f>
        <v>Игнорируем</v>
      </c>
    </row>
    <row r="933" spans="4:15" x14ac:dyDescent="0.45">
      <c r="D933" t="s">
        <v>359</v>
      </c>
      <c r="E933" t="s">
        <v>24</v>
      </c>
      <c r="F933" t="s">
        <v>108</v>
      </c>
      <c r="G933" t="s">
        <v>207</v>
      </c>
      <c r="H933" t="s">
        <v>207</v>
      </c>
      <c r="I933" t="s">
        <v>205</v>
      </c>
      <c r="J933" t="s">
        <v>322</v>
      </c>
      <c r="K933" t="s">
        <v>195</v>
      </c>
      <c r="M933" t="b">
        <v>1</v>
      </c>
      <c r="N933" t="b">
        <v>0</v>
      </c>
      <c r="O933" t="str">
        <f>_xlfn.XLOOKUP(WB_cost[[#This Row],[Склад]]&amp;WB_cost[[#This Row],[Тип поставки]],StatTbl[Join],StatTbl[Status])</f>
        <v>Игнорируем</v>
      </c>
    </row>
    <row r="934" spans="4:15" x14ac:dyDescent="0.45">
      <c r="D934" t="s">
        <v>260</v>
      </c>
      <c r="E934" t="s">
        <v>24</v>
      </c>
      <c r="F934" t="s">
        <v>6</v>
      </c>
      <c r="M934" t="b">
        <v>0</v>
      </c>
      <c r="N934" t="b">
        <v>1</v>
      </c>
      <c r="O934" t="str">
        <f>_xlfn.XLOOKUP(WB_cost[[#This Row],[Склад]]&amp;WB_cost[[#This Row],[Тип поставки]],StatTbl[Join],StatTbl[Status])</f>
        <v>Игнорируем</v>
      </c>
    </row>
    <row r="935" spans="4:15" x14ac:dyDescent="0.45">
      <c r="D935" t="s">
        <v>261</v>
      </c>
      <c r="E935" t="s">
        <v>24</v>
      </c>
      <c r="F935" t="s">
        <v>6</v>
      </c>
      <c r="M935" t="b">
        <v>0</v>
      </c>
      <c r="N935" t="b">
        <v>1</v>
      </c>
      <c r="O935" t="str">
        <f>_xlfn.XLOOKUP(WB_cost[[#This Row],[Склад]]&amp;WB_cost[[#This Row],[Тип поставки]],StatTbl[Join],StatTbl[Status])</f>
        <v>Игнорируем</v>
      </c>
    </row>
    <row r="936" spans="4:15" x14ac:dyDescent="0.45">
      <c r="D936" t="s">
        <v>262</v>
      </c>
      <c r="E936" t="s">
        <v>24</v>
      </c>
      <c r="F936" t="s">
        <v>6</v>
      </c>
      <c r="M936" t="b">
        <v>0</v>
      </c>
      <c r="N936" t="b">
        <v>1</v>
      </c>
      <c r="O936" t="str">
        <f>_xlfn.XLOOKUP(WB_cost[[#This Row],[Склад]]&amp;WB_cost[[#This Row],[Тип поставки]],StatTbl[Join],StatTbl[Status])</f>
        <v>Игнорируем</v>
      </c>
    </row>
    <row r="937" spans="4:15" x14ac:dyDescent="0.45">
      <c r="D937" t="s">
        <v>263</v>
      </c>
      <c r="E937" t="s">
        <v>24</v>
      </c>
      <c r="F937" t="s">
        <v>6</v>
      </c>
      <c r="M937" t="b">
        <v>0</v>
      </c>
      <c r="N937" t="b">
        <v>1</v>
      </c>
      <c r="O937" t="str">
        <f>_xlfn.XLOOKUP(WB_cost[[#This Row],[Склад]]&amp;WB_cost[[#This Row],[Тип поставки]],StatTbl[Join],StatTbl[Status])</f>
        <v>Игнорируем</v>
      </c>
    </row>
    <row r="938" spans="4:15" x14ac:dyDescent="0.45">
      <c r="D938" t="s">
        <v>264</v>
      </c>
      <c r="E938" t="s">
        <v>24</v>
      </c>
      <c r="F938" t="s">
        <v>6</v>
      </c>
      <c r="M938" t="b">
        <v>0</v>
      </c>
      <c r="N938" t="b">
        <v>1</v>
      </c>
      <c r="O938" t="str">
        <f>_xlfn.XLOOKUP(WB_cost[[#This Row],[Склад]]&amp;WB_cost[[#This Row],[Тип поставки]],StatTbl[Join],StatTbl[Status])</f>
        <v>Игнорируем</v>
      </c>
    </row>
    <row r="939" spans="4:15" x14ac:dyDescent="0.45">
      <c r="D939" t="s">
        <v>285</v>
      </c>
      <c r="E939" t="s">
        <v>24</v>
      </c>
      <c r="F939" t="s">
        <v>6</v>
      </c>
      <c r="M939" t="b">
        <v>0</v>
      </c>
      <c r="N939" t="b">
        <v>1</v>
      </c>
      <c r="O939" t="str">
        <f>_xlfn.XLOOKUP(WB_cost[[#This Row],[Склад]]&amp;WB_cost[[#This Row],[Тип поставки]],StatTbl[Join],StatTbl[Status])</f>
        <v>Игнорируем</v>
      </c>
    </row>
    <row r="940" spans="4:15" x14ac:dyDescent="0.45">
      <c r="D940" t="s">
        <v>286</v>
      </c>
      <c r="E940" t="s">
        <v>24</v>
      </c>
      <c r="F940" t="s">
        <v>6</v>
      </c>
      <c r="M940" t="b">
        <v>0</v>
      </c>
      <c r="N940" t="b">
        <v>1</v>
      </c>
      <c r="O940" t="str">
        <f>_xlfn.XLOOKUP(WB_cost[[#This Row],[Склад]]&amp;WB_cost[[#This Row],[Тип поставки]],StatTbl[Join],StatTbl[Status])</f>
        <v>Игнорируем</v>
      </c>
    </row>
    <row r="941" spans="4:15" x14ac:dyDescent="0.45">
      <c r="D941" t="s">
        <v>287</v>
      </c>
      <c r="E941" t="s">
        <v>24</v>
      </c>
      <c r="F941" t="s">
        <v>6</v>
      </c>
      <c r="M941" t="b">
        <v>0</v>
      </c>
      <c r="N941" t="b">
        <v>1</v>
      </c>
      <c r="O941" t="str">
        <f>_xlfn.XLOOKUP(WB_cost[[#This Row],[Склад]]&amp;WB_cost[[#This Row],[Тип поставки]],StatTbl[Join],StatTbl[Status])</f>
        <v>Игнорируем</v>
      </c>
    </row>
    <row r="942" spans="4:15" x14ac:dyDescent="0.45">
      <c r="D942" t="s">
        <v>288</v>
      </c>
      <c r="E942" t="s">
        <v>24</v>
      </c>
      <c r="F942" t="s">
        <v>6</v>
      </c>
      <c r="M942" t="b">
        <v>0</v>
      </c>
      <c r="N942" t="b">
        <v>1</v>
      </c>
      <c r="O942" t="str">
        <f>_xlfn.XLOOKUP(WB_cost[[#This Row],[Склад]]&amp;WB_cost[[#This Row],[Тип поставки]],StatTbl[Join],StatTbl[Status])</f>
        <v>Игнорируем</v>
      </c>
    </row>
    <row r="943" spans="4:15" x14ac:dyDescent="0.45">
      <c r="D943" t="s">
        <v>289</v>
      </c>
      <c r="E943" t="s">
        <v>24</v>
      </c>
      <c r="F943" t="s">
        <v>6</v>
      </c>
      <c r="M943" t="b">
        <v>0</v>
      </c>
      <c r="N943" t="b">
        <v>1</v>
      </c>
      <c r="O943" t="str">
        <f>_xlfn.XLOOKUP(WB_cost[[#This Row],[Склад]]&amp;WB_cost[[#This Row],[Тип поставки]],StatTbl[Join],StatTbl[Status])</f>
        <v>Игнорируем</v>
      </c>
    </row>
    <row r="944" spans="4:15" x14ac:dyDescent="0.45">
      <c r="D944" t="s">
        <v>353</v>
      </c>
      <c r="E944" t="s">
        <v>24</v>
      </c>
      <c r="F944" t="s">
        <v>6</v>
      </c>
      <c r="M944" t="b">
        <v>0</v>
      </c>
      <c r="N944" t="b">
        <v>1</v>
      </c>
      <c r="O944" t="str">
        <f>_xlfn.XLOOKUP(WB_cost[[#This Row],[Склад]]&amp;WB_cost[[#This Row],[Тип поставки]],StatTbl[Join],StatTbl[Status])</f>
        <v>Игнорируем</v>
      </c>
    </row>
    <row r="945" spans="4:15" x14ac:dyDescent="0.45">
      <c r="D945" t="s">
        <v>354</v>
      </c>
      <c r="E945" t="s">
        <v>24</v>
      </c>
      <c r="F945" t="s">
        <v>6</v>
      </c>
      <c r="M945" t="b">
        <v>0</v>
      </c>
      <c r="N945" t="b">
        <v>1</v>
      </c>
      <c r="O945" t="str">
        <f>_xlfn.XLOOKUP(WB_cost[[#This Row],[Склад]]&amp;WB_cost[[#This Row],[Тип поставки]],StatTbl[Join],StatTbl[Status])</f>
        <v>Игнорируем</v>
      </c>
    </row>
    <row r="946" spans="4:15" x14ac:dyDescent="0.45">
      <c r="D946" t="s">
        <v>357</v>
      </c>
      <c r="E946" t="s">
        <v>24</v>
      </c>
      <c r="F946" t="s">
        <v>6</v>
      </c>
      <c r="M946" t="b">
        <v>0</v>
      </c>
      <c r="N946" t="b">
        <v>1</v>
      </c>
      <c r="O946" t="str">
        <f>_xlfn.XLOOKUP(WB_cost[[#This Row],[Склад]]&amp;WB_cost[[#This Row],[Тип поставки]],StatTbl[Join],StatTbl[Status])</f>
        <v>Игнорируем</v>
      </c>
    </row>
    <row r="947" spans="4:15" x14ac:dyDescent="0.45">
      <c r="D947" t="s">
        <v>358</v>
      </c>
      <c r="E947" t="s">
        <v>24</v>
      </c>
      <c r="F947" t="s">
        <v>6</v>
      </c>
      <c r="M947" t="b">
        <v>0</v>
      </c>
      <c r="N947" t="b">
        <v>1</v>
      </c>
      <c r="O947" t="str">
        <f>_xlfn.XLOOKUP(WB_cost[[#This Row],[Склад]]&amp;WB_cost[[#This Row],[Тип поставки]],StatTbl[Join],StatTbl[Status])</f>
        <v>Игнорируем</v>
      </c>
    </row>
    <row r="948" spans="4:15" x14ac:dyDescent="0.45">
      <c r="D948" t="s">
        <v>359</v>
      </c>
      <c r="E948" t="s">
        <v>24</v>
      </c>
      <c r="F948" t="s">
        <v>6</v>
      </c>
      <c r="M948" t="b">
        <v>0</v>
      </c>
      <c r="N948" t="b">
        <v>1</v>
      </c>
      <c r="O948" t="str">
        <f>_xlfn.XLOOKUP(WB_cost[[#This Row],[Склад]]&amp;WB_cost[[#This Row],[Тип поставки]],StatTbl[Join],StatTbl[Status])</f>
        <v>Игнорируем</v>
      </c>
    </row>
    <row r="949" spans="4:15" x14ac:dyDescent="0.45">
      <c r="D949" t="s">
        <v>260</v>
      </c>
      <c r="E949" t="s">
        <v>25</v>
      </c>
      <c r="F949" t="s">
        <v>107</v>
      </c>
      <c r="G949" t="s">
        <v>189</v>
      </c>
      <c r="H949" t="s">
        <v>189</v>
      </c>
      <c r="I949" t="s">
        <v>283</v>
      </c>
      <c r="J949" t="s">
        <v>284</v>
      </c>
      <c r="K949" t="s">
        <v>245</v>
      </c>
      <c r="L949" t="s">
        <v>245</v>
      </c>
      <c r="M949" t="b">
        <v>0</v>
      </c>
      <c r="N949" t="b">
        <v>0</v>
      </c>
      <c r="O949" t="str">
        <f>_xlfn.XLOOKUP(WB_cost[[#This Row],[Склад]]&amp;WB_cost[[#This Row],[Тип поставки]],StatTbl[Join],StatTbl[Status])</f>
        <v>Игнорируем</v>
      </c>
    </row>
    <row r="950" spans="4:15" x14ac:dyDescent="0.45">
      <c r="D950" t="s">
        <v>261</v>
      </c>
      <c r="E950" t="s">
        <v>25</v>
      </c>
      <c r="F950" t="s">
        <v>107</v>
      </c>
      <c r="G950" t="s">
        <v>189</v>
      </c>
      <c r="H950" t="s">
        <v>189</v>
      </c>
      <c r="I950" t="s">
        <v>283</v>
      </c>
      <c r="J950" t="s">
        <v>284</v>
      </c>
      <c r="K950" t="s">
        <v>245</v>
      </c>
      <c r="L950" t="s">
        <v>245</v>
      </c>
      <c r="M950" t="b">
        <v>0</v>
      </c>
      <c r="N950" t="b">
        <v>0</v>
      </c>
      <c r="O950" t="str">
        <f>_xlfn.XLOOKUP(WB_cost[[#This Row],[Склад]]&amp;WB_cost[[#This Row],[Тип поставки]],StatTbl[Join],StatTbl[Status])</f>
        <v>Игнорируем</v>
      </c>
    </row>
    <row r="951" spans="4:15" x14ac:dyDescent="0.45">
      <c r="D951" t="s">
        <v>262</v>
      </c>
      <c r="E951" t="s">
        <v>25</v>
      </c>
      <c r="F951" t="s">
        <v>107</v>
      </c>
      <c r="G951" t="s">
        <v>189</v>
      </c>
      <c r="H951" t="s">
        <v>189</v>
      </c>
      <c r="I951" t="s">
        <v>283</v>
      </c>
      <c r="J951" t="s">
        <v>284</v>
      </c>
      <c r="K951" t="s">
        <v>245</v>
      </c>
      <c r="L951" t="s">
        <v>245</v>
      </c>
      <c r="M951" t="b">
        <v>0</v>
      </c>
      <c r="N951" t="b">
        <v>0</v>
      </c>
      <c r="O951" t="str">
        <f>_xlfn.XLOOKUP(WB_cost[[#This Row],[Склад]]&amp;WB_cost[[#This Row],[Тип поставки]],StatTbl[Join],StatTbl[Status])</f>
        <v>Игнорируем</v>
      </c>
    </row>
    <row r="952" spans="4:15" x14ac:dyDescent="0.45">
      <c r="D952" t="s">
        <v>263</v>
      </c>
      <c r="E952" t="s">
        <v>25</v>
      </c>
      <c r="F952" t="s">
        <v>107</v>
      </c>
      <c r="G952" t="s">
        <v>189</v>
      </c>
      <c r="H952" t="s">
        <v>189</v>
      </c>
      <c r="I952" t="s">
        <v>283</v>
      </c>
      <c r="J952" t="s">
        <v>284</v>
      </c>
      <c r="K952" t="s">
        <v>245</v>
      </c>
      <c r="L952" t="s">
        <v>245</v>
      </c>
      <c r="M952" t="b">
        <v>0</v>
      </c>
      <c r="N952" t="b">
        <v>0</v>
      </c>
      <c r="O952" t="str">
        <f>_xlfn.XLOOKUP(WB_cost[[#This Row],[Склад]]&amp;WB_cost[[#This Row],[Тип поставки]],StatTbl[Join],StatTbl[Status])</f>
        <v>Игнорируем</v>
      </c>
    </row>
    <row r="953" spans="4:15" x14ac:dyDescent="0.45">
      <c r="D953" t="s">
        <v>264</v>
      </c>
      <c r="E953" t="s">
        <v>25</v>
      </c>
      <c r="F953" t="s">
        <v>107</v>
      </c>
      <c r="G953" t="s">
        <v>189</v>
      </c>
      <c r="H953" t="s">
        <v>189</v>
      </c>
      <c r="I953" t="s">
        <v>283</v>
      </c>
      <c r="J953" t="s">
        <v>284</v>
      </c>
      <c r="K953" t="s">
        <v>245</v>
      </c>
      <c r="L953" t="s">
        <v>245</v>
      </c>
      <c r="M953" t="b">
        <v>0</v>
      </c>
      <c r="N953" t="b">
        <v>0</v>
      </c>
      <c r="O953" t="str">
        <f>_xlfn.XLOOKUP(WB_cost[[#This Row],[Склад]]&amp;WB_cost[[#This Row],[Тип поставки]],StatTbl[Join],StatTbl[Status])</f>
        <v>Игнорируем</v>
      </c>
    </row>
    <row r="954" spans="4:15" x14ac:dyDescent="0.45">
      <c r="D954" t="s">
        <v>285</v>
      </c>
      <c r="E954" t="s">
        <v>25</v>
      </c>
      <c r="F954" t="s">
        <v>107</v>
      </c>
      <c r="G954" t="s">
        <v>189</v>
      </c>
      <c r="H954" t="s">
        <v>189</v>
      </c>
      <c r="I954" t="s">
        <v>283</v>
      </c>
      <c r="J954" t="s">
        <v>284</v>
      </c>
      <c r="K954" t="s">
        <v>245</v>
      </c>
      <c r="L954" t="s">
        <v>245</v>
      </c>
      <c r="M954" t="b">
        <v>0</v>
      </c>
      <c r="N954" t="b">
        <v>0</v>
      </c>
      <c r="O954" t="str">
        <f>_xlfn.XLOOKUP(WB_cost[[#This Row],[Склад]]&amp;WB_cost[[#This Row],[Тип поставки]],StatTbl[Join],StatTbl[Status])</f>
        <v>Игнорируем</v>
      </c>
    </row>
    <row r="955" spans="4:15" x14ac:dyDescent="0.45">
      <c r="D955" t="s">
        <v>286</v>
      </c>
      <c r="E955" t="s">
        <v>25</v>
      </c>
      <c r="F955" t="s">
        <v>107</v>
      </c>
      <c r="G955" t="s">
        <v>189</v>
      </c>
      <c r="H955" t="s">
        <v>189</v>
      </c>
      <c r="I955" t="s">
        <v>283</v>
      </c>
      <c r="J955" t="s">
        <v>284</v>
      </c>
      <c r="K955" t="s">
        <v>245</v>
      </c>
      <c r="L955" t="s">
        <v>245</v>
      </c>
      <c r="M955" t="b">
        <v>0</v>
      </c>
      <c r="N955" t="b">
        <v>0</v>
      </c>
      <c r="O955" t="str">
        <f>_xlfn.XLOOKUP(WB_cost[[#This Row],[Склад]]&amp;WB_cost[[#This Row],[Тип поставки]],StatTbl[Join],StatTbl[Status])</f>
        <v>Игнорируем</v>
      </c>
    </row>
    <row r="956" spans="4:15" x14ac:dyDescent="0.45">
      <c r="D956" t="s">
        <v>287</v>
      </c>
      <c r="E956" t="s">
        <v>25</v>
      </c>
      <c r="F956" t="s">
        <v>107</v>
      </c>
      <c r="G956" t="s">
        <v>189</v>
      </c>
      <c r="H956" t="s">
        <v>189</v>
      </c>
      <c r="I956" t="s">
        <v>283</v>
      </c>
      <c r="J956" t="s">
        <v>284</v>
      </c>
      <c r="K956" t="s">
        <v>245</v>
      </c>
      <c r="L956" t="s">
        <v>245</v>
      </c>
      <c r="M956" t="b">
        <v>0</v>
      </c>
      <c r="N956" t="b">
        <v>0</v>
      </c>
      <c r="O956" t="str">
        <f>_xlfn.XLOOKUP(WB_cost[[#This Row],[Склад]]&amp;WB_cost[[#This Row],[Тип поставки]],StatTbl[Join],StatTbl[Status])</f>
        <v>Игнорируем</v>
      </c>
    </row>
    <row r="957" spans="4:15" x14ac:dyDescent="0.45">
      <c r="D957" t="s">
        <v>288</v>
      </c>
      <c r="E957" t="s">
        <v>25</v>
      </c>
      <c r="F957" t="s">
        <v>107</v>
      </c>
      <c r="G957" t="s">
        <v>189</v>
      </c>
      <c r="H957" t="s">
        <v>189</v>
      </c>
      <c r="I957" t="s">
        <v>283</v>
      </c>
      <c r="J957" t="s">
        <v>284</v>
      </c>
      <c r="K957" t="s">
        <v>245</v>
      </c>
      <c r="L957" t="s">
        <v>245</v>
      </c>
      <c r="M957" t="b">
        <v>0</v>
      </c>
      <c r="N957" t="b">
        <v>0</v>
      </c>
      <c r="O957" t="str">
        <f>_xlfn.XLOOKUP(WB_cost[[#This Row],[Склад]]&amp;WB_cost[[#This Row],[Тип поставки]],StatTbl[Join],StatTbl[Status])</f>
        <v>Игнорируем</v>
      </c>
    </row>
    <row r="958" spans="4:15" x14ac:dyDescent="0.45">
      <c r="D958" t="s">
        <v>289</v>
      </c>
      <c r="E958" t="s">
        <v>25</v>
      </c>
      <c r="F958" t="s">
        <v>107</v>
      </c>
      <c r="G958" t="s">
        <v>189</v>
      </c>
      <c r="H958" t="s">
        <v>189</v>
      </c>
      <c r="I958" t="s">
        <v>283</v>
      </c>
      <c r="J958" t="s">
        <v>284</v>
      </c>
      <c r="K958" t="s">
        <v>245</v>
      </c>
      <c r="L958" t="s">
        <v>245</v>
      </c>
      <c r="M958" t="b">
        <v>0</v>
      </c>
      <c r="N958" t="b">
        <v>0</v>
      </c>
      <c r="O958" t="str">
        <f>_xlfn.XLOOKUP(WB_cost[[#This Row],[Склад]]&amp;WB_cost[[#This Row],[Тип поставки]],StatTbl[Join],StatTbl[Status])</f>
        <v>Игнорируем</v>
      </c>
    </row>
    <row r="959" spans="4:15" x14ac:dyDescent="0.45">
      <c r="D959" t="s">
        <v>353</v>
      </c>
      <c r="E959" t="s">
        <v>25</v>
      </c>
      <c r="F959" t="s">
        <v>107</v>
      </c>
      <c r="G959" t="s">
        <v>189</v>
      </c>
      <c r="H959" t="s">
        <v>189</v>
      </c>
      <c r="I959" t="s">
        <v>283</v>
      </c>
      <c r="J959" t="s">
        <v>284</v>
      </c>
      <c r="K959" t="s">
        <v>245</v>
      </c>
      <c r="L959" t="s">
        <v>245</v>
      </c>
      <c r="M959" t="b">
        <v>0</v>
      </c>
      <c r="N959" t="b">
        <v>0</v>
      </c>
      <c r="O959" t="str">
        <f>_xlfn.XLOOKUP(WB_cost[[#This Row],[Склад]]&amp;WB_cost[[#This Row],[Тип поставки]],StatTbl[Join],StatTbl[Status])</f>
        <v>Игнорируем</v>
      </c>
    </row>
    <row r="960" spans="4:15" x14ac:dyDescent="0.45">
      <c r="D960" t="s">
        <v>354</v>
      </c>
      <c r="E960" t="s">
        <v>25</v>
      </c>
      <c r="F960" t="s">
        <v>107</v>
      </c>
      <c r="G960" t="s">
        <v>189</v>
      </c>
      <c r="H960" t="s">
        <v>189</v>
      </c>
      <c r="I960" t="s">
        <v>283</v>
      </c>
      <c r="J960" t="s">
        <v>284</v>
      </c>
      <c r="K960" t="s">
        <v>245</v>
      </c>
      <c r="L960" t="s">
        <v>245</v>
      </c>
      <c r="M960" t="b">
        <v>0</v>
      </c>
      <c r="N960" t="b">
        <v>0</v>
      </c>
      <c r="O960" t="str">
        <f>_xlfn.XLOOKUP(WB_cost[[#This Row],[Склад]]&amp;WB_cost[[#This Row],[Тип поставки]],StatTbl[Join],StatTbl[Status])</f>
        <v>Игнорируем</v>
      </c>
    </row>
    <row r="961" spans="4:15" x14ac:dyDescent="0.45">
      <c r="D961" t="s">
        <v>357</v>
      </c>
      <c r="E961" t="s">
        <v>25</v>
      </c>
      <c r="F961" t="s">
        <v>107</v>
      </c>
      <c r="G961" t="s">
        <v>189</v>
      </c>
      <c r="H961" t="s">
        <v>189</v>
      </c>
      <c r="I961" t="s">
        <v>283</v>
      </c>
      <c r="J961" t="s">
        <v>284</v>
      </c>
      <c r="K961" t="s">
        <v>245</v>
      </c>
      <c r="L961" t="s">
        <v>245</v>
      </c>
      <c r="M961" t="b">
        <v>0</v>
      </c>
      <c r="N961" t="b">
        <v>0</v>
      </c>
      <c r="O961" t="str">
        <f>_xlfn.XLOOKUP(WB_cost[[#This Row],[Склад]]&amp;WB_cost[[#This Row],[Тип поставки]],StatTbl[Join],StatTbl[Status])</f>
        <v>Игнорируем</v>
      </c>
    </row>
    <row r="962" spans="4:15" x14ac:dyDescent="0.45">
      <c r="D962" t="s">
        <v>358</v>
      </c>
      <c r="E962" t="s">
        <v>25</v>
      </c>
      <c r="F962" t="s">
        <v>107</v>
      </c>
      <c r="G962" t="s">
        <v>189</v>
      </c>
      <c r="H962" t="s">
        <v>189</v>
      </c>
      <c r="I962" t="s">
        <v>283</v>
      </c>
      <c r="J962" t="s">
        <v>284</v>
      </c>
      <c r="K962" t="s">
        <v>245</v>
      </c>
      <c r="L962" t="s">
        <v>245</v>
      </c>
      <c r="M962" t="b">
        <v>0</v>
      </c>
      <c r="N962" t="b">
        <v>0</v>
      </c>
      <c r="O962" t="str">
        <f>_xlfn.XLOOKUP(WB_cost[[#This Row],[Склад]]&amp;WB_cost[[#This Row],[Тип поставки]],StatTbl[Join],StatTbl[Status])</f>
        <v>Игнорируем</v>
      </c>
    </row>
    <row r="963" spans="4:15" x14ac:dyDescent="0.45">
      <c r="D963" t="s">
        <v>359</v>
      </c>
      <c r="E963" t="s">
        <v>25</v>
      </c>
      <c r="F963" t="s">
        <v>107</v>
      </c>
      <c r="G963" t="s">
        <v>189</v>
      </c>
      <c r="H963" t="s">
        <v>189</v>
      </c>
      <c r="I963" t="s">
        <v>283</v>
      </c>
      <c r="J963" t="s">
        <v>284</v>
      </c>
      <c r="K963" t="s">
        <v>245</v>
      </c>
      <c r="L963" t="s">
        <v>245</v>
      </c>
      <c r="M963" t="b">
        <v>0</v>
      </c>
      <c r="N963" t="b">
        <v>0</v>
      </c>
      <c r="O963" t="str">
        <f>_xlfn.XLOOKUP(WB_cost[[#This Row],[Склад]]&amp;WB_cost[[#This Row],[Тип поставки]],StatTbl[Join],StatTbl[Status])</f>
        <v>Игнорируем</v>
      </c>
    </row>
    <row r="964" spans="4:15" x14ac:dyDescent="0.45">
      <c r="D964" t="s">
        <v>260</v>
      </c>
      <c r="E964" t="s">
        <v>25</v>
      </c>
      <c r="F964" t="s">
        <v>108</v>
      </c>
      <c r="G964" t="s">
        <v>208</v>
      </c>
      <c r="H964" t="s">
        <v>208</v>
      </c>
      <c r="I964" t="s">
        <v>323</v>
      </c>
      <c r="J964" t="s">
        <v>324</v>
      </c>
      <c r="K964" t="s">
        <v>247</v>
      </c>
      <c r="M964" t="b">
        <v>1</v>
      </c>
      <c r="N964" t="b">
        <v>0</v>
      </c>
      <c r="O964" t="str">
        <f>_xlfn.XLOOKUP(WB_cost[[#This Row],[Склад]]&amp;WB_cost[[#This Row],[Тип поставки]],StatTbl[Join],StatTbl[Status])</f>
        <v>Игнорируем</v>
      </c>
    </row>
    <row r="965" spans="4:15" x14ac:dyDescent="0.45">
      <c r="D965" t="s">
        <v>261</v>
      </c>
      <c r="E965" t="s">
        <v>25</v>
      </c>
      <c r="F965" t="s">
        <v>108</v>
      </c>
      <c r="G965" t="s">
        <v>208</v>
      </c>
      <c r="H965" t="s">
        <v>208</v>
      </c>
      <c r="I965" t="s">
        <v>323</v>
      </c>
      <c r="J965" t="s">
        <v>324</v>
      </c>
      <c r="K965" t="s">
        <v>247</v>
      </c>
      <c r="M965" t="b">
        <v>1</v>
      </c>
      <c r="N965" t="b">
        <v>0</v>
      </c>
      <c r="O965" t="str">
        <f>_xlfn.XLOOKUP(WB_cost[[#This Row],[Склад]]&amp;WB_cost[[#This Row],[Тип поставки]],StatTbl[Join],StatTbl[Status])</f>
        <v>Игнорируем</v>
      </c>
    </row>
    <row r="966" spans="4:15" x14ac:dyDescent="0.45">
      <c r="D966" t="s">
        <v>262</v>
      </c>
      <c r="E966" t="s">
        <v>25</v>
      </c>
      <c r="F966" t="s">
        <v>108</v>
      </c>
      <c r="G966" t="s">
        <v>208</v>
      </c>
      <c r="H966" t="s">
        <v>208</v>
      </c>
      <c r="I966" t="s">
        <v>323</v>
      </c>
      <c r="J966" t="s">
        <v>324</v>
      </c>
      <c r="K966" t="s">
        <v>247</v>
      </c>
      <c r="M966" t="b">
        <v>1</v>
      </c>
      <c r="N966" t="b">
        <v>0</v>
      </c>
      <c r="O966" t="str">
        <f>_xlfn.XLOOKUP(WB_cost[[#This Row],[Склад]]&amp;WB_cost[[#This Row],[Тип поставки]],StatTbl[Join],StatTbl[Status])</f>
        <v>Игнорируем</v>
      </c>
    </row>
    <row r="967" spans="4:15" x14ac:dyDescent="0.45">
      <c r="D967" t="s">
        <v>263</v>
      </c>
      <c r="E967" t="s">
        <v>25</v>
      </c>
      <c r="F967" t="s">
        <v>108</v>
      </c>
      <c r="G967" t="s">
        <v>208</v>
      </c>
      <c r="H967" t="s">
        <v>208</v>
      </c>
      <c r="I967" t="s">
        <v>323</v>
      </c>
      <c r="J967" t="s">
        <v>324</v>
      </c>
      <c r="K967" t="s">
        <v>247</v>
      </c>
      <c r="M967" t="b">
        <v>1</v>
      </c>
      <c r="N967" t="b">
        <v>0</v>
      </c>
      <c r="O967" t="str">
        <f>_xlfn.XLOOKUP(WB_cost[[#This Row],[Склад]]&amp;WB_cost[[#This Row],[Тип поставки]],StatTbl[Join],StatTbl[Status])</f>
        <v>Игнорируем</v>
      </c>
    </row>
    <row r="968" spans="4:15" x14ac:dyDescent="0.45">
      <c r="D968" t="s">
        <v>264</v>
      </c>
      <c r="E968" t="s">
        <v>25</v>
      </c>
      <c r="F968" t="s">
        <v>108</v>
      </c>
      <c r="G968" t="s">
        <v>208</v>
      </c>
      <c r="H968" t="s">
        <v>208</v>
      </c>
      <c r="I968" t="s">
        <v>323</v>
      </c>
      <c r="J968" t="s">
        <v>324</v>
      </c>
      <c r="K968" t="s">
        <v>247</v>
      </c>
      <c r="M968" t="b">
        <v>1</v>
      </c>
      <c r="N968" t="b">
        <v>0</v>
      </c>
      <c r="O968" t="str">
        <f>_xlfn.XLOOKUP(WB_cost[[#This Row],[Склад]]&amp;WB_cost[[#This Row],[Тип поставки]],StatTbl[Join],StatTbl[Status])</f>
        <v>Игнорируем</v>
      </c>
    </row>
    <row r="969" spans="4:15" x14ac:dyDescent="0.45">
      <c r="D969" t="s">
        <v>285</v>
      </c>
      <c r="E969" t="s">
        <v>25</v>
      </c>
      <c r="F969" t="s">
        <v>108</v>
      </c>
      <c r="G969" t="s">
        <v>208</v>
      </c>
      <c r="H969" t="s">
        <v>208</v>
      </c>
      <c r="I969" t="s">
        <v>323</v>
      </c>
      <c r="J969" t="s">
        <v>324</v>
      </c>
      <c r="K969" t="s">
        <v>247</v>
      </c>
      <c r="M969" t="b">
        <v>1</v>
      </c>
      <c r="N969" t="b">
        <v>0</v>
      </c>
      <c r="O969" t="str">
        <f>_xlfn.XLOOKUP(WB_cost[[#This Row],[Склад]]&amp;WB_cost[[#This Row],[Тип поставки]],StatTbl[Join],StatTbl[Status])</f>
        <v>Игнорируем</v>
      </c>
    </row>
    <row r="970" spans="4:15" x14ac:dyDescent="0.45">
      <c r="D970" t="s">
        <v>286</v>
      </c>
      <c r="E970" t="s">
        <v>25</v>
      </c>
      <c r="F970" t="s">
        <v>108</v>
      </c>
      <c r="G970" t="s">
        <v>208</v>
      </c>
      <c r="H970" t="s">
        <v>208</v>
      </c>
      <c r="I970" t="s">
        <v>323</v>
      </c>
      <c r="J970" t="s">
        <v>324</v>
      </c>
      <c r="K970" t="s">
        <v>247</v>
      </c>
      <c r="M970" t="b">
        <v>1</v>
      </c>
      <c r="N970" t="b">
        <v>0</v>
      </c>
      <c r="O970" t="str">
        <f>_xlfn.XLOOKUP(WB_cost[[#This Row],[Склад]]&amp;WB_cost[[#This Row],[Тип поставки]],StatTbl[Join],StatTbl[Status])</f>
        <v>Игнорируем</v>
      </c>
    </row>
    <row r="971" spans="4:15" x14ac:dyDescent="0.45">
      <c r="D971" t="s">
        <v>287</v>
      </c>
      <c r="E971" t="s">
        <v>25</v>
      </c>
      <c r="F971" t="s">
        <v>108</v>
      </c>
      <c r="G971" t="s">
        <v>208</v>
      </c>
      <c r="H971" t="s">
        <v>208</v>
      </c>
      <c r="I971" t="s">
        <v>323</v>
      </c>
      <c r="J971" t="s">
        <v>324</v>
      </c>
      <c r="K971" t="s">
        <v>247</v>
      </c>
      <c r="M971" t="b">
        <v>1</v>
      </c>
      <c r="N971" t="b">
        <v>0</v>
      </c>
      <c r="O971" t="str">
        <f>_xlfn.XLOOKUP(WB_cost[[#This Row],[Склад]]&amp;WB_cost[[#This Row],[Тип поставки]],StatTbl[Join],StatTbl[Status])</f>
        <v>Игнорируем</v>
      </c>
    </row>
    <row r="972" spans="4:15" x14ac:dyDescent="0.45">
      <c r="D972" t="s">
        <v>288</v>
      </c>
      <c r="E972" t="s">
        <v>25</v>
      </c>
      <c r="F972" t="s">
        <v>108</v>
      </c>
      <c r="G972" t="s">
        <v>208</v>
      </c>
      <c r="H972" t="s">
        <v>208</v>
      </c>
      <c r="I972" t="s">
        <v>323</v>
      </c>
      <c r="J972" t="s">
        <v>324</v>
      </c>
      <c r="K972" t="s">
        <v>247</v>
      </c>
      <c r="M972" t="b">
        <v>1</v>
      </c>
      <c r="N972" t="b">
        <v>0</v>
      </c>
      <c r="O972" t="str">
        <f>_xlfn.XLOOKUP(WB_cost[[#This Row],[Склад]]&amp;WB_cost[[#This Row],[Тип поставки]],StatTbl[Join],StatTbl[Status])</f>
        <v>Игнорируем</v>
      </c>
    </row>
    <row r="973" spans="4:15" x14ac:dyDescent="0.45">
      <c r="D973" t="s">
        <v>289</v>
      </c>
      <c r="E973" t="s">
        <v>25</v>
      </c>
      <c r="F973" t="s">
        <v>108</v>
      </c>
      <c r="G973" t="s">
        <v>208</v>
      </c>
      <c r="H973" t="s">
        <v>208</v>
      </c>
      <c r="I973" t="s">
        <v>323</v>
      </c>
      <c r="J973" t="s">
        <v>324</v>
      </c>
      <c r="K973" t="s">
        <v>247</v>
      </c>
      <c r="M973" t="b">
        <v>1</v>
      </c>
      <c r="N973" t="b">
        <v>0</v>
      </c>
      <c r="O973" t="str">
        <f>_xlfn.XLOOKUP(WB_cost[[#This Row],[Склад]]&amp;WB_cost[[#This Row],[Тип поставки]],StatTbl[Join],StatTbl[Status])</f>
        <v>Игнорируем</v>
      </c>
    </row>
    <row r="974" spans="4:15" x14ac:dyDescent="0.45">
      <c r="D974" t="s">
        <v>353</v>
      </c>
      <c r="E974" t="s">
        <v>25</v>
      </c>
      <c r="F974" t="s">
        <v>108</v>
      </c>
      <c r="G974" t="s">
        <v>208</v>
      </c>
      <c r="H974" t="s">
        <v>208</v>
      </c>
      <c r="I974" t="s">
        <v>323</v>
      </c>
      <c r="J974" t="s">
        <v>324</v>
      </c>
      <c r="K974" t="s">
        <v>247</v>
      </c>
      <c r="M974" t="b">
        <v>1</v>
      </c>
      <c r="N974" t="b">
        <v>0</v>
      </c>
      <c r="O974" t="str">
        <f>_xlfn.XLOOKUP(WB_cost[[#This Row],[Склад]]&amp;WB_cost[[#This Row],[Тип поставки]],StatTbl[Join],StatTbl[Status])</f>
        <v>Игнорируем</v>
      </c>
    </row>
    <row r="975" spans="4:15" x14ac:dyDescent="0.45">
      <c r="D975" t="s">
        <v>354</v>
      </c>
      <c r="E975" t="s">
        <v>25</v>
      </c>
      <c r="F975" t="s">
        <v>108</v>
      </c>
      <c r="G975" t="s">
        <v>208</v>
      </c>
      <c r="H975" t="s">
        <v>208</v>
      </c>
      <c r="I975" t="s">
        <v>323</v>
      </c>
      <c r="J975" t="s">
        <v>324</v>
      </c>
      <c r="K975" t="s">
        <v>247</v>
      </c>
      <c r="M975" t="b">
        <v>1</v>
      </c>
      <c r="N975" t="b">
        <v>0</v>
      </c>
      <c r="O975" t="str">
        <f>_xlfn.XLOOKUP(WB_cost[[#This Row],[Склад]]&amp;WB_cost[[#This Row],[Тип поставки]],StatTbl[Join],StatTbl[Status])</f>
        <v>Игнорируем</v>
      </c>
    </row>
    <row r="976" spans="4:15" x14ac:dyDescent="0.45">
      <c r="D976" t="s">
        <v>357</v>
      </c>
      <c r="E976" t="s">
        <v>25</v>
      </c>
      <c r="F976" t="s">
        <v>108</v>
      </c>
      <c r="G976" t="s">
        <v>208</v>
      </c>
      <c r="H976" t="s">
        <v>208</v>
      </c>
      <c r="I976" t="s">
        <v>323</v>
      </c>
      <c r="J976" t="s">
        <v>324</v>
      </c>
      <c r="K976" t="s">
        <v>247</v>
      </c>
      <c r="M976" t="b">
        <v>1</v>
      </c>
      <c r="N976" t="b">
        <v>0</v>
      </c>
      <c r="O976" t="str">
        <f>_xlfn.XLOOKUP(WB_cost[[#This Row],[Склад]]&amp;WB_cost[[#This Row],[Тип поставки]],StatTbl[Join],StatTbl[Status])</f>
        <v>Игнорируем</v>
      </c>
    </row>
    <row r="977" spans="4:15" x14ac:dyDescent="0.45">
      <c r="D977" t="s">
        <v>358</v>
      </c>
      <c r="E977" t="s">
        <v>25</v>
      </c>
      <c r="F977" t="s">
        <v>108</v>
      </c>
      <c r="G977" t="s">
        <v>208</v>
      </c>
      <c r="H977" t="s">
        <v>208</v>
      </c>
      <c r="I977" t="s">
        <v>323</v>
      </c>
      <c r="J977" t="s">
        <v>324</v>
      </c>
      <c r="K977" t="s">
        <v>247</v>
      </c>
      <c r="M977" t="b">
        <v>1</v>
      </c>
      <c r="N977" t="b">
        <v>0</v>
      </c>
      <c r="O977" t="str">
        <f>_xlfn.XLOOKUP(WB_cost[[#This Row],[Склад]]&amp;WB_cost[[#This Row],[Тип поставки]],StatTbl[Join],StatTbl[Status])</f>
        <v>Игнорируем</v>
      </c>
    </row>
    <row r="978" spans="4:15" x14ac:dyDescent="0.45">
      <c r="D978" t="s">
        <v>359</v>
      </c>
      <c r="E978" t="s">
        <v>25</v>
      </c>
      <c r="F978" t="s">
        <v>108</v>
      </c>
      <c r="G978" t="s">
        <v>208</v>
      </c>
      <c r="H978" t="s">
        <v>208</v>
      </c>
      <c r="I978" t="s">
        <v>323</v>
      </c>
      <c r="J978" t="s">
        <v>324</v>
      </c>
      <c r="K978" t="s">
        <v>247</v>
      </c>
      <c r="M978" t="b">
        <v>1</v>
      </c>
      <c r="N978" t="b">
        <v>0</v>
      </c>
      <c r="O978" t="str">
        <f>_xlfn.XLOOKUP(WB_cost[[#This Row],[Склад]]&amp;WB_cost[[#This Row],[Тип поставки]],StatTbl[Join],StatTbl[Status])</f>
        <v>Игнорируем</v>
      </c>
    </row>
    <row r="979" spans="4:15" x14ac:dyDescent="0.45">
      <c r="D979" t="s">
        <v>260</v>
      </c>
      <c r="E979" t="s">
        <v>25</v>
      </c>
      <c r="F979" t="s">
        <v>6</v>
      </c>
      <c r="G979" t="s">
        <v>189</v>
      </c>
      <c r="H979" t="s">
        <v>189</v>
      </c>
      <c r="I979" t="s">
        <v>283</v>
      </c>
      <c r="J979" t="s">
        <v>284</v>
      </c>
      <c r="K979" t="s">
        <v>245</v>
      </c>
      <c r="L979" t="s">
        <v>245</v>
      </c>
      <c r="M979" t="b">
        <v>0</v>
      </c>
      <c r="N979" t="b">
        <v>0</v>
      </c>
      <c r="O979" t="str">
        <f>_xlfn.XLOOKUP(WB_cost[[#This Row],[Склад]]&amp;WB_cost[[#This Row],[Тип поставки]],StatTbl[Join],StatTbl[Status])</f>
        <v>Игнорируем</v>
      </c>
    </row>
    <row r="980" spans="4:15" x14ac:dyDescent="0.45">
      <c r="D980" t="s">
        <v>261</v>
      </c>
      <c r="E980" t="s">
        <v>25</v>
      </c>
      <c r="F980" t="s">
        <v>6</v>
      </c>
      <c r="G980" t="s">
        <v>189</v>
      </c>
      <c r="H980" t="s">
        <v>189</v>
      </c>
      <c r="I980" t="s">
        <v>283</v>
      </c>
      <c r="J980" t="s">
        <v>284</v>
      </c>
      <c r="K980" t="s">
        <v>245</v>
      </c>
      <c r="L980" t="s">
        <v>245</v>
      </c>
      <c r="M980" t="b">
        <v>0</v>
      </c>
      <c r="N980" t="b">
        <v>0</v>
      </c>
      <c r="O980" t="str">
        <f>_xlfn.XLOOKUP(WB_cost[[#This Row],[Склад]]&amp;WB_cost[[#This Row],[Тип поставки]],StatTbl[Join],StatTbl[Status])</f>
        <v>Игнорируем</v>
      </c>
    </row>
    <row r="981" spans="4:15" x14ac:dyDescent="0.45">
      <c r="D981" t="s">
        <v>262</v>
      </c>
      <c r="E981" t="s">
        <v>25</v>
      </c>
      <c r="F981" t="s">
        <v>6</v>
      </c>
      <c r="G981" t="s">
        <v>189</v>
      </c>
      <c r="H981" t="s">
        <v>189</v>
      </c>
      <c r="I981" t="s">
        <v>283</v>
      </c>
      <c r="J981" t="s">
        <v>284</v>
      </c>
      <c r="K981" t="s">
        <v>245</v>
      </c>
      <c r="L981" t="s">
        <v>245</v>
      </c>
      <c r="M981" t="b">
        <v>0</v>
      </c>
      <c r="N981" t="b">
        <v>0</v>
      </c>
      <c r="O981" t="str">
        <f>_xlfn.XLOOKUP(WB_cost[[#This Row],[Склад]]&amp;WB_cost[[#This Row],[Тип поставки]],StatTbl[Join],StatTbl[Status])</f>
        <v>Игнорируем</v>
      </c>
    </row>
    <row r="982" spans="4:15" x14ac:dyDescent="0.45">
      <c r="D982" t="s">
        <v>263</v>
      </c>
      <c r="E982" t="s">
        <v>25</v>
      </c>
      <c r="F982" t="s">
        <v>6</v>
      </c>
      <c r="G982" t="s">
        <v>189</v>
      </c>
      <c r="H982" t="s">
        <v>189</v>
      </c>
      <c r="I982" t="s">
        <v>283</v>
      </c>
      <c r="J982" t="s">
        <v>284</v>
      </c>
      <c r="K982" t="s">
        <v>245</v>
      </c>
      <c r="L982" t="s">
        <v>245</v>
      </c>
      <c r="M982" t="b">
        <v>0</v>
      </c>
      <c r="N982" t="b">
        <v>0</v>
      </c>
      <c r="O982" t="str">
        <f>_xlfn.XLOOKUP(WB_cost[[#This Row],[Склад]]&amp;WB_cost[[#This Row],[Тип поставки]],StatTbl[Join],StatTbl[Status])</f>
        <v>Игнорируем</v>
      </c>
    </row>
    <row r="983" spans="4:15" x14ac:dyDescent="0.45">
      <c r="D983" t="s">
        <v>264</v>
      </c>
      <c r="E983" t="s">
        <v>25</v>
      </c>
      <c r="F983" t="s">
        <v>6</v>
      </c>
      <c r="G983" t="s">
        <v>189</v>
      </c>
      <c r="H983" t="s">
        <v>189</v>
      </c>
      <c r="I983" t="s">
        <v>283</v>
      </c>
      <c r="J983" t="s">
        <v>284</v>
      </c>
      <c r="K983" t="s">
        <v>245</v>
      </c>
      <c r="L983" t="s">
        <v>245</v>
      </c>
      <c r="M983" t="b">
        <v>0</v>
      </c>
      <c r="N983" t="b">
        <v>0</v>
      </c>
      <c r="O983" t="str">
        <f>_xlfn.XLOOKUP(WB_cost[[#This Row],[Склад]]&amp;WB_cost[[#This Row],[Тип поставки]],StatTbl[Join],StatTbl[Status])</f>
        <v>Игнорируем</v>
      </c>
    </row>
    <row r="984" spans="4:15" x14ac:dyDescent="0.45">
      <c r="D984" t="s">
        <v>285</v>
      </c>
      <c r="E984" t="s">
        <v>25</v>
      </c>
      <c r="F984" t="s">
        <v>6</v>
      </c>
      <c r="G984" t="s">
        <v>189</v>
      </c>
      <c r="H984" t="s">
        <v>189</v>
      </c>
      <c r="I984" t="s">
        <v>283</v>
      </c>
      <c r="J984" t="s">
        <v>284</v>
      </c>
      <c r="K984" t="s">
        <v>245</v>
      </c>
      <c r="L984" t="s">
        <v>245</v>
      </c>
      <c r="M984" t="b">
        <v>0</v>
      </c>
      <c r="N984" t="b">
        <v>0</v>
      </c>
      <c r="O984" t="str">
        <f>_xlfn.XLOOKUP(WB_cost[[#This Row],[Склад]]&amp;WB_cost[[#This Row],[Тип поставки]],StatTbl[Join],StatTbl[Status])</f>
        <v>Игнорируем</v>
      </c>
    </row>
    <row r="985" spans="4:15" x14ac:dyDescent="0.45">
      <c r="D985" t="s">
        <v>286</v>
      </c>
      <c r="E985" t="s">
        <v>25</v>
      </c>
      <c r="F985" t="s">
        <v>6</v>
      </c>
      <c r="G985" t="s">
        <v>189</v>
      </c>
      <c r="H985" t="s">
        <v>189</v>
      </c>
      <c r="I985" t="s">
        <v>283</v>
      </c>
      <c r="J985" t="s">
        <v>284</v>
      </c>
      <c r="K985" t="s">
        <v>245</v>
      </c>
      <c r="L985" t="s">
        <v>245</v>
      </c>
      <c r="M985" t="b">
        <v>0</v>
      </c>
      <c r="N985" t="b">
        <v>0</v>
      </c>
      <c r="O985" t="str">
        <f>_xlfn.XLOOKUP(WB_cost[[#This Row],[Склад]]&amp;WB_cost[[#This Row],[Тип поставки]],StatTbl[Join],StatTbl[Status])</f>
        <v>Игнорируем</v>
      </c>
    </row>
    <row r="986" spans="4:15" x14ac:dyDescent="0.45">
      <c r="D986" t="s">
        <v>287</v>
      </c>
      <c r="E986" t="s">
        <v>25</v>
      </c>
      <c r="F986" t="s">
        <v>6</v>
      </c>
      <c r="G986" t="s">
        <v>189</v>
      </c>
      <c r="H986" t="s">
        <v>189</v>
      </c>
      <c r="I986" t="s">
        <v>283</v>
      </c>
      <c r="J986" t="s">
        <v>284</v>
      </c>
      <c r="K986" t="s">
        <v>245</v>
      </c>
      <c r="L986" t="s">
        <v>245</v>
      </c>
      <c r="M986" t="b">
        <v>0</v>
      </c>
      <c r="N986" t="b">
        <v>0</v>
      </c>
      <c r="O986" t="str">
        <f>_xlfn.XLOOKUP(WB_cost[[#This Row],[Склад]]&amp;WB_cost[[#This Row],[Тип поставки]],StatTbl[Join],StatTbl[Status])</f>
        <v>Игнорируем</v>
      </c>
    </row>
    <row r="987" spans="4:15" x14ac:dyDescent="0.45">
      <c r="D987" t="s">
        <v>288</v>
      </c>
      <c r="E987" t="s">
        <v>25</v>
      </c>
      <c r="F987" t="s">
        <v>6</v>
      </c>
      <c r="G987" t="s">
        <v>189</v>
      </c>
      <c r="H987" t="s">
        <v>189</v>
      </c>
      <c r="I987" t="s">
        <v>283</v>
      </c>
      <c r="J987" t="s">
        <v>284</v>
      </c>
      <c r="K987" t="s">
        <v>245</v>
      </c>
      <c r="L987" t="s">
        <v>245</v>
      </c>
      <c r="M987" t="b">
        <v>0</v>
      </c>
      <c r="N987" t="b">
        <v>0</v>
      </c>
      <c r="O987" t="str">
        <f>_xlfn.XLOOKUP(WB_cost[[#This Row],[Склад]]&amp;WB_cost[[#This Row],[Тип поставки]],StatTbl[Join],StatTbl[Status])</f>
        <v>Игнорируем</v>
      </c>
    </row>
    <row r="988" spans="4:15" x14ac:dyDescent="0.45">
      <c r="D988" t="s">
        <v>289</v>
      </c>
      <c r="E988" t="s">
        <v>25</v>
      </c>
      <c r="F988" t="s">
        <v>6</v>
      </c>
      <c r="G988" t="s">
        <v>189</v>
      </c>
      <c r="H988" t="s">
        <v>189</v>
      </c>
      <c r="I988" t="s">
        <v>283</v>
      </c>
      <c r="J988" t="s">
        <v>284</v>
      </c>
      <c r="K988" t="s">
        <v>245</v>
      </c>
      <c r="L988" t="s">
        <v>245</v>
      </c>
      <c r="M988" t="b">
        <v>0</v>
      </c>
      <c r="N988" t="b">
        <v>0</v>
      </c>
      <c r="O988" t="str">
        <f>_xlfn.XLOOKUP(WB_cost[[#This Row],[Склад]]&amp;WB_cost[[#This Row],[Тип поставки]],StatTbl[Join],StatTbl[Status])</f>
        <v>Игнорируем</v>
      </c>
    </row>
    <row r="989" spans="4:15" x14ac:dyDescent="0.45">
      <c r="D989" t="s">
        <v>353</v>
      </c>
      <c r="E989" t="s">
        <v>25</v>
      </c>
      <c r="F989" t="s">
        <v>6</v>
      </c>
      <c r="G989" t="s">
        <v>189</v>
      </c>
      <c r="H989" t="s">
        <v>189</v>
      </c>
      <c r="I989" t="s">
        <v>283</v>
      </c>
      <c r="J989" t="s">
        <v>284</v>
      </c>
      <c r="K989" t="s">
        <v>245</v>
      </c>
      <c r="L989" t="s">
        <v>245</v>
      </c>
      <c r="M989" t="b">
        <v>0</v>
      </c>
      <c r="N989" t="b">
        <v>0</v>
      </c>
      <c r="O989" t="str">
        <f>_xlfn.XLOOKUP(WB_cost[[#This Row],[Склад]]&amp;WB_cost[[#This Row],[Тип поставки]],StatTbl[Join],StatTbl[Status])</f>
        <v>Игнорируем</v>
      </c>
    </row>
    <row r="990" spans="4:15" x14ac:dyDescent="0.45">
      <c r="D990" t="s">
        <v>354</v>
      </c>
      <c r="E990" t="s">
        <v>25</v>
      </c>
      <c r="F990" t="s">
        <v>6</v>
      </c>
      <c r="G990" t="s">
        <v>189</v>
      </c>
      <c r="H990" t="s">
        <v>189</v>
      </c>
      <c r="I990" t="s">
        <v>283</v>
      </c>
      <c r="J990" t="s">
        <v>284</v>
      </c>
      <c r="K990" t="s">
        <v>245</v>
      </c>
      <c r="L990" t="s">
        <v>245</v>
      </c>
      <c r="M990" t="b">
        <v>0</v>
      </c>
      <c r="N990" t="b">
        <v>0</v>
      </c>
      <c r="O990" t="str">
        <f>_xlfn.XLOOKUP(WB_cost[[#This Row],[Склад]]&amp;WB_cost[[#This Row],[Тип поставки]],StatTbl[Join],StatTbl[Status])</f>
        <v>Игнорируем</v>
      </c>
    </row>
    <row r="991" spans="4:15" x14ac:dyDescent="0.45">
      <c r="D991" t="s">
        <v>357</v>
      </c>
      <c r="E991" t="s">
        <v>25</v>
      </c>
      <c r="F991" t="s">
        <v>6</v>
      </c>
      <c r="G991" t="s">
        <v>189</v>
      </c>
      <c r="H991" t="s">
        <v>189</v>
      </c>
      <c r="I991" t="s">
        <v>283</v>
      </c>
      <c r="J991" t="s">
        <v>284</v>
      </c>
      <c r="K991" t="s">
        <v>245</v>
      </c>
      <c r="L991" t="s">
        <v>245</v>
      </c>
      <c r="M991" t="b">
        <v>0</v>
      </c>
      <c r="N991" t="b">
        <v>0</v>
      </c>
      <c r="O991" t="str">
        <f>_xlfn.XLOOKUP(WB_cost[[#This Row],[Склад]]&amp;WB_cost[[#This Row],[Тип поставки]],StatTbl[Join],StatTbl[Status])</f>
        <v>Игнорируем</v>
      </c>
    </row>
    <row r="992" spans="4:15" x14ac:dyDescent="0.45">
      <c r="D992" t="s">
        <v>358</v>
      </c>
      <c r="E992" t="s">
        <v>25</v>
      </c>
      <c r="F992" t="s">
        <v>6</v>
      </c>
      <c r="G992" t="s">
        <v>189</v>
      </c>
      <c r="H992" t="s">
        <v>189</v>
      </c>
      <c r="I992" t="s">
        <v>283</v>
      </c>
      <c r="J992" t="s">
        <v>284</v>
      </c>
      <c r="K992" t="s">
        <v>245</v>
      </c>
      <c r="L992" t="s">
        <v>245</v>
      </c>
      <c r="M992" t="b">
        <v>0</v>
      </c>
      <c r="N992" t="b">
        <v>0</v>
      </c>
      <c r="O992" t="str">
        <f>_xlfn.XLOOKUP(WB_cost[[#This Row],[Склад]]&amp;WB_cost[[#This Row],[Тип поставки]],StatTbl[Join],StatTbl[Status])</f>
        <v>Игнорируем</v>
      </c>
    </row>
    <row r="993" spans="4:15" x14ac:dyDescent="0.45">
      <c r="D993" t="s">
        <v>359</v>
      </c>
      <c r="E993" t="s">
        <v>25</v>
      </c>
      <c r="F993" t="s">
        <v>6</v>
      </c>
      <c r="G993" t="s">
        <v>189</v>
      </c>
      <c r="H993" t="s">
        <v>189</v>
      </c>
      <c r="I993" t="s">
        <v>283</v>
      </c>
      <c r="J993" t="s">
        <v>284</v>
      </c>
      <c r="K993" t="s">
        <v>245</v>
      </c>
      <c r="L993" t="s">
        <v>245</v>
      </c>
      <c r="M993" t="b">
        <v>0</v>
      </c>
      <c r="N993" t="b">
        <v>0</v>
      </c>
      <c r="O993" t="str">
        <f>_xlfn.XLOOKUP(WB_cost[[#This Row],[Склад]]&amp;WB_cost[[#This Row],[Тип поставки]],StatTbl[Join],StatTbl[Status])</f>
        <v>Игнорируем</v>
      </c>
    </row>
    <row r="994" spans="4:15" x14ac:dyDescent="0.45">
      <c r="D994" t="s">
        <v>260</v>
      </c>
      <c r="E994" t="s">
        <v>5</v>
      </c>
      <c r="F994" t="s">
        <v>107</v>
      </c>
      <c r="G994" t="s">
        <v>194</v>
      </c>
      <c r="H994" t="s">
        <v>194</v>
      </c>
      <c r="I994" t="s">
        <v>296</v>
      </c>
      <c r="J994" t="s">
        <v>297</v>
      </c>
      <c r="K994" t="s">
        <v>235</v>
      </c>
      <c r="L994" t="s">
        <v>235</v>
      </c>
      <c r="M994" t="b">
        <v>1</v>
      </c>
      <c r="N994" t="b">
        <v>0</v>
      </c>
      <c r="O994" t="str">
        <f>_xlfn.XLOOKUP(WB_cost[[#This Row],[Склад]]&amp;WB_cost[[#This Row],[Тип поставки]],StatTbl[Join],StatTbl[Status])</f>
        <v>Ищем</v>
      </c>
    </row>
    <row r="995" spans="4:15" x14ac:dyDescent="0.45">
      <c r="D995" t="s">
        <v>261</v>
      </c>
      <c r="E995" t="s">
        <v>5</v>
      </c>
      <c r="F995" t="s">
        <v>107</v>
      </c>
      <c r="G995" t="s">
        <v>194</v>
      </c>
      <c r="H995" t="s">
        <v>194</v>
      </c>
      <c r="I995" t="s">
        <v>296</v>
      </c>
      <c r="J995" t="s">
        <v>297</v>
      </c>
      <c r="K995" t="s">
        <v>235</v>
      </c>
      <c r="L995" t="s">
        <v>235</v>
      </c>
      <c r="M995" t="b">
        <v>1</v>
      </c>
      <c r="N995" t="b">
        <v>0</v>
      </c>
      <c r="O995" t="str">
        <f>_xlfn.XLOOKUP(WB_cost[[#This Row],[Склад]]&amp;WB_cost[[#This Row],[Тип поставки]],StatTbl[Join],StatTbl[Status])</f>
        <v>Ищем</v>
      </c>
    </row>
    <row r="996" spans="4:15" x14ac:dyDescent="0.45">
      <c r="D996" t="s">
        <v>262</v>
      </c>
      <c r="E996" t="s">
        <v>5</v>
      </c>
      <c r="F996" t="s">
        <v>107</v>
      </c>
      <c r="G996" t="s">
        <v>194</v>
      </c>
      <c r="H996" t="s">
        <v>194</v>
      </c>
      <c r="I996" t="s">
        <v>296</v>
      </c>
      <c r="J996" t="s">
        <v>297</v>
      </c>
      <c r="K996" t="s">
        <v>235</v>
      </c>
      <c r="L996" t="s">
        <v>235</v>
      </c>
      <c r="M996" t="b">
        <v>1</v>
      </c>
      <c r="N996" t="b">
        <v>0</v>
      </c>
      <c r="O996" t="str">
        <f>_xlfn.XLOOKUP(WB_cost[[#This Row],[Склад]]&amp;WB_cost[[#This Row],[Тип поставки]],StatTbl[Join],StatTbl[Status])</f>
        <v>Ищем</v>
      </c>
    </row>
    <row r="997" spans="4:15" x14ac:dyDescent="0.45">
      <c r="D997" t="s">
        <v>263</v>
      </c>
      <c r="E997" t="s">
        <v>5</v>
      </c>
      <c r="F997" t="s">
        <v>107</v>
      </c>
      <c r="G997" t="s">
        <v>194</v>
      </c>
      <c r="H997" t="s">
        <v>194</v>
      </c>
      <c r="I997" t="s">
        <v>296</v>
      </c>
      <c r="J997" t="s">
        <v>297</v>
      </c>
      <c r="K997" t="s">
        <v>235</v>
      </c>
      <c r="L997" t="s">
        <v>235</v>
      </c>
      <c r="M997" t="b">
        <v>1</v>
      </c>
      <c r="N997" t="b">
        <v>0</v>
      </c>
      <c r="O997" t="str">
        <f>_xlfn.XLOOKUP(WB_cost[[#This Row],[Склад]]&amp;WB_cost[[#This Row],[Тип поставки]],StatTbl[Join],StatTbl[Status])</f>
        <v>Ищем</v>
      </c>
    </row>
    <row r="998" spans="4:15" x14ac:dyDescent="0.45">
      <c r="D998" t="s">
        <v>264</v>
      </c>
      <c r="E998" t="s">
        <v>5</v>
      </c>
      <c r="F998" t="s">
        <v>107</v>
      </c>
      <c r="G998" t="s">
        <v>194</v>
      </c>
      <c r="H998" t="s">
        <v>194</v>
      </c>
      <c r="I998" t="s">
        <v>296</v>
      </c>
      <c r="J998" t="s">
        <v>297</v>
      </c>
      <c r="K998" t="s">
        <v>235</v>
      </c>
      <c r="L998" t="s">
        <v>235</v>
      </c>
      <c r="M998" t="b">
        <v>1</v>
      </c>
      <c r="N998" t="b">
        <v>0</v>
      </c>
      <c r="O998" t="str">
        <f>_xlfn.XLOOKUP(WB_cost[[#This Row],[Склад]]&amp;WB_cost[[#This Row],[Тип поставки]],StatTbl[Join],StatTbl[Status])</f>
        <v>Ищем</v>
      </c>
    </row>
    <row r="999" spans="4:15" x14ac:dyDescent="0.45">
      <c r="D999" t="s">
        <v>285</v>
      </c>
      <c r="E999" t="s">
        <v>5</v>
      </c>
      <c r="F999" t="s">
        <v>107</v>
      </c>
      <c r="G999" t="s">
        <v>194</v>
      </c>
      <c r="H999" t="s">
        <v>194</v>
      </c>
      <c r="I999" t="s">
        <v>296</v>
      </c>
      <c r="J999" t="s">
        <v>297</v>
      </c>
      <c r="K999" t="s">
        <v>235</v>
      </c>
      <c r="L999" t="s">
        <v>235</v>
      </c>
      <c r="M999" t="b">
        <v>1</v>
      </c>
      <c r="N999" t="b">
        <v>0</v>
      </c>
      <c r="O999" t="str">
        <f>_xlfn.XLOOKUP(WB_cost[[#This Row],[Склад]]&amp;WB_cost[[#This Row],[Тип поставки]],StatTbl[Join],StatTbl[Status])</f>
        <v>Ищем</v>
      </c>
    </row>
    <row r="1000" spans="4:15" x14ac:dyDescent="0.45">
      <c r="D1000" t="s">
        <v>286</v>
      </c>
      <c r="E1000" t="s">
        <v>5</v>
      </c>
      <c r="F1000" t="s">
        <v>107</v>
      </c>
      <c r="G1000" t="s">
        <v>194</v>
      </c>
      <c r="H1000" t="s">
        <v>194</v>
      </c>
      <c r="I1000" t="s">
        <v>296</v>
      </c>
      <c r="J1000" t="s">
        <v>297</v>
      </c>
      <c r="K1000" t="s">
        <v>235</v>
      </c>
      <c r="L1000" t="s">
        <v>235</v>
      </c>
      <c r="M1000" t="b">
        <v>1</v>
      </c>
      <c r="N1000" t="b">
        <v>0</v>
      </c>
      <c r="O1000" t="str">
        <f>_xlfn.XLOOKUP(WB_cost[[#This Row],[Склад]]&amp;WB_cost[[#This Row],[Тип поставки]],StatTbl[Join],StatTbl[Status])</f>
        <v>Ищем</v>
      </c>
    </row>
    <row r="1001" spans="4:15" x14ac:dyDescent="0.45">
      <c r="D1001" t="s">
        <v>287</v>
      </c>
      <c r="E1001" t="s">
        <v>5</v>
      </c>
      <c r="F1001" t="s">
        <v>107</v>
      </c>
      <c r="G1001" t="s">
        <v>194</v>
      </c>
      <c r="H1001" t="s">
        <v>194</v>
      </c>
      <c r="I1001" t="s">
        <v>296</v>
      </c>
      <c r="J1001" t="s">
        <v>297</v>
      </c>
      <c r="K1001" t="s">
        <v>235</v>
      </c>
      <c r="L1001" t="s">
        <v>235</v>
      </c>
      <c r="M1001" t="b">
        <v>1</v>
      </c>
      <c r="N1001" t="b">
        <v>0</v>
      </c>
      <c r="O1001" t="str">
        <f>_xlfn.XLOOKUP(WB_cost[[#This Row],[Склад]]&amp;WB_cost[[#This Row],[Тип поставки]],StatTbl[Join],StatTbl[Status])</f>
        <v>Ищем</v>
      </c>
    </row>
    <row r="1002" spans="4:15" x14ac:dyDescent="0.45">
      <c r="D1002" t="s">
        <v>288</v>
      </c>
      <c r="E1002" t="s">
        <v>5</v>
      </c>
      <c r="F1002" t="s">
        <v>107</v>
      </c>
      <c r="G1002" t="s">
        <v>194</v>
      </c>
      <c r="H1002" t="s">
        <v>194</v>
      </c>
      <c r="I1002" t="s">
        <v>296</v>
      </c>
      <c r="J1002" t="s">
        <v>297</v>
      </c>
      <c r="K1002" t="s">
        <v>235</v>
      </c>
      <c r="L1002" t="s">
        <v>235</v>
      </c>
      <c r="M1002" t="b">
        <v>1</v>
      </c>
      <c r="N1002" t="b">
        <v>0</v>
      </c>
      <c r="O1002" t="str">
        <f>_xlfn.XLOOKUP(WB_cost[[#This Row],[Склад]]&amp;WB_cost[[#This Row],[Тип поставки]],StatTbl[Join],StatTbl[Status])</f>
        <v>Ищем</v>
      </c>
    </row>
    <row r="1003" spans="4:15" x14ac:dyDescent="0.45">
      <c r="D1003" t="s">
        <v>289</v>
      </c>
      <c r="E1003" t="s">
        <v>5</v>
      </c>
      <c r="F1003" t="s">
        <v>107</v>
      </c>
      <c r="G1003" t="s">
        <v>194</v>
      </c>
      <c r="H1003" t="s">
        <v>194</v>
      </c>
      <c r="I1003" t="s">
        <v>296</v>
      </c>
      <c r="J1003" t="s">
        <v>297</v>
      </c>
      <c r="K1003" t="s">
        <v>235</v>
      </c>
      <c r="L1003" t="s">
        <v>235</v>
      </c>
      <c r="M1003" t="b">
        <v>1</v>
      </c>
      <c r="N1003" t="b">
        <v>0</v>
      </c>
      <c r="O1003" t="str">
        <f>_xlfn.XLOOKUP(WB_cost[[#This Row],[Склад]]&amp;WB_cost[[#This Row],[Тип поставки]],StatTbl[Join],StatTbl[Status])</f>
        <v>Ищем</v>
      </c>
    </row>
    <row r="1004" spans="4:15" x14ac:dyDescent="0.45">
      <c r="D1004" t="s">
        <v>353</v>
      </c>
      <c r="E1004" t="s">
        <v>5</v>
      </c>
      <c r="F1004" t="s">
        <v>107</v>
      </c>
      <c r="G1004" t="s">
        <v>194</v>
      </c>
      <c r="H1004" t="s">
        <v>194</v>
      </c>
      <c r="I1004" t="s">
        <v>296</v>
      </c>
      <c r="J1004" t="s">
        <v>297</v>
      </c>
      <c r="K1004" t="s">
        <v>235</v>
      </c>
      <c r="L1004" t="s">
        <v>235</v>
      </c>
      <c r="M1004" t="b">
        <v>1</v>
      </c>
      <c r="N1004" t="b">
        <v>0</v>
      </c>
      <c r="O1004" t="str">
        <f>_xlfn.XLOOKUP(WB_cost[[#This Row],[Склад]]&amp;WB_cost[[#This Row],[Тип поставки]],StatTbl[Join],StatTbl[Status])</f>
        <v>Ищем</v>
      </c>
    </row>
    <row r="1005" spans="4:15" x14ac:dyDescent="0.45">
      <c r="D1005" t="s">
        <v>354</v>
      </c>
      <c r="E1005" t="s">
        <v>5</v>
      </c>
      <c r="F1005" t="s">
        <v>107</v>
      </c>
      <c r="G1005" t="s">
        <v>194</v>
      </c>
      <c r="H1005" t="s">
        <v>194</v>
      </c>
      <c r="I1005" t="s">
        <v>296</v>
      </c>
      <c r="J1005" t="s">
        <v>297</v>
      </c>
      <c r="K1005" t="s">
        <v>235</v>
      </c>
      <c r="L1005" t="s">
        <v>235</v>
      </c>
      <c r="M1005" t="b">
        <v>1</v>
      </c>
      <c r="N1005" t="b">
        <v>0</v>
      </c>
      <c r="O1005" t="str">
        <f>_xlfn.XLOOKUP(WB_cost[[#This Row],[Склад]]&amp;WB_cost[[#This Row],[Тип поставки]],StatTbl[Join],StatTbl[Status])</f>
        <v>Ищем</v>
      </c>
    </row>
    <row r="1006" spans="4:15" x14ac:dyDescent="0.45">
      <c r="D1006" t="s">
        <v>357</v>
      </c>
      <c r="E1006" t="s">
        <v>5</v>
      </c>
      <c r="F1006" t="s">
        <v>107</v>
      </c>
      <c r="G1006" t="s">
        <v>194</v>
      </c>
      <c r="H1006" t="s">
        <v>194</v>
      </c>
      <c r="I1006" t="s">
        <v>296</v>
      </c>
      <c r="J1006" t="s">
        <v>297</v>
      </c>
      <c r="K1006" t="s">
        <v>235</v>
      </c>
      <c r="L1006" t="s">
        <v>235</v>
      </c>
      <c r="M1006" t="b">
        <v>1</v>
      </c>
      <c r="N1006" t="b">
        <v>0</v>
      </c>
      <c r="O1006" t="str">
        <f>_xlfn.XLOOKUP(WB_cost[[#This Row],[Склад]]&amp;WB_cost[[#This Row],[Тип поставки]],StatTbl[Join],StatTbl[Status])</f>
        <v>Ищем</v>
      </c>
    </row>
    <row r="1007" spans="4:15" x14ac:dyDescent="0.45">
      <c r="D1007" t="s">
        <v>358</v>
      </c>
      <c r="E1007" t="s">
        <v>5</v>
      </c>
      <c r="F1007" t="s">
        <v>107</v>
      </c>
      <c r="G1007" t="s">
        <v>194</v>
      </c>
      <c r="H1007" t="s">
        <v>194</v>
      </c>
      <c r="I1007" t="s">
        <v>296</v>
      </c>
      <c r="J1007" t="s">
        <v>297</v>
      </c>
      <c r="K1007" t="s">
        <v>235</v>
      </c>
      <c r="L1007" t="s">
        <v>235</v>
      </c>
      <c r="M1007" t="b">
        <v>1</v>
      </c>
      <c r="N1007" t="b">
        <v>0</v>
      </c>
      <c r="O1007" t="str">
        <f>_xlfn.XLOOKUP(WB_cost[[#This Row],[Склад]]&amp;WB_cost[[#This Row],[Тип поставки]],StatTbl[Join],StatTbl[Status])</f>
        <v>Ищем</v>
      </c>
    </row>
    <row r="1008" spans="4:15" x14ac:dyDescent="0.45">
      <c r="D1008" t="s">
        <v>359</v>
      </c>
      <c r="E1008" t="s">
        <v>5</v>
      </c>
      <c r="F1008" t="s">
        <v>107</v>
      </c>
      <c r="G1008" t="s">
        <v>194</v>
      </c>
      <c r="H1008" t="s">
        <v>194</v>
      </c>
      <c r="I1008" t="s">
        <v>296</v>
      </c>
      <c r="J1008" t="s">
        <v>297</v>
      </c>
      <c r="K1008" t="s">
        <v>235</v>
      </c>
      <c r="L1008" t="s">
        <v>235</v>
      </c>
      <c r="M1008" t="b">
        <v>1</v>
      </c>
      <c r="N1008" t="b">
        <v>0</v>
      </c>
      <c r="O1008" t="str">
        <f>_xlfn.XLOOKUP(WB_cost[[#This Row],[Склад]]&amp;WB_cost[[#This Row],[Тип поставки]],StatTbl[Join],StatTbl[Status])</f>
        <v>Ищем</v>
      </c>
    </row>
    <row r="1009" spans="4:15" x14ac:dyDescent="0.45">
      <c r="D1009" t="s">
        <v>260</v>
      </c>
      <c r="E1009" t="s">
        <v>5</v>
      </c>
      <c r="F1009" t="s">
        <v>108</v>
      </c>
      <c r="M1009" t="b">
        <v>0</v>
      </c>
      <c r="N1009" t="b">
        <v>1</v>
      </c>
      <c r="O1009" t="str">
        <f>_xlfn.XLOOKUP(WB_cost[[#This Row],[Склад]]&amp;WB_cost[[#This Row],[Тип поставки]],StatTbl[Join],StatTbl[Status])</f>
        <v>Ищем</v>
      </c>
    </row>
    <row r="1010" spans="4:15" x14ac:dyDescent="0.45">
      <c r="D1010" t="s">
        <v>261</v>
      </c>
      <c r="E1010" t="s">
        <v>5</v>
      </c>
      <c r="F1010" t="s">
        <v>108</v>
      </c>
      <c r="M1010" t="b">
        <v>0</v>
      </c>
      <c r="N1010" t="b">
        <v>1</v>
      </c>
      <c r="O1010" t="str">
        <f>_xlfn.XLOOKUP(WB_cost[[#This Row],[Склад]]&amp;WB_cost[[#This Row],[Тип поставки]],StatTbl[Join],StatTbl[Status])</f>
        <v>Ищем</v>
      </c>
    </row>
    <row r="1011" spans="4:15" x14ac:dyDescent="0.45">
      <c r="D1011" t="s">
        <v>262</v>
      </c>
      <c r="E1011" t="s">
        <v>5</v>
      </c>
      <c r="F1011" t="s">
        <v>108</v>
      </c>
      <c r="M1011" t="b">
        <v>0</v>
      </c>
      <c r="N1011" t="b">
        <v>1</v>
      </c>
      <c r="O1011" t="str">
        <f>_xlfn.XLOOKUP(WB_cost[[#This Row],[Склад]]&amp;WB_cost[[#This Row],[Тип поставки]],StatTbl[Join],StatTbl[Status])</f>
        <v>Ищем</v>
      </c>
    </row>
    <row r="1012" spans="4:15" x14ac:dyDescent="0.45">
      <c r="D1012" t="s">
        <v>263</v>
      </c>
      <c r="E1012" t="s">
        <v>5</v>
      </c>
      <c r="F1012" t="s">
        <v>108</v>
      </c>
      <c r="M1012" t="b">
        <v>0</v>
      </c>
      <c r="N1012" t="b">
        <v>1</v>
      </c>
      <c r="O1012" t="str">
        <f>_xlfn.XLOOKUP(WB_cost[[#This Row],[Склад]]&amp;WB_cost[[#This Row],[Тип поставки]],StatTbl[Join],StatTbl[Status])</f>
        <v>Ищем</v>
      </c>
    </row>
    <row r="1013" spans="4:15" x14ac:dyDescent="0.45">
      <c r="D1013" t="s">
        <v>264</v>
      </c>
      <c r="E1013" t="s">
        <v>5</v>
      </c>
      <c r="F1013" t="s">
        <v>108</v>
      </c>
      <c r="M1013" t="b">
        <v>0</v>
      </c>
      <c r="N1013" t="b">
        <v>1</v>
      </c>
      <c r="O1013" t="str">
        <f>_xlfn.XLOOKUP(WB_cost[[#This Row],[Склад]]&amp;WB_cost[[#This Row],[Тип поставки]],StatTbl[Join],StatTbl[Status])</f>
        <v>Ищем</v>
      </c>
    </row>
    <row r="1014" spans="4:15" x14ac:dyDescent="0.45">
      <c r="D1014" t="s">
        <v>285</v>
      </c>
      <c r="E1014" t="s">
        <v>5</v>
      </c>
      <c r="F1014" t="s">
        <v>108</v>
      </c>
      <c r="M1014" t="b">
        <v>0</v>
      </c>
      <c r="N1014" t="b">
        <v>1</v>
      </c>
      <c r="O1014" t="str">
        <f>_xlfn.XLOOKUP(WB_cost[[#This Row],[Склад]]&amp;WB_cost[[#This Row],[Тип поставки]],StatTbl[Join],StatTbl[Status])</f>
        <v>Ищем</v>
      </c>
    </row>
    <row r="1015" spans="4:15" x14ac:dyDescent="0.45">
      <c r="D1015" t="s">
        <v>286</v>
      </c>
      <c r="E1015" t="s">
        <v>5</v>
      </c>
      <c r="F1015" t="s">
        <v>108</v>
      </c>
      <c r="M1015" t="b">
        <v>0</v>
      </c>
      <c r="N1015" t="b">
        <v>1</v>
      </c>
      <c r="O1015" t="str">
        <f>_xlfn.XLOOKUP(WB_cost[[#This Row],[Склад]]&amp;WB_cost[[#This Row],[Тип поставки]],StatTbl[Join],StatTbl[Status])</f>
        <v>Ищем</v>
      </c>
    </row>
    <row r="1016" spans="4:15" x14ac:dyDescent="0.45">
      <c r="D1016" t="s">
        <v>287</v>
      </c>
      <c r="E1016" t="s">
        <v>5</v>
      </c>
      <c r="F1016" t="s">
        <v>108</v>
      </c>
      <c r="M1016" t="b">
        <v>0</v>
      </c>
      <c r="N1016" t="b">
        <v>1</v>
      </c>
      <c r="O1016" t="str">
        <f>_xlfn.XLOOKUP(WB_cost[[#This Row],[Склад]]&amp;WB_cost[[#This Row],[Тип поставки]],StatTbl[Join],StatTbl[Status])</f>
        <v>Ищем</v>
      </c>
    </row>
    <row r="1017" spans="4:15" x14ac:dyDescent="0.45">
      <c r="D1017" t="s">
        <v>288</v>
      </c>
      <c r="E1017" t="s">
        <v>5</v>
      </c>
      <c r="F1017" t="s">
        <v>108</v>
      </c>
      <c r="M1017" t="b">
        <v>0</v>
      </c>
      <c r="N1017" t="b">
        <v>1</v>
      </c>
      <c r="O1017" t="str">
        <f>_xlfn.XLOOKUP(WB_cost[[#This Row],[Склад]]&amp;WB_cost[[#This Row],[Тип поставки]],StatTbl[Join],StatTbl[Status])</f>
        <v>Ищем</v>
      </c>
    </row>
    <row r="1018" spans="4:15" x14ac:dyDescent="0.45">
      <c r="D1018" t="s">
        <v>289</v>
      </c>
      <c r="E1018" t="s">
        <v>5</v>
      </c>
      <c r="F1018" t="s">
        <v>108</v>
      </c>
      <c r="M1018" t="b">
        <v>0</v>
      </c>
      <c r="N1018" t="b">
        <v>1</v>
      </c>
      <c r="O1018" t="str">
        <f>_xlfn.XLOOKUP(WB_cost[[#This Row],[Склад]]&amp;WB_cost[[#This Row],[Тип поставки]],StatTbl[Join],StatTbl[Status])</f>
        <v>Ищем</v>
      </c>
    </row>
    <row r="1019" spans="4:15" x14ac:dyDescent="0.45">
      <c r="D1019" t="s">
        <v>353</v>
      </c>
      <c r="E1019" t="s">
        <v>5</v>
      </c>
      <c r="F1019" t="s">
        <v>108</v>
      </c>
      <c r="M1019" t="b">
        <v>0</v>
      </c>
      <c r="N1019" t="b">
        <v>1</v>
      </c>
      <c r="O1019" t="str">
        <f>_xlfn.XLOOKUP(WB_cost[[#This Row],[Склад]]&amp;WB_cost[[#This Row],[Тип поставки]],StatTbl[Join],StatTbl[Status])</f>
        <v>Ищем</v>
      </c>
    </row>
    <row r="1020" spans="4:15" x14ac:dyDescent="0.45">
      <c r="D1020" t="s">
        <v>354</v>
      </c>
      <c r="E1020" t="s">
        <v>5</v>
      </c>
      <c r="F1020" t="s">
        <v>108</v>
      </c>
      <c r="M1020" t="b">
        <v>0</v>
      </c>
      <c r="N1020" t="b">
        <v>1</v>
      </c>
      <c r="O1020" t="str">
        <f>_xlfn.XLOOKUP(WB_cost[[#This Row],[Склад]]&amp;WB_cost[[#This Row],[Тип поставки]],StatTbl[Join],StatTbl[Status])</f>
        <v>Ищем</v>
      </c>
    </row>
    <row r="1021" spans="4:15" x14ac:dyDescent="0.45">
      <c r="D1021" t="s">
        <v>357</v>
      </c>
      <c r="E1021" t="s">
        <v>5</v>
      </c>
      <c r="F1021" t="s">
        <v>108</v>
      </c>
      <c r="M1021" t="b">
        <v>0</v>
      </c>
      <c r="N1021" t="b">
        <v>1</v>
      </c>
      <c r="O1021" t="str">
        <f>_xlfn.XLOOKUP(WB_cost[[#This Row],[Склад]]&amp;WB_cost[[#This Row],[Тип поставки]],StatTbl[Join],StatTbl[Status])</f>
        <v>Ищем</v>
      </c>
    </row>
    <row r="1022" spans="4:15" x14ac:dyDescent="0.45">
      <c r="D1022" t="s">
        <v>358</v>
      </c>
      <c r="E1022" t="s">
        <v>5</v>
      </c>
      <c r="F1022" t="s">
        <v>108</v>
      </c>
      <c r="M1022" t="b">
        <v>0</v>
      </c>
      <c r="N1022" t="b">
        <v>1</v>
      </c>
      <c r="O1022" t="str">
        <f>_xlfn.XLOOKUP(WB_cost[[#This Row],[Склад]]&amp;WB_cost[[#This Row],[Тип поставки]],StatTbl[Join],StatTbl[Status])</f>
        <v>Ищем</v>
      </c>
    </row>
    <row r="1023" spans="4:15" x14ac:dyDescent="0.45">
      <c r="D1023" t="s">
        <v>359</v>
      </c>
      <c r="E1023" t="s">
        <v>5</v>
      </c>
      <c r="F1023" t="s">
        <v>108</v>
      </c>
      <c r="M1023" t="b">
        <v>0</v>
      </c>
      <c r="N1023" t="b">
        <v>1</v>
      </c>
      <c r="O1023" t="str">
        <f>_xlfn.XLOOKUP(WB_cost[[#This Row],[Склад]]&amp;WB_cost[[#This Row],[Тип поставки]],StatTbl[Join],StatTbl[Status])</f>
        <v>Ищем</v>
      </c>
    </row>
    <row r="1024" spans="4:15" x14ac:dyDescent="0.45">
      <c r="D1024" t="s">
        <v>260</v>
      </c>
      <c r="E1024" t="s">
        <v>5</v>
      </c>
      <c r="F1024" t="s">
        <v>6</v>
      </c>
      <c r="G1024" t="s">
        <v>194</v>
      </c>
      <c r="H1024" t="s">
        <v>194</v>
      </c>
      <c r="I1024" t="s">
        <v>296</v>
      </c>
      <c r="J1024" t="s">
        <v>297</v>
      </c>
      <c r="K1024" t="s">
        <v>235</v>
      </c>
      <c r="L1024" t="s">
        <v>235</v>
      </c>
      <c r="M1024" t="b">
        <v>0</v>
      </c>
      <c r="N1024" t="b">
        <v>0</v>
      </c>
      <c r="O1024" t="str">
        <f>_xlfn.XLOOKUP(WB_cost[[#This Row],[Склад]]&amp;WB_cost[[#This Row],[Тип поставки]],StatTbl[Join],StatTbl[Status])</f>
        <v>Игнорируем</v>
      </c>
    </row>
    <row r="1025" spans="4:15" x14ac:dyDescent="0.45">
      <c r="D1025" t="s">
        <v>261</v>
      </c>
      <c r="E1025" t="s">
        <v>5</v>
      </c>
      <c r="F1025" t="s">
        <v>6</v>
      </c>
      <c r="G1025" t="s">
        <v>194</v>
      </c>
      <c r="H1025" t="s">
        <v>194</v>
      </c>
      <c r="I1025" t="s">
        <v>296</v>
      </c>
      <c r="J1025" t="s">
        <v>297</v>
      </c>
      <c r="K1025" t="s">
        <v>235</v>
      </c>
      <c r="L1025" t="s">
        <v>235</v>
      </c>
      <c r="M1025" t="b">
        <v>0</v>
      </c>
      <c r="N1025" t="b">
        <v>0</v>
      </c>
      <c r="O1025" t="str">
        <f>_xlfn.XLOOKUP(WB_cost[[#This Row],[Склад]]&amp;WB_cost[[#This Row],[Тип поставки]],StatTbl[Join],StatTbl[Status])</f>
        <v>Игнорируем</v>
      </c>
    </row>
    <row r="1026" spans="4:15" x14ac:dyDescent="0.45">
      <c r="D1026" t="s">
        <v>262</v>
      </c>
      <c r="E1026" t="s">
        <v>5</v>
      </c>
      <c r="F1026" t="s">
        <v>6</v>
      </c>
      <c r="G1026" t="s">
        <v>194</v>
      </c>
      <c r="H1026" t="s">
        <v>194</v>
      </c>
      <c r="I1026" t="s">
        <v>296</v>
      </c>
      <c r="J1026" t="s">
        <v>297</v>
      </c>
      <c r="K1026" t="s">
        <v>235</v>
      </c>
      <c r="L1026" t="s">
        <v>235</v>
      </c>
      <c r="M1026" t="b">
        <v>0</v>
      </c>
      <c r="N1026" t="b">
        <v>0</v>
      </c>
      <c r="O1026" t="str">
        <f>_xlfn.XLOOKUP(WB_cost[[#This Row],[Склад]]&amp;WB_cost[[#This Row],[Тип поставки]],StatTbl[Join],StatTbl[Status])</f>
        <v>Игнорируем</v>
      </c>
    </row>
    <row r="1027" spans="4:15" x14ac:dyDescent="0.45">
      <c r="D1027" t="s">
        <v>263</v>
      </c>
      <c r="E1027" t="s">
        <v>5</v>
      </c>
      <c r="F1027" t="s">
        <v>6</v>
      </c>
      <c r="G1027" t="s">
        <v>194</v>
      </c>
      <c r="H1027" t="s">
        <v>194</v>
      </c>
      <c r="I1027" t="s">
        <v>296</v>
      </c>
      <c r="J1027" t="s">
        <v>297</v>
      </c>
      <c r="K1027" t="s">
        <v>235</v>
      </c>
      <c r="L1027" t="s">
        <v>235</v>
      </c>
      <c r="M1027" t="b">
        <v>0</v>
      </c>
      <c r="N1027" t="b">
        <v>0</v>
      </c>
      <c r="O1027" t="str">
        <f>_xlfn.XLOOKUP(WB_cost[[#This Row],[Склад]]&amp;WB_cost[[#This Row],[Тип поставки]],StatTbl[Join],StatTbl[Status])</f>
        <v>Игнорируем</v>
      </c>
    </row>
    <row r="1028" spans="4:15" x14ac:dyDescent="0.45">
      <c r="D1028" t="s">
        <v>264</v>
      </c>
      <c r="E1028" t="s">
        <v>5</v>
      </c>
      <c r="F1028" t="s">
        <v>6</v>
      </c>
      <c r="G1028" t="s">
        <v>194</v>
      </c>
      <c r="H1028" t="s">
        <v>194</v>
      </c>
      <c r="I1028" t="s">
        <v>296</v>
      </c>
      <c r="J1028" t="s">
        <v>297</v>
      </c>
      <c r="K1028" t="s">
        <v>235</v>
      </c>
      <c r="L1028" t="s">
        <v>235</v>
      </c>
      <c r="M1028" t="b">
        <v>0</v>
      </c>
      <c r="N1028" t="b">
        <v>0</v>
      </c>
      <c r="O1028" t="str">
        <f>_xlfn.XLOOKUP(WB_cost[[#This Row],[Склад]]&amp;WB_cost[[#This Row],[Тип поставки]],StatTbl[Join],StatTbl[Status])</f>
        <v>Игнорируем</v>
      </c>
    </row>
    <row r="1029" spans="4:15" x14ac:dyDescent="0.45">
      <c r="D1029" t="s">
        <v>285</v>
      </c>
      <c r="E1029" t="s">
        <v>5</v>
      </c>
      <c r="F1029" t="s">
        <v>6</v>
      </c>
      <c r="G1029" t="s">
        <v>194</v>
      </c>
      <c r="H1029" t="s">
        <v>194</v>
      </c>
      <c r="I1029" t="s">
        <v>296</v>
      </c>
      <c r="J1029" t="s">
        <v>297</v>
      </c>
      <c r="K1029" t="s">
        <v>235</v>
      </c>
      <c r="L1029" t="s">
        <v>235</v>
      </c>
      <c r="M1029" t="b">
        <v>0</v>
      </c>
      <c r="N1029" t="b">
        <v>0</v>
      </c>
      <c r="O1029" t="str">
        <f>_xlfn.XLOOKUP(WB_cost[[#This Row],[Склад]]&amp;WB_cost[[#This Row],[Тип поставки]],StatTbl[Join],StatTbl[Status])</f>
        <v>Игнорируем</v>
      </c>
    </row>
    <row r="1030" spans="4:15" x14ac:dyDescent="0.45">
      <c r="D1030" t="s">
        <v>286</v>
      </c>
      <c r="E1030" t="s">
        <v>5</v>
      </c>
      <c r="F1030" t="s">
        <v>6</v>
      </c>
      <c r="G1030" t="s">
        <v>194</v>
      </c>
      <c r="H1030" t="s">
        <v>194</v>
      </c>
      <c r="I1030" t="s">
        <v>296</v>
      </c>
      <c r="J1030" t="s">
        <v>297</v>
      </c>
      <c r="K1030" t="s">
        <v>235</v>
      </c>
      <c r="L1030" t="s">
        <v>235</v>
      </c>
      <c r="M1030" t="b">
        <v>0</v>
      </c>
      <c r="N1030" t="b">
        <v>0</v>
      </c>
      <c r="O1030" t="str">
        <f>_xlfn.XLOOKUP(WB_cost[[#This Row],[Склад]]&amp;WB_cost[[#This Row],[Тип поставки]],StatTbl[Join],StatTbl[Status])</f>
        <v>Игнорируем</v>
      </c>
    </row>
    <row r="1031" spans="4:15" x14ac:dyDescent="0.45">
      <c r="D1031" t="s">
        <v>287</v>
      </c>
      <c r="E1031" t="s">
        <v>5</v>
      </c>
      <c r="F1031" t="s">
        <v>6</v>
      </c>
      <c r="G1031" t="s">
        <v>194</v>
      </c>
      <c r="H1031" t="s">
        <v>194</v>
      </c>
      <c r="I1031" t="s">
        <v>296</v>
      </c>
      <c r="J1031" t="s">
        <v>297</v>
      </c>
      <c r="K1031" t="s">
        <v>235</v>
      </c>
      <c r="L1031" t="s">
        <v>235</v>
      </c>
      <c r="M1031" t="b">
        <v>0</v>
      </c>
      <c r="N1031" t="b">
        <v>0</v>
      </c>
      <c r="O1031" t="str">
        <f>_xlfn.XLOOKUP(WB_cost[[#This Row],[Склад]]&amp;WB_cost[[#This Row],[Тип поставки]],StatTbl[Join],StatTbl[Status])</f>
        <v>Игнорируем</v>
      </c>
    </row>
    <row r="1032" spans="4:15" x14ac:dyDescent="0.45">
      <c r="D1032" t="s">
        <v>288</v>
      </c>
      <c r="E1032" t="s">
        <v>5</v>
      </c>
      <c r="F1032" t="s">
        <v>6</v>
      </c>
      <c r="G1032" t="s">
        <v>194</v>
      </c>
      <c r="H1032" t="s">
        <v>194</v>
      </c>
      <c r="I1032" t="s">
        <v>296</v>
      </c>
      <c r="J1032" t="s">
        <v>297</v>
      </c>
      <c r="K1032" t="s">
        <v>235</v>
      </c>
      <c r="L1032" t="s">
        <v>235</v>
      </c>
      <c r="M1032" t="b">
        <v>0</v>
      </c>
      <c r="N1032" t="b">
        <v>0</v>
      </c>
      <c r="O1032" t="str">
        <f>_xlfn.XLOOKUP(WB_cost[[#This Row],[Склад]]&amp;WB_cost[[#This Row],[Тип поставки]],StatTbl[Join],StatTbl[Status])</f>
        <v>Игнорируем</v>
      </c>
    </row>
    <row r="1033" spans="4:15" x14ac:dyDescent="0.45">
      <c r="D1033" t="s">
        <v>289</v>
      </c>
      <c r="E1033" t="s">
        <v>5</v>
      </c>
      <c r="F1033" t="s">
        <v>6</v>
      </c>
      <c r="G1033" t="s">
        <v>194</v>
      </c>
      <c r="H1033" t="s">
        <v>194</v>
      </c>
      <c r="I1033" t="s">
        <v>296</v>
      </c>
      <c r="J1033" t="s">
        <v>297</v>
      </c>
      <c r="K1033" t="s">
        <v>235</v>
      </c>
      <c r="L1033" t="s">
        <v>235</v>
      </c>
      <c r="M1033" t="b">
        <v>0</v>
      </c>
      <c r="N1033" t="b">
        <v>0</v>
      </c>
      <c r="O1033" t="str">
        <f>_xlfn.XLOOKUP(WB_cost[[#This Row],[Склад]]&amp;WB_cost[[#This Row],[Тип поставки]],StatTbl[Join],StatTbl[Status])</f>
        <v>Игнорируем</v>
      </c>
    </row>
    <row r="1034" spans="4:15" x14ac:dyDescent="0.45">
      <c r="D1034" t="s">
        <v>353</v>
      </c>
      <c r="E1034" t="s">
        <v>5</v>
      </c>
      <c r="F1034" t="s">
        <v>6</v>
      </c>
      <c r="G1034" t="s">
        <v>194</v>
      </c>
      <c r="H1034" t="s">
        <v>194</v>
      </c>
      <c r="I1034" t="s">
        <v>296</v>
      </c>
      <c r="J1034" t="s">
        <v>297</v>
      </c>
      <c r="K1034" t="s">
        <v>235</v>
      </c>
      <c r="L1034" t="s">
        <v>235</v>
      </c>
      <c r="M1034" t="b">
        <v>0</v>
      </c>
      <c r="N1034" t="b">
        <v>0</v>
      </c>
      <c r="O1034" t="str">
        <f>_xlfn.XLOOKUP(WB_cost[[#This Row],[Склад]]&amp;WB_cost[[#This Row],[Тип поставки]],StatTbl[Join],StatTbl[Status])</f>
        <v>Игнорируем</v>
      </c>
    </row>
    <row r="1035" spans="4:15" x14ac:dyDescent="0.45">
      <c r="D1035" t="s">
        <v>354</v>
      </c>
      <c r="E1035" t="s">
        <v>5</v>
      </c>
      <c r="F1035" t="s">
        <v>6</v>
      </c>
      <c r="G1035" t="s">
        <v>194</v>
      </c>
      <c r="H1035" t="s">
        <v>194</v>
      </c>
      <c r="I1035" t="s">
        <v>296</v>
      </c>
      <c r="J1035" t="s">
        <v>297</v>
      </c>
      <c r="K1035" t="s">
        <v>235</v>
      </c>
      <c r="L1035" t="s">
        <v>235</v>
      </c>
      <c r="M1035" t="b">
        <v>0</v>
      </c>
      <c r="N1035" t="b">
        <v>0</v>
      </c>
      <c r="O1035" t="str">
        <f>_xlfn.XLOOKUP(WB_cost[[#This Row],[Склад]]&amp;WB_cost[[#This Row],[Тип поставки]],StatTbl[Join],StatTbl[Status])</f>
        <v>Игнорируем</v>
      </c>
    </row>
    <row r="1036" spans="4:15" x14ac:dyDescent="0.45">
      <c r="D1036" t="s">
        <v>357</v>
      </c>
      <c r="E1036" t="s">
        <v>5</v>
      </c>
      <c r="F1036" t="s">
        <v>6</v>
      </c>
      <c r="G1036" t="s">
        <v>194</v>
      </c>
      <c r="H1036" t="s">
        <v>194</v>
      </c>
      <c r="I1036" t="s">
        <v>296</v>
      </c>
      <c r="J1036" t="s">
        <v>297</v>
      </c>
      <c r="K1036" t="s">
        <v>235</v>
      </c>
      <c r="L1036" t="s">
        <v>235</v>
      </c>
      <c r="M1036" t="b">
        <v>0</v>
      </c>
      <c r="N1036" t="b">
        <v>0</v>
      </c>
      <c r="O1036" t="str">
        <f>_xlfn.XLOOKUP(WB_cost[[#This Row],[Склад]]&amp;WB_cost[[#This Row],[Тип поставки]],StatTbl[Join],StatTbl[Status])</f>
        <v>Игнорируем</v>
      </c>
    </row>
    <row r="1037" spans="4:15" x14ac:dyDescent="0.45">
      <c r="D1037" t="s">
        <v>358</v>
      </c>
      <c r="E1037" t="s">
        <v>5</v>
      </c>
      <c r="F1037" t="s">
        <v>6</v>
      </c>
      <c r="G1037" t="s">
        <v>194</v>
      </c>
      <c r="H1037" t="s">
        <v>194</v>
      </c>
      <c r="I1037" t="s">
        <v>296</v>
      </c>
      <c r="J1037" t="s">
        <v>297</v>
      </c>
      <c r="K1037" t="s">
        <v>235</v>
      </c>
      <c r="L1037" t="s">
        <v>235</v>
      </c>
      <c r="M1037" t="b">
        <v>0</v>
      </c>
      <c r="N1037" t="b">
        <v>0</v>
      </c>
      <c r="O1037" t="str">
        <f>_xlfn.XLOOKUP(WB_cost[[#This Row],[Склад]]&amp;WB_cost[[#This Row],[Тип поставки]],StatTbl[Join],StatTbl[Status])</f>
        <v>Игнорируем</v>
      </c>
    </row>
    <row r="1038" spans="4:15" x14ac:dyDescent="0.45">
      <c r="D1038" t="s">
        <v>359</v>
      </c>
      <c r="E1038" t="s">
        <v>5</v>
      </c>
      <c r="F1038" t="s">
        <v>6</v>
      </c>
      <c r="G1038" t="s">
        <v>194</v>
      </c>
      <c r="H1038" t="s">
        <v>194</v>
      </c>
      <c r="I1038" t="s">
        <v>296</v>
      </c>
      <c r="J1038" t="s">
        <v>297</v>
      </c>
      <c r="K1038" t="s">
        <v>235</v>
      </c>
      <c r="L1038" t="s">
        <v>235</v>
      </c>
      <c r="M1038" t="b">
        <v>0</v>
      </c>
      <c r="N1038" t="b">
        <v>0</v>
      </c>
      <c r="O1038" t="str">
        <f>_xlfn.XLOOKUP(WB_cost[[#This Row],[Склад]]&amp;WB_cost[[#This Row],[Тип поставки]],StatTbl[Join],StatTbl[Status])</f>
        <v>Игнорируем</v>
      </c>
    </row>
    <row r="1039" spans="4:15" x14ac:dyDescent="0.45">
      <c r="D1039" t="s">
        <v>260</v>
      </c>
      <c r="E1039" t="s">
        <v>26</v>
      </c>
      <c r="F1039" t="s">
        <v>107</v>
      </c>
      <c r="G1039" t="s">
        <v>209</v>
      </c>
      <c r="H1039" t="s">
        <v>209</v>
      </c>
      <c r="I1039" t="s">
        <v>325</v>
      </c>
      <c r="J1039" t="s">
        <v>326</v>
      </c>
      <c r="K1039" t="s">
        <v>226</v>
      </c>
      <c r="L1039" t="s">
        <v>226</v>
      </c>
      <c r="M1039" t="b">
        <v>1</v>
      </c>
      <c r="N1039" t="b">
        <v>0</v>
      </c>
      <c r="O1039" t="str">
        <f>_xlfn.XLOOKUP(WB_cost[[#This Row],[Склад]]&amp;WB_cost[[#This Row],[Тип поставки]],StatTbl[Join],StatTbl[Status])</f>
        <v>Игнорируем</v>
      </c>
    </row>
    <row r="1040" spans="4:15" x14ac:dyDescent="0.45">
      <c r="D1040" t="s">
        <v>261</v>
      </c>
      <c r="E1040" t="s">
        <v>26</v>
      </c>
      <c r="F1040" t="s">
        <v>107</v>
      </c>
      <c r="G1040" t="s">
        <v>209</v>
      </c>
      <c r="H1040" t="s">
        <v>209</v>
      </c>
      <c r="I1040" t="s">
        <v>325</v>
      </c>
      <c r="J1040" t="s">
        <v>326</v>
      </c>
      <c r="K1040" t="s">
        <v>226</v>
      </c>
      <c r="L1040" t="s">
        <v>226</v>
      </c>
      <c r="M1040" t="b">
        <v>1</v>
      </c>
      <c r="N1040" t="b">
        <v>0</v>
      </c>
      <c r="O1040" t="str">
        <f>_xlfn.XLOOKUP(WB_cost[[#This Row],[Склад]]&amp;WB_cost[[#This Row],[Тип поставки]],StatTbl[Join],StatTbl[Status])</f>
        <v>Игнорируем</v>
      </c>
    </row>
    <row r="1041" spans="4:15" x14ac:dyDescent="0.45">
      <c r="D1041" t="s">
        <v>262</v>
      </c>
      <c r="E1041" t="s">
        <v>26</v>
      </c>
      <c r="F1041" t="s">
        <v>107</v>
      </c>
      <c r="G1041" t="s">
        <v>209</v>
      </c>
      <c r="H1041" t="s">
        <v>209</v>
      </c>
      <c r="I1041" t="s">
        <v>325</v>
      </c>
      <c r="J1041" t="s">
        <v>326</v>
      </c>
      <c r="K1041" t="s">
        <v>226</v>
      </c>
      <c r="L1041" t="s">
        <v>226</v>
      </c>
      <c r="M1041" t="b">
        <v>1</v>
      </c>
      <c r="N1041" t="b">
        <v>0</v>
      </c>
      <c r="O1041" t="str">
        <f>_xlfn.XLOOKUP(WB_cost[[#This Row],[Склад]]&amp;WB_cost[[#This Row],[Тип поставки]],StatTbl[Join],StatTbl[Status])</f>
        <v>Игнорируем</v>
      </c>
    </row>
    <row r="1042" spans="4:15" x14ac:dyDescent="0.45">
      <c r="D1042" t="s">
        <v>263</v>
      </c>
      <c r="E1042" t="s">
        <v>26</v>
      </c>
      <c r="F1042" t="s">
        <v>107</v>
      </c>
      <c r="G1042" t="s">
        <v>209</v>
      </c>
      <c r="H1042" t="s">
        <v>209</v>
      </c>
      <c r="I1042" t="s">
        <v>325</v>
      </c>
      <c r="J1042" t="s">
        <v>326</v>
      </c>
      <c r="K1042" t="s">
        <v>226</v>
      </c>
      <c r="L1042" t="s">
        <v>226</v>
      </c>
      <c r="M1042" t="b">
        <v>1</v>
      </c>
      <c r="N1042" t="b">
        <v>0</v>
      </c>
      <c r="O1042" t="str">
        <f>_xlfn.XLOOKUP(WB_cost[[#This Row],[Склад]]&amp;WB_cost[[#This Row],[Тип поставки]],StatTbl[Join],StatTbl[Status])</f>
        <v>Игнорируем</v>
      </c>
    </row>
    <row r="1043" spans="4:15" x14ac:dyDescent="0.45">
      <c r="D1043" t="s">
        <v>264</v>
      </c>
      <c r="E1043" t="s">
        <v>26</v>
      </c>
      <c r="F1043" t="s">
        <v>107</v>
      </c>
      <c r="G1043" t="s">
        <v>209</v>
      </c>
      <c r="H1043" t="s">
        <v>209</v>
      </c>
      <c r="I1043" t="s">
        <v>325</v>
      </c>
      <c r="J1043" t="s">
        <v>326</v>
      </c>
      <c r="K1043" t="s">
        <v>226</v>
      </c>
      <c r="L1043" t="s">
        <v>226</v>
      </c>
      <c r="M1043" t="b">
        <v>1</v>
      </c>
      <c r="N1043" t="b">
        <v>0</v>
      </c>
      <c r="O1043" t="str">
        <f>_xlfn.XLOOKUP(WB_cost[[#This Row],[Склад]]&amp;WB_cost[[#This Row],[Тип поставки]],StatTbl[Join],StatTbl[Status])</f>
        <v>Игнорируем</v>
      </c>
    </row>
    <row r="1044" spans="4:15" x14ac:dyDescent="0.45">
      <c r="D1044" t="s">
        <v>285</v>
      </c>
      <c r="E1044" t="s">
        <v>26</v>
      </c>
      <c r="F1044" t="s">
        <v>107</v>
      </c>
      <c r="G1044" t="s">
        <v>209</v>
      </c>
      <c r="H1044" t="s">
        <v>209</v>
      </c>
      <c r="I1044" t="s">
        <v>325</v>
      </c>
      <c r="J1044" t="s">
        <v>326</v>
      </c>
      <c r="K1044" t="s">
        <v>226</v>
      </c>
      <c r="L1044" t="s">
        <v>226</v>
      </c>
      <c r="M1044" t="b">
        <v>1</v>
      </c>
      <c r="N1044" t="b">
        <v>0</v>
      </c>
      <c r="O1044" t="str">
        <f>_xlfn.XLOOKUP(WB_cost[[#This Row],[Склад]]&amp;WB_cost[[#This Row],[Тип поставки]],StatTbl[Join],StatTbl[Status])</f>
        <v>Игнорируем</v>
      </c>
    </row>
    <row r="1045" spans="4:15" x14ac:dyDescent="0.45">
      <c r="D1045" t="s">
        <v>286</v>
      </c>
      <c r="E1045" t="s">
        <v>26</v>
      </c>
      <c r="F1045" t="s">
        <v>107</v>
      </c>
      <c r="G1045" t="s">
        <v>209</v>
      </c>
      <c r="H1045" t="s">
        <v>209</v>
      </c>
      <c r="I1045" t="s">
        <v>325</v>
      </c>
      <c r="J1045" t="s">
        <v>326</v>
      </c>
      <c r="K1045" t="s">
        <v>226</v>
      </c>
      <c r="L1045" t="s">
        <v>226</v>
      </c>
      <c r="M1045" t="b">
        <v>1</v>
      </c>
      <c r="N1045" t="b">
        <v>0</v>
      </c>
      <c r="O1045" t="str">
        <f>_xlfn.XLOOKUP(WB_cost[[#This Row],[Склад]]&amp;WB_cost[[#This Row],[Тип поставки]],StatTbl[Join],StatTbl[Status])</f>
        <v>Игнорируем</v>
      </c>
    </row>
    <row r="1046" spans="4:15" x14ac:dyDescent="0.45">
      <c r="D1046" t="s">
        <v>287</v>
      </c>
      <c r="E1046" t="s">
        <v>26</v>
      </c>
      <c r="F1046" t="s">
        <v>107</v>
      </c>
      <c r="G1046" t="s">
        <v>209</v>
      </c>
      <c r="H1046" t="s">
        <v>209</v>
      </c>
      <c r="I1046" t="s">
        <v>325</v>
      </c>
      <c r="J1046" t="s">
        <v>326</v>
      </c>
      <c r="K1046" t="s">
        <v>226</v>
      </c>
      <c r="L1046" t="s">
        <v>226</v>
      </c>
      <c r="M1046" t="b">
        <v>1</v>
      </c>
      <c r="N1046" t="b">
        <v>0</v>
      </c>
      <c r="O1046" t="str">
        <f>_xlfn.XLOOKUP(WB_cost[[#This Row],[Склад]]&amp;WB_cost[[#This Row],[Тип поставки]],StatTbl[Join],StatTbl[Status])</f>
        <v>Игнорируем</v>
      </c>
    </row>
    <row r="1047" spans="4:15" x14ac:dyDescent="0.45">
      <c r="D1047" t="s">
        <v>288</v>
      </c>
      <c r="E1047" t="s">
        <v>26</v>
      </c>
      <c r="F1047" t="s">
        <v>107</v>
      </c>
      <c r="G1047" t="s">
        <v>209</v>
      </c>
      <c r="H1047" t="s">
        <v>209</v>
      </c>
      <c r="I1047" t="s">
        <v>325</v>
      </c>
      <c r="J1047" t="s">
        <v>326</v>
      </c>
      <c r="K1047" t="s">
        <v>226</v>
      </c>
      <c r="L1047" t="s">
        <v>226</v>
      </c>
      <c r="M1047" t="b">
        <v>1</v>
      </c>
      <c r="N1047" t="b">
        <v>0</v>
      </c>
      <c r="O1047" t="str">
        <f>_xlfn.XLOOKUP(WB_cost[[#This Row],[Склад]]&amp;WB_cost[[#This Row],[Тип поставки]],StatTbl[Join],StatTbl[Status])</f>
        <v>Игнорируем</v>
      </c>
    </row>
    <row r="1048" spans="4:15" x14ac:dyDescent="0.45">
      <c r="D1048" t="s">
        <v>289</v>
      </c>
      <c r="E1048" t="s">
        <v>26</v>
      </c>
      <c r="F1048" t="s">
        <v>107</v>
      </c>
      <c r="G1048" t="s">
        <v>209</v>
      </c>
      <c r="H1048" t="s">
        <v>209</v>
      </c>
      <c r="I1048" t="s">
        <v>325</v>
      </c>
      <c r="J1048" t="s">
        <v>326</v>
      </c>
      <c r="K1048" t="s">
        <v>226</v>
      </c>
      <c r="L1048" t="s">
        <v>226</v>
      </c>
      <c r="M1048" t="b">
        <v>1</v>
      </c>
      <c r="N1048" t="b">
        <v>0</v>
      </c>
      <c r="O1048" t="str">
        <f>_xlfn.XLOOKUP(WB_cost[[#This Row],[Склад]]&amp;WB_cost[[#This Row],[Тип поставки]],StatTbl[Join],StatTbl[Status])</f>
        <v>Игнорируем</v>
      </c>
    </row>
    <row r="1049" spans="4:15" x14ac:dyDescent="0.45">
      <c r="D1049" t="s">
        <v>353</v>
      </c>
      <c r="E1049" t="s">
        <v>26</v>
      </c>
      <c r="F1049" t="s">
        <v>107</v>
      </c>
      <c r="G1049" t="s">
        <v>209</v>
      </c>
      <c r="H1049" t="s">
        <v>209</v>
      </c>
      <c r="I1049" t="s">
        <v>325</v>
      </c>
      <c r="J1049" t="s">
        <v>326</v>
      </c>
      <c r="K1049" t="s">
        <v>226</v>
      </c>
      <c r="L1049" t="s">
        <v>226</v>
      </c>
      <c r="M1049" t="b">
        <v>1</v>
      </c>
      <c r="N1049" t="b">
        <v>0</v>
      </c>
      <c r="O1049" t="str">
        <f>_xlfn.XLOOKUP(WB_cost[[#This Row],[Склад]]&amp;WB_cost[[#This Row],[Тип поставки]],StatTbl[Join],StatTbl[Status])</f>
        <v>Игнорируем</v>
      </c>
    </row>
    <row r="1050" spans="4:15" x14ac:dyDescent="0.45">
      <c r="D1050" t="s">
        <v>354</v>
      </c>
      <c r="E1050" t="s">
        <v>26</v>
      </c>
      <c r="F1050" t="s">
        <v>107</v>
      </c>
      <c r="G1050" t="s">
        <v>209</v>
      </c>
      <c r="H1050" t="s">
        <v>209</v>
      </c>
      <c r="I1050" t="s">
        <v>325</v>
      </c>
      <c r="J1050" t="s">
        <v>326</v>
      </c>
      <c r="K1050" t="s">
        <v>226</v>
      </c>
      <c r="L1050" t="s">
        <v>226</v>
      </c>
      <c r="M1050" t="b">
        <v>1</v>
      </c>
      <c r="N1050" t="b">
        <v>0</v>
      </c>
      <c r="O1050" t="str">
        <f>_xlfn.XLOOKUP(WB_cost[[#This Row],[Склад]]&amp;WB_cost[[#This Row],[Тип поставки]],StatTbl[Join],StatTbl[Status])</f>
        <v>Игнорируем</v>
      </c>
    </row>
    <row r="1051" spans="4:15" x14ac:dyDescent="0.45">
      <c r="D1051" t="s">
        <v>357</v>
      </c>
      <c r="E1051" t="s">
        <v>26</v>
      </c>
      <c r="F1051" t="s">
        <v>107</v>
      </c>
      <c r="G1051" t="s">
        <v>209</v>
      </c>
      <c r="H1051" t="s">
        <v>209</v>
      </c>
      <c r="I1051" t="s">
        <v>325</v>
      </c>
      <c r="J1051" t="s">
        <v>326</v>
      </c>
      <c r="K1051" t="s">
        <v>226</v>
      </c>
      <c r="L1051" t="s">
        <v>226</v>
      </c>
      <c r="M1051" t="b">
        <v>1</v>
      </c>
      <c r="N1051" t="b">
        <v>0</v>
      </c>
      <c r="O1051" t="str">
        <f>_xlfn.XLOOKUP(WB_cost[[#This Row],[Склад]]&amp;WB_cost[[#This Row],[Тип поставки]],StatTbl[Join],StatTbl[Status])</f>
        <v>Игнорируем</v>
      </c>
    </row>
    <row r="1052" spans="4:15" x14ac:dyDescent="0.45">
      <c r="D1052" t="s">
        <v>358</v>
      </c>
      <c r="E1052" t="s">
        <v>26</v>
      </c>
      <c r="F1052" t="s">
        <v>107</v>
      </c>
      <c r="G1052" t="s">
        <v>209</v>
      </c>
      <c r="H1052" t="s">
        <v>209</v>
      </c>
      <c r="I1052" t="s">
        <v>325</v>
      </c>
      <c r="J1052" t="s">
        <v>326</v>
      </c>
      <c r="K1052" t="s">
        <v>226</v>
      </c>
      <c r="L1052" t="s">
        <v>226</v>
      </c>
      <c r="M1052" t="b">
        <v>1</v>
      </c>
      <c r="N1052" t="b">
        <v>0</v>
      </c>
      <c r="O1052" t="str">
        <f>_xlfn.XLOOKUP(WB_cost[[#This Row],[Склад]]&amp;WB_cost[[#This Row],[Тип поставки]],StatTbl[Join],StatTbl[Status])</f>
        <v>Игнорируем</v>
      </c>
    </row>
    <row r="1053" spans="4:15" x14ac:dyDescent="0.45">
      <c r="D1053" t="s">
        <v>359</v>
      </c>
      <c r="E1053" t="s">
        <v>26</v>
      </c>
      <c r="F1053" t="s">
        <v>107</v>
      </c>
      <c r="G1053" t="s">
        <v>209</v>
      </c>
      <c r="H1053" t="s">
        <v>209</v>
      </c>
      <c r="I1053" t="s">
        <v>325</v>
      </c>
      <c r="J1053" t="s">
        <v>326</v>
      </c>
      <c r="K1053" t="s">
        <v>226</v>
      </c>
      <c r="L1053" t="s">
        <v>226</v>
      </c>
      <c r="M1053" t="b">
        <v>1</v>
      </c>
      <c r="N1053" t="b">
        <v>0</v>
      </c>
      <c r="O1053" t="str">
        <f>_xlfn.XLOOKUP(WB_cost[[#This Row],[Склад]]&amp;WB_cost[[#This Row],[Тип поставки]],StatTbl[Join],StatTbl[Status])</f>
        <v>Игнорируем</v>
      </c>
    </row>
    <row r="1054" spans="4:15" x14ac:dyDescent="0.45">
      <c r="D1054" t="s">
        <v>260</v>
      </c>
      <c r="E1054" t="s">
        <v>26</v>
      </c>
      <c r="F1054" t="s">
        <v>108</v>
      </c>
      <c r="G1054" t="s">
        <v>193</v>
      </c>
      <c r="H1054" t="s">
        <v>193</v>
      </c>
      <c r="I1054" t="s">
        <v>298</v>
      </c>
      <c r="J1054" t="s">
        <v>299</v>
      </c>
      <c r="K1054" t="s">
        <v>231</v>
      </c>
      <c r="M1054" t="b">
        <v>1</v>
      </c>
      <c r="N1054" t="b">
        <v>0</v>
      </c>
      <c r="O1054" t="str">
        <f>_xlfn.XLOOKUP(WB_cost[[#This Row],[Склад]]&amp;WB_cost[[#This Row],[Тип поставки]],StatTbl[Join],StatTbl[Status])</f>
        <v>Игнорируем</v>
      </c>
    </row>
    <row r="1055" spans="4:15" x14ac:dyDescent="0.45">
      <c r="D1055" t="s">
        <v>261</v>
      </c>
      <c r="E1055" t="s">
        <v>26</v>
      </c>
      <c r="F1055" t="s">
        <v>108</v>
      </c>
      <c r="G1055" t="s">
        <v>193</v>
      </c>
      <c r="H1055" t="s">
        <v>193</v>
      </c>
      <c r="I1055" t="s">
        <v>298</v>
      </c>
      <c r="J1055" t="s">
        <v>299</v>
      </c>
      <c r="K1055" t="s">
        <v>231</v>
      </c>
      <c r="M1055" t="b">
        <v>1</v>
      </c>
      <c r="N1055" t="b">
        <v>0</v>
      </c>
      <c r="O1055" t="str">
        <f>_xlfn.XLOOKUP(WB_cost[[#This Row],[Склад]]&amp;WB_cost[[#This Row],[Тип поставки]],StatTbl[Join],StatTbl[Status])</f>
        <v>Игнорируем</v>
      </c>
    </row>
    <row r="1056" spans="4:15" x14ac:dyDescent="0.45">
      <c r="D1056" t="s">
        <v>262</v>
      </c>
      <c r="E1056" t="s">
        <v>26</v>
      </c>
      <c r="F1056" t="s">
        <v>108</v>
      </c>
      <c r="G1056" t="s">
        <v>193</v>
      </c>
      <c r="H1056" t="s">
        <v>193</v>
      </c>
      <c r="I1056" t="s">
        <v>298</v>
      </c>
      <c r="J1056" t="s">
        <v>299</v>
      </c>
      <c r="K1056" t="s">
        <v>231</v>
      </c>
      <c r="M1056" t="b">
        <v>1</v>
      </c>
      <c r="N1056" t="b">
        <v>0</v>
      </c>
      <c r="O1056" t="str">
        <f>_xlfn.XLOOKUP(WB_cost[[#This Row],[Склад]]&amp;WB_cost[[#This Row],[Тип поставки]],StatTbl[Join],StatTbl[Status])</f>
        <v>Игнорируем</v>
      </c>
    </row>
    <row r="1057" spans="4:15" x14ac:dyDescent="0.45">
      <c r="D1057" t="s">
        <v>263</v>
      </c>
      <c r="E1057" t="s">
        <v>26</v>
      </c>
      <c r="F1057" t="s">
        <v>108</v>
      </c>
      <c r="G1057" t="s">
        <v>193</v>
      </c>
      <c r="H1057" t="s">
        <v>193</v>
      </c>
      <c r="I1057" t="s">
        <v>298</v>
      </c>
      <c r="J1057" t="s">
        <v>299</v>
      </c>
      <c r="K1057" t="s">
        <v>231</v>
      </c>
      <c r="M1057" t="b">
        <v>1</v>
      </c>
      <c r="N1057" t="b">
        <v>0</v>
      </c>
      <c r="O1057" t="str">
        <f>_xlfn.XLOOKUP(WB_cost[[#This Row],[Склад]]&amp;WB_cost[[#This Row],[Тип поставки]],StatTbl[Join],StatTbl[Status])</f>
        <v>Игнорируем</v>
      </c>
    </row>
    <row r="1058" spans="4:15" x14ac:dyDescent="0.45">
      <c r="D1058" t="s">
        <v>264</v>
      </c>
      <c r="E1058" t="s">
        <v>26</v>
      </c>
      <c r="F1058" t="s">
        <v>108</v>
      </c>
      <c r="G1058" t="s">
        <v>193</v>
      </c>
      <c r="H1058" t="s">
        <v>193</v>
      </c>
      <c r="I1058" t="s">
        <v>298</v>
      </c>
      <c r="J1058" t="s">
        <v>299</v>
      </c>
      <c r="K1058" t="s">
        <v>231</v>
      </c>
      <c r="M1058" t="b">
        <v>1</v>
      </c>
      <c r="N1058" t="b">
        <v>0</v>
      </c>
      <c r="O1058" t="str">
        <f>_xlfn.XLOOKUP(WB_cost[[#This Row],[Склад]]&amp;WB_cost[[#This Row],[Тип поставки]],StatTbl[Join],StatTbl[Status])</f>
        <v>Игнорируем</v>
      </c>
    </row>
    <row r="1059" spans="4:15" x14ac:dyDescent="0.45">
      <c r="D1059" t="s">
        <v>285</v>
      </c>
      <c r="E1059" t="s">
        <v>26</v>
      </c>
      <c r="F1059" t="s">
        <v>108</v>
      </c>
      <c r="G1059" t="s">
        <v>193</v>
      </c>
      <c r="H1059" t="s">
        <v>193</v>
      </c>
      <c r="I1059" t="s">
        <v>298</v>
      </c>
      <c r="J1059" t="s">
        <v>299</v>
      </c>
      <c r="K1059" t="s">
        <v>231</v>
      </c>
      <c r="M1059" t="b">
        <v>1</v>
      </c>
      <c r="N1059" t="b">
        <v>0</v>
      </c>
      <c r="O1059" t="str">
        <f>_xlfn.XLOOKUP(WB_cost[[#This Row],[Склад]]&amp;WB_cost[[#This Row],[Тип поставки]],StatTbl[Join],StatTbl[Status])</f>
        <v>Игнорируем</v>
      </c>
    </row>
    <row r="1060" spans="4:15" x14ac:dyDescent="0.45">
      <c r="D1060" t="s">
        <v>286</v>
      </c>
      <c r="E1060" t="s">
        <v>26</v>
      </c>
      <c r="F1060" t="s">
        <v>108</v>
      </c>
      <c r="G1060" t="s">
        <v>193</v>
      </c>
      <c r="H1060" t="s">
        <v>193</v>
      </c>
      <c r="I1060" t="s">
        <v>298</v>
      </c>
      <c r="J1060" t="s">
        <v>299</v>
      </c>
      <c r="K1060" t="s">
        <v>231</v>
      </c>
      <c r="M1060" t="b">
        <v>1</v>
      </c>
      <c r="N1060" t="b">
        <v>0</v>
      </c>
      <c r="O1060" t="str">
        <f>_xlfn.XLOOKUP(WB_cost[[#This Row],[Склад]]&amp;WB_cost[[#This Row],[Тип поставки]],StatTbl[Join],StatTbl[Status])</f>
        <v>Игнорируем</v>
      </c>
    </row>
    <row r="1061" spans="4:15" x14ac:dyDescent="0.45">
      <c r="D1061" t="s">
        <v>287</v>
      </c>
      <c r="E1061" t="s">
        <v>26</v>
      </c>
      <c r="F1061" t="s">
        <v>108</v>
      </c>
      <c r="G1061" t="s">
        <v>193</v>
      </c>
      <c r="H1061" t="s">
        <v>193</v>
      </c>
      <c r="I1061" t="s">
        <v>298</v>
      </c>
      <c r="J1061" t="s">
        <v>299</v>
      </c>
      <c r="K1061" t="s">
        <v>231</v>
      </c>
      <c r="M1061" t="b">
        <v>1</v>
      </c>
      <c r="N1061" t="b">
        <v>0</v>
      </c>
      <c r="O1061" t="str">
        <f>_xlfn.XLOOKUP(WB_cost[[#This Row],[Склад]]&amp;WB_cost[[#This Row],[Тип поставки]],StatTbl[Join],StatTbl[Status])</f>
        <v>Игнорируем</v>
      </c>
    </row>
    <row r="1062" spans="4:15" x14ac:dyDescent="0.45">
      <c r="D1062" t="s">
        <v>288</v>
      </c>
      <c r="E1062" t="s">
        <v>26</v>
      </c>
      <c r="F1062" t="s">
        <v>108</v>
      </c>
      <c r="G1062" t="s">
        <v>193</v>
      </c>
      <c r="H1062" t="s">
        <v>193</v>
      </c>
      <c r="I1062" t="s">
        <v>298</v>
      </c>
      <c r="J1062" t="s">
        <v>299</v>
      </c>
      <c r="K1062" t="s">
        <v>231</v>
      </c>
      <c r="M1062" t="b">
        <v>1</v>
      </c>
      <c r="N1062" t="b">
        <v>0</v>
      </c>
      <c r="O1062" t="str">
        <f>_xlfn.XLOOKUP(WB_cost[[#This Row],[Склад]]&amp;WB_cost[[#This Row],[Тип поставки]],StatTbl[Join],StatTbl[Status])</f>
        <v>Игнорируем</v>
      </c>
    </row>
    <row r="1063" spans="4:15" x14ac:dyDescent="0.45">
      <c r="D1063" t="s">
        <v>289</v>
      </c>
      <c r="E1063" t="s">
        <v>26</v>
      </c>
      <c r="F1063" t="s">
        <v>108</v>
      </c>
      <c r="G1063" t="s">
        <v>193</v>
      </c>
      <c r="H1063" t="s">
        <v>193</v>
      </c>
      <c r="I1063" t="s">
        <v>298</v>
      </c>
      <c r="J1063" t="s">
        <v>299</v>
      </c>
      <c r="K1063" t="s">
        <v>231</v>
      </c>
      <c r="M1063" t="b">
        <v>1</v>
      </c>
      <c r="N1063" t="b">
        <v>0</v>
      </c>
      <c r="O1063" t="str">
        <f>_xlfn.XLOOKUP(WB_cost[[#This Row],[Склад]]&amp;WB_cost[[#This Row],[Тип поставки]],StatTbl[Join],StatTbl[Status])</f>
        <v>Игнорируем</v>
      </c>
    </row>
    <row r="1064" spans="4:15" x14ac:dyDescent="0.45">
      <c r="D1064" t="s">
        <v>353</v>
      </c>
      <c r="E1064" t="s">
        <v>26</v>
      </c>
      <c r="F1064" t="s">
        <v>108</v>
      </c>
      <c r="G1064" t="s">
        <v>193</v>
      </c>
      <c r="H1064" t="s">
        <v>193</v>
      </c>
      <c r="I1064" t="s">
        <v>298</v>
      </c>
      <c r="J1064" t="s">
        <v>299</v>
      </c>
      <c r="K1064" t="s">
        <v>231</v>
      </c>
      <c r="M1064" t="b">
        <v>1</v>
      </c>
      <c r="N1064" t="b">
        <v>0</v>
      </c>
      <c r="O1064" t="str">
        <f>_xlfn.XLOOKUP(WB_cost[[#This Row],[Склад]]&amp;WB_cost[[#This Row],[Тип поставки]],StatTbl[Join],StatTbl[Status])</f>
        <v>Игнорируем</v>
      </c>
    </row>
    <row r="1065" spans="4:15" x14ac:dyDescent="0.45">
      <c r="D1065" t="s">
        <v>354</v>
      </c>
      <c r="E1065" t="s">
        <v>26</v>
      </c>
      <c r="F1065" t="s">
        <v>108</v>
      </c>
      <c r="G1065" t="s">
        <v>193</v>
      </c>
      <c r="H1065" t="s">
        <v>193</v>
      </c>
      <c r="I1065" t="s">
        <v>298</v>
      </c>
      <c r="J1065" t="s">
        <v>299</v>
      </c>
      <c r="K1065" t="s">
        <v>231</v>
      </c>
      <c r="M1065" t="b">
        <v>1</v>
      </c>
      <c r="N1065" t="b">
        <v>0</v>
      </c>
      <c r="O1065" t="str">
        <f>_xlfn.XLOOKUP(WB_cost[[#This Row],[Склад]]&amp;WB_cost[[#This Row],[Тип поставки]],StatTbl[Join],StatTbl[Status])</f>
        <v>Игнорируем</v>
      </c>
    </row>
    <row r="1066" spans="4:15" x14ac:dyDescent="0.45">
      <c r="D1066" t="s">
        <v>357</v>
      </c>
      <c r="E1066" t="s">
        <v>26</v>
      </c>
      <c r="F1066" t="s">
        <v>108</v>
      </c>
      <c r="G1066" t="s">
        <v>193</v>
      </c>
      <c r="H1066" t="s">
        <v>193</v>
      </c>
      <c r="I1066" t="s">
        <v>298</v>
      </c>
      <c r="J1066" t="s">
        <v>299</v>
      </c>
      <c r="K1066" t="s">
        <v>231</v>
      </c>
      <c r="M1066" t="b">
        <v>1</v>
      </c>
      <c r="N1066" t="b">
        <v>0</v>
      </c>
      <c r="O1066" t="str">
        <f>_xlfn.XLOOKUP(WB_cost[[#This Row],[Склад]]&amp;WB_cost[[#This Row],[Тип поставки]],StatTbl[Join],StatTbl[Status])</f>
        <v>Игнорируем</v>
      </c>
    </row>
    <row r="1067" spans="4:15" x14ac:dyDescent="0.45">
      <c r="D1067" t="s">
        <v>358</v>
      </c>
      <c r="E1067" t="s">
        <v>26</v>
      </c>
      <c r="F1067" t="s">
        <v>108</v>
      </c>
      <c r="G1067" t="s">
        <v>193</v>
      </c>
      <c r="H1067" t="s">
        <v>193</v>
      </c>
      <c r="I1067" t="s">
        <v>298</v>
      </c>
      <c r="J1067" t="s">
        <v>299</v>
      </c>
      <c r="K1067" t="s">
        <v>231</v>
      </c>
      <c r="M1067" t="b">
        <v>1</v>
      </c>
      <c r="N1067" t="b">
        <v>0</v>
      </c>
      <c r="O1067" t="str">
        <f>_xlfn.XLOOKUP(WB_cost[[#This Row],[Склад]]&amp;WB_cost[[#This Row],[Тип поставки]],StatTbl[Join],StatTbl[Status])</f>
        <v>Игнорируем</v>
      </c>
    </row>
    <row r="1068" spans="4:15" x14ac:dyDescent="0.45">
      <c r="D1068" t="s">
        <v>359</v>
      </c>
      <c r="E1068" t="s">
        <v>26</v>
      </c>
      <c r="F1068" t="s">
        <v>108</v>
      </c>
      <c r="G1068" t="s">
        <v>193</v>
      </c>
      <c r="H1068" t="s">
        <v>193</v>
      </c>
      <c r="I1068" t="s">
        <v>298</v>
      </c>
      <c r="J1068" t="s">
        <v>299</v>
      </c>
      <c r="K1068" t="s">
        <v>231</v>
      </c>
      <c r="M1068" t="b">
        <v>1</v>
      </c>
      <c r="N1068" t="b">
        <v>0</v>
      </c>
      <c r="O1068" t="str">
        <f>_xlfn.XLOOKUP(WB_cost[[#This Row],[Склад]]&amp;WB_cost[[#This Row],[Тип поставки]],StatTbl[Join],StatTbl[Status])</f>
        <v>Игнорируем</v>
      </c>
    </row>
    <row r="1069" spans="4:15" x14ac:dyDescent="0.45">
      <c r="D1069" t="s">
        <v>260</v>
      </c>
      <c r="E1069" t="s">
        <v>26</v>
      </c>
      <c r="F1069" t="s">
        <v>6</v>
      </c>
      <c r="G1069" t="s">
        <v>209</v>
      </c>
      <c r="H1069" t="s">
        <v>209</v>
      </c>
      <c r="I1069" t="s">
        <v>325</v>
      </c>
      <c r="J1069" t="s">
        <v>326</v>
      </c>
      <c r="K1069" t="s">
        <v>226</v>
      </c>
      <c r="L1069" t="s">
        <v>226</v>
      </c>
      <c r="M1069" t="b">
        <v>0</v>
      </c>
      <c r="N1069" t="b">
        <v>0</v>
      </c>
      <c r="O1069" t="str">
        <f>_xlfn.XLOOKUP(WB_cost[[#This Row],[Склад]]&amp;WB_cost[[#This Row],[Тип поставки]],StatTbl[Join],StatTbl[Status])</f>
        <v>Игнорируем</v>
      </c>
    </row>
    <row r="1070" spans="4:15" x14ac:dyDescent="0.45">
      <c r="D1070" t="s">
        <v>261</v>
      </c>
      <c r="E1070" t="s">
        <v>26</v>
      </c>
      <c r="F1070" t="s">
        <v>6</v>
      </c>
      <c r="G1070" t="s">
        <v>209</v>
      </c>
      <c r="H1070" t="s">
        <v>209</v>
      </c>
      <c r="I1070" t="s">
        <v>325</v>
      </c>
      <c r="J1070" t="s">
        <v>326</v>
      </c>
      <c r="K1070" t="s">
        <v>226</v>
      </c>
      <c r="L1070" t="s">
        <v>226</v>
      </c>
      <c r="M1070" t="b">
        <v>0</v>
      </c>
      <c r="N1070" t="b">
        <v>0</v>
      </c>
      <c r="O1070" t="str">
        <f>_xlfn.XLOOKUP(WB_cost[[#This Row],[Склад]]&amp;WB_cost[[#This Row],[Тип поставки]],StatTbl[Join],StatTbl[Status])</f>
        <v>Игнорируем</v>
      </c>
    </row>
    <row r="1071" spans="4:15" x14ac:dyDescent="0.45">
      <c r="D1071" t="s">
        <v>262</v>
      </c>
      <c r="E1071" t="s">
        <v>26</v>
      </c>
      <c r="F1071" t="s">
        <v>6</v>
      </c>
      <c r="G1071" t="s">
        <v>209</v>
      </c>
      <c r="H1071" t="s">
        <v>209</v>
      </c>
      <c r="I1071" t="s">
        <v>325</v>
      </c>
      <c r="J1071" t="s">
        <v>326</v>
      </c>
      <c r="K1071" t="s">
        <v>226</v>
      </c>
      <c r="L1071" t="s">
        <v>226</v>
      </c>
      <c r="M1071" t="b">
        <v>0</v>
      </c>
      <c r="N1071" t="b">
        <v>0</v>
      </c>
      <c r="O1071" t="str">
        <f>_xlfn.XLOOKUP(WB_cost[[#This Row],[Склад]]&amp;WB_cost[[#This Row],[Тип поставки]],StatTbl[Join],StatTbl[Status])</f>
        <v>Игнорируем</v>
      </c>
    </row>
    <row r="1072" spans="4:15" x14ac:dyDescent="0.45">
      <c r="D1072" t="s">
        <v>263</v>
      </c>
      <c r="E1072" t="s">
        <v>26</v>
      </c>
      <c r="F1072" t="s">
        <v>6</v>
      </c>
      <c r="G1072" t="s">
        <v>209</v>
      </c>
      <c r="H1072" t="s">
        <v>209</v>
      </c>
      <c r="I1072" t="s">
        <v>325</v>
      </c>
      <c r="J1072" t="s">
        <v>326</v>
      </c>
      <c r="K1072" t="s">
        <v>226</v>
      </c>
      <c r="L1072" t="s">
        <v>226</v>
      </c>
      <c r="M1072" t="b">
        <v>0</v>
      </c>
      <c r="N1072" t="b">
        <v>0</v>
      </c>
      <c r="O1072" t="str">
        <f>_xlfn.XLOOKUP(WB_cost[[#This Row],[Склад]]&amp;WB_cost[[#This Row],[Тип поставки]],StatTbl[Join],StatTbl[Status])</f>
        <v>Игнорируем</v>
      </c>
    </row>
    <row r="1073" spans="4:15" x14ac:dyDescent="0.45">
      <c r="D1073" t="s">
        <v>264</v>
      </c>
      <c r="E1073" t="s">
        <v>26</v>
      </c>
      <c r="F1073" t="s">
        <v>6</v>
      </c>
      <c r="G1073" t="s">
        <v>209</v>
      </c>
      <c r="H1073" t="s">
        <v>209</v>
      </c>
      <c r="I1073" t="s">
        <v>325</v>
      </c>
      <c r="J1073" t="s">
        <v>326</v>
      </c>
      <c r="K1073" t="s">
        <v>226</v>
      </c>
      <c r="L1073" t="s">
        <v>226</v>
      </c>
      <c r="M1073" t="b">
        <v>0</v>
      </c>
      <c r="N1073" t="b">
        <v>0</v>
      </c>
      <c r="O1073" t="str">
        <f>_xlfn.XLOOKUP(WB_cost[[#This Row],[Склад]]&amp;WB_cost[[#This Row],[Тип поставки]],StatTbl[Join],StatTbl[Status])</f>
        <v>Игнорируем</v>
      </c>
    </row>
    <row r="1074" spans="4:15" x14ac:dyDescent="0.45">
      <c r="D1074" t="s">
        <v>285</v>
      </c>
      <c r="E1074" t="s">
        <v>26</v>
      </c>
      <c r="F1074" t="s">
        <v>6</v>
      </c>
      <c r="G1074" t="s">
        <v>209</v>
      </c>
      <c r="H1074" t="s">
        <v>209</v>
      </c>
      <c r="I1074" t="s">
        <v>325</v>
      </c>
      <c r="J1074" t="s">
        <v>326</v>
      </c>
      <c r="K1074" t="s">
        <v>226</v>
      </c>
      <c r="L1074" t="s">
        <v>226</v>
      </c>
      <c r="M1074" t="b">
        <v>0</v>
      </c>
      <c r="N1074" t="b">
        <v>0</v>
      </c>
      <c r="O1074" t="str">
        <f>_xlfn.XLOOKUP(WB_cost[[#This Row],[Склад]]&amp;WB_cost[[#This Row],[Тип поставки]],StatTbl[Join],StatTbl[Status])</f>
        <v>Игнорируем</v>
      </c>
    </row>
    <row r="1075" spans="4:15" x14ac:dyDescent="0.45">
      <c r="D1075" t="s">
        <v>286</v>
      </c>
      <c r="E1075" t="s">
        <v>26</v>
      </c>
      <c r="F1075" t="s">
        <v>6</v>
      </c>
      <c r="G1075" t="s">
        <v>209</v>
      </c>
      <c r="H1075" t="s">
        <v>209</v>
      </c>
      <c r="I1075" t="s">
        <v>325</v>
      </c>
      <c r="J1075" t="s">
        <v>326</v>
      </c>
      <c r="K1075" t="s">
        <v>226</v>
      </c>
      <c r="L1075" t="s">
        <v>226</v>
      </c>
      <c r="M1075" t="b">
        <v>0</v>
      </c>
      <c r="N1075" t="b">
        <v>0</v>
      </c>
      <c r="O1075" t="str">
        <f>_xlfn.XLOOKUP(WB_cost[[#This Row],[Склад]]&amp;WB_cost[[#This Row],[Тип поставки]],StatTbl[Join],StatTbl[Status])</f>
        <v>Игнорируем</v>
      </c>
    </row>
    <row r="1076" spans="4:15" x14ac:dyDescent="0.45">
      <c r="D1076" t="s">
        <v>287</v>
      </c>
      <c r="E1076" t="s">
        <v>26</v>
      </c>
      <c r="F1076" t="s">
        <v>6</v>
      </c>
      <c r="G1076" t="s">
        <v>209</v>
      </c>
      <c r="H1076" t="s">
        <v>209</v>
      </c>
      <c r="I1076" t="s">
        <v>325</v>
      </c>
      <c r="J1076" t="s">
        <v>326</v>
      </c>
      <c r="K1076" t="s">
        <v>226</v>
      </c>
      <c r="L1076" t="s">
        <v>226</v>
      </c>
      <c r="M1076" t="b">
        <v>0</v>
      </c>
      <c r="N1076" t="b">
        <v>0</v>
      </c>
      <c r="O1076" t="str">
        <f>_xlfn.XLOOKUP(WB_cost[[#This Row],[Склад]]&amp;WB_cost[[#This Row],[Тип поставки]],StatTbl[Join],StatTbl[Status])</f>
        <v>Игнорируем</v>
      </c>
    </row>
    <row r="1077" spans="4:15" x14ac:dyDescent="0.45">
      <c r="D1077" t="s">
        <v>288</v>
      </c>
      <c r="E1077" t="s">
        <v>26</v>
      </c>
      <c r="F1077" t="s">
        <v>6</v>
      </c>
      <c r="G1077" t="s">
        <v>209</v>
      </c>
      <c r="H1077" t="s">
        <v>209</v>
      </c>
      <c r="I1077" t="s">
        <v>325</v>
      </c>
      <c r="J1077" t="s">
        <v>326</v>
      </c>
      <c r="K1077" t="s">
        <v>226</v>
      </c>
      <c r="L1077" t="s">
        <v>226</v>
      </c>
      <c r="M1077" t="b">
        <v>0</v>
      </c>
      <c r="N1077" t="b">
        <v>0</v>
      </c>
      <c r="O1077" t="str">
        <f>_xlfn.XLOOKUP(WB_cost[[#This Row],[Склад]]&amp;WB_cost[[#This Row],[Тип поставки]],StatTbl[Join],StatTbl[Status])</f>
        <v>Игнорируем</v>
      </c>
    </row>
    <row r="1078" spans="4:15" x14ac:dyDescent="0.45">
      <c r="D1078" t="s">
        <v>289</v>
      </c>
      <c r="E1078" t="s">
        <v>26</v>
      </c>
      <c r="F1078" t="s">
        <v>6</v>
      </c>
      <c r="G1078" t="s">
        <v>209</v>
      </c>
      <c r="H1078" t="s">
        <v>209</v>
      </c>
      <c r="I1078" t="s">
        <v>325</v>
      </c>
      <c r="J1078" t="s">
        <v>326</v>
      </c>
      <c r="K1078" t="s">
        <v>226</v>
      </c>
      <c r="L1078" t="s">
        <v>226</v>
      </c>
      <c r="M1078" t="b">
        <v>0</v>
      </c>
      <c r="N1078" t="b">
        <v>0</v>
      </c>
      <c r="O1078" t="str">
        <f>_xlfn.XLOOKUP(WB_cost[[#This Row],[Склад]]&amp;WB_cost[[#This Row],[Тип поставки]],StatTbl[Join],StatTbl[Status])</f>
        <v>Игнорируем</v>
      </c>
    </row>
    <row r="1079" spans="4:15" x14ac:dyDescent="0.45">
      <c r="D1079" t="s">
        <v>353</v>
      </c>
      <c r="E1079" t="s">
        <v>26</v>
      </c>
      <c r="F1079" t="s">
        <v>6</v>
      </c>
      <c r="G1079" t="s">
        <v>209</v>
      </c>
      <c r="H1079" t="s">
        <v>209</v>
      </c>
      <c r="I1079" t="s">
        <v>325</v>
      </c>
      <c r="J1079" t="s">
        <v>326</v>
      </c>
      <c r="K1079" t="s">
        <v>226</v>
      </c>
      <c r="L1079" t="s">
        <v>226</v>
      </c>
      <c r="M1079" t="b">
        <v>0</v>
      </c>
      <c r="N1079" t="b">
        <v>0</v>
      </c>
      <c r="O1079" t="str">
        <f>_xlfn.XLOOKUP(WB_cost[[#This Row],[Склад]]&amp;WB_cost[[#This Row],[Тип поставки]],StatTbl[Join],StatTbl[Status])</f>
        <v>Игнорируем</v>
      </c>
    </row>
    <row r="1080" spans="4:15" x14ac:dyDescent="0.45">
      <c r="D1080" t="s">
        <v>354</v>
      </c>
      <c r="E1080" t="s">
        <v>26</v>
      </c>
      <c r="F1080" t="s">
        <v>6</v>
      </c>
      <c r="G1080" t="s">
        <v>209</v>
      </c>
      <c r="H1080" t="s">
        <v>209</v>
      </c>
      <c r="I1080" t="s">
        <v>325</v>
      </c>
      <c r="J1080" t="s">
        <v>326</v>
      </c>
      <c r="K1080" t="s">
        <v>226</v>
      </c>
      <c r="L1080" t="s">
        <v>226</v>
      </c>
      <c r="M1080" t="b">
        <v>0</v>
      </c>
      <c r="N1080" t="b">
        <v>0</v>
      </c>
      <c r="O1080" t="str">
        <f>_xlfn.XLOOKUP(WB_cost[[#This Row],[Склад]]&amp;WB_cost[[#This Row],[Тип поставки]],StatTbl[Join],StatTbl[Status])</f>
        <v>Игнорируем</v>
      </c>
    </row>
    <row r="1081" spans="4:15" x14ac:dyDescent="0.45">
      <c r="D1081" t="s">
        <v>357</v>
      </c>
      <c r="E1081" t="s">
        <v>26</v>
      </c>
      <c r="F1081" t="s">
        <v>6</v>
      </c>
      <c r="G1081" t="s">
        <v>209</v>
      </c>
      <c r="H1081" t="s">
        <v>209</v>
      </c>
      <c r="I1081" t="s">
        <v>325</v>
      </c>
      <c r="J1081" t="s">
        <v>326</v>
      </c>
      <c r="K1081" t="s">
        <v>226</v>
      </c>
      <c r="L1081" t="s">
        <v>226</v>
      </c>
      <c r="M1081" t="b">
        <v>0</v>
      </c>
      <c r="N1081" t="b">
        <v>0</v>
      </c>
      <c r="O1081" t="str">
        <f>_xlfn.XLOOKUP(WB_cost[[#This Row],[Склад]]&amp;WB_cost[[#This Row],[Тип поставки]],StatTbl[Join],StatTbl[Status])</f>
        <v>Игнорируем</v>
      </c>
    </row>
    <row r="1082" spans="4:15" x14ac:dyDescent="0.45">
      <c r="D1082" t="s">
        <v>358</v>
      </c>
      <c r="E1082" t="s">
        <v>26</v>
      </c>
      <c r="F1082" t="s">
        <v>6</v>
      </c>
      <c r="G1082" t="s">
        <v>209</v>
      </c>
      <c r="H1082" t="s">
        <v>209</v>
      </c>
      <c r="I1082" t="s">
        <v>325</v>
      </c>
      <c r="J1082" t="s">
        <v>326</v>
      </c>
      <c r="K1082" t="s">
        <v>226</v>
      </c>
      <c r="L1082" t="s">
        <v>226</v>
      </c>
      <c r="M1082" t="b">
        <v>0</v>
      </c>
      <c r="N1082" t="b">
        <v>0</v>
      </c>
      <c r="O1082" t="str">
        <f>_xlfn.XLOOKUP(WB_cost[[#This Row],[Склад]]&amp;WB_cost[[#This Row],[Тип поставки]],StatTbl[Join],StatTbl[Status])</f>
        <v>Игнорируем</v>
      </c>
    </row>
    <row r="1083" spans="4:15" x14ac:dyDescent="0.45">
      <c r="D1083" t="s">
        <v>359</v>
      </c>
      <c r="E1083" t="s">
        <v>26</v>
      </c>
      <c r="F1083" t="s">
        <v>6</v>
      </c>
      <c r="G1083" t="s">
        <v>209</v>
      </c>
      <c r="H1083" t="s">
        <v>209</v>
      </c>
      <c r="I1083" t="s">
        <v>325</v>
      </c>
      <c r="J1083" t="s">
        <v>326</v>
      </c>
      <c r="K1083" t="s">
        <v>226</v>
      </c>
      <c r="L1083" t="s">
        <v>226</v>
      </c>
      <c r="M1083" t="b">
        <v>0</v>
      </c>
      <c r="N1083" t="b">
        <v>0</v>
      </c>
      <c r="O1083" t="str">
        <f>_xlfn.XLOOKUP(WB_cost[[#This Row],[Склад]]&amp;WB_cost[[#This Row],[Тип поставки]],StatTbl[Join],StatTbl[Status])</f>
        <v>Игнорируем</v>
      </c>
    </row>
    <row r="1084" spans="4:15" x14ac:dyDescent="0.45">
      <c r="D1084" t="s">
        <v>260</v>
      </c>
      <c r="E1084" t="s">
        <v>27</v>
      </c>
      <c r="F1084" t="s">
        <v>107</v>
      </c>
      <c r="G1084" t="s">
        <v>201</v>
      </c>
      <c r="H1084" t="s">
        <v>201</v>
      </c>
      <c r="I1084" t="s">
        <v>312</v>
      </c>
      <c r="J1084" t="s">
        <v>313</v>
      </c>
      <c r="K1084" t="s">
        <v>229</v>
      </c>
      <c r="L1084" t="s">
        <v>229</v>
      </c>
      <c r="M1084" t="b">
        <v>1</v>
      </c>
      <c r="N1084" t="b">
        <v>0</v>
      </c>
      <c r="O1084" t="str">
        <f>_xlfn.XLOOKUP(WB_cost[[#This Row],[Склад]]&amp;WB_cost[[#This Row],[Тип поставки]],StatTbl[Join],StatTbl[Status])</f>
        <v>Игнорируем</v>
      </c>
    </row>
    <row r="1085" spans="4:15" x14ac:dyDescent="0.45">
      <c r="D1085" t="s">
        <v>261</v>
      </c>
      <c r="E1085" t="s">
        <v>27</v>
      </c>
      <c r="F1085" t="s">
        <v>107</v>
      </c>
      <c r="G1085" t="s">
        <v>201</v>
      </c>
      <c r="H1085" t="s">
        <v>201</v>
      </c>
      <c r="I1085" t="s">
        <v>312</v>
      </c>
      <c r="J1085" t="s">
        <v>313</v>
      </c>
      <c r="K1085" t="s">
        <v>229</v>
      </c>
      <c r="L1085" t="s">
        <v>229</v>
      </c>
      <c r="M1085" t="b">
        <v>1</v>
      </c>
      <c r="N1085" t="b">
        <v>0</v>
      </c>
      <c r="O1085" t="str">
        <f>_xlfn.XLOOKUP(WB_cost[[#This Row],[Склад]]&amp;WB_cost[[#This Row],[Тип поставки]],StatTbl[Join],StatTbl[Status])</f>
        <v>Игнорируем</v>
      </c>
    </row>
    <row r="1086" spans="4:15" x14ac:dyDescent="0.45">
      <c r="D1086" t="s">
        <v>262</v>
      </c>
      <c r="E1086" t="s">
        <v>27</v>
      </c>
      <c r="F1086" t="s">
        <v>107</v>
      </c>
      <c r="G1086" t="s">
        <v>201</v>
      </c>
      <c r="H1086" t="s">
        <v>201</v>
      </c>
      <c r="I1086" t="s">
        <v>312</v>
      </c>
      <c r="J1086" t="s">
        <v>313</v>
      </c>
      <c r="K1086" t="s">
        <v>229</v>
      </c>
      <c r="L1086" t="s">
        <v>229</v>
      </c>
      <c r="M1086" t="b">
        <v>1</v>
      </c>
      <c r="N1086" t="b">
        <v>0</v>
      </c>
      <c r="O1086" t="str">
        <f>_xlfn.XLOOKUP(WB_cost[[#This Row],[Склад]]&amp;WB_cost[[#This Row],[Тип поставки]],StatTbl[Join],StatTbl[Status])</f>
        <v>Игнорируем</v>
      </c>
    </row>
    <row r="1087" spans="4:15" x14ac:dyDescent="0.45">
      <c r="D1087" t="s">
        <v>263</v>
      </c>
      <c r="E1087" t="s">
        <v>27</v>
      </c>
      <c r="F1087" t="s">
        <v>107</v>
      </c>
      <c r="G1087" t="s">
        <v>201</v>
      </c>
      <c r="H1087" t="s">
        <v>201</v>
      </c>
      <c r="I1087" t="s">
        <v>312</v>
      </c>
      <c r="J1087" t="s">
        <v>313</v>
      </c>
      <c r="K1087" t="s">
        <v>229</v>
      </c>
      <c r="L1087" t="s">
        <v>229</v>
      </c>
      <c r="M1087" t="b">
        <v>1</v>
      </c>
      <c r="N1087" t="b">
        <v>0</v>
      </c>
      <c r="O1087" t="str">
        <f>_xlfn.XLOOKUP(WB_cost[[#This Row],[Склад]]&amp;WB_cost[[#This Row],[Тип поставки]],StatTbl[Join],StatTbl[Status])</f>
        <v>Игнорируем</v>
      </c>
    </row>
    <row r="1088" spans="4:15" x14ac:dyDescent="0.45">
      <c r="D1088" t="s">
        <v>264</v>
      </c>
      <c r="E1088" t="s">
        <v>27</v>
      </c>
      <c r="F1088" t="s">
        <v>107</v>
      </c>
      <c r="G1088" t="s">
        <v>201</v>
      </c>
      <c r="H1088" t="s">
        <v>201</v>
      </c>
      <c r="I1088" t="s">
        <v>312</v>
      </c>
      <c r="J1088" t="s">
        <v>313</v>
      </c>
      <c r="K1088" t="s">
        <v>229</v>
      </c>
      <c r="L1088" t="s">
        <v>229</v>
      </c>
      <c r="M1088" t="b">
        <v>1</v>
      </c>
      <c r="N1088" t="b">
        <v>0</v>
      </c>
      <c r="O1088" t="str">
        <f>_xlfn.XLOOKUP(WB_cost[[#This Row],[Склад]]&amp;WB_cost[[#This Row],[Тип поставки]],StatTbl[Join],StatTbl[Status])</f>
        <v>Игнорируем</v>
      </c>
    </row>
    <row r="1089" spans="4:15" x14ac:dyDescent="0.45">
      <c r="D1089" t="s">
        <v>285</v>
      </c>
      <c r="E1089" t="s">
        <v>27</v>
      </c>
      <c r="F1089" t="s">
        <v>107</v>
      </c>
      <c r="G1089" t="s">
        <v>201</v>
      </c>
      <c r="H1089" t="s">
        <v>201</v>
      </c>
      <c r="I1089" t="s">
        <v>312</v>
      </c>
      <c r="J1089" t="s">
        <v>313</v>
      </c>
      <c r="K1089" t="s">
        <v>229</v>
      </c>
      <c r="L1089" t="s">
        <v>229</v>
      </c>
      <c r="M1089" t="b">
        <v>1</v>
      </c>
      <c r="N1089" t="b">
        <v>0</v>
      </c>
      <c r="O1089" t="str">
        <f>_xlfn.XLOOKUP(WB_cost[[#This Row],[Склад]]&amp;WB_cost[[#This Row],[Тип поставки]],StatTbl[Join],StatTbl[Status])</f>
        <v>Игнорируем</v>
      </c>
    </row>
    <row r="1090" spans="4:15" x14ac:dyDescent="0.45">
      <c r="D1090" t="s">
        <v>286</v>
      </c>
      <c r="E1090" t="s">
        <v>27</v>
      </c>
      <c r="F1090" t="s">
        <v>107</v>
      </c>
      <c r="G1090" t="s">
        <v>201</v>
      </c>
      <c r="H1090" t="s">
        <v>201</v>
      </c>
      <c r="I1090" t="s">
        <v>312</v>
      </c>
      <c r="J1090" t="s">
        <v>313</v>
      </c>
      <c r="K1090" t="s">
        <v>229</v>
      </c>
      <c r="L1090" t="s">
        <v>229</v>
      </c>
      <c r="M1090" t="b">
        <v>1</v>
      </c>
      <c r="N1090" t="b">
        <v>0</v>
      </c>
      <c r="O1090" t="str">
        <f>_xlfn.XLOOKUP(WB_cost[[#This Row],[Склад]]&amp;WB_cost[[#This Row],[Тип поставки]],StatTbl[Join],StatTbl[Status])</f>
        <v>Игнорируем</v>
      </c>
    </row>
    <row r="1091" spans="4:15" x14ac:dyDescent="0.45">
      <c r="D1091" t="s">
        <v>287</v>
      </c>
      <c r="E1091" t="s">
        <v>27</v>
      </c>
      <c r="F1091" t="s">
        <v>107</v>
      </c>
      <c r="G1091" t="s">
        <v>201</v>
      </c>
      <c r="H1091" t="s">
        <v>201</v>
      </c>
      <c r="I1091" t="s">
        <v>312</v>
      </c>
      <c r="J1091" t="s">
        <v>313</v>
      </c>
      <c r="K1091" t="s">
        <v>229</v>
      </c>
      <c r="L1091" t="s">
        <v>229</v>
      </c>
      <c r="M1091" t="b">
        <v>1</v>
      </c>
      <c r="N1091" t="b">
        <v>0</v>
      </c>
      <c r="O1091" t="str">
        <f>_xlfn.XLOOKUP(WB_cost[[#This Row],[Склад]]&amp;WB_cost[[#This Row],[Тип поставки]],StatTbl[Join],StatTbl[Status])</f>
        <v>Игнорируем</v>
      </c>
    </row>
    <row r="1092" spans="4:15" x14ac:dyDescent="0.45">
      <c r="D1092" t="s">
        <v>288</v>
      </c>
      <c r="E1092" t="s">
        <v>27</v>
      </c>
      <c r="F1092" t="s">
        <v>107</v>
      </c>
      <c r="G1092" t="s">
        <v>201</v>
      </c>
      <c r="H1092" t="s">
        <v>201</v>
      </c>
      <c r="I1092" t="s">
        <v>312</v>
      </c>
      <c r="J1092" t="s">
        <v>313</v>
      </c>
      <c r="K1092" t="s">
        <v>229</v>
      </c>
      <c r="L1092" t="s">
        <v>229</v>
      </c>
      <c r="M1092" t="b">
        <v>1</v>
      </c>
      <c r="N1092" t="b">
        <v>0</v>
      </c>
      <c r="O1092" t="str">
        <f>_xlfn.XLOOKUP(WB_cost[[#This Row],[Склад]]&amp;WB_cost[[#This Row],[Тип поставки]],StatTbl[Join],StatTbl[Status])</f>
        <v>Игнорируем</v>
      </c>
    </row>
    <row r="1093" spans="4:15" x14ac:dyDescent="0.45">
      <c r="D1093" t="s">
        <v>289</v>
      </c>
      <c r="E1093" t="s">
        <v>27</v>
      </c>
      <c r="F1093" t="s">
        <v>107</v>
      </c>
      <c r="G1093" t="s">
        <v>201</v>
      </c>
      <c r="H1093" t="s">
        <v>201</v>
      </c>
      <c r="I1093" t="s">
        <v>312</v>
      </c>
      <c r="J1093" t="s">
        <v>313</v>
      </c>
      <c r="K1093" t="s">
        <v>229</v>
      </c>
      <c r="L1093" t="s">
        <v>229</v>
      </c>
      <c r="M1093" t="b">
        <v>1</v>
      </c>
      <c r="N1093" t="b">
        <v>0</v>
      </c>
      <c r="O1093" t="str">
        <f>_xlfn.XLOOKUP(WB_cost[[#This Row],[Склад]]&amp;WB_cost[[#This Row],[Тип поставки]],StatTbl[Join],StatTbl[Status])</f>
        <v>Игнорируем</v>
      </c>
    </row>
    <row r="1094" spans="4:15" x14ac:dyDescent="0.45">
      <c r="D1094" t="s">
        <v>353</v>
      </c>
      <c r="E1094" t="s">
        <v>27</v>
      </c>
      <c r="F1094" t="s">
        <v>107</v>
      </c>
      <c r="G1094" t="s">
        <v>201</v>
      </c>
      <c r="H1094" t="s">
        <v>201</v>
      </c>
      <c r="I1094" t="s">
        <v>312</v>
      </c>
      <c r="J1094" t="s">
        <v>313</v>
      </c>
      <c r="K1094" t="s">
        <v>229</v>
      </c>
      <c r="L1094" t="s">
        <v>229</v>
      </c>
      <c r="M1094" t="b">
        <v>1</v>
      </c>
      <c r="N1094" t="b">
        <v>0</v>
      </c>
      <c r="O1094" t="str">
        <f>_xlfn.XLOOKUP(WB_cost[[#This Row],[Склад]]&amp;WB_cost[[#This Row],[Тип поставки]],StatTbl[Join],StatTbl[Status])</f>
        <v>Игнорируем</v>
      </c>
    </row>
    <row r="1095" spans="4:15" x14ac:dyDescent="0.45">
      <c r="D1095" t="s">
        <v>354</v>
      </c>
      <c r="E1095" t="s">
        <v>27</v>
      </c>
      <c r="F1095" t="s">
        <v>107</v>
      </c>
      <c r="G1095" t="s">
        <v>201</v>
      </c>
      <c r="H1095" t="s">
        <v>201</v>
      </c>
      <c r="I1095" t="s">
        <v>312</v>
      </c>
      <c r="J1095" t="s">
        <v>313</v>
      </c>
      <c r="K1095" t="s">
        <v>229</v>
      </c>
      <c r="L1095" t="s">
        <v>229</v>
      </c>
      <c r="M1095" t="b">
        <v>1</v>
      </c>
      <c r="N1095" t="b">
        <v>0</v>
      </c>
      <c r="O1095" t="str">
        <f>_xlfn.XLOOKUP(WB_cost[[#This Row],[Склад]]&amp;WB_cost[[#This Row],[Тип поставки]],StatTbl[Join],StatTbl[Status])</f>
        <v>Игнорируем</v>
      </c>
    </row>
    <row r="1096" spans="4:15" x14ac:dyDescent="0.45">
      <c r="D1096" t="s">
        <v>357</v>
      </c>
      <c r="E1096" t="s">
        <v>27</v>
      </c>
      <c r="F1096" t="s">
        <v>107</v>
      </c>
      <c r="G1096" t="s">
        <v>201</v>
      </c>
      <c r="H1096" t="s">
        <v>201</v>
      </c>
      <c r="I1096" t="s">
        <v>312</v>
      </c>
      <c r="J1096" t="s">
        <v>313</v>
      </c>
      <c r="K1096" t="s">
        <v>229</v>
      </c>
      <c r="L1096" t="s">
        <v>229</v>
      </c>
      <c r="M1096" t="b">
        <v>1</v>
      </c>
      <c r="N1096" t="b">
        <v>0</v>
      </c>
      <c r="O1096" t="str">
        <f>_xlfn.XLOOKUP(WB_cost[[#This Row],[Склад]]&amp;WB_cost[[#This Row],[Тип поставки]],StatTbl[Join],StatTbl[Status])</f>
        <v>Игнорируем</v>
      </c>
    </row>
    <row r="1097" spans="4:15" x14ac:dyDescent="0.45">
      <c r="D1097" t="s">
        <v>358</v>
      </c>
      <c r="E1097" t="s">
        <v>27</v>
      </c>
      <c r="F1097" t="s">
        <v>107</v>
      </c>
      <c r="G1097" t="s">
        <v>201</v>
      </c>
      <c r="H1097" t="s">
        <v>201</v>
      </c>
      <c r="I1097" t="s">
        <v>312</v>
      </c>
      <c r="J1097" t="s">
        <v>313</v>
      </c>
      <c r="K1097" t="s">
        <v>229</v>
      </c>
      <c r="L1097" t="s">
        <v>229</v>
      </c>
      <c r="M1097" t="b">
        <v>1</v>
      </c>
      <c r="N1097" t="b">
        <v>0</v>
      </c>
      <c r="O1097" t="str">
        <f>_xlfn.XLOOKUP(WB_cost[[#This Row],[Склад]]&amp;WB_cost[[#This Row],[Тип поставки]],StatTbl[Join],StatTbl[Status])</f>
        <v>Игнорируем</v>
      </c>
    </row>
    <row r="1098" spans="4:15" x14ac:dyDescent="0.45">
      <c r="D1098" t="s">
        <v>359</v>
      </c>
      <c r="E1098" t="s">
        <v>27</v>
      </c>
      <c r="F1098" t="s">
        <v>107</v>
      </c>
      <c r="G1098" t="s">
        <v>201</v>
      </c>
      <c r="H1098" t="s">
        <v>201</v>
      </c>
      <c r="I1098" t="s">
        <v>312</v>
      </c>
      <c r="J1098" t="s">
        <v>313</v>
      </c>
      <c r="K1098" t="s">
        <v>229</v>
      </c>
      <c r="L1098" t="s">
        <v>229</v>
      </c>
      <c r="M1098" t="b">
        <v>1</v>
      </c>
      <c r="N1098" t="b">
        <v>0</v>
      </c>
      <c r="O1098" t="str">
        <f>_xlfn.XLOOKUP(WB_cost[[#This Row],[Склад]]&amp;WB_cost[[#This Row],[Тип поставки]],StatTbl[Join],StatTbl[Status])</f>
        <v>Игнорируем</v>
      </c>
    </row>
    <row r="1099" spans="4:15" x14ac:dyDescent="0.45">
      <c r="D1099" t="s">
        <v>260</v>
      </c>
      <c r="E1099" t="s">
        <v>27</v>
      </c>
      <c r="F1099" t="s">
        <v>108</v>
      </c>
      <c r="G1099" t="s">
        <v>201</v>
      </c>
      <c r="H1099" t="s">
        <v>201</v>
      </c>
      <c r="I1099" t="s">
        <v>312</v>
      </c>
      <c r="J1099" t="s">
        <v>313</v>
      </c>
      <c r="K1099" t="s">
        <v>246</v>
      </c>
      <c r="M1099" t="b">
        <v>1</v>
      </c>
      <c r="N1099" t="b">
        <v>0</v>
      </c>
      <c r="O1099" t="str">
        <f>_xlfn.XLOOKUP(WB_cost[[#This Row],[Склад]]&amp;WB_cost[[#This Row],[Тип поставки]],StatTbl[Join],StatTbl[Status])</f>
        <v>Игнорируем</v>
      </c>
    </row>
    <row r="1100" spans="4:15" x14ac:dyDescent="0.45">
      <c r="D1100" t="s">
        <v>261</v>
      </c>
      <c r="E1100" t="s">
        <v>27</v>
      </c>
      <c r="F1100" t="s">
        <v>108</v>
      </c>
      <c r="G1100" t="s">
        <v>201</v>
      </c>
      <c r="H1100" t="s">
        <v>201</v>
      </c>
      <c r="I1100" t="s">
        <v>312</v>
      </c>
      <c r="J1100" t="s">
        <v>313</v>
      </c>
      <c r="K1100" t="s">
        <v>246</v>
      </c>
      <c r="M1100" t="b">
        <v>1</v>
      </c>
      <c r="N1100" t="b">
        <v>0</v>
      </c>
      <c r="O1100" t="str">
        <f>_xlfn.XLOOKUP(WB_cost[[#This Row],[Склад]]&amp;WB_cost[[#This Row],[Тип поставки]],StatTbl[Join],StatTbl[Status])</f>
        <v>Игнорируем</v>
      </c>
    </row>
    <row r="1101" spans="4:15" x14ac:dyDescent="0.45">
      <c r="D1101" t="s">
        <v>262</v>
      </c>
      <c r="E1101" t="s">
        <v>27</v>
      </c>
      <c r="F1101" t="s">
        <v>108</v>
      </c>
      <c r="G1101" t="s">
        <v>201</v>
      </c>
      <c r="H1101" t="s">
        <v>201</v>
      </c>
      <c r="I1101" t="s">
        <v>312</v>
      </c>
      <c r="J1101" t="s">
        <v>313</v>
      </c>
      <c r="K1101" t="s">
        <v>246</v>
      </c>
      <c r="M1101" t="b">
        <v>1</v>
      </c>
      <c r="N1101" t="b">
        <v>0</v>
      </c>
      <c r="O1101" t="str">
        <f>_xlfn.XLOOKUP(WB_cost[[#This Row],[Склад]]&amp;WB_cost[[#This Row],[Тип поставки]],StatTbl[Join],StatTbl[Status])</f>
        <v>Игнорируем</v>
      </c>
    </row>
    <row r="1102" spans="4:15" x14ac:dyDescent="0.45">
      <c r="D1102" t="s">
        <v>263</v>
      </c>
      <c r="E1102" t="s">
        <v>27</v>
      </c>
      <c r="F1102" t="s">
        <v>108</v>
      </c>
      <c r="G1102" t="s">
        <v>201</v>
      </c>
      <c r="H1102" t="s">
        <v>201</v>
      </c>
      <c r="I1102" t="s">
        <v>312</v>
      </c>
      <c r="J1102" t="s">
        <v>313</v>
      </c>
      <c r="K1102" t="s">
        <v>246</v>
      </c>
      <c r="M1102" t="b">
        <v>1</v>
      </c>
      <c r="N1102" t="b">
        <v>0</v>
      </c>
      <c r="O1102" t="str">
        <f>_xlfn.XLOOKUP(WB_cost[[#This Row],[Склад]]&amp;WB_cost[[#This Row],[Тип поставки]],StatTbl[Join],StatTbl[Status])</f>
        <v>Игнорируем</v>
      </c>
    </row>
    <row r="1103" spans="4:15" x14ac:dyDescent="0.45">
      <c r="D1103" t="s">
        <v>264</v>
      </c>
      <c r="E1103" t="s">
        <v>27</v>
      </c>
      <c r="F1103" t="s">
        <v>108</v>
      </c>
      <c r="G1103" t="s">
        <v>201</v>
      </c>
      <c r="H1103" t="s">
        <v>201</v>
      </c>
      <c r="I1103" t="s">
        <v>312</v>
      </c>
      <c r="J1103" t="s">
        <v>313</v>
      </c>
      <c r="K1103" t="s">
        <v>246</v>
      </c>
      <c r="M1103" t="b">
        <v>1</v>
      </c>
      <c r="N1103" t="b">
        <v>0</v>
      </c>
      <c r="O1103" t="str">
        <f>_xlfn.XLOOKUP(WB_cost[[#This Row],[Склад]]&amp;WB_cost[[#This Row],[Тип поставки]],StatTbl[Join],StatTbl[Status])</f>
        <v>Игнорируем</v>
      </c>
    </row>
    <row r="1104" spans="4:15" x14ac:dyDescent="0.45">
      <c r="D1104" t="s">
        <v>285</v>
      </c>
      <c r="E1104" t="s">
        <v>27</v>
      </c>
      <c r="F1104" t="s">
        <v>108</v>
      </c>
      <c r="G1104" t="s">
        <v>201</v>
      </c>
      <c r="H1104" t="s">
        <v>201</v>
      </c>
      <c r="I1104" t="s">
        <v>312</v>
      </c>
      <c r="J1104" t="s">
        <v>313</v>
      </c>
      <c r="K1104" t="s">
        <v>246</v>
      </c>
      <c r="M1104" t="b">
        <v>1</v>
      </c>
      <c r="N1104" t="b">
        <v>0</v>
      </c>
      <c r="O1104" t="str">
        <f>_xlfn.XLOOKUP(WB_cost[[#This Row],[Склад]]&amp;WB_cost[[#This Row],[Тип поставки]],StatTbl[Join],StatTbl[Status])</f>
        <v>Игнорируем</v>
      </c>
    </row>
    <row r="1105" spans="4:15" x14ac:dyDescent="0.45">
      <c r="D1105" t="s">
        <v>286</v>
      </c>
      <c r="E1105" t="s">
        <v>27</v>
      </c>
      <c r="F1105" t="s">
        <v>108</v>
      </c>
      <c r="G1105" t="s">
        <v>201</v>
      </c>
      <c r="H1105" t="s">
        <v>201</v>
      </c>
      <c r="I1105" t="s">
        <v>312</v>
      </c>
      <c r="J1105" t="s">
        <v>313</v>
      </c>
      <c r="K1105" t="s">
        <v>246</v>
      </c>
      <c r="M1105" t="b">
        <v>1</v>
      </c>
      <c r="N1105" t="b">
        <v>0</v>
      </c>
      <c r="O1105" t="str">
        <f>_xlfn.XLOOKUP(WB_cost[[#This Row],[Склад]]&amp;WB_cost[[#This Row],[Тип поставки]],StatTbl[Join],StatTbl[Status])</f>
        <v>Игнорируем</v>
      </c>
    </row>
    <row r="1106" spans="4:15" x14ac:dyDescent="0.45">
      <c r="D1106" t="s">
        <v>287</v>
      </c>
      <c r="E1106" t="s">
        <v>27</v>
      </c>
      <c r="F1106" t="s">
        <v>108</v>
      </c>
      <c r="G1106" t="s">
        <v>201</v>
      </c>
      <c r="H1106" t="s">
        <v>201</v>
      </c>
      <c r="I1106" t="s">
        <v>312</v>
      </c>
      <c r="J1106" t="s">
        <v>313</v>
      </c>
      <c r="K1106" t="s">
        <v>246</v>
      </c>
      <c r="M1106" t="b">
        <v>1</v>
      </c>
      <c r="N1106" t="b">
        <v>0</v>
      </c>
      <c r="O1106" t="str">
        <f>_xlfn.XLOOKUP(WB_cost[[#This Row],[Склад]]&amp;WB_cost[[#This Row],[Тип поставки]],StatTbl[Join],StatTbl[Status])</f>
        <v>Игнорируем</v>
      </c>
    </row>
    <row r="1107" spans="4:15" x14ac:dyDescent="0.45">
      <c r="D1107" t="s">
        <v>288</v>
      </c>
      <c r="E1107" t="s">
        <v>27</v>
      </c>
      <c r="F1107" t="s">
        <v>108</v>
      </c>
      <c r="G1107" t="s">
        <v>201</v>
      </c>
      <c r="H1107" t="s">
        <v>201</v>
      </c>
      <c r="I1107" t="s">
        <v>312</v>
      </c>
      <c r="J1107" t="s">
        <v>313</v>
      </c>
      <c r="K1107" t="s">
        <v>246</v>
      </c>
      <c r="M1107" t="b">
        <v>1</v>
      </c>
      <c r="N1107" t="b">
        <v>0</v>
      </c>
      <c r="O1107" t="str">
        <f>_xlfn.XLOOKUP(WB_cost[[#This Row],[Склад]]&amp;WB_cost[[#This Row],[Тип поставки]],StatTbl[Join],StatTbl[Status])</f>
        <v>Игнорируем</v>
      </c>
    </row>
    <row r="1108" spans="4:15" x14ac:dyDescent="0.45">
      <c r="D1108" t="s">
        <v>289</v>
      </c>
      <c r="E1108" t="s">
        <v>27</v>
      </c>
      <c r="F1108" t="s">
        <v>108</v>
      </c>
      <c r="G1108" t="s">
        <v>201</v>
      </c>
      <c r="H1108" t="s">
        <v>201</v>
      </c>
      <c r="I1108" t="s">
        <v>312</v>
      </c>
      <c r="J1108" t="s">
        <v>313</v>
      </c>
      <c r="K1108" t="s">
        <v>246</v>
      </c>
      <c r="M1108" t="b">
        <v>1</v>
      </c>
      <c r="N1108" t="b">
        <v>0</v>
      </c>
      <c r="O1108" t="str">
        <f>_xlfn.XLOOKUP(WB_cost[[#This Row],[Склад]]&amp;WB_cost[[#This Row],[Тип поставки]],StatTbl[Join],StatTbl[Status])</f>
        <v>Игнорируем</v>
      </c>
    </row>
    <row r="1109" spans="4:15" x14ac:dyDescent="0.45">
      <c r="D1109" t="s">
        <v>353</v>
      </c>
      <c r="E1109" t="s">
        <v>27</v>
      </c>
      <c r="F1109" t="s">
        <v>108</v>
      </c>
      <c r="G1109" t="s">
        <v>201</v>
      </c>
      <c r="H1109" t="s">
        <v>201</v>
      </c>
      <c r="I1109" t="s">
        <v>312</v>
      </c>
      <c r="J1109" t="s">
        <v>313</v>
      </c>
      <c r="K1109" t="s">
        <v>246</v>
      </c>
      <c r="M1109" t="b">
        <v>1</v>
      </c>
      <c r="N1109" t="b">
        <v>0</v>
      </c>
      <c r="O1109" t="str">
        <f>_xlfn.XLOOKUP(WB_cost[[#This Row],[Склад]]&amp;WB_cost[[#This Row],[Тип поставки]],StatTbl[Join],StatTbl[Status])</f>
        <v>Игнорируем</v>
      </c>
    </row>
    <row r="1110" spans="4:15" x14ac:dyDescent="0.45">
      <c r="D1110" t="s">
        <v>354</v>
      </c>
      <c r="E1110" t="s">
        <v>27</v>
      </c>
      <c r="F1110" t="s">
        <v>108</v>
      </c>
      <c r="G1110" t="s">
        <v>201</v>
      </c>
      <c r="H1110" t="s">
        <v>201</v>
      </c>
      <c r="I1110" t="s">
        <v>312</v>
      </c>
      <c r="J1110" t="s">
        <v>313</v>
      </c>
      <c r="K1110" t="s">
        <v>246</v>
      </c>
      <c r="M1110" t="b">
        <v>1</v>
      </c>
      <c r="N1110" t="b">
        <v>0</v>
      </c>
      <c r="O1110" t="str">
        <f>_xlfn.XLOOKUP(WB_cost[[#This Row],[Склад]]&amp;WB_cost[[#This Row],[Тип поставки]],StatTbl[Join],StatTbl[Status])</f>
        <v>Игнорируем</v>
      </c>
    </row>
    <row r="1111" spans="4:15" x14ac:dyDescent="0.45">
      <c r="D1111" t="s">
        <v>357</v>
      </c>
      <c r="E1111" t="s">
        <v>27</v>
      </c>
      <c r="F1111" t="s">
        <v>108</v>
      </c>
      <c r="G1111" t="s">
        <v>201</v>
      </c>
      <c r="H1111" t="s">
        <v>201</v>
      </c>
      <c r="I1111" t="s">
        <v>312</v>
      </c>
      <c r="J1111" t="s">
        <v>313</v>
      </c>
      <c r="K1111" t="s">
        <v>246</v>
      </c>
      <c r="M1111" t="b">
        <v>1</v>
      </c>
      <c r="N1111" t="b">
        <v>0</v>
      </c>
      <c r="O1111" t="str">
        <f>_xlfn.XLOOKUP(WB_cost[[#This Row],[Склад]]&amp;WB_cost[[#This Row],[Тип поставки]],StatTbl[Join],StatTbl[Status])</f>
        <v>Игнорируем</v>
      </c>
    </row>
    <row r="1112" spans="4:15" x14ac:dyDescent="0.45">
      <c r="D1112" t="s">
        <v>358</v>
      </c>
      <c r="E1112" t="s">
        <v>27</v>
      </c>
      <c r="F1112" t="s">
        <v>108</v>
      </c>
      <c r="G1112" t="s">
        <v>201</v>
      </c>
      <c r="H1112" t="s">
        <v>201</v>
      </c>
      <c r="I1112" t="s">
        <v>312</v>
      </c>
      <c r="J1112" t="s">
        <v>313</v>
      </c>
      <c r="K1112" t="s">
        <v>246</v>
      </c>
      <c r="M1112" t="b">
        <v>1</v>
      </c>
      <c r="N1112" t="b">
        <v>0</v>
      </c>
      <c r="O1112" t="str">
        <f>_xlfn.XLOOKUP(WB_cost[[#This Row],[Склад]]&amp;WB_cost[[#This Row],[Тип поставки]],StatTbl[Join],StatTbl[Status])</f>
        <v>Игнорируем</v>
      </c>
    </row>
    <row r="1113" spans="4:15" x14ac:dyDescent="0.45">
      <c r="D1113" t="s">
        <v>359</v>
      </c>
      <c r="E1113" t="s">
        <v>27</v>
      </c>
      <c r="F1113" t="s">
        <v>108</v>
      </c>
      <c r="G1113" t="s">
        <v>201</v>
      </c>
      <c r="H1113" t="s">
        <v>201</v>
      </c>
      <c r="I1113" t="s">
        <v>312</v>
      </c>
      <c r="J1113" t="s">
        <v>313</v>
      </c>
      <c r="K1113" t="s">
        <v>246</v>
      </c>
      <c r="M1113" t="b">
        <v>1</v>
      </c>
      <c r="N1113" t="b">
        <v>0</v>
      </c>
      <c r="O1113" t="str">
        <f>_xlfn.XLOOKUP(WB_cost[[#This Row],[Склад]]&amp;WB_cost[[#This Row],[Тип поставки]],StatTbl[Join],StatTbl[Status])</f>
        <v>Игнорируем</v>
      </c>
    </row>
    <row r="1114" spans="4:15" x14ac:dyDescent="0.45">
      <c r="D1114" t="s">
        <v>260</v>
      </c>
      <c r="E1114" t="s">
        <v>27</v>
      </c>
      <c r="F1114" t="s">
        <v>6</v>
      </c>
      <c r="G1114" t="s">
        <v>201</v>
      </c>
      <c r="H1114" t="s">
        <v>201</v>
      </c>
      <c r="I1114" t="s">
        <v>312</v>
      </c>
      <c r="J1114" t="s">
        <v>313</v>
      </c>
      <c r="K1114" t="s">
        <v>229</v>
      </c>
      <c r="L1114" t="s">
        <v>229</v>
      </c>
      <c r="M1114" t="b">
        <v>0</v>
      </c>
      <c r="N1114" t="b">
        <v>0</v>
      </c>
      <c r="O1114" t="str">
        <f>_xlfn.XLOOKUP(WB_cost[[#This Row],[Склад]]&amp;WB_cost[[#This Row],[Тип поставки]],StatTbl[Join],StatTbl[Status])</f>
        <v>Игнорируем</v>
      </c>
    </row>
    <row r="1115" spans="4:15" x14ac:dyDescent="0.45">
      <c r="D1115" t="s">
        <v>261</v>
      </c>
      <c r="E1115" t="s">
        <v>27</v>
      </c>
      <c r="F1115" t="s">
        <v>6</v>
      </c>
      <c r="G1115" t="s">
        <v>201</v>
      </c>
      <c r="H1115" t="s">
        <v>201</v>
      </c>
      <c r="I1115" t="s">
        <v>312</v>
      </c>
      <c r="J1115" t="s">
        <v>313</v>
      </c>
      <c r="K1115" t="s">
        <v>229</v>
      </c>
      <c r="L1115" t="s">
        <v>229</v>
      </c>
      <c r="M1115" t="b">
        <v>0</v>
      </c>
      <c r="N1115" t="b">
        <v>0</v>
      </c>
      <c r="O1115" t="str">
        <f>_xlfn.XLOOKUP(WB_cost[[#This Row],[Склад]]&amp;WB_cost[[#This Row],[Тип поставки]],StatTbl[Join],StatTbl[Status])</f>
        <v>Игнорируем</v>
      </c>
    </row>
    <row r="1116" spans="4:15" x14ac:dyDescent="0.45">
      <c r="D1116" t="s">
        <v>262</v>
      </c>
      <c r="E1116" t="s">
        <v>27</v>
      </c>
      <c r="F1116" t="s">
        <v>6</v>
      </c>
      <c r="G1116" t="s">
        <v>201</v>
      </c>
      <c r="H1116" t="s">
        <v>201</v>
      </c>
      <c r="I1116" t="s">
        <v>312</v>
      </c>
      <c r="J1116" t="s">
        <v>313</v>
      </c>
      <c r="K1116" t="s">
        <v>229</v>
      </c>
      <c r="L1116" t="s">
        <v>229</v>
      </c>
      <c r="M1116" t="b">
        <v>0</v>
      </c>
      <c r="N1116" t="b">
        <v>0</v>
      </c>
      <c r="O1116" t="str">
        <f>_xlfn.XLOOKUP(WB_cost[[#This Row],[Склад]]&amp;WB_cost[[#This Row],[Тип поставки]],StatTbl[Join],StatTbl[Status])</f>
        <v>Игнорируем</v>
      </c>
    </row>
    <row r="1117" spans="4:15" x14ac:dyDescent="0.45">
      <c r="D1117" t="s">
        <v>263</v>
      </c>
      <c r="E1117" t="s">
        <v>27</v>
      </c>
      <c r="F1117" t="s">
        <v>6</v>
      </c>
      <c r="G1117" t="s">
        <v>201</v>
      </c>
      <c r="H1117" t="s">
        <v>201</v>
      </c>
      <c r="I1117" t="s">
        <v>312</v>
      </c>
      <c r="J1117" t="s">
        <v>313</v>
      </c>
      <c r="K1117" t="s">
        <v>229</v>
      </c>
      <c r="L1117" t="s">
        <v>229</v>
      </c>
      <c r="M1117" t="b">
        <v>0</v>
      </c>
      <c r="N1117" t="b">
        <v>0</v>
      </c>
      <c r="O1117" t="str">
        <f>_xlfn.XLOOKUP(WB_cost[[#This Row],[Склад]]&amp;WB_cost[[#This Row],[Тип поставки]],StatTbl[Join],StatTbl[Status])</f>
        <v>Игнорируем</v>
      </c>
    </row>
    <row r="1118" spans="4:15" x14ac:dyDescent="0.45">
      <c r="D1118" t="s">
        <v>264</v>
      </c>
      <c r="E1118" t="s">
        <v>27</v>
      </c>
      <c r="F1118" t="s">
        <v>6</v>
      </c>
      <c r="G1118" t="s">
        <v>201</v>
      </c>
      <c r="H1118" t="s">
        <v>201</v>
      </c>
      <c r="I1118" t="s">
        <v>312</v>
      </c>
      <c r="J1118" t="s">
        <v>313</v>
      </c>
      <c r="K1118" t="s">
        <v>229</v>
      </c>
      <c r="L1118" t="s">
        <v>229</v>
      </c>
      <c r="M1118" t="b">
        <v>0</v>
      </c>
      <c r="N1118" t="b">
        <v>0</v>
      </c>
      <c r="O1118" t="str">
        <f>_xlfn.XLOOKUP(WB_cost[[#This Row],[Склад]]&amp;WB_cost[[#This Row],[Тип поставки]],StatTbl[Join],StatTbl[Status])</f>
        <v>Игнорируем</v>
      </c>
    </row>
    <row r="1119" spans="4:15" x14ac:dyDescent="0.45">
      <c r="D1119" t="s">
        <v>285</v>
      </c>
      <c r="E1119" t="s">
        <v>27</v>
      </c>
      <c r="F1119" t="s">
        <v>6</v>
      </c>
      <c r="G1119" t="s">
        <v>201</v>
      </c>
      <c r="H1119" t="s">
        <v>201</v>
      </c>
      <c r="I1119" t="s">
        <v>312</v>
      </c>
      <c r="J1119" t="s">
        <v>313</v>
      </c>
      <c r="K1119" t="s">
        <v>229</v>
      </c>
      <c r="L1119" t="s">
        <v>229</v>
      </c>
      <c r="M1119" t="b">
        <v>0</v>
      </c>
      <c r="N1119" t="b">
        <v>0</v>
      </c>
      <c r="O1119" t="str">
        <f>_xlfn.XLOOKUP(WB_cost[[#This Row],[Склад]]&amp;WB_cost[[#This Row],[Тип поставки]],StatTbl[Join],StatTbl[Status])</f>
        <v>Игнорируем</v>
      </c>
    </row>
    <row r="1120" spans="4:15" x14ac:dyDescent="0.45">
      <c r="D1120" t="s">
        <v>286</v>
      </c>
      <c r="E1120" t="s">
        <v>27</v>
      </c>
      <c r="F1120" t="s">
        <v>6</v>
      </c>
      <c r="G1120" t="s">
        <v>201</v>
      </c>
      <c r="H1120" t="s">
        <v>201</v>
      </c>
      <c r="I1120" t="s">
        <v>312</v>
      </c>
      <c r="J1120" t="s">
        <v>313</v>
      </c>
      <c r="K1120" t="s">
        <v>229</v>
      </c>
      <c r="L1120" t="s">
        <v>229</v>
      </c>
      <c r="M1120" t="b">
        <v>0</v>
      </c>
      <c r="N1120" t="b">
        <v>0</v>
      </c>
      <c r="O1120" t="str">
        <f>_xlfn.XLOOKUP(WB_cost[[#This Row],[Склад]]&amp;WB_cost[[#This Row],[Тип поставки]],StatTbl[Join],StatTbl[Status])</f>
        <v>Игнорируем</v>
      </c>
    </row>
    <row r="1121" spans="4:15" x14ac:dyDescent="0.45">
      <c r="D1121" t="s">
        <v>287</v>
      </c>
      <c r="E1121" t="s">
        <v>27</v>
      </c>
      <c r="F1121" t="s">
        <v>6</v>
      </c>
      <c r="G1121" t="s">
        <v>201</v>
      </c>
      <c r="H1121" t="s">
        <v>201</v>
      </c>
      <c r="I1121" t="s">
        <v>312</v>
      </c>
      <c r="J1121" t="s">
        <v>313</v>
      </c>
      <c r="K1121" t="s">
        <v>229</v>
      </c>
      <c r="L1121" t="s">
        <v>229</v>
      </c>
      <c r="M1121" t="b">
        <v>0</v>
      </c>
      <c r="N1121" t="b">
        <v>0</v>
      </c>
      <c r="O1121" t="str">
        <f>_xlfn.XLOOKUP(WB_cost[[#This Row],[Склад]]&amp;WB_cost[[#This Row],[Тип поставки]],StatTbl[Join],StatTbl[Status])</f>
        <v>Игнорируем</v>
      </c>
    </row>
    <row r="1122" spans="4:15" x14ac:dyDescent="0.45">
      <c r="D1122" t="s">
        <v>288</v>
      </c>
      <c r="E1122" t="s">
        <v>27</v>
      </c>
      <c r="F1122" t="s">
        <v>6</v>
      </c>
      <c r="G1122" t="s">
        <v>201</v>
      </c>
      <c r="H1122" t="s">
        <v>201</v>
      </c>
      <c r="I1122" t="s">
        <v>312</v>
      </c>
      <c r="J1122" t="s">
        <v>313</v>
      </c>
      <c r="K1122" t="s">
        <v>229</v>
      </c>
      <c r="L1122" t="s">
        <v>229</v>
      </c>
      <c r="M1122" t="b">
        <v>0</v>
      </c>
      <c r="N1122" t="b">
        <v>0</v>
      </c>
      <c r="O1122" t="str">
        <f>_xlfn.XLOOKUP(WB_cost[[#This Row],[Склад]]&amp;WB_cost[[#This Row],[Тип поставки]],StatTbl[Join],StatTbl[Status])</f>
        <v>Игнорируем</v>
      </c>
    </row>
    <row r="1123" spans="4:15" x14ac:dyDescent="0.45">
      <c r="D1123" t="s">
        <v>289</v>
      </c>
      <c r="E1123" t="s">
        <v>27</v>
      </c>
      <c r="F1123" t="s">
        <v>6</v>
      </c>
      <c r="G1123" t="s">
        <v>201</v>
      </c>
      <c r="H1123" t="s">
        <v>201</v>
      </c>
      <c r="I1123" t="s">
        <v>312</v>
      </c>
      <c r="J1123" t="s">
        <v>313</v>
      </c>
      <c r="K1123" t="s">
        <v>229</v>
      </c>
      <c r="L1123" t="s">
        <v>229</v>
      </c>
      <c r="M1123" t="b">
        <v>0</v>
      </c>
      <c r="N1123" t="b">
        <v>0</v>
      </c>
      <c r="O1123" t="str">
        <f>_xlfn.XLOOKUP(WB_cost[[#This Row],[Склад]]&amp;WB_cost[[#This Row],[Тип поставки]],StatTbl[Join],StatTbl[Status])</f>
        <v>Игнорируем</v>
      </c>
    </row>
    <row r="1124" spans="4:15" x14ac:dyDescent="0.45">
      <c r="D1124" t="s">
        <v>353</v>
      </c>
      <c r="E1124" t="s">
        <v>27</v>
      </c>
      <c r="F1124" t="s">
        <v>6</v>
      </c>
      <c r="G1124" t="s">
        <v>201</v>
      </c>
      <c r="H1124" t="s">
        <v>201</v>
      </c>
      <c r="I1124" t="s">
        <v>312</v>
      </c>
      <c r="J1124" t="s">
        <v>313</v>
      </c>
      <c r="K1124" t="s">
        <v>229</v>
      </c>
      <c r="L1124" t="s">
        <v>229</v>
      </c>
      <c r="M1124" t="b">
        <v>0</v>
      </c>
      <c r="N1124" t="b">
        <v>0</v>
      </c>
      <c r="O1124" t="str">
        <f>_xlfn.XLOOKUP(WB_cost[[#This Row],[Склад]]&amp;WB_cost[[#This Row],[Тип поставки]],StatTbl[Join],StatTbl[Status])</f>
        <v>Игнорируем</v>
      </c>
    </row>
    <row r="1125" spans="4:15" x14ac:dyDescent="0.45">
      <c r="D1125" t="s">
        <v>354</v>
      </c>
      <c r="E1125" t="s">
        <v>27</v>
      </c>
      <c r="F1125" t="s">
        <v>6</v>
      </c>
      <c r="G1125" t="s">
        <v>201</v>
      </c>
      <c r="H1125" t="s">
        <v>201</v>
      </c>
      <c r="I1125" t="s">
        <v>312</v>
      </c>
      <c r="J1125" t="s">
        <v>313</v>
      </c>
      <c r="K1125" t="s">
        <v>229</v>
      </c>
      <c r="L1125" t="s">
        <v>229</v>
      </c>
      <c r="M1125" t="b">
        <v>0</v>
      </c>
      <c r="N1125" t="b">
        <v>0</v>
      </c>
      <c r="O1125" t="str">
        <f>_xlfn.XLOOKUP(WB_cost[[#This Row],[Склад]]&amp;WB_cost[[#This Row],[Тип поставки]],StatTbl[Join],StatTbl[Status])</f>
        <v>Игнорируем</v>
      </c>
    </row>
    <row r="1126" spans="4:15" x14ac:dyDescent="0.45">
      <c r="D1126" t="s">
        <v>357</v>
      </c>
      <c r="E1126" t="s">
        <v>27</v>
      </c>
      <c r="F1126" t="s">
        <v>6</v>
      </c>
      <c r="G1126" t="s">
        <v>201</v>
      </c>
      <c r="H1126" t="s">
        <v>201</v>
      </c>
      <c r="I1126" t="s">
        <v>312</v>
      </c>
      <c r="J1126" t="s">
        <v>313</v>
      </c>
      <c r="K1126" t="s">
        <v>229</v>
      </c>
      <c r="L1126" t="s">
        <v>229</v>
      </c>
      <c r="M1126" t="b">
        <v>0</v>
      </c>
      <c r="N1126" t="b">
        <v>0</v>
      </c>
      <c r="O1126" t="str">
        <f>_xlfn.XLOOKUP(WB_cost[[#This Row],[Склад]]&amp;WB_cost[[#This Row],[Тип поставки]],StatTbl[Join],StatTbl[Status])</f>
        <v>Игнорируем</v>
      </c>
    </row>
    <row r="1127" spans="4:15" x14ac:dyDescent="0.45">
      <c r="D1127" t="s">
        <v>358</v>
      </c>
      <c r="E1127" t="s">
        <v>27</v>
      </c>
      <c r="F1127" t="s">
        <v>6</v>
      </c>
      <c r="G1127" t="s">
        <v>201</v>
      </c>
      <c r="H1127" t="s">
        <v>201</v>
      </c>
      <c r="I1127" t="s">
        <v>312</v>
      </c>
      <c r="J1127" t="s">
        <v>313</v>
      </c>
      <c r="K1127" t="s">
        <v>229</v>
      </c>
      <c r="L1127" t="s">
        <v>229</v>
      </c>
      <c r="M1127" t="b">
        <v>0</v>
      </c>
      <c r="N1127" t="b">
        <v>0</v>
      </c>
      <c r="O1127" t="str">
        <f>_xlfn.XLOOKUP(WB_cost[[#This Row],[Склад]]&amp;WB_cost[[#This Row],[Тип поставки]],StatTbl[Join],StatTbl[Status])</f>
        <v>Игнорируем</v>
      </c>
    </row>
    <row r="1128" spans="4:15" x14ac:dyDescent="0.45">
      <c r="D1128" t="s">
        <v>359</v>
      </c>
      <c r="E1128" t="s">
        <v>27</v>
      </c>
      <c r="F1128" t="s">
        <v>6</v>
      </c>
      <c r="G1128" t="s">
        <v>201</v>
      </c>
      <c r="H1128" t="s">
        <v>201</v>
      </c>
      <c r="I1128" t="s">
        <v>312</v>
      </c>
      <c r="J1128" t="s">
        <v>313</v>
      </c>
      <c r="K1128" t="s">
        <v>229</v>
      </c>
      <c r="L1128" t="s">
        <v>229</v>
      </c>
      <c r="M1128" t="b">
        <v>0</v>
      </c>
      <c r="N1128" t="b">
        <v>0</v>
      </c>
      <c r="O1128" t="str">
        <f>_xlfn.XLOOKUP(WB_cost[[#This Row],[Склад]]&amp;WB_cost[[#This Row],[Тип поставки]],StatTbl[Join],StatTbl[Status])</f>
        <v>Игнорируем</v>
      </c>
    </row>
    <row r="1129" spans="4:15" x14ac:dyDescent="0.45">
      <c r="D1129" t="s">
        <v>260</v>
      </c>
      <c r="E1129" t="s">
        <v>30</v>
      </c>
      <c r="F1129" t="s">
        <v>107</v>
      </c>
      <c r="M1129" t="b">
        <v>1</v>
      </c>
      <c r="N1129" t="b">
        <v>1</v>
      </c>
      <c r="O1129" t="str">
        <f>_xlfn.XLOOKUP(WB_cost[[#This Row],[Склад]]&amp;WB_cost[[#This Row],[Тип поставки]],StatTbl[Join],StatTbl[Status])</f>
        <v>Игнорируем</v>
      </c>
    </row>
    <row r="1130" spans="4:15" x14ac:dyDescent="0.45">
      <c r="D1130" t="s">
        <v>261</v>
      </c>
      <c r="E1130" t="s">
        <v>30</v>
      </c>
      <c r="F1130" t="s">
        <v>107</v>
      </c>
      <c r="M1130" t="b">
        <v>1</v>
      </c>
      <c r="N1130" t="b">
        <v>1</v>
      </c>
      <c r="O1130" t="str">
        <f>_xlfn.XLOOKUP(WB_cost[[#This Row],[Склад]]&amp;WB_cost[[#This Row],[Тип поставки]],StatTbl[Join],StatTbl[Status])</f>
        <v>Игнорируем</v>
      </c>
    </row>
    <row r="1131" spans="4:15" x14ac:dyDescent="0.45">
      <c r="D1131" t="s">
        <v>262</v>
      </c>
      <c r="E1131" t="s">
        <v>30</v>
      </c>
      <c r="F1131" t="s">
        <v>107</v>
      </c>
      <c r="M1131" t="b">
        <v>1</v>
      </c>
      <c r="N1131" t="b">
        <v>1</v>
      </c>
      <c r="O1131" t="str">
        <f>_xlfn.XLOOKUP(WB_cost[[#This Row],[Склад]]&amp;WB_cost[[#This Row],[Тип поставки]],StatTbl[Join],StatTbl[Status])</f>
        <v>Игнорируем</v>
      </c>
    </row>
    <row r="1132" spans="4:15" x14ac:dyDescent="0.45">
      <c r="D1132" t="s">
        <v>263</v>
      </c>
      <c r="E1132" t="s">
        <v>30</v>
      </c>
      <c r="F1132" t="s">
        <v>107</v>
      </c>
      <c r="M1132" t="b">
        <v>1</v>
      </c>
      <c r="N1132" t="b">
        <v>1</v>
      </c>
      <c r="O1132" t="str">
        <f>_xlfn.XLOOKUP(WB_cost[[#This Row],[Склад]]&amp;WB_cost[[#This Row],[Тип поставки]],StatTbl[Join],StatTbl[Status])</f>
        <v>Игнорируем</v>
      </c>
    </row>
    <row r="1133" spans="4:15" x14ac:dyDescent="0.45">
      <c r="D1133" t="s">
        <v>264</v>
      </c>
      <c r="E1133" t="s">
        <v>30</v>
      </c>
      <c r="F1133" t="s">
        <v>107</v>
      </c>
      <c r="M1133" t="b">
        <v>1</v>
      </c>
      <c r="N1133" t="b">
        <v>1</v>
      </c>
      <c r="O1133" t="str">
        <f>_xlfn.XLOOKUP(WB_cost[[#This Row],[Склад]]&amp;WB_cost[[#This Row],[Тип поставки]],StatTbl[Join],StatTbl[Status])</f>
        <v>Игнорируем</v>
      </c>
    </row>
    <row r="1134" spans="4:15" x14ac:dyDescent="0.45">
      <c r="D1134" t="s">
        <v>285</v>
      </c>
      <c r="E1134" t="s">
        <v>30</v>
      </c>
      <c r="F1134" t="s">
        <v>107</v>
      </c>
      <c r="M1134" t="b">
        <v>1</v>
      </c>
      <c r="N1134" t="b">
        <v>1</v>
      </c>
      <c r="O1134" t="str">
        <f>_xlfn.XLOOKUP(WB_cost[[#This Row],[Склад]]&amp;WB_cost[[#This Row],[Тип поставки]],StatTbl[Join],StatTbl[Status])</f>
        <v>Игнорируем</v>
      </c>
    </row>
    <row r="1135" spans="4:15" x14ac:dyDescent="0.45">
      <c r="D1135" t="s">
        <v>286</v>
      </c>
      <c r="E1135" t="s">
        <v>30</v>
      </c>
      <c r="F1135" t="s">
        <v>107</v>
      </c>
      <c r="M1135" t="b">
        <v>1</v>
      </c>
      <c r="N1135" t="b">
        <v>1</v>
      </c>
      <c r="O1135" t="str">
        <f>_xlfn.XLOOKUP(WB_cost[[#This Row],[Склад]]&amp;WB_cost[[#This Row],[Тип поставки]],StatTbl[Join],StatTbl[Status])</f>
        <v>Игнорируем</v>
      </c>
    </row>
    <row r="1136" spans="4:15" x14ac:dyDescent="0.45">
      <c r="D1136" t="s">
        <v>287</v>
      </c>
      <c r="E1136" t="s">
        <v>30</v>
      </c>
      <c r="F1136" t="s">
        <v>107</v>
      </c>
      <c r="M1136" t="b">
        <v>1</v>
      </c>
      <c r="N1136" t="b">
        <v>1</v>
      </c>
      <c r="O1136" t="str">
        <f>_xlfn.XLOOKUP(WB_cost[[#This Row],[Склад]]&amp;WB_cost[[#This Row],[Тип поставки]],StatTbl[Join],StatTbl[Status])</f>
        <v>Игнорируем</v>
      </c>
    </row>
    <row r="1137" spans="4:15" x14ac:dyDescent="0.45">
      <c r="D1137" t="s">
        <v>288</v>
      </c>
      <c r="E1137" t="s">
        <v>30</v>
      </c>
      <c r="F1137" t="s">
        <v>107</v>
      </c>
      <c r="M1137" t="b">
        <v>1</v>
      </c>
      <c r="N1137" t="b">
        <v>1</v>
      </c>
      <c r="O1137" t="str">
        <f>_xlfn.XLOOKUP(WB_cost[[#This Row],[Склад]]&amp;WB_cost[[#This Row],[Тип поставки]],StatTbl[Join],StatTbl[Status])</f>
        <v>Игнорируем</v>
      </c>
    </row>
    <row r="1138" spans="4:15" x14ac:dyDescent="0.45">
      <c r="D1138" t="s">
        <v>289</v>
      </c>
      <c r="E1138" t="s">
        <v>30</v>
      </c>
      <c r="F1138" t="s">
        <v>107</v>
      </c>
      <c r="M1138" t="b">
        <v>1</v>
      </c>
      <c r="N1138" t="b">
        <v>1</v>
      </c>
      <c r="O1138" t="str">
        <f>_xlfn.XLOOKUP(WB_cost[[#This Row],[Склад]]&amp;WB_cost[[#This Row],[Тип поставки]],StatTbl[Join],StatTbl[Status])</f>
        <v>Игнорируем</v>
      </c>
    </row>
    <row r="1139" spans="4:15" x14ac:dyDescent="0.45">
      <c r="D1139" t="s">
        <v>353</v>
      </c>
      <c r="E1139" t="s">
        <v>30</v>
      </c>
      <c r="F1139" t="s">
        <v>107</v>
      </c>
      <c r="M1139" t="b">
        <v>1</v>
      </c>
      <c r="N1139" t="b">
        <v>1</v>
      </c>
      <c r="O1139" t="str">
        <f>_xlfn.XLOOKUP(WB_cost[[#This Row],[Склад]]&amp;WB_cost[[#This Row],[Тип поставки]],StatTbl[Join],StatTbl[Status])</f>
        <v>Игнорируем</v>
      </c>
    </row>
    <row r="1140" spans="4:15" x14ac:dyDescent="0.45">
      <c r="D1140" t="s">
        <v>354</v>
      </c>
      <c r="E1140" t="s">
        <v>30</v>
      </c>
      <c r="F1140" t="s">
        <v>107</v>
      </c>
      <c r="M1140" t="b">
        <v>1</v>
      </c>
      <c r="N1140" t="b">
        <v>1</v>
      </c>
      <c r="O1140" t="str">
        <f>_xlfn.XLOOKUP(WB_cost[[#This Row],[Склад]]&amp;WB_cost[[#This Row],[Тип поставки]],StatTbl[Join],StatTbl[Status])</f>
        <v>Игнорируем</v>
      </c>
    </row>
    <row r="1141" spans="4:15" x14ac:dyDescent="0.45">
      <c r="D1141" t="s">
        <v>357</v>
      </c>
      <c r="E1141" t="s">
        <v>30</v>
      </c>
      <c r="F1141" t="s">
        <v>107</v>
      </c>
      <c r="M1141" t="b">
        <v>1</v>
      </c>
      <c r="N1141" t="b">
        <v>1</v>
      </c>
      <c r="O1141" t="str">
        <f>_xlfn.XLOOKUP(WB_cost[[#This Row],[Склад]]&amp;WB_cost[[#This Row],[Тип поставки]],StatTbl[Join],StatTbl[Status])</f>
        <v>Игнорируем</v>
      </c>
    </row>
    <row r="1142" spans="4:15" x14ac:dyDescent="0.45">
      <c r="D1142" t="s">
        <v>358</v>
      </c>
      <c r="E1142" t="s">
        <v>30</v>
      </c>
      <c r="F1142" t="s">
        <v>107</v>
      </c>
      <c r="M1142" t="b">
        <v>1</v>
      </c>
      <c r="N1142" t="b">
        <v>1</v>
      </c>
      <c r="O1142" t="str">
        <f>_xlfn.XLOOKUP(WB_cost[[#This Row],[Склад]]&amp;WB_cost[[#This Row],[Тип поставки]],StatTbl[Join],StatTbl[Status])</f>
        <v>Игнорируем</v>
      </c>
    </row>
    <row r="1143" spans="4:15" x14ac:dyDescent="0.45">
      <c r="D1143" t="s">
        <v>359</v>
      </c>
      <c r="E1143" t="s">
        <v>30</v>
      </c>
      <c r="F1143" t="s">
        <v>107</v>
      </c>
      <c r="M1143" t="b">
        <v>1</v>
      </c>
      <c r="N1143" t="b">
        <v>1</v>
      </c>
      <c r="O1143" t="str">
        <f>_xlfn.XLOOKUP(WB_cost[[#This Row],[Склад]]&amp;WB_cost[[#This Row],[Тип поставки]],StatTbl[Join],StatTbl[Status])</f>
        <v>Игнорируем</v>
      </c>
    </row>
    <row r="1144" spans="4:15" x14ac:dyDescent="0.45">
      <c r="D1144" t="s">
        <v>260</v>
      </c>
      <c r="E1144" t="s">
        <v>30</v>
      </c>
      <c r="F1144" t="s">
        <v>108</v>
      </c>
      <c r="M1144" t="b">
        <v>0</v>
      </c>
      <c r="N1144" t="b">
        <v>1</v>
      </c>
      <c r="O1144" t="str">
        <f>_xlfn.XLOOKUP(WB_cost[[#This Row],[Склад]]&amp;WB_cost[[#This Row],[Тип поставки]],StatTbl[Join],StatTbl[Status])</f>
        <v>Игнорируем</v>
      </c>
    </row>
    <row r="1145" spans="4:15" x14ac:dyDescent="0.45">
      <c r="D1145" t="s">
        <v>261</v>
      </c>
      <c r="E1145" t="s">
        <v>30</v>
      </c>
      <c r="F1145" t="s">
        <v>108</v>
      </c>
      <c r="M1145" t="b">
        <v>0</v>
      </c>
      <c r="N1145" t="b">
        <v>1</v>
      </c>
      <c r="O1145" t="str">
        <f>_xlfn.XLOOKUP(WB_cost[[#This Row],[Склад]]&amp;WB_cost[[#This Row],[Тип поставки]],StatTbl[Join],StatTbl[Status])</f>
        <v>Игнорируем</v>
      </c>
    </row>
    <row r="1146" spans="4:15" x14ac:dyDescent="0.45">
      <c r="D1146" t="s">
        <v>262</v>
      </c>
      <c r="E1146" t="s">
        <v>30</v>
      </c>
      <c r="F1146" t="s">
        <v>108</v>
      </c>
      <c r="M1146" t="b">
        <v>0</v>
      </c>
      <c r="N1146" t="b">
        <v>1</v>
      </c>
      <c r="O1146" t="str">
        <f>_xlfn.XLOOKUP(WB_cost[[#This Row],[Склад]]&amp;WB_cost[[#This Row],[Тип поставки]],StatTbl[Join],StatTbl[Status])</f>
        <v>Игнорируем</v>
      </c>
    </row>
    <row r="1147" spans="4:15" x14ac:dyDescent="0.45">
      <c r="D1147" t="s">
        <v>263</v>
      </c>
      <c r="E1147" t="s">
        <v>30</v>
      </c>
      <c r="F1147" t="s">
        <v>108</v>
      </c>
      <c r="M1147" t="b">
        <v>0</v>
      </c>
      <c r="N1147" t="b">
        <v>1</v>
      </c>
      <c r="O1147" t="str">
        <f>_xlfn.XLOOKUP(WB_cost[[#This Row],[Склад]]&amp;WB_cost[[#This Row],[Тип поставки]],StatTbl[Join],StatTbl[Status])</f>
        <v>Игнорируем</v>
      </c>
    </row>
    <row r="1148" spans="4:15" x14ac:dyDescent="0.45">
      <c r="D1148" t="s">
        <v>264</v>
      </c>
      <c r="E1148" t="s">
        <v>30</v>
      </c>
      <c r="F1148" t="s">
        <v>108</v>
      </c>
      <c r="M1148" t="b">
        <v>0</v>
      </c>
      <c r="N1148" t="b">
        <v>1</v>
      </c>
      <c r="O1148" t="str">
        <f>_xlfn.XLOOKUP(WB_cost[[#This Row],[Склад]]&amp;WB_cost[[#This Row],[Тип поставки]],StatTbl[Join],StatTbl[Status])</f>
        <v>Игнорируем</v>
      </c>
    </row>
    <row r="1149" spans="4:15" x14ac:dyDescent="0.45">
      <c r="D1149" t="s">
        <v>285</v>
      </c>
      <c r="E1149" t="s">
        <v>30</v>
      </c>
      <c r="F1149" t="s">
        <v>108</v>
      </c>
      <c r="M1149" t="b">
        <v>0</v>
      </c>
      <c r="N1149" t="b">
        <v>1</v>
      </c>
      <c r="O1149" t="str">
        <f>_xlfn.XLOOKUP(WB_cost[[#This Row],[Склад]]&amp;WB_cost[[#This Row],[Тип поставки]],StatTbl[Join],StatTbl[Status])</f>
        <v>Игнорируем</v>
      </c>
    </row>
    <row r="1150" spans="4:15" x14ac:dyDescent="0.45">
      <c r="D1150" t="s">
        <v>286</v>
      </c>
      <c r="E1150" t="s">
        <v>30</v>
      </c>
      <c r="F1150" t="s">
        <v>108</v>
      </c>
      <c r="M1150" t="b">
        <v>0</v>
      </c>
      <c r="N1150" t="b">
        <v>1</v>
      </c>
      <c r="O1150" t="str">
        <f>_xlfn.XLOOKUP(WB_cost[[#This Row],[Склад]]&amp;WB_cost[[#This Row],[Тип поставки]],StatTbl[Join],StatTbl[Status])</f>
        <v>Игнорируем</v>
      </c>
    </row>
    <row r="1151" spans="4:15" x14ac:dyDescent="0.45">
      <c r="D1151" t="s">
        <v>287</v>
      </c>
      <c r="E1151" t="s">
        <v>30</v>
      </c>
      <c r="F1151" t="s">
        <v>108</v>
      </c>
      <c r="M1151" t="b">
        <v>0</v>
      </c>
      <c r="N1151" t="b">
        <v>1</v>
      </c>
      <c r="O1151" t="str">
        <f>_xlfn.XLOOKUP(WB_cost[[#This Row],[Склад]]&amp;WB_cost[[#This Row],[Тип поставки]],StatTbl[Join],StatTbl[Status])</f>
        <v>Игнорируем</v>
      </c>
    </row>
    <row r="1152" spans="4:15" x14ac:dyDescent="0.45">
      <c r="D1152" t="s">
        <v>288</v>
      </c>
      <c r="E1152" t="s">
        <v>30</v>
      </c>
      <c r="F1152" t="s">
        <v>108</v>
      </c>
      <c r="M1152" t="b">
        <v>0</v>
      </c>
      <c r="N1152" t="b">
        <v>1</v>
      </c>
      <c r="O1152" t="str">
        <f>_xlfn.XLOOKUP(WB_cost[[#This Row],[Склад]]&amp;WB_cost[[#This Row],[Тип поставки]],StatTbl[Join],StatTbl[Status])</f>
        <v>Игнорируем</v>
      </c>
    </row>
    <row r="1153" spans="4:15" x14ac:dyDescent="0.45">
      <c r="D1153" t="s">
        <v>289</v>
      </c>
      <c r="E1153" t="s">
        <v>30</v>
      </c>
      <c r="F1153" t="s">
        <v>108</v>
      </c>
      <c r="M1153" t="b">
        <v>0</v>
      </c>
      <c r="N1153" t="b">
        <v>1</v>
      </c>
      <c r="O1153" t="str">
        <f>_xlfn.XLOOKUP(WB_cost[[#This Row],[Склад]]&amp;WB_cost[[#This Row],[Тип поставки]],StatTbl[Join],StatTbl[Status])</f>
        <v>Игнорируем</v>
      </c>
    </row>
    <row r="1154" spans="4:15" x14ac:dyDescent="0.45">
      <c r="D1154" t="s">
        <v>353</v>
      </c>
      <c r="E1154" t="s">
        <v>30</v>
      </c>
      <c r="F1154" t="s">
        <v>108</v>
      </c>
      <c r="M1154" t="b">
        <v>0</v>
      </c>
      <c r="N1154" t="b">
        <v>1</v>
      </c>
      <c r="O1154" t="str">
        <f>_xlfn.XLOOKUP(WB_cost[[#This Row],[Склад]]&amp;WB_cost[[#This Row],[Тип поставки]],StatTbl[Join],StatTbl[Status])</f>
        <v>Игнорируем</v>
      </c>
    </row>
    <row r="1155" spans="4:15" x14ac:dyDescent="0.45">
      <c r="D1155" t="s">
        <v>354</v>
      </c>
      <c r="E1155" t="s">
        <v>30</v>
      </c>
      <c r="F1155" t="s">
        <v>108</v>
      </c>
      <c r="M1155" t="b">
        <v>0</v>
      </c>
      <c r="N1155" t="b">
        <v>1</v>
      </c>
      <c r="O1155" t="str">
        <f>_xlfn.XLOOKUP(WB_cost[[#This Row],[Склад]]&amp;WB_cost[[#This Row],[Тип поставки]],StatTbl[Join],StatTbl[Status])</f>
        <v>Игнорируем</v>
      </c>
    </row>
    <row r="1156" spans="4:15" x14ac:dyDescent="0.45">
      <c r="D1156" t="s">
        <v>357</v>
      </c>
      <c r="E1156" t="s">
        <v>30</v>
      </c>
      <c r="F1156" t="s">
        <v>108</v>
      </c>
      <c r="M1156" t="b">
        <v>0</v>
      </c>
      <c r="N1156" t="b">
        <v>1</v>
      </c>
      <c r="O1156" t="str">
        <f>_xlfn.XLOOKUP(WB_cost[[#This Row],[Склад]]&amp;WB_cost[[#This Row],[Тип поставки]],StatTbl[Join],StatTbl[Status])</f>
        <v>Игнорируем</v>
      </c>
    </row>
    <row r="1157" spans="4:15" x14ac:dyDescent="0.45">
      <c r="D1157" t="s">
        <v>358</v>
      </c>
      <c r="E1157" t="s">
        <v>30</v>
      </c>
      <c r="F1157" t="s">
        <v>108</v>
      </c>
      <c r="M1157" t="b">
        <v>0</v>
      </c>
      <c r="N1157" t="b">
        <v>1</v>
      </c>
      <c r="O1157" t="str">
        <f>_xlfn.XLOOKUP(WB_cost[[#This Row],[Склад]]&amp;WB_cost[[#This Row],[Тип поставки]],StatTbl[Join],StatTbl[Status])</f>
        <v>Игнорируем</v>
      </c>
    </row>
    <row r="1158" spans="4:15" x14ac:dyDescent="0.45">
      <c r="D1158" t="s">
        <v>359</v>
      </c>
      <c r="E1158" t="s">
        <v>30</v>
      </c>
      <c r="F1158" t="s">
        <v>108</v>
      </c>
      <c r="M1158" t="b">
        <v>0</v>
      </c>
      <c r="N1158" t="b">
        <v>1</v>
      </c>
      <c r="O1158" t="str">
        <f>_xlfn.XLOOKUP(WB_cost[[#This Row],[Склад]]&amp;WB_cost[[#This Row],[Тип поставки]],StatTbl[Join],StatTbl[Status])</f>
        <v>Игнорируем</v>
      </c>
    </row>
    <row r="1159" spans="4:15" x14ac:dyDescent="0.45">
      <c r="D1159" t="s">
        <v>260</v>
      </c>
      <c r="E1159" t="s">
        <v>30</v>
      </c>
      <c r="F1159" t="s">
        <v>6</v>
      </c>
      <c r="M1159" t="b">
        <v>0</v>
      </c>
      <c r="N1159" t="b">
        <v>1</v>
      </c>
      <c r="O1159" t="str">
        <f>_xlfn.XLOOKUP(WB_cost[[#This Row],[Склад]]&amp;WB_cost[[#This Row],[Тип поставки]],StatTbl[Join],StatTbl[Status])</f>
        <v>Игнорируем</v>
      </c>
    </row>
    <row r="1160" spans="4:15" x14ac:dyDescent="0.45">
      <c r="D1160" t="s">
        <v>261</v>
      </c>
      <c r="E1160" t="s">
        <v>30</v>
      </c>
      <c r="F1160" t="s">
        <v>6</v>
      </c>
      <c r="M1160" t="b">
        <v>0</v>
      </c>
      <c r="N1160" t="b">
        <v>1</v>
      </c>
      <c r="O1160" t="str">
        <f>_xlfn.XLOOKUP(WB_cost[[#This Row],[Склад]]&amp;WB_cost[[#This Row],[Тип поставки]],StatTbl[Join],StatTbl[Status])</f>
        <v>Игнорируем</v>
      </c>
    </row>
    <row r="1161" spans="4:15" x14ac:dyDescent="0.45">
      <c r="D1161" t="s">
        <v>262</v>
      </c>
      <c r="E1161" t="s">
        <v>30</v>
      </c>
      <c r="F1161" t="s">
        <v>6</v>
      </c>
      <c r="M1161" t="b">
        <v>0</v>
      </c>
      <c r="N1161" t="b">
        <v>1</v>
      </c>
      <c r="O1161" t="str">
        <f>_xlfn.XLOOKUP(WB_cost[[#This Row],[Склад]]&amp;WB_cost[[#This Row],[Тип поставки]],StatTbl[Join],StatTbl[Status])</f>
        <v>Игнорируем</v>
      </c>
    </row>
    <row r="1162" spans="4:15" x14ac:dyDescent="0.45">
      <c r="D1162" t="s">
        <v>263</v>
      </c>
      <c r="E1162" t="s">
        <v>30</v>
      </c>
      <c r="F1162" t="s">
        <v>6</v>
      </c>
      <c r="M1162" t="b">
        <v>0</v>
      </c>
      <c r="N1162" t="b">
        <v>1</v>
      </c>
      <c r="O1162" t="str">
        <f>_xlfn.XLOOKUP(WB_cost[[#This Row],[Склад]]&amp;WB_cost[[#This Row],[Тип поставки]],StatTbl[Join],StatTbl[Status])</f>
        <v>Игнорируем</v>
      </c>
    </row>
    <row r="1163" spans="4:15" x14ac:dyDescent="0.45">
      <c r="D1163" t="s">
        <v>264</v>
      </c>
      <c r="E1163" t="s">
        <v>30</v>
      </c>
      <c r="F1163" t="s">
        <v>6</v>
      </c>
      <c r="M1163" t="b">
        <v>0</v>
      </c>
      <c r="N1163" t="b">
        <v>1</v>
      </c>
      <c r="O1163" t="str">
        <f>_xlfn.XLOOKUP(WB_cost[[#This Row],[Склад]]&amp;WB_cost[[#This Row],[Тип поставки]],StatTbl[Join],StatTbl[Status])</f>
        <v>Игнорируем</v>
      </c>
    </row>
    <row r="1164" spans="4:15" x14ac:dyDescent="0.45">
      <c r="D1164" t="s">
        <v>285</v>
      </c>
      <c r="E1164" t="s">
        <v>30</v>
      </c>
      <c r="F1164" t="s">
        <v>6</v>
      </c>
      <c r="M1164" t="b">
        <v>0</v>
      </c>
      <c r="N1164" t="b">
        <v>1</v>
      </c>
      <c r="O1164" t="str">
        <f>_xlfn.XLOOKUP(WB_cost[[#This Row],[Склад]]&amp;WB_cost[[#This Row],[Тип поставки]],StatTbl[Join],StatTbl[Status])</f>
        <v>Игнорируем</v>
      </c>
    </row>
    <row r="1165" spans="4:15" x14ac:dyDescent="0.45">
      <c r="D1165" t="s">
        <v>286</v>
      </c>
      <c r="E1165" t="s">
        <v>30</v>
      </c>
      <c r="F1165" t="s">
        <v>6</v>
      </c>
      <c r="M1165" t="b">
        <v>0</v>
      </c>
      <c r="N1165" t="b">
        <v>1</v>
      </c>
      <c r="O1165" t="str">
        <f>_xlfn.XLOOKUP(WB_cost[[#This Row],[Склад]]&amp;WB_cost[[#This Row],[Тип поставки]],StatTbl[Join],StatTbl[Status])</f>
        <v>Игнорируем</v>
      </c>
    </row>
    <row r="1166" spans="4:15" x14ac:dyDescent="0.45">
      <c r="D1166" t="s">
        <v>287</v>
      </c>
      <c r="E1166" t="s">
        <v>30</v>
      </c>
      <c r="F1166" t="s">
        <v>6</v>
      </c>
      <c r="M1166" t="b">
        <v>0</v>
      </c>
      <c r="N1166" t="b">
        <v>1</v>
      </c>
      <c r="O1166" t="str">
        <f>_xlfn.XLOOKUP(WB_cost[[#This Row],[Склад]]&amp;WB_cost[[#This Row],[Тип поставки]],StatTbl[Join],StatTbl[Status])</f>
        <v>Игнорируем</v>
      </c>
    </row>
    <row r="1167" spans="4:15" x14ac:dyDescent="0.45">
      <c r="D1167" t="s">
        <v>288</v>
      </c>
      <c r="E1167" t="s">
        <v>30</v>
      </c>
      <c r="F1167" t="s">
        <v>6</v>
      </c>
      <c r="M1167" t="b">
        <v>0</v>
      </c>
      <c r="N1167" t="b">
        <v>1</v>
      </c>
      <c r="O1167" t="str">
        <f>_xlfn.XLOOKUP(WB_cost[[#This Row],[Склад]]&amp;WB_cost[[#This Row],[Тип поставки]],StatTbl[Join],StatTbl[Status])</f>
        <v>Игнорируем</v>
      </c>
    </row>
    <row r="1168" spans="4:15" x14ac:dyDescent="0.45">
      <c r="D1168" t="s">
        <v>289</v>
      </c>
      <c r="E1168" t="s">
        <v>30</v>
      </c>
      <c r="F1168" t="s">
        <v>6</v>
      </c>
      <c r="M1168" t="b">
        <v>0</v>
      </c>
      <c r="N1168" t="b">
        <v>1</v>
      </c>
      <c r="O1168" t="str">
        <f>_xlfn.XLOOKUP(WB_cost[[#This Row],[Склад]]&amp;WB_cost[[#This Row],[Тип поставки]],StatTbl[Join],StatTbl[Status])</f>
        <v>Игнорируем</v>
      </c>
    </row>
    <row r="1169" spans="4:15" x14ac:dyDescent="0.45">
      <c r="D1169" t="s">
        <v>353</v>
      </c>
      <c r="E1169" t="s">
        <v>30</v>
      </c>
      <c r="F1169" t="s">
        <v>6</v>
      </c>
      <c r="M1169" t="b">
        <v>0</v>
      </c>
      <c r="N1169" t="b">
        <v>1</v>
      </c>
      <c r="O1169" t="str">
        <f>_xlfn.XLOOKUP(WB_cost[[#This Row],[Склад]]&amp;WB_cost[[#This Row],[Тип поставки]],StatTbl[Join],StatTbl[Status])</f>
        <v>Игнорируем</v>
      </c>
    </row>
    <row r="1170" spans="4:15" x14ac:dyDescent="0.45">
      <c r="D1170" t="s">
        <v>354</v>
      </c>
      <c r="E1170" t="s">
        <v>30</v>
      </c>
      <c r="F1170" t="s">
        <v>6</v>
      </c>
      <c r="M1170" t="b">
        <v>0</v>
      </c>
      <c r="N1170" t="b">
        <v>1</v>
      </c>
      <c r="O1170" t="str">
        <f>_xlfn.XLOOKUP(WB_cost[[#This Row],[Склад]]&amp;WB_cost[[#This Row],[Тип поставки]],StatTbl[Join],StatTbl[Status])</f>
        <v>Игнорируем</v>
      </c>
    </row>
    <row r="1171" spans="4:15" x14ac:dyDescent="0.45">
      <c r="D1171" t="s">
        <v>357</v>
      </c>
      <c r="E1171" t="s">
        <v>30</v>
      </c>
      <c r="F1171" t="s">
        <v>6</v>
      </c>
      <c r="M1171" t="b">
        <v>0</v>
      </c>
      <c r="N1171" t="b">
        <v>1</v>
      </c>
      <c r="O1171" t="str">
        <f>_xlfn.XLOOKUP(WB_cost[[#This Row],[Склад]]&amp;WB_cost[[#This Row],[Тип поставки]],StatTbl[Join],StatTbl[Status])</f>
        <v>Игнорируем</v>
      </c>
    </row>
    <row r="1172" spans="4:15" x14ac:dyDescent="0.45">
      <c r="D1172" t="s">
        <v>358</v>
      </c>
      <c r="E1172" t="s">
        <v>30</v>
      </c>
      <c r="F1172" t="s">
        <v>6</v>
      </c>
      <c r="M1172" t="b">
        <v>0</v>
      </c>
      <c r="N1172" t="b">
        <v>1</v>
      </c>
      <c r="O1172" t="str">
        <f>_xlfn.XLOOKUP(WB_cost[[#This Row],[Склад]]&amp;WB_cost[[#This Row],[Тип поставки]],StatTbl[Join],StatTbl[Status])</f>
        <v>Игнорируем</v>
      </c>
    </row>
    <row r="1173" spans="4:15" x14ac:dyDescent="0.45">
      <c r="D1173" t="s">
        <v>359</v>
      </c>
      <c r="E1173" t="s">
        <v>30</v>
      </c>
      <c r="F1173" t="s">
        <v>6</v>
      </c>
      <c r="M1173" t="b">
        <v>0</v>
      </c>
      <c r="N1173" t="b">
        <v>1</v>
      </c>
      <c r="O1173" t="str">
        <f>_xlfn.XLOOKUP(WB_cost[[#This Row],[Склад]]&amp;WB_cost[[#This Row],[Тип поставки]],StatTbl[Join],StatTbl[Status])</f>
        <v>Игнорируем</v>
      </c>
    </row>
    <row r="1174" spans="4:15" x14ac:dyDescent="0.45">
      <c r="D1174" t="s">
        <v>260</v>
      </c>
      <c r="E1174" t="s">
        <v>29</v>
      </c>
      <c r="F1174" t="s">
        <v>107</v>
      </c>
      <c r="M1174" t="b">
        <v>1</v>
      </c>
      <c r="N1174" t="b">
        <v>1</v>
      </c>
      <c r="O1174" t="str">
        <f>_xlfn.XLOOKUP(WB_cost[[#This Row],[Склад]]&amp;WB_cost[[#This Row],[Тип поставки]],StatTbl[Join],StatTbl[Status])</f>
        <v>Игнорируем</v>
      </c>
    </row>
    <row r="1175" spans="4:15" x14ac:dyDescent="0.45">
      <c r="D1175" t="s">
        <v>261</v>
      </c>
      <c r="E1175" t="s">
        <v>29</v>
      </c>
      <c r="F1175" t="s">
        <v>107</v>
      </c>
      <c r="M1175" t="b">
        <v>1</v>
      </c>
      <c r="N1175" t="b">
        <v>1</v>
      </c>
      <c r="O1175" t="str">
        <f>_xlfn.XLOOKUP(WB_cost[[#This Row],[Склад]]&amp;WB_cost[[#This Row],[Тип поставки]],StatTbl[Join],StatTbl[Status])</f>
        <v>Игнорируем</v>
      </c>
    </row>
    <row r="1176" spans="4:15" x14ac:dyDescent="0.45">
      <c r="D1176" t="s">
        <v>262</v>
      </c>
      <c r="E1176" t="s">
        <v>29</v>
      </c>
      <c r="F1176" t="s">
        <v>107</v>
      </c>
      <c r="M1176" t="b">
        <v>1</v>
      </c>
      <c r="N1176" t="b">
        <v>1</v>
      </c>
      <c r="O1176" t="str">
        <f>_xlfn.XLOOKUP(WB_cost[[#This Row],[Склад]]&amp;WB_cost[[#This Row],[Тип поставки]],StatTbl[Join],StatTbl[Status])</f>
        <v>Игнорируем</v>
      </c>
    </row>
    <row r="1177" spans="4:15" x14ac:dyDescent="0.45">
      <c r="D1177" t="s">
        <v>263</v>
      </c>
      <c r="E1177" t="s">
        <v>29</v>
      </c>
      <c r="F1177" t="s">
        <v>107</v>
      </c>
      <c r="M1177" t="b">
        <v>1</v>
      </c>
      <c r="N1177" t="b">
        <v>1</v>
      </c>
      <c r="O1177" t="str">
        <f>_xlfn.XLOOKUP(WB_cost[[#This Row],[Склад]]&amp;WB_cost[[#This Row],[Тип поставки]],StatTbl[Join],StatTbl[Status])</f>
        <v>Игнорируем</v>
      </c>
    </row>
    <row r="1178" spans="4:15" x14ac:dyDescent="0.45">
      <c r="D1178" t="s">
        <v>264</v>
      </c>
      <c r="E1178" t="s">
        <v>29</v>
      </c>
      <c r="F1178" t="s">
        <v>107</v>
      </c>
      <c r="M1178" t="b">
        <v>1</v>
      </c>
      <c r="N1178" t="b">
        <v>1</v>
      </c>
      <c r="O1178" t="str">
        <f>_xlfn.XLOOKUP(WB_cost[[#This Row],[Склад]]&amp;WB_cost[[#This Row],[Тип поставки]],StatTbl[Join],StatTbl[Status])</f>
        <v>Игнорируем</v>
      </c>
    </row>
    <row r="1179" spans="4:15" x14ac:dyDescent="0.45">
      <c r="D1179" t="s">
        <v>285</v>
      </c>
      <c r="E1179" t="s">
        <v>29</v>
      </c>
      <c r="F1179" t="s">
        <v>107</v>
      </c>
      <c r="M1179" t="b">
        <v>1</v>
      </c>
      <c r="N1179" t="b">
        <v>1</v>
      </c>
      <c r="O1179" t="str">
        <f>_xlfn.XLOOKUP(WB_cost[[#This Row],[Склад]]&amp;WB_cost[[#This Row],[Тип поставки]],StatTbl[Join],StatTbl[Status])</f>
        <v>Игнорируем</v>
      </c>
    </row>
    <row r="1180" spans="4:15" x14ac:dyDescent="0.45">
      <c r="D1180" t="s">
        <v>286</v>
      </c>
      <c r="E1180" t="s">
        <v>29</v>
      </c>
      <c r="F1180" t="s">
        <v>107</v>
      </c>
      <c r="M1180" t="b">
        <v>1</v>
      </c>
      <c r="N1180" t="b">
        <v>1</v>
      </c>
      <c r="O1180" t="str">
        <f>_xlfn.XLOOKUP(WB_cost[[#This Row],[Склад]]&amp;WB_cost[[#This Row],[Тип поставки]],StatTbl[Join],StatTbl[Status])</f>
        <v>Игнорируем</v>
      </c>
    </row>
    <row r="1181" spans="4:15" x14ac:dyDescent="0.45">
      <c r="D1181" t="s">
        <v>287</v>
      </c>
      <c r="E1181" t="s">
        <v>29</v>
      </c>
      <c r="F1181" t="s">
        <v>107</v>
      </c>
      <c r="M1181" t="b">
        <v>1</v>
      </c>
      <c r="N1181" t="b">
        <v>1</v>
      </c>
      <c r="O1181" t="str">
        <f>_xlfn.XLOOKUP(WB_cost[[#This Row],[Склад]]&amp;WB_cost[[#This Row],[Тип поставки]],StatTbl[Join],StatTbl[Status])</f>
        <v>Игнорируем</v>
      </c>
    </row>
    <row r="1182" spans="4:15" x14ac:dyDescent="0.45">
      <c r="D1182" t="s">
        <v>288</v>
      </c>
      <c r="E1182" t="s">
        <v>29</v>
      </c>
      <c r="F1182" t="s">
        <v>107</v>
      </c>
      <c r="M1182" t="b">
        <v>1</v>
      </c>
      <c r="N1182" t="b">
        <v>1</v>
      </c>
      <c r="O1182" t="str">
        <f>_xlfn.XLOOKUP(WB_cost[[#This Row],[Склад]]&amp;WB_cost[[#This Row],[Тип поставки]],StatTbl[Join],StatTbl[Status])</f>
        <v>Игнорируем</v>
      </c>
    </row>
    <row r="1183" spans="4:15" x14ac:dyDescent="0.45">
      <c r="D1183" t="s">
        <v>289</v>
      </c>
      <c r="E1183" t="s">
        <v>29</v>
      </c>
      <c r="F1183" t="s">
        <v>107</v>
      </c>
      <c r="M1183" t="b">
        <v>1</v>
      </c>
      <c r="N1183" t="b">
        <v>1</v>
      </c>
      <c r="O1183" t="str">
        <f>_xlfn.XLOOKUP(WB_cost[[#This Row],[Склад]]&amp;WB_cost[[#This Row],[Тип поставки]],StatTbl[Join],StatTbl[Status])</f>
        <v>Игнорируем</v>
      </c>
    </row>
    <row r="1184" spans="4:15" x14ac:dyDescent="0.45">
      <c r="D1184" t="s">
        <v>353</v>
      </c>
      <c r="E1184" t="s">
        <v>29</v>
      </c>
      <c r="F1184" t="s">
        <v>107</v>
      </c>
      <c r="M1184" t="b">
        <v>1</v>
      </c>
      <c r="N1184" t="b">
        <v>1</v>
      </c>
      <c r="O1184" t="str">
        <f>_xlfn.XLOOKUP(WB_cost[[#This Row],[Склад]]&amp;WB_cost[[#This Row],[Тип поставки]],StatTbl[Join],StatTbl[Status])</f>
        <v>Игнорируем</v>
      </c>
    </row>
    <row r="1185" spans="4:15" x14ac:dyDescent="0.45">
      <c r="D1185" t="s">
        <v>354</v>
      </c>
      <c r="E1185" t="s">
        <v>29</v>
      </c>
      <c r="F1185" t="s">
        <v>107</v>
      </c>
      <c r="M1185" t="b">
        <v>1</v>
      </c>
      <c r="N1185" t="b">
        <v>1</v>
      </c>
      <c r="O1185" t="str">
        <f>_xlfn.XLOOKUP(WB_cost[[#This Row],[Склад]]&amp;WB_cost[[#This Row],[Тип поставки]],StatTbl[Join],StatTbl[Status])</f>
        <v>Игнорируем</v>
      </c>
    </row>
    <row r="1186" spans="4:15" x14ac:dyDescent="0.45">
      <c r="D1186" t="s">
        <v>357</v>
      </c>
      <c r="E1186" t="s">
        <v>29</v>
      </c>
      <c r="F1186" t="s">
        <v>107</v>
      </c>
      <c r="M1186" t="b">
        <v>1</v>
      </c>
      <c r="N1186" t="b">
        <v>1</v>
      </c>
      <c r="O1186" t="str">
        <f>_xlfn.XLOOKUP(WB_cost[[#This Row],[Склад]]&amp;WB_cost[[#This Row],[Тип поставки]],StatTbl[Join],StatTbl[Status])</f>
        <v>Игнорируем</v>
      </c>
    </row>
    <row r="1187" spans="4:15" x14ac:dyDescent="0.45">
      <c r="D1187" t="s">
        <v>358</v>
      </c>
      <c r="E1187" t="s">
        <v>29</v>
      </c>
      <c r="F1187" t="s">
        <v>107</v>
      </c>
      <c r="M1187" t="b">
        <v>1</v>
      </c>
      <c r="N1187" t="b">
        <v>1</v>
      </c>
      <c r="O1187" t="str">
        <f>_xlfn.XLOOKUP(WB_cost[[#This Row],[Склад]]&amp;WB_cost[[#This Row],[Тип поставки]],StatTbl[Join],StatTbl[Status])</f>
        <v>Игнорируем</v>
      </c>
    </row>
    <row r="1188" spans="4:15" x14ac:dyDescent="0.45">
      <c r="D1188" t="s">
        <v>359</v>
      </c>
      <c r="E1188" t="s">
        <v>29</v>
      </c>
      <c r="F1188" t="s">
        <v>107</v>
      </c>
      <c r="M1188" t="b">
        <v>1</v>
      </c>
      <c r="N1188" t="b">
        <v>1</v>
      </c>
      <c r="O1188" t="str">
        <f>_xlfn.XLOOKUP(WB_cost[[#This Row],[Склад]]&amp;WB_cost[[#This Row],[Тип поставки]],StatTbl[Join],StatTbl[Status])</f>
        <v>Игнорируем</v>
      </c>
    </row>
    <row r="1189" spans="4:15" x14ac:dyDescent="0.45">
      <c r="D1189" t="s">
        <v>260</v>
      </c>
      <c r="E1189" t="s">
        <v>29</v>
      </c>
      <c r="F1189" t="s">
        <v>108</v>
      </c>
      <c r="M1189" t="b">
        <v>0</v>
      </c>
      <c r="N1189" t="b">
        <v>1</v>
      </c>
      <c r="O1189" t="str">
        <f>_xlfn.XLOOKUP(WB_cost[[#This Row],[Склад]]&amp;WB_cost[[#This Row],[Тип поставки]],StatTbl[Join],StatTbl[Status])</f>
        <v>Игнорируем</v>
      </c>
    </row>
    <row r="1190" spans="4:15" x14ac:dyDescent="0.45">
      <c r="D1190" t="s">
        <v>261</v>
      </c>
      <c r="E1190" t="s">
        <v>29</v>
      </c>
      <c r="F1190" t="s">
        <v>108</v>
      </c>
      <c r="M1190" t="b">
        <v>0</v>
      </c>
      <c r="N1190" t="b">
        <v>1</v>
      </c>
      <c r="O1190" t="str">
        <f>_xlfn.XLOOKUP(WB_cost[[#This Row],[Склад]]&amp;WB_cost[[#This Row],[Тип поставки]],StatTbl[Join],StatTbl[Status])</f>
        <v>Игнорируем</v>
      </c>
    </row>
    <row r="1191" spans="4:15" x14ac:dyDescent="0.45">
      <c r="D1191" t="s">
        <v>262</v>
      </c>
      <c r="E1191" t="s">
        <v>29</v>
      </c>
      <c r="F1191" t="s">
        <v>108</v>
      </c>
      <c r="M1191" t="b">
        <v>0</v>
      </c>
      <c r="N1191" t="b">
        <v>1</v>
      </c>
      <c r="O1191" t="str">
        <f>_xlfn.XLOOKUP(WB_cost[[#This Row],[Склад]]&amp;WB_cost[[#This Row],[Тип поставки]],StatTbl[Join],StatTbl[Status])</f>
        <v>Игнорируем</v>
      </c>
    </row>
    <row r="1192" spans="4:15" x14ac:dyDescent="0.45">
      <c r="D1192" t="s">
        <v>263</v>
      </c>
      <c r="E1192" t="s">
        <v>29</v>
      </c>
      <c r="F1192" t="s">
        <v>108</v>
      </c>
      <c r="M1192" t="b">
        <v>0</v>
      </c>
      <c r="N1192" t="b">
        <v>1</v>
      </c>
      <c r="O1192" t="str">
        <f>_xlfn.XLOOKUP(WB_cost[[#This Row],[Склад]]&amp;WB_cost[[#This Row],[Тип поставки]],StatTbl[Join],StatTbl[Status])</f>
        <v>Игнорируем</v>
      </c>
    </row>
    <row r="1193" spans="4:15" x14ac:dyDescent="0.45">
      <c r="D1193" t="s">
        <v>264</v>
      </c>
      <c r="E1193" t="s">
        <v>29</v>
      </c>
      <c r="F1193" t="s">
        <v>108</v>
      </c>
      <c r="M1193" t="b">
        <v>0</v>
      </c>
      <c r="N1193" t="b">
        <v>1</v>
      </c>
      <c r="O1193" t="str">
        <f>_xlfn.XLOOKUP(WB_cost[[#This Row],[Склад]]&amp;WB_cost[[#This Row],[Тип поставки]],StatTbl[Join],StatTbl[Status])</f>
        <v>Игнорируем</v>
      </c>
    </row>
    <row r="1194" spans="4:15" x14ac:dyDescent="0.45">
      <c r="D1194" t="s">
        <v>285</v>
      </c>
      <c r="E1194" t="s">
        <v>29</v>
      </c>
      <c r="F1194" t="s">
        <v>108</v>
      </c>
      <c r="M1194" t="b">
        <v>0</v>
      </c>
      <c r="N1194" t="b">
        <v>1</v>
      </c>
      <c r="O1194" t="str">
        <f>_xlfn.XLOOKUP(WB_cost[[#This Row],[Склад]]&amp;WB_cost[[#This Row],[Тип поставки]],StatTbl[Join],StatTbl[Status])</f>
        <v>Игнорируем</v>
      </c>
    </row>
    <row r="1195" spans="4:15" x14ac:dyDescent="0.45">
      <c r="D1195" t="s">
        <v>286</v>
      </c>
      <c r="E1195" t="s">
        <v>29</v>
      </c>
      <c r="F1195" t="s">
        <v>108</v>
      </c>
      <c r="M1195" t="b">
        <v>0</v>
      </c>
      <c r="N1195" t="b">
        <v>1</v>
      </c>
      <c r="O1195" t="str">
        <f>_xlfn.XLOOKUP(WB_cost[[#This Row],[Склад]]&amp;WB_cost[[#This Row],[Тип поставки]],StatTbl[Join],StatTbl[Status])</f>
        <v>Игнорируем</v>
      </c>
    </row>
    <row r="1196" spans="4:15" x14ac:dyDescent="0.45">
      <c r="D1196" t="s">
        <v>287</v>
      </c>
      <c r="E1196" t="s">
        <v>29</v>
      </c>
      <c r="F1196" t="s">
        <v>108</v>
      </c>
      <c r="M1196" t="b">
        <v>0</v>
      </c>
      <c r="N1196" t="b">
        <v>1</v>
      </c>
      <c r="O1196" t="str">
        <f>_xlfn.XLOOKUP(WB_cost[[#This Row],[Склад]]&amp;WB_cost[[#This Row],[Тип поставки]],StatTbl[Join],StatTbl[Status])</f>
        <v>Игнорируем</v>
      </c>
    </row>
    <row r="1197" spans="4:15" x14ac:dyDescent="0.45">
      <c r="D1197" t="s">
        <v>288</v>
      </c>
      <c r="E1197" t="s">
        <v>29</v>
      </c>
      <c r="F1197" t="s">
        <v>108</v>
      </c>
      <c r="M1197" t="b">
        <v>0</v>
      </c>
      <c r="N1197" t="b">
        <v>1</v>
      </c>
      <c r="O1197" t="str">
        <f>_xlfn.XLOOKUP(WB_cost[[#This Row],[Склад]]&amp;WB_cost[[#This Row],[Тип поставки]],StatTbl[Join],StatTbl[Status])</f>
        <v>Игнорируем</v>
      </c>
    </row>
    <row r="1198" spans="4:15" x14ac:dyDescent="0.45">
      <c r="D1198" t="s">
        <v>289</v>
      </c>
      <c r="E1198" t="s">
        <v>29</v>
      </c>
      <c r="F1198" t="s">
        <v>108</v>
      </c>
      <c r="M1198" t="b">
        <v>0</v>
      </c>
      <c r="N1198" t="b">
        <v>1</v>
      </c>
      <c r="O1198" t="str">
        <f>_xlfn.XLOOKUP(WB_cost[[#This Row],[Склад]]&amp;WB_cost[[#This Row],[Тип поставки]],StatTbl[Join],StatTbl[Status])</f>
        <v>Игнорируем</v>
      </c>
    </row>
    <row r="1199" spans="4:15" x14ac:dyDescent="0.45">
      <c r="D1199" t="s">
        <v>353</v>
      </c>
      <c r="E1199" t="s">
        <v>29</v>
      </c>
      <c r="F1199" t="s">
        <v>108</v>
      </c>
      <c r="M1199" t="b">
        <v>0</v>
      </c>
      <c r="N1199" t="b">
        <v>1</v>
      </c>
      <c r="O1199" t="str">
        <f>_xlfn.XLOOKUP(WB_cost[[#This Row],[Склад]]&amp;WB_cost[[#This Row],[Тип поставки]],StatTbl[Join],StatTbl[Status])</f>
        <v>Игнорируем</v>
      </c>
    </row>
    <row r="1200" spans="4:15" x14ac:dyDescent="0.45">
      <c r="D1200" t="s">
        <v>354</v>
      </c>
      <c r="E1200" t="s">
        <v>29</v>
      </c>
      <c r="F1200" t="s">
        <v>108</v>
      </c>
      <c r="M1200" t="b">
        <v>0</v>
      </c>
      <c r="N1200" t="b">
        <v>1</v>
      </c>
      <c r="O1200" t="str">
        <f>_xlfn.XLOOKUP(WB_cost[[#This Row],[Склад]]&amp;WB_cost[[#This Row],[Тип поставки]],StatTbl[Join],StatTbl[Status])</f>
        <v>Игнорируем</v>
      </c>
    </row>
    <row r="1201" spans="4:15" x14ac:dyDescent="0.45">
      <c r="D1201" t="s">
        <v>357</v>
      </c>
      <c r="E1201" t="s">
        <v>29</v>
      </c>
      <c r="F1201" t="s">
        <v>108</v>
      </c>
      <c r="M1201" t="b">
        <v>0</v>
      </c>
      <c r="N1201" t="b">
        <v>1</v>
      </c>
      <c r="O1201" t="str">
        <f>_xlfn.XLOOKUP(WB_cost[[#This Row],[Склад]]&amp;WB_cost[[#This Row],[Тип поставки]],StatTbl[Join],StatTbl[Status])</f>
        <v>Игнорируем</v>
      </c>
    </row>
    <row r="1202" spans="4:15" x14ac:dyDescent="0.45">
      <c r="D1202" t="s">
        <v>358</v>
      </c>
      <c r="E1202" t="s">
        <v>29</v>
      </c>
      <c r="F1202" t="s">
        <v>108</v>
      </c>
      <c r="M1202" t="b">
        <v>0</v>
      </c>
      <c r="N1202" t="b">
        <v>1</v>
      </c>
      <c r="O1202" t="str">
        <f>_xlfn.XLOOKUP(WB_cost[[#This Row],[Склад]]&amp;WB_cost[[#This Row],[Тип поставки]],StatTbl[Join],StatTbl[Status])</f>
        <v>Игнорируем</v>
      </c>
    </row>
    <row r="1203" spans="4:15" x14ac:dyDescent="0.45">
      <c r="D1203" t="s">
        <v>359</v>
      </c>
      <c r="E1203" t="s">
        <v>29</v>
      </c>
      <c r="F1203" t="s">
        <v>108</v>
      </c>
      <c r="M1203" t="b">
        <v>0</v>
      </c>
      <c r="N1203" t="b">
        <v>1</v>
      </c>
      <c r="O1203" t="str">
        <f>_xlfn.XLOOKUP(WB_cost[[#This Row],[Склад]]&amp;WB_cost[[#This Row],[Тип поставки]],StatTbl[Join],StatTbl[Status])</f>
        <v>Игнорируем</v>
      </c>
    </row>
    <row r="1204" spans="4:15" x14ac:dyDescent="0.45">
      <c r="D1204" t="s">
        <v>260</v>
      </c>
      <c r="E1204" t="s">
        <v>29</v>
      </c>
      <c r="F1204" t="s">
        <v>6</v>
      </c>
      <c r="M1204" t="b">
        <v>0</v>
      </c>
      <c r="N1204" t="b">
        <v>1</v>
      </c>
      <c r="O1204" t="str">
        <f>_xlfn.XLOOKUP(WB_cost[[#This Row],[Склад]]&amp;WB_cost[[#This Row],[Тип поставки]],StatTbl[Join],StatTbl[Status])</f>
        <v>Игнорируем</v>
      </c>
    </row>
    <row r="1205" spans="4:15" x14ac:dyDescent="0.45">
      <c r="D1205" t="s">
        <v>261</v>
      </c>
      <c r="E1205" t="s">
        <v>29</v>
      </c>
      <c r="F1205" t="s">
        <v>6</v>
      </c>
      <c r="M1205" t="b">
        <v>0</v>
      </c>
      <c r="N1205" t="b">
        <v>1</v>
      </c>
      <c r="O1205" t="str">
        <f>_xlfn.XLOOKUP(WB_cost[[#This Row],[Склад]]&amp;WB_cost[[#This Row],[Тип поставки]],StatTbl[Join],StatTbl[Status])</f>
        <v>Игнорируем</v>
      </c>
    </row>
    <row r="1206" spans="4:15" x14ac:dyDescent="0.45">
      <c r="D1206" t="s">
        <v>262</v>
      </c>
      <c r="E1206" t="s">
        <v>29</v>
      </c>
      <c r="F1206" t="s">
        <v>6</v>
      </c>
      <c r="M1206" t="b">
        <v>0</v>
      </c>
      <c r="N1206" t="b">
        <v>1</v>
      </c>
      <c r="O1206" t="str">
        <f>_xlfn.XLOOKUP(WB_cost[[#This Row],[Склад]]&amp;WB_cost[[#This Row],[Тип поставки]],StatTbl[Join],StatTbl[Status])</f>
        <v>Игнорируем</v>
      </c>
    </row>
    <row r="1207" spans="4:15" x14ac:dyDescent="0.45">
      <c r="D1207" t="s">
        <v>263</v>
      </c>
      <c r="E1207" t="s">
        <v>29</v>
      </c>
      <c r="F1207" t="s">
        <v>6</v>
      </c>
      <c r="M1207" t="b">
        <v>0</v>
      </c>
      <c r="N1207" t="b">
        <v>1</v>
      </c>
      <c r="O1207" t="str">
        <f>_xlfn.XLOOKUP(WB_cost[[#This Row],[Склад]]&amp;WB_cost[[#This Row],[Тип поставки]],StatTbl[Join],StatTbl[Status])</f>
        <v>Игнорируем</v>
      </c>
    </row>
    <row r="1208" spans="4:15" x14ac:dyDescent="0.45">
      <c r="D1208" t="s">
        <v>264</v>
      </c>
      <c r="E1208" t="s">
        <v>29</v>
      </c>
      <c r="F1208" t="s">
        <v>6</v>
      </c>
      <c r="M1208" t="b">
        <v>0</v>
      </c>
      <c r="N1208" t="b">
        <v>1</v>
      </c>
      <c r="O1208" t="str">
        <f>_xlfn.XLOOKUP(WB_cost[[#This Row],[Склад]]&amp;WB_cost[[#This Row],[Тип поставки]],StatTbl[Join],StatTbl[Status])</f>
        <v>Игнорируем</v>
      </c>
    </row>
    <row r="1209" spans="4:15" x14ac:dyDescent="0.45">
      <c r="D1209" t="s">
        <v>285</v>
      </c>
      <c r="E1209" t="s">
        <v>29</v>
      </c>
      <c r="F1209" t="s">
        <v>6</v>
      </c>
      <c r="M1209" t="b">
        <v>0</v>
      </c>
      <c r="N1209" t="b">
        <v>1</v>
      </c>
      <c r="O1209" t="str">
        <f>_xlfn.XLOOKUP(WB_cost[[#This Row],[Склад]]&amp;WB_cost[[#This Row],[Тип поставки]],StatTbl[Join],StatTbl[Status])</f>
        <v>Игнорируем</v>
      </c>
    </row>
    <row r="1210" spans="4:15" x14ac:dyDescent="0.45">
      <c r="D1210" t="s">
        <v>286</v>
      </c>
      <c r="E1210" t="s">
        <v>29</v>
      </c>
      <c r="F1210" t="s">
        <v>6</v>
      </c>
      <c r="M1210" t="b">
        <v>0</v>
      </c>
      <c r="N1210" t="b">
        <v>1</v>
      </c>
      <c r="O1210" t="str">
        <f>_xlfn.XLOOKUP(WB_cost[[#This Row],[Склад]]&amp;WB_cost[[#This Row],[Тип поставки]],StatTbl[Join],StatTbl[Status])</f>
        <v>Игнорируем</v>
      </c>
    </row>
    <row r="1211" spans="4:15" x14ac:dyDescent="0.45">
      <c r="D1211" t="s">
        <v>287</v>
      </c>
      <c r="E1211" t="s">
        <v>29</v>
      </c>
      <c r="F1211" t="s">
        <v>6</v>
      </c>
      <c r="M1211" t="b">
        <v>0</v>
      </c>
      <c r="N1211" t="b">
        <v>1</v>
      </c>
      <c r="O1211" t="str">
        <f>_xlfn.XLOOKUP(WB_cost[[#This Row],[Склад]]&amp;WB_cost[[#This Row],[Тип поставки]],StatTbl[Join],StatTbl[Status])</f>
        <v>Игнорируем</v>
      </c>
    </row>
    <row r="1212" spans="4:15" x14ac:dyDescent="0.45">
      <c r="D1212" t="s">
        <v>288</v>
      </c>
      <c r="E1212" t="s">
        <v>29</v>
      </c>
      <c r="F1212" t="s">
        <v>6</v>
      </c>
      <c r="M1212" t="b">
        <v>0</v>
      </c>
      <c r="N1212" t="b">
        <v>1</v>
      </c>
      <c r="O1212" t="str">
        <f>_xlfn.XLOOKUP(WB_cost[[#This Row],[Склад]]&amp;WB_cost[[#This Row],[Тип поставки]],StatTbl[Join],StatTbl[Status])</f>
        <v>Игнорируем</v>
      </c>
    </row>
    <row r="1213" spans="4:15" x14ac:dyDescent="0.45">
      <c r="D1213" t="s">
        <v>289</v>
      </c>
      <c r="E1213" t="s">
        <v>29</v>
      </c>
      <c r="F1213" t="s">
        <v>6</v>
      </c>
      <c r="M1213" t="b">
        <v>0</v>
      </c>
      <c r="N1213" t="b">
        <v>1</v>
      </c>
      <c r="O1213" t="str">
        <f>_xlfn.XLOOKUP(WB_cost[[#This Row],[Склад]]&amp;WB_cost[[#This Row],[Тип поставки]],StatTbl[Join],StatTbl[Status])</f>
        <v>Игнорируем</v>
      </c>
    </row>
    <row r="1214" spans="4:15" x14ac:dyDescent="0.45">
      <c r="D1214" t="s">
        <v>353</v>
      </c>
      <c r="E1214" t="s">
        <v>29</v>
      </c>
      <c r="F1214" t="s">
        <v>6</v>
      </c>
      <c r="M1214" t="b">
        <v>0</v>
      </c>
      <c r="N1214" t="b">
        <v>1</v>
      </c>
      <c r="O1214" t="str">
        <f>_xlfn.XLOOKUP(WB_cost[[#This Row],[Склад]]&amp;WB_cost[[#This Row],[Тип поставки]],StatTbl[Join],StatTbl[Status])</f>
        <v>Игнорируем</v>
      </c>
    </row>
    <row r="1215" spans="4:15" x14ac:dyDescent="0.45">
      <c r="D1215" t="s">
        <v>354</v>
      </c>
      <c r="E1215" t="s">
        <v>29</v>
      </c>
      <c r="F1215" t="s">
        <v>6</v>
      </c>
      <c r="M1215" t="b">
        <v>0</v>
      </c>
      <c r="N1215" t="b">
        <v>1</v>
      </c>
      <c r="O1215" t="str">
        <f>_xlfn.XLOOKUP(WB_cost[[#This Row],[Склад]]&amp;WB_cost[[#This Row],[Тип поставки]],StatTbl[Join],StatTbl[Status])</f>
        <v>Игнорируем</v>
      </c>
    </row>
    <row r="1216" spans="4:15" x14ac:dyDescent="0.45">
      <c r="D1216" t="s">
        <v>357</v>
      </c>
      <c r="E1216" t="s">
        <v>29</v>
      </c>
      <c r="F1216" t="s">
        <v>6</v>
      </c>
      <c r="M1216" t="b">
        <v>0</v>
      </c>
      <c r="N1216" t="b">
        <v>1</v>
      </c>
      <c r="O1216" t="str">
        <f>_xlfn.XLOOKUP(WB_cost[[#This Row],[Склад]]&amp;WB_cost[[#This Row],[Тип поставки]],StatTbl[Join],StatTbl[Status])</f>
        <v>Игнорируем</v>
      </c>
    </row>
    <row r="1217" spans="4:15" x14ac:dyDescent="0.45">
      <c r="D1217" t="s">
        <v>358</v>
      </c>
      <c r="E1217" t="s">
        <v>29</v>
      </c>
      <c r="F1217" t="s">
        <v>6</v>
      </c>
      <c r="M1217" t="b">
        <v>0</v>
      </c>
      <c r="N1217" t="b">
        <v>1</v>
      </c>
      <c r="O1217" t="str">
        <f>_xlfn.XLOOKUP(WB_cost[[#This Row],[Склад]]&amp;WB_cost[[#This Row],[Тип поставки]],StatTbl[Join],StatTbl[Status])</f>
        <v>Игнорируем</v>
      </c>
    </row>
    <row r="1218" spans="4:15" x14ac:dyDescent="0.45">
      <c r="D1218" t="s">
        <v>359</v>
      </c>
      <c r="E1218" t="s">
        <v>29</v>
      </c>
      <c r="F1218" t="s">
        <v>6</v>
      </c>
      <c r="M1218" t="b">
        <v>0</v>
      </c>
      <c r="N1218" t="b">
        <v>1</v>
      </c>
      <c r="O1218" t="str">
        <f>_xlfn.XLOOKUP(WB_cost[[#This Row],[Склад]]&amp;WB_cost[[#This Row],[Тип поставки]],StatTbl[Join],StatTbl[Status])</f>
        <v>Игнорируем</v>
      </c>
    </row>
    <row r="1219" spans="4:15" x14ac:dyDescent="0.45">
      <c r="D1219" t="s">
        <v>260</v>
      </c>
      <c r="E1219" t="s">
        <v>31</v>
      </c>
      <c r="F1219" t="s">
        <v>107</v>
      </c>
      <c r="M1219" t="b">
        <v>0</v>
      </c>
      <c r="N1219" t="b">
        <v>1</v>
      </c>
      <c r="O1219" t="str">
        <f>_xlfn.XLOOKUP(WB_cost[[#This Row],[Склад]]&amp;WB_cost[[#This Row],[Тип поставки]],StatTbl[Join],StatTbl[Status])</f>
        <v>Игнорируем</v>
      </c>
    </row>
    <row r="1220" spans="4:15" x14ac:dyDescent="0.45">
      <c r="D1220" t="s">
        <v>261</v>
      </c>
      <c r="E1220" t="s">
        <v>31</v>
      </c>
      <c r="F1220" t="s">
        <v>107</v>
      </c>
      <c r="M1220" t="b">
        <v>0</v>
      </c>
      <c r="N1220" t="b">
        <v>1</v>
      </c>
      <c r="O1220" t="str">
        <f>_xlfn.XLOOKUP(WB_cost[[#This Row],[Склад]]&amp;WB_cost[[#This Row],[Тип поставки]],StatTbl[Join],StatTbl[Status])</f>
        <v>Игнорируем</v>
      </c>
    </row>
    <row r="1221" spans="4:15" x14ac:dyDescent="0.45">
      <c r="D1221" t="s">
        <v>262</v>
      </c>
      <c r="E1221" t="s">
        <v>31</v>
      </c>
      <c r="F1221" t="s">
        <v>107</v>
      </c>
      <c r="M1221" t="b">
        <v>0</v>
      </c>
      <c r="N1221" t="b">
        <v>1</v>
      </c>
      <c r="O1221" t="str">
        <f>_xlfn.XLOOKUP(WB_cost[[#This Row],[Склад]]&amp;WB_cost[[#This Row],[Тип поставки]],StatTbl[Join],StatTbl[Status])</f>
        <v>Игнорируем</v>
      </c>
    </row>
    <row r="1222" spans="4:15" x14ac:dyDescent="0.45">
      <c r="D1222" t="s">
        <v>263</v>
      </c>
      <c r="E1222" t="s">
        <v>31</v>
      </c>
      <c r="F1222" t="s">
        <v>107</v>
      </c>
      <c r="M1222" t="b">
        <v>0</v>
      </c>
      <c r="N1222" t="b">
        <v>1</v>
      </c>
      <c r="O1222" t="str">
        <f>_xlfn.XLOOKUP(WB_cost[[#This Row],[Склад]]&amp;WB_cost[[#This Row],[Тип поставки]],StatTbl[Join],StatTbl[Status])</f>
        <v>Игнорируем</v>
      </c>
    </row>
    <row r="1223" spans="4:15" x14ac:dyDescent="0.45">
      <c r="D1223" t="s">
        <v>264</v>
      </c>
      <c r="E1223" t="s">
        <v>31</v>
      </c>
      <c r="F1223" t="s">
        <v>107</v>
      </c>
      <c r="M1223" t="b">
        <v>0</v>
      </c>
      <c r="N1223" t="b">
        <v>1</v>
      </c>
      <c r="O1223" t="str">
        <f>_xlfn.XLOOKUP(WB_cost[[#This Row],[Склад]]&amp;WB_cost[[#This Row],[Тип поставки]],StatTbl[Join],StatTbl[Status])</f>
        <v>Игнорируем</v>
      </c>
    </row>
    <row r="1224" spans="4:15" x14ac:dyDescent="0.45">
      <c r="D1224" t="s">
        <v>285</v>
      </c>
      <c r="E1224" t="s">
        <v>31</v>
      </c>
      <c r="F1224" t="s">
        <v>107</v>
      </c>
      <c r="M1224" t="b">
        <v>0</v>
      </c>
      <c r="N1224" t="b">
        <v>1</v>
      </c>
      <c r="O1224" t="str">
        <f>_xlfn.XLOOKUP(WB_cost[[#This Row],[Склад]]&amp;WB_cost[[#This Row],[Тип поставки]],StatTbl[Join],StatTbl[Status])</f>
        <v>Игнорируем</v>
      </c>
    </row>
    <row r="1225" spans="4:15" x14ac:dyDescent="0.45">
      <c r="D1225" t="s">
        <v>286</v>
      </c>
      <c r="E1225" t="s">
        <v>31</v>
      </c>
      <c r="F1225" t="s">
        <v>107</v>
      </c>
      <c r="M1225" t="b">
        <v>0</v>
      </c>
      <c r="N1225" t="b">
        <v>1</v>
      </c>
      <c r="O1225" t="str">
        <f>_xlfn.XLOOKUP(WB_cost[[#This Row],[Склад]]&amp;WB_cost[[#This Row],[Тип поставки]],StatTbl[Join],StatTbl[Status])</f>
        <v>Игнорируем</v>
      </c>
    </row>
    <row r="1226" spans="4:15" x14ac:dyDescent="0.45">
      <c r="D1226" t="s">
        <v>287</v>
      </c>
      <c r="E1226" t="s">
        <v>31</v>
      </c>
      <c r="F1226" t="s">
        <v>107</v>
      </c>
      <c r="M1226" t="b">
        <v>0</v>
      </c>
      <c r="N1226" t="b">
        <v>1</v>
      </c>
      <c r="O1226" t="str">
        <f>_xlfn.XLOOKUP(WB_cost[[#This Row],[Склад]]&amp;WB_cost[[#This Row],[Тип поставки]],StatTbl[Join],StatTbl[Status])</f>
        <v>Игнорируем</v>
      </c>
    </row>
    <row r="1227" spans="4:15" x14ac:dyDescent="0.45">
      <c r="D1227" t="s">
        <v>288</v>
      </c>
      <c r="E1227" t="s">
        <v>31</v>
      </c>
      <c r="F1227" t="s">
        <v>107</v>
      </c>
      <c r="M1227" t="b">
        <v>0</v>
      </c>
      <c r="N1227" t="b">
        <v>1</v>
      </c>
      <c r="O1227" t="str">
        <f>_xlfn.XLOOKUP(WB_cost[[#This Row],[Склад]]&amp;WB_cost[[#This Row],[Тип поставки]],StatTbl[Join],StatTbl[Status])</f>
        <v>Игнорируем</v>
      </c>
    </row>
    <row r="1228" spans="4:15" x14ac:dyDescent="0.45">
      <c r="D1228" t="s">
        <v>289</v>
      </c>
      <c r="E1228" t="s">
        <v>31</v>
      </c>
      <c r="F1228" t="s">
        <v>107</v>
      </c>
      <c r="M1228" t="b">
        <v>0</v>
      </c>
      <c r="N1228" t="b">
        <v>1</v>
      </c>
      <c r="O1228" t="str">
        <f>_xlfn.XLOOKUP(WB_cost[[#This Row],[Склад]]&amp;WB_cost[[#This Row],[Тип поставки]],StatTbl[Join],StatTbl[Status])</f>
        <v>Игнорируем</v>
      </c>
    </row>
    <row r="1229" spans="4:15" x14ac:dyDescent="0.45">
      <c r="D1229" t="s">
        <v>353</v>
      </c>
      <c r="E1229" t="s">
        <v>31</v>
      </c>
      <c r="F1229" t="s">
        <v>107</v>
      </c>
      <c r="M1229" t="b">
        <v>0</v>
      </c>
      <c r="N1229" t="b">
        <v>1</v>
      </c>
      <c r="O1229" t="str">
        <f>_xlfn.XLOOKUP(WB_cost[[#This Row],[Склад]]&amp;WB_cost[[#This Row],[Тип поставки]],StatTbl[Join],StatTbl[Status])</f>
        <v>Игнорируем</v>
      </c>
    </row>
    <row r="1230" spans="4:15" x14ac:dyDescent="0.45">
      <c r="D1230" t="s">
        <v>354</v>
      </c>
      <c r="E1230" t="s">
        <v>31</v>
      </c>
      <c r="F1230" t="s">
        <v>107</v>
      </c>
      <c r="M1230" t="b">
        <v>0</v>
      </c>
      <c r="N1230" t="b">
        <v>1</v>
      </c>
      <c r="O1230" t="str">
        <f>_xlfn.XLOOKUP(WB_cost[[#This Row],[Склад]]&amp;WB_cost[[#This Row],[Тип поставки]],StatTbl[Join],StatTbl[Status])</f>
        <v>Игнорируем</v>
      </c>
    </row>
    <row r="1231" spans="4:15" x14ac:dyDescent="0.45">
      <c r="D1231" t="s">
        <v>357</v>
      </c>
      <c r="E1231" t="s">
        <v>31</v>
      </c>
      <c r="F1231" t="s">
        <v>107</v>
      </c>
      <c r="M1231" t="b">
        <v>0</v>
      </c>
      <c r="N1231" t="b">
        <v>1</v>
      </c>
      <c r="O1231" t="str">
        <f>_xlfn.XLOOKUP(WB_cost[[#This Row],[Склад]]&amp;WB_cost[[#This Row],[Тип поставки]],StatTbl[Join],StatTbl[Status])</f>
        <v>Игнорируем</v>
      </c>
    </row>
    <row r="1232" spans="4:15" x14ac:dyDescent="0.45">
      <c r="D1232" t="s">
        <v>358</v>
      </c>
      <c r="E1232" t="s">
        <v>31</v>
      </c>
      <c r="F1232" t="s">
        <v>107</v>
      </c>
      <c r="M1232" t="b">
        <v>0</v>
      </c>
      <c r="N1232" t="b">
        <v>1</v>
      </c>
      <c r="O1232" t="str">
        <f>_xlfn.XLOOKUP(WB_cost[[#This Row],[Склад]]&amp;WB_cost[[#This Row],[Тип поставки]],StatTbl[Join],StatTbl[Status])</f>
        <v>Игнорируем</v>
      </c>
    </row>
    <row r="1233" spans="4:15" x14ac:dyDescent="0.45">
      <c r="D1233" t="s">
        <v>359</v>
      </c>
      <c r="E1233" t="s">
        <v>31</v>
      </c>
      <c r="F1233" t="s">
        <v>107</v>
      </c>
      <c r="M1233" t="b">
        <v>0</v>
      </c>
      <c r="N1233" t="b">
        <v>1</v>
      </c>
      <c r="O1233" t="str">
        <f>_xlfn.XLOOKUP(WB_cost[[#This Row],[Склад]]&amp;WB_cost[[#This Row],[Тип поставки]],StatTbl[Join],StatTbl[Status])</f>
        <v>Игнорируем</v>
      </c>
    </row>
    <row r="1234" spans="4:15" x14ac:dyDescent="0.45">
      <c r="D1234" t="s">
        <v>260</v>
      </c>
      <c r="E1234" t="s">
        <v>31</v>
      </c>
      <c r="F1234" t="s">
        <v>108</v>
      </c>
      <c r="G1234" t="s">
        <v>211</v>
      </c>
      <c r="H1234" t="s">
        <v>211</v>
      </c>
      <c r="I1234" t="s">
        <v>327</v>
      </c>
      <c r="J1234" t="s">
        <v>328</v>
      </c>
      <c r="K1234" t="s">
        <v>248</v>
      </c>
      <c r="M1234" t="b">
        <v>1</v>
      </c>
      <c r="N1234" t="b">
        <v>0</v>
      </c>
      <c r="O1234" t="str">
        <f>_xlfn.XLOOKUP(WB_cost[[#This Row],[Склад]]&amp;WB_cost[[#This Row],[Тип поставки]],StatTbl[Join],StatTbl[Status])</f>
        <v>Игнорируем</v>
      </c>
    </row>
    <row r="1235" spans="4:15" x14ac:dyDescent="0.45">
      <c r="D1235" t="s">
        <v>261</v>
      </c>
      <c r="E1235" t="s">
        <v>31</v>
      </c>
      <c r="F1235" t="s">
        <v>108</v>
      </c>
      <c r="G1235" t="s">
        <v>211</v>
      </c>
      <c r="H1235" t="s">
        <v>211</v>
      </c>
      <c r="I1235" t="s">
        <v>327</v>
      </c>
      <c r="J1235" t="s">
        <v>328</v>
      </c>
      <c r="K1235" t="s">
        <v>248</v>
      </c>
      <c r="M1235" t="b">
        <v>1</v>
      </c>
      <c r="N1235" t="b">
        <v>0</v>
      </c>
      <c r="O1235" t="str">
        <f>_xlfn.XLOOKUP(WB_cost[[#This Row],[Склад]]&amp;WB_cost[[#This Row],[Тип поставки]],StatTbl[Join],StatTbl[Status])</f>
        <v>Игнорируем</v>
      </c>
    </row>
    <row r="1236" spans="4:15" x14ac:dyDescent="0.45">
      <c r="D1236" t="s">
        <v>262</v>
      </c>
      <c r="E1236" t="s">
        <v>31</v>
      </c>
      <c r="F1236" t="s">
        <v>108</v>
      </c>
      <c r="G1236" t="s">
        <v>211</v>
      </c>
      <c r="H1236" t="s">
        <v>211</v>
      </c>
      <c r="I1236" t="s">
        <v>327</v>
      </c>
      <c r="J1236" t="s">
        <v>328</v>
      </c>
      <c r="K1236" t="s">
        <v>248</v>
      </c>
      <c r="M1236" t="b">
        <v>1</v>
      </c>
      <c r="N1236" t="b">
        <v>0</v>
      </c>
      <c r="O1236" t="str">
        <f>_xlfn.XLOOKUP(WB_cost[[#This Row],[Склад]]&amp;WB_cost[[#This Row],[Тип поставки]],StatTbl[Join],StatTbl[Status])</f>
        <v>Игнорируем</v>
      </c>
    </row>
    <row r="1237" spans="4:15" x14ac:dyDescent="0.45">
      <c r="D1237" t="s">
        <v>263</v>
      </c>
      <c r="E1237" t="s">
        <v>31</v>
      </c>
      <c r="F1237" t="s">
        <v>108</v>
      </c>
      <c r="G1237" t="s">
        <v>211</v>
      </c>
      <c r="H1237" t="s">
        <v>211</v>
      </c>
      <c r="I1237" t="s">
        <v>327</v>
      </c>
      <c r="J1237" t="s">
        <v>328</v>
      </c>
      <c r="K1237" t="s">
        <v>248</v>
      </c>
      <c r="M1237" t="b">
        <v>1</v>
      </c>
      <c r="N1237" t="b">
        <v>0</v>
      </c>
      <c r="O1237" t="str">
        <f>_xlfn.XLOOKUP(WB_cost[[#This Row],[Склад]]&amp;WB_cost[[#This Row],[Тип поставки]],StatTbl[Join],StatTbl[Status])</f>
        <v>Игнорируем</v>
      </c>
    </row>
    <row r="1238" spans="4:15" x14ac:dyDescent="0.45">
      <c r="D1238" t="s">
        <v>264</v>
      </c>
      <c r="E1238" t="s">
        <v>31</v>
      </c>
      <c r="F1238" t="s">
        <v>108</v>
      </c>
      <c r="G1238" t="s">
        <v>211</v>
      </c>
      <c r="H1238" t="s">
        <v>211</v>
      </c>
      <c r="I1238" t="s">
        <v>327</v>
      </c>
      <c r="J1238" t="s">
        <v>328</v>
      </c>
      <c r="K1238" t="s">
        <v>248</v>
      </c>
      <c r="M1238" t="b">
        <v>1</v>
      </c>
      <c r="N1238" t="b">
        <v>0</v>
      </c>
      <c r="O1238" t="str">
        <f>_xlfn.XLOOKUP(WB_cost[[#This Row],[Склад]]&amp;WB_cost[[#This Row],[Тип поставки]],StatTbl[Join],StatTbl[Status])</f>
        <v>Игнорируем</v>
      </c>
    </row>
    <row r="1239" spans="4:15" x14ac:dyDescent="0.45">
      <c r="D1239" t="s">
        <v>285</v>
      </c>
      <c r="E1239" t="s">
        <v>31</v>
      </c>
      <c r="F1239" t="s">
        <v>108</v>
      </c>
      <c r="G1239" t="s">
        <v>211</v>
      </c>
      <c r="H1239" t="s">
        <v>211</v>
      </c>
      <c r="I1239" t="s">
        <v>327</v>
      </c>
      <c r="J1239" t="s">
        <v>328</v>
      </c>
      <c r="K1239" t="s">
        <v>248</v>
      </c>
      <c r="M1239" t="b">
        <v>1</v>
      </c>
      <c r="N1239" t="b">
        <v>0</v>
      </c>
      <c r="O1239" t="str">
        <f>_xlfn.XLOOKUP(WB_cost[[#This Row],[Склад]]&amp;WB_cost[[#This Row],[Тип поставки]],StatTbl[Join],StatTbl[Status])</f>
        <v>Игнорируем</v>
      </c>
    </row>
    <row r="1240" spans="4:15" x14ac:dyDescent="0.45">
      <c r="D1240" t="s">
        <v>286</v>
      </c>
      <c r="E1240" t="s">
        <v>31</v>
      </c>
      <c r="F1240" t="s">
        <v>108</v>
      </c>
      <c r="G1240" t="s">
        <v>211</v>
      </c>
      <c r="H1240" t="s">
        <v>211</v>
      </c>
      <c r="I1240" t="s">
        <v>327</v>
      </c>
      <c r="J1240" t="s">
        <v>328</v>
      </c>
      <c r="K1240" t="s">
        <v>248</v>
      </c>
      <c r="M1240" t="b">
        <v>1</v>
      </c>
      <c r="N1240" t="b">
        <v>0</v>
      </c>
      <c r="O1240" t="str">
        <f>_xlfn.XLOOKUP(WB_cost[[#This Row],[Склад]]&amp;WB_cost[[#This Row],[Тип поставки]],StatTbl[Join],StatTbl[Status])</f>
        <v>Игнорируем</v>
      </c>
    </row>
    <row r="1241" spans="4:15" x14ac:dyDescent="0.45">
      <c r="D1241" t="s">
        <v>287</v>
      </c>
      <c r="E1241" t="s">
        <v>31</v>
      </c>
      <c r="F1241" t="s">
        <v>108</v>
      </c>
      <c r="G1241" t="s">
        <v>211</v>
      </c>
      <c r="H1241" t="s">
        <v>211</v>
      </c>
      <c r="I1241" t="s">
        <v>327</v>
      </c>
      <c r="J1241" t="s">
        <v>328</v>
      </c>
      <c r="K1241" t="s">
        <v>248</v>
      </c>
      <c r="M1241" t="b">
        <v>1</v>
      </c>
      <c r="N1241" t="b">
        <v>0</v>
      </c>
      <c r="O1241" t="str">
        <f>_xlfn.XLOOKUP(WB_cost[[#This Row],[Склад]]&amp;WB_cost[[#This Row],[Тип поставки]],StatTbl[Join],StatTbl[Status])</f>
        <v>Игнорируем</v>
      </c>
    </row>
    <row r="1242" spans="4:15" x14ac:dyDescent="0.45">
      <c r="D1242" t="s">
        <v>288</v>
      </c>
      <c r="E1242" t="s">
        <v>31</v>
      </c>
      <c r="F1242" t="s">
        <v>108</v>
      </c>
      <c r="G1242" t="s">
        <v>211</v>
      </c>
      <c r="H1242" t="s">
        <v>211</v>
      </c>
      <c r="I1242" t="s">
        <v>327</v>
      </c>
      <c r="J1242" t="s">
        <v>328</v>
      </c>
      <c r="K1242" t="s">
        <v>248</v>
      </c>
      <c r="M1242" t="b">
        <v>1</v>
      </c>
      <c r="N1242" t="b">
        <v>0</v>
      </c>
      <c r="O1242" t="str">
        <f>_xlfn.XLOOKUP(WB_cost[[#This Row],[Склад]]&amp;WB_cost[[#This Row],[Тип поставки]],StatTbl[Join],StatTbl[Status])</f>
        <v>Игнорируем</v>
      </c>
    </row>
    <row r="1243" spans="4:15" x14ac:dyDescent="0.45">
      <c r="D1243" t="s">
        <v>289</v>
      </c>
      <c r="E1243" t="s">
        <v>31</v>
      </c>
      <c r="F1243" t="s">
        <v>108</v>
      </c>
      <c r="G1243" t="s">
        <v>211</v>
      </c>
      <c r="H1243" t="s">
        <v>211</v>
      </c>
      <c r="I1243" t="s">
        <v>327</v>
      </c>
      <c r="J1243" t="s">
        <v>328</v>
      </c>
      <c r="K1243" t="s">
        <v>248</v>
      </c>
      <c r="M1243" t="b">
        <v>1</v>
      </c>
      <c r="N1243" t="b">
        <v>0</v>
      </c>
      <c r="O1243" t="str">
        <f>_xlfn.XLOOKUP(WB_cost[[#This Row],[Склад]]&amp;WB_cost[[#This Row],[Тип поставки]],StatTbl[Join],StatTbl[Status])</f>
        <v>Игнорируем</v>
      </c>
    </row>
    <row r="1244" spans="4:15" x14ac:dyDescent="0.45">
      <c r="D1244" t="s">
        <v>353</v>
      </c>
      <c r="E1244" t="s">
        <v>31</v>
      </c>
      <c r="F1244" t="s">
        <v>108</v>
      </c>
      <c r="G1244" t="s">
        <v>211</v>
      </c>
      <c r="H1244" t="s">
        <v>211</v>
      </c>
      <c r="I1244" t="s">
        <v>327</v>
      </c>
      <c r="J1244" t="s">
        <v>328</v>
      </c>
      <c r="K1244" t="s">
        <v>248</v>
      </c>
      <c r="M1244" t="b">
        <v>1</v>
      </c>
      <c r="N1244" t="b">
        <v>0</v>
      </c>
      <c r="O1244" t="str">
        <f>_xlfn.XLOOKUP(WB_cost[[#This Row],[Склад]]&amp;WB_cost[[#This Row],[Тип поставки]],StatTbl[Join],StatTbl[Status])</f>
        <v>Игнорируем</v>
      </c>
    </row>
    <row r="1245" spans="4:15" x14ac:dyDescent="0.45">
      <c r="D1245" t="s">
        <v>354</v>
      </c>
      <c r="E1245" t="s">
        <v>31</v>
      </c>
      <c r="F1245" t="s">
        <v>108</v>
      </c>
      <c r="G1245" t="s">
        <v>211</v>
      </c>
      <c r="H1245" t="s">
        <v>211</v>
      </c>
      <c r="I1245" t="s">
        <v>327</v>
      </c>
      <c r="J1245" t="s">
        <v>328</v>
      </c>
      <c r="K1245" t="s">
        <v>248</v>
      </c>
      <c r="M1245" t="b">
        <v>1</v>
      </c>
      <c r="N1245" t="b">
        <v>0</v>
      </c>
      <c r="O1245" t="str">
        <f>_xlfn.XLOOKUP(WB_cost[[#This Row],[Склад]]&amp;WB_cost[[#This Row],[Тип поставки]],StatTbl[Join],StatTbl[Status])</f>
        <v>Игнорируем</v>
      </c>
    </row>
    <row r="1246" spans="4:15" x14ac:dyDescent="0.45">
      <c r="D1246" t="s">
        <v>357</v>
      </c>
      <c r="E1246" t="s">
        <v>31</v>
      </c>
      <c r="F1246" t="s">
        <v>108</v>
      </c>
      <c r="G1246" t="s">
        <v>211</v>
      </c>
      <c r="H1246" t="s">
        <v>211</v>
      </c>
      <c r="I1246" t="s">
        <v>327</v>
      </c>
      <c r="J1246" t="s">
        <v>328</v>
      </c>
      <c r="K1246" t="s">
        <v>248</v>
      </c>
      <c r="M1246" t="b">
        <v>1</v>
      </c>
      <c r="N1246" t="b">
        <v>0</v>
      </c>
      <c r="O1246" t="str">
        <f>_xlfn.XLOOKUP(WB_cost[[#This Row],[Склад]]&amp;WB_cost[[#This Row],[Тип поставки]],StatTbl[Join],StatTbl[Status])</f>
        <v>Игнорируем</v>
      </c>
    </row>
    <row r="1247" spans="4:15" x14ac:dyDescent="0.45">
      <c r="D1247" t="s">
        <v>358</v>
      </c>
      <c r="E1247" t="s">
        <v>31</v>
      </c>
      <c r="F1247" t="s">
        <v>108</v>
      </c>
      <c r="G1247" t="s">
        <v>211</v>
      </c>
      <c r="H1247" t="s">
        <v>211</v>
      </c>
      <c r="I1247" t="s">
        <v>327</v>
      </c>
      <c r="J1247" t="s">
        <v>328</v>
      </c>
      <c r="K1247" t="s">
        <v>248</v>
      </c>
      <c r="M1247" t="b">
        <v>1</v>
      </c>
      <c r="N1247" t="b">
        <v>0</v>
      </c>
      <c r="O1247" t="str">
        <f>_xlfn.XLOOKUP(WB_cost[[#This Row],[Склад]]&amp;WB_cost[[#This Row],[Тип поставки]],StatTbl[Join],StatTbl[Status])</f>
        <v>Игнорируем</v>
      </c>
    </row>
    <row r="1248" spans="4:15" x14ac:dyDescent="0.45">
      <c r="D1248" t="s">
        <v>359</v>
      </c>
      <c r="E1248" t="s">
        <v>31</v>
      </c>
      <c r="F1248" t="s">
        <v>108</v>
      </c>
      <c r="G1248" t="s">
        <v>211</v>
      </c>
      <c r="H1248" t="s">
        <v>211</v>
      </c>
      <c r="I1248" t="s">
        <v>327</v>
      </c>
      <c r="J1248" t="s">
        <v>328</v>
      </c>
      <c r="K1248" t="s">
        <v>248</v>
      </c>
      <c r="M1248" t="b">
        <v>1</v>
      </c>
      <c r="N1248" t="b">
        <v>0</v>
      </c>
      <c r="O1248" t="str">
        <f>_xlfn.XLOOKUP(WB_cost[[#This Row],[Склад]]&amp;WB_cost[[#This Row],[Тип поставки]],StatTbl[Join],StatTbl[Status])</f>
        <v>Игнорируем</v>
      </c>
    </row>
    <row r="1249" spans="4:15" x14ac:dyDescent="0.45">
      <c r="D1249" t="s">
        <v>260</v>
      </c>
      <c r="E1249" t="s">
        <v>31</v>
      </c>
      <c r="F1249" t="s">
        <v>6</v>
      </c>
      <c r="M1249" t="b">
        <v>0</v>
      </c>
      <c r="N1249" t="b">
        <v>1</v>
      </c>
      <c r="O1249" t="str">
        <f>_xlfn.XLOOKUP(WB_cost[[#This Row],[Склад]]&amp;WB_cost[[#This Row],[Тип поставки]],StatTbl[Join],StatTbl[Status])</f>
        <v>Игнорируем</v>
      </c>
    </row>
    <row r="1250" spans="4:15" x14ac:dyDescent="0.45">
      <c r="D1250" t="s">
        <v>261</v>
      </c>
      <c r="E1250" t="s">
        <v>31</v>
      </c>
      <c r="F1250" t="s">
        <v>6</v>
      </c>
      <c r="M1250" t="b">
        <v>0</v>
      </c>
      <c r="N1250" t="b">
        <v>1</v>
      </c>
      <c r="O1250" t="str">
        <f>_xlfn.XLOOKUP(WB_cost[[#This Row],[Склад]]&amp;WB_cost[[#This Row],[Тип поставки]],StatTbl[Join],StatTbl[Status])</f>
        <v>Игнорируем</v>
      </c>
    </row>
    <row r="1251" spans="4:15" x14ac:dyDescent="0.45">
      <c r="D1251" t="s">
        <v>262</v>
      </c>
      <c r="E1251" t="s">
        <v>31</v>
      </c>
      <c r="F1251" t="s">
        <v>6</v>
      </c>
      <c r="M1251" t="b">
        <v>0</v>
      </c>
      <c r="N1251" t="b">
        <v>1</v>
      </c>
      <c r="O1251" t="str">
        <f>_xlfn.XLOOKUP(WB_cost[[#This Row],[Склад]]&amp;WB_cost[[#This Row],[Тип поставки]],StatTbl[Join],StatTbl[Status])</f>
        <v>Игнорируем</v>
      </c>
    </row>
    <row r="1252" spans="4:15" x14ac:dyDescent="0.45">
      <c r="D1252" t="s">
        <v>263</v>
      </c>
      <c r="E1252" t="s">
        <v>31</v>
      </c>
      <c r="F1252" t="s">
        <v>6</v>
      </c>
      <c r="M1252" t="b">
        <v>0</v>
      </c>
      <c r="N1252" t="b">
        <v>1</v>
      </c>
      <c r="O1252" t="str">
        <f>_xlfn.XLOOKUP(WB_cost[[#This Row],[Склад]]&amp;WB_cost[[#This Row],[Тип поставки]],StatTbl[Join],StatTbl[Status])</f>
        <v>Игнорируем</v>
      </c>
    </row>
    <row r="1253" spans="4:15" x14ac:dyDescent="0.45">
      <c r="D1253" t="s">
        <v>264</v>
      </c>
      <c r="E1253" t="s">
        <v>31</v>
      </c>
      <c r="F1253" t="s">
        <v>6</v>
      </c>
      <c r="M1253" t="b">
        <v>0</v>
      </c>
      <c r="N1253" t="b">
        <v>1</v>
      </c>
      <c r="O1253" t="str">
        <f>_xlfn.XLOOKUP(WB_cost[[#This Row],[Склад]]&amp;WB_cost[[#This Row],[Тип поставки]],StatTbl[Join],StatTbl[Status])</f>
        <v>Игнорируем</v>
      </c>
    </row>
    <row r="1254" spans="4:15" x14ac:dyDescent="0.45">
      <c r="D1254" t="s">
        <v>285</v>
      </c>
      <c r="E1254" t="s">
        <v>31</v>
      </c>
      <c r="F1254" t="s">
        <v>6</v>
      </c>
      <c r="M1254" t="b">
        <v>0</v>
      </c>
      <c r="N1254" t="b">
        <v>1</v>
      </c>
      <c r="O1254" t="str">
        <f>_xlfn.XLOOKUP(WB_cost[[#This Row],[Склад]]&amp;WB_cost[[#This Row],[Тип поставки]],StatTbl[Join],StatTbl[Status])</f>
        <v>Игнорируем</v>
      </c>
    </row>
    <row r="1255" spans="4:15" x14ac:dyDescent="0.45">
      <c r="D1255" t="s">
        <v>286</v>
      </c>
      <c r="E1255" t="s">
        <v>31</v>
      </c>
      <c r="F1255" t="s">
        <v>6</v>
      </c>
      <c r="M1255" t="b">
        <v>0</v>
      </c>
      <c r="N1255" t="b">
        <v>1</v>
      </c>
      <c r="O1255" t="str">
        <f>_xlfn.XLOOKUP(WB_cost[[#This Row],[Склад]]&amp;WB_cost[[#This Row],[Тип поставки]],StatTbl[Join],StatTbl[Status])</f>
        <v>Игнорируем</v>
      </c>
    </row>
    <row r="1256" spans="4:15" x14ac:dyDescent="0.45">
      <c r="D1256" t="s">
        <v>287</v>
      </c>
      <c r="E1256" t="s">
        <v>31</v>
      </c>
      <c r="F1256" t="s">
        <v>6</v>
      </c>
      <c r="M1256" t="b">
        <v>0</v>
      </c>
      <c r="N1256" t="b">
        <v>1</v>
      </c>
      <c r="O1256" t="str">
        <f>_xlfn.XLOOKUP(WB_cost[[#This Row],[Склад]]&amp;WB_cost[[#This Row],[Тип поставки]],StatTbl[Join],StatTbl[Status])</f>
        <v>Игнорируем</v>
      </c>
    </row>
    <row r="1257" spans="4:15" x14ac:dyDescent="0.45">
      <c r="D1257" t="s">
        <v>288</v>
      </c>
      <c r="E1257" t="s">
        <v>31</v>
      </c>
      <c r="F1257" t="s">
        <v>6</v>
      </c>
      <c r="M1257" t="b">
        <v>0</v>
      </c>
      <c r="N1257" t="b">
        <v>1</v>
      </c>
      <c r="O1257" t="str">
        <f>_xlfn.XLOOKUP(WB_cost[[#This Row],[Склад]]&amp;WB_cost[[#This Row],[Тип поставки]],StatTbl[Join],StatTbl[Status])</f>
        <v>Игнорируем</v>
      </c>
    </row>
    <row r="1258" spans="4:15" x14ac:dyDescent="0.45">
      <c r="D1258" t="s">
        <v>289</v>
      </c>
      <c r="E1258" t="s">
        <v>31</v>
      </c>
      <c r="F1258" t="s">
        <v>6</v>
      </c>
      <c r="M1258" t="b">
        <v>0</v>
      </c>
      <c r="N1258" t="b">
        <v>1</v>
      </c>
      <c r="O1258" t="str">
        <f>_xlfn.XLOOKUP(WB_cost[[#This Row],[Склад]]&amp;WB_cost[[#This Row],[Тип поставки]],StatTbl[Join],StatTbl[Status])</f>
        <v>Игнорируем</v>
      </c>
    </row>
    <row r="1259" spans="4:15" x14ac:dyDescent="0.45">
      <c r="D1259" t="s">
        <v>353</v>
      </c>
      <c r="E1259" t="s">
        <v>31</v>
      </c>
      <c r="F1259" t="s">
        <v>6</v>
      </c>
      <c r="M1259" t="b">
        <v>0</v>
      </c>
      <c r="N1259" t="b">
        <v>1</v>
      </c>
      <c r="O1259" t="str">
        <f>_xlfn.XLOOKUP(WB_cost[[#This Row],[Склад]]&amp;WB_cost[[#This Row],[Тип поставки]],StatTbl[Join],StatTbl[Status])</f>
        <v>Игнорируем</v>
      </c>
    </row>
    <row r="1260" spans="4:15" x14ac:dyDescent="0.45">
      <c r="D1260" t="s">
        <v>354</v>
      </c>
      <c r="E1260" t="s">
        <v>31</v>
      </c>
      <c r="F1260" t="s">
        <v>6</v>
      </c>
      <c r="M1260" t="b">
        <v>0</v>
      </c>
      <c r="N1260" t="b">
        <v>1</v>
      </c>
      <c r="O1260" t="str">
        <f>_xlfn.XLOOKUP(WB_cost[[#This Row],[Склад]]&amp;WB_cost[[#This Row],[Тип поставки]],StatTbl[Join],StatTbl[Status])</f>
        <v>Игнорируем</v>
      </c>
    </row>
    <row r="1261" spans="4:15" x14ac:dyDescent="0.45">
      <c r="D1261" t="s">
        <v>357</v>
      </c>
      <c r="E1261" t="s">
        <v>31</v>
      </c>
      <c r="F1261" t="s">
        <v>6</v>
      </c>
      <c r="M1261" t="b">
        <v>0</v>
      </c>
      <c r="N1261" t="b">
        <v>1</v>
      </c>
      <c r="O1261" t="str">
        <f>_xlfn.XLOOKUP(WB_cost[[#This Row],[Склад]]&amp;WB_cost[[#This Row],[Тип поставки]],StatTbl[Join],StatTbl[Status])</f>
        <v>Игнорируем</v>
      </c>
    </row>
    <row r="1262" spans="4:15" x14ac:dyDescent="0.45">
      <c r="D1262" t="s">
        <v>358</v>
      </c>
      <c r="E1262" t="s">
        <v>31</v>
      </c>
      <c r="F1262" t="s">
        <v>6</v>
      </c>
      <c r="M1262" t="b">
        <v>0</v>
      </c>
      <c r="N1262" t="b">
        <v>1</v>
      </c>
      <c r="O1262" t="str">
        <f>_xlfn.XLOOKUP(WB_cost[[#This Row],[Склад]]&amp;WB_cost[[#This Row],[Тип поставки]],StatTbl[Join],StatTbl[Status])</f>
        <v>Игнорируем</v>
      </c>
    </row>
    <row r="1263" spans="4:15" x14ac:dyDescent="0.45">
      <c r="D1263" t="s">
        <v>359</v>
      </c>
      <c r="E1263" t="s">
        <v>31</v>
      </c>
      <c r="F1263" t="s">
        <v>6</v>
      </c>
      <c r="M1263" t="b">
        <v>0</v>
      </c>
      <c r="N1263" t="b">
        <v>1</v>
      </c>
      <c r="O1263" t="str">
        <f>_xlfn.XLOOKUP(WB_cost[[#This Row],[Склад]]&amp;WB_cost[[#This Row],[Тип поставки]],StatTbl[Join],StatTbl[Status])</f>
        <v>Игнорируем</v>
      </c>
    </row>
    <row r="1264" spans="4:15" x14ac:dyDescent="0.45">
      <c r="D1264" t="s">
        <v>260</v>
      </c>
      <c r="E1264" t="s">
        <v>32</v>
      </c>
      <c r="F1264" t="s">
        <v>107</v>
      </c>
      <c r="M1264" t="b">
        <v>1</v>
      </c>
      <c r="N1264" t="b">
        <v>1</v>
      </c>
      <c r="O1264" t="str">
        <f>_xlfn.XLOOKUP(WB_cost[[#This Row],[Склад]]&amp;WB_cost[[#This Row],[Тип поставки]],StatTbl[Join],StatTbl[Status])</f>
        <v>Игнорируем</v>
      </c>
    </row>
    <row r="1265" spans="4:15" x14ac:dyDescent="0.45">
      <c r="D1265" t="s">
        <v>261</v>
      </c>
      <c r="E1265" t="s">
        <v>32</v>
      </c>
      <c r="F1265" t="s">
        <v>107</v>
      </c>
      <c r="M1265" t="b">
        <v>1</v>
      </c>
      <c r="N1265" t="b">
        <v>1</v>
      </c>
      <c r="O1265" t="str">
        <f>_xlfn.XLOOKUP(WB_cost[[#This Row],[Склад]]&amp;WB_cost[[#This Row],[Тип поставки]],StatTbl[Join],StatTbl[Status])</f>
        <v>Игнорируем</v>
      </c>
    </row>
    <row r="1266" spans="4:15" x14ac:dyDescent="0.45">
      <c r="D1266" t="s">
        <v>262</v>
      </c>
      <c r="E1266" t="s">
        <v>32</v>
      </c>
      <c r="F1266" t="s">
        <v>107</v>
      </c>
      <c r="M1266" t="b">
        <v>1</v>
      </c>
      <c r="N1266" t="b">
        <v>1</v>
      </c>
      <c r="O1266" t="str">
        <f>_xlfn.XLOOKUP(WB_cost[[#This Row],[Склад]]&amp;WB_cost[[#This Row],[Тип поставки]],StatTbl[Join],StatTbl[Status])</f>
        <v>Игнорируем</v>
      </c>
    </row>
    <row r="1267" spans="4:15" x14ac:dyDescent="0.45">
      <c r="D1267" t="s">
        <v>263</v>
      </c>
      <c r="E1267" t="s">
        <v>32</v>
      </c>
      <c r="F1267" t="s">
        <v>107</v>
      </c>
      <c r="M1267" t="b">
        <v>1</v>
      </c>
      <c r="N1267" t="b">
        <v>1</v>
      </c>
      <c r="O1267" t="str">
        <f>_xlfn.XLOOKUP(WB_cost[[#This Row],[Склад]]&amp;WB_cost[[#This Row],[Тип поставки]],StatTbl[Join],StatTbl[Status])</f>
        <v>Игнорируем</v>
      </c>
    </row>
    <row r="1268" spans="4:15" x14ac:dyDescent="0.45">
      <c r="D1268" t="s">
        <v>264</v>
      </c>
      <c r="E1268" t="s">
        <v>32</v>
      </c>
      <c r="F1268" t="s">
        <v>107</v>
      </c>
      <c r="M1268" t="b">
        <v>1</v>
      </c>
      <c r="N1268" t="b">
        <v>1</v>
      </c>
      <c r="O1268" t="str">
        <f>_xlfn.XLOOKUP(WB_cost[[#This Row],[Склад]]&amp;WB_cost[[#This Row],[Тип поставки]],StatTbl[Join],StatTbl[Status])</f>
        <v>Игнорируем</v>
      </c>
    </row>
    <row r="1269" spans="4:15" x14ac:dyDescent="0.45">
      <c r="D1269" t="s">
        <v>285</v>
      </c>
      <c r="E1269" t="s">
        <v>32</v>
      </c>
      <c r="F1269" t="s">
        <v>107</v>
      </c>
      <c r="M1269" t="b">
        <v>1</v>
      </c>
      <c r="N1269" t="b">
        <v>1</v>
      </c>
      <c r="O1269" t="str">
        <f>_xlfn.XLOOKUP(WB_cost[[#This Row],[Склад]]&amp;WB_cost[[#This Row],[Тип поставки]],StatTbl[Join],StatTbl[Status])</f>
        <v>Игнорируем</v>
      </c>
    </row>
    <row r="1270" spans="4:15" x14ac:dyDescent="0.45">
      <c r="D1270" t="s">
        <v>286</v>
      </c>
      <c r="E1270" t="s">
        <v>32</v>
      </c>
      <c r="F1270" t="s">
        <v>107</v>
      </c>
      <c r="M1270" t="b">
        <v>1</v>
      </c>
      <c r="N1270" t="b">
        <v>1</v>
      </c>
      <c r="O1270" t="str">
        <f>_xlfn.XLOOKUP(WB_cost[[#This Row],[Склад]]&amp;WB_cost[[#This Row],[Тип поставки]],StatTbl[Join],StatTbl[Status])</f>
        <v>Игнорируем</v>
      </c>
    </row>
    <row r="1271" spans="4:15" x14ac:dyDescent="0.45">
      <c r="D1271" t="s">
        <v>287</v>
      </c>
      <c r="E1271" t="s">
        <v>32</v>
      </c>
      <c r="F1271" t="s">
        <v>107</v>
      </c>
      <c r="M1271" t="b">
        <v>1</v>
      </c>
      <c r="N1271" t="b">
        <v>1</v>
      </c>
      <c r="O1271" t="str">
        <f>_xlfn.XLOOKUP(WB_cost[[#This Row],[Склад]]&amp;WB_cost[[#This Row],[Тип поставки]],StatTbl[Join],StatTbl[Status])</f>
        <v>Игнорируем</v>
      </c>
    </row>
    <row r="1272" spans="4:15" x14ac:dyDescent="0.45">
      <c r="D1272" t="s">
        <v>288</v>
      </c>
      <c r="E1272" t="s">
        <v>32</v>
      </c>
      <c r="F1272" t="s">
        <v>107</v>
      </c>
      <c r="M1272" t="b">
        <v>1</v>
      </c>
      <c r="N1272" t="b">
        <v>1</v>
      </c>
      <c r="O1272" t="str">
        <f>_xlfn.XLOOKUP(WB_cost[[#This Row],[Склад]]&amp;WB_cost[[#This Row],[Тип поставки]],StatTbl[Join],StatTbl[Status])</f>
        <v>Игнорируем</v>
      </c>
    </row>
    <row r="1273" spans="4:15" x14ac:dyDescent="0.45">
      <c r="D1273" t="s">
        <v>289</v>
      </c>
      <c r="E1273" t="s">
        <v>32</v>
      </c>
      <c r="F1273" t="s">
        <v>107</v>
      </c>
      <c r="M1273" t="b">
        <v>1</v>
      </c>
      <c r="N1273" t="b">
        <v>1</v>
      </c>
      <c r="O1273" t="str">
        <f>_xlfn.XLOOKUP(WB_cost[[#This Row],[Склад]]&amp;WB_cost[[#This Row],[Тип поставки]],StatTbl[Join],StatTbl[Status])</f>
        <v>Игнорируем</v>
      </c>
    </row>
    <row r="1274" spans="4:15" x14ac:dyDescent="0.45">
      <c r="D1274" t="s">
        <v>353</v>
      </c>
      <c r="E1274" t="s">
        <v>32</v>
      </c>
      <c r="F1274" t="s">
        <v>107</v>
      </c>
      <c r="M1274" t="b">
        <v>1</v>
      </c>
      <c r="N1274" t="b">
        <v>1</v>
      </c>
      <c r="O1274" t="str">
        <f>_xlfn.XLOOKUP(WB_cost[[#This Row],[Склад]]&amp;WB_cost[[#This Row],[Тип поставки]],StatTbl[Join],StatTbl[Status])</f>
        <v>Игнорируем</v>
      </c>
    </row>
    <row r="1275" spans="4:15" x14ac:dyDescent="0.45">
      <c r="D1275" t="s">
        <v>354</v>
      </c>
      <c r="E1275" t="s">
        <v>32</v>
      </c>
      <c r="F1275" t="s">
        <v>107</v>
      </c>
      <c r="M1275" t="b">
        <v>1</v>
      </c>
      <c r="N1275" t="b">
        <v>1</v>
      </c>
      <c r="O1275" t="str">
        <f>_xlfn.XLOOKUP(WB_cost[[#This Row],[Склад]]&amp;WB_cost[[#This Row],[Тип поставки]],StatTbl[Join],StatTbl[Status])</f>
        <v>Игнорируем</v>
      </c>
    </row>
    <row r="1276" spans="4:15" x14ac:dyDescent="0.45">
      <c r="D1276" t="s">
        <v>357</v>
      </c>
      <c r="E1276" t="s">
        <v>32</v>
      </c>
      <c r="F1276" t="s">
        <v>107</v>
      </c>
      <c r="M1276" t="b">
        <v>1</v>
      </c>
      <c r="N1276" t="b">
        <v>1</v>
      </c>
      <c r="O1276" t="str">
        <f>_xlfn.XLOOKUP(WB_cost[[#This Row],[Склад]]&amp;WB_cost[[#This Row],[Тип поставки]],StatTbl[Join],StatTbl[Status])</f>
        <v>Игнорируем</v>
      </c>
    </row>
    <row r="1277" spans="4:15" x14ac:dyDescent="0.45">
      <c r="D1277" t="s">
        <v>358</v>
      </c>
      <c r="E1277" t="s">
        <v>32</v>
      </c>
      <c r="F1277" t="s">
        <v>107</v>
      </c>
      <c r="M1277" t="b">
        <v>1</v>
      </c>
      <c r="N1277" t="b">
        <v>1</v>
      </c>
      <c r="O1277" t="str">
        <f>_xlfn.XLOOKUP(WB_cost[[#This Row],[Склад]]&amp;WB_cost[[#This Row],[Тип поставки]],StatTbl[Join],StatTbl[Status])</f>
        <v>Игнорируем</v>
      </c>
    </row>
    <row r="1278" spans="4:15" x14ac:dyDescent="0.45">
      <c r="D1278" t="s">
        <v>359</v>
      </c>
      <c r="E1278" t="s">
        <v>32</v>
      </c>
      <c r="F1278" t="s">
        <v>107</v>
      </c>
      <c r="M1278" t="b">
        <v>1</v>
      </c>
      <c r="N1278" t="b">
        <v>1</v>
      </c>
      <c r="O1278" t="str">
        <f>_xlfn.XLOOKUP(WB_cost[[#This Row],[Склад]]&amp;WB_cost[[#This Row],[Тип поставки]],StatTbl[Join],StatTbl[Status])</f>
        <v>Игнорируем</v>
      </c>
    </row>
    <row r="1279" spans="4:15" x14ac:dyDescent="0.45">
      <c r="D1279" t="s">
        <v>260</v>
      </c>
      <c r="E1279" t="s">
        <v>32</v>
      </c>
      <c r="F1279" t="s">
        <v>108</v>
      </c>
      <c r="M1279" t="b">
        <v>0</v>
      </c>
      <c r="N1279" t="b">
        <v>1</v>
      </c>
      <c r="O1279" t="str">
        <f>_xlfn.XLOOKUP(WB_cost[[#This Row],[Склад]]&amp;WB_cost[[#This Row],[Тип поставки]],StatTbl[Join],StatTbl[Status])</f>
        <v>Игнорируем</v>
      </c>
    </row>
    <row r="1280" spans="4:15" x14ac:dyDescent="0.45">
      <c r="D1280" t="s">
        <v>261</v>
      </c>
      <c r="E1280" t="s">
        <v>32</v>
      </c>
      <c r="F1280" t="s">
        <v>108</v>
      </c>
      <c r="M1280" t="b">
        <v>0</v>
      </c>
      <c r="N1280" t="b">
        <v>1</v>
      </c>
      <c r="O1280" t="str">
        <f>_xlfn.XLOOKUP(WB_cost[[#This Row],[Склад]]&amp;WB_cost[[#This Row],[Тип поставки]],StatTbl[Join],StatTbl[Status])</f>
        <v>Игнорируем</v>
      </c>
    </row>
    <row r="1281" spans="4:15" x14ac:dyDescent="0.45">
      <c r="D1281" t="s">
        <v>262</v>
      </c>
      <c r="E1281" t="s">
        <v>32</v>
      </c>
      <c r="F1281" t="s">
        <v>108</v>
      </c>
      <c r="M1281" t="b">
        <v>0</v>
      </c>
      <c r="N1281" t="b">
        <v>1</v>
      </c>
      <c r="O1281" t="str">
        <f>_xlfn.XLOOKUP(WB_cost[[#This Row],[Склад]]&amp;WB_cost[[#This Row],[Тип поставки]],StatTbl[Join],StatTbl[Status])</f>
        <v>Игнорируем</v>
      </c>
    </row>
    <row r="1282" spans="4:15" x14ac:dyDescent="0.45">
      <c r="D1282" t="s">
        <v>263</v>
      </c>
      <c r="E1282" t="s">
        <v>32</v>
      </c>
      <c r="F1282" t="s">
        <v>108</v>
      </c>
      <c r="M1282" t="b">
        <v>0</v>
      </c>
      <c r="N1282" t="b">
        <v>1</v>
      </c>
      <c r="O1282" t="str">
        <f>_xlfn.XLOOKUP(WB_cost[[#This Row],[Склад]]&amp;WB_cost[[#This Row],[Тип поставки]],StatTbl[Join],StatTbl[Status])</f>
        <v>Игнорируем</v>
      </c>
    </row>
    <row r="1283" spans="4:15" x14ac:dyDescent="0.45">
      <c r="D1283" t="s">
        <v>264</v>
      </c>
      <c r="E1283" t="s">
        <v>32</v>
      </c>
      <c r="F1283" t="s">
        <v>108</v>
      </c>
      <c r="M1283" t="b">
        <v>0</v>
      </c>
      <c r="N1283" t="b">
        <v>1</v>
      </c>
      <c r="O1283" t="str">
        <f>_xlfn.XLOOKUP(WB_cost[[#This Row],[Склад]]&amp;WB_cost[[#This Row],[Тип поставки]],StatTbl[Join],StatTbl[Status])</f>
        <v>Игнорируем</v>
      </c>
    </row>
    <row r="1284" spans="4:15" x14ac:dyDescent="0.45">
      <c r="D1284" t="s">
        <v>285</v>
      </c>
      <c r="E1284" t="s">
        <v>32</v>
      </c>
      <c r="F1284" t="s">
        <v>108</v>
      </c>
      <c r="M1284" t="b">
        <v>0</v>
      </c>
      <c r="N1284" t="b">
        <v>1</v>
      </c>
      <c r="O1284" t="str">
        <f>_xlfn.XLOOKUP(WB_cost[[#This Row],[Склад]]&amp;WB_cost[[#This Row],[Тип поставки]],StatTbl[Join],StatTbl[Status])</f>
        <v>Игнорируем</v>
      </c>
    </row>
    <row r="1285" spans="4:15" x14ac:dyDescent="0.45">
      <c r="D1285" t="s">
        <v>286</v>
      </c>
      <c r="E1285" t="s">
        <v>32</v>
      </c>
      <c r="F1285" t="s">
        <v>108</v>
      </c>
      <c r="M1285" t="b">
        <v>0</v>
      </c>
      <c r="N1285" t="b">
        <v>1</v>
      </c>
      <c r="O1285" t="str">
        <f>_xlfn.XLOOKUP(WB_cost[[#This Row],[Склад]]&amp;WB_cost[[#This Row],[Тип поставки]],StatTbl[Join],StatTbl[Status])</f>
        <v>Игнорируем</v>
      </c>
    </row>
    <row r="1286" spans="4:15" x14ac:dyDescent="0.45">
      <c r="D1286" t="s">
        <v>287</v>
      </c>
      <c r="E1286" t="s">
        <v>32</v>
      </c>
      <c r="F1286" t="s">
        <v>108</v>
      </c>
      <c r="M1286" t="b">
        <v>0</v>
      </c>
      <c r="N1286" t="b">
        <v>1</v>
      </c>
      <c r="O1286" t="str">
        <f>_xlfn.XLOOKUP(WB_cost[[#This Row],[Склад]]&amp;WB_cost[[#This Row],[Тип поставки]],StatTbl[Join],StatTbl[Status])</f>
        <v>Игнорируем</v>
      </c>
    </row>
    <row r="1287" spans="4:15" x14ac:dyDescent="0.45">
      <c r="D1287" t="s">
        <v>288</v>
      </c>
      <c r="E1287" t="s">
        <v>32</v>
      </c>
      <c r="F1287" t="s">
        <v>108</v>
      </c>
      <c r="M1287" t="b">
        <v>0</v>
      </c>
      <c r="N1287" t="b">
        <v>1</v>
      </c>
      <c r="O1287" t="str">
        <f>_xlfn.XLOOKUP(WB_cost[[#This Row],[Склад]]&amp;WB_cost[[#This Row],[Тип поставки]],StatTbl[Join],StatTbl[Status])</f>
        <v>Игнорируем</v>
      </c>
    </row>
    <row r="1288" spans="4:15" x14ac:dyDescent="0.45">
      <c r="D1288" t="s">
        <v>289</v>
      </c>
      <c r="E1288" t="s">
        <v>32</v>
      </c>
      <c r="F1288" t="s">
        <v>108</v>
      </c>
      <c r="M1288" t="b">
        <v>0</v>
      </c>
      <c r="N1288" t="b">
        <v>1</v>
      </c>
      <c r="O1288" t="str">
        <f>_xlfn.XLOOKUP(WB_cost[[#This Row],[Склад]]&amp;WB_cost[[#This Row],[Тип поставки]],StatTbl[Join],StatTbl[Status])</f>
        <v>Игнорируем</v>
      </c>
    </row>
    <row r="1289" spans="4:15" x14ac:dyDescent="0.45">
      <c r="D1289" t="s">
        <v>353</v>
      </c>
      <c r="E1289" t="s">
        <v>32</v>
      </c>
      <c r="F1289" t="s">
        <v>108</v>
      </c>
      <c r="M1289" t="b">
        <v>0</v>
      </c>
      <c r="N1289" t="b">
        <v>1</v>
      </c>
      <c r="O1289" t="str">
        <f>_xlfn.XLOOKUP(WB_cost[[#This Row],[Склад]]&amp;WB_cost[[#This Row],[Тип поставки]],StatTbl[Join],StatTbl[Status])</f>
        <v>Игнорируем</v>
      </c>
    </row>
    <row r="1290" spans="4:15" x14ac:dyDescent="0.45">
      <c r="D1290" t="s">
        <v>354</v>
      </c>
      <c r="E1290" t="s">
        <v>32</v>
      </c>
      <c r="F1290" t="s">
        <v>108</v>
      </c>
      <c r="M1290" t="b">
        <v>0</v>
      </c>
      <c r="N1290" t="b">
        <v>1</v>
      </c>
      <c r="O1290" t="str">
        <f>_xlfn.XLOOKUP(WB_cost[[#This Row],[Склад]]&amp;WB_cost[[#This Row],[Тип поставки]],StatTbl[Join],StatTbl[Status])</f>
        <v>Игнорируем</v>
      </c>
    </row>
    <row r="1291" spans="4:15" x14ac:dyDescent="0.45">
      <c r="D1291" t="s">
        <v>357</v>
      </c>
      <c r="E1291" t="s">
        <v>32</v>
      </c>
      <c r="F1291" t="s">
        <v>108</v>
      </c>
      <c r="M1291" t="b">
        <v>0</v>
      </c>
      <c r="N1291" t="b">
        <v>1</v>
      </c>
      <c r="O1291" t="str">
        <f>_xlfn.XLOOKUP(WB_cost[[#This Row],[Склад]]&amp;WB_cost[[#This Row],[Тип поставки]],StatTbl[Join],StatTbl[Status])</f>
        <v>Игнорируем</v>
      </c>
    </row>
    <row r="1292" spans="4:15" x14ac:dyDescent="0.45">
      <c r="D1292" t="s">
        <v>358</v>
      </c>
      <c r="E1292" t="s">
        <v>32</v>
      </c>
      <c r="F1292" t="s">
        <v>108</v>
      </c>
      <c r="M1292" t="b">
        <v>0</v>
      </c>
      <c r="N1292" t="b">
        <v>1</v>
      </c>
      <c r="O1292" t="str">
        <f>_xlfn.XLOOKUP(WB_cost[[#This Row],[Склад]]&amp;WB_cost[[#This Row],[Тип поставки]],StatTbl[Join],StatTbl[Status])</f>
        <v>Игнорируем</v>
      </c>
    </row>
    <row r="1293" spans="4:15" x14ac:dyDescent="0.45">
      <c r="D1293" t="s">
        <v>359</v>
      </c>
      <c r="E1293" t="s">
        <v>32</v>
      </c>
      <c r="F1293" t="s">
        <v>108</v>
      </c>
      <c r="M1293" t="b">
        <v>0</v>
      </c>
      <c r="N1293" t="b">
        <v>1</v>
      </c>
      <c r="O1293" t="str">
        <f>_xlfn.XLOOKUP(WB_cost[[#This Row],[Склад]]&amp;WB_cost[[#This Row],[Тип поставки]],StatTbl[Join],StatTbl[Status])</f>
        <v>Игнорируем</v>
      </c>
    </row>
    <row r="1294" spans="4:15" x14ac:dyDescent="0.45">
      <c r="D1294" t="s">
        <v>260</v>
      </c>
      <c r="E1294" t="s">
        <v>32</v>
      </c>
      <c r="F1294" t="s">
        <v>6</v>
      </c>
      <c r="M1294" t="b">
        <v>0</v>
      </c>
      <c r="N1294" t="b">
        <v>1</v>
      </c>
      <c r="O1294" t="str">
        <f>_xlfn.XLOOKUP(WB_cost[[#This Row],[Склад]]&amp;WB_cost[[#This Row],[Тип поставки]],StatTbl[Join],StatTbl[Status])</f>
        <v>Игнорируем</v>
      </c>
    </row>
    <row r="1295" spans="4:15" x14ac:dyDescent="0.45">
      <c r="D1295" t="s">
        <v>261</v>
      </c>
      <c r="E1295" t="s">
        <v>32</v>
      </c>
      <c r="F1295" t="s">
        <v>6</v>
      </c>
      <c r="M1295" t="b">
        <v>0</v>
      </c>
      <c r="N1295" t="b">
        <v>1</v>
      </c>
      <c r="O1295" t="str">
        <f>_xlfn.XLOOKUP(WB_cost[[#This Row],[Склад]]&amp;WB_cost[[#This Row],[Тип поставки]],StatTbl[Join],StatTbl[Status])</f>
        <v>Игнорируем</v>
      </c>
    </row>
    <row r="1296" spans="4:15" x14ac:dyDescent="0.45">
      <c r="D1296" t="s">
        <v>262</v>
      </c>
      <c r="E1296" t="s">
        <v>32</v>
      </c>
      <c r="F1296" t="s">
        <v>6</v>
      </c>
      <c r="M1296" t="b">
        <v>0</v>
      </c>
      <c r="N1296" t="b">
        <v>1</v>
      </c>
      <c r="O1296" t="str">
        <f>_xlfn.XLOOKUP(WB_cost[[#This Row],[Склад]]&amp;WB_cost[[#This Row],[Тип поставки]],StatTbl[Join],StatTbl[Status])</f>
        <v>Игнорируем</v>
      </c>
    </row>
    <row r="1297" spans="4:15" x14ac:dyDescent="0.45">
      <c r="D1297" t="s">
        <v>263</v>
      </c>
      <c r="E1297" t="s">
        <v>32</v>
      </c>
      <c r="F1297" t="s">
        <v>6</v>
      </c>
      <c r="M1297" t="b">
        <v>0</v>
      </c>
      <c r="N1297" t="b">
        <v>1</v>
      </c>
      <c r="O1297" t="str">
        <f>_xlfn.XLOOKUP(WB_cost[[#This Row],[Склад]]&amp;WB_cost[[#This Row],[Тип поставки]],StatTbl[Join],StatTbl[Status])</f>
        <v>Игнорируем</v>
      </c>
    </row>
    <row r="1298" spans="4:15" x14ac:dyDescent="0.45">
      <c r="D1298" t="s">
        <v>264</v>
      </c>
      <c r="E1298" t="s">
        <v>32</v>
      </c>
      <c r="F1298" t="s">
        <v>6</v>
      </c>
      <c r="M1298" t="b">
        <v>0</v>
      </c>
      <c r="N1298" t="b">
        <v>1</v>
      </c>
      <c r="O1298" t="str">
        <f>_xlfn.XLOOKUP(WB_cost[[#This Row],[Склад]]&amp;WB_cost[[#This Row],[Тип поставки]],StatTbl[Join],StatTbl[Status])</f>
        <v>Игнорируем</v>
      </c>
    </row>
    <row r="1299" spans="4:15" x14ac:dyDescent="0.45">
      <c r="D1299" t="s">
        <v>285</v>
      </c>
      <c r="E1299" t="s">
        <v>32</v>
      </c>
      <c r="F1299" t="s">
        <v>6</v>
      </c>
      <c r="M1299" t="b">
        <v>0</v>
      </c>
      <c r="N1299" t="b">
        <v>1</v>
      </c>
      <c r="O1299" t="str">
        <f>_xlfn.XLOOKUP(WB_cost[[#This Row],[Склад]]&amp;WB_cost[[#This Row],[Тип поставки]],StatTbl[Join],StatTbl[Status])</f>
        <v>Игнорируем</v>
      </c>
    </row>
    <row r="1300" spans="4:15" x14ac:dyDescent="0.45">
      <c r="D1300" t="s">
        <v>286</v>
      </c>
      <c r="E1300" t="s">
        <v>32</v>
      </c>
      <c r="F1300" t="s">
        <v>6</v>
      </c>
      <c r="M1300" t="b">
        <v>0</v>
      </c>
      <c r="N1300" t="b">
        <v>1</v>
      </c>
      <c r="O1300" t="str">
        <f>_xlfn.XLOOKUP(WB_cost[[#This Row],[Склад]]&amp;WB_cost[[#This Row],[Тип поставки]],StatTbl[Join],StatTbl[Status])</f>
        <v>Игнорируем</v>
      </c>
    </row>
    <row r="1301" spans="4:15" x14ac:dyDescent="0.45">
      <c r="D1301" t="s">
        <v>287</v>
      </c>
      <c r="E1301" t="s">
        <v>32</v>
      </c>
      <c r="F1301" t="s">
        <v>6</v>
      </c>
      <c r="M1301" t="b">
        <v>0</v>
      </c>
      <c r="N1301" t="b">
        <v>1</v>
      </c>
      <c r="O1301" t="str">
        <f>_xlfn.XLOOKUP(WB_cost[[#This Row],[Склад]]&amp;WB_cost[[#This Row],[Тип поставки]],StatTbl[Join],StatTbl[Status])</f>
        <v>Игнорируем</v>
      </c>
    </row>
    <row r="1302" spans="4:15" x14ac:dyDescent="0.45">
      <c r="D1302" t="s">
        <v>288</v>
      </c>
      <c r="E1302" t="s">
        <v>32</v>
      </c>
      <c r="F1302" t="s">
        <v>6</v>
      </c>
      <c r="M1302" t="b">
        <v>0</v>
      </c>
      <c r="N1302" t="b">
        <v>1</v>
      </c>
      <c r="O1302" t="str">
        <f>_xlfn.XLOOKUP(WB_cost[[#This Row],[Склад]]&amp;WB_cost[[#This Row],[Тип поставки]],StatTbl[Join],StatTbl[Status])</f>
        <v>Игнорируем</v>
      </c>
    </row>
    <row r="1303" spans="4:15" x14ac:dyDescent="0.45">
      <c r="D1303" t="s">
        <v>289</v>
      </c>
      <c r="E1303" t="s">
        <v>32</v>
      </c>
      <c r="F1303" t="s">
        <v>6</v>
      </c>
      <c r="M1303" t="b">
        <v>0</v>
      </c>
      <c r="N1303" t="b">
        <v>1</v>
      </c>
      <c r="O1303" t="str">
        <f>_xlfn.XLOOKUP(WB_cost[[#This Row],[Склад]]&amp;WB_cost[[#This Row],[Тип поставки]],StatTbl[Join],StatTbl[Status])</f>
        <v>Игнорируем</v>
      </c>
    </row>
    <row r="1304" spans="4:15" x14ac:dyDescent="0.45">
      <c r="D1304" t="s">
        <v>353</v>
      </c>
      <c r="E1304" t="s">
        <v>32</v>
      </c>
      <c r="F1304" t="s">
        <v>6</v>
      </c>
      <c r="M1304" t="b">
        <v>0</v>
      </c>
      <c r="N1304" t="b">
        <v>1</v>
      </c>
      <c r="O1304" t="str">
        <f>_xlfn.XLOOKUP(WB_cost[[#This Row],[Склад]]&amp;WB_cost[[#This Row],[Тип поставки]],StatTbl[Join],StatTbl[Status])</f>
        <v>Игнорируем</v>
      </c>
    </row>
    <row r="1305" spans="4:15" x14ac:dyDescent="0.45">
      <c r="D1305" t="s">
        <v>354</v>
      </c>
      <c r="E1305" t="s">
        <v>32</v>
      </c>
      <c r="F1305" t="s">
        <v>6</v>
      </c>
      <c r="M1305" t="b">
        <v>0</v>
      </c>
      <c r="N1305" t="b">
        <v>1</v>
      </c>
      <c r="O1305" t="str">
        <f>_xlfn.XLOOKUP(WB_cost[[#This Row],[Склад]]&amp;WB_cost[[#This Row],[Тип поставки]],StatTbl[Join],StatTbl[Status])</f>
        <v>Игнорируем</v>
      </c>
    </row>
    <row r="1306" spans="4:15" x14ac:dyDescent="0.45">
      <c r="D1306" t="s">
        <v>357</v>
      </c>
      <c r="E1306" t="s">
        <v>32</v>
      </c>
      <c r="F1306" t="s">
        <v>6</v>
      </c>
      <c r="M1306" t="b">
        <v>0</v>
      </c>
      <c r="N1306" t="b">
        <v>1</v>
      </c>
      <c r="O1306" t="str">
        <f>_xlfn.XLOOKUP(WB_cost[[#This Row],[Склад]]&amp;WB_cost[[#This Row],[Тип поставки]],StatTbl[Join],StatTbl[Status])</f>
        <v>Игнорируем</v>
      </c>
    </row>
    <row r="1307" spans="4:15" x14ac:dyDescent="0.45">
      <c r="D1307" t="s">
        <v>358</v>
      </c>
      <c r="E1307" t="s">
        <v>32</v>
      </c>
      <c r="F1307" t="s">
        <v>6</v>
      </c>
      <c r="M1307" t="b">
        <v>0</v>
      </c>
      <c r="N1307" t="b">
        <v>1</v>
      </c>
      <c r="O1307" t="str">
        <f>_xlfn.XLOOKUP(WB_cost[[#This Row],[Склад]]&amp;WB_cost[[#This Row],[Тип поставки]],StatTbl[Join],StatTbl[Status])</f>
        <v>Игнорируем</v>
      </c>
    </row>
    <row r="1308" spans="4:15" x14ac:dyDescent="0.45">
      <c r="D1308" t="s">
        <v>359</v>
      </c>
      <c r="E1308" t="s">
        <v>32</v>
      </c>
      <c r="F1308" t="s">
        <v>6</v>
      </c>
      <c r="M1308" t="b">
        <v>0</v>
      </c>
      <c r="N1308" t="b">
        <v>1</v>
      </c>
      <c r="O1308" t="str">
        <f>_xlfn.XLOOKUP(WB_cost[[#This Row],[Склад]]&amp;WB_cost[[#This Row],[Тип поставки]],StatTbl[Join],StatTbl[Status])</f>
        <v>Игнорируем</v>
      </c>
    </row>
    <row r="1309" spans="4:15" x14ac:dyDescent="0.45">
      <c r="D1309" t="s">
        <v>260</v>
      </c>
      <c r="E1309" t="s">
        <v>33</v>
      </c>
      <c r="F1309" t="s">
        <v>107</v>
      </c>
      <c r="M1309" t="b">
        <v>1</v>
      </c>
      <c r="N1309" t="b">
        <v>1</v>
      </c>
      <c r="O1309" t="str">
        <f>_xlfn.XLOOKUP(WB_cost[[#This Row],[Склад]]&amp;WB_cost[[#This Row],[Тип поставки]],StatTbl[Join],StatTbl[Status])</f>
        <v>Игнорируем</v>
      </c>
    </row>
    <row r="1310" spans="4:15" x14ac:dyDescent="0.45">
      <c r="D1310" t="s">
        <v>261</v>
      </c>
      <c r="E1310" t="s">
        <v>33</v>
      </c>
      <c r="F1310" t="s">
        <v>107</v>
      </c>
      <c r="M1310" t="b">
        <v>1</v>
      </c>
      <c r="N1310" t="b">
        <v>1</v>
      </c>
      <c r="O1310" t="str">
        <f>_xlfn.XLOOKUP(WB_cost[[#This Row],[Склад]]&amp;WB_cost[[#This Row],[Тип поставки]],StatTbl[Join],StatTbl[Status])</f>
        <v>Игнорируем</v>
      </c>
    </row>
    <row r="1311" spans="4:15" x14ac:dyDescent="0.45">
      <c r="D1311" t="s">
        <v>262</v>
      </c>
      <c r="E1311" t="s">
        <v>33</v>
      </c>
      <c r="F1311" t="s">
        <v>107</v>
      </c>
      <c r="M1311" t="b">
        <v>1</v>
      </c>
      <c r="N1311" t="b">
        <v>1</v>
      </c>
      <c r="O1311" t="str">
        <f>_xlfn.XLOOKUP(WB_cost[[#This Row],[Склад]]&amp;WB_cost[[#This Row],[Тип поставки]],StatTbl[Join],StatTbl[Status])</f>
        <v>Игнорируем</v>
      </c>
    </row>
    <row r="1312" spans="4:15" x14ac:dyDescent="0.45">
      <c r="D1312" t="s">
        <v>263</v>
      </c>
      <c r="E1312" t="s">
        <v>33</v>
      </c>
      <c r="F1312" t="s">
        <v>107</v>
      </c>
      <c r="M1312" t="b">
        <v>1</v>
      </c>
      <c r="N1312" t="b">
        <v>1</v>
      </c>
      <c r="O1312" t="str">
        <f>_xlfn.XLOOKUP(WB_cost[[#This Row],[Склад]]&amp;WB_cost[[#This Row],[Тип поставки]],StatTbl[Join],StatTbl[Status])</f>
        <v>Игнорируем</v>
      </c>
    </row>
    <row r="1313" spans="4:15" x14ac:dyDescent="0.45">
      <c r="D1313" t="s">
        <v>264</v>
      </c>
      <c r="E1313" t="s">
        <v>33</v>
      </c>
      <c r="F1313" t="s">
        <v>107</v>
      </c>
      <c r="M1313" t="b">
        <v>1</v>
      </c>
      <c r="N1313" t="b">
        <v>1</v>
      </c>
      <c r="O1313" t="str">
        <f>_xlfn.XLOOKUP(WB_cost[[#This Row],[Склад]]&amp;WB_cost[[#This Row],[Тип поставки]],StatTbl[Join],StatTbl[Status])</f>
        <v>Игнорируем</v>
      </c>
    </row>
    <row r="1314" spans="4:15" x14ac:dyDescent="0.45">
      <c r="D1314" t="s">
        <v>285</v>
      </c>
      <c r="E1314" t="s">
        <v>33</v>
      </c>
      <c r="F1314" t="s">
        <v>107</v>
      </c>
      <c r="M1314" t="b">
        <v>1</v>
      </c>
      <c r="N1314" t="b">
        <v>1</v>
      </c>
      <c r="O1314" t="str">
        <f>_xlfn.XLOOKUP(WB_cost[[#This Row],[Склад]]&amp;WB_cost[[#This Row],[Тип поставки]],StatTbl[Join],StatTbl[Status])</f>
        <v>Игнорируем</v>
      </c>
    </row>
    <row r="1315" spans="4:15" x14ac:dyDescent="0.45">
      <c r="D1315" t="s">
        <v>286</v>
      </c>
      <c r="E1315" t="s">
        <v>33</v>
      </c>
      <c r="F1315" t="s">
        <v>107</v>
      </c>
      <c r="M1315" t="b">
        <v>1</v>
      </c>
      <c r="N1315" t="b">
        <v>1</v>
      </c>
      <c r="O1315" t="str">
        <f>_xlfn.XLOOKUP(WB_cost[[#This Row],[Склад]]&amp;WB_cost[[#This Row],[Тип поставки]],StatTbl[Join],StatTbl[Status])</f>
        <v>Игнорируем</v>
      </c>
    </row>
    <row r="1316" spans="4:15" x14ac:dyDescent="0.45">
      <c r="D1316" t="s">
        <v>287</v>
      </c>
      <c r="E1316" t="s">
        <v>33</v>
      </c>
      <c r="F1316" t="s">
        <v>107</v>
      </c>
      <c r="M1316" t="b">
        <v>1</v>
      </c>
      <c r="N1316" t="b">
        <v>1</v>
      </c>
      <c r="O1316" t="str">
        <f>_xlfn.XLOOKUP(WB_cost[[#This Row],[Склад]]&amp;WB_cost[[#This Row],[Тип поставки]],StatTbl[Join],StatTbl[Status])</f>
        <v>Игнорируем</v>
      </c>
    </row>
    <row r="1317" spans="4:15" x14ac:dyDescent="0.45">
      <c r="D1317" t="s">
        <v>288</v>
      </c>
      <c r="E1317" t="s">
        <v>33</v>
      </c>
      <c r="F1317" t="s">
        <v>107</v>
      </c>
      <c r="M1317" t="b">
        <v>1</v>
      </c>
      <c r="N1317" t="b">
        <v>1</v>
      </c>
      <c r="O1317" t="str">
        <f>_xlfn.XLOOKUP(WB_cost[[#This Row],[Склад]]&amp;WB_cost[[#This Row],[Тип поставки]],StatTbl[Join],StatTbl[Status])</f>
        <v>Игнорируем</v>
      </c>
    </row>
    <row r="1318" spans="4:15" x14ac:dyDescent="0.45">
      <c r="D1318" t="s">
        <v>289</v>
      </c>
      <c r="E1318" t="s">
        <v>33</v>
      </c>
      <c r="F1318" t="s">
        <v>107</v>
      </c>
      <c r="M1318" t="b">
        <v>1</v>
      </c>
      <c r="N1318" t="b">
        <v>1</v>
      </c>
      <c r="O1318" t="str">
        <f>_xlfn.XLOOKUP(WB_cost[[#This Row],[Склад]]&amp;WB_cost[[#This Row],[Тип поставки]],StatTbl[Join],StatTbl[Status])</f>
        <v>Игнорируем</v>
      </c>
    </row>
    <row r="1319" spans="4:15" x14ac:dyDescent="0.45">
      <c r="D1319" t="s">
        <v>353</v>
      </c>
      <c r="E1319" t="s">
        <v>33</v>
      </c>
      <c r="F1319" t="s">
        <v>107</v>
      </c>
      <c r="M1319" t="b">
        <v>1</v>
      </c>
      <c r="N1319" t="b">
        <v>1</v>
      </c>
      <c r="O1319" t="str">
        <f>_xlfn.XLOOKUP(WB_cost[[#This Row],[Склад]]&amp;WB_cost[[#This Row],[Тип поставки]],StatTbl[Join],StatTbl[Status])</f>
        <v>Игнорируем</v>
      </c>
    </row>
    <row r="1320" spans="4:15" x14ac:dyDescent="0.45">
      <c r="D1320" t="s">
        <v>354</v>
      </c>
      <c r="E1320" t="s">
        <v>33</v>
      </c>
      <c r="F1320" t="s">
        <v>107</v>
      </c>
      <c r="M1320" t="b">
        <v>1</v>
      </c>
      <c r="N1320" t="b">
        <v>1</v>
      </c>
      <c r="O1320" t="str">
        <f>_xlfn.XLOOKUP(WB_cost[[#This Row],[Склад]]&amp;WB_cost[[#This Row],[Тип поставки]],StatTbl[Join],StatTbl[Status])</f>
        <v>Игнорируем</v>
      </c>
    </row>
    <row r="1321" spans="4:15" x14ac:dyDescent="0.45">
      <c r="D1321" t="s">
        <v>357</v>
      </c>
      <c r="E1321" t="s">
        <v>33</v>
      </c>
      <c r="F1321" t="s">
        <v>107</v>
      </c>
      <c r="M1321" t="b">
        <v>1</v>
      </c>
      <c r="N1321" t="b">
        <v>1</v>
      </c>
      <c r="O1321" t="str">
        <f>_xlfn.XLOOKUP(WB_cost[[#This Row],[Склад]]&amp;WB_cost[[#This Row],[Тип поставки]],StatTbl[Join],StatTbl[Status])</f>
        <v>Игнорируем</v>
      </c>
    </row>
    <row r="1322" spans="4:15" x14ac:dyDescent="0.45">
      <c r="D1322" t="s">
        <v>358</v>
      </c>
      <c r="E1322" t="s">
        <v>33</v>
      </c>
      <c r="F1322" t="s">
        <v>107</v>
      </c>
      <c r="M1322" t="b">
        <v>1</v>
      </c>
      <c r="N1322" t="b">
        <v>1</v>
      </c>
      <c r="O1322" t="str">
        <f>_xlfn.XLOOKUP(WB_cost[[#This Row],[Склад]]&amp;WB_cost[[#This Row],[Тип поставки]],StatTbl[Join],StatTbl[Status])</f>
        <v>Игнорируем</v>
      </c>
    </row>
    <row r="1323" spans="4:15" x14ac:dyDescent="0.45">
      <c r="D1323" t="s">
        <v>359</v>
      </c>
      <c r="E1323" t="s">
        <v>33</v>
      </c>
      <c r="F1323" t="s">
        <v>107</v>
      </c>
      <c r="M1323" t="b">
        <v>1</v>
      </c>
      <c r="N1323" t="b">
        <v>1</v>
      </c>
      <c r="O1323" t="str">
        <f>_xlfn.XLOOKUP(WB_cost[[#This Row],[Склад]]&amp;WB_cost[[#This Row],[Тип поставки]],StatTbl[Join],StatTbl[Status])</f>
        <v>Игнорируем</v>
      </c>
    </row>
    <row r="1324" spans="4:15" x14ac:dyDescent="0.45">
      <c r="D1324" t="s">
        <v>260</v>
      </c>
      <c r="E1324" t="s">
        <v>33</v>
      </c>
      <c r="F1324" t="s">
        <v>108</v>
      </c>
      <c r="M1324" t="b">
        <v>0</v>
      </c>
      <c r="N1324" t="b">
        <v>1</v>
      </c>
      <c r="O1324" t="str">
        <f>_xlfn.XLOOKUP(WB_cost[[#This Row],[Склад]]&amp;WB_cost[[#This Row],[Тип поставки]],StatTbl[Join],StatTbl[Status])</f>
        <v>Игнорируем</v>
      </c>
    </row>
    <row r="1325" spans="4:15" x14ac:dyDescent="0.45">
      <c r="D1325" t="s">
        <v>261</v>
      </c>
      <c r="E1325" t="s">
        <v>33</v>
      </c>
      <c r="F1325" t="s">
        <v>108</v>
      </c>
      <c r="M1325" t="b">
        <v>0</v>
      </c>
      <c r="N1325" t="b">
        <v>1</v>
      </c>
      <c r="O1325" t="str">
        <f>_xlfn.XLOOKUP(WB_cost[[#This Row],[Склад]]&amp;WB_cost[[#This Row],[Тип поставки]],StatTbl[Join],StatTbl[Status])</f>
        <v>Игнорируем</v>
      </c>
    </row>
    <row r="1326" spans="4:15" x14ac:dyDescent="0.45">
      <c r="D1326" t="s">
        <v>262</v>
      </c>
      <c r="E1326" t="s">
        <v>33</v>
      </c>
      <c r="F1326" t="s">
        <v>108</v>
      </c>
      <c r="M1326" t="b">
        <v>0</v>
      </c>
      <c r="N1326" t="b">
        <v>1</v>
      </c>
      <c r="O1326" t="str">
        <f>_xlfn.XLOOKUP(WB_cost[[#This Row],[Склад]]&amp;WB_cost[[#This Row],[Тип поставки]],StatTbl[Join],StatTbl[Status])</f>
        <v>Игнорируем</v>
      </c>
    </row>
    <row r="1327" spans="4:15" x14ac:dyDescent="0.45">
      <c r="D1327" t="s">
        <v>263</v>
      </c>
      <c r="E1327" t="s">
        <v>33</v>
      </c>
      <c r="F1327" t="s">
        <v>108</v>
      </c>
      <c r="M1327" t="b">
        <v>0</v>
      </c>
      <c r="N1327" t="b">
        <v>1</v>
      </c>
      <c r="O1327" t="str">
        <f>_xlfn.XLOOKUP(WB_cost[[#This Row],[Склад]]&amp;WB_cost[[#This Row],[Тип поставки]],StatTbl[Join],StatTbl[Status])</f>
        <v>Игнорируем</v>
      </c>
    </row>
    <row r="1328" spans="4:15" x14ac:dyDescent="0.45">
      <c r="D1328" t="s">
        <v>264</v>
      </c>
      <c r="E1328" t="s">
        <v>33</v>
      </c>
      <c r="F1328" t="s">
        <v>108</v>
      </c>
      <c r="M1328" t="b">
        <v>0</v>
      </c>
      <c r="N1328" t="b">
        <v>1</v>
      </c>
      <c r="O1328" t="str">
        <f>_xlfn.XLOOKUP(WB_cost[[#This Row],[Склад]]&amp;WB_cost[[#This Row],[Тип поставки]],StatTbl[Join],StatTbl[Status])</f>
        <v>Игнорируем</v>
      </c>
    </row>
    <row r="1329" spans="4:15" x14ac:dyDescent="0.45">
      <c r="D1329" t="s">
        <v>285</v>
      </c>
      <c r="E1329" t="s">
        <v>33</v>
      </c>
      <c r="F1329" t="s">
        <v>108</v>
      </c>
      <c r="M1329" t="b">
        <v>0</v>
      </c>
      <c r="N1329" t="b">
        <v>1</v>
      </c>
      <c r="O1329" t="str">
        <f>_xlfn.XLOOKUP(WB_cost[[#This Row],[Склад]]&amp;WB_cost[[#This Row],[Тип поставки]],StatTbl[Join],StatTbl[Status])</f>
        <v>Игнорируем</v>
      </c>
    </row>
    <row r="1330" spans="4:15" x14ac:dyDescent="0.45">
      <c r="D1330" t="s">
        <v>286</v>
      </c>
      <c r="E1330" t="s">
        <v>33</v>
      </c>
      <c r="F1330" t="s">
        <v>108</v>
      </c>
      <c r="M1330" t="b">
        <v>0</v>
      </c>
      <c r="N1330" t="b">
        <v>1</v>
      </c>
      <c r="O1330" t="str">
        <f>_xlfn.XLOOKUP(WB_cost[[#This Row],[Склад]]&amp;WB_cost[[#This Row],[Тип поставки]],StatTbl[Join],StatTbl[Status])</f>
        <v>Игнорируем</v>
      </c>
    </row>
    <row r="1331" spans="4:15" x14ac:dyDescent="0.45">
      <c r="D1331" t="s">
        <v>287</v>
      </c>
      <c r="E1331" t="s">
        <v>33</v>
      </c>
      <c r="F1331" t="s">
        <v>108</v>
      </c>
      <c r="M1331" t="b">
        <v>0</v>
      </c>
      <c r="N1331" t="b">
        <v>1</v>
      </c>
      <c r="O1331" t="str">
        <f>_xlfn.XLOOKUP(WB_cost[[#This Row],[Склад]]&amp;WB_cost[[#This Row],[Тип поставки]],StatTbl[Join],StatTbl[Status])</f>
        <v>Игнорируем</v>
      </c>
    </row>
    <row r="1332" spans="4:15" x14ac:dyDescent="0.45">
      <c r="D1332" t="s">
        <v>288</v>
      </c>
      <c r="E1332" t="s">
        <v>33</v>
      </c>
      <c r="F1332" t="s">
        <v>108</v>
      </c>
      <c r="M1332" t="b">
        <v>0</v>
      </c>
      <c r="N1332" t="b">
        <v>1</v>
      </c>
      <c r="O1332" t="str">
        <f>_xlfn.XLOOKUP(WB_cost[[#This Row],[Склад]]&amp;WB_cost[[#This Row],[Тип поставки]],StatTbl[Join],StatTbl[Status])</f>
        <v>Игнорируем</v>
      </c>
    </row>
    <row r="1333" spans="4:15" x14ac:dyDescent="0.45">
      <c r="D1333" t="s">
        <v>289</v>
      </c>
      <c r="E1333" t="s">
        <v>33</v>
      </c>
      <c r="F1333" t="s">
        <v>108</v>
      </c>
      <c r="M1333" t="b">
        <v>0</v>
      </c>
      <c r="N1333" t="b">
        <v>1</v>
      </c>
      <c r="O1333" t="str">
        <f>_xlfn.XLOOKUP(WB_cost[[#This Row],[Склад]]&amp;WB_cost[[#This Row],[Тип поставки]],StatTbl[Join],StatTbl[Status])</f>
        <v>Игнорируем</v>
      </c>
    </row>
    <row r="1334" spans="4:15" x14ac:dyDescent="0.45">
      <c r="D1334" t="s">
        <v>353</v>
      </c>
      <c r="E1334" t="s">
        <v>33</v>
      </c>
      <c r="F1334" t="s">
        <v>108</v>
      </c>
      <c r="M1334" t="b">
        <v>0</v>
      </c>
      <c r="N1334" t="b">
        <v>1</v>
      </c>
      <c r="O1334" t="str">
        <f>_xlfn.XLOOKUP(WB_cost[[#This Row],[Склад]]&amp;WB_cost[[#This Row],[Тип поставки]],StatTbl[Join],StatTbl[Status])</f>
        <v>Игнорируем</v>
      </c>
    </row>
    <row r="1335" spans="4:15" x14ac:dyDescent="0.45">
      <c r="D1335" t="s">
        <v>354</v>
      </c>
      <c r="E1335" t="s">
        <v>33</v>
      </c>
      <c r="F1335" t="s">
        <v>108</v>
      </c>
      <c r="M1335" t="b">
        <v>0</v>
      </c>
      <c r="N1335" t="b">
        <v>1</v>
      </c>
      <c r="O1335" t="str">
        <f>_xlfn.XLOOKUP(WB_cost[[#This Row],[Склад]]&amp;WB_cost[[#This Row],[Тип поставки]],StatTbl[Join],StatTbl[Status])</f>
        <v>Игнорируем</v>
      </c>
    </row>
    <row r="1336" spans="4:15" x14ac:dyDescent="0.45">
      <c r="D1336" t="s">
        <v>357</v>
      </c>
      <c r="E1336" t="s">
        <v>33</v>
      </c>
      <c r="F1336" t="s">
        <v>108</v>
      </c>
      <c r="M1336" t="b">
        <v>0</v>
      </c>
      <c r="N1336" t="b">
        <v>1</v>
      </c>
      <c r="O1336" t="str">
        <f>_xlfn.XLOOKUP(WB_cost[[#This Row],[Склад]]&amp;WB_cost[[#This Row],[Тип поставки]],StatTbl[Join],StatTbl[Status])</f>
        <v>Игнорируем</v>
      </c>
    </row>
    <row r="1337" spans="4:15" x14ac:dyDescent="0.45">
      <c r="D1337" t="s">
        <v>358</v>
      </c>
      <c r="E1337" t="s">
        <v>33</v>
      </c>
      <c r="F1337" t="s">
        <v>108</v>
      </c>
      <c r="M1337" t="b">
        <v>0</v>
      </c>
      <c r="N1337" t="b">
        <v>1</v>
      </c>
      <c r="O1337" t="str">
        <f>_xlfn.XLOOKUP(WB_cost[[#This Row],[Склад]]&amp;WB_cost[[#This Row],[Тип поставки]],StatTbl[Join],StatTbl[Status])</f>
        <v>Игнорируем</v>
      </c>
    </row>
    <row r="1338" spans="4:15" x14ac:dyDescent="0.45">
      <c r="D1338" t="s">
        <v>359</v>
      </c>
      <c r="E1338" t="s">
        <v>33</v>
      </c>
      <c r="F1338" t="s">
        <v>108</v>
      </c>
      <c r="M1338" t="b">
        <v>0</v>
      </c>
      <c r="N1338" t="b">
        <v>1</v>
      </c>
      <c r="O1338" t="str">
        <f>_xlfn.XLOOKUP(WB_cost[[#This Row],[Склад]]&amp;WB_cost[[#This Row],[Тип поставки]],StatTbl[Join],StatTbl[Status])</f>
        <v>Игнорируем</v>
      </c>
    </row>
    <row r="1339" spans="4:15" x14ac:dyDescent="0.45">
      <c r="D1339" t="s">
        <v>260</v>
      </c>
      <c r="E1339" t="s">
        <v>33</v>
      </c>
      <c r="F1339" t="s">
        <v>6</v>
      </c>
      <c r="M1339" t="b">
        <v>0</v>
      </c>
      <c r="N1339" t="b">
        <v>1</v>
      </c>
      <c r="O1339" t="str">
        <f>_xlfn.XLOOKUP(WB_cost[[#This Row],[Склад]]&amp;WB_cost[[#This Row],[Тип поставки]],StatTbl[Join],StatTbl[Status])</f>
        <v>Игнорируем</v>
      </c>
    </row>
    <row r="1340" spans="4:15" x14ac:dyDescent="0.45">
      <c r="D1340" t="s">
        <v>261</v>
      </c>
      <c r="E1340" t="s">
        <v>33</v>
      </c>
      <c r="F1340" t="s">
        <v>6</v>
      </c>
      <c r="M1340" t="b">
        <v>0</v>
      </c>
      <c r="N1340" t="b">
        <v>1</v>
      </c>
      <c r="O1340" t="str">
        <f>_xlfn.XLOOKUP(WB_cost[[#This Row],[Склад]]&amp;WB_cost[[#This Row],[Тип поставки]],StatTbl[Join],StatTbl[Status])</f>
        <v>Игнорируем</v>
      </c>
    </row>
    <row r="1341" spans="4:15" x14ac:dyDescent="0.45">
      <c r="D1341" t="s">
        <v>262</v>
      </c>
      <c r="E1341" t="s">
        <v>33</v>
      </c>
      <c r="F1341" t="s">
        <v>6</v>
      </c>
      <c r="M1341" t="b">
        <v>0</v>
      </c>
      <c r="N1341" t="b">
        <v>1</v>
      </c>
      <c r="O1341" t="str">
        <f>_xlfn.XLOOKUP(WB_cost[[#This Row],[Склад]]&amp;WB_cost[[#This Row],[Тип поставки]],StatTbl[Join],StatTbl[Status])</f>
        <v>Игнорируем</v>
      </c>
    </row>
    <row r="1342" spans="4:15" x14ac:dyDescent="0.45">
      <c r="D1342" t="s">
        <v>263</v>
      </c>
      <c r="E1342" t="s">
        <v>33</v>
      </c>
      <c r="F1342" t="s">
        <v>6</v>
      </c>
      <c r="M1342" t="b">
        <v>0</v>
      </c>
      <c r="N1342" t="b">
        <v>1</v>
      </c>
      <c r="O1342" t="str">
        <f>_xlfn.XLOOKUP(WB_cost[[#This Row],[Склад]]&amp;WB_cost[[#This Row],[Тип поставки]],StatTbl[Join],StatTbl[Status])</f>
        <v>Игнорируем</v>
      </c>
    </row>
    <row r="1343" spans="4:15" x14ac:dyDescent="0.45">
      <c r="D1343" t="s">
        <v>264</v>
      </c>
      <c r="E1343" t="s">
        <v>33</v>
      </c>
      <c r="F1343" t="s">
        <v>6</v>
      </c>
      <c r="M1343" t="b">
        <v>0</v>
      </c>
      <c r="N1343" t="b">
        <v>1</v>
      </c>
      <c r="O1343" t="str">
        <f>_xlfn.XLOOKUP(WB_cost[[#This Row],[Склад]]&amp;WB_cost[[#This Row],[Тип поставки]],StatTbl[Join],StatTbl[Status])</f>
        <v>Игнорируем</v>
      </c>
    </row>
    <row r="1344" spans="4:15" x14ac:dyDescent="0.45">
      <c r="D1344" t="s">
        <v>285</v>
      </c>
      <c r="E1344" t="s">
        <v>33</v>
      </c>
      <c r="F1344" t="s">
        <v>6</v>
      </c>
      <c r="M1344" t="b">
        <v>0</v>
      </c>
      <c r="N1344" t="b">
        <v>1</v>
      </c>
      <c r="O1344" t="str">
        <f>_xlfn.XLOOKUP(WB_cost[[#This Row],[Склад]]&amp;WB_cost[[#This Row],[Тип поставки]],StatTbl[Join],StatTbl[Status])</f>
        <v>Игнорируем</v>
      </c>
    </row>
    <row r="1345" spans="4:15" x14ac:dyDescent="0.45">
      <c r="D1345" t="s">
        <v>286</v>
      </c>
      <c r="E1345" t="s">
        <v>33</v>
      </c>
      <c r="F1345" t="s">
        <v>6</v>
      </c>
      <c r="M1345" t="b">
        <v>0</v>
      </c>
      <c r="N1345" t="b">
        <v>1</v>
      </c>
      <c r="O1345" t="str">
        <f>_xlfn.XLOOKUP(WB_cost[[#This Row],[Склад]]&amp;WB_cost[[#This Row],[Тип поставки]],StatTbl[Join],StatTbl[Status])</f>
        <v>Игнорируем</v>
      </c>
    </row>
    <row r="1346" spans="4:15" x14ac:dyDescent="0.45">
      <c r="D1346" t="s">
        <v>287</v>
      </c>
      <c r="E1346" t="s">
        <v>33</v>
      </c>
      <c r="F1346" t="s">
        <v>6</v>
      </c>
      <c r="M1346" t="b">
        <v>0</v>
      </c>
      <c r="N1346" t="b">
        <v>1</v>
      </c>
      <c r="O1346" t="str">
        <f>_xlfn.XLOOKUP(WB_cost[[#This Row],[Склад]]&amp;WB_cost[[#This Row],[Тип поставки]],StatTbl[Join],StatTbl[Status])</f>
        <v>Игнорируем</v>
      </c>
    </row>
    <row r="1347" spans="4:15" x14ac:dyDescent="0.45">
      <c r="D1347" t="s">
        <v>288</v>
      </c>
      <c r="E1347" t="s">
        <v>33</v>
      </c>
      <c r="F1347" t="s">
        <v>6</v>
      </c>
      <c r="M1347" t="b">
        <v>0</v>
      </c>
      <c r="N1347" t="b">
        <v>1</v>
      </c>
      <c r="O1347" t="str">
        <f>_xlfn.XLOOKUP(WB_cost[[#This Row],[Склад]]&amp;WB_cost[[#This Row],[Тип поставки]],StatTbl[Join],StatTbl[Status])</f>
        <v>Игнорируем</v>
      </c>
    </row>
    <row r="1348" spans="4:15" x14ac:dyDescent="0.45">
      <c r="D1348" t="s">
        <v>289</v>
      </c>
      <c r="E1348" t="s">
        <v>33</v>
      </c>
      <c r="F1348" t="s">
        <v>6</v>
      </c>
      <c r="M1348" t="b">
        <v>0</v>
      </c>
      <c r="N1348" t="b">
        <v>1</v>
      </c>
      <c r="O1348" t="str">
        <f>_xlfn.XLOOKUP(WB_cost[[#This Row],[Склад]]&amp;WB_cost[[#This Row],[Тип поставки]],StatTbl[Join],StatTbl[Status])</f>
        <v>Игнорируем</v>
      </c>
    </row>
    <row r="1349" spans="4:15" x14ac:dyDescent="0.45">
      <c r="D1349" t="s">
        <v>353</v>
      </c>
      <c r="E1349" t="s">
        <v>33</v>
      </c>
      <c r="F1349" t="s">
        <v>6</v>
      </c>
      <c r="M1349" t="b">
        <v>0</v>
      </c>
      <c r="N1349" t="b">
        <v>1</v>
      </c>
      <c r="O1349" t="str">
        <f>_xlfn.XLOOKUP(WB_cost[[#This Row],[Склад]]&amp;WB_cost[[#This Row],[Тип поставки]],StatTbl[Join],StatTbl[Status])</f>
        <v>Игнорируем</v>
      </c>
    </row>
    <row r="1350" spans="4:15" x14ac:dyDescent="0.45">
      <c r="D1350" t="s">
        <v>354</v>
      </c>
      <c r="E1350" t="s">
        <v>33</v>
      </c>
      <c r="F1350" t="s">
        <v>6</v>
      </c>
      <c r="M1350" t="b">
        <v>0</v>
      </c>
      <c r="N1350" t="b">
        <v>1</v>
      </c>
      <c r="O1350" t="str">
        <f>_xlfn.XLOOKUP(WB_cost[[#This Row],[Склад]]&amp;WB_cost[[#This Row],[Тип поставки]],StatTbl[Join],StatTbl[Status])</f>
        <v>Игнорируем</v>
      </c>
    </row>
    <row r="1351" spans="4:15" x14ac:dyDescent="0.45">
      <c r="D1351" t="s">
        <v>357</v>
      </c>
      <c r="E1351" t="s">
        <v>33</v>
      </c>
      <c r="F1351" t="s">
        <v>6</v>
      </c>
      <c r="M1351" t="b">
        <v>0</v>
      </c>
      <c r="N1351" t="b">
        <v>1</v>
      </c>
      <c r="O1351" t="str">
        <f>_xlfn.XLOOKUP(WB_cost[[#This Row],[Склад]]&amp;WB_cost[[#This Row],[Тип поставки]],StatTbl[Join],StatTbl[Status])</f>
        <v>Игнорируем</v>
      </c>
    </row>
    <row r="1352" spans="4:15" x14ac:dyDescent="0.45">
      <c r="D1352" t="s">
        <v>358</v>
      </c>
      <c r="E1352" t="s">
        <v>33</v>
      </c>
      <c r="F1352" t="s">
        <v>6</v>
      </c>
      <c r="M1352" t="b">
        <v>0</v>
      </c>
      <c r="N1352" t="b">
        <v>1</v>
      </c>
      <c r="O1352" t="str">
        <f>_xlfn.XLOOKUP(WB_cost[[#This Row],[Склад]]&amp;WB_cost[[#This Row],[Тип поставки]],StatTbl[Join],StatTbl[Status])</f>
        <v>Игнорируем</v>
      </c>
    </row>
    <row r="1353" spans="4:15" x14ac:dyDescent="0.45">
      <c r="D1353" t="s">
        <v>359</v>
      </c>
      <c r="E1353" t="s">
        <v>33</v>
      </c>
      <c r="F1353" t="s">
        <v>6</v>
      </c>
      <c r="M1353" t="b">
        <v>0</v>
      </c>
      <c r="N1353" t="b">
        <v>1</v>
      </c>
      <c r="O1353" t="str">
        <f>_xlfn.XLOOKUP(WB_cost[[#This Row],[Склад]]&amp;WB_cost[[#This Row],[Тип поставки]],StatTbl[Join],StatTbl[Status])</f>
        <v>Игнорируем</v>
      </c>
    </row>
    <row r="1354" spans="4:15" x14ac:dyDescent="0.45">
      <c r="D1354" t="s">
        <v>260</v>
      </c>
      <c r="E1354" t="s">
        <v>35</v>
      </c>
      <c r="F1354" t="s">
        <v>107</v>
      </c>
      <c r="M1354" t="b">
        <v>1</v>
      </c>
      <c r="N1354" t="b">
        <v>1</v>
      </c>
      <c r="O1354" t="str">
        <f>_xlfn.XLOOKUP(WB_cost[[#This Row],[Склад]]&amp;WB_cost[[#This Row],[Тип поставки]],StatTbl[Join],StatTbl[Status])</f>
        <v>Игнорируем</v>
      </c>
    </row>
    <row r="1355" spans="4:15" x14ac:dyDescent="0.45">
      <c r="D1355" t="s">
        <v>261</v>
      </c>
      <c r="E1355" t="s">
        <v>35</v>
      </c>
      <c r="F1355" t="s">
        <v>107</v>
      </c>
      <c r="M1355" t="b">
        <v>1</v>
      </c>
      <c r="N1355" t="b">
        <v>1</v>
      </c>
      <c r="O1355" t="str">
        <f>_xlfn.XLOOKUP(WB_cost[[#This Row],[Склад]]&amp;WB_cost[[#This Row],[Тип поставки]],StatTbl[Join],StatTbl[Status])</f>
        <v>Игнорируем</v>
      </c>
    </row>
    <row r="1356" spans="4:15" x14ac:dyDescent="0.45">
      <c r="D1356" t="s">
        <v>262</v>
      </c>
      <c r="E1356" t="s">
        <v>35</v>
      </c>
      <c r="F1356" t="s">
        <v>107</v>
      </c>
      <c r="M1356" t="b">
        <v>1</v>
      </c>
      <c r="N1356" t="b">
        <v>1</v>
      </c>
      <c r="O1356" t="str">
        <f>_xlfn.XLOOKUP(WB_cost[[#This Row],[Склад]]&amp;WB_cost[[#This Row],[Тип поставки]],StatTbl[Join],StatTbl[Status])</f>
        <v>Игнорируем</v>
      </c>
    </row>
    <row r="1357" spans="4:15" x14ac:dyDescent="0.45">
      <c r="D1357" t="s">
        <v>263</v>
      </c>
      <c r="E1357" t="s">
        <v>35</v>
      </c>
      <c r="F1357" t="s">
        <v>107</v>
      </c>
      <c r="M1357" t="b">
        <v>1</v>
      </c>
      <c r="N1357" t="b">
        <v>1</v>
      </c>
      <c r="O1357" t="str">
        <f>_xlfn.XLOOKUP(WB_cost[[#This Row],[Склад]]&amp;WB_cost[[#This Row],[Тип поставки]],StatTbl[Join],StatTbl[Status])</f>
        <v>Игнорируем</v>
      </c>
    </row>
    <row r="1358" spans="4:15" x14ac:dyDescent="0.45">
      <c r="D1358" t="s">
        <v>264</v>
      </c>
      <c r="E1358" t="s">
        <v>35</v>
      </c>
      <c r="F1358" t="s">
        <v>107</v>
      </c>
      <c r="M1358" t="b">
        <v>1</v>
      </c>
      <c r="N1358" t="b">
        <v>1</v>
      </c>
      <c r="O1358" t="str">
        <f>_xlfn.XLOOKUP(WB_cost[[#This Row],[Склад]]&amp;WB_cost[[#This Row],[Тип поставки]],StatTbl[Join],StatTbl[Status])</f>
        <v>Игнорируем</v>
      </c>
    </row>
    <row r="1359" spans="4:15" x14ac:dyDescent="0.45">
      <c r="D1359" t="s">
        <v>285</v>
      </c>
      <c r="E1359" t="s">
        <v>35</v>
      </c>
      <c r="F1359" t="s">
        <v>107</v>
      </c>
      <c r="M1359" t="b">
        <v>1</v>
      </c>
      <c r="N1359" t="b">
        <v>1</v>
      </c>
      <c r="O1359" t="str">
        <f>_xlfn.XLOOKUP(WB_cost[[#This Row],[Склад]]&amp;WB_cost[[#This Row],[Тип поставки]],StatTbl[Join],StatTbl[Status])</f>
        <v>Игнорируем</v>
      </c>
    </row>
    <row r="1360" spans="4:15" x14ac:dyDescent="0.45">
      <c r="D1360" t="s">
        <v>286</v>
      </c>
      <c r="E1360" t="s">
        <v>35</v>
      </c>
      <c r="F1360" t="s">
        <v>107</v>
      </c>
      <c r="M1360" t="b">
        <v>1</v>
      </c>
      <c r="N1360" t="b">
        <v>1</v>
      </c>
      <c r="O1360" t="str">
        <f>_xlfn.XLOOKUP(WB_cost[[#This Row],[Склад]]&amp;WB_cost[[#This Row],[Тип поставки]],StatTbl[Join],StatTbl[Status])</f>
        <v>Игнорируем</v>
      </c>
    </row>
    <row r="1361" spans="4:15" x14ac:dyDescent="0.45">
      <c r="D1361" t="s">
        <v>287</v>
      </c>
      <c r="E1361" t="s">
        <v>35</v>
      </c>
      <c r="F1361" t="s">
        <v>107</v>
      </c>
      <c r="M1361" t="b">
        <v>1</v>
      </c>
      <c r="N1361" t="b">
        <v>1</v>
      </c>
      <c r="O1361" t="str">
        <f>_xlfn.XLOOKUP(WB_cost[[#This Row],[Склад]]&amp;WB_cost[[#This Row],[Тип поставки]],StatTbl[Join],StatTbl[Status])</f>
        <v>Игнорируем</v>
      </c>
    </row>
    <row r="1362" spans="4:15" x14ac:dyDescent="0.45">
      <c r="D1362" t="s">
        <v>288</v>
      </c>
      <c r="E1362" t="s">
        <v>35</v>
      </c>
      <c r="F1362" t="s">
        <v>107</v>
      </c>
      <c r="M1362" t="b">
        <v>1</v>
      </c>
      <c r="N1362" t="b">
        <v>1</v>
      </c>
      <c r="O1362" t="str">
        <f>_xlfn.XLOOKUP(WB_cost[[#This Row],[Склад]]&amp;WB_cost[[#This Row],[Тип поставки]],StatTbl[Join],StatTbl[Status])</f>
        <v>Игнорируем</v>
      </c>
    </row>
    <row r="1363" spans="4:15" x14ac:dyDescent="0.45">
      <c r="D1363" t="s">
        <v>289</v>
      </c>
      <c r="E1363" t="s">
        <v>35</v>
      </c>
      <c r="F1363" t="s">
        <v>107</v>
      </c>
      <c r="M1363" t="b">
        <v>1</v>
      </c>
      <c r="N1363" t="b">
        <v>1</v>
      </c>
      <c r="O1363" t="str">
        <f>_xlfn.XLOOKUP(WB_cost[[#This Row],[Склад]]&amp;WB_cost[[#This Row],[Тип поставки]],StatTbl[Join],StatTbl[Status])</f>
        <v>Игнорируем</v>
      </c>
    </row>
    <row r="1364" spans="4:15" x14ac:dyDescent="0.45">
      <c r="D1364" t="s">
        <v>353</v>
      </c>
      <c r="E1364" t="s">
        <v>35</v>
      </c>
      <c r="F1364" t="s">
        <v>107</v>
      </c>
      <c r="M1364" t="b">
        <v>1</v>
      </c>
      <c r="N1364" t="b">
        <v>1</v>
      </c>
      <c r="O1364" t="str">
        <f>_xlfn.XLOOKUP(WB_cost[[#This Row],[Склад]]&amp;WB_cost[[#This Row],[Тип поставки]],StatTbl[Join],StatTbl[Status])</f>
        <v>Игнорируем</v>
      </c>
    </row>
    <row r="1365" spans="4:15" x14ac:dyDescent="0.45">
      <c r="D1365" t="s">
        <v>354</v>
      </c>
      <c r="E1365" t="s">
        <v>35</v>
      </c>
      <c r="F1365" t="s">
        <v>107</v>
      </c>
      <c r="M1365" t="b">
        <v>1</v>
      </c>
      <c r="N1365" t="b">
        <v>1</v>
      </c>
      <c r="O1365" t="str">
        <f>_xlfn.XLOOKUP(WB_cost[[#This Row],[Склад]]&amp;WB_cost[[#This Row],[Тип поставки]],StatTbl[Join],StatTbl[Status])</f>
        <v>Игнорируем</v>
      </c>
    </row>
    <row r="1366" spans="4:15" x14ac:dyDescent="0.45">
      <c r="D1366" t="s">
        <v>357</v>
      </c>
      <c r="E1366" t="s">
        <v>35</v>
      </c>
      <c r="F1366" t="s">
        <v>107</v>
      </c>
      <c r="M1366" t="b">
        <v>1</v>
      </c>
      <c r="N1366" t="b">
        <v>1</v>
      </c>
      <c r="O1366" t="str">
        <f>_xlfn.XLOOKUP(WB_cost[[#This Row],[Склад]]&amp;WB_cost[[#This Row],[Тип поставки]],StatTbl[Join],StatTbl[Status])</f>
        <v>Игнорируем</v>
      </c>
    </row>
    <row r="1367" spans="4:15" x14ac:dyDescent="0.45">
      <c r="D1367" t="s">
        <v>358</v>
      </c>
      <c r="E1367" t="s">
        <v>35</v>
      </c>
      <c r="F1367" t="s">
        <v>107</v>
      </c>
      <c r="M1367" t="b">
        <v>1</v>
      </c>
      <c r="N1367" t="b">
        <v>1</v>
      </c>
      <c r="O1367" t="str">
        <f>_xlfn.XLOOKUP(WB_cost[[#This Row],[Склад]]&amp;WB_cost[[#This Row],[Тип поставки]],StatTbl[Join],StatTbl[Status])</f>
        <v>Игнорируем</v>
      </c>
    </row>
    <row r="1368" spans="4:15" x14ac:dyDescent="0.45">
      <c r="D1368" t="s">
        <v>359</v>
      </c>
      <c r="E1368" t="s">
        <v>35</v>
      </c>
      <c r="F1368" t="s">
        <v>107</v>
      </c>
      <c r="M1368" t="b">
        <v>1</v>
      </c>
      <c r="N1368" t="b">
        <v>1</v>
      </c>
      <c r="O1368" t="str">
        <f>_xlfn.XLOOKUP(WB_cost[[#This Row],[Склад]]&amp;WB_cost[[#This Row],[Тип поставки]],StatTbl[Join],StatTbl[Status])</f>
        <v>Игнорируем</v>
      </c>
    </row>
    <row r="1369" spans="4:15" x14ac:dyDescent="0.45">
      <c r="D1369" t="s">
        <v>260</v>
      </c>
      <c r="E1369" t="s">
        <v>35</v>
      </c>
      <c r="F1369" t="s">
        <v>108</v>
      </c>
      <c r="M1369" t="b">
        <v>0</v>
      </c>
      <c r="N1369" t="b">
        <v>1</v>
      </c>
      <c r="O1369" t="str">
        <f>_xlfn.XLOOKUP(WB_cost[[#This Row],[Склад]]&amp;WB_cost[[#This Row],[Тип поставки]],StatTbl[Join],StatTbl[Status])</f>
        <v>Игнорируем</v>
      </c>
    </row>
    <row r="1370" spans="4:15" x14ac:dyDescent="0.45">
      <c r="D1370" t="s">
        <v>261</v>
      </c>
      <c r="E1370" t="s">
        <v>35</v>
      </c>
      <c r="F1370" t="s">
        <v>108</v>
      </c>
      <c r="M1370" t="b">
        <v>0</v>
      </c>
      <c r="N1370" t="b">
        <v>1</v>
      </c>
      <c r="O1370" t="str">
        <f>_xlfn.XLOOKUP(WB_cost[[#This Row],[Склад]]&amp;WB_cost[[#This Row],[Тип поставки]],StatTbl[Join],StatTbl[Status])</f>
        <v>Игнорируем</v>
      </c>
    </row>
    <row r="1371" spans="4:15" x14ac:dyDescent="0.45">
      <c r="D1371" t="s">
        <v>262</v>
      </c>
      <c r="E1371" t="s">
        <v>35</v>
      </c>
      <c r="F1371" t="s">
        <v>108</v>
      </c>
      <c r="M1371" t="b">
        <v>0</v>
      </c>
      <c r="N1371" t="b">
        <v>1</v>
      </c>
      <c r="O1371" t="str">
        <f>_xlfn.XLOOKUP(WB_cost[[#This Row],[Склад]]&amp;WB_cost[[#This Row],[Тип поставки]],StatTbl[Join],StatTbl[Status])</f>
        <v>Игнорируем</v>
      </c>
    </row>
    <row r="1372" spans="4:15" x14ac:dyDescent="0.45">
      <c r="D1372" t="s">
        <v>263</v>
      </c>
      <c r="E1372" t="s">
        <v>35</v>
      </c>
      <c r="F1372" t="s">
        <v>108</v>
      </c>
      <c r="M1372" t="b">
        <v>0</v>
      </c>
      <c r="N1372" t="b">
        <v>1</v>
      </c>
      <c r="O1372" t="str">
        <f>_xlfn.XLOOKUP(WB_cost[[#This Row],[Склад]]&amp;WB_cost[[#This Row],[Тип поставки]],StatTbl[Join],StatTbl[Status])</f>
        <v>Игнорируем</v>
      </c>
    </row>
    <row r="1373" spans="4:15" x14ac:dyDescent="0.45">
      <c r="D1373" t="s">
        <v>264</v>
      </c>
      <c r="E1373" t="s">
        <v>35</v>
      </c>
      <c r="F1373" t="s">
        <v>108</v>
      </c>
      <c r="M1373" t="b">
        <v>0</v>
      </c>
      <c r="N1373" t="b">
        <v>1</v>
      </c>
      <c r="O1373" t="str">
        <f>_xlfn.XLOOKUP(WB_cost[[#This Row],[Склад]]&amp;WB_cost[[#This Row],[Тип поставки]],StatTbl[Join],StatTbl[Status])</f>
        <v>Игнорируем</v>
      </c>
    </row>
    <row r="1374" spans="4:15" x14ac:dyDescent="0.45">
      <c r="D1374" t="s">
        <v>285</v>
      </c>
      <c r="E1374" t="s">
        <v>35</v>
      </c>
      <c r="F1374" t="s">
        <v>108</v>
      </c>
      <c r="M1374" t="b">
        <v>0</v>
      </c>
      <c r="N1374" t="b">
        <v>1</v>
      </c>
      <c r="O1374" t="str">
        <f>_xlfn.XLOOKUP(WB_cost[[#This Row],[Склад]]&amp;WB_cost[[#This Row],[Тип поставки]],StatTbl[Join],StatTbl[Status])</f>
        <v>Игнорируем</v>
      </c>
    </row>
    <row r="1375" spans="4:15" x14ac:dyDescent="0.45">
      <c r="D1375" t="s">
        <v>286</v>
      </c>
      <c r="E1375" t="s">
        <v>35</v>
      </c>
      <c r="F1375" t="s">
        <v>108</v>
      </c>
      <c r="M1375" t="b">
        <v>0</v>
      </c>
      <c r="N1375" t="b">
        <v>1</v>
      </c>
      <c r="O1375" t="str">
        <f>_xlfn.XLOOKUP(WB_cost[[#This Row],[Склад]]&amp;WB_cost[[#This Row],[Тип поставки]],StatTbl[Join],StatTbl[Status])</f>
        <v>Игнорируем</v>
      </c>
    </row>
    <row r="1376" spans="4:15" x14ac:dyDescent="0.45">
      <c r="D1376" t="s">
        <v>287</v>
      </c>
      <c r="E1376" t="s">
        <v>35</v>
      </c>
      <c r="F1376" t="s">
        <v>108</v>
      </c>
      <c r="M1376" t="b">
        <v>0</v>
      </c>
      <c r="N1376" t="b">
        <v>1</v>
      </c>
      <c r="O1376" t="str">
        <f>_xlfn.XLOOKUP(WB_cost[[#This Row],[Склад]]&amp;WB_cost[[#This Row],[Тип поставки]],StatTbl[Join],StatTbl[Status])</f>
        <v>Игнорируем</v>
      </c>
    </row>
    <row r="1377" spans="4:15" x14ac:dyDescent="0.45">
      <c r="D1377" t="s">
        <v>288</v>
      </c>
      <c r="E1377" t="s">
        <v>35</v>
      </c>
      <c r="F1377" t="s">
        <v>108</v>
      </c>
      <c r="M1377" t="b">
        <v>0</v>
      </c>
      <c r="N1377" t="b">
        <v>1</v>
      </c>
      <c r="O1377" t="str">
        <f>_xlfn.XLOOKUP(WB_cost[[#This Row],[Склад]]&amp;WB_cost[[#This Row],[Тип поставки]],StatTbl[Join],StatTbl[Status])</f>
        <v>Игнорируем</v>
      </c>
    </row>
    <row r="1378" spans="4:15" x14ac:dyDescent="0.45">
      <c r="D1378" t="s">
        <v>289</v>
      </c>
      <c r="E1378" t="s">
        <v>35</v>
      </c>
      <c r="F1378" t="s">
        <v>108</v>
      </c>
      <c r="M1378" t="b">
        <v>0</v>
      </c>
      <c r="N1378" t="b">
        <v>1</v>
      </c>
      <c r="O1378" t="str">
        <f>_xlfn.XLOOKUP(WB_cost[[#This Row],[Склад]]&amp;WB_cost[[#This Row],[Тип поставки]],StatTbl[Join],StatTbl[Status])</f>
        <v>Игнорируем</v>
      </c>
    </row>
    <row r="1379" spans="4:15" x14ac:dyDescent="0.45">
      <c r="D1379" t="s">
        <v>353</v>
      </c>
      <c r="E1379" t="s">
        <v>35</v>
      </c>
      <c r="F1379" t="s">
        <v>108</v>
      </c>
      <c r="M1379" t="b">
        <v>0</v>
      </c>
      <c r="N1379" t="b">
        <v>1</v>
      </c>
      <c r="O1379" t="str">
        <f>_xlfn.XLOOKUP(WB_cost[[#This Row],[Склад]]&amp;WB_cost[[#This Row],[Тип поставки]],StatTbl[Join],StatTbl[Status])</f>
        <v>Игнорируем</v>
      </c>
    </row>
    <row r="1380" spans="4:15" x14ac:dyDescent="0.45">
      <c r="D1380" t="s">
        <v>354</v>
      </c>
      <c r="E1380" t="s">
        <v>35</v>
      </c>
      <c r="F1380" t="s">
        <v>108</v>
      </c>
      <c r="M1380" t="b">
        <v>0</v>
      </c>
      <c r="N1380" t="b">
        <v>1</v>
      </c>
      <c r="O1380" t="str">
        <f>_xlfn.XLOOKUP(WB_cost[[#This Row],[Склад]]&amp;WB_cost[[#This Row],[Тип поставки]],StatTbl[Join],StatTbl[Status])</f>
        <v>Игнорируем</v>
      </c>
    </row>
    <row r="1381" spans="4:15" x14ac:dyDescent="0.45">
      <c r="D1381" t="s">
        <v>357</v>
      </c>
      <c r="E1381" t="s">
        <v>35</v>
      </c>
      <c r="F1381" t="s">
        <v>108</v>
      </c>
      <c r="M1381" t="b">
        <v>0</v>
      </c>
      <c r="N1381" t="b">
        <v>1</v>
      </c>
      <c r="O1381" t="str">
        <f>_xlfn.XLOOKUP(WB_cost[[#This Row],[Склад]]&amp;WB_cost[[#This Row],[Тип поставки]],StatTbl[Join],StatTbl[Status])</f>
        <v>Игнорируем</v>
      </c>
    </row>
    <row r="1382" spans="4:15" x14ac:dyDescent="0.45">
      <c r="D1382" t="s">
        <v>358</v>
      </c>
      <c r="E1382" t="s">
        <v>35</v>
      </c>
      <c r="F1382" t="s">
        <v>108</v>
      </c>
      <c r="M1382" t="b">
        <v>0</v>
      </c>
      <c r="N1382" t="b">
        <v>1</v>
      </c>
      <c r="O1382" t="str">
        <f>_xlfn.XLOOKUP(WB_cost[[#This Row],[Склад]]&amp;WB_cost[[#This Row],[Тип поставки]],StatTbl[Join],StatTbl[Status])</f>
        <v>Игнорируем</v>
      </c>
    </row>
    <row r="1383" spans="4:15" x14ac:dyDescent="0.45">
      <c r="D1383" t="s">
        <v>359</v>
      </c>
      <c r="E1383" t="s">
        <v>35</v>
      </c>
      <c r="F1383" t="s">
        <v>108</v>
      </c>
      <c r="M1383" t="b">
        <v>0</v>
      </c>
      <c r="N1383" t="b">
        <v>1</v>
      </c>
      <c r="O1383" t="str">
        <f>_xlfn.XLOOKUP(WB_cost[[#This Row],[Склад]]&amp;WB_cost[[#This Row],[Тип поставки]],StatTbl[Join],StatTbl[Status])</f>
        <v>Игнорируем</v>
      </c>
    </row>
    <row r="1384" spans="4:15" x14ac:dyDescent="0.45">
      <c r="D1384" t="s">
        <v>260</v>
      </c>
      <c r="E1384" t="s">
        <v>35</v>
      </c>
      <c r="F1384" t="s">
        <v>6</v>
      </c>
      <c r="M1384" t="b">
        <v>0</v>
      </c>
      <c r="N1384" t="b">
        <v>1</v>
      </c>
      <c r="O1384" t="str">
        <f>_xlfn.XLOOKUP(WB_cost[[#This Row],[Склад]]&amp;WB_cost[[#This Row],[Тип поставки]],StatTbl[Join],StatTbl[Status])</f>
        <v>Игнорируем</v>
      </c>
    </row>
    <row r="1385" spans="4:15" x14ac:dyDescent="0.45">
      <c r="D1385" t="s">
        <v>261</v>
      </c>
      <c r="E1385" t="s">
        <v>35</v>
      </c>
      <c r="F1385" t="s">
        <v>6</v>
      </c>
      <c r="M1385" t="b">
        <v>0</v>
      </c>
      <c r="N1385" t="b">
        <v>1</v>
      </c>
      <c r="O1385" t="str">
        <f>_xlfn.XLOOKUP(WB_cost[[#This Row],[Склад]]&amp;WB_cost[[#This Row],[Тип поставки]],StatTbl[Join],StatTbl[Status])</f>
        <v>Игнорируем</v>
      </c>
    </row>
    <row r="1386" spans="4:15" x14ac:dyDescent="0.45">
      <c r="D1386" t="s">
        <v>262</v>
      </c>
      <c r="E1386" t="s">
        <v>35</v>
      </c>
      <c r="F1386" t="s">
        <v>6</v>
      </c>
      <c r="M1386" t="b">
        <v>0</v>
      </c>
      <c r="N1386" t="b">
        <v>1</v>
      </c>
      <c r="O1386" t="str">
        <f>_xlfn.XLOOKUP(WB_cost[[#This Row],[Склад]]&amp;WB_cost[[#This Row],[Тип поставки]],StatTbl[Join],StatTbl[Status])</f>
        <v>Игнорируем</v>
      </c>
    </row>
    <row r="1387" spans="4:15" x14ac:dyDescent="0.45">
      <c r="D1387" t="s">
        <v>263</v>
      </c>
      <c r="E1387" t="s">
        <v>35</v>
      </c>
      <c r="F1387" t="s">
        <v>6</v>
      </c>
      <c r="M1387" t="b">
        <v>0</v>
      </c>
      <c r="N1387" t="b">
        <v>1</v>
      </c>
      <c r="O1387" t="str">
        <f>_xlfn.XLOOKUP(WB_cost[[#This Row],[Склад]]&amp;WB_cost[[#This Row],[Тип поставки]],StatTbl[Join],StatTbl[Status])</f>
        <v>Игнорируем</v>
      </c>
    </row>
    <row r="1388" spans="4:15" x14ac:dyDescent="0.45">
      <c r="D1388" t="s">
        <v>264</v>
      </c>
      <c r="E1388" t="s">
        <v>35</v>
      </c>
      <c r="F1388" t="s">
        <v>6</v>
      </c>
      <c r="M1388" t="b">
        <v>0</v>
      </c>
      <c r="N1388" t="b">
        <v>1</v>
      </c>
      <c r="O1388" t="str">
        <f>_xlfn.XLOOKUP(WB_cost[[#This Row],[Склад]]&amp;WB_cost[[#This Row],[Тип поставки]],StatTbl[Join],StatTbl[Status])</f>
        <v>Игнорируем</v>
      </c>
    </row>
    <row r="1389" spans="4:15" x14ac:dyDescent="0.45">
      <c r="D1389" t="s">
        <v>285</v>
      </c>
      <c r="E1389" t="s">
        <v>35</v>
      </c>
      <c r="F1389" t="s">
        <v>6</v>
      </c>
      <c r="M1389" t="b">
        <v>0</v>
      </c>
      <c r="N1389" t="b">
        <v>1</v>
      </c>
      <c r="O1389" t="str">
        <f>_xlfn.XLOOKUP(WB_cost[[#This Row],[Склад]]&amp;WB_cost[[#This Row],[Тип поставки]],StatTbl[Join],StatTbl[Status])</f>
        <v>Игнорируем</v>
      </c>
    </row>
    <row r="1390" spans="4:15" x14ac:dyDescent="0.45">
      <c r="D1390" t="s">
        <v>286</v>
      </c>
      <c r="E1390" t="s">
        <v>35</v>
      </c>
      <c r="F1390" t="s">
        <v>6</v>
      </c>
      <c r="M1390" t="b">
        <v>0</v>
      </c>
      <c r="N1390" t="b">
        <v>1</v>
      </c>
      <c r="O1390" t="str">
        <f>_xlfn.XLOOKUP(WB_cost[[#This Row],[Склад]]&amp;WB_cost[[#This Row],[Тип поставки]],StatTbl[Join],StatTbl[Status])</f>
        <v>Игнорируем</v>
      </c>
    </row>
    <row r="1391" spans="4:15" x14ac:dyDescent="0.45">
      <c r="D1391" t="s">
        <v>287</v>
      </c>
      <c r="E1391" t="s">
        <v>35</v>
      </c>
      <c r="F1391" t="s">
        <v>6</v>
      </c>
      <c r="M1391" t="b">
        <v>0</v>
      </c>
      <c r="N1391" t="b">
        <v>1</v>
      </c>
      <c r="O1391" t="str">
        <f>_xlfn.XLOOKUP(WB_cost[[#This Row],[Склад]]&amp;WB_cost[[#This Row],[Тип поставки]],StatTbl[Join],StatTbl[Status])</f>
        <v>Игнорируем</v>
      </c>
    </row>
    <row r="1392" spans="4:15" x14ac:dyDescent="0.45">
      <c r="D1392" t="s">
        <v>288</v>
      </c>
      <c r="E1392" t="s">
        <v>35</v>
      </c>
      <c r="F1392" t="s">
        <v>6</v>
      </c>
      <c r="M1392" t="b">
        <v>0</v>
      </c>
      <c r="N1392" t="b">
        <v>1</v>
      </c>
      <c r="O1392" t="str">
        <f>_xlfn.XLOOKUP(WB_cost[[#This Row],[Склад]]&amp;WB_cost[[#This Row],[Тип поставки]],StatTbl[Join],StatTbl[Status])</f>
        <v>Игнорируем</v>
      </c>
    </row>
    <row r="1393" spans="4:15" x14ac:dyDescent="0.45">
      <c r="D1393" t="s">
        <v>289</v>
      </c>
      <c r="E1393" t="s">
        <v>35</v>
      </c>
      <c r="F1393" t="s">
        <v>6</v>
      </c>
      <c r="M1393" t="b">
        <v>0</v>
      </c>
      <c r="N1393" t="b">
        <v>1</v>
      </c>
      <c r="O1393" t="str">
        <f>_xlfn.XLOOKUP(WB_cost[[#This Row],[Склад]]&amp;WB_cost[[#This Row],[Тип поставки]],StatTbl[Join],StatTbl[Status])</f>
        <v>Игнорируем</v>
      </c>
    </row>
    <row r="1394" spans="4:15" x14ac:dyDescent="0.45">
      <c r="D1394" t="s">
        <v>353</v>
      </c>
      <c r="E1394" t="s">
        <v>35</v>
      </c>
      <c r="F1394" t="s">
        <v>6</v>
      </c>
      <c r="M1394" t="b">
        <v>0</v>
      </c>
      <c r="N1394" t="b">
        <v>1</v>
      </c>
      <c r="O1394" t="str">
        <f>_xlfn.XLOOKUP(WB_cost[[#This Row],[Склад]]&amp;WB_cost[[#This Row],[Тип поставки]],StatTbl[Join],StatTbl[Status])</f>
        <v>Игнорируем</v>
      </c>
    </row>
    <row r="1395" spans="4:15" x14ac:dyDescent="0.45">
      <c r="D1395" t="s">
        <v>354</v>
      </c>
      <c r="E1395" t="s">
        <v>35</v>
      </c>
      <c r="F1395" t="s">
        <v>6</v>
      </c>
      <c r="M1395" t="b">
        <v>0</v>
      </c>
      <c r="N1395" t="b">
        <v>1</v>
      </c>
      <c r="O1395" t="str">
        <f>_xlfn.XLOOKUP(WB_cost[[#This Row],[Склад]]&amp;WB_cost[[#This Row],[Тип поставки]],StatTbl[Join],StatTbl[Status])</f>
        <v>Игнорируем</v>
      </c>
    </row>
    <row r="1396" spans="4:15" x14ac:dyDescent="0.45">
      <c r="D1396" t="s">
        <v>357</v>
      </c>
      <c r="E1396" t="s">
        <v>35</v>
      </c>
      <c r="F1396" t="s">
        <v>6</v>
      </c>
      <c r="M1396" t="b">
        <v>0</v>
      </c>
      <c r="N1396" t="b">
        <v>1</v>
      </c>
      <c r="O1396" t="str">
        <f>_xlfn.XLOOKUP(WB_cost[[#This Row],[Склад]]&amp;WB_cost[[#This Row],[Тип поставки]],StatTbl[Join],StatTbl[Status])</f>
        <v>Игнорируем</v>
      </c>
    </row>
    <row r="1397" spans="4:15" x14ac:dyDescent="0.45">
      <c r="D1397" t="s">
        <v>358</v>
      </c>
      <c r="E1397" t="s">
        <v>35</v>
      </c>
      <c r="F1397" t="s">
        <v>6</v>
      </c>
      <c r="M1397" t="b">
        <v>0</v>
      </c>
      <c r="N1397" t="b">
        <v>1</v>
      </c>
      <c r="O1397" t="str">
        <f>_xlfn.XLOOKUP(WB_cost[[#This Row],[Склад]]&amp;WB_cost[[#This Row],[Тип поставки]],StatTbl[Join],StatTbl[Status])</f>
        <v>Игнорируем</v>
      </c>
    </row>
    <row r="1398" spans="4:15" x14ac:dyDescent="0.45">
      <c r="D1398" t="s">
        <v>359</v>
      </c>
      <c r="E1398" t="s">
        <v>35</v>
      </c>
      <c r="F1398" t="s">
        <v>6</v>
      </c>
      <c r="M1398" t="b">
        <v>0</v>
      </c>
      <c r="N1398" t="b">
        <v>1</v>
      </c>
      <c r="O1398" t="str">
        <f>_xlfn.XLOOKUP(WB_cost[[#This Row],[Склад]]&amp;WB_cost[[#This Row],[Тип поставки]],StatTbl[Join],StatTbl[Status])</f>
        <v>Игнорируем</v>
      </c>
    </row>
    <row r="1399" spans="4:15" x14ac:dyDescent="0.45">
      <c r="D1399" t="s">
        <v>260</v>
      </c>
      <c r="E1399" t="s">
        <v>34</v>
      </c>
      <c r="F1399" t="s">
        <v>107</v>
      </c>
      <c r="M1399" t="b">
        <v>1</v>
      </c>
      <c r="N1399" t="b">
        <v>1</v>
      </c>
      <c r="O1399" t="str">
        <f>_xlfn.XLOOKUP(WB_cost[[#This Row],[Склад]]&amp;WB_cost[[#This Row],[Тип поставки]],StatTbl[Join],StatTbl[Status])</f>
        <v>Игнорируем</v>
      </c>
    </row>
    <row r="1400" spans="4:15" x14ac:dyDescent="0.45">
      <c r="D1400" t="s">
        <v>261</v>
      </c>
      <c r="E1400" t="s">
        <v>34</v>
      </c>
      <c r="F1400" t="s">
        <v>107</v>
      </c>
      <c r="M1400" t="b">
        <v>1</v>
      </c>
      <c r="N1400" t="b">
        <v>1</v>
      </c>
      <c r="O1400" t="str">
        <f>_xlfn.XLOOKUP(WB_cost[[#This Row],[Склад]]&amp;WB_cost[[#This Row],[Тип поставки]],StatTbl[Join],StatTbl[Status])</f>
        <v>Игнорируем</v>
      </c>
    </row>
    <row r="1401" spans="4:15" x14ac:dyDescent="0.45">
      <c r="D1401" t="s">
        <v>262</v>
      </c>
      <c r="E1401" t="s">
        <v>34</v>
      </c>
      <c r="F1401" t="s">
        <v>107</v>
      </c>
      <c r="M1401" t="b">
        <v>1</v>
      </c>
      <c r="N1401" t="b">
        <v>1</v>
      </c>
      <c r="O1401" t="str">
        <f>_xlfn.XLOOKUP(WB_cost[[#This Row],[Склад]]&amp;WB_cost[[#This Row],[Тип поставки]],StatTbl[Join],StatTbl[Status])</f>
        <v>Игнорируем</v>
      </c>
    </row>
    <row r="1402" spans="4:15" x14ac:dyDescent="0.45">
      <c r="D1402" t="s">
        <v>263</v>
      </c>
      <c r="E1402" t="s">
        <v>34</v>
      </c>
      <c r="F1402" t="s">
        <v>107</v>
      </c>
      <c r="M1402" t="b">
        <v>1</v>
      </c>
      <c r="N1402" t="b">
        <v>1</v>
      </c>
      <c r="O1402" t="str">
        <f>_xlfn.XLOOKUP(WB_cost[[#This Row],[Склад]]&amp;WB_cost[[#This Row],[Тип поставки]],StatTbl[Join],StatTbl[Status])</f>
        <v>Игнорируем</v>
      </c>
    </row>
    <row r="1403" spans="4:15" x14ac:dyDescent="0.45">
      <c r="D1403" t="s">
        <v>264</v>
      </c>
      <c r="E1403" t="s">
        <v>34</v>
      </c>
      <c r="F1403" t="s">
        <v>107</v>
      </c>
      <c r="M1403" t="b">
        <v>1</v>
      </c>
      <c r="N1403" t="b">
        <v>1</v>
      </c>
      <c r="O1403" t="str">
        <f>_xlfn.XLOOKUP(WB_cost[[#This Row],[Склад]]&amp;WB_cost[[#This Row],[Тип поставки]],StatTbl[Join],StatTbl[Status])</f>
        <v>Игнорируем</v>
      </c>
    </row>
    <row r="1404" spans="4:15" x14ac:dyDescent="0.45">
      <c r="D1404" t="s">
        <v>285</v>
      </c>
      <c r="E1404" t="s">
        <v>34</v>
      </c>
      <c r="F1404" t="s">
        <v>107</v>
      </c>
      <c r="M1404" t="b">
        <v>1</v>
      </c>
      <c r="N1404" t="b">
        <v>1</v>
      </c>
      <c r="O1404" t="str">
        <f>_xlfn.XLOOKUP(WB_cost[[#This Row],[Склад]]&amp;WB_cost[[#This Row],[Тип поставки]],StatTbl[Join],StatTbl[Status])</f>
        <v>Игнорируем</v>
      </c>
    </row>
    <row r="1405" spans="4:15" x14ac:dyDescent="0.45">
      <c r="D1405" t="s">
        <v>286</v>
      </c>
      <c r="E1405" t="s">
        <v>34</v>
      </c>
      <c r="F1405" t="s">
        <v>107</v>
      </c>
      <c r="M1405" t="b">
        <v>1</v>
      </c>
      <c r="N1405" t="b">
        <v>1</v>
      </c>
      <c r="O1405" t="str">
        <f>_xlfn.XLOOKUP(WB_cost[[#This Row],[Склад]]&amp;WB_cost[[#This Row],[Тип поставки]],StatTbl[Join],StatTbl[Status])</f>
        <v>Игнорируем</v>
      </c>
    </row>
    <row r="1406" spans="4:15" x14ac:dyDescent="0.45">
      <c r="D1406" t="s">
        <v>287</v>
      </c>
      <c r="E1406" t="s">
        <v>34</v>
      </c>
      <c r="F1406" t="s">
        <v>107</v>
      </c>
      <c r="M1406" t="b">
        <v>1</v>
      </c>
      <c r="N1406" t="b">
        <v>1</v>
      </c>
      <c r="O1406" t="str">
        <f>_xlfn.XLOOKUP(WB_cost[[#This Row],[Склад]]&amp;WB_cost[[#This Row],[Тип поставки]],StatTbl[Join],StatTbl[Status])</f>
        <v>Игнорируем</v>
      </c>
    </row>
    <row r="1407" spans="4:15" x14ac:dyDescent="0.45">
      <c r="D1407" t="s">
        <v>288</v>
      </c>
      <c r="E1407" t="s">
        <v>34</v>
      </c>
      <c r="F1407" t="s">
        <v>107</v>
      </c>
      <c r="M1407" t="b">
        <v>1</v>
      </c>
      <c r="N1407" t="b">
        <v>1</v>
      </c>
      <c r="O1407" t="str">
        <f>_xlfn.XLOOKUP(WB_cost[[#This Row],[Склад]]&amp;WB_cost[[#This Row],[Тип поставки]],StatTbl[Join],StatTbl[Status])</f>
        <v>Игнорируем</v>
      </c>
    </row>
    <row r="1408" spans="4:15" x14ac:dyDescent="0.45">
      <c r="D1408" t="s">
        <v>289</v>
      </c>
      <c r="E1408" t="s">
        <v>34</v>
      </c>
      <c r="F1408" t="s">
        <v>107</v>
      </c>
      <c r="M1408" t="b">
        <v>1</v>
      </c>
      <c r="N1408" t="b">
        <v>1</v>
      </c>
      <c r="O1408" t="str">
        <f>_xlfn.XLOOKUP(WB_cost[[#This Row],[Склад]]&amp;WB_cost[[#This Row],[Тип поставки]],StatTbl[Join],StatTbl[Status])</f>
        <v>Игнорируем</v>
      </c>
    </row>
    <row r="1409" spans="4:15" x14ac:dyDescent="0.45">
      <c r="D1409" t="s">
        <v>353</v>
      </c>
      <c r="E1409" t="s">
        <v>34</v>
      </c>
      <c r="F1409" t="s">
        <v>107</v>
      </c>
      <c r="M1409" t="b">
        <v>1</v>
      </c>
      <c r="N1409" t="b">
        <v>1</v>
      </c>
      <c r="O1409" t="str">
        <f>_xlfn.XLOOKUP(WB_cost[[#This Row],[Склад]]&amp;WB_cost[[#This Row],[Тип поставки]],StatTbl[Join],StatTbl[Status])</f>
        <v>Игнорируем</v>
      </c>
    </row>
    <row r="1410" spans="4:15" x14ac:dyDescent="0.45">
      <c r="D1410" t="s">
        <v>354</v>
      </c>
      <c r="E1410" t="s">
        <v>34</v>
      </c>
      <c r="F1410" t="s">
        <v>107</v>
      </c>
      <c r="M1410" t="b">
        <v>1</v>
      </c>
      <c r="N1410" t="b">
        <v>1</v>
      </c>
      <c r="O1410" t="str">
        <f>_xlfn.XLOOKUP(WB_cost[[#This Row],[Склад]]&amp;WB_cost[[#This Row],[Тип поставки]],StatTbl[Join],StatTbl[Status])</f>
        <v>Игнорируем</v>
      </c>
    </row>
    <row r="1411" spans="4:15" x14ac:dyDescent="0.45">
      <c r="D1411" t="s">
        <v>357</v>
      </c>
      <c r="E1411" t="s">
        <v>34</v>
      </c>
      <c r="F1411" t="s">
        <v>107</v>
      </c>
      <c r="M1411" t="b">
        <v>1</v>
      </c>
      <c r="N1411" t="b">
        <v>1</v>
      </c>
      <c r="O1411" t="str">
        <f>_xlfn.XLOOKUP(WB_cost[[#This Row],[Склад]]&amp;WB_cost[[#This Row],[Тип поставки]],StatTbl[Join],StatTbl[Status])</f>
        <v>Игнорируем</v>
      </c>
    </row>
    <row r="1412" spans="4:15" x14ac:dyDescent="0.45">
      <c r="D1412" t="s">
        <v>358</v>
      </c>
      <c r="E1412" t="s">
        <v>34</v>
      </c>
      <c r="F1412" t="s">
        <v>107</v>
      </c>
      <c r="M1412" t="b">
        <v>1</v>
      </c>
      <c r="N1412" t="b">
        <v>1</v>
      </c>
      <c r="O1412" t="str">
        <f>_xlfn.XLOOKUP(WB_cost[[#This Row],[Склад]]&amp;WB_cost[[#This Row],[Тип поставки]],StatTbl[Join],StatTbl[Status])</f>
        <v>Игнорируем</v>
      </c>
    </row>
    <row r="1413" spans="4:15" x14ac:dyDescent="0.45">
      <c r="D1413" t="s">
        <v>359</v>
      </c>
      <c r="E1413" t="s">
        <v>34</v>
      </c>
      <c r="F1413" t="s">
        <v>107</v>
      </c>
      <c r="M1413" t="b">
        <v>1</v>
      </c>
      <c r="N1413" t="b">
        <v>1</v>
      </c>
      <c r="O1413" t="str">
        <f>_xlfn.XLOOKUP(WB_cost[[#This Row],[Склад]]&amp;WB_cost[[#This Row],[Тип поставки]],StatTbl[Join],StatTbl[Status])</f>
        <v>Игнорируем</v>
      </c>
    </row>
    <row r="1414" spans="4:15" x14ac:dyDescent="0.45">
      <c r="D1414" t="s">
        <v>260</v>
      </c>
      <c r="E1414" t="s">
        <v>34</v>
      </c>
      <c r="F1414" t="s">
        <v>108</v>
      </c>
      <c r="M1414" t="b">
        <v>0</v>
      </c>
      <c r="N1414" t="b">
        <v>1</v>
      </c>
      <c r="O1414" t="str">
        <f>_xlfn.XLOOKUP(WB_cost[[#This Row],[Склад]]&amp;WB_cost[[#This Row],[Тип поставки]],StatTbl[Join],StatTbl[Status])</f>
        <v>Игнорируем</v>
      </c>
    </row>
    <row r="1415" spans="4:15" x14ac:dyDescent="0.45">
      <c r="D1415" t="s">
        <v>261</v>
      </c>
      <c r="E1415" t="s">
        <v>34</v>
      </c>
      <c r="F1415" t="s">
        <v>108</v>
      </c>
      <c r="M1415" t="b">
        <v>0</v>
      </c>
      <c r="N1415" t="b">
        <v>1</v>
      </c>
      <c r="O1415" t="str">
        <f>_xlfn.XLOOKUP(WB_cost[[#This Row],[Склад]]&amp;WB_cost[[#This Row],[Тип поставки]],StatTbl[Join],StatTbl[Status])</f>
        <v>Игнорируем</v>
      </c>
    </row>
    <row r="1416" spans="4:15" x14ac:dyDescent="0.45">
      <c r="D1416" t="s">
        <v>262</v>
      </c>
      <c r="E1416" t="s">
        <v>34</v>
      </c>
      <c r="F1416" t="s">
        <v>108</v>
      </c>
      <c r="M1416" t="b">
        <v>0</v>
      </c>
      <c r="N1416" t="b">
        <v>1</v>
      </c>
      <c r="O1416" t="str">
        <f>_xlfn.XLOOKUP(WB_cost[[#This Row],[Склад]]&amp;WB_cost[[#This Row],[Тип поставки]],StatTbl[Join],StatTbl[Status])</f>
        <v>Игнорируем</v>
      </c>
    </row>
    <row r="1417" spans="4:15" x14ac:dyDescent="0.45">
      <c r="D1417" t="s">
        <v>263</v>
      </c>
      <c r="E1417" t="s">
        <v>34</v>
      </c>
      <c r="F1417" t="s">
        <v>108</v>
      </c>
      <c r="M1417" t="b">
        <v>0</v>
      </c>
      <c r="N1417" t="b">
        <v>1</v>
      </c>
      <c r="O1417" t="str">
        <f>_xlfn.XLOOKUP(WB_cost[[#This Row],[Склад]]&amp;WB_cost[[#This Row],[Тип поставки]],StatTbl[Join],StatTbl[Status])</f>
        <v>Игнорируем</v>
      </c>
    </row>
    <row r="1418" spans="4:15" x14ac:dyDescent="0.45">
      <c r="D1418" t="s">
        <v>264</v>
      </c>
      <c r="E1418" t="s">
        <v>34</v>
      </c>
      <c r="F1418" t="s">
        <v>108</v>
      </c>
      <c r="M1418" t="b">
        <v>0</v>
      </c>
      <c r="N1418" t="b">
        <v>1</v>
      </c>
      <c r="O1418" t="str">
        <f>_xlfn.XLOOKUP(WB_cost[[#This Row],[Склад]]&amp;WB_cost[[#This Row],[Тип поставки]],StatTbl[Join],StatTbl[Status])</f>
        <v>Игнорируем</v>
      </c>
    </row>
    <row r="1419" spans="4:15" x14ac:dyDescent="0.45">
      <c r="D1419" t="s">
        <v>285</v>
      </c>
      <c r="E1419" t="s">
        <v>34</v>
      </c>
      <c r="F1419" t="s">
        <v>108</v>
      </c>
      <c r="M1419" t="b">
        <v>0</v>
      </c>
      <c r="N1419" t="b">
        <v>1</v>
      </c>
      <c r="O1419" t="str">
        <f>_xlfn.XLOOKUP(WB_cost[[#This Row],[Склад]]&amp;WB_cost[[#This Row],[Тип поставки]],StatTbl[Join],StatTbl[Status])</f>
        <v>Игнорируем</v>
      </c>
    </row>
    <row r="1420" spans="4:15" x14ac:dyDescent="0.45">
      <c r="D1420" t="s">
        <v>286</v>
      </c>
      <c r="E1420" t="s">
        <v>34</v>
      </c>
      <c r="F1420" t="s">
        <v>108</v>
      </c>
      <c r="M1420" t="b">
        <v>0</v>
      </c>
      <c r="N1420" t="b">
        <v>1</v>
      </c>
      <c r="O1420" t="str">
        <f>_xlfn.XLOOKUP(WB_cost[[#This Row],[Склад]]&amp;WB_cost[[#This Row],[Тип поставки]],StatTbl[Join],StatTbl[Status])</f>
        <v>Игнорируем</v>
      </c>
    </row>
    <row r="1421" spans="4:15" x14ac:dyDescent="0.45">
      <c r="D1421" t="s">
        <v>287</v>
      </c>
      <c r="E1421" t="s">
        <v>34</v>
      </c>
      <c r="F1421" t="s">
        <v>108</v>
      </c>
      <c r="M1421" t="b">
        <v>0</v>
      </c>
      <c r="N1421" t="b">
        <v>1</v>
      </c>
      <c r="O1421" t="str">
        <f>_xlfn.XLOOKUP(WB_cost[[#This Row],[Склад]]&amp;WB_cost[[#This Row],[Тип поставки]],StatTbl[Join],StatTbl[Status])</f>
        <v>Игнорируем</v>
      </c>
    </row>
    <row r="1422" spans="4:15" x14ac:dyDescent="0.45">
      <c r="D1422" t="s">
        <v>288</v>
      </c>
      <c r="E1422" t="s">
        <v>34</v>
      </c>
      <c r="F1422" t="s">
        <v>108</v>
      </c>
      <c r="M1422" t="b">
        <v>0</v>
      </c>
      <c r="N1422" t="b">
        <v>1</v>
      </c>
      <c r="O1422" t="str">
        <f>_xlfn.XLOOKUP(WB_cost[[#This Row],[Склад]]&amp;WB_cost[[#This Row],[Тип поставки]],StatTbl[Join],StatTbl[Status])</f>
        <v>Игнорируем</v>
      </c>
    </row>
    <row r="1423" spans="4:15" x14ac:dyDescent="0.45">
      <c r="D1423" t="s">
        <v>289</v>
      </c>
      <c r="E1423" t="s">
        <v>34</v>
      </c>
      <c r="F1423" t="s">
        <v>108</v>
      </c>
      <c r="M1423" t="b">
        <v>0</v>
      </c>
      <c r="N1423" t="b">
        <v>1</v>
      </c>
      <c r="O1423" t="str">
        <f>_xlfn.XLOOKUP(WB_cost[[#This Row],[Склад]]&amp;WB_cost[[#This Row],[Тип поставки]],StatTbl[Join],StatTbl[Status])</f>
        <v>Игнорируем</v>
      </c>
    </row>
    <row r="1424" spans="4:15" x14ac:dyDescent="0.45">
      <c r="D1424" t="s">
        <v>353</v>
      </c>
      <c r="E1424" t="s">
        <v>34</v>
      </c>
      <c r="F1424" t="s">
        <v>108</v>
      </c>
      <c r="M1424" t="b">
        <v>0</v>
      </c>
      <c r="N1424" t="b">
        <v>1</v>
      </c>
      <c r="O1424" t="str">
        <f>_xlfn.XLOOKUP(WB_cost[[#This Row],[Склад]]&amp;WB_cost[[#This Row],[Тип поставки]],StatTbl[Join],StatTbl[Status])</f>
        <v>Игнорируем</v>
      </c>
    </row>
    <row r="1425" spans="4:15" x14ac:dyDescent="0.45">
      <c r="D1425" t="s">
        <v>354</v>
      </c>
      <c r="E1425" t="s">
        <v>34</v>
      </c>
      <c r="F1425" t="s">
        <v>108</v>
      </c>
      <c r="M1425" t="b">
        <v>0</v>
      </c>
      <c r="N1425" t="b">
        <v>1</v>
      </c>
      <c r="O1425" t="str">
        <f>_xlfn.XLOOKUP(WB_cost[[#This Row],[Склад]]&amp;WB_cost[[#This Row],[Тип поставки]],StatTbl[Join],StatTbl[Status])</f>
        <v>Игнорируем</v>
      </c>
    </row>
    <row r="1426" spans="4:15" x14ac:dyDescent="0.45">
      <c r="D1426" t="s">
        <v>357</v>
      </c>
      <c r="E1426" t="s">
        <v>34</v>
      </c>
      <c r="F1426" t="s">
        <v>108</v>
      </c>
      <c r="M1426" t="b">
        <v>0</v>
      </c>
      <c r="N1426" t="b">
        <v>1</v>
      </c>
      <c r="O1426" t="str">
        <f>_xlfn.XLOOKUP(WB_cost[[#This Row],[Склад]]&amp;WB_cost[[#This Row],[Тип поставки]],StatTbl[Join],StatTbl[Status])</f>
        <v>Игнорируем</v>
      </c>
    </row>
    <row r="1427" spans="4:15" x14ac:dyDescent="0.45">
      <c r="D1427" t="s">
        <v>358</v>
      </c>
      <c r="E1427" t="s">
        <v>34</v>
      </c>
      <c r="F1427" t="s">
        <v>108</v>
      </c>
      <c r="M1427" t="b">
        <v>0</v>
      </c>
      <c r="N1427" t="b">
        <v>1</v>
      </c>
      <c r="O1427" t="str">
        <f>_xlfn.XLOOKUP(WB_cost[[#This Row],[Склад]]&amp;WB_cost[[#This Row],[Тип поставки]],StatTbl[Join],StatTbl[Status])</f>
        <v>Игнорируем</v>
      </c>
    </row>
    <row r="1428" spans="4:15" x14ac:dyDescent="0.45">
      <c r="D1428" t="s">
        <v>359</v>
      </c>
      <c r="E1428" t="s">
        <v>34</v>
      </c>
      <c r="F1428" t="s">
        <v>108</v>
      </c>
      <c r="M1428" t="b">
        <v>0</v>
      </c>
      <c r="N1428" t="b">
        <v>1</v>
      </c>
      <c r="O1428" t="str">
        <f>_xlfn.XLOOKUP(WB_cost[[#This Row],[Склад]]&amp;WB_cost[[#This Row],[Тип поставки]],StatTbl[Join],StatTbl[Status])</f>
        <v>Игнорируем</v>
      </c>
    </row>
    <row r="1429" spans="4:15" x14ac:dyDescent="0.45">
      <c r="D1429" t="s">
        <v>260</v>
      </c>
      <c r="E1429" t="s">
        <v>34</v>
      </c>
      <c r="F1429" t="s">
        <v>6</v>
      </c>
      <c r="M1429" t="b">
        <v>0</v>
      </c>
      <c r="N1429" t="b">
        <v>1</v>
      </c>
      <c r="O1429" t="str">
        <f>_xlfn.XLOOKUP(WB_cost[[#This Row],[Склад]]&amp;WB_cost[[#This Row],[Тип поставки]],StatTbl[Join],StatTbl[Status])</f>
        <v>Игнорируем</v>
      </c>
    </row>
    <row r="1430" spans="4:15" x14ac:dyDescent="0.45">
      <c r="D1430" t="s">
        <v>261</v>
      </c>
      <c r="E1430" t="s">
        <v>34</v>
      </c>
      <c r="F1430" t="s">
        <v>6</v>
      </c>
      <c r="M1430" t="b">
        <v>0</v>
      </c>
      <c r="N1430" t="b">
        <v>1</v>
      </c>
      <c r="O1430" t="str">
        <f>_xlfn.XLOOKUP(WB_cost[[#This Row],[Склад]]&amp;WB_cost[[#This Row],[Тип поставки]],StatTbl[Join],StatTbl[Status])</f>
        <v>Игнорируем</v>
      </c>
    </row>
    <row r="1431" spans="4:15" x14ac:dyDescent="0.45">
      <c r="D1431" t="s">
        <v>262</v>
      </c>
      <c r="E1431" t="s">
        <v>34</v>
      </c>
      <c r="F1431" t="s">
        <v>6</v>
      </c>
      <c r="M1431" t="b">
        <v>0</v>
      </c>
      <c r="N1431" t="b">
        <v>1</v>
      </c>
      <c r="O1431" t="str">
        <f>_xlfn.XLOOKUP(WB_cost[[#This Row],[Склад]]&amp;WB_cost[[#This Row],[Тип поставки]],StatTbl[Join],StatTbl[Status])</f>
        <v>Игнорируем</v>
      </c>
    </row>
    <row r="1432" spans="4:15" x14ac:dyDescent="0.45">
      <c r="D1432" t="s">
        <v>263</v>
      </c>
      <c r="E1432" t="s">
        <v>34</v>
      </c>
      <c r="F1432" t="s">
        <v>6</v>
      </c>
      <c r="M1432" t="b">
        <v>0</v>
      </c>
      <c r="N1432" t="b">
        <v>1</v>
      </c>
      <c r="O1432" t="str">
        <f>_xlfn.XLOOKUP(WB_cost[[#This Row],[Склад]]&amp;WB_cost[[#This Row],[Тип поставки]],StatTbl[Join],StatTbl[Status])</f>
        <v>Игнорируем</v>
      </c>
    </row>
    <row r="1433" spans="4:15" x14ac:dyDescent="0.45">
      <c r="D1433" t="s">
        <v>264</v>
      </c>
      <c r="E1433" t="s">
        <v>34</v>
      </c>
      <c r="F1433" t="s">
        <v>6</v>
      </c>
      <c r="M1433" t="b">
        <v>0</v>
      </c>
      <c r="N1433" t="b">
        <v>1</v>
      </c>
      <c r="O1433" t="str">
        <f>_xlfn.XLOOKUP(WB_cost[[#This Row],[Склад]]&amp;WB_cost[[#This Row],[Тип поставки]],StatTbl[Join],StatTbl[Status])</f>
        <v>Игнорируем</v>
      </c>
    </row>
    <row r="1434" spans="4:15" x14ac:dyDescent="0.45">
      <c r="D1434" t="s">
        <v>285</v>
      </c>
      <c r="E1434" t="s">
        <v>34</v>
      </c>
      <c r="F1434" t="s">
        <v>6</v>
      </c>
      <c r="M1434" t="b">
        <v>0</v>
      </c>
      <c r="N1434" t="b">
        <v>1</v>
      </c>
      <c r="O1434" t="str">
        <f>_xlfn.XLOOKUP(WB_cost[[#This Row],[Склад]]&amp;WB_cost[[#This Row],[Тип поставки]],StatTbl[Join],StatTbl[Status])</f>
        <v>Игнорируем</v>
      </c>
    </row>
    <row r="1435" spans="4:15" x14ac:dyDescent="0.45">
      <c r="D1435" t="s">
        <v>286</v>
      </c>
      <c r="E1435" t="s">
        <v>34</v>
      </c>
      <c r="F1435" t="s">
        <v>6</v>
      </c>
      <c r="M1435" t="b">
        <v>0</v>
      </c>
      <c r="N1435" t="b">
        <v>1</v>
      </c>
      <c r="O1435" t="str">
        <f>_xlfn.XLOOKUP(WB_cost[[#This Row],[Склад]]&amp;WB_cost[[#This Row],[Тип поставки]],StatTbl[Join],StatTbl[Status])</f>
        <v>Игнорируем</v>
      </c>
    </row>
    <row r="1436" spans="4:15" x14ac:dyDescent="0.45">
      <c r="D1436" t="s">
        <v>287</v>
      </c>
      <c r="E1436" t="s">
        <v>34</v>
      </c>
      <c r="F1436" t="s">
        <v>6</v>
      </c>
      <c r="M1436" t="b">
        <v>0</v>
      </c>
      <c r="N1436" t="b">
        <v>1</v>
      </c>
      <c r="O1436" t="str">
        <f>_xlfn.XLOOKUP(WB_cost[[#This Row],[Склад]]&amp;WB_cost[[#This Row],[Тип поставки]],StatTbl[Join],StatTbl[Status])</f>
        <v>Игнорируем</v>
      </c>
    </row>
    <row r="1437" spans="4:15" x14ac:dyDescent="0.45">
      <c r="D1437" t="s">
        <v>288</v>
      </c>
      <c r="E1437" t="s">
        <v>34</v>
      </c>
      <c r="F1437" t="s">
        <v>6</v>
      </c>
      <c r="M1437" t="b">
        <v>0</v>
      </c>
      <c r="N1437" t="b">
        <v>1</v>
      </c>
      <c r="O1437" t="str">
        <f>_xlfn.XLOOKUP(WB_cost[[#This Row],[Склад]]&amp;WB_cost[[#This Row],[Тип поставки]],StatTbl[Join],StatTbl[Status])</f>
        <v>Игнорируем</v>
      </c>
    </row>
    <row r="1438" spans="4:15" x14ac:dyDescent="0.45">
      <c r="D1438" t="s">
        <v>289</v>
      </c>
      <c r="E1438" t="s">
        <v>34</v>
      </c>
      <c r="F1438" t="s">
        <v>6</v>
      </c>
      <c r="M1438" t="b">
        <v>0</v>
      </c>
      <c r="N1438" t="b">
        <v>1</v>
      </c>
      <c r="O1438" t="str">
        <f>_xlfn.XLOOKUP(WB_cost[[#This Row],[Склад]]&amp;WB_cost[[#This Row],[Тип поставки]],StatTbl[Join],StatTbl[Status])</f>
        <v>Игнорируем</v>
      </c>
    </row>
    <row r="1439" spans="4:15" x14ac:dyDescent="0.45">
      <c r="D1439" t="s">
        <v>353</v>
      </c>
      <c r="E1439" t="s">
        <v>34</v>
      </c>
      <c r="F1439" t="s">
        <v>6</v>
      </c>
      <c r="M1439" t="b">
        <v>0</v>
      </c>
      <c r="N1439" t="b">
        <v>1</v>
      </c>
      <c r="O1439" t="str">
        <f>_xlfn.XLOOKUP(WB_cost[[#This Row],[Склад]]&amp;WB_cost[[#This Row],[Тип поставки]],StatTbl[Join],StatTbl[Status])</f>
        <v>Игнорируем</v>
      </c>
    </row>
    <row r="1440" spans="4:15" x14ac:dyDescent="0.45">
      <c r="D1440" t="s">
        <v>354</v>
      </c>
      <c r="E1440" t="s">
        <v>34</v>
      </c>
      <c r="F1440" t="s">
        <v>6</v>
      </c>
      <c r="M1440" t="b">
        <v>0</v>
      </c>
      <c r="N1440" t="b">
        <v>1</v>
      </c>
      <c r="O1440" t="str">
        <f>_xlfn.XLOOKUP(WB_cost[[#This Row],[Склад]]&amp;WB_cost[[#This Row],[Тип поставки]],StatTbl[Join],StatTbl[Status])</f>
        <v>Игнорируем</v>
      </c>
    </row>
    <row r="1441" spans="4:15" x14ac:dyDescent="0.45">
      <c r="D1441" t="s">
        <v>357</v>
      </c>
      <c r="E1441" t="s">
        <v>34</v>
      </c>
      <c r="F1441" t="s">
        <v>6</v>
      </c>
      <c r="M1441" t="b">
        <v>0</v>
      </c>
      <c r="N1441" t="b">
        <v>1</v>
      </c>
      <c r="O1441" t="str">
        <f>_xlfn.XLOOKUP(WB_cost[[#This Row],[Склад]]&amp;WB_cost[[#This Row],[Тип поставки]],StatTbl[Join],StatTbl[Status])</f>
        <v>Игнорируем</v>
      </c>
    </row>
    <row r="1442" spans="4:15" x14ac:dyDescent="0.45">
      <c r="D1442" t="s">
        <v>358</v>
      </c>
      <c r="E1442" t="s">
        <v>34</v>
      </c>
      <c r="F1442" t="s">
        <v>6</v>
      </c>
      <c r="M1442" t="b">
        <v>0</v>
      </c>
      <c r="N1442" t="b">
        <v>1</v>
      </c>
      <c r="O1442" t="str">
        <f>_xlfn.XLOOKUP(WB_cost[[#This Row],[Склад]]&amp;WB_cost[[#This Row],[Тип поставки]],StatTbl[Join],StatTbl[Status])</f>
        <v>Игнорируем</v>
      </c>
    </row>
    <row r="1443" spans="4:15" x14ac:dyDescent="0.45">
      <c r="D1443" t="s">
        <v>359</v>
      </c>
      <c r="E1443" t="s">
        <v>34</v>
      </c>
      <c r="F1443" t="s">
        <v>6</v>
      </c>
      <c r="M1443" t="b">
        <v>0</v>
      </c>
      <c r="N1443" t="b">
        <v>1</v>
      </c>
      <c r="O1443" t="str">
        <f>_xlfn.XLOOKUP(WB_cost[[#This Row],[Склад]]&amp;WB_cost[[#This Row],[Тип поставки]],StatTbl[Join],StatTbl[Status])</f>
        <v>Игнорируем</v>
      </c>
    </row>
    <row r="1444" spans="4:15" x14ac:dyDescent="0.45">
      <c r="D1444" t="s">
        <v>260</v>
      </c>
      <c r="E1444" t="s">
        <v>36</v>
      </c>
      <c r="F1444" t="s">
        <v>107</v>
      </c>
      <c r="M1444" t="b">
        <v>1</v>
      </c>
      <c r="N1444" t="b">
        <v>1</v>
      </c>
      <c r="O1444" t="str">
        <f>_xlfn.XLOOKUP(WB_cost[[#This Row],[Склад]]&amp;WB_cost[[#This Row],[Тип поставки]],StatTbl[Join],StatTbl[Status])</f>
        <v>Игнорируем</v>
      </c>
    </row>
    <row r="1445" spans="4:15" x14ac:dyDescent="0.45">
      <c r="D1445" t="s">
        <v>261</v>
      </c>
      <c r="E1445" t="s">
        <v>36</v>
      </c>
      <c r="F1445" t="s">
        <v>107</v>
      </c>
      <c r="M1445" t="b">
        <v>1</v>
      </c>
      <c r="N1445" t="b">
        <v>1</v>
      </c>
      <c r="O1445" t="str">
        <f>_xlfn.XLOOKUP(WB_cost[[#This Row],[Склад]]&amp;WB_cost[[#This Row],[Тип поставки]],StatTbl[Join],StatTbl[Status])</f>
        <v>Игнорируем</v>
      </c>
    </row>
    <row r="1446" spans="4:15" x14ac:dyDescent="0.45">
      <c r="D1446" t="s">
        <v>262</v>
      </c>
      <c r="E1446" t="s">
        <v>36</v>
      </c>
      <c r="F1446" t="s">
        <v>107</v>
      </c>
      <c r="M1446" t="b">
        <v>1</v>
      </c>
      <c r="N1446" t="b">
        <v>1</v>
      </c>
      <c r="O1446" t="str">
        <f>_xlfn.XLOOKUP(WB_cost[[#This Row],[Склад]]&amp;WB_cost[[#This Row],[Тип поставки]],StatTbl[Join],StatTbl[Status])</f>
        <v>Игнорируем</v>
      </c>
    </row>
    <row r="1447" spans="4:15" x14ac:dyDescent="0.45">
      <c r="D1447" t="s">
        <v>263</v>
      </c>
      <c r="E1447" t="s">
        <v>36</v>
      </c>
      <c r="F1447" t="s">
        <v>107</v>
      </c>
      <c r="M1447" t="b">
        <v>1</v>
      </c>
      <c r="N1447" t="b">
        <v>1</v>
      </c>
      <c r="O1447" t="str">
        <f>_xlfn.XLOOKUP(WB_cost[[#This Row],[Склад]]&amp;WB_cost[[#This Row],[Тип поставки]],StatTbl[Join],StatTbl[Status])</f>
        <v>Игнорируем</v>
      </c>
    </row>
    <row r="1448" spans="4:15" x14ac:dyDescent="0.45">
      <c r="D1448" t="s">
        <v>264</v>
      </c>
      <c r="E1448" t="s">
        <v>36</v>
      </c>
      <c r="F1448" t="s">
        <v>107</v>
      </c>
      <c r="M1448" t="b">
        <v>1</v>
      </c>
      <c r="N1448" t="b">
        <v>1</v>
      </c>
      <c r="O1448" t="str">
        <f>_xlfn.XLOOKUP(WB_cost[[#This Row],[Склад]]&amp;WB_cost[[#This Row],[Тип поставки]],StatTbl[Join],StatTbl[Status])</f>
        <v>Игнорируем</v>
      </c>
    </row>
    <row r="1449" spans="4:15" x14ac:dyDescent="0.45">
      <c r="D1449" t="s">
        <v>285</v>
      </c>
      <c r="E1449" t="s">
        <v>36</v>
      </c>
      <c r="F1449" t="s">
        <v>107</v>
      </c>
      <c r="M1449" t="b">
        <v>1</v>
      </c>
      <c r="N1449" t="b">
        <v>1</v>
      </c>
      <c r="O1449" t="str">
        <f>_xlfn.XLOOKUP(WB_cost[[#This Row],[Склад]]&amp;WB_cost[[#This Row],[Тип поставки]],StatTbl[Join],StatTbl[Status])</f>
        <v>Игнорируем</v>
      </c>
    </row>
    <row r="1450" spans="4:15" x14ac:dyDescent="0.45">
      <c r="D1450" t="s">
        <v>286</v>
      </c>
      <c r="E1450" t="s">
        <v>36</v>
      </c>
      <c r="F1450" t="s">
        <v>107</v>
      </c>
      <c r="M1450" t="b">
        <v>1</v>
      </c>
      <c r="N1450" t="b">
        <v>1</v>
      </c>
      <c r="O1450" t="str">
        <f>_xlfn.XLOOKUP(WB_cost[[#This Row],[Склад]]&amp;WB_cost[[#This Row],[Тип поставки]],StatTbl[Join],StatTbl[Status])</f>
        <v>Игнорируем</v>
      </c>
    </row>
    <row r="1451" spans="4:15" x14ac:dyDescent="0.45">
      <c r="D1451" t="s">
        <v>287</v>
      </c>
      <c r="E1451" t="s">
        <v>36</v>
      </c>
      <c r="F1451" t="s">
        <v>107</v>
      </c>
      <c r="M1451" t="b">
        <v>1</v>
      </c>
      <c r="N1451" t="b">
        <v>1</v>
      </c>
      <c r="O1451" t="str">
        <f>_xlfn.XLOOKUP(WB_cost[[#This Row],[Склад]]&amp;WB_cost[[#This Row],[Тип поставки]],StatTbl[Join],StatTbl[Status])</f>
        <v>Игнорируем</v>
      </c>
    </row>
    <row r="1452" spans="4:15" x14ac:dyDescent="0.45">
      <c r="D1452" t="s">
        <v>288</v>
      </c>
      <c r="E1452" t="s">
        <v>36</v>
      </c>
      <c r="F1452" t="s">
        <v>107</v>
      </c>
      <c r="M1452" t="b">
        <v>1</v>
      </c>
      <c r="N1452" t="b">
        <v>1</v>
      </c>
      <c r="O1452" t="str">
        <f>_xlfn.XLOOKUP(WB_cost[[#This Row],[Склад]]&amp;WB_cost[[#This Row],[Тип поставки]],StatTbl[Join],StatTbl[Status])</f>
        <v>Игнорируем</v>
      </c>
    </row>
    <row r="1453" spans="4:15" x14ac:dyDescent="0.45">
      <c r="D1453" t="s">
        <v>289</v>
      </c>
      <c r="E1453" t="s">
        <v>36</v>
      </c>
      <c r="F1453" t="s">
        <v>107</v>
      </c>
      <c r="M1453" t="b">
        <v>1</v>
      </c>
      <c r="N1453" t="b">
        <v>1</v>
      </c>
      <c r="O1453" t="str">
        <f>_xlfn.XLOOKUP(WB_cost[[#This Row],[Склад]]&amp;WB_cost[[#This Row],[Тип поставки]],StatTbl[Join],StatTbl[Status])</f>
        <v>Игнорируем</v>
      </c>
    </row>
    <row r="1454" spans="4:15" x14ac:dyDescent="0.45">
      <c r="D1454" t="s">
        <v>353</v>
      </c>
      <c r="E1454" t="s">
        <v>36</v>
      </c>
      <c r="F1454" t="s">
        <v>107</v>
      </c>
      <c r="M1454" t="b">
        <v>1</v>
      </c>
      <c r="N1454" t="b">
        <v>1</v>
      </c>
      <c r="O1454" t="str">
        <f>_xlfn.XLOOKUP(WB_cost[[#This Row],[Склад]]&amp;WB_cost[[#This Row],[Тип поставки]],StatTbl[Join],StatTbl[Status])</f>
        <v>Игнорируем</v>
      </c>
    </row>
    <row r="1455" spans="4:15" x14ac:dyDescent="0.45">
      <c r="D1455" t="s">
        <v>354</v>
      </c>
      <c r="E1455" t="s">
        <v>36</v>
      </c>
      <c r="F1455" t="s">
        <v>107</v>
      </c>
      <c r="M1455" t="b">
        <v>1</v>
      </c>
      <c r="N1455" t="b">
        <v>1</v>
      </c>
      <c r="O1455" t="str">
        <f>_xlfn.XLOOKUP(WB_cost[[#This Row],[Склад]]&amp;WB_cost[[#This Row],[Тип поставки]],StatTbl[Join],StatTbl[Status])</f>
        <v>Игнорируем</v>
      </c>
    </row>
    <row r="1456" spans="4:15" x14ac:dyDescent="0.45">
      <c r="D1456" t="s">
        <v>357</v>
      </c>
      <c r="E1456" t="s">
        <v>36</v>
      </c>
      <c r="F1456" t="s">
        <v>107</v>
      </c>
      <c r="M1456" t="b">
        <v>1</v>
      </c>
      <c r="N1456" t="b">
        <v>1</v>
      </c>
      <c r="O1456" t="str">
        <f>_xlfn.XLOOKUP(WB_cost[[#This Row],[Склад]]&amp;WB_cost[[#This Row],[Тип поставки]],StatTbl[Join],StatTbl[Status])</f>
        <v>Игнорируем</v>
      </c>
    </row>
    <row r="1457" spans="4:15" x14ac:dyDescent="0.45">
      <c r="D1457" t="s">
        <v>358</v>
      </c>
      <c r="E1457" t="s">
        <v>36</v>
      </c>
      <c r="F1457" t="s">
        <v>107</v>
      </c>
      <c r="M1457" t="b">
        <v>1</v>
      </c>
      <c r="N1457" t="b">
        <v>1</v>
      </c>
      <c r="O1457" t="str">
        <f>_xlfn.XLOOKUP(WB_cost[[#This Row],[Склад]]&amp;WB_cost[[#This Row],[Тип поставки]],StatTbl[Join],StatTbl[Status])</f>
        <v>Игнорируем</v>
      </c>
    </row>
    <row r="1458" spans="4:15" x14ac:dyDescent="0.45">
      <c r="D1458" t="s">
        <v>359</v>
      </c>
      <c r="E1458" t="s">
        <v>36</v>
      </c>
      <c r="F1458" t="s">
        <v>107</v>
      </c>
      <c r="M1458" t="b">
        <v>1</v>
      </c>
      <c r="N1458" t="b">
        <v>1</v>
      </c>
      <c r="O1458" t="str">
        <f>_xlfn.XLOOKUP(WB_cost[[#This Row],[Склад]]&amp;WB_cost[[#This Row],[Тип поставки]],StatTbl[Join],StatTbl[Status])</f>
        <v>Игнорируем</v>
      </c>
    </row>
    <row r="1459" spans="4:15" x14ac:dyDescent="0.45">
      <c r="D1459" t="s">
        <v>260</v>
      </c>
      <c r="E1459" t="s">
        <v>36</v>
      </c>
      <c r="F1459" t="s">
        <v>108</v>
      </c>
      <c r="G1459" t="s">
        <v>212</v>
      </c>
      <c r="H1459" t="s">
        <v>212</v>
      </c>
      <c r="I1459" t="s">
        <v>329</v>
      </c>
      <c r="J1459" t="s">
        <v>330</v>
      </c>
      <c r="K1459" t="s">
        <v>239</v>
      </c>
      <c r="M1459" t="b">
        <v>1</v>
      </c>
      <c r="N1459" t="b">
        <v>0</v>
      </c>
      <c r="O1459" t="str">
        <f>_xlfn.XLOOKUP(WB_cost[[#This Row],[Склад]]&amp;WB_cost[[#This Row],[Тип поставки]],StatTbl[Join],StatTbl[Status])</f>
        <v>Игнорируем</v>
      </c>
    </row>
    <row r="1460" spans="4:15" x14ac:dyDescent="0.45">
      <c r="D1460" t="s">
        <v>261</v>
      </c>
      <c r="E1460" t="s">
        <v>36</v>
      </c>
      <c r="F1460" t="s">
        <v>108</v>
      </c>
      <c r="G1460" t="s">
        <v>212</v>
      </c>
      <c r="H1460" t="s">
        <v>212</v>
      </c>
      <c r="I1460" t="s">
        <v>329</v>
      </c>
      <c r="J1460" t="s">
        <v>330</v>
      </c>
      <c r="K1460" t="s">
        <v>239</v>
      </c>
      <c r="M1460" t="b">
        <v>1</v>
      </c>
      <c r="N1460" t="b">
        <v>0</v>
      </c>
      <c r="O1460" t="str">
        <f>_xlfn.XLOOKUP(WB_cost[[#This Row],[Склад]]&amp;WB_cost[[#This Row],[Тип поставки]],StatTbl[Join],StatTbl[Status])</f>
        <v>Игнорируем</v>
      </c>
    </row>
    <row r="1461" spans="4:15" x14ac:dyDescent="0.45">
      <c r="D1461" t="s">
        <v>262</v>
      </c>
      <c r="E1461" t="s">
        <v>36</v>
      </c>
      <c r="F1461" t="s">
        <v>108</v>
      </c>
      <c r="G1461" t="s">
        <v>212</v>
      </c>
      <c r="H1461" t="s">
        <v>212</v>
      </c>
      <c r="I1461" t="s">
        <v>329</v>
      </c>
      <c r="J1461" t="s">
        <v>330</v>
      </c>
      <c r="K1461" t="s">
        <v>239</v>
      </c>
      <c r="M1461" t="b">
        <v>1</v>
      </c>
      <c r="N1461" t="b">
        <v>0</v>
      </c>
      <c r="O1461" t="str">
        <f>_xlfn.XLOOKUP(WB_cost[[#This Row],[Склад]]&amp;WB_cost[[#This Row],[Тип поставки]],StatTbl[Join],StatTbl[Status])</f>
        <v>Игнорируем</v>
      </c>
    </row>
    <row r="1462" spans="4:15" x14ac:dyDescent="0.45">
      <c r="D1462" t="s">
        <v>263</v>
      </c>
      <c r="E1462" t="s">
        <v>36</v>
      </c>
      <c r="F1462" t="s">
        <v>108</v>
      </c>
      <c r="G1462" t="s">
        <v>212</v>
      </c>
      <c r="H1462" t="s">
        <v>212</v>
      </c>
      <c r="I1462" t="s">
        <v>329</v>
      </c>
      <c r="J1462" t="s">
        <v>330</v>
      </c>
      <c r="K1462" t="s">
        <v>239</v>
      </c>
      <c r="M1462" t="b">
        <v>1</v>
      </c>
      <c r="N1462" t="b">
        <v>0</v>
      </c>
      <c r="O1462" t="str">
        <f>_xlfn.XLOOKUP(WB_cost[[#This Row],[Склад]]&amp;WB_cost[[#This Row],[Тип поставки]],StatTbl[Join],StatTbl[Status])</f>
        <v>Игнорируем</v>
      </c>
    </row>
    <row r="1463" spans="4:15" x14ac:dyDescent="0.45">
      <c r="D1463" t="s">
        <v>264</v>
      </c>
      <c r="E1463" t="s">
        <v>36</v>
      </c>
      <c r="F1463" t="s">
        <v>108</v>
      </c>
      <c r="G1463" t="s">
        <v>212</v>
      </c>
      <c r="H1463" t="s">
        <v>212</v>
      </c>
      <c r="I1463" t="s">
        <v>329</v>
      </c>
      <c r="J1463" t="s">
        <v>330</v>
      </c>
      <c r="K1463" t="s">
        <v>239</v>
      </c>
      <c r="M1463" t="b">
        <v>1</v>
      </c>
      <c r="N1463" t="b">
        <v>0</v>
      </c>
      <c r="O1463" t="str">
        <f>_xlfn.XLOOKUP(WB_cost[[#This Row],[Склад]]&amp;WB_cost[[#This Row],[Тип поставки]],StatTbl[Join],StatTbl[Status])</f>
        <v>Игнорируем</v>
      </c>
    </row>
    <row r="1464" spans="4:15" x14ac:dyDescent="0.45">
      <c r="D1464" t="s">
        <v>285</v>
      </c>
      <c r="E1464" t="s">
        <v>36</v>
      </c>
      <c r="F1464" t="s">
        <v>108</v>
      </c>
      <c r="G1464" t="s">
        <v>212</v>
      </c>
      <c r="H1464" t="s">
        <v>212</v>
      </c>
      <c r="I1464" t="s">
        <v>329</v>
      </c>
      <c r="J1464" t="s">
        <v>330</v>
      </c>
      <c r="K1464" t="s">
        <v>239</v>
      </c>
      <c r="M1464" t="b">
        <v>1</v>
      </c>
      <c r="N1464" t="b">
        <v>0</v>
      </c>
      <c r="O1464" t="str">
        <f>_xlfn.XLOOKUP(WB_cost[[#This Row],[Склад]]&amp;WB_cost[[#This Row],[Тип поставки]],StatTbl[Join],StatTbl[Status])</f>
        <v>Игнорируем</v>
      </c>
    </row>
    <row r="1465" spans="4:15" x14ac:dyDescent="0.45">
      <c r="D1465" t="s">
        <v>286</v>
      </c>
      <c r="E1465" t="s">
        <v>36</v>
      </c>
      <c r="F1465" t="s">
        <v>108</v>
      </c>
      <c r="G1465" t="s">
        <v>212</v>
      </c>
      <c r="H1465" t="s">
        <v>212</v>
      </c>
      <c r="I1465" t="s">
        <v>329</v>
      </c>
      <c r="J1465" t="s">
        <v>330</v>
      </c>
      <c r="K1465" t="s">
        <v>239</v>
      </c>
      <c r="M1465" t="b">
        <v>1</v>
      </c>
      <c r="N1465" t="b">
        <v>0</v>
      </c>
      <c r="O1465" t="str">
        <f>_xlfn.XLOOKUP(WB_cost[[#This Row],[Склад]]&amp;WB_cost[[#This Row],[Тип поставки]],StatTbl[Join],StatTbl[Status])</f>
        <v>Игнорируем</v>
      </c>
    </row>
    <row r="1466" spans="4:15" x14ac:dyDescent="0.45">
      <c r="D1466" t="s">
        <v>287</v>
      </c>
      <c r="E1466" t="s">
        <v>36</v>
      </c>
      <c r="F1466" t="s">
        <v>108</v>
      </c>
      <c r="G1466" t="s">
        <v>212</v>
      </c>
      <c r="H1466" t="s">
        <v>212</v>
      </c>
      <c r="I1466" t="s">
        <v>329</v>
      </c>
      <c r="J1466" t="s">
        <v>330</v>
      </c>
      <c r="K1466" t="s">
        <v>239</v>
      </c>
      <c r="M1466" t="b">
        <v>1</v>
      </c>
      <c r="N1466" t="b">
        <v>0</v>
      </c>
      <c r="O1466" t="str">
        <f>_xlfn.XLOOKUP(WB_cost[[#This Row],[Склад]]&amp;WB_cost[[#This Row],[Тип поставки]],StatTbl[Join],StatTbl[Status])</f>
        <v>Игнорируем</v>
      </c>
    </row>
    <row r="1467" spans="4:15" x14ac:dyDescent="0.45">
      <c r="D1467" t="s">
        <v>288</v>
      </c>
      <c r="E1467" t="s">
        <v>36</v>
      </c>
      <c r="F1467" t="s">
        <v>108</v>
      </c>
      <c r="G1467" t="s">
        <v>212</v>
      </c>
      <c r="H1467" t="s">
        <v>212</v>
      </c>
      <c r="I1467" t="s">
        <v>329</v>
      </c>
      <c r="J1467" t="s">
        <v>330</v>
      </c>
      <c r="K1467" t="s">
        <v>239</v>
      </c>
      <c r="M1467" t="b">
        <v>1</v>
      </c>
      <c r="N1467" t="b">
        <v>0</v>
      </c>
      <c r="O1467" t="str">
        <f>_xlfn.XLOOKUP(WB_cost[[#This Row],[Склад]]&amp;WB_cost[[#This Row],[Тип поставки]],StatTbl[Join],StatTbl[Status])</f>
        <v>Игнорируем</v>
      </c>
    </row>
    <row r="1468" spans="4:15" x14ac:dyDescent="0.45">
      <c r="D1468" t="s">
        <v>289</v>
      </c>
      <c r="E1468" t="s">
        <v>36</v>
      </c>
      <c r="F1468" t="s">
        <v>108</v>
      </c>
      <c r="G1468" t="s">
        <v>212</v>
      </c>
      <c r="H1468" t="s">
        <v>212</v>
      </c>
      <c r="I1468" t="s">
        <v>329</v>
      </c>
      <c r="J1468" t="s">
        <v>330</v>
      </c>
      <c r="K1468" t="s">
        <v>239</v>
      </c>
      <c r="M1468" t="b">
        <v>1</v>
      </c>
      <c r="N1468" t="b">
        <v>0</v>
      </c>
      <c r="O1468" t="str">
        <f>_xlfn.XLOOKUP(WB_cost[[#This Row],[Склад]]&amp;WB_cost[[#This Row],[Тип поставки]],StatTbl[Join],StatTbl[Status])</f>
        <v>Игнорируем</v>
      </c>
    </row>
    <row r="1469" spans="4:15" x14ac:dyDescent="0.45">
      <c r="D1469" t="s">
        <v>353</v>
      </c>
      <c r="E1469" t="s">
        <v>36</v>
      </c>
      <c r="F1469" t="s">
        <v>108</v>
      </c>
      <c r="G1469" t="s">
        <v>212</v>
      </c>
      <c r="H1469" t="s">
        <v>212</v>
      </c>
      <c r="I1469" t="s">
        <v>329</v>
      </c>
      <c r="J1469" t="s">
        <v>330</v>
      </c>
      <c r="K1469" t="s">
        <v>239</v>
      </c>
      <c r="M1469" t="b">
        <v>1</v>
      </c>
      <c r="N1469" t="b">
        <v>0</v>
      </c>
      <c r="O1469" t="str">
        <f>_xlfn.XLOOKUP(WB_cost[[#This Row],[Склад]]&amp;WB_cost[[#This Row],[Тип поставки]],StatTbl[Join],StatTbl[Status])</f>
        <v>Игнорируем</v>
      </c>
    </row>
    <row r="1470" spans="4:15" x14ac:dyDescent="0.45">
      <c r="D1470" t="s">
        <v>354</v>
      </c>
      <c r="E1470" t="s">
        <v>36</v>
      </c>
      <c r="F1470" t="s">
        <v>108</v>
      </c>
      <c r="G1470" t="s">
        <v>212</v>
      </c>
      <c r="H1470" t="s">
        <v>212</v>
      </c>
      <c r="I1470" t="s">
        <v>329</v>
      </c>
      <c r="J1470" t="s">
        <v>330</v>
      </c>
      <c r="K1470" t="s">
        <v>239</v>
      </c>
      <c r="M1470" t="b">
        <v>1</v>
      </c>
      <c r="N1470" t="b">
        <v>0</v>
      </c>
      <c r="O1470" t="str">
        <f>_xlfn.XLOOKUP(WB_cost[[#This Row],[Склад]]&amp;WB_cost[[#This Row],[Тип поставки]],StatTbl[Join],StatTbl[Status])</f>
        <v>Игнорируем</v>
      </c>
    </row>
    <row r="1471" spans="4:15" x14ac:dyDescent="0.45">
      <c r="D1471" t="s">
        <v>357</v>
      </c>
      <c r="E1471" t="s">
        <v>36</v>
      </c>
      <c r="F1471" t="s">
        <v>108</v>
      </c>
      <c r="G1471" t="s">
        <v>212</v>
      </c>
      <c r="H1471" t="s">
        <v>212</v>
      </c>
      <c r="I1471" t="s">
        <v>329</v>
      </c>
      <c r="J1471" t="s">
        <v>330</v>
      </c>
      <c r="K1471" t="s">
        <v>239</v>
      </c>
      <c r="M1471" t="b">
        <v>1</v>
      </c>
      <c r="N1471" t="b">
        <v>0</v>
      </c>
      <c r="O1471" t="str">
        <f>_xlfn.XLOOKUP(WB_cost[[#This Row],[Склад]]&amp;WB_cost[[#This Row],[Тип поставки]],StatTbl[Join],StatTbl[Status])</f>
        <v>Игнорируем</v>
      </c>
    </row>
    <row r="1472" spans="4:15" x14ac:dyDescent="0.45">
      <c r="D1472" t="s">
        <v>358</v>
      </c>
      <c r="E1472" t="s">
        <v>36</v>
      </c>
      <c r="F1472" t="s">
        <v>108</v>
      </c>
      <c r="G1472" t="s">
        <v>212</v>
      </c>
      <c r="H1472" t="s">
        <v>212</v>
      </c>
      <c r="I1472" t="s">
        <v>329</v>
      </c>
      <c r="J1472" t="s">
        <v>330</v>
      </c>
      <c r="K1472" t="s">
        <v>239</v>
      </c>
      <c r="M1472" t="b">
        <v>1</v>
      </c>
      <c r="N1472" t="b">
        <v>0</v>
      </c>
      <c r="O1472" t="str">
        <f>_xlfn.XLOOKUP(WB_cost[[#This Row],[Склад]]&amp;WB_cost[[#This Row],[Тип поставки]],StatTbl[Join],StatTbl[Status])</f>
        <v>Игнорируем</v>
      </c>
    </row>
    <row r="1473" spans="4:15" x14ac:dyDescent="0.45">
      <c r="D1473" t="s">
        <v>359</v>
      </c>
      <c r="E1473" t="s">
        <v>36</v>
      </c>
      <c r="F1473" t="s">
        <v>108</v>
      </c>
      <c r="G1473" t="s">
        <v>212</v>
      </c>
      <c r="H1473" t="s">
        <v>212</v>
      </c>
      <c r="I1473" t="s">
        <v>329</v>
      </c>
      <c r="J1473" t="s">
        <v>330</v>
      </c>
      <c r="K1473" t="s">
        <v>239</v>
      </c>
      <c r="M1473" t="b">
        <v>1</v>
      </c>
      <c r="N1473" t="b">
        <v>0</v>
      </c>
      <c r="O1473" t="str">
        <f>_xlfn.XLOOKUP(WB_cost[[#This Row],[Склад]]&amp;WB_cost[[#This Row],[Тип поставки]],StatTbl[Join],StatTbl[Status])</f>
        <v>Игнорируем</v>
      </c>
    </row>
    <row r="1474" spans="4:15" x14ac:dyDescent="0.45">
      <c r="D1474" t="s">
        <v>260</v>
      </c>
      <c r="E1474" t="s">
        <v>36</v>
      </c>
      <c r="F1474" t="s">
        <v>6</v>
      </c>
      <c r="M1474" t="b">
        <v>0</v>
      </c>
      <c r="N1474" t="b">
        <v>1</v>
      </c>
      <c r="O1474" t="str">
        <f>_xlfn.XLOOKUP(WB_cost[[#This Row],[Склад]]&amp;WB_cost[[#This Row],[Тип поставки]],StatTbl[Join],StatTbl[Status])</f>
        <v>Игнорируем</v>
      </c>
    </row>
    <row r="1475" spans="4:15" x14ac:dyDescent="0.45">
      <c r="D1475" t="s">
        <v>261</v>
      </c>
      <c r="E1475" t="s">
        <v>36</v>
      </c>
      <c r="F1475" t="s">
        <v>6</v>
      </c>
      <c r="M1475" t="b">
        <v>0</v>
      </c>
      <c r="N1475" t="b">
        <v>1</v>
      </c>
      <c r="O1475" t="str">
        <f>_xlfn.XLOOKUP(WB_cost[[#This Row],[Склад]]&amp;WB_cost[[#This Row],[Тип поставки]],StatTbl[Join],StatTbl[Status])</f>
        <v>Игнорируем</v>
      </c>
    </row>
    <row r="1476" spans="4:15" x14ac:dyDescent="0.45">
      <c r="D1476" t="s">
        <v>262</v>
      </c>
      <c r="E1476" t="s">
        <v>36</v>
      </c>
      <c r="F1476" t="s">
        <v>6</v>
      </c>
      <c r="M1476" t="b">
        <v>0</v>
      </c>
      <c r="N1476" t="b">
        <v>1</v>
      </c>
      <c r="O1476" t="str">
        <f>_xlfn.XLOOKUP(WB_cost[[#This Row],[Склад]]&amp;WB_cost[[#This Row],[Тип поставки]],StatTbl[Join],StatTbl[Status])</f>
        <v>Игнорируем</v>
      </c>
    </row>
    <row r="1477" spans="4:15" x14ac:dyDescent="0.45">
      <c r="D1477" t="s">
        <v>263</v>
      </c>
      <c r="E1477" t="s">
        <v>36</v>
      </c>
      <c r="F1477" t="s">
        <v>6</v>
      </c>
      <c r="M1477" t="b">
        <v>0</v>
      </c>
      <c r="N1477" t="b">
        <v>1</v>
      </c>
      <c r="O1477" t="str">
        <f>_xlfn.XLOOKUP(WB_cost[[#This Row],[Склад]]&amp;WB_cost[[#This Row],[Тип поставки]],StatTbl[Join],StatTbl[Status])</f>
        <v>Игнорируем</v>
      </c>
    </row>
    <row r="1478" spans="4:15" x14ac:dyDescent="0.45">
      <c r="D1478" t="s">
        <v>264</v>
      </c>
      <c r="E1478" t="s">
        <v>36</v>
      </c>
      <c r="F1478" t="s">
        <v>6</v>
      </c>
      <c r="M1478" t="b">
        <v>0</v>
      </c>
      <c r="N1478" t="b">
        <v>1</v>
      </c>
      <c r="O1478" t="str">
        <f>_xlfn.XLOOKUP(WB_cost[[#This Row],[Склад]]&amp;WB_cost[[#This Row],[Тип поставки]],StatTbl[Join],StatTbl[Status])</f>
        <v>Игнорируем</v>
      </c>
    </row>
    <row r="1479" spans="4:15" x14ac:dyDescent="0.45">
      <c r="D1479" t="s">
        <v>285</v>
      </c>
      <c r="E1479" t="s">
        <v>36</v>
      </c>
      <c r="F1479" t="s">
        <v>6</v>
      </c>
      <c r="M1479" t="b">
        <v>0</v>
      </c>
      <c r="N1479" t="b">
        <v>1</v>
      </c>
      <c r="O1479" t="str">
        <f>_xlfn.XLOOKUP(WB_cost[[#This Row],[Склад]]&amp;WB_cost[[#This Row],[Тип поставки]],StatTbl[Join],StatTbl[Status])</f>
        <v>Игнорируем</v>
      </c>
    </row>
    <row r="1480" spans="4:15" x14ac:dyDescent="0.45">
      <c r="D1480" t="s">
        <v>286</v>
      </c>
      <c r="E1480" t="s">
        <v>36</v>
      </c>
      <c r="F1480" t="s">
        <v>6</v>
      </c>
      <c r="M1480" t="b">
        <v>0</v>
      </c>
      <c r="N1480" t="b">
        <v>1</v>
      </c>
      <c r="O1480" t="str">
        <f>_xlfn.XLOOKUP(WB_cost[[#This Row],[Склад]]&amp;WB_cost[[#This Row],[Тип поставки]],StatTbl[Join],StatTbl[Status])</f>
        <v>Игнорируем</v>
      </c>
    </row>
    <row r="1481" spans="4:15" x14ac:dyDescent="0.45">
      <c r="D1481" t="s">
        <v>287</v>
      </c>
      <c r="E1481" t="s">
        <v>36</v>
      </c>
      <c r="F1481" t="s">
        <v>6</v>
      </c>
      <c r="M1481" t="b">
        <v>0</v>
      </c>
      <c r="N1481" t="b">
        <v>1</v>
      </c>
      <c r="O1481" t="str">
        <f>_xlfn.XLOOKUP(WB_cost[[#This Row],[Склад]]&amp;WB_cost[[#This Row],[Тип поставки]],StatTbl[Join],StatTbl[Status])</f>
        <v>Игнорируем</v>
      </c>
    </row>
    <row r="1482" spans="4:15" x14ac:dyDescent="0.45">
      <c r="D1482" t="s">
        <v>288</v>
      </c>
      <c r="E1482" t="s">
        <v>36</v>
      </c>
      <c r="F1482" t="s">
        <v>6</v>
      </c>
      <c r="M1482" t="b">
        <v>0</v>
      </c>
      <c r="N1482" t="b">
        <v>1</v>
      </c>
      <c r="O1482" t="str">
        <f>_xlfn.XLOOKUP(WB_cost[[#This Row],[Склад]]&amp;WB_cost[[#This Row],[Тип поставки]],StatTbl[Join],StatTbl[Status])</f>
        <v>Игнорируем</v>
      </c>
    </row>
    <row r="1483" spans="4:15" x14ac:dyDescent="0.45">
      <c r="D1483" t="s">
        <v>289</v>
      </c>
      <c r="E1483" t="s">
        <v>36</v>
      </c>
      <c r="F1483" t="s">
        <v>6</v>
      </c>
      <c r="M1483" t="b">
        <v>0</v>
      </c>
      <c r="N1483" t="b">
        <v>1</v>
      </c>
      <c r="O1483" t="str">
        <f>_xlfn.XLOOKUP(WB_cost[[#This Row],[Склад]]&amp;WB_cost[[#This Row],[Тип поставки]],StatTbl[Join],StatTbl[Status])</f>
        <v>Игнорируем</v>
      </c>
    </row>
    <row r="1484" spans="4:15" x14ac:dyDescent="0.45">
      <c r="D1484" t="s">
        <v>353</v>
      </c>
      <c r="E1484" t="s">
        <v>36</v>
      </c>
      <c r="F1484" t="s">
        <v>6</v>
      </c>
      <c r="M1484" t="b">
        <v>0</v>
      </c>
      <c r="N1484" t="b">
        <v>1</v>
      </c>
      <c r="O1484" t="str">
        <f>_xlfn.XLOOKUP(WB_cost[[#This Row],[Склад]]&amp;WB_cost[[#This Row],[Тип поставки]],StatTbl[Join],StatTbl[Status])</f>
        <v>Игнорируем</v>
      </c>
    </row>
    <row r="1485" spans="4:15" x14ac:dyDescent="0.45">
      <c r="D1485" t="s">
        <v>354</v>
      </c>
      <c r="E1485" t="s">
        <v>36</v>
      </c>
      <c r="F1485" t="s">
        <v>6</v>
      </c>
      <c r="M1485" t="b">
        <v>0</v>
      </c>
      <c r="N1485" t="b">
        <v>1</v>
      </c>
      <c r="O1485" t="str">
        <f>_xlfn.XLOOKUP(WB_cost[[#This Row],[Склад]]&amp;WB_cost[[#This Row],[Тип поставки]],StatTbl[Join],StatTbl[Status])</f>
        <v>Игнорируем</v>
      </c>
    </row>
    <row r="1486" spans="4:15" x14ac:dyDescent="0.45">
      <c r="D1486" t="s">
        <v>357</v>
      </c>
      <c r="E1486" t="s">
        <v>36</v>
      </c>
      <c r="F1486" t="s">
        <v>6</v>
      </c>
      <c r="M1486" t="b">
        <v>0</v>
      </c>
      <c r="N1486" t="b">
        <v>1</v>
      </c>
      <c r="O1486" t="str">
        <f>_xlfn.XLOOKUP(WB_cost[[#This Row],[Склад]]&amp;WB_cost[[#This Row],[Тип поставки]],StatTbl[Join],StatTbl[Status])</f>
        <v>Игнорируем</v>
      </c>
    </row>
    <row r="1487" spans="4:15" x14ac:dyDescent="0.45">
      <c r="D1487" t="s">
        <v>358</v>
      </c>
      <c r="E1487" t="s">
        <v>36</v>
      </c>
      <c r="F1487" t="s">
        <v>6</v>
      </c>
      <c r="M1487" t="b">
        <v>0</v>
      </c>
      <c r="N1487" t="b">
        <v>1</v>
      </c>
      <c r="O1487" t="str">
        <f>_xlfn.XLOOKUP(WB_cost[[#This Row],[Склад]]&amp;WB_cost[[#This Row],[Тип поставки]],StatTbl[Join],StatTbl[Status])</f>
        <v>Игнорируем</v>
      </c>
    </row>
    <row r="1488" spans="4:15" x14ac:dyDescent="0.45">
      <c r="D1488" t="s">
        <v>359</v>
      </c>
      <c r="E1488" t="s">
        <v>36</v>
      </c>
      <c r="F1488" t="s">
        <v>6</v>
      </c>
      <c r="M1488" t="b">
        <v>0</v>
      </c>
      <c r="N1488" t="b">
        <v>1</v>
      </c>
      <c r="O1488" t="str">
        <f>_xlfn.XLOOKUP(WB_cost[[#This Row],[Склад]]&amp;WB_cost[[#This Row],[Тип поставки]],StatTbl[Join],StatTbl[Status])</f>
        <v>Игнорируем</v>
      </c>
    </row>
    <row r="1489" spans="4:15" x14ac:dyDescent="0.45">
      <c r="D1489" t="s">
        <v>260</v>
      </c>
      <c r="E1489" t="s">
        <v>37</v>
      </c>
      <c r="F1489" t="s">
        <v>107</v>
      </c>
      <c r="M1489" t="b">
        <v>1</v>
      </c>
      <c r="N1489" t="b">
        <v>1</v>
      </c>
      <c r="O1489" t="str">
        <f>_xlfn.XLOOKUP(WB_cost[[#This Row],[Склад]]&amp;WB_cost[[#This Row],[Тип поставки]],StatTbl[Join],StatTbl[Status])</f>
        <v>Игнорируем</v>
      </c>
    </row>
    <row r="1490" spans="4:15" x14ac:dyDescent="0.45">
      <c r="D1490" t="s">
        <v>261</v>
      </c>
      <c r="E1490" t="s">
        <v>37</v>
      </c>
      <c r="F1490" t="s">
        <v>107</v>
      </c>
      <c r="M1490" t="b">
        <v>1</v>
      </c>
      <c r="N1490" t="b">
        <v>1</v>
      </c>
      <c r="O1490" t="str">
        <f>_xlfn.XLOOKUP(WB_cost[[#This Row],[Склад]]&amp;WB_cost[[#This Row],[Тип поставки]],StatTbl[Join],StatTbl[Status])</f>
        <v>Игнорируем</v>
      </c>
    </row>
    <row r="1491" spans="4:15" x14ac:dyDescent="0.45">
      <c r="D1491" t="s">
        <v>262</v>
      </c>
      <c r="E1491" t="s">
        <v>37</v>
      </c>
      <c r="F1491" t="s">
        <v>107</v>
      </c>
      <c r="M1491" t="b">
        <v>1</v>
      </c>
      <c r="N1491" t="b">
        <v>1</v>
      </c>
      <c r="O1491" t="str">
        <f>_xlfn.XLOOKUP(WB_cost[[#This Row],[Склад]]&amp;WB_cost[[#This Row],[Тип поставки]],StatTbl[Join],StatTbl[Status])</f>
        <v>Игнорируем</v>
      </c>
    </row>
    <row r="1492" spans="4:15" x14ac:dyDescent="0.45">
      <c r="D1492" t="s">
        <v>263</v>
      </c>
      <c r="E1492" t="s">
        <v>37</v>
      </c>
      <c r="F1492" t="s">
        <v>107</v>
      </c>
      <c r="M1492" t="b">
        <v>1</v>
      </c>
      <c r="N1492" t="b">
        <v>1</v>
      </c>
      <c r="O1492" t="str">
        <f>_xlfn.XLOOKUP(WB_cost[[#This Row],[Склад]]&amp;WB_cost[[#This Row],[Тип поставки]],StatTbl[Join],StatTbl[Status])</f>
        <v>Игнорируем</v>
      </c>
    </row>
    <row r="1493" spans="4:15" x14ac:dyDescent="0.45">
      <c r="D1493" t="s">
        <v>264</v>
      </c>
      <c r="E1493" t="s">
        <v>37</v>
      </c>
      <c r="F1493" t="s">
        <v>107</v>
      </c>
      <c r="M1493" t="b">
        <v>1</v>
      </c>
      <c r="N1493" t="b">
        <v>1</v>
      </c>
      <c r="O1493" t="str">
        <f>_xlfn.XLOOKUP(WB_cost[[#This Row],[Склад]]&amp;WB_cost[[#This Row],[Тип поставки]],StatTbl[Join],StatTbl[Status])</f>
        <v>Игнорируем</v>
      </c>
    </row>
    <row r="1494" spans="4:15" x14ac:dyDescent="0.45">
      <c r="D1494" t="s">
        <v>285</v>
      </c>
      <c r="E1494" t="s">
        <v>37</v>
      </c>
      <c r="F1494" t="s">
        <v>107</v>
      </c>
      <c r="M1494" t="b">
        <v>1</v>
      </c>
      <c r="N1494" t="b">
        <v>1</v>
      </c>
      <c r="O1494" t="str">
        <f>_xlfn.XLOOKUP(WB_cost[[#This Row],[Склад]]&amp;WB_cost[[#This Row],[Тип поставки]],StatTbl[Join],StatTbl[Status])</f>
        <v>Игнорируем</v>
      </c>
    </row>
    <row r="1495" spans="4:15" x14ac:dyDescent="0.45">
      <c r="D1495" t="s">
        <v>286</v>
      </c>
      <c r="E1495" t="s">
        <v>37</v>
      </c>
      <c r="F1495" t="s">
        <v>107</v>
      </c>
      <c r="M1495" t="b">
        <v>1</v>
      </c>
      <c r="N1495" t="b">
        <v>1</v>
      </c>
      <c r="O1495" t="str">
        <f>_xlfn.XLOOKUP(WB_cost[[#This Row],[Склад]]&amp;WB_cost[[#This Row],[Тип поставки]],StatTbl[Join],StatTbl[Status])</f>
        <v>Игнорируем</v>
      </c>
    </row>
    <row r="1496" spans="4:15" x14ac:dyDescent="0.45">
      <c r="D1496" t="s">
        <v>287</v>
      </c>
      <c r="E1496" t="s">
        <v>37</v>
      </c>
      <c r="F1496" t="s">
        <v>107</v>
      </c>
      <c r="M1496" t="b">
        <v>1</v>
      </c>
      <c r="N1496" t="b">
        <v>1</v>
      </c>
      <c r="O1496" t="str">
        <f>_xlfn.XLOOKUP(WB_cost[[#This Row],[Склад]]&amp;WB_cost[[#This Row],[Тип поставки]],StatTbl[Join],StatTbl[Status])</f>
        <v>Игнорируем</v>
      </c>
    </row>
    <row r="1497" spans="4:15" x14ac:dyDescent="0.45">
      <c r="D1497" t="s">
        <v>288</v>
      </c>
      <c r="E1497" t="s">
        <v>37</v>
      </c>
      <c r="F1497" t="s">
        <v>107</v>
      </c>
      <c r="M1497" t="b">
        <v>1</v>
      </c>
      <c r="N1497" t="b">
        <v>1</v>
      </c>
      <c r="O1497" t="str">
        <f>_xlfn.XLOOKUP(WB_cost[[#This Row],[Склад]]&amp;WB_cost[[#This Row],[Тип поставки]],StatTbl[Join],StatTbl[Status])</f>
        <v>Игнорируем</v>
      </c>
    </row>
    <row r="1498" spans="4:15" x14ac:dyDescent="0.45">
      <c r="D1498" t="s">
        <v>289</v>
      </c>
      <c r="E1498" t="s">
        <v>37</v>
      </c>
      <c r="F1498" t="s">
        <v>107</v>
      </c>
      <c r="M1498" t="b">
        <v>1</v>
      </c>
      <c r="N1498" t="b">
        <v>1</v>
      </c>
      <c r="O1498" t="str">
        <f>_xlfn.XLOOKUP(WB_cost[[#This Row],[Склад]]&amp;WB_cost[[#This Row],[Тип поставки]],StatTbl[Join],StatTbl[Status])</f>
        <v>Игнорируем</v>
      </c>
    </row>
    <row r="1499" spans="4:15" x14ac:dyDescent="0.45">
      <c r="D1499" t="s">
        <v>353</v>
      </c>
      <c r="E1499" t="s">
        <v>37</v>
      </c>
      <c r="F1499" t="s">
        <v>107</v>
      </c>
      <c r="M1499" t="b">
        <v>1</v>
      </c>
      <c r="N1499" t="b">
        <v>1</v>
      </c>
      <c r="O1499" t="str">
        <f>_xlfn.XLOOKUP(WB_cost[[#This Row],[Склад]]&amp;WB_cost[[#This Row],[Тип поставки]],StatTbl[Join],StatTbl[Status])</f>
        <v>Игнорируем</v>
      </c>
    </row>
    <row r="1500" spans="4:15" x14ac:dyDescent="0.45">
      <c r="D1500" t="s">
        <v>354</v>
      </c>
      <c r="E1500" t="s">
        <v>37</v>
      </c>
      <c r="F1500" t="s">
        <v>107</v>
      </c>
      <c r="M1500" t="b">
        <v>1</v>
      </c>
      <c r="N1500" t="b">
        <v>1</v>
      </c>
      <c r="O1500" t="str">
        <f>_xlfn.XLOOKUP(WB_cost[[#This Row],[Склад]]&amp;WB_cost[[#This Row],[Тип поставки]],StatTbl[Join],StatTbl[Status])</f>
        <v>Игнорируем</v>
      </c>
    </row>
    <row r="1501" spans="4:15" x14ac:dyDescent="0.45">
      <c r="D1501" t="s">
        <v>357</v>
      </c>
      <c r="E1501" t="s">
        <v>37</v>
      </c>
      <c r="F1501" t="s">
        <v>107</v>
      </c>
      <c r="M1501" t="b">
        <v>1</v>
      </c>
      <c r="N1501" t="b">
        <v>1</v>
      </c>
      <c r="O1501" t="str">
        <f>_xlfn.XLOOKUP(WB_cost[[#This Row],[Склад]]&amp;WB_cost[[#This Row],[Тип поставки]],StatTbl[Join],StatTbl[Status])</f>
        <v>Игнорируем</v>
      </c>
    </row>
    <row r="1502" spans="4:15" x14ac:dyDescent="0.45">
      <c r="D1502" t="s">
        <v>358</v>
      </c>
      <c r="E1502" t="s">
        <v>37</v>
      </c>
      <c r="F1502" t="s">
        <v>107</v>
      </c>
      <c r="M1502" t="b">
        <v>1</v>
      </c>
      <c r="N1502" t="b">
        <v>1</v>
      </c>
      <c r="O1502" t="str">
        <f>_xlfn.XLOOKUP(WB_cost[[#This Row],[Склад]]&amp;WB_cost[[#This Row],[Тип поставки]],StatTbl[Join],StatTbl[Status])</f>
        <v>Игнорируем</v>
      </c>
    </row>
    <row r="1503" spans="4:15" x14ac:dyDescent="0.45">
      <c r="D1503" t="s">
        <v>359</v>
      </c>
      <c r="E1503" t="s">
        <v>37</v>
      </c>
      <c r="F1503" t="s">
        <v>107</v>
      </c>
      <c r="M1503" t="b">
        <v>1</v>
      </c>
      <c r="N1503" t="b">
        <v>1</v>
      </c>
      <c r="O1503" t="str">
        <f>_xlfn.XLOOKUP(WB_cost[[#This Row],[Склад]]&amp;WB_cost[[#This Row],[Тип поставки]],StatTbl[Join],StatTbl[Status])</f>
        <v>Игнорируем</v>
      </c>
    </row>
    <row r="1504" spans="4:15" x14ac:dyDescent="0.45">
      <c r="D1504" t="s">
        <v>260</v>
      </c>
      <c r="E1504" t="s">
        <v>37</v>
      </c>
      <c r="F1504" t="s">
        <v>108</v>
      </c>
      <c r="G1504" t="s">
        <v>213</v>
      </c>
      <c r="H1504" t="s">
        <v>213</v>
      </c>
      <c r="I1504" t="s">
        <v>331</v>
      </c>
      <c r="J1504" t="s">
        <v>332</v>
      </c>
      <c r="K1504" t="s">
        <v>234</v>
      </c>
      <c r="M1504" t="b">
        <v>1</v>
      </c>
      <c r="N1504" t="b">
        <v>0</v>
      </c>
      <c r="O1504" t="str">
        <f>_xlfn.XLOOKUP(WB_cost[[#This Row],[Склад]]&amp;WB_cost[[#This Row],[Тип поставки]],StatTbl[Join],StatTbl[Status])</f>
        <v>Игнорируем</v>
      </c>
    </row>
    <row r="1505" spans="4:15" x14ac:dyDescent="0.45">
      <c r="D1505" t="s">
        <v>261</v>
      </c>
      <c r="E1505" t="s">
        <v>37</v>
      </c>
      <c r="F1505" t="s">
        <v>108</v>
      </c>
      <c r="G1505" t="s">
        <v>213</v>
      </c>
      <c r="H1505" t="s">
        <v>213</v>
      </c>
      <c r="I1505" t="s">
        <v>331</v>
      </c>
      <c r="J1505" t="s">
        <v>332</v>
      </c>
      <c r="K1505" t="s">
        <v>234</v>
      </c>
      <c r="M1505" t="b">
        <v>1</v>
      </c>
      <c r="N1505" t="b">
        <v>0</v>
      </c>
      <c r="O1505" t="str">
        <f>_xlfn.XLOOKUP(WB_cost[[#This Row],[Склад]]&amp;WB_cost[[#This Row],[Тип поставки]],StatTbl[Join],StatTbl[Status])</f>
        <v>Игнорируем</v>
      </c>
    </row>
    <row r="1506" spans="4:15" x14ac:dyDescent="0.45">
      <c r="D1506" t="s">
        <v>262</v>
      </c>
      <c r="E1506" t="s">
        <v>37</v>
      </c>
      <c r="F1506" t="s">
        <v>108</v>
      </c>
      <c r="G1506" t="s">
        <v>213</v>
      </c>
      <c r="H1506" t="s">
        <v>213</v>
      </c>
      <c r="I1506" t="s">
        <v>331</v>
      </c>
      <c r="J1506" t="s">
        <v>332</v>
      </c>
      <c r="K1506" t="s">
        <v>234</v>
      </c>
      <c r="M1506" t="b">
        <v>1</v>
      </c>
      <c r="N1506" t="b">
        <v>0</v>
      </c>
      <c r="O1506" t="str">
        <f>_xlfn.XLOOKUP(WB_cost[[#This Row],[Склад]]&amp;WB_cost[[#This Row],[Тип поставки]],StatTbl[Join],StatTbl[Status])</f>
        <v>Игнорируем</v>
      </c>
    </row>
    <row r="1507" spans="4:15" x14ac:dyDescent="0.45">
      <c r="D1507" t="s">
        <v>263</v>
      </c>
      <c r="E1507" t="s">
        <v>37</v>
      </c>
      <c r="F1507" t="s">
        <v>108</v>
      </c>
      <c r="G1507" t="s">
        <v>213</v>
      </c>
      <c r="H1507" t="s">
        <v>213</v>
      </c>
      <c r="I1507" t="s">
        <v>331</v>
      </c>
      <c r="J1507" t="s">
        <v>332</v>
      </c>
      <c r="K1507" t="s">
        <v>234</v>
      </c>
      <c r="M1507" t="b">
        <v>1</v>
      </c>
      <c r="N1507" t="b">
        <v>0</v>
      </c>
      <c r="O1507" t="str">
        <f>_xlfn.XLOOKUP(WB_cost[[#This Row],[Склад]]&amp;WB_cost[[#This Row],[Тип поставки]],StatTbl[Join],StatTbl[Status])</f>
        <v>Игнорируем</v>
      </c>
    </row>
    <row r="1508" spans="4:15" x14ac:dyDescent="0.45">
      <c r="D1508" t="s">
        <v>264</v>
      </c>
      <c r="E1508" t="s">
        <v>37</v>
      </c>
      <c r="F1508" t="s">
        <v>108</v>
      </c>
      <c r="G1508" t="s">
        <v>213</v>
      </c>
      <c r="H1508" t="s">
        <v>213</v>
      </c>
      <c r="I1508" t="s">
        <v>331</v>
      </c>
      <c r="J1508" t="s">
        <v>332</v>
      </c>
      <c r="K1508" t="s">
        <v>234</v>
      </c>
      <c r="M1508" t="b">
        <v>1</v>
      </c>
      <c r="N1508" t="b">
        <v>0</v>
      </c>
      <c r="O1508" t="str">
        <f>_xlfn.XLOOKUP(WB_cost[[#This Row],[Склад]]&amp;WB_cost[[#This Row],[Тип поставки]],StatTbl[Join],StatTbl[Status])</f>
        <v>Игнорируем</v>
      </c>
    </row>
    <row r="1509" spans="4:15" x14ac:dyDescent="0.45">
      <c r="D1509" t="s">
        <v>285</v>
      </c>
      <c r="E1509" t="s">
        <v>37</v>
      </c>
      <c r="F1509" t="s">
        <v>108</v>
      </c>
      <c r="G1509" t="s">
        <v>213</v>
      </c>
      <c r="H1509" t="s">
        <v>213</v>
      </c>
      <c r="I1509" t="s">
        <v>331</v>
      </c>
      <c r="J1509" t="s">
        <v>332</v>
      </c>
      <c r="K1509" t="s">
        <v>234</v>
      </c>
      <c r="M1509" t="b">
        <v>1</v>
      </c>
      <c r="N1509" t="b">
        <v>0</v>
      </c>
      <c r="O1509" t="str">
        <f>_xlfn.XLOOKUP(WB_cost[[#This Row],[Склад]]&amp;WB_cost[[#This Row],[Тип поставки]],StatTbl[Join],StatTbl[Status])</f>
        <v>Игнорируем</v>
      </c>
    </row>
    <row r="1510" spans="4:15" x14ac:dyDescent="0.45">
      <c r="D1510" t="s">
        <v>286</v>
      </c>
      <c r="E1510" t="s">
        <v>37</v>
      </c>
      <c r="F1510" t="s">
        <v>108</v>
      </c>
      <c r="G1510" t="s">
        <v>213</v>
      </c>
      <c r="H1510" t="s">
        <v>213</v>
      </c>
      <c r="I1510" t="s">
        <v>331</v>
      </c>
      <c r="J1510" t="s">
        <v>332</v>
      </c>
      <c r="K1510" t="s">
        <v>234</v>
      </c>
      <c r="M1510" t="b">
        <v>1</v>
      </c>
      <c r="N1510" t="b">
        <v>0</v>
      </c>
      <c r="O1510" t="str">
        <f>_xlfn.XLOOKUP(WB_cost[[#This Row],[Склад]]&amp;WB_cost[[#This Row],[Тип поставки]],StatTbl[Join],StatTbl[Status])</f>
        <v>Игнорируем</v>
      </c>
    </row>
    <row r="1511" spans="4:15" x14ac:dyDescent="0.45">
      <c r="D1511" t="s">
        <v>287</v>
      </c>
      <c r="E1511" t="s">
        <v>37</v>
      </c>
      <c r="F1511" t="s">
        <v>108</v>
      </c>
      <c r="G1511" t="s">
        <v>213</v>
      </c>
      <c r="H1511" t="s">
        <v>213</v>
      </c>
      <c r="I1511" t="s">
        <v>331</v>
      </c>
      <c r="J1511" t="s">
        <v>332</v>
      </c>
      <c r="K1511" t="s">
        <v>234</v>
      </c>
      <c r="M1511" t="b">
        <v>1</v>
      </c>
      <c r="N1511" t="b">
        <v>0</v>
      </c>
      <c r="O1511" t="str">
        <f>_xlfn.XLOOKUP(WB_cost[[#This Row],[Склад]]&amp;WB_cost[[#This Row],[Тип поставки]],StatTbl[Join],StatTbl[Status])</f>
        <v>Игнорируем</v>
      </c>
    </row>
    <row r="1512" spans="4:15" x14ac:dyDescent="0.45">
      <c r="D1512" t="s">
        <v>288</v>
      </c>
      <c r="E1512" t="s">
        <v>37</v>
      </c>
      <c r="F1512" t="s">
        <v>108</v>
      </c>
      <c r="G1512" t="s">
        <v>213</v>
      </c>
      <c r="H1512" t="s">
        <v>213</v>
      </c>
      <c r="I1512" t="s">
        <v>331</v>
      </c>
      <c r="J1512" t="s">
        <v>332</v>
      </c>
      <c r="K1512" t="s">
        <v>234</v>
      </c>
      <c r="M1512" t="b">
        <v>1</v>
      </c>
      <c r="N1512" t="b">
        <v>0</v>
      </c>
      <c r="O1512" t="str">
        <f>_xlfn.XLOOKUP(WB_cost[[#This Row],[Склад]]&amp;WB_cost[[#This Row],[Тип поставки]],StatTbl[Join],StatTbl[Status])</f>
        <v>Игнорируем</v>
      </c>
    </row>
    <row r="1513" spans="4:15" x14ac:dyDescent="0.45">
      <c r="D1513" t="s">
        <v>289</v>
      </c>
      <c r="E1513" t="s">
        <v>37</v>
      </c>
      <c r="F1513" t="s">
        <v>108</v>
      </c>
      <c r="G1513" t="s">
        <v>213</v>
      </c>
      <c r="H1513" t="s">
        <v>213</v>
      </c>
      <c r="I1513" t="s">
        <v>331</v>
      </c>
      <c r="J1513" t="s">
        <v>332</v>
      </c>
      <c r="K1513" t="s">
        <v>234</v>
      </c>
      <c r="M1513" t="b">
        <v>1</v>
      </c>
      <c r="N1513" t="b">
        <v>0</v>
      </c>
      <c r="O1513" t="str">
        <f>_xlfn.XLOOKUP(WB_cost[[#This Row],[Склад]]&amp;WB_cost[[#This Row],[Тип поставки]],StatTbl[Join],StatTbl[Status])</f>
        <v>Игнорируем</v>
      </c>
    </row>
    <row r="1514" spans="4:15" x14ac:dyDescent="0.45">
      <c r="D1514" t="s">
        <v>353</v>
      </c>
      <c r="E1514" t="s">
        <v>37</v>
      </c>
      <c r="F1514" t="s">
        <v>108</v>
      </c>
      <c r="G1514" t="s">
        <v>213</v>
      </c>
      <c r="H1514" t="s">
        <v>213</v>
      </c>
      <c r="I1514" t="s">
        <v>331</v>
      </c>
      <c r="J1514" t="s">
        <v>332</v>
      </c>
      <c r="K1514" t="s">
        <v>234</v>
      </c>
      <c r="M1514" t="b">
        <v>1</v>
      </c>
      <c r="N1514" t="b">
        <v>0</v>
      </c>
      <c r="O1514" t="str">
        <f>_xlfn.XLOOKUP(WB_cost[[#This Row],[Склад]]&amp;WB_cost[[#This Row],[Тип поставки]],StatTbl[Join],StatTbl[Status])</f>
        <v>Игнорируем</v>
      </c>
    </row>
    <row r="1515" spans="4:15" x14ac:dyDescent="0.45">
      <c r="D1515" t="s">
        <v>354</v>
      </c>
      <c r="E1515" t="s">
        <v>37</v>
      </c>
      <c r="F1515" t="s">
        <v>108</v>
      </c>
      <c r="G1515" t="s">
        <v>213</v>
      </c>
      <c r="H1515" t="s">
        <v>213</v>
      </c>
      <c r="I1515" t="s">
        <v>331</v>
      </c>
      <c r="J1515" t="s">
        <v>332</v>
      </c>
      <c r="K1515" t="s">
        <v>234</v>
      </c>
      <c r="M1515" t="b">
        <v>1</v>
      </c>
      <c r="N1515" t="b">
        <v>0</v>
      </c>
      <c r="O1515" t="str">
        <f>_xlfn.XLOOKUP(WB_cost[[#This Row],[Склад]]&amp;WB_cost[[#This Row],[Тип поставки]],StatTbl[Join],StatTbl[Status])</f>
        <v>Игнорируем</v>
      </c>
    </row>
    <row r="1516" spans="4:15" x14ac:dyDescent="0.45">
      <c r="D1516" t="s">
        <v>357</v>
      </c>
      <c r="E1516" t="s">
        <v>37</v>
      </c>
      <c r="F1516" t="s">
        <v>108</v>
      </c>
      <c r="G1516" t="s">
        <v>213</v>
      </c>
      <c r="H1516" t="s">
        <v>213</v>
      </c>
      <c r="I1516" t="s">
        <v>331</v>
      </c>
      <c r="J1516" t="s">
        <v>332</v>
      </c>
      <c r="K1516" t="s">
        <v>234</v>
      </c>
      <c r="M1516" t="b">
        <v>1</v>
      </c>
      <c r="N1516" t="b">
        <v>0</v>
      </c>
      <c r="O1516" t="str">
        <f>_xlfn.XLOOKUP(WB_cost[[#This Row],[Склад]]&amp;WB_cost[[#This Row],[Тип поставки]],StatTbl[Join],StatTbl[Status])</f>
        <v>Игнорируем</v>
      </c>
    </row>
    <row r="1517" spans="4:15" x14ac:dyDescent="0.45">
      <c r="D1517" t="s">
        <v>358</v>
      </c>
      <c r="E1517" t="s">
        <v>37</v>
      </c>
      <c r="F1517" t="s">
        <v>108</v>
      </c>
      <c r="G1517" t="s">
        <v>213</v>
      </c>
      <c r="H1517" t="s">
        <v>213</v>
      </c>
      <c r="I1517" t="s">
        <v>331</v>
      </c>
      <c r="J1517" t="s">
        <v>332</v>
      </c>
      <c r="K1517" t="s">
        <v>234</v>
      </c>
      <c r="M1517" t="b">
        <v>1</v>
      </c>
      <c r="N1517" t="b">
        <v>0</v>
      </c>
      <c r="O1517" t="str">
        <f>_xlfn.XLOOKUP(WB_cost[[#This Row],[Склад]]&amp;WB_cost[[#This Row],[Тип поставки]],StatTbl[Join],StatTbl[Status])</f>
        <v>Игнорируем</v>
      </c>
    </row>
    <row r="1518" spans="4:15" x14ac:dyDescent="0.45">
      <c r="D1518" t="s">
        <v>359</v>
      </c>
      <c r="E1518" t="s">
        <v>37</v>
      </c>
      <c r="F1518" t="s">
        <v>108</v>
      </c>
      <c r="G1518" t="s">
        <v>213</v>
      </c>
      <c r="H1518" t="s">
        <v>213</v>
      </c>
      <c r="I1518" t="s">
        <v>331</v>
      </c>
      <c r="J1518" t="s">
        <v>332</v>
      </c>
      <c r="K1518" t="s">
        <v>234</v>
      </c>
      <c r="M1518" t="b">
        <v>1</v>
      </c>
      <c r="N1518" t="b">
        <v>0</v>
      </c>
      <c r="O1518" t="str">
        <f>_xlfn.XLOOKUP(WB_cost[[#This Row],[Склад]]&amp;WB_cost[[#This Row],[Тип поставки]],StatTbl[Join],StatTbl[Status])</f>
        <v>Игнорируем</v>
      </c>
    </row>
    <row r="1519" spans="4:15" x14ac:dyDescent="0.45">
      <c r="D1519" t="s">
        <v>260</v>
      </c>
      <c r="E1519" t="s">
        <v>37</v>
      </c>
      <c r="F1519" t="s">
        <v>6</v>
      </c>
      <c r="M1519" t="b">
        <v>0</v>
      </c>
      <c r="N1519" t="b">
        <v>1</v>
      </c>
      <c r="O1519" t="str">
        <f>_xlfn.XLOOKUP(WB_cost[[#This Row],[Склад]]&amp;WB_cost[[#This Row],[Тип поставки]],StatTbl[Join],StatTbl[Status])</f>
        <v>Игнорируем</v>
      </c>
    </row>
    <row r="1520" spans="4:15" x14ac:dyDescent="0.45">
      <c r="D1520" t="s">
        <v>261</v>
      </c>
      <c r="E1520" t="s">
        <v>37</v>
      </c>
      <c r="F1520" t="s">
        <v>6</v>
      </c>
      <c r="M1520" t="b">
        <v>0</v>
      </c>
      <c r="N1520" t="b">
        <v>1</v>
      </c>
      <c r="O1520" t="str">
        <f>_xlfn.XLOOKUP(WB_cost[[#This Row],[Склад]]&amp;WB_cost[[#This Row],[Тип поставки]],StatTbl[Join],StatTbl[Status])</f>
        <v>Игнорируем</v>
      </c>
    </row>
    <row r="1521" spans="4:15" x14ac:dyDescent="0.45">
      <c r="D1521" t="s">
        <v>262</v>
      </c>
      <c r="E1521" t="s">
        <v>37</v>
      </c>
      <c r="F1521" t="s">
        <v>6</v>
      </c>
      <c r="M1521" t="b">
        <v>0</v>
      </c>
      <c r="N1521" t="b">
        <v>1</v>
      </c>
      <c r="O1521" t="str">
        <f>_xlfn.XLOOKUP(WB_cost[[#This Row],[Склад]]&amp;WB_cost[[#This Row],[Тип поставки]],StatTbl[Join],StatTbl[Status])</f>
        <v>Игнорируем</v>
      </c>
    </row>
    <row r="1522" spans="4:15" x14ac:dyDescent="0.45">
      <c r="D1522" t="s">
        <v>263</v>
      </c>
      <c r="E1522" t="s">
        <v>37</v>
      </c>
      <c r="F1522" t="s">
        <v>6</v>
      </c>
      <c r="M1522" t="b">
        <v>0</v>
      </c>
      <c r="N1522" t="b">
        <v>1</v>
      </c>
      <c r="O1522" t="str">
        <f>_xlfn.XLOOKUP(WB_cost[[#This Row],[Склад]]&amp;WB_cost[[#This Row],[Тип поставки]],StatTbl[Join],StatTbl[Status])</f>
        <v>Игнорируем</v>
      </c>
    </row>
    <row r="1523" spans="4:15" x14ac:dyDescent="0.45">
      <c r="D1523" t="s">
        <v>264</v>
      </c>
      <c r="E1523" t="s">
        <v>37</v>
      </c>
      <c r="F1523" t="s">
        <v>6</v>
      </c>
      <c r="M1523" t="b">
        <v>0</v>
      </c>
      <c r="N1523" t="b">
        <v>1</v>
      </c>
      <c r="O1523" t="str">
        <f>_xlfn.XLOOKUP(WB_cost[[#This Row],[Склад]]&amp;WB_cost[[#This Row],[Тип поставки]],StatTbl[Join],StatTbl[Status])</f>
        <v>Игнорируем</v>
      </c>
    </row>
    <row r="1524" spans="4:15" x14ac:dyDescent="0.45">
      <c r="D1524" t="s">
        <v>285</v>
      </c>
      <c r="E1524" t="s">
        <v>37</v>
      </c>
      <c r="F1524" t="s">
        <v>6</v>
      </c>
      <c r="M1524" t="b">
        <v>0</v>
      </c>
      <c r="N1524" t="b">
        <v>1</v>
      </c>
      <c r="O1524" t="str">
        <f>_xlfn.XLOOKUP(WB_cost[[#This Row],[Склад]]&amp;WB_cost[[#This Row],[Тип поставки]],StatTbl[Join],StatTbl[Status])</f>
        <v>Игнорируем</v>
      </c>
    </row>
    <row r="1525" spans="4:15" x14ac:dyDescent="0.45">
      <c r="D1525" t="s">
        <v>286</v>
      </c>
      <c r="E1525" t="s">
        <v>37</v>
      </c>
      <c r="F1525" t="s">
        <v>6</v>
      </c>
      <c r="M1525" t="b">
        <v>0</v>
      </c>
      <c r="N1525" t="b">
        <v>1</v>
      </c>
      <c r="O1525" t="str">
        <f>_xlfn.XLOOKUP(WB_cost[[#This Row],[Склад]]&amp;WB_cost[[#This Row],[Тип поставки]],StatTbl[Join],StatTbl[Status])</f>
        <v>Игнорируем</v>
      </c>
    </row>
    <row r="1526" spans="4:15" x14ac:dyDescent="0.45">
      <c r="D1526" t="s">
        <v>287</v>
      </c>
      <c r="E1526" t="s">
        <v>37</v>
      </c>
      <c r="F1526" t="s">
        <v>6</v>
      </c>
      <c r="M1526" t="b">
        <v>0</v>
      </c>
      <c r="N1526" t="b">
        <v>1</v>
      </c>
      <c r="O1526" t="str">
        <f>_xlfn.XLOOKUP(WB_cost[[#This Row],[Склад]]&amp;WB_cost[[#This Row],[Тип поставки]],StatTbl[Join],StatTbl[Status])</f>
        <v>Игнорируем</v>
      </c>
    </row>
    <row r="1527" spans="4:15" x14ac:dyDescent="0.45">
      <c r="D1527" t="s">
        <v>288</v>
      </c>
      <c r="E1527" t="s">
        <v>37</v>
      </c>
      <c r="F1527" t="s">
        <v>6</v>
      </c>
      <c r="M1527" t="b">
        <v>0</v>
      </c>
      <c r="N1527" t="b">
        <v>1</v>
      </c>
      <c r="O1527" t="str">
        <f>_xlfn.XLOOKUP(WB_cost[[#This Row],[Склад]]&amp;WB_cost[[#This Row],[Тип поставки]],StatTbl[Join],StatTbl[Status])</f>
        <v>Игнорируем</v>
      </c>
    </row>
    <row r="1528" spans="4:15" x14ac:dyDescent="0.45">
      <c r="D1528" t="s">
        <v>289</v>
      </c>
      <c r="E1528" t="s">
        <v>37</v>
      </c>
      <c r="F1528" t="s">
        <v>6</v>
      </c>
      <c r="M1528" t="b">
        <v>0</v>
      </c>
      <c r="N1528" t="b">
        <v>1</v>
      </c>
      <c r="O1528" t="str">
        <f>_xlfn.XLOOKUP(WB_cost[[#This Row],[Склад]]&amp;WB_cost[[#This Row],[Тип поставки]],StatTbl[Join],StatTbl[Status])</f>
        <v>Игнорируем</v>
      </c>
    </row>
    <row r="1529" spans="4:15" x14ac:dyDescent="0.45">
      <c r="D1529" t="s">
        <v>353</v>
      </c>
      <c r="E1529" t="s">
        <v>37</v>
      </c>
      <c r="F1529" t="s">
        <v>6</v>
      </c>
      <c r="M1529" t="b">
        <v>0</v>
      </c>
      <c r="N1529" t="b">
        <v>1</v>
      </c>
      <c r="O1529" t="str">
        <f>_xlfn.XLOOKUP(WB_cost[[#This Row],[Склад]]&amp;WB_cost[[#This Row],[Тип поставки]],StatTbl[Join],StatTbl[Status])</f>
        <v>Игнорируем</v>
      </c>
    </row>
    <row r="1530" spans="4:15" x14ac:dyDescent="0.45">
      <c r="D1530" t="s">
        <v>354</v>
      </c>
      <c r="E1530" t="s">
        <v>37</v>
      </c>
      <c r="F1530" t="s">
        <v>6</v>
      </c>
      <c r="M1530" t="b">
        <v>0</v>
      </c>
      <c r="N1530" t="b">
        <v>1</v>
      </c>
      <c r="O1530" t="str">
        <f>_xlfn.XLOOKUP(WB_cost[[#This Row],[Склад]]&amp;WB_cost[[#This Row],[Тип поставки]],StatTbl[Join],StatTbl[Status])</f>
        <v>Игнорируем</v>
      </c>
    </row>
    <row r="1531" spans="4:15" x14ac:dyDescent="0.45">
      <c r="D1531" t="s">
        <v>357</v>
      </c>
      <c r="E1531" t="s">
        <v>37</v>
      </c>
      <c r="F1531" t="s">
        <v>6</v>
      </c>
      <c r="M1531" t="b">
        <v>0</v>
      </c>
      <c r="N1531" t="b">
        <v>1</v>
      </c>
      <c r="O1531" t="str">
        <f>_xlfn.XLOOKUP(WB_cost[[#This Row],[Склад]]&amp;WB_cost[[#This Row],[Тип поставки]],StatTbl[Join],StatTbl[Status])</f>
        <v>Игнорируем</v>
      </c>
    </row>
    <row r="1532" spans="4:15" x14ac:dyDescent="0.45">
      <c r="D1532" t="s">
        <v>358</v>
      </c>
      <c r="E1532" t="s">
        <v>37</v>
      </c>
      <c r="F1532" t="s">
        <v>6</v>
      </c>
      <c r="M1532" t="b">
        <v>0</v>
      </c>
      <c r="N1532" t="b">
        <v>1</v>
      </c>
      <c r="O1532" t="str">
        <f>_xlfn.XLOOKUP(WB_cost[[#This Row],[Склад]]&amp;WB_cost[[#This Row],[Тип поставки]],StatTbl[Join],StatTbl[Status])</f>
        <v>Игнорируем</v>
      </c>
    </row>
    <row r="1533" spans="4:15" x14ac:dyDescent="0.45">
      <c r="D1533" t="s">
        <v>359</v>
      </c>
      <c r="E1533" t="s">
        <v>37</v>
      </c>
      <c r="F1533" t="s">
        <v>6</v>
      </c>
      <c r="M1533" t="b">
        <v>0</v>
      </c>
      <c r="N1533" t="b">
        <v>1</v>
      </c>
      <c r="O1533" t="str">
        <f>_xlfn.XLOOKUP(WB_cost[[#This Row],[Склад]]&amp;WB_cost[[#This Row],[Тип поставки]],StatTbl[Join],StatTbl[Status])</f>
        <v>Игнорируем</v>
      </c>
    </row>
    <row r="1534" spans="4:15" x14ac:dyDescent="0.45">
      <c r="D1534" t="s">
        <v>260</v>
      </c>
      <c r="E1534" t="s">
        <v>38</v>
      </c>
      <c r="F1534" t="s">
        <v>107</v>
      </c>
      <c r="G1534" t="s">
        <v>202</v>
      </c>
      <c r="H1534" t="s">
        <v>202</v>
      </c>
      <c r="I1534" t="s">
        <v>314</v>
      </c>
      <c r="J1534" t="s">
        <v>315</v>
      </c>
      <c r="K1534" t="s">
        <v>235</v>
      </c>
      <c r="L1534" t="s">
        <v>235</v>
      </c>
      <c r="M1534" t="b">
        <v>1</v>
      </c>
      <c r="N1534" t="b">
        <v>0</v>
      </c>
      <c r="O1534" t="str">
        <f>_xlfn.XLOOKUP(WB_cost[[#This Row],[Склад]]&amp;WB_cost[[#This Row],[Тип поставки]],StatTbl[Join],StatTbl[Status])</f>
        <v>Игнорируем</v>
      </c>
    </row>
    <row r="1535" spans="4:15" x14ac:dyDescent="0.45">
      <c r="D1535" t="s">
        <v>261</v>
      </c>
      <c r="E1535" t="s">
        <v>38</v>
      </c>
      <c r="F1535" t="s">
        <v>107</v>
      </c>
      <c r="G1535" t="s">
        <v>202</v>
      </c>
      <c r="H1535" t="s">
        <v>202</v>
      </c>
      <c r="I1535" t="s">
        <v>314</v>
      </c>
      <c r="J1535" t="s">
        <v>315</v>
      </c>
      <c r="K1535" t="s">
        <v>235</v>
      </c>
      <c r="L1535" t="s">
        <v>235</v>
      </c>
      <c r="M1535" t="b">
        <v>1</v>
      </c>
      <c r="N1535" t="b">
        <v>0</v>
      </c>
      <c r="O1535" t="str">
        <f>_xlfn.XLOOKUP(WB_cost[[#This Row],[Склад]]&amp;WB_cost[[#This Row],[Тип поставки]],StatTbl[Join],StatTbl[Status])</f>
        <v>Игнорируем</v>
      </c>
    </row>
    <row r="1536" spans="4:15" x14ac:dyDescent="0.45">
      <c r="D1536" t="s">
        <v>262</v>
      </c>
      <c r="E1536" t="s">
        <v>38</v>
      </c>
      <c r="F1536" t="s">
        <v>107</v>
      </c>
      <c r="G1536" t="s">
        <v>202</v>
      </c>
      <c r="H1536" t="s">
        <v>202</v>
      </c>
      <c r="I1536" t="s">
        <v>314</v>
      </c>
      <c r="J1536" t="s">
        <v>315</v>
      </c>
      <c r="K1536" t="s">
        <v>235</v>
      </c>
      <c r="L1536" t="s">
        <v>235</v>
      </c>
      <c r="M1536" t="b">
        <v>1</v>
      </c>
      <c r="N1536" t="b">
        <v>0</v>
      </c>
      <c r="O1536" t="str">
        <f>_xlfn.XLOOKUP(WB_cost[[#This Row],[Склад]]&amp;WB_cost[[#This Row],[Тип поставки]],StatTbl[Join],StatTbl[Status])</f>
        <v>Игнорируем</v>
      </c>
    </row>
    <row r="1537" spans="4:15" x14ac:dyDescent="0.45">
      <c r="D1537" t="s">
        <v>263</v>
      </c>
      <c r="E1537" t="s">
        <v>38</v>
      </c>
      <c r="F1537" t="s">
        <v>107</v>
      </c>
      <c r="G1537" t="s">
        <v>202</v>
      </c>
      <c r="H1537" t="s">
        <v>202</v>
      </c>
      <c r="I1537" t="s">
        <v>314</v>
      </c>
      <c r="J1537" t="s">
        <v>315</v>
      </c>
      <c r="K1537" t="s">
        <v>235</v>
      </c>
      <c r="L1537" t="s">
        <v>235</v>
      </c>
      <c r="M1537" t="b">
        <v>1</v>
      </c>
      <c r="N1537" t="b">
        <v>0</v>
      </c>
      <c r="O1537" t="str">
        <f>_xlfn.XLOOKUP(WB_cost[[#This Row],[Склад]]&amp;WB_cost[[#This Row],[Тип поставки]],StatTbl[Join],StatTbl[Status])</f>
        <v>Игнорируем</v>
      </c>
    </row>
    <row r="1538" spans="4:15" x14ac:dyDescent="0.45">
      <c r="D1538" t="s">
        <v>264</v>
      </c>
      <c r="E1538" t="s">
        <v>38</v>
      </c>
      <c r="F1538" t="s">
        <v>107</v>
      </c>
      <c r="G1538" t="s">
        <v>202</v>
      </c>
      <c r="H1538" t="s">
        <v>202</v>
      </c>
      <c r="I1538" t="s">
        <v>314</v>
      </c>
      <c r="J1538" t="s">
        <v>315</v>
      </c>
      <c r="K1538" t="s">
        <v>235</v>
      </c>
      <c r="L1538" t="s">
        <v>235</v>
      </c>
      <c r="M1538" t="b">
        <v>1</v>
      </c>
      <c r="N1538" t="b">
        <v>0</v>
      </c>
      <c r="O1538" t="str">
        <f>_xlfn.XLOOKUP(WB_cost[[#This Row],[Склад]]&amp;WB_cost[[#This Row],[Тип поставки]],StatTbl[Join],StatTbl[Status])</f>
        <v>Игнорируем</v>
      </c>
    </row>
    <row r="1539" spans="4:15" x14ac:dyDescent="0.45">
      <c r="D1539" t="s">
        <v>285</v>
      </c>
      <c r="E1539" t="s">
        <v>38</v>
      </c>
      <c r="F1539" t="s">
        <v>107</v>
      </c>
      <c r="G1539" t="s">
        <v>202</v>
      </c>
      <c r="H1539" t="s">
        <v>202</v>
      </c>
      <c r="I1539" t="s">
        <v>314</v>
      </c>
      <c r="J1539" t="s">
        <v>315</v>
      </c>
      <c r="K1539" t="s">
        <v>235</v>
      </c>
      <c r="L1539" t="s">
        <v>235</v>
      </c>
      <c r="M1539" t="b">
        <v>1</v>
      </c>
      <c r="N1539" t="b">
        <v>0</v>
      </c>
      <c r="O1539" t="str">
        <f>_xlfn.XLOOKUP(WB_cost[[#This Row],[Склад]]&amp;WB_cost[[#This Row],[Тип поставки]],StatTbl[Join],StatTbl[Status])</f>
        <v>Игнорируем</v>
      </c>
    </row>
    <row r="1540" spans="4:15" x14ac:dyDescent="0.45">
      <c r="D1540" t="s">
        <v>286</v>
      </c>
      <c r="E1540" t="s">
        <v>38</v>
      </c>
      <c r="F1540" t="s">
        <v>107</v>
      </c>
      <c r="G1540" t="s">
        <v>202</v>
      </c>
      <c r="H1540" t="s">
        <v>202</v>
      </c>
      <c r="I1540" t="s">
        <v>314</v>
      </c>
      <c r="J1540" t="s">
        <v>315</v>
      </c>
      <c r="K1540" t="s">
        <v>235</v>
      </c>
      <c r="L1540" t="s">
        <v>235</v>
      </c>
      <c r="M1540" t="b">
        <v>1</v>
      </c>
      <c r="N1540" t="b">
        <v>0</v>
      </c>
      <c r="O1540" t="str">
        <f>_xlfn.XLOOKUP(WB_cost[[#This Row],[Склад]]&amp;WB_cost[[#This Row],[Тип поставки]],StatTbl[Join],StatTbl[Status])</f>
        <v>Игнорируем</v>
      </c>
    </row>
    <row r="1541" spans="4:15" x14ac:dyDescent="0.45">
      <c r="D1541" t="s">
        <v>287</v>
      </c>
      <c r="E1541" t="s">
        <v>38</v>
      </c>
      <c r="F1541" t="s">
        <v>107</v>
      </c>
      <c r="G1541" t="s">
        <v>202</v>
      </c>
      <c r="H1541" t="s">
        <v>202</v>
      </c>
      <c r="I1541" t="s">
        <v>314</v>
      </c>
      <c r="J1541" t="s">
        <v>315</v>
      </c>
      <c r="K1541" t="s">
        <v>235</v>
      </c>
      <c r="L1541" t="s">
        <v>235</v>
      </c>
      <c r="M1541" t="b">
        <v>1</v>
      </c>
      <c r="N1541" t="b">
        <v>0</v>
      </c>
      <c r="O1541" t="str">
        <f>_xlfn.XLOOKUP(WB_cost[[#This Row],[Склад]]&amp;WB_cost[[#This Row],[Тип поставки]],StatTbl[Join],StatTbl[Status])</f>
        <v>Игнорируем</v>
      </c>
    </row>
    <row r="1542" spans="4:15" x14ac:dyDescent="0.45">
      <c r="D1542" t="s">
        <v>288</v>
      </c>
      <c r="E1542" t="s">
        <v>38</v>
      </c>
      <c r="F1542" t="s">
        <v>107</v>
      </c>
      <c r="G1542" t="s">
        <v>202</v>
      </c>
      <c r="H1542" t="s">
        <v>202</v>
      </c>
      <c r="I1542" t="s">
        <v>314</v>
      </c>
      <c r="J1542" t="s">
        <v>315</v>
      </c>
      <c r="K1542" t="s">
        <v>235</v>
      </c>
      <c r="L1542" t="s">
        <v>235</v>
      </c>
      <c r="M1542" t="b">
        <v>1</v>
      </c>
      <c r="N1542" t="b">
        <v>0</v>
      </c>
      <c r="O1542" t="str">
        <f>_xlfn.XLOOKUP(WB_cost[[#This Row],[Склад]]&amp;WB_cost[[#This Row],[Тип поставки]],StatTbl[Join],StatTbl[Status])</f>
        <v>Игнорируем</v>
      </c>
    </row>
    <row r="1543" spans="4:15" x14ac:dyDescent="0.45">
      <c r="D1543" t="s">
        <v>289</v>
      </c>
      <c r="E1543" t="s">
        <v>38</v>
      </c>
      <c r="F1543" t="s">
        <v>107</v>
      </c>
      <c r="G1543" t="s">
        <v>202</v>
      </c>
      <c r="H1543" t="s">
        <v>202</v>
      </c>
      <c r="I1543" t="s">
        <v>314</v>
      </c>
      <c r="J1543" t="s">
        <v>315</v>
      </c>
      <c r="K1543" t="s">
        <v>235</v>
      </c>
      <c r="L1543" t="s">
        <v>235</v>
      </c>
      <c r="M1543" t="b">
        <v>1</v>
      </c>
      <c r="N1543" t="b">
        <v>0</v>
      </c>
      <c r="O1543" t="str">
        <f>_xlfn.XLOOKUP(WB_cost[[#This Row],[Склад]]&amp;WB_cost[[#This Row],[Тип поставки]],StatTbl[Join],StatTbl[Status])</f>
        <v>Игнорируем</v>
      </c>
    </row>
    <row r="1544" spans="4:15" x14ac:dyDescent="0.45">
      <c r="D1544" t="s">
        <v>353</v>
      </c>
      <c r="E1544" t="s">
        <v>38</v>
      </c>
      <c r="F1544" t="s">
        <v>107</v>
      </c>
      <c r="G1544" t="s">
        <v>202</v>
      </c>
      <c r="H1544" t="s">
        <v>202</v>
      </c>
      <c r="I1544" t="s">
        <v>314</v>
      </c>
      <c r="J1544" t="s">
        <v>315</v>
      </c>
      <c r="K1544" t="s">
        <v>235</v>
      </c>
      <c r="L1544" t="s">
        <v>235</v>
      </c>
      <c r="M1544" t="b">
        <v>1</v>
      </c>
      <c r="N1544" t="b">
        <v>0</v>
      </c>
      <c r="O1544" t="str">
        <f>_xlfn.XLOOKUP(WB_cost[[#This Row],[Склад]]&amp;WB_cost[[#This Row],[Тип поставки]],StatTbl[Join],StatTbl[Status])</f>
        <v>Игнорируем</v>
      </c>
    </row>
    <row r="1545" spans="4:15" x14ac:dyDescent="0.45">
      <c r="D1545" t="s">
        <v>354</v>
      </c>
      <c r="E1545" t="s">
        <v>38</v>
      </c>
      <c r="F1545" t="s">
        <v>107</v>
      </c>
      <c r="G1545" t="s">
        <v>202</v>
      </c>
      <c r="H1545" t="s">
        <v>202</v>
      </c>
      <c r="I1545" t="s">
        <v>314</v>
      </c>
      <c r="J1545" t="s">
        <v>315</v>
      </c>
      <c r="K1545" t="s">
        <v>235</v>
      </c>
      <c r="L1545" t="s">
        <v>235</v>
      </c>
      <c r="M1545" t="b">
        <v>1</v>
      </c>
      <c r="N1545" t="b">
        <v>0</v>
      </c>
      <c r="O1545" t="str">
        <f>_xlfn.XLOOKUP(WB_cost[[#This Row],[Склад]]&amp;WB_cost[[#This Row],[Тип поставки]],StatTbl[Join],StatTbl[Status])</f>
        <v>Игнорируем</v>
      </c>
    </row>
    <row r="1546" spans="4:15" x14ac:dyDescent="0.45">
      <c r="D1546" t="s">
        <v>357</v>
      </c>
      <c r="E1546" t="s">
        <v>38</v>
      </c>
      <c r="F1546" t="s">
        <v>107</v>
      </c>
      <c r="G1546" t="s">
        <v>202</v>
      </c>
      <c r="H1546" t="s">
        <v>202</v>
      </c>
      <c r="I1546" t="s">
        <v>314</v>
      </c>
      <c r="J1546" t="s">
        <v>315</v>
      </c>
      <c r="K1546" t="s">
        <v>235</v>
      </c>
      <c r="L1546" t="s">
        <v>235</v>
      </c>
      <c r="M1546" t="b">
        <v>1</v>
      </c>
      <c r="N1546" t="b">
        <v>0</v>
      </c>
      <c r="O1546" t="str">
        <f>_xlfn.XLOOKUP(WB_cost[[#This Row],[Склад]]&amp;WB_cost[[#This Row],[Тип поставки]],StatTbl[Join],StatTbl[Status])</f>
        <v>Игнорируем</v>
      </c>
    </row>
    <row r="1547" spans="4:15" x14ac:dyDescent="0.45">
      <c r="D1547" t="s">
        <v>358</v>
      </c>
      <c r="E1547" t="s">
        <v>38</v>
      </c>
      <c r="F1547" t="s">
        <v>107</v>
      </c>
      <c r="G1547" t="s">
        <v>202</v>
      </c>
      <c r="H1547" t="s">
        <v>202</v>
      </c>
      <c r="I1547" t="s">
        <v>314</v>
      </c>
      <c r="J1547" t="s">
        <v>315</v>
      </c>
      <c r="K1547" t="s">
        <v>235</v>
      </c>
      <c r="L1547" t="s">
        <v>235</v>
      </c>
      <c r="M1547" t="b">
        <v>1</v>
      </c>
      <c r="N1547" t="b">
        <v>0</v>
      </c>
      <c r="O1547" t="str">
        <f>_xlfn.XLOOKUP(WB_cost[[#This Row],[Склад]]&amp;WB_cost[[#This Row],[Тип поставки]],StatTbl[Join],StatTbl[Status])</f>
        <v>Игнорируем</v>
      </c>
    </row>
    <row r="1548" spans="4:15" x14ac:dyDescent="0.45">
      <c r="D1548" t="s">
        <v>359</v>
      </c>
      <c r="E1548" t="s">
        <v>38</v>
      </c>
      <c r="F1548" t="s">
        <v>107</v>
      </c>
      <c r="G1548" t="s">
        <v>202</v>
      </c>
      <c r="H1548" t="s">
        <v>202</v>
      </c>
      <c r="I1548" t="s">
        <v>314</v>
      </c>
      <c r="J1548" t="s">
        <v>315</v>
      </c>
      <c r="K1548" t="s">
        <v>235</v>
      </c>
      <c r="L1548" t="s">
        <v>235</v>
      </c>
      <c r="M1548" t="b">
        <v>1</v>
      </c>
      <c r="N1548" t="b">
        <v>0</v>
      </c>
      <c r="O1548" t="str">
        <f>_xlfn.XLOOKUP(WB_cost[[#This Row],[Склад]]&amp;WB_cost[[#This Row],[Тип поставки]],StatTbl[Join],StatTbl[Status])</f>
        <v>Игнорируем</v>
      </c>
    </row>
    <row r="1549" spans="4:15" x14ac:dyDescent="0.45">
      <c r="D1549" t="s">
        <v>260</v>
      </c>
      <c r="E1549" t="s">
        <v>38</v>
      </c>
      <c r="F1549" t="s">
        <v>108</v>
      </c>
      <c r="G1549" t="s">
        <v>189</v>
      </c>
      <c r="H1549" t="s">
        <v>189</v>
      </c>
      <c r="I1549" t="s">
        <v>283</v>
      </c>
      <c r="J1549" t="s">
        <v>284</v>
      </c>
      <c r="K1549" t="s">
        <v>244</v>
      </c>
      <c r="M1549" t="b">
        <v>0</v>
      </c>
      <c r="N1549" t="b">
        <v>0</v>
      </c>
      <c r="O1549" t="str">
        <f>_xlfn.XLOOKUP(WB_cost[[#This Row],[Склад]]&amp;WB_cost[[#This Row],[Тип поставки]],StatTbl[Join],StatTbl[Status])</f>
        <v>Игнорируем</v>
      </c>
    </row>
    <row r="1550" spans="4:15" x14ac:dyDescent="0.45">
      <c r="D1550" t="s">
        <v>261</v>
      </c>
      <c r="E1550" t="s">
        <v>38</v>
      </c>
      <c r="F1550" t="s">
        <v>108</v>
      </c>
      <c r="G1550" t="s">
        <v>189</v>
      </c>
      <c r="H1550" t="s">
        <v>189</v>
      </c>
      <c r="I1550" t="s">
        <v>283</v>
      </c>
      <c r="J1550" t="s">
        <v>284</v>
      </c>
      <c r="K1550" t="s">
        <v>244</v>
      </c>
      <c r="M1550" t="b">
        <v>0</v>
      </c>
      <c r="N1550" t="b">
        <v>0</v>
      </c>
      <c r="O1550" t="str">
        <f>_xlfn.XLOOKUP(WB_cost[[#This Row],[Склад]]&amp;WB_cost[[#This Row],[Тип поставки]],StatTbl[Join],StatTbl[Status])</f>
        <v>Игнорируем</v>
      </c>
    </row>
    <row r="1551" spans="4:15" x14ac:dyDescent="0.45">
      <c r="D1551" t="s">
        <v>262</v>
      </c>
      <c r="E1551" t="s">
        <v>38</v>
      </c>
      <c r="F1551" t="s">
        <v>108</v>
      </c>
      <c r="G1551" t="s">
        <v>189</v>
      </c>
      <c r="H1551" t="s">
        <v>189</v>
      </c>
      <c r="I1551" t="s">
        <v>283</v>
      </c>
      <c r="J1551" t="s">
        <v>284</v>
      </c>
      <c r="K1551" t="s">
        <v>244</v>
      </c>
      <c r="M1551" t="b">
        <v>0</v>
      </c>
      <c r="N1551" t="b">
        <v>0</v>
      </c>
      <c r="O1551" t="str">
        <f>_xlfn.XLOOKUP(WB_cost[[#This Row],[Склад]]&amp;WB_cost[[#This Row],[Тип поставки]],StatTbl[Join],StatTbl[Status])</f>
        <v>Игнорируем</v>
      </c>
    </row>
    <row r="1552" spans="4:15" x14ac:dyDescent="0.45">
      <c r="D1552" t="s">
        <v>263</v>
      </c>
      <c r="E1552" t="s">
        <v>38</v>
      </c>
      <c r="F1552" t="s">
        <v>108</v>
      </c>
      <c r="G1552" t="s">
        <v>189</v>
      </c>
      <c r="H1552" t="s">
        <v>189</v>
      </c>
      <c r="I1552" t="s">
        <v>283</v>
      </c>
      <c r="J1552" t="s">
        <v>284</v>
      </c>
      <c r="K1552" t="s">
        <v>244</v>
      </c>
      <c r="M1552" t="b">
        <v>0</v>
      </c>
      <c r="N1552" t="b">
        <v>0</v>
      </c>
      <c r="O1552" t="str">
        <f>_xlfn.XLOOKUP(WB_cost[[#This Row],[Склад]]&amp;WB_cost[[#This Row],[Тип поставки]],StatTbl[Join],StatTbl[Status])</f>
        <v>Игнорируем</v>
      </c>
    </row>
    <row r="1553" spans="4:15" x14ac:dyDescent="0.45">
      <c r="D1553" t="s">
        <v>264</v>
      </c>
      <c r="E1553" t="s">
        <v>38</v>
      </c>
      <c r="F1553" t="s">
        <v>108</v>
      </c>
      <c r="G1553" t="s">
        <v>189</v>
      </c>
      <c r="H1553" t="s">
        <v>189</v>
      </c>
      <c r="I1553" t="s">
        <v>283</v>
      </c>
      <c r="J1553" t="s">
        <v>284</v>
      </c>
      <c r="K1553" t="s">
        <v>244</v>
      </c>
      <c r="M1553" t="b">
        <v>0</v>
      </c>
      <c r="N1553" t="b">
        <v>0</v>
      </c>
      <c r="O1553" t="str">
        <f>_xlfn.XLOOKUP(WB_cost[[#This Row],[Склад]]&amp;WB_cost[[#This Row],[Тип поставки]],StatTbl[Join],StatTbl[Status])</f>
        <v>Игнорируем</v>
      </c>
    </row>
    <row r="1554" spans="4:15" x14ac:dyDescent="0.45">
      <c r="D1554" t="s">
        <v>285</v>
      </c>
      <c r="E1554" t="s">
        <v>38</v>
      </c>
      <c r="F1554" t="s">
        <v>108</v>
      </c>
      <c r="G1554" t="s">
        <v>189</v>
      </c>
      <c r="H1554" t="s">
        <v>189</v>
      </c>
      <c r="I1554" t="s">
        <v>283</v>
      </c>
      <c r="J1554" t="s">
        <v>284</v>
      </c>
      <c r="K1554" t="s">
        <v>244</v>
      </c>
      <c r="M1554" t="b">
        <v>0</v>
      </c>
      <c r="N1554" t="b">
        <v>0</v>
      </c>
      <c r="O1554" t="str">
        <f>_xlfn.XLOOKUP(WB_cost[[#This Row],[Склад]]&amp;WB_cost[[#This Row],[Тип поставки]],StatTbl[Join],StatTbl[Status])</f>
        <v>Игнорируем</v>
      </c>
    </row>
    <row r="1555" spans="4:15" x14ac:dyDescent="0.45">
      <c r="D1555" t="s">
        <v>286</v>
      </c>
      <c r="E1555" t="s">
        <v>38</v>
      </c>
      <c r="F1555" t="s">
        <v>108</v>
      </c>
      <c r="G1555" t="s">
        <v>189</v>
      </c>
      <c r="H1555" t="s">
        <v>189</v>
      </c>
      <c r="I1555" t="s">
        <v>283</v>
      </c>
      <c r="J1555" t="s">
        <v>284</v>
      </c>
      <c r="K1555" t="s">
        <v>244</v>
      </c>
      <c r="M1555" t="b">
        <v>0</v>
      </c>
      <c r="N1555" t="b">
        <v>0</v>
      </c>
      <c r="O1555" t="str">
        <f>_xlfn.XLOOKUP(WB_cost[[#This Row],[Склад]]&amp;WB_cost[[#This Row],[Тип поставки]],StatTbl[Join],StatTbl[Status])</f>
        <v>Игнорируем</v>
      </c>
    </row>
    <row r="1556" spans="4:15" x14ac:dyDescent="0.45">
      <c r="D1556" t="s">
        <v>287</v>
      </c>
      <c r="E1556" t="s">
        <v>38</v>
      </c>
      <c r="F1556" t="s">
        <v>108</v>
      </c>
      <c r="G1556" t="s">
        <v>189</v>
      </c>
      <c r="H1556" t="s">
        <v>189</v>
      </c>
      <c r="I1556" t="s">
        <v>283</v>
      </c>
      <c r="J1556" t="s">
        <v>284</v>
      </c>
      <c r="K1556" t="s">
        <v>244</v>
      </c>
      <c r="M1556" t="b">
        <v>0</v>
      </c>
      <c r="N1556" t="b">
        <v>0</v>
      </c>
      <c r="O1556" t="str">
        <f>_xlfn.XLOOKUP(WB_cost[[#This Row],[Склад]]&amp;WB_cost[[#This Row],[Тип поставки]],StatTbl[Join],StatTbl[Status])</f>
        <v>Игнорируем</v>
      </c>
    </row>
    <row r="1557" spans="4:15" x14ac:dyDescent="0.45">
      <c r="D1557" t="s">
        <v>288</v>
      </c>
      <c r="E1557" t="s">
        <v>38</v>
      </c>
      <c r="F1557" t="s">
        <v>108</v>
      </c>
      <c r="G1557" t="s">
        <v>189</v>
      </c>
      <c r="H1557" t="s">
        <v>189</v>
      </c>
      <c r="I1557" t="s">
        <v>283</v>
      </c>
      <c r="J1557" t="s">
        <v>284</v>
      </c>
      <c r="K1557" t="s">
        <v>244</v>
      </c>
      <c r="M1557" t="b">
        <v>0</v>
      </c>
      <c r="N1557" t="b">
        <v>0</v>
      </c>
      <c r="O1557" t="str">
        <f>_xlfn.XLOOKUP(WB_cost[[#This Row],[Склад]]&amp;WB_cost[[#This Row],[Тип поставки]],StatTbl[Join],StatTbl[Status])</f>
        <v>Игнорируем</v>
      </c>
    </row>
    <row r="1558" spans="4:15" x14ac:dyDescent="0.45">
      <c r="D1558" t="s">
        <v>289</v>
      </c>
      <c r="E1558" t="s">
        <v>38</v>
      </c>
      <c r="F1558" t="s">
        <v>108</v>
      </c>
      <c r="G1558" t="s">
        <v>189</v>
      </c>
      <c r="H1558" t="s">
        <v>189</v>
      </c>
      <c r="I1558" t="s">
        <v>283</v>
      </c>
      <c r="J1558" t="s">
        <v>284</v>
      </c>
      <c r="K1558" t="s">
        <v>244</v>
      </c>
      <c r="M1558" t="b">
        <v>0</v>
      </c>
      <c r="N1558" t="b">
        <v>0</v>
      </c>
      <c r="O1558" t="str">
        <f>_xlfn.XLOOKUP(WB_cost[[#This Row],[Склад]]&amp;WB_cost[[#This Row],[Тип поставки]],StatTbl[Join],StatTbl[Status])</f>
        <v>Игнорируем</v>
      </c>
    </row>
    <row r="1559" spans="4:15" x14ac:dyDescent="0.45">
      <c r="D1559" t="s">
        <v>353</v>
      </c>
      <c r="E1559" t="s">
        <v>38</v>
      </c>
      <c r="F1559" t="s">
        <v>108</v>
      </c>
      <c r="G1559" t="s">
        <v>189</v>
      </c>
      <c r="H1559" t="s">
        <v>189</v>
      </c>
      <c r="I1559" t="s">
        <v>283</v>
      </c>
      <c r="J1559" t="s">
        <v>284</v>
      </c>
      <c r="K1559" t="s">
        <v>244</v>
      </c>
      <c r="M1559" t="b">
        <v>0</v>
      </c>
      <c r="N1559" t="b">
        <v>0</v>
      </c>
      <c r="O1559" t="str">
        <f>_xlfn.XLOOKUP(WB_cost[[#This Row],[Склад]]&amp;WB_cost[[#This Row],[Тип поставки]],StatTbl[Join],StatTbl[Status])</f>
        <v>Игнорируем</v>
      </c>
    </row>
    <row r="1560" spans="4:15" x14ac:dyDescent="0.45">
      <c r="D1560" t="s">
        <v>354</v>
      </c>
      <c r="E1560" t="s">
        <v>38</v>
      </c>
      <c r="F1560" t="s">
        <v>108</v>
      </c>
      <c r="G1560" t="s">
        <v>189</v>
      </c>
      <c r="H1560" t="s">
        <v>189</v>
      </c>
      <c r="I1560" t="s">
        <v>283</v>
      </c>
      <c r="J1560" t="s">
        <v>284</v>
      </c>
      <c r="K1560" t="s">
        <v>244</v>
      </c>
      <c r="M1560" t="b">
        <v>0</v>
      </c>
      <c r="N1560" t="b">
        <v>0</v>
      </c>
      <c r="O1560" t="str">
        <f>_xlfn.XLOOKUP(WB_cost[[#This Row],[Склад]]&amp;WB_cost[[#This Row],[Тип поставки]],StatTbl[Join],StatTbl[Status])</f>
        <v>Игнорируем</v>
      </c>
    </row>
    <row r="1561" spans="4:15" x14ac:dyDescent="0.45">
      <c r="D1561" t="s">
        <v>357</v>
      </c>
      <c r="E1561" t="s">
        <v>38</v>
      </c>
      <c r="F1561" t="s">
        <v>108</v>
      </c>
      <c r="G1561" t="s">
        <v>189</v>
      </c>
      <c r="H1561" t="s">
        <v>189</v>
      </c>
      <c r="I1561" t="s">
        <v>283</v>
      </c>
      <c r="J1561" t="s">
        <v>284</v>
      </c>
      <c r="K1561" t="s">
        <v>244</v>
      </c>
      <c r="M1561" t="b">
        <v>0</v>
      </c>
      <c r="N1561" t="b">
        <v>0</v>
      </c>
      <c r="O1561" t="str">
        <f>_xlfn.XLOOKUP(WB_cost[[#This Row],[Склад]]&amp;WB_cost[[#This Row],[Тип поставки]],StatTbl[Join],StatTbl[Status])</f>
        <v>Игнорируем</v>
      </c>
    </row>
    <row r="1562" spans="4:15" x14ac:dyDescent="0.45">
      <c r="D1562" t="s">
        <v>358</v>
      </c>
      <c r="E1562" t="s">
        <v>38</v>
      </c>
      <c r="F1562" t="s">
        <v>108</v>
      </c>
      <c r="G1562" t="s">
        <v>189</v>
      </c>
      <c r="H1562" t="s">
        <v>189</v>
      </c>
      <c r="I1562" t="s">
        <v>283</v>
      </c>
      <c r="J1562" t="s">
        <v>284</v>
      </c>
      <c r="K1562" t="s">
        <v>244</v>
      </c>
      <c r="M1562" t="b">
        <v>0</v>
      </c>
      <c r="N1562" t="b">
        <v>0</v>
      </c>
      <c r="O1562" t="str">
        <f>_xlfn.XLOOKUP(WB_cost[[#This Row],[Склад]]&amp;WB_cost[[#This Row],[Тип поставки]],StatTbl[Join],StatTbl[Status])</f>
        <v>Игнорируем</v>
      </c>
    </row>
    <row r="1563" spans="4:15" x14ac:dyDescent="0.45">
      <c r="D1563" t="s">
        <v>359</v>
      </c>
      <c r="E1563" t="s">
        <v>38</v>
      </c>
      <c r="F1563" t="s">
        <v>108</v>
      </c>
      <c r="G1563" t="s">
        <v>189</v>
      </c>
      <c r="H1563" t="s">
        <v>189</v>
      </c>
      <c r="I1563" t="s">
        <v>283</v>
      </c>
      <c r="J1563" t="s">
        <v>284</v>
      </c>
      <c r="K1563" t="s">
        <v>244</v>
      </c>
      <c r="M1563" t="b">
        <v>0</v>
      </c>
      <c r="N1563" t="b">
        <v>0</v>
      </c>
      <c r="O1563" t="str">
        <f>_xlfn.XLOOKUP(WB_cost[[#This Row],[Склад]]&amp;WB_cost[[#This Row],[Тип поставки]],StatTbl[Join],StatTbl[Status])</f>
        <v>Игнорируем</v>
      </c>
    </row>
    <row r="1564" spans="4:15" x14ac:dyDescent="0.45">
      <c r="D1564" t="s">
        <v>260</v>
      </c>
      <c r="E1564" t="s">
        <v>38</v>
      </c>
      <c r="F1564" t="s">
        <v>6</v>
      </c>
      <c r="G1564" t="s">
        <v>202</v>
      </c>
      <c r="H1564" t="s">
        <v>202</v>
      </c>
      <c r="I1564" t="s">
        <v>314</v>
      </c>
      <c r="J1564" t="s">
        <v>315</v>
      </c>
      <c r="K1564" t="s">
        <v>235</v>
      </c>
      <c r="L1564" t="s">
        <v>235</v>
      </c>
      <c r="M1564" t="b">
        <v>0</v>
      </c>
      <c r="N1564" t="b">
        <v>0</v>
      </c>
      <c r="O1564" t="str">
        <f>_xlfn.XLOOKUP(WB_cost[[#This Row],[Склад]]&amp;WB_cost[[#This Row],[Тип поставки]],StatTbl[Join],StatTbl[Status])</f>
        <v>Игнорируем</v>
      </c>
    </row>
    <row r="1565" spans="4:15" x14ac:dyDescent="0.45">
      <c r="D1565" t="s">
        <v>261</v>
      </c>
      <c r="E1565" t="s">
        <v>38</v>
      </c>
      <c r="F1565" t="s">
        <v>6</v>
      </c>
      <c r="G1565" t="s">
        <v>202</v>
      </c>
      <c r="H1565" t="s">
        <v>202</v>
      </c>
      <c r="I1565" t="s">
        <v>314</v>
      </c>
      <c r="J1565" t="s">
        <v>315</v>
      </c>
      <c r="K1565" t="s">
        <v>235</v>
      </c>
      <c r="L1565" t="s">
        <v>235</v>
      </c>
      <c r="M1565" t="b">
        <v>0</v>
      </c>
      <c r="N1565" t="b">
        <v>0</v>
      </c>
      <c r="O1565" t="str">
        <f>_xlfn.XLOOKUP(WB_cost[[#This Row],[Склад]]&amp;WB_cost[[#This Row],[Тип поставки]],StatTbl[Join],StatTbl[Status])</f>
        <v>Игнорируем</v>
      </c>
    </row>
    <row r="1566" spans="4:15" x14ac:dyDescent="0.45">
      <c r="D1566" t="s">
        <v>262</v>
      </c>
      <c r="E1566" t="s">
        <v>38</v>
      </c>
      <c r="F1566" t="s">
        <v>6</v>
      </c>
      <c r="G1566" t="s">
        <v>202</v>
      </c>
      <c r="H1566" t="s">
        <v>202</v>
      </c>
      <c r="I1566" t="s">
        <v>314</v>
      </c>
      <c r="J1566" t="s">
        <v>315</v>
      </c>
      <c r="K1566" t="s">
        <v>235</v>
      </c>
      <c r="L1566" t="s">
        <v>235</v>
      </c>
      <c r="M1566" t="b">
        <v>0</v>
      </c>
      <c r="N1566" t="b">
        <v>0</v>
      </c>
      <c r="O1566" t="str">
        <f>_xlfn.XLOOKUP(WB_cost[[#This Row],[Склад]]&amp;WB_cost[[#This Row],[Тип поставки]],StatTbl[Join],StatTbl[Status])</f>
        <v>Игнорируем</v>
      </c>
    </row>
    <row r="1567" spans="4:15" x14ac:dyDescent="0.45">
      <c r="D1567" t="s">
        <v>263</v>
      </c>
      <c r="E1567" t="s">
        <v>38</v>
      </c>
      <c r="F1567" t="s">
        <v>6</v>
      </c>
      <c r="G1567" t="s">
        <v>202</v>
      </c>
      <c r="H1567" t="s">
        <v>202</v>
      </c>
      <c r="I1567" t="s">
        <v>314</v>
      </c>
      <c r="J1567" t="s">
        <v>315</v>
      </c>
      <c r="K1567" t="s">
        <v>235</v>
      </c>
      <c r="L1567" t="s">
        <v>235</v>
      </c>
      <c r="M1567" t="b">
        <v>0</v>
      </c>
      <c r="N1567" t="b">
        <v>0</v>
      </c>
      <c r="O1567" t="str">
        <f>_xlfn.XLOOKUP(WB_cost[[#This Row],[Склад]]&amp;WB_cost[[#This Row],[Тип поставки]],StatTbl[Join],StatTbl[Status])</f>
        <v>Игнорируем</v>
      </c>
    </row>
    <row r="1568" spans="4:15" x14ac:dyDescent="0.45">
      <c r="D1568" t="s">
        <v>264</v>
      </c>
      <c r="E1568" t="s">
        <v>38</v>
      </c>
      <c r="F1568" t="s">
        <v>6</v>
      </c>
      <c r="G1568" t="s">
        <v>202</v>
      </c>
      <c r="H1568" t="s">
        <v>202</v>
      </c>
      <c r="I1568" t="s">
        <v>314</v>
      </c>
      <c r="J1568" t="s">
        <v>315</v>
      </c>
      <c r="K1568" t="s">
        <v>235</v>
      </c>
      <c r="L1568" t="s">
        <v>235</v>
      </c>
      <c r="M1568" t="b">
        <v>0</v>
      </c>
      <c r="N1568" t="b">
        <v>0</v>
      </c>
      <c r="O1568" t="str">
        <f>_xlfn.XLOOKUP(WB_cost[[#This Row],[Склад]]&amp;WB_cost[[#This Row],[Тип поставки]],StatTbl[Join],StatTbl[Status])</f>
        <v>Игнорируем</v>
      </c>
    </row>
    <row r="1569" spans="4:15" x14ac:dyDescent="0.45">
      <c r="D1569" t="s">
        <v>285</v>
      </c>
      <c r="E1569" t="s">
        <v>38</v>
      </c>
      <c r="F1569" t="s">
        <v>6</v>
      </c>
      <c r="G1569" t="s">
        <v>202</v>
      </c>
      <c r="H1569" t="s">
        <v>202</v>
      </c>
      <c r="I1569" t="s">
        <v>314</v>
      </c>
      <c r="J1569" t="s">
        <v>315</v>
      </c>
      <c r="K1569" t="s">
        <v>235</v>
      </c>
      <c r="L1569" t="s">
        <v>235</v>
      </c>
      <c r="M1569" t="b">
        <v>0</v>
      </c>
      <c r="N1569" t="b">
        <v>0</v>
      </c>
      <c r="O1569" t="str">
        <f>_xlfn.XLOOKUP(WB_cost[[#This Row],[Склад]]&amp;WB_cost[[#This Row],[Тип поставки]],StatTbl[Join],StatTbl[Status])</f>
        <v>Игнорируем</v>
      </c>
    </row>
    <row r="1570" spans="4:15" x14ac:dyDescent="0.45">
      <c r="D1570" t="s">
        <v>286</v>
      </c>
      <c r="E1570" t="s">
        <v>38</v>
      </c>
      <c r="F1570" t="s">
        <v>6</v>
      </c>
      <c r="G1570" t="s">
        <v>202</v>
      </c>
      <c r="H1570" t="s">
        <v>202</v>
      </c>
      <c r="I1570" t="s">
        <v>314</v>
      </c>
      <c r="J1570" t="s">
        <v>315</v>
      </c>
      <c r="K1570" t="s">
        <v>235</v>
      </c>
      <c r="L1570" t="s">
        <v>235</v>
      </c>
      <c r="M1570" t="b">
        <v>0</v>
      </c>
      <c r="N1570" t="b">
        <v>0</v>
      </c>
      <c r="O1570" t="str">
        <f>_xlfn.XLOOKUP(WB_cost[[#This Row],[Склад]]&amp;WB_cost[[#This Row],[Тип поставки]],StatTbl[Join],StatTbl[Status])</f>
        <v>Игнорируем</v>
      </c>
    </row>
    <row r="1571" spans="4:15" x14ac:dyDescent="0.45">
      <c r="D1571" t="s">
        <v>287</v>
      </c>
      <c r="E1571" t="s">
        <v>38</v>
      </c>
      <c r="F1571" t="s">
        <v>6</v>
      </c>
      <c r="G1571" t="s">
        <v>202</v>
      </c>
      <c r="H1571" t="s">
        <v>202</v>
      </c>
      <c r="I1571" t="s">
        <v>314</v>
      </c>
      <c r="J1571" t="s">
        <v>315</v>
      </c>
      <c r="K1571" t="s">
        <v>235</v>
      </c>
      <c r="L1571" t="s">
        <v>235</v>
      </c>
      <c r="M1571" t="b">
        <v>0</v>
      </c>
      <c r="N1571" t="b">
        <v>0</v>
      </c>
      <c r="O1571" t="str">
        <f>_xlfn.XLOOKUP(WB_cost[[#This Row],[Склад]]&amp;WB_cost[[#This Row],[Тип поставки]],StatTbl[Join],StatTbl[Status])</f>
        <v>Игнорируем</v>
      </c>
    </row>
    <row r="1572" spans="4:15" x14ac:dyDescent="0.45">
      <c r="D1572" t="s">
        <v>288</v>
      </c>
      <c r="E1572" t="s">
        <v>38</v>
      </c>
      <c r="F1572" t="s">
        <v>6</v>
      </c>
      <c r="G1572" t="s">
        <v>202</v>
      </c>
      <c r="H1572" t="s">
        <v>202</v>
      </c>
      <c r="I1572" t="s">
        <v>314</v>
      </c>
      <c r="J1572" t="s">
        <v>315</v>
      </c>
      <c r="K1572" t="s">
        <v>235</v>
      </c>
      <c r="L1572" t="s">
        <v>235</v>
      </c>
      <c r="M1572" t="b">
        <v>0</v>
      </c>
      <c r="N1572" t="b">
        <v>0</v>
      </c>
      <c r="O1572" t="str">
        <f>_xlfn.XLOOKUP(WB_cost[[#This Row],[Склад]]&amp;WB_cost[[#This Row],[Тип поставки]],StatTbl[Join],StatTbl[Status])</f>
        <v>Игнорируем</v>
      </c>
    </row>
    <row r="1573" spans="4:15" x14ac:dyDescent="0.45">
      <c r="D1573" t="s">
        <v>289</v>
      </c>
      <c r="E1573" t="s">
        <v>38</v>
      </c>
      <c r="F1573" t="s">
        <v>6</v>
      </c>
      <c r="G1573" t="s">
        <v>202</v>
      </c>
      <c r="H1573" t="s">
        <v>202</v>
      </c>
      <c r="I1573" t="s">
        <v>314</v>
      </c>
      <c r="J1573" t="s">
        <v>315</v>
      </c>
      <c r="K1573" t="s">
        <v>235</v>
      </c>
      <c r="L1573" t="s">
        <v>235</v>
      </c>
      <c r="M1573" t="b">
        <v>0</v>
      </c>
      <c r="N1573" t="b">
        <v>0</v>
      </c>
      <c r="O1573" t="str">
        <f>_xlfn.XLOOKUP(WB_cost[[#This Row],[Склад]]&amp;WB_cost[[#This Row],[Тип поставки]],StatTbl[Join],StatTbl[Status])</f>
        <v>Игнорируем</v>
      </c>
    </row>
    <row r="1574" spans="4:15" x14ac:dyDescent="0.45">
      <c r="D1574" t="s">
        <v>353</v>
      </c>
      <c r="E1574" t="s">
        <v>38</v>
      </c>
      <c r="F1574" t="s">
        <v>6</v>
      </c>
      <c r="G1574" t="s">
        <v>202</v>
      </c>
      <c r="H1574" t="s">
        <v>202</v>
      </c>
      <c r="I1574" t="s">
        <v>314</v>
      </c>
      <c r="J1574" t="s">
        <v>315</v>
      </c>
      <c r="K1574" t="s">
        <v>235</v>
      </c>
      <c r="L1574" t="s">
        <v>235</v>
      </c>
      <c r="M1574" t="b">
        <v>0</v>
      </c>
      <c r="N1574" t="b">
        <v>0</v>
      </c>
      <c r="O1574" t="str">
        <f>_xlfn.XLOOKUP(WB_cost[[#This Row],[Склад]]&amp;WB_cost[[#This Row],[Тип поставки]],StatTbl[Join],StatTbl[Status])</f>
        <v>Игнорируем</v>
      </c>
    </row>
    <row r="1575" spans="4:15" x14ac:dyDescent="0.45">
      <c r="D1575" t="s">
        <v>354</v>
      </c>
      <c r="E1575" t="s">
        <v>38</v>
      </c>
      <c r="F1575" t="s">
        <v>6</v>
      </c>
      <c r="G1575" t="s">
        <v>202</v>
      </c>
      <c r="H1575" t="s">
        <v>202</v>
      </c>
      <c r="I1575" t="s">
        <v>314</v>
      </c>
      <c r="J1575" t="s">
        <v>315</v>
      </c>
      <c r="K1575" t="s">
        <v>235</v>
      </c>
      <c r="L1575" t="s">
        <v>235</v>
      </c>
      <c r="M1575" t="b">
        <v>0</v>
      </c>
      <c r="N1575" t="b">
        <v>0</v>
      </c>
      <c r="O1575" t="str">
        <f>_xlfn.XLOOKUP(WB_cost[[#This Row],[Склад]]&amp;WB_cost[[#This Row],[Тип поставки]],StatTbl[Join],StatTbl[Status])</f>
        <v>Игнорируем</v>
      </c>
    </row>
    <row r="1576" spans="4:15" x14ac:dyDescent="0.45">
      <c r="D1576" t="s">
        <v>357</v>
      </c>
      <c r="E1576" t="s">
        <v>38</v>
      </c>
      <c r="F1576" t="s">
        <v>6</v>
      </c>
      <c r="G1576" t="s">
        <v>202</v>
      </c>
      <c r="H1576" t="s">
        <v>202</v>
      </c>
      <c r="I1576" t="s">
        <v>314</v>
      </c>
      <c r="J1576" t="s">
        <v>315</v>
      </c>
      <c r="K1576" t="s">
        <v>235</v>
      </c>
      <c r="L1576" t="s">
        <v>235</v>
      </c>
      <c r="M1576" t="b">
        <v>0</v>
      </c>
      <c r="N1576" t="b">
        <v>0</v>
      </c>
      <c r="O1576" t="str">
        <f>_xlfn.XLOOKUP(WB_cost[[#This Row],[Склад]]&amp;WB_cost[[#This Row],[Тип поставки]],StatTbl[Join],StatTbl[Status])</f>
        <v>Игнорируем</v>
      </c>
    </row>
    <row r="1577" spans="4:15" x14ac:dyDescent="0.45">
      <c r="D1577" t="s">
        <v>358</v>
      </c>
      <c r="E1577" t="s">
        <v>38</v>
      </c>
      <c r="F1577" t="s">
        <v>6</v>
      </c>
      <c r="G1577" t="s">
        <v>202</v>
      </c>
      <c r="H1577" t="s">
        <v>202</v>
      </c>
      <c r="I1577" t="s">
        <v>314</v>
      </c>
      <c r="J1577" t="s">
        <v>315</v>
      </c>
      <c r="K1577" t="s">
        <v>235</v>
      </c>
      <c r="L1577" t="s">
        <v>235</v>
      </c>
      <c r="M1577" t="b">
        <v>0</v>
      </c>
      <c r="N1577" t="b">
        <v>0</v>
      </c>
      <c r="O1577" t="str">
        <f>_xlfn.XLOOKUP(WB_cost[[#This Row],[Склад]]&amp;WB_cost[[#This Row],[Тип поставки]],StatTbl[Join],StatTbl[Status])</f>
        <v>Игнорируем</v>
      </c>
    </row>
    <row r="1578" spans="4:15" x14ac:dyDescent="0.45">
      <c r="D1578" t="s">
        <v>359</v>
      </c>
      <c r="E1578" t="s">
        <v>38</v>
      </c>
      <c r="F1578" t="s">
        <v>6</v>
      </c>
      <c r="G1578" t="s">
        <v>202</v>
      </c>
      <c r="H1578" t="s">
        <v>202</v>
      </c>
      <c r="I1578" t="s">
        <v>314</v>
      </c>
      <c r="J1578" t="s">
        <v>315</v>
      </c>
      <c r="K1578" t="s">
        <v>235</v>
      </c>
      <c r="L1578" t="s">
        <v>235</v>
      </c>
      <c r="M1578" t="b">
        <v>0</v>
      </c>
      <c r="N1578" t="b">
        <v>0</v>
      </c>
      <c r="O1578" t="str">
        <f>_xlfn.XLOOKUP(WB_cost[[#This Row],[Склад]]&amp;WB_cost[[#This Row],[Тип поставки]],StatTbl[Join],StatTbl[Status])</f>
        <v>Игнорируем</v>
      </c>
    </row>
    <row r="1579" spans="4:15" x14ac:dyDescent="0.45">
      <c r="D1579" t="s">
        <v>260</v>
      </c>
      <c r="E1579" t="s">
        <v>39</v>
      </c>
      <c r="F1579" t="s">
        <v>107</v>
      </c>
      <c r="M1579" t="b">
        <v>1</v>
      </c>
      <c r="N1579" t="b">
        <v>1</v>
      </c>
      <c r="O1579" t="str">
        <f>_xlfn.XLOOKUP(WB_cost[[#This Row],[Склад]]&amp;WB_cost[[#This Row],[Тип поставки]],StatTbl[Join],StatTbl[Status])</f>
        <v>Игнорируем</v>
      </c>
    </row>
    <row r="1580" spans="4:15" x14ac:dyDescent="0.45">
      <c r="D1580" t="s">
        <v>261</v>
      </c>
      <c r="E1580" t="s">
        <v>39</v>
      </c>
      <c r="F1580" t="s">
        <v>107</v>
      </c>
      <c r="M1580" t="b">
        <v>1</v>
      </c>
      <c r="N1580" t="b">
        <v>1</v>
      </c>
      <c r="O1580" t="str">
        <f>_xlfn.XLOOKUP(WB_cost[[#This Row],[Склад]]&amp;WB_cost[[#This Row],[Тип поставки]],StatTbl[Join],StatTbl[Status])</f>
        <v>Игнорируем</v>
      </c>
    </row>
    <row r="1581" spans="4:15" x14ac:dyDescent="0.45">
      <c r="D1581" t="s">
        <v>262</v>
      </c>
      <c r="E1581" t="s">
        <v>39</v>
      </c>
      <c r="F1581" t="s">
        <v>107</v>
      </c>
      <c r="M1581" t="b">
        <v>1</v>
      </c>
      <c r="N1581" t="b">
        <v>1</v>
      </c>
      <c r="O1581" t="str">
        <f>_xlfn.XLOOKUP(WB_cost[[#This Row],[Склад]]&amp;WB_cost[[#This Row],[Тип поставки]],StatTbl[Join],StatTbl[Status])</f>
        <v>Игнорируем</v>
      </c>
    </row>
    <row r="1582" spans="4:15" x14ac:dyDescent="0.45">
      <c r="D1582" t="s">
        <v>263</v>
      </c>
      <c r="E1582" t="s">
        <v>39</v>
      </c>
      <c r="F1582" t="s">
        <v>107</v>
      </c>
      <c r="M1582" t="b">
        <v>1</v>
      </c>
      <c r="N1582" t="b">
        <v>1</v>
      </c>
      <c r="O1582" t="str">
        <f>_xlfn.XLOOKUP(WB_cost[[#This Row],[Склад]]&amp;WB_cost[[#This Row],[Тип поставки]],StatTbl[Join],StatTbl[Status])</f>
        <v>Игнорируем</v>
      </c>
    </row>
    <row r="1583" spans="4:15" x14ac:dyDescent="0.45">
      <c r="D1583" t="s">
        <v>264</v>
      </c>
      <c r="E1583" t="s">
        <v>39</v>
      </c>
      <c r="F1583" t="s">
        <v>107</v>
      </c>
      <c r="M1583" t="b">
        <v>1</v>
      </c>
      <c r="N1583" t="b">
        <v>1</v>
      </c>
      <c r="O1583" t="str">
        <f>_xlfn.XLOOKUP(WB_cost[[#This Row],[Склад]]&amp;WB_cost[[#This Row],[Тип поставки]],StatTbl[Join],StatTbl[Status])</f>
        <v>Игнорируем</v>
      </c>
    </row>
    <row r="1584" spans="4:15" x14ac:dyDescent="0.45">
      <c r="D1584" t="s">
        <v>285</v>
      </c>
      <c r="E1584" t="s">
        <v>39</v>
      </c>
      <c r="F1584" t="s">
        <v>107</v>
      </c>
      <c r="M1584" t="b">
        <v>1</v>
      </c>
      <c r="N1584" t="b">
        <v>1</v>
      </c>
      <c r="O1584" t="str">
        <f>_xlfn.XLOOKUP(WB_cost[[#This Row],[Склад]]&amp;WB_cost[[#This Row],[Тип поставки]],StatTbl[Join],StatTbl[Status])</f>
        <v>Игнорируем</v>
      </c>
    </row>
    <row r="1585" spans="4:15" x14ac:dyDescent="0.45">
      <c r="D1585" t="s">
        <v>286</v>
      </c>
      <c r="E1585" t="s">
        <v>39</v>
      </c>
      <c r="F1585" t="s">
        <v>107</v>
      </c>
      <c r="M1585" t="b">
        <v>1</v>
      </c>
      <c r="N1585" t="b">
        <v>1</v>
      </c>
      <c r="O1585" t="str">
        <f>_xlfn.XLOOKUP(WB_cost[[#This Row],[Склад]]&amp;WB_cost[[#This Row],[Тип поставки]],StatTbl[Join],StatTbl[Status])</f>
        <v>Игнорируем</v>
      </c>
    </row>
    <row r="1586" spans="4:15" x14ac:dyDescent="0.45">
      <c r="D1586" t="s">
        <v>287</v>
      </c>
      <c r="E1586" t="s">
        <v>39</v>
      </c>
      <c r="F1586" t="s">
        <v>107</v>
      </c>
      <c r="M1586" t="b">
        <v>1</v>
      </c>
      <c r="N1586" t="b">
        <v>1</v>
      </c>
      <c r="O1586" t="str">
        <f>_xlfn.XLOOKUP(WB_cost[[#This Row],[Склад]]&amp;WB_cost[[#This Row],[Тип поставки]],StatTbl[Join],StatTbl[Status])</f>
        <v>Игнорируем</v>
      </c>
    </row>
    <row r="1587" spans="4:15" x14ac:dyDescent="0.45">
      <c r="D1587" t="s">
        <v>288</v>
      </c>
      <c r="E1587" t="s">
        <v>39</v>
      </c>
      <c r="F1587" t="s">
        <v>107</v>
      </c>
      <c r="M1587" t="b">
        <v>1</v>
      </c>
      <c r="N1587" t="b">
        <v>1</v>
      </c>
      <c r="O1587" t="str">
        <f>_xlfn.XLOOKUP(WB_cost[[#This Row],[Склад]]&amp;WB_cost[[#This Row],[Тип поставки]],StatTbl[Join],StatTbl[Status])</f>
        <v>Игнорируем</v>
      </c>
    </row>
    <row r="1588" spans="4:15" x14ac:dyDescent="0.45">
      <c r="D1588" t="s">
        <v>289</v>
      </c>
      <c r="E1588" t="s">
        <v>39</v>
      </c>
      <c r="F1588" t="s">
        <v>107</v>
      </c>
      <c r="M1588" t="b">
        <v>1</v>
      </c>
      <c r="N1588" t="b">
        <v>1</v>
      </c>
      <c r="O1588" t="str">
        <f>_xlfn.XLOOKUP(WB_cost[[#This Row],[Склад]]&amp;WB_cost[[#This Row],[Тип поставки]],StatTbl[Join],StatTbl[Status])</f>
        <v>Игнорируем</v>
      </c>
    </row>
    <row r="1589" spans="4:15" x14ac:dyDescent="0.45">
      <c r="D1589" t="s">
        <v>353</v>
      </c>
      <c r="E1589" t="s">
        <v>39</v>
      </c>
      <c r="F1589" t="s">
        <v>107</v>
      </c>
      <c r="M1589" t="b">
        <v>1</v>
      </c>
      <c r="N1589" t="b">
        <v>1</v>
      </c>
      <c r="O1589" t="str">
        <f>_xlfn.XLOOKUP(WB_cost[[#This Row],[Склад]]&amp;WB_cost[[#This Row],[Тип поставки]],StatTbl[Join],StatTbl[Status])</f>
        <v>Игнорируем</v>
      </c>
    </row>
    <row r="1590" spans="4:15" x14ac:dyDescent="0.45">
      <c r="D1590" t="s">
        <v>354</v>
      </c>
      <c r="E1590" t="s">
        <v>39</v>
      </c>
      <c r="F1590" t="s">
        <v>107</v>
      </c>
      <c r="M1590" t="b">
        <v>1</v>
      </c>
      <c r="N1590" t="b">
        <v>1</v>
      </c>
      <c r="O1590" t="str">
        <f>_xlfn.XLOOKUP(WB_cost[[#This Row],[Склад]]&amp;WB_cost[[#This Row],[Тип поставки]],StatTbl[Join],StatTbl[Status])</f>
        <v>Игнорируем</v>
      </c>
    </row>
    <row r="1591" spans="4:15" x14ac:dyDescent="0.45">
      <c r="D1591" t="s">
        <v>357</v>
      </c>
      <c r="E1591" t="s">
        <v>39</v>
      </c>
      <c r="F1591" t="s">
        <v>107</v>
      </c>
      <c r="M1591" t="b">
        <v>1</v>
      </c>
      <c r="N1591" t="b">
        <v>1</v>
      </c>
      <c r="O1591" t="str">
        <f>_xlfn.XLOOKUP(WB_cost[[#This Row],[Склад]]&amp;WB_cost[[#This Row],[Тип поставки]],StatTbl[Join],StatTbl[Status])</f>
        <v>Игнорируем</v>
      </c>
    </row>
    <row r="1592" spans="4:15" x14ac:dyDescent="0.45">
      <c r="D1592" t="s">
        <v>358</v>
      </c>
      <c r="E1592" t="s">
        <v>39</v>
      </c>
      <c r="F1592" t="s">
        <v>107</v>
      </c>
      <c r="M1592" t="b">
        <v>1</v>
      </c>
      <c r="N1592" t="b">
        <v>1</v>
      </c>
      <c r="O1592" t="str">
        <f>_xlfn.XLOOKUP(WB_cost[[#This Row],[Склад]]&amp;WB_cost[[#This Row],[Тип поставки]],StatTbl[Join],StatTbl[Status])</f>
        <v>Игнорируем</v>
      </c>
    </row>
    <row r="1593" spans="4:15" x14ac:dyDescent="0.45">
      <c r="D1593" t="s">
        <v>359</v>
      </c>
      <c r="E1593" t="s">
        <v>39</v>
      </c>
      <c r="F1593" t="s">
        <v>107</v>
      </c>
      <c r="M1593" t="b">
        <v>1</v>
      </c>
      <c r="N1593" t="b">
        <v>1</v>
      </c>
      <c r="O1593" t="str">
        <f>_xlfn.XLOOKUP(WB_cost[[#This Row],[Склад]]&amp;WB_cost[[#This Row],[Тип поставки]],StatTbl[Join],StatTbl[Status])</f>
        <v>Игнорируем</v>
      </c>
    </row>
    <row r="1594" spans="4:15" x14ac:dyDescent="0.45">
      <c r="D1594" t="s">
        <v>260</v>
      </c>
      <c r="E1594" t="s">
        <v>39</v>
      </c>
      <c r="F1594" t="s">
        <v>108</v>
      </c>
      <c r="M1594" t="b">
        <v>0</v>
      </c>
      <c r="N1594" t="b">
        <v>1</v>
      </c>
      <c r="O1594" t="str">
        <f>_xlfn.XLOOKUP(WB_cost[[#This Row],[Склад]]&amp;WB_cost[[#This Row],[Тип поставки]],StatTbl[Join],StatTbl[Status])</f>
        <v>Игнорируем</v>
      </c>
    </row>
    <row r="1595" spans="4:15" x14ac:dyDescent="0.45">
      <c r="D1595" t="s">
        <v>261</v>
      </c>
      <c r="E1595" t="s">
        <v>39</v>
      </c>
      <c r="F1595" t="s">
        <v>108</v>
      </c>
      <c r="M1595" t="b">
        <v>0</v>
      </c>
      <c r="N1595" t="b">
        <v>1</v>
      </c>
      <c r="O1595" t="str">
        <f>_xlfn.XLOOKUP(WB_cost[[#This Row],[Склад]]&amp;WB_cost[[#This Row],[Тип поставки]],StatTbl[Join],StatTbl[Status])</f>
        <v>Игнорируем</v>
      </c>
    </row>
    <row r="1596" spans="4:15" x14ac:dyDescent="0.45">
      <c r="D1596" t="s">
        <v>262</v>
      </c>
      <c r="E1596" t="s">
        <v>39</v>
      </c>
      <c r="F1596" t="s">
        <v>108</v>
      </c>
      <c r="M1596" t="b">
        <v>0</v>
      </c>
      <c r="N1596" t="b">
        <v>1</v>
      </c>
      <c r="O1596" t="str">
        <f>_xlfn.XLOOKUP(WB_cost[[#This Row],[Склад]]&amp;WB_cost[[#This Row],[Тип поставки]],StatTbl[Join],StatTbl[Status])</f>
        <v>Игнорируем</v>
      </c>
    </row>
    <row r="1597" spans="4:15" x14ac:dyDescent="0.45">
      <c r="D1597" t="s">
        <v>263</v>
      </c>
      <c r="E1597" t="s">
        <v>39</v>
      </c>
      <c r="F1597" t="s">
        <v>108</v>
      </c>
      <c r="M1597" t="b">
        <v>0</v>
      </c>
      <c r="N1597" t="b">
        <v>1</v>
      </c>
      <c r="O1597" t="str">
        <f>_xlfn.XLOOKUP(WB_cost[[#This Row],[Склад]]&amp;WB_cost[[#This Row],[Тип поставки]],StatTbl[Join],StatTbl[Status])</f>
        <v>Игнорируем</v>
      </c>
    </row>
    <row r="1598" spans="4:15" x14ac:dyDescent="0.45">
      <c r="D1598" t="s">
        <v>264</v>
      </c>
      <c r="E1598" t="s">
        <v>39</v>
      </c>
      <c r="F1598" t="s">
        <v>108</v>
      </c>
      <c r="M1598" t="b">
        <v>0</v>
      </c>
      <c r="N1598" t="b">
        <v>1</v>
      </c>
      <c r="O1598" t="str">
        <f>_xlfn.XLOOKUP(WB_cost[[#This Row],[Склад]]&amp;WB_cost[[#This Row],[Тип поставки]],StatTbl[Join],StatTbl[Status])</f>
        <v>Игнорируем</v>
      </c>
    </row>
    <row r="1599" spans="4:15" x14ac:dyDescent="0.45">
      <c r="D1599" t="s">
        <v>285</v>
      </c>
      <c r="E1599" t="s">
        <v>39</v>
      </c>
      <c r="F1599" t="s">
        <v>108</v>
      </c>
      <c r="M1599" t="b">
        <v>0</v>
      </c>
      <c r="N1599" t="b">
        <v>1</v>
      </c>
      <c r="O1599" t="str">
        <f>_xlfn.XLOOKUP(WB_cost[[#This Row],[Склад]]&amp;WB_cost[[#This Row],[Тип поставки]],StatTbl[Join],StatTbl[Status])</f>
        <v>Игнорируем</v>
      </c>
    </row>
    <row r="1600" spans="4:15" x14ac:dyDescent="0.45">
      <c r="D1600" t="s">
        <v>286</v>
      </c>
      <c r="E1600" t="s">
        <v>39</v>
      </c>
      <c r="F1600" t="s">
        <v>108</v>
      </c>
      <c r="M1600" t="b">
        <v>0</v>
      </c>
      <c r="N1600" t="b">
        <v>1</v>
      </c>
      <c r="O1600" t="str">
        <f>_xlfn.XLOOKUP(WB_cost[[#This Row],[Склад]]&amp;WB_cost[[#This Row],[Тип поставки]],StatTbl[Join],StatTbl[Status])</f>
        <v>Игнорируем</v>
      </c>
    </row>
    <row r="1601" spans="4:15" x14ac:dyDescent="0.45">
      <c r="D1601" t="s">
        <v>287</v>
      </c>
      <c r="E1601" t="s">
        <v>39</v>
      </c>
      <c r="F1601" t="s">
        <v>108</v>
      </c>
      <c r="M1601" t="b">
        <v>0</v>
      </c>
      <c r="N1601" t="b">
        <v>1</v>
      </c>
      <c r="O1601" t="str">
        <f>_xlfn.XLOOKUP(WB_cost[[#This Row],[Склад]]&amp;WB_cost[[#This Row],[Тип поставки]],StatTbl[Join],StatTbl[Status])</f>
        <v>Игнорируем</v>
      </c>
    </row>
    <row r="1602" spans="4:15" x14ac:dyDescent="0.45">
      <c r="D1602" t="s">
        <v>288</v>
      </c>
      <c r="E1602" t="s">
        <v>39</v>
      </c>
      <c r="F1602" t="s">
        <v>108</v>
      </c>
      <c r="M1602" t="b">
        <v>0</v>
      </c>
      <c r="N1602" t="b">
        <v>1</v>
      </c>
      <c r="O1602" t="str">
        <f>_xlfn.XLOOKUP(WB_cost[[#This Row],[Склад]]&amp;WB_cost[[#This Row],[Тип поставки]],StatTbl[Join],StatTbl[Status])</f>
        <v>Игнорируем</v>
      </c>
    </row>
    <row r="1603" spans="4:15" x14ac:dyDescent="0.45">
      <c r="D1603" t="s">
        <v>289</v>
      </c>
      <c r="E1603" t="s">
        <v>39</v>
      </c>
      <c r="F1603" t="s">
        <v>108</v>
      </c>
      <c r="M1603" t="b">
        <v>0</v>
      </c>
      <c r="N1603" t="b">
        <v>1</v>
      </c>
      <c r="O1603" t="str">
        <f>_xlfn.XLOOKUP(WB_cost[[#This Row],[Склад]]&amp;WB_cost[[#This Row],[Тип поставки]],StatTbl[Join],StatTbl[Status])</f>
        <v>Игнорируем</v>
      </c>
    </row>
    <row r="1604" spans="4:15" x14ac:dyDescent="0.45">
      <c r="D1604" t="s">
        <v>353</v>
      </c>
      <c r="E1604" t="s">
        <v>39</v>
      </c>
      <c r="F1604" t="s">
        <v>108</v>
      </c>
      <c r="M1604" t="b">
        <v>0</v>
      </c>
      <c r="N1604" t="b">
        <v>1</v>
      </c>
      <c r="O1604" t="str">
        <f>_xlfn.XLOOKUP(WB_cost[[#This Row],[Склад]]&amp;WB_cost[[#This Row],[Тип поставки]],StatTbl[Join],StatTbl[Status])</f>
        <v>Игнорируем</v>
      </c>
    </row>
    <row r="1605" spans="4:15" x14ac:dyDescent="0.45">
      <c r="D1605" t="s">
        <v>354</v>
      </c>
      <c r="E1605" t="s">
        <v>39</v>
      </c>
      <c r="F1605" t="s">
        <v>108</v>
      </c>
      <c r="M1605" t="b">
        <v>0</v>
      </c>
      <c r="N1605" t="b">
        <v>1</v>
      </c>
      <c r="O1605" t="str">
        <f>_xlfn.XLOOKUP(WB_cost[[#This Row],[Склад]]&amp;WB_cost[[#This Row],[Тип поставки]],StatTbl[Join],StatTbl[Status])</f>
        <v>Игнорируем</v>
      </c>
    </row>
    <row r="1606" spans="4:15" x14ac:dyDescent="0.45">
      <c r="D1606" t="s">
        <v>357</v>
      </c>
      <c r="E1606" t="s">
        <v>39</v>
      </c>
      <c r="F1606" t="s">
        <v>108</v>
      </c>
      <c r="M1606" t="b">
        <v>0</v>
      </c>
      <c r="N1606" t="b">
        <v>1</v>
      </c>
      <c r="O1606" t="str">
        <f>_xlfn.XLOOKUP(WB_cost[[#This Row],[Склад]]&amp;WB_cost[[#This Row],[Тип поставки]],StatTbl[Join],StatTbl[Status])</f>
        <v>Игнорируем</v>
      </c>
    </row>
    <row r="1607" spans="4:15" x14ac:dyDescent="0.45">
      <c r="D1607" t="s">
        <v>358</v>
      </c>
      <c r="E1607" t="s">
        <v>39</v>
      </c>
      <c r="F1607" t="s">
        <v>108</v>
      </c>
      <c r="M1607" t="b">
        <v>0</v>
      </c>
      <c r="N1607" t="b">
        <v>1</v>
      </c>
      <c r="O1607" t="str">
        <f>_xlfn.XLOOKUP(WB_cost[[#This Row],[Склад]]&amp;WB_cost[[#This Row],[Тип поставки]],StatTbl[Join],StatTbl[Status])</f>
        <v>Игнорируем</v>
      </c>
    </row>
    <row r="1608" spans="4:15" x14ac:dyDescent="0.45">
      <c r="D1608" t="s">
        <v>359</v>
      </c>
      <c r="E1608" t="s">
        <v>39</v>
      </c>
      <c r="F1608" t="s">
        <v>108</v>
      </c>
      <c r="M1608" t="b">
        <v>0</v>
      </c>
      <c r="N1608" t="b">
        <v>1</v>
      </c>
      <c r="O1608" t="str">
        <f>_xlfn.XLOOKUP(WB_cost[[#This Row],[Склад]]&amp;WB_cost[[#This Row],[Тип поставки]],StatTbl[Join],StatTbl[Status])</f>
        <v>Игнорируем</v>
      </c>
    </row>
    <row r="1609" spans="4:15" x14ac:dyDescent="0.45">
      <c r="D1609" t="s">
        <v>260</v>
      </c>
      <c r="E1609" t="s">
        <v>39</v>
      </c>
      <c r="F1609" t="s">
        <v>6</v>
      </c>
      <c r="M1609" t="b">
        <v>0</v>
      </c>
      <c r="N1609" t="b">
        <v>1</v>
      </c>
      <c r="O1609" t="str">
        <f>_xlfn.XLOOKUP(WB_cost[[#This Row],[Склад]]&amp;WB_cost[[#This Row],[Тип поставки]],StatTbl[Join],StatTbl[Status])</f>
        <v>Игнорируем</v>
      </c>
    </row>
    <row r="1610" spans="4:15" x14ac:dyDescent="0.45">
      <c r="D1610" t="s">
        <v>261</v>
      </c>
      <c r="E1610" t="s">
        <v>39</v>
      </c>
      <c r="F1610" t="s">
        <v>6</v>
      </c>
      <c r="M1610" t="b">
        <v>0</v>
      </c>
      <c r="N1610" t="b">
        <v>1</v>
      </c>
      <c r="O1610" t="str">
        <f>_xlfn.XLOOKUP(WB_cost[[#This Row],[Склад]]&amp;WB_cost[[#This Row],[Тип поставки]],StatTbl[Join],StatTbl[Status])</f>
        <v>Игнорируем</v>
      </c>
    </row>
    <row r="1611" spans="4:15" x14ac:dyDescent="0.45">
      <c r="D1611" t="s">
        <v>262</v>
      </c>
      <c r="E1611" t="s">
        <v>39</v>
      </c>
      <c r="F1611" t="s">
        <v>6</v>
      </c>
      <c r="M1611" t="b">
        <v>0</v>
      </c>
      <c r="N1611" t="b">
        <v>1</v>
      </c>
      <c r="O1611" t="str">
        <f>_xlfn.XLOOKUP(WB_cost[[#This Row],[Склад]]&amp;WB_cost[[#This Row],[Тип поставки]],StatTbl[Join],StatTbl[Status])</f>
        <v>Игнорируем</v>
      </c>
    </row>
    <row r="1612" spans="4:15" x14ac:dyDescent="0.45">
      <c r="D1612" t="s">
        <v>263</v>
      </c>
      <c r="E1612" t="s">
        <v>39</v>
      </c>
      <c r="F1612" t="s">
        <v>6</v>
      </c>
      <c r="M1612" t="b">
        <v>0</v>
      </c>
      <c r="N1612" t="b">
        <v>1</v>
      </c>
      <c r="O1612" t="str">
        <f>_xlfn.XLOOKUP(WB_cost[[#This Row],[Склад]]&amp;WB_cost[[#This Row],[Тип поставки]],StatTbl[Join],StatTbl[Status])</f>
        <v>Игнорируем</v>
      </c>
    </row>
    <row r="1613" spans="4:15" x14ac:dyDescent="0.45">
      <c r="D1613" t="s">
        <v>264</v>
      </c>
      <c r="E1613" t="s">
        <v>39</v>
      </c>
      <c r="F1613" t="s">
        <v>6</v>
      </c>
      <c r="M1613" t="b">
        <v>0</v>
      </c>
      <c r="N1613" t="b">
        <v>1</v>
      </c>
      <c r="O1613" t="str">
        <f>_xlfn.XLOOKUP(WB_cost[[#This Row],[Склад]]&amp;WB_cost[[#This Row],[Тип поставки]],StatTbl[Join],StatTbl[Status])</f>
        <v>Игнорируем</v>
      </c>
    </row>
    <row r="1614" spans="4:15" x14ac:dyDescent="0.45">
      <c r="D1614" t="s">
        <v>285</v>
      </c>
      <c r="E1614" t="s">
        <v>39</v>
      </c>
      <c r="F1614" t="s">
        <v>6</v>
      </c>
      <c r="M1614" t="b">
        <v>0</v>
      </c>
      <c r="N1614" t="b">
        <v>1</v>
      </c>
      <c r="O1614" t="str">
        <f>_xlfn.XLOOKUP(WB_cost[[#This Row],[Склад]]&amp;WB_cost[[#This Row],[Тип поставки]],StatTbl[Join],StatTbl[Status])</f>
        <v>Игнорируем</v>
      </c>
    </row>
    <row r="1615" spans="4:15" x14ac:dyDescent="0.45">
      <c r="D1615" t="s">
        <v>286</v>
      </c>
      <c r="E1615" t="s">
        <v>39</v>
      </c>
      <c r="F1615" t="s">
        <v>6</v>
      </c>
      <c r="M1615" t="b">
        <v>0</v>
      </c>
      <c r="N1615" t="b">
        <v>1</v>
      </c>
      <c r="O1615" t="str">
        <f>_xlfn.XLOOKUP(WB_cost[[#This Row],[Склад]]&amp;WB_cost[[#This Row],[Тип поставки]],StatTbl[Join],StatTbl[Status])</f>
        <v>Игнорируем</v>
      </c>
    </row>
    <row r="1616" spans="4:15" x14ac:dyDescent="0.45">
      <c r="D1616" t="s">
        <v>287</v>
      </c>
      <c r="E1616" t="s">
        <v>39</v>
      </c>
      <c r="F1616" t="s">
        <v>6</v>
      </c>
      <c r="M1616" t="b">
        <v>0</v>
      </c>
      <c r="N1616" t="b">
        <v>1</v>
      </c>
      <c r="O1616" t="str">
        <f>_xlfn.XLOOKUP(WB_cost[[#This Row],[Склад]]&amp;WB_cost[[#This Row],[Тип поставки]],StatTbl[Join],StatTbl[Status])</f>
        <v>Игнорируем</v>
      </c>
    </row>
    <row r="1617" spans="4:15" x14ac:dyDescent="0.45">
      <c r="D1617" t="s">
        <v>288</v>
      </c>
      <c r="E1617" t="s">
        <v>39</v>
      </c>
      <c r="F1617" t="s">
        <v>6</v>
      </c>
      <c r="M1617" t="b">
        <v>0</v>
      </c>
      <c r="N1617" t="b">
        <v>1</v>
      </c>
      <c r="O1617" t="str">
        <f>_xlfn.XLOOKUP(WB_cost[[#This Row],[Склад]]&amp;WB_cost[[#This Row],[Тип поставки]],StatTbl[Join],StatTbl[Status])</f>
        <v>Игнорируем</v>
      </c>
    </row>
    <row r="1618" spans="4:15" x14ac:dyDescent="0.45">
      <c r="D1618" t="s">
        <v>289</v>
      </c>
      <c r="E1618" t="s">
        <v>39</v>
      </c>
      <c r="F1618" t="s">
        <v>6</v>
      </c>
      <c r="M1618" t="b">
        <v>0</v>
      </c>
      <c r="N1618" t="b">
        <v>1</v>
      </c>
      <c r="O1618" t="str">
        <f>_xlfn.XLOOKUP(WB_cost[[#This Row],[Склад]]&amp;WB_cost[[#This Row],[Тип поставки]],StatTbl[Join],StatTbl[Status])</f>
        <v>Игнорируем</v>
      </c>
    </row>
    <row r="1619" spans="4:15" x14ac:dyDescent="0.45">
      <c r="D1619" t="s">
        <v>353</v>
      </c>
      <c r="E1619" t="s">
        <v>39</v>
      </c>
      <c r="F1619" t="s">
        <v>6</v>
      </c>
      <c r="M1619" t="b">
        <v>0</v>
      </c>
      <c r="N1619" t="b">
        <v>1</v>
      </c>
      <c r="O1619" t="str">
        <f>_xlfn.XLOOKUP(WB_cost[[#This Row],[Склад]]&amp;WB_cost[[#This Row],[Тип поставки]],StatTbl[Join],StatTbl[Status])</f>
        <v>Игнорируем</v>
      </c>
    </row>
    <row r="1620" spans="4:15" x14ac:dyDescent="0.45">
      <c r="D1620" t="s">
        <v>354</v>
      </c>
      <c r="E1620" t="s">
        <v>39</v>
      </c>
      <c r="F1620" t="s">
        <v>6</v>
      </c>
      <c r="M1620" t="b">
        <v>0</v>
      </c>
      <c r="N1620" t="b">
        <v>1</v>
      </c>
      <c r="O1620" t="str">
        <f>_xlfn.XLOOKUP(WB_cost[[#This Row],[Склад]]&amp;WB_cost[[#This Row],[Тип поставки]],StatTbl[Join],StatTbl[Status])</f>
        <v>Игнорируем</v>
      </c>
    </row>
    <row r="1621" spans="4:15" x14ac:dyDescent="0.45">
      <c r="D1621" t="s">
        <v>357</v>
      </c>
      <c r="E1621" t="s">
        <v>39</v>
      </c>
      <c r="F1621" t="s">
        <v>6</v>
      </c>
      <c r="M1621" t="b">
        <v>0</v>
      </c>
      <c r="N1621" t="b">
        <v>1</v>
      </c>
      <c r="O1621" t="str">
        <f>_xlfn.XLOOKUP(WB_cost[[#This Row],[Склад]]&amp;WB_cost[[#This Row],[Тип поставки]],StatTbl[Join],StatTbl[Status])</f>
        <v>Игнорируем</v>
      </c>
    </row>
    <row r="1622" spans="4:15" x14ac:dyDescent="0.45">
      <c r="D1622" t="s">
        <v>358</v>
      </c>
      <c r="E1622" t="s">
        <v>39</v>
      </c>
      <c r="F1622" t="s">
        <v>6</v>
      </c>
      <c r="M1622" t="b">
        <v>0</v>
      </c>
      <c r="N1622" t="b">
        <v>1</v>
      </c>
      <c r="O1622" t="str">
        <f>_xlfn.XLOOKUP(WB_cost[[#This Row],[Склад]]&amp;WB_cost[[#This Row],[Тип поставки]],StatTbl[Join],StatTbl[Status])</f>
        <v>Игнорируем</v>
      </c>
    </row>
    <row r="1623" spans="4:15" x14ac:dyDescent="0.45">
      <c r="D1623" t="s">
        <v>359</v>
      </c>
      <c r="E1623" t="s">
        <v>39</v>
      </c>
      <c r="F1623" t="s">
        <v>6</v>
      </c>
      <c r="M1623" t="b">
        <v>0</v>
      </c>
      <c r="N1623" t="b">
        <v>1</v>
      </c>
      <c r="O1623" t="str">
        <f>_xlfn.XLOOKUP(WB_cost[[#This Row],[Склад]]&amp;WB_cost[[#This Row],[Тип поставки]],StatTbl[Join],StatTbl[Status])</f>
        <v>Игнорируем</v>
      </c>
    </row>
    <row r="1624" spans="4:15" x14ac:dyDescent="0.45">
      <c r="D1624" t="s">
        <v>260</v>
      </c>
      <c r="E1624" t="s">
        <v>40</v>
      </c>
      <c r="F1624" t="s">
        <v>107</v>
      </c>
      <c r="M1624" t="b">
        <v>1</v>
      </c>
      <c r="N1624" t="b">
        <v>1</v>
      </c>
      <c r="O1624" t="str">
        <f>_xlfn.XLOOKUP(WB_cost[[#This Row],[Склад]]&amp;WB_cost[[#This Row],[Тип поставки]],StatTbl[Join],StatTbl[Status])</f>
        <v>Игнорируем</v>
      </c>
    </row>
    <row r="1625" spans="4:15" x14ac:dyDescent="0.45">
      <c r="D1625" t="s">
        <v>261</v>
      </c>
      <c r="E1625" t="s">
        <v>40</v>
      </c>
      <c r="F1625" t="s">
        <v>107</v>
      </c>
      <c r="M1625" t="b">
        <v>1</v>
      </c>
      <c r="N1625" t="b">
        <v>1</v>
      </c>
      <c r="O1625" t="str">
        <f>_xlfn.XLOOKUP(WB_cost[[#This Row],[Склад]]&amp;WB_cost[[#This Row],[Тип поставки]],StatTbl[Join],StatTbl[Status])</f>
        <v>Игнорируем</v>
      </c>
    </row>
    <row r="1626" spans="4:15" x14ac:dyDescent="0.45">
      <c r="D1626" t="s">
        <v>262</v>
      </c>
      <c r="E1626" t="s">
        <v>40</v>
      </c>
      <c r="F1626" t="s">
        <v>107</v>
      </c>
      <c r="M1626" t="b">
        <v>1</v>
      </c>
      <c r="N1626" t="b">
        <v>1</v>
      </c>
      <c r="O1626" t="str">
        <f>_xlfn.XLOOKUP(WB_cost[[#This Row],[Склад]]&amp;WB_cost[[#This Row],[Тип поставки]],StatTbl[Join],StatTbl[Status])</f>
        <v>Игнорируем</v>
      </c>
    </row>
    <row r="1627" spans="4:15" x14ac:dyDescent="0.45">
      <c r="D1627" t="s">
        <v>263</v>
      </c>
      <c r="E1627" t="s">
        <v>40</v>
      </c>
      <c r="F1627" t="s">
        <v>107</v>
      </c>
      <c r="M1627" t="b">
        <v>1</v>
      </c>
      <c r="N1627" t="b">
        <v>1</v>
      </c>
      <c r="O1627" t="str">
        <f>_xlfn.XLOOKUP(WB_cost[[#This Row],[Склад]]&amp;WB_cost[[#This Row],[Тип поставки]],StatTbl[Join],StatTbl[Status])</f>
        <v>Игнорируем</v>
      </c>
    </row>
    <row r="1628" spans="4:15" x14ac:dyDescent="0.45">
      <c r="D1628" t="s">
        <v>264</v>
      </c>
      <c r="E1628" t="s">
        <v>40</v>
      </c>
      <c r="F1628" t="s">
        <v>107</v>
      </c>
      <c r="M1628" t="b">
        <v>1</v>
      </c>
      <c r="N1628" t="b">
        <v>1</v>
      </c>
      <c r="O1628" t="str">
        <f>_xlfn.XLOOKUP(WB_cost[[#This Row],[Склад]]&amp;WB_cost[[#This Row],[Тип поставки]],StatTbl[Join],StatTbl[Status])</f>
        <v>Игнорируем</v>
      </c>
    </row>
    <row r="1629" spans="4:15" x14ac:dyDescent="0.45">
      <c r="D1629" t="s">
        <v>285</v>
      </c>
      <c r="E1629" t="s">
        <v>40</v>
      </c>
      <c r="F1629" t="s">
        <v>107</v>
      </c>
      <c r="M1629" t="b">
        <v>1</v>
      </c>
      <c r="N1629" t="b">
        <v>1</v>
      </c>
      <c r="O1629" t="str">
        <f>_xlfn.XLOOKUP(WB_cost[[#This Row],[Склад]]&amp;WB_cost[[#This Row],[Тип поставки]],StatTbl[Join],StatTbl[Status])</f>
        <v>Игнорируем</v>
      </c>
    </row>
    <row r="1630" spans="4:15" x14ac:dyDescent="0.45">
      <c r="D1630" t="s">
        <v>286</v>
      </c>
      <c r="E1630" t="s">
        <v>40</v>
      </c>
      <c r="F1630" t="s">
        <v>107</v>
      </c>
      <c r="M1630" t="b">
        <v>1</v>
      </c>
      <c r="N1630" t="b">
        <v>1</v>
      </c>
      <c r="O1630" t="str">
        <f>_xlfn.XLOOKUP(WB_cost[[#This Row],[Склад]]&amp;WB_cost[[#This Row],[Тип поставки]],StatTbl[Join],StatTbl[Status])</f>
        <v>Игнорируем</v>
      </c>
    </row>
    <row r="1631" spans="4:15" x14ac:dyDescent="0.45">
      <c r="D1631" t="s">
        <v>287</v>
      </c>
      <c r="E1631" t="s">
        <v>40</v>
      </c>
      <c r="F1631" t="s">
        <v>107</v>
      </c>
      <c r="M1631" t="b">
        <v>1</v>
      </c>
      <c r="N1631" t="b">
        <v>1</v>
      </c>
      <c r="O1631" t="str">
        <f>_xlfn.XLOOKUP(WB_cost[[#This Row],[Склад]]&amp;WB_cost[[#This Row],[Тип поставки]],StatTbl[Join],StatTbl[Status])</f>
        <v>Игнорируем</v>
      </c>
    </row>
    <row r="1632" spans="4:15" x14ac:dyDescent="0.45">
      <c r="D1632" t="s">
        <v>288</v>
      </c>
      <c r="E1632" t="s">
        <v>40</v>
      </c>
      <c r="F1632" t="s">
        <v>107</v>
      </c>
      <c r="M1632" t="b">
        <v>1</v>
      </c>
      <c r="N1632" t="b">
        <v>1</v>
      </c>
      <c r="O1632" t="str">
        <f>_xlfn.XLOOKUP(WB_cost[[#This Row],[Склад]]&amp;WB_cost[[#This Row],[Тип поставки]],StatTbl[Join],StatTbl[Status])</f>
        <v>Игнорируем</v>
      </c>
    </row>
    <row r="1633" spans="4:15" x14ac:dyDescent="0.45">
      <c r="D1633" t="s">
        <v>289</v>
      </c>
      <c r="E1633" t="s">
        <v>40</v>
      </c>
      <c r="F1633" t="s">
        <v>107</v>
      </c>
      <c r="M1633" t="b">
        <v>1</v>
      </c>
      <c r="N1633" t="b">
        <v>1</v>
      </c>
      <c r="O1633" t="str">
        <f>_xlfn.XLOOKUP(WB_cost[[#This Row],[Склад]]&amp;WB_cost[[#This Row],[Тип поставки]],StatTbl[Join],StatTbl[Status])</f>
        <v>Игнорируем</v>
      </c>
    </row>
    <row r="1634" spans="4:15" x14ac:dyDescent="0.45">
      <c r="D1634" t="s">
        <v>353</v>
      </c>
      <c r="E1634" t="s">
        <v>40</v>
      </c>
      <c r="F1634" t="s">
        <v>107</v>
      </c>
      <c r="M1634" t="b">
        <v>1</v>
      </c>
      <c r="N1634" t="b">
        <v>1</v>
      </c>
      <c r="O1634" t="str">
        <f>_xlfn.XLOOKUP(WB_cost[[#This Row],[Склад]]&amp;WB_cost[[#This Row],[Тип поставки]],StatTbl[Join],StatTbl[Status])</f>
        <v>Игнорируем</v>
      </c>
    </row>
    <row r="1635" spans="4:15" x14ac:dyDescent="0.45">
      <c r="D1635" t="s">
        <v>354</v>
      </c>
      <c r="E1635" t="s">
        <v>40</v>
      </c>
      <c r="F1635" t="s">
        <v>107</v>
      </c>
      <c r="M1635" t="b">
        <v>1</v>
      </c>
      <c r="N1635" t="b">
        <v>1</v>
      </c>
      <c r="O1635" t="str">
        <f>_xlfn.XLOOKUP(WB_cost[[#This Row],[Склад]]&amp;WB_cost[[#This Row],[Тип поставки]],StatTbl[Join],StatTbl[Status])</f>
        <v>Игнорируем</v>
      </c>
    </row>
    <row r="1636" spans="4:15" x14ac:dyDescent="0.45">
      <c r="D1636" t="s">
        <v>357</v>
      </c>
      <c r="E1636" t="s">
        <v>40</v>
      </c>
      <c r="F1636" t="s">
        <v>107</v>
      </c>
      <c r="M1636" t="b">
        <v>1</v>
      </c>
      <c r="N1636" t="b">
        <v>1</v>
      </c>
      <c r="O1636" t="str">
        <f>_xlfn.XLOOKUP(WB_cost[[#This Row],[Склад]]&amp;WB_cost[[#This Row],[Тип поставки]],StatTbl[Join],StatTbl[Status])</f>
        <v>Игнорируем</v>
      </c>
    </row>
    <row r="1637" spans="4:15" x14ac:dyDescent="0.45">
      <c r="D1637" t="s">
        <v>358</v>
      </c>
      <c r="E1637" t="s">
        <v>40</v>
      </c>
      <c r="F1637" t="s">
        <v>107</v>
      </c>
      <c r="M1637" t="b">
        <v>1</v>
      </c>
      <c r="N1637" t="b">
        <v>1</v>
      </c>
      <c r="O1637" t="str">
        <f>_xlfn.XLOOKUP(WB_cost[[#This Row],[Склад]]&amp;WB_cost[[#This Row],[Тип поставки]],StatTbl[Join],StatTbl[Status])</f>
        <v>Игнорируем</v>
      </c>
    </row>
    <row r="1638" spans="4:15" x14ac:dyDescent="0.45">
      <c r="D1638" t="s">
        <v>359</v>
      </c>
      <c r="E1638" t="s">
        <v>40</v>
      </c>
      <c r="F1638" t="s">
        <v>107</v>
      </c>
      <c r="M1638" t="b">
        <v>1</v>
      </c>
      <c r="N1638" t="b">
        <v>1</v>
      </c>
      <c r="O1638" t="str">
        <f>_xlfn.XLOOKUP(WB_cost[[#This Row],[Склад]]&amp;WB_cost[[#This Row],[Тип поставки]],StatTbl[Join],StatTbl[Status])</f>
        <v>Игнорируем</v>
      </c>
    </row>
    <row r="1639" spans="4:15" x14ac:dyDescent="0.45">
      <c r="D1639" t="s">
        <v>260</v>
      </c>
      <c r="E1639" t="s">
        <v>40</v>
      </c>
      <c r="F1639" t="s">
        <v>108</v>
      </c>
      <c r="M1639" t="b">
        <v>0</v>
      </c>
      <c r="N1639" t="b">
        <v>1</v>
      </c>
      <c r="O1639" t="str">
        <f>_xlfn.XLOOKUP(WB_cost[[#This Row],[Склад]]&amp;WB_cost[[#This Row],[Тип поставки]],StatTbl[Join],StatTbl[Status])</f>
        <v>Игнорируем</v>
      </c>
    </row>
    <row r="1640" spans="4:15" x14ac:dyDescent="0.45">
      <c r="D1640" t="s">
        <v>261</v>
      </c>
      <c r="E1640" t="s">
        <v>40</v>
      </c>
      <c r="F1640" t="s">
        <v>108</v>
      </c>
      <c r="M1640" t="b">
        <v>0</v>
      </c>
      <c r="N1640" t="b">
        <v>1</v>
      </c>
      <c r="O1640" t="str">
        <f>_xlfn.XLOOKUP(WB_cost[[#This Row],[Склад]]&amp;WB_cost[[#This Row],[Тип поставки]],StatTbl[Join],StatTbl[Status])</f>
        <v>Игнорируем</v>
      </c>
    </row>
    <row r="1641" spans="4:15" x14ac:dyDescent="0.45">
      <c r="D1641" t="s">
        <v>262</v>
      </c>
      <c r="E1641" t="s">
        <v>40</v>
      </c>
      <c r="F1641" t="s">
        <v>108</v>
      </c>
      <c r="M1641" t="b">
        <v>0</v>
      </c>
      <c r="N1641" t="b">
        <v>1</v>
      </c>
      <c r="O1641" t="str">
        <f>_xlfn.XLOOKUP(WB_cost[[#This Row],[Склад]]&amp;WB_cost[[#This Row],[Тип поставки]],StatTbl[Join],StatTbl[Status])</f>
        <v>Игнорируем</v>
      </c>
    </row>
    <row r="1642" spans="4:15" x14ac:dyDescent="0.45">
      <c r="D1642" t="s">
        <v>263</v>
      </c>
      <c r="E1642" t="s">
        <v>40</v>
      </c>
      <c r="F1642" t="s">
        <v>108</v>
      </c>
      <c r="M1642" t="b">
        <v>0</v>
      </c>
      <c r="N1642" t="b">
        <v>1</v>
      </c>
      <c r="O1642" t="str">
        <f>_xlfn.XLOOKUP(WB_cost[[#This Row],[Склад]]&amp;WB_cost[[#This Row],[Тип поставки]],StatTbl[Join],StatTbl[Status])</f>
        <v>Игнорируем</v>
      </c>
    </row>
    <row r="1643" spans="4:15" x14ac:dyDescent="0.45">
      <c r="D1643" t="s">
        <v>264</v>
      </c>
      <c r="E1643" t="s">
        <v>40</v>
      </c>
      <c r="F1643" t="s">
        <v>108</v>
      </c>
      <c r="M1643" t="b">
        <v>0</v>
      </c>
      <c r="N1643" t="b">
        <v>1</v>
      </c>
      <c r="O1643" t="str">
        <f>_xlfn.XLOOKUP(WB_cost[[#This Row],[Склад]]&amp;WB_cost[[#This Row],[Тип поставки]],StatTbl[Join],StatTbl[Status])</f>
        <v>Игнорируем</v>
      </c>
    </row>
    <row r="1644" spans="4:15" x14ac:dyDescent="0.45">
      <c r="D1644" t="s">
        <v>285</v>
      </c>
      <c r="E1644" t="s">
        <v>40</v>
      </c>
      <c r="F1644" t="s">
        <v>108</v>
      </c>
      <c r="M1644" t="b">
        <v>0</v>
      </c>
      <c r="N1644" t="b">
        <v>1</v>
      </c>
      <c r="O1644" t="str">
        <f>_xlfn.XLOOKUP(WB_cost[[#This Row],[Склад]]&amp;WB_cost[[#This Row],[Тип поставки]],StatTbl[Join],StatTbl[Status])</f>
        <v>Игнорируем</v>
      </c>
    </row>
    <row r="1645" spans="4:15" x14ac:dyDescent="0.45">
      <c r="D1645" t="s">
        <v>286</v>
      </c>
      <c r="E1645" t="s">
        <v>40</v>
      </c>
      <c r="F1645" t="s">
        <v>108</v>
      </c>
      <c r="M1645" t="b">
        <v>0</v>
      </c>
      <c r="N1645" t="b">
        <v>1</v>
      </c>
      <c r="O1645" t="str">
        <f>_xlfn.XLOOKUP(WB_cost[[#This Row],[Склад]]&amp;WB_cost[[#This Row],[Тип поставки]],StatTbl[Join],StatTbl[Status])</f>
        <v>Игнорируем</v>
      </c>
    </row>
    <row r="1646" spans="4:15" x14ac:dyDescent="0.45">
      <c r="D1646" t="s">
        <v>287</v>
      </c>
      <c r="E1646" t="s">
        <v>40</v>
      </c>
      <c r="F1646" t="s">
        <v>108</v>
      </c>
      <c r="M1646" t="b">
        <v>0</v>
      </c>
      <c r="N1646" t="b">
        <v>1</v>
      </c>
      <c r="O1646" t="str">
        <f>_xlfn.XLOOKUP(WB_cost[[#This Row],[Склад]]&amp;WB_cost[[#This Row],[Тип поставки]],StatTbl[Join],StatTbl[Status])</f>
        <v>Игнорируем</v>
      </c>
    </row>
    <row r="1647" spans="4:15" x14ac:dyDescent="0.45">
      <c r="D1647" t="s">
        <v>288</v>
      </c>
      <c r="E1647" t="s">
        <v>40</v>
      </c>
      <c r="F1647" t="s">
        <v>108</v>
      </c>
      <c r="M1647" t="b">
        <v>0</v>
      </c>
      <c r="N1647" t="b">
        <v>1</v>
      </c>
      <c r="O1647" t="str">
        <f>_xlfn.XLOOKUP(WB_cost[[#This Row],[Склад]]&amp;WB_cost[[#This Row],[Тип поставки]],StatTbl[Join],StatTbl[Status])</f>
        <v>Игнорируем</v>
      </c>
    </row>
    <row r="1648" spans="4:15" x14ac:dyDescent="0.45">
      <c r="D1648" t="s">
        <v>289</v>
      </c>
      <c r="E1648" t="s">
        <v>40</v>
      </c>
      <c r="F1648" t="s">
        <v>108</v>
      </c>
      <c r="M1648" t="b">
        <v>0</v>
      </c>
      <c r="N1648" t="b">
        <v>1</v>
      </c>
      <c r="O1648" t="str">
        <f>_xlfn.XLOOKUP(WB_cost[[#This Row],[Склад]]&amp;WB_cost[[#This Row],[Тип поставки]],StatTbl[Join],StatTbl[Status])</f>
        <v>Игнорируем</v>
      </c>
    </row>
    <row r="1649" spans="4:15" x14ac:dyDescent="0.45">
      <c r="D1649" t="s">
        <v>353</v>
      </c>
      <c r="E1649" t="s">
        <v>40</v>
      </c>
      <c r="F1649" t="s">
        <v>108</v>
      </c>
      <c r="M1649" t="b">
        <v>0</v>
      </c>
      <c r="N1649" t="b">
        <v>1</v>
      </c>
      <c r="O1649" t="str">
        <f>_xlfn.XLOOKUP(WB_cost[[#This Row],[Склад]]&amp;WB_cost[[#This Row],[Тип поставки]],StatTbl[Join],StatTbl[Status])</f>
        <v>Игнорируем</v>
      </c>
    </row>
    <row r="1650" spans="4:15" x14ac:dyDescent="0.45">
      <c r="D1650" t="s">
        <v>354</v>
      </c>
      <c r="E1650" t="s">
        <v>40</v>
      </c>
      <c r="F1650" t="s">
        <v>108</v>
      </c>
      <c r="M1650" t="b">
        <v>0</v>
      </c>
      <c r="N1650" t="b">
        <v>1</v>
      </c>
      <c r="O1650" t="str">
        <f>_xlfn.XLOOKUP(WB_cost[[#This Row],[Склад]]&amp;WB_cost[[#This Row],[Тип поставки]],StatTbl[Join],StatTbl[Status])</f>
        <v>Игнорируем</v>
      </c>
    </row>
    <row r="1651" spans="4:15" x14ac:dyDescent="0.45">
      <c r="D1651" t="s">
        <v>357</v>
      </c>
      <c r="E1651" t="s">
        <v>40</v>
      </c>
      <c r="F1651" t="s">
        <v>108</v>
      </c>
      <c r="M1651" t="b">
        <v>0</v>
      </c>
      <c r="N1651" t="b">
        <v>1</v>
      </c>
      <c r="O1651" t="str">
        <f>_xlfn.XLOOKUP(WB_cost[[#This Row],[Склад]]&amp;WB_cost[[#This Row],[Тип поставки]],StatTbl[Join],StatTbl[Status])</f>
        <v>Игнорируем</v>
      </c>
    </row>
    <row r="1652" spans="4:15" x14ac:dyDescent="0.45">
      <c r="D1652" t="s">
        <v>358</v>
      </c>
      <c r="E1652" t="s">
        <v>40</v>
      </c>
      <c r="F1652" t="s">
        <v>108</v>
      </c>
      <c r="M1652" t="b">
        <v>0</v>
      </c>
      <c r="N1652" t="b">
        <v>1</v>
      </c>
      <c r="O1652" t="str">
        <f>_xlfn.XLOOKUP(WB_cost[[#This Row],[Склад]]&amp;WB_cost[[#This Row],[Тип поставки]],StatTbl[Join],StatTbl[Status])</f>
        <v>Игнорируем</v>
      </c>
    </row>
    <row r="1653" spans="4:15" x14ac:dyDescent="0.45">
      <c r="D1653" t="s">
        <v>359</v>
      </c>
      <c r="E1653" t="s">
        <v>40</v>
      </c>
      <c r="F1653" t="s">
        <v>108</v>
      </c>
      <c r="M1653" t="b">
        <v>0</v>
      </c>
      <c r="N1653" t="b">
        <v>1</v>
      </c>
      <c r="O1653" t="str">
        <f>_xlfn.XLOOKUP(WB_cost[[#This Row],[Склад]]&amp;WB_cost[[#This Row],[Тип поставки]],StatTbl[Join],StatTbl[Status])</f>
        <v>Игнорируем</v>
      </c>
    </row>
    <row r="1654" spans="4:15" x14ac:dyDescent="0.45">
      <c r="D1654" t="s">
        <v>260</v>
      </c>
      <c r="E1654" t="s">
        <v>40</v>
      </c>
      <c r="F1654" t="s">
        <v>6</v>
      </c>
      <c r="M1654" t="b">
        <v>0</v>
      </c>
      <c r="N1654" t="b">
        <v>1</v>
      </c>
      <c r="O1654" t="str">
        <f>_xlfn.XLOOKUP(WB_cost[[#This Row],[Склад]]&amp;WB_cost[[#This Row],[Тип поставки]],StatTbl[Join],StatTbl[Status])</f>
        <v>Игнорируем</v>
      </c>
    </row>
    <row r="1655" spans="4:15" x14ac:dyDescent="0.45">
      <c r="D1655" t="s">
        <v>261</v>
      </c>
      <c r="E1655" t="s">
        <v>40</v>
      </c>
      <c r="F1655" t="s">
        <v>6</v>
      </c>
      <c r="M1655" t="b">
        <v>0</v>
      </c>
      <c r="N1655" t="b">
        <v>1</v>
      </c>
      <c r="O1655" t="str">
        <f>_xlfn.XLOOKUP(WB_cost[[#This Row],[Склад]]&amp;WB_cost[[#This Row],[Тип поставки]],StatTbl[Join],StatTbl[Status])</f>
        <v>Игнорируем</v>
      </c>
    </row>
    <row r="1656" spans="4:15" x14ac:dyDescent="0.45">
      <c r="D1656" t="s">
        <v>262</v>
      </c>
      <c r="E1656" t="s">
        <v>40</v>
      </c>
      <c r="F1656" t="s">
        <v>6</v>
      </c>
      <c r="M1656" t="b">
        <v>0</v>
      </c>
      <c r="N1656" t="b">
        <v>1</v>
      </c>
      <c r="O1656" t="str">
        <f>_xlfn.XLOOKUP(WB_cost[[#This Row],[Склад]]&amp;WB_cost[[#This Row],[Тип поставки]],StatTbl[Join],StatTbl[Status])</f>
        <v>Игнорируем</v>
      </c>
    </row>
    <row r="1657" spans="4:15" x14ac:dyDescent="0.45">
      <c r="D1657" t="s">
        <v>263</v>
      </c>
      <c r="E1657" t="s">
        <v>40</v>
      </c>
      <c r="F1657" t="s">
        <v>6</v>
      </c>
      <c r="M1657" t="b">
        <v>0</v>
      </c>
      <c r="N1657" t="b">
        <v>1</v>
      </c>
      <c r="O1657" t="str">
        <f>_xlfn.XLOOKUP(WB_cost[[#This Row],[Склад]]&amp;WB_cost[[#This Row],[Тип поставки]],StatTbl[Join],StatTbl[Status])</f>
        <v>Игнорируем</v>
      </c>
    </row>
    <row r="1658" spans="4:15" x14ac:dyDescent="0.45">
      <c r="D1658" t="s">
        <v>264</v>
      </c>
      <c r="E1658" t="s">
        <v>40</v>
      </c>
      <c r="F1658" t="s">
        <v>6</v>
      </c>
      <c r="M1658" t="b">
        <v>0</v>
      </c>
      <c r="N1658" t="b">
        <v>1</v>
      </c>
      <c r="O1658" t="str">
        <f>_xlfn.XLOOKUP(WB_cost[[#This Row],[Склад]]&amp;WB_cost[[#This Row],[Тип поставки]],StatTbl[Join],StatTbl[Status])</f>
        <v>Игнорируем</v>
      </c>
    </row>
    <row r="1659" spans="4:15" x14ac:dyDescent="0.45">
      <c r="D1659" t="s">
        <v>285</v>
      </c>
      <c r="E1659" t="s">
        <v>40</v>
      </c>
      <c r="F1659" t="s">
        <v>6</v>
      </c>
      <c r="M1659" t="b">
        <v>0</v>
      </c>
      <c r="N1659" t="b">
        <v>1</v>
      </c>
      <c r="O1659" t="str">
        <f>_xlfn.XLOOKUP(WB_cost[[#This Row],[Склад]]&amp;WB_cost[[#This Row],[Тип поставки]],StatTbl[Join],StatTbl[Status])</f>
        <v>Игнорируем</v>
      </c>
    </row>
    <row r="1660" spans="4:15" x14ac:dyDescent="0.45">
      <c r="D1660" t="s">
        <v>286</v>
      </c>
      <c r="E1660" t="s">
        <v>40</v>
      </c>
      <c r="F1660" t="s">
        <v>6</v>
      </c>
      <c r="M1660" t="b">
        <v>0</v>
      </c>
      <c r="N1660" t="b">
        <v>1</v>
      </c>
      <c r="O1660" t="str">
        <f>_xlfn.XLOOKUP(WB_cost[[#This Row],[Склад]]&amp;WB_cost[[#This Row],[Тип поставки]],StatTbl[Join],StatTbl[Status])</f>
        <v>Игнорируем</v>
      </c>
    </row>
    <row r="1661" spans="4:15" x14ac:dyDescent="0.45">
      <c r="D1661" t="s">
        <v>287</v>
      </c>
      <c r="E1661" t="s">
        <v>40</v>
      </c>
      <c r="F1661" t="s">
        <v>6</v>
      </c>
      <c r="M1661" t="b">
        <v>0</v>
      </c>
      <c r="N1661" t="b">
        <v>1</v>
      </c>
      <c r="O1661" t="str">
        <f>_xlfn.XLOOKUP(WB_cost[[#This Row],[Склад]]&amp;WB_cost[[#This Row],[Тип поставки]],StatTbl[Join],StatTbl[Status])</f>
        <v>Игнорируем</v>
      </c>
    </row>
    <row r="1662" spans="4:15" x14ac:dyDescent="0.45">
      <c r="D1662" t="s">
        <v>288</v>
      </c>
      <c r="E1662" t="s">
        <v>40</v>
      </c>
      <c r="F1662" t="s">
        <v>6</v>
      </c>
      <c r="M1662" t="b">
        <v>0</v>
      </c>
      <c r="N1662" t="b">
        <v>1</v>
      </c>
      <c r="O1662" t="str">
        <f>_xlfn.XLOOKUP(WB_cost[[#This Row],[Склад]]&amp;WB_cost[[#This Row],[Тип поставки]],StatTbl[Join],StatTbl[Status])</f>
        <v>Игнорируем</v>
      </c>
    </row>
    <row r="1663" spans="4:15" x14ac:dyDescent="0.45">
      <c r="D1663" t="s">
        <v>289</v>
      </c>
      <c r="E1663" t="s">
        <v>40</v>
      </c>
      <c r="F1663" t="s">
        <v>6</v>
      </c>
      <c r="M1663" t="b">
        <v>0</v>
      </c>
      <c r="N1663" t="b">
        <v>1</v>
      </c>
      <c r="O1663" t="str">
        <f>_xlfn.XLOOKUP(WB_cost[[#This Row],[Склад]]&amp;WB_cost[[#This Row],[Тип поставки]],StatTbl[Join],StatTbl[Status])</f>
        <v>Игнорируем</v>
      </c>
    </row>
    <row r="1664" spans="4:15" x14ac:dyDescent="0.45">
      <c r="D1664" t="s">
        <v>353</v>
      </c>
      <c r="E1664" t="s">
        <v>40</v>
      </c>
      <c r="F1664" t="s">
        <v>6</v>
      </c>
      <c r="M1664" t="b">
        <v>0</v>
      </c>
      <c r="N1664" t="b">
        <v>1</v>
      </c>
      <c r="O1664" t="str">
        <f>_xlfn.XLOOKUP(WB_cost[[#This Row],[Склад]]&amp;WB_cost[[#This Row],[Тип поставки]],StatTbl[Join],StatTbl[Status])</f>
        <v>Игнорируем</v>
      </c>
    </row>
    <row r="1665" spans="4:15" x14ac:dyDescent="0.45">
      <c r="D1665" t="s">
        <v>354</v>
      </c>
      <c r="E1665" t="s">
        <v>40</v>
      </c>
      <c r="F1665" t="s">
        <v>6</v>
      </c>
      <c r="M1665" t="b">
        <v>0</v>
      </c>
      <c r="N1665" t="b">
        <v>1</v>
      </c>
      <c r="O1665" t="str">
        <f>_xlfn.XLOOKUP(WB_cost[[#This Row],[Склад]]&amp;WB_cost[[#This Row],[Тип поставки]],StatTbl[Join],StatTbl[Status])</f>
        <v>Игнорируем</v>
      </c>
    </row>
    <row r="1666" spans="4:15" x14ac:dyDescent="0.45">
      <c r="D1666" t="s">
        <v>357</v>
      </c>
      <c r="E1666" t="s">
        <v>40</v>
      </c>
      <c r="F1666" t="s">
        <v>6</v>
      </c>
      <c r="M1666" t="b">
        <v>0</v>
      </c>
      <c r="N1666" t="b">
        <v>1</v>
      </c>
      <c r="O1666" t="str">
        <f>_xlfn.XLOOKUP(WB_cost[[#This Row],[Склад]]&amp;WB_cost[[#This Row],[Тип поставки]],StatTbl[Join],StatTbl[Status])</f>
        <v>Игнорируем</v>
      </c>
    </row>
    <row r="1667" spans="4:15" x14ac:dyDescent="0.45">
      <c r="D1667" t="s">
        <v>358</v>
      </c>
      <c r="E1667" t="s">
        <v>40</v>
      </c>
      <c r="F1667" t="s">
        <v>6</v>
      </c>
      <c r="M1667" t="b">
        <v>0</v>
      </c>
      <c r="N1667" t="b">
        <v>1</v>
      </c>
      <c r="O1667" t="str">
        <f>_xlfn.XLOOKUP(WB_cost[[#This Row],[Склад]]&amp;WB_cost[[#This Row],[Тип поставки]],StatTbl[Join],StatTbl[Status])</f>
        <v>Игнорируем</v>
      </c>
    </row>
    <row r="1668" spans="4:15" x14ac:dyDescent="0.45">
      <c r="D1668" t="s">
        <v>359</v>
      </c>
      <c r="E1668" t="s">
        <v>40</v>
      </c>
      <c r="F1668" t="s">
        <v>6</v>
      </c>
      <c r="M1668" t="b">
        <v>0</v>
      </c>
      <c r="N1668" t="b">
        <v>1</v>
      </c>
      <c r="O1668" t="str">
        <f>_xlfn.XLOOKUP(WB_cost[[#This Row],[Склад]]&amp;WB_cost[[#This Row],[Тип поставки]],StatTbl[Join],StatTbl[Status])</f>
        <v>Игнорируем</v>
      </c>
    </row>
    <row r="1669" spans="4:15" x14ac:dyDescent="0.45">
      <c r="D1669" t="s">
        <v>260</v>
      </c>
      <c r="E1669" t="s">
        <v>41</v>
      </c>
      <c r="F1669" t="s">
        <v>107</v>
      </c>
      <c r="M1669" t="b">
        <v>0</v>
      </c>
      <c r="N1669" t="b">
        <v>1</v>
      </c>
      <c r="O1669" t="str">
        <f>_xlfn.XLOOKUP(WB_cost[[#This Row],[Склад]]&amp;WB_cost[[#This Row],[Тип поставки]],StatTbl[Join],StatTbl[Status])</f>
        <v>Игнорируем</v>
      </c>
    </row>
    <row r="1670" spans="4:15" x14ac:dyDescent="0.45">
      <c r="D1670" t="s">
        <v>261</v>
      </c>
      <c r="E1670" t="s">
        <v>41</v>
      </c>
      <c r="F1670" t="s">
        <v>107</v>
      </c>
      <c r="M1670" t="b">
        <v>0</v>
      </c>
      <c r="N1670" t="b">
        <v>1</v>
      </c>
      <c r="O1670" t="str">
        <f>_xlfn.XLOOKUP(WB_cost[[#This Row],[Склад]]&amp;WB_cost[[#This Row],[Тип поставки]],StatTbl[Join],StatTbl[Status])</f>
        <v>Игнорируем</v>
      </c>
    </row>
    <row r="1671" spans="4:15" x14ac:dyDescent="0.45">
      <c r="D1671" t="s">
        <v>262</v>
      </c>
      <c r="E1671" t="s">
        <v>41</v>
      </c>
      <c r="F1671" t="s">
        <v>107</v>
      </c>
      <c r="M1671" t="b">
        <v>0</v>
      </c>
      <c r="N1671" t="b">
        <v>1</v>
      </c>
      <c r="O1671" t="str">
        <f>_xlfn.XLOOKUP(WB_cost[[#This Row],[Склад]]&amp;WB_cost[[#This Row],[Тип поставки]],StatTbl[Join],StatTbl[Status])</f>
        <v>Игнорируем</v>
      </c>
    </row>
    <row r="1672" spans="4:15" x14ac:dyDescent="0.45">
      <c r="D1672" t="s">
        <v>263</v>
      </c>
      <c r="E1672" t="s">
        <v>41</v>
      </c>
      <c r="F1672" t="s">
        <v>107</v>
      </c>
      <c r="M1672" t="b">
        <v>0</v>
      </c>
      <c r="N1672" t="b">
        <v>1</v>
      </c>
      <c r="O1672" t="str">
        <f>_xlfn.XLOOKUP(WB_cost[[#This Row],[Склад]]&amp;WB_cost[[#This Row],[Тип поставки]],StatTbl[Join],StatTbl[Status])</f>
        <v>Игнорируем</v>
      </c>
    </row>
    <row r="1673" spans="4:15" x14ac:dyDescent="0.45">
      <c r="D1673" t="s">
        <v>264</v>
      </c>
      <c r="E1673" t="s">
        <v>41</v>
      </c>
      <c r="F1673" t="s">
        <v>107</v>
      </c>
      <c r="M1673" t="b">
        <v>0</v>
      </c>
      <c r="N1673" t="b">
        <v>1</v>
      </c>
      <c r="O1673" t="str">
        <f>_xlfn.XLOOKUP(WB_cost[[#This Row],[Склад]]&amp;WB_cost[[#This Row],[Тип поставки]],StatTbl[Join],StatTbl[Status])</f>
        <v>Игнорируем</v>
      </c>
    </row>
    <row r="1674" spans="4:15" x14ac:dyDescent="0.45">
      <c r="D1674" t="s">
        <v>285</v>
      </c>
      <c r="E1674" t="s">
        <v>41</v>
      </c>
      <c r="F1674" t="s">
        <v>107</v>
      </c>
      <c r="M1674" t="b">
        <v>0</v>
      </c>
      <c r="N1674" t="b">
        <v>1</v>
      </c>
      <c r="O1674" t="str">
        <f>_xlfn.XLOOKUP(WB_cost[[#This Row],[Склад]]&amp;WB_cost[[#This Row],[Тип поставки]],StatTbl[Join],StatTbl[Status])</f>
        <v>Игнорируем</v>
      </c>
    </row>
    <row r="1675" spans="4:15" x14ac:dyDescent="0.45">
      <c r="D1675" t="s">
        <v>286</v>
      </c>
      <c r="E1675" t="s">
        <v>41</v>
      </c>
      <c r="F1675" t="s">
        <v>107</v>
      </c>
      <c r="M1675" t="b">
        <v>0</v>
      </c>
      <c r="N1675" t="b">
        <v>1</v>
      </c>
      <c r="O1675" t="str">
        <f>_xlfn.XLOOKUP(WB_cost[[#This Row],[Склад]]&amp;WB_cost[[#This Row],[Тип поставки]],StatTbl[Join],StatTbl[Status])</f>
        <v>Игнорируем</v>
      </c>
    </row>
    <row r="1676" spans="4:15" x14ac:dyDescent="0.45">
      <c r="D1676" t="s">
        <v>287</v>
      </c>
      <c r="E1676" t="s">
        <v>41</v>
      </c>
      <c r="F1676" t="s">
        <v>107</v>
      </c>
      <c r="M1676" t="b">
        <v>0</v>
      </c>
      <c r="N1676" t="b">
        <v>1</v>
      </c>
      <c r="O1676" t="str">
        <f>_xlfn.XLOOKUP(WB_cost[[#This Row],[Склад]]&amp;WB_cost[[#This Row],[Тип поставки]],StatTbl[Join],StatTbl[Status])</f>
        <v>Игнорируем</v>
      </c>
    </row>
    <row r="1677" spans="4:15" x14ac:dyDescent="0.45">
      <c r="D1677" t="s">
        <v>288</v>
      </c>
      <c r="E1677" t="s">
        <v>41</v>
      </c>
      <c r="F1677" t="s">
        <v>107</v>
      </c>
      <c r="M1677" t="b">
        <v>0</v>
      </c>
      <c r="N1677" t="b">
        <v>1</v>
      </c>
      <c r="O1677" t="str">
        <f>_xlfn.XLOOKUP(WB_cost[[#This Row],[Склад]]&amp;WB_cost[[#This Row],[Тип поставки]],StatTbl[Join],StatTbl[Status])</f>
        <v>Игнорируем</v>
      </c>
    </row>
    <row r="1678" spans="4:15" x14ac:dyDescent="0.45">
      <c r="D1678" t="s">
        <v>289</v>
      </c>
      <c r="E1678" t="s">
        <v>41</v>
      </c>
      <c r="F1678" t="s">
        <v>107</v>
      </c>
      <c r="M1678" t="b">
        <v>0</v>
      </c>
      <c r="N1678" t="b">
        <v>1</v>
      </c>
      <c r="O1678" t="str">
        <f>_xlfn.XLOOKUP(WB_cost[[#This Row],[Склад]]&amp;WB_cost[[#This Row],[Тип поставки]],StatTbl[Join],StatTbl[Status])</f>
        <v>Игнорируем</v>
      </c>
    </row>
    <row r="1679" spans="4:15" x14ac:dyDescent="0.45">
      <c r="D1679" t="s">
        <v>353</v>
      </c>
      <c r="E1679" t="s">
        <v>41</v>
      </c>
      <c r="F1679" t="s">
        <v>107</v>
      </c>
      <c r="M1679" t="b">
        <v>0</v>
      </c>
      <c r="N1679" t="b">
        <v>1</v>
      </c>
      <c r="O1679" t="str">
        <f>_xlfn.XLOOKUP(WB_cost[[#This Row],[Склад]]&amp;WB_cost[[#This Row],[Тип поставки]],StatTbl[Join],StatTbl[Status])</f>
        <v>Игнорируем</v>
      </c>
    </row>
    <row r="1680" spans="4:15" x14ac:dyDescent="0.45">
      <c r="D1680" t="s">
        <v>354</v>
      </c>
      <c r="E1680" t="s">
        <v>41</v>
      </c>
      <c r="F1680" t="s">
        <v>107</v>
      </c>
      <c r="M1680" t="b">
        <v>0</v>
      </c>
      <c r="N1680" t="b">
        <v>1</v>
      </c>
      <c r="O1680" t="str">
        <f>_xlfn.XLOOKUP(WB_cost[[#This Row],[Склад]]&amp;WB_cost[[#This Row],[Тип поставки]],StatTbl[Join],StatTbl[Status])</f>
        <v>Игнорируем</v>
      </c>
    </row>
    <row r="1681" spans="4:15" x14ac:dyDescent="0.45">
      <c r="D1681" t="s">
        <v>357</v>
      </c>
      <c r="E1681" t="s">
        <v>41</v>
      </c>
      <c r="F1681" t="s">
        <v>107</v>
      </c>
      <c r="M1681" t="b">
        <v>0</v>
      </c>
      <c r="N1681" t="b">
        <v>1</v>
      </c>
      <c r="O1681" t="str">
        <f>_xlfn.XLOOKUP(WB_cost[[#This Row],[Склад]]&amp;WB_cost[[#This Row],[Тип поставки]],StatTbl[Join],StatTbl[Status])</f>
        <v>Игнорируем</v>
      </c>
    </row>
    <row r="1682" spans="4:15" x14ac:dyDescent="0.45">
      <c r="D1682" t="s">
        <v>358</v>
      </c>
      <c r="E1682" t="s">
        <v>41</v>
      </c>
      <c r="F1682" t="s">
        <v>107</v>
      </c>
      <c r="M1682" t="b">
        <v>0</v>
      </c>
      <c r="N1682" t="b">
        <v>1</v>
      </c>
      <c r="O1682" t="str">
        <f>_xlfn.XLOOKUP(WB_cost[[#This Row],[Склад]]&amp;WB_cost[[#This Row],[Тип поставки]],StatTbl[Join],StatTbl[Status])</f>
        <v>Игнорируем</v>
      </c>
    </row>
    <row r="1683" spans="4:15" x14ac:dyDescent="0.45">
      <c r="D1683" t="s">
        <v>359</v>
      </c>
      <c r="E1683" t="s">
        <v>41</v>
      </c>
      <c r="F1683" t="s">
        <v>107</v>
      </c>
      <c r="M1683" t="b">
        <v>0</v>
      </c>
      <c r="N1683" t="b">
        <v>1</v>
      </c>
      <c r="O1683" t="str">
        <f>_xlfn.XLOOKUP(WB_cost[[#This Row],[Склад]]&amp;WB_cost[[#This Row],[Тип поставки]],StatTbl[Join],StatTbl[Status])</f>
        <v>Игнорируем</v>
      </c>
    </row>
    <row r="1684" spans="4:15" x14ac:dyDescent="0.45">
      <c r="D1684" t="s">
        <v>260</v>
      </c>
      <c r="E1684" t="s">
        <v>41</v>
      </c>
      <c r="F1684" t="s">
        <v>108</v>
      </c>
      <c r="G1684" t="s">
        <v>194</v>
      </c>
      <c r="H1684" t="s">
        <v>194</v>
      </c>
      <c r="I1684" t="s">
        <v>296</v>
      </c>
      <c r="J1684" t="s">
        <v>297</v>
      </c>
      <c r="K1684" t="s">
        <v>212</v>
      </c>
      <c r="M1684" t="b">
        <v>1</v>
      </c>
      <c r="N1684" t="b">
        <v>0</v>
      </c>
      <c r="O1684" t="str">
        <f>_xlfn.XLOOKUP(WB_cost[[#This Row],[Склад]]&amp;WB_cost[[#This Row],[Тип поставки]],StatTbl[Join],StatTbl[Status])</f>
        <v>Игнорируем</v>
      </c>
    </row>
    <row r="1685" spans="4:15" x14ac:dyDescent="0.45">
      <c r="D1685" t="s">
        <v>261</v>
      </c>
      <c r="E1685" t="s">
        <v>41</v>
      </c>
      <c r="F1685" t="s">
        <v>108</v>
      </c>
      <c r="G1685" t="s">
        <v>194</v>
      </c>
      <c r="H1685" t="s">
        <v>194</v>
      </c>
      <c r="I1685" t="s">
        <v>296</v>
      </c>
      <c r="J1685" t="s">
        <v>297</v>
      </c>
      <c r="K1685" t="s">
        <v>212</v>
      </c>
      <c r="M1685" t="b">
        <v>1</v>
      </c>
      <c r="N1685" t="b">
        <v>0</v>
      </c>
      <c r="O1685" t="str">
        <f>_xlfn.XLOOKUP(WB_cost[[#This Row],[Склад]]&amp;WB_cost[[#This Row],[Тип поставки]],StatTbl[Join],StatTbl[Status])</f>
        <v>Игнорируем</v>
      </c>
    </row>
    <row r="1686" spans="4:15" x14ac:dyDescent="0.45">
      <c r="D1686" t="s">
        <v>262</v>
      </c>
      <c r="E1686" t="s">
        <v>41</v>
      </c>
      <c r="F1686" t="s">
        <v>108</v>
      </c>
      <c r="G1686" t="s">
        <v>194</v>
      </c>
      <c r="H1686" t="s">
        <v>194</v>
      </c>
      <c r="I1686" t="s">
        <v>296</v>
      </c>
      <c r="J1686" t="s">
        <v>297</v>
      </c>
      <c r="K1686" t="s">
        <v>212</v>
      </c>
      <c r="M1686" t="b">
        <v>1</v>
      </c>
      <c r="N1686" t="b">
        <v>0</v>
      </c>
      <c r="O1686" t="str">
        <f>_xlfn.XLOOKUP(WB_cost[[#This Row],[Склад]]&amp;WB_cost[[#This Row],[Тип поставки]],StatTbl[Join],StatTbl[Status])</f>
        <v>Игнорируем</v>
      </c>
    </row>
    <row r="1687" spans="4:15" x14ac:dyDescent="0.45">
      <c r="D1687" t="s">
        <v>263</v>
      </c>
      <c r="E1687" t="s">
        <v>41</v>
      </c>
      <c r="F1687" t="s">
        <v>108</v>
      </c>
      <c r="G1687" t="s">
        <v>194</v>
      </c>
      <c r="H1687" t="s">
        <v>194</v>
      </c>
      <c r="I1687" t="s">
        <v>296</v>
      </c>
      <c r="J1687" t="s">
        <v>297</v>
      </c>
      <c r="K1687" t="s">
        <v>212</v>
      </c>
      <c r="M1687" t="b">
        <v>1</v>
      </c>
      <c r="N1687" t="b">
        <v>0</v>
      </c>
      <c r="O1687" t="str">
        <f>_xlfn.XLOOKUP(WB_cost[[#This Row],[Склад]]&amp;WB_cost[[#This Row],[Тип поставки]],StatTbl[Join],StatTbl[Status])</f>
        <v>Игнорируем</v>
      </c>
    </row>
    <row r="1688" spans="4:15" x14ac:dyDescent="0.45">
      <c r="D1688" t="s">
        <v>264</v>
      </c>
      <c r="E1688" t="s">
        <v>41</v>
      </c>
      <c r="F1688" t="s">
        <v>108</v>
      </c>
      <c r="G1688" t="s">
        <v>194</v>
      </c>
      <c r="H1688" t="s">
        <v>194</v>
      </c>
      <c r="I1688" t="s">
        <v>296</v>
      </c>
      <c r="J1688" t="s">
        <v>297</v>
      </c>
      <c r="K1688" t="s">
        <v>212</v>
      </c>
      <c r="M1688" t="b">
        <v>1</v>
      </c>
      <c r="N1688" t="b">
        <v>0</v>
      </c>
      <c r="O1688" t="str">
        <f>_xlfn.XLOOKUP(WB_cost[[#This Row],[Склад]]&amp;WB_cost[[#This Row],[Тип поставки]],StatTbl[Join],StatTbl[Status])</f>
        <v>Игнорируем</v>
      </c>
    </row>
    <row r="1689" spans="4:15" x14ac:dyDescent="0.45">
      <c r="D1689" t="s">
        <v>285</v>
      </c>
      <c r="E1689" t="s">
        <v>41</v>
      </c>
      <c r="F1689" t="s">
        <v>108</v>
      </c>
      <c r="G1689" t="s">
        <v>194</v>
      </c>
      <c r="H1689" t="s">
        <v>194</v>
      </c>
      <c r="I1689" t="s">
        <v>296</v>
      </c>
      <c r="J1689" t="s">
        <v>297</v>
      </c>
      <c r="K1689" t="s">
        <v>212</v>
      </c>
      <c r="M1689" t="b">
        <v>1</v>
      </c>
      <c r="N1689" t="b">
        <v>0</v>
      </c>
      <c r="O1689" t="str">
        <f>_xlfn.XLOOKUP(WB_cost[[#This Row],[Склад]]&amp;WB_cost[[#This Row],[Тип поставки]],StatTbl[Join],StatTbl[Status])</f>
        <v>Игнорируем</v>
      </c>
    </row>
    <row r="1690" spans="4:15" x14ac:dyDescent="0.45">
      <c r="D1690" t="s">
        <v>286</v>
      </c>
      <c r="E1690" t="s">
        <v>41</v>
      </c>
      <c r="F1690" t="s">
        <v>108</v>
      </c>
      <c r="G1690" t="s">
        <v>194</v>
      </c>
      <c r="H1690" t="s">
        <v>194</v>
      </c>
      <c r="I1690" t="s">
        <v>296</v>
      </c>
      <c r="J1690" t="s">
        <v>297</v>
      </c>
      <c r="K1690" t="s">
        <v>212</v>
      </c>
      <c r="M1690" t="b">
        <v>1</v>
      </c>
      <c r="N1690" t="b">
        <v>0</v>
      </c>
      <c r="O1690" t="str">
        <f>_xlfn.XLOOKUP(WB_cost[[#This Row],[Склад]]&amp;WB_cost[[#This Row],[Тип поставки]],StatTbl[Join],StatTbl[Status])</f>
        <v>Игнорируем</v>
      </c>
    </row>
    <row r="1691" spans="4:15" x14ac:dyDescent="0.45">
      <c r="D1691" t="s">
        <v>287</v>
      </c>
      <c r="E1691" t="s">
        <v>41</v>
      </c>
      <c r="F1691" t="s">
        <v>108</v>
      </c>
      <c r="G1691" t="s">
        <v>194</v>
      </c>
      <c r="H1691" t="s">
        <v>194</v>
      </c>
      <c r="I1691" t="s">
        <v>296</v>
      </c>
      <c r="J1691" t="s">
        <v>297</v>
      </c>
      <c r="K1691" t="s">
        <v>212</v>
      </c>
      <c r="M1691" t="b">
        <v>1</v>
      </c>
      <c r="N1691" t="b">
        <v>0</v>
      </c>
      <c r="O1691" t="str">
        <f>_xlfn.XLOOKUP(WB_cost[[#This Row],[Склад]]&amp;WB_cost[[#This Row],[Тип поставки]],StatTbl[Join],StatTbl[Status])</f>
        <v>Игнорируем</v>
      </c>
    </row>
    <row r="1692" spans="4:15" x14ac:dyDescent="0.45">
      <c r="D1692" t="s">
        <v>288</v>
      </c>
      <c r="E1692" t="s">
        <v>41</v>
      </c>
      <c r="F1692" t="s">
        <v>108</v>
      </c>
      <c r="G1692" t="s">
        <v>194</v>
      </c>
      <c r="H1692" t="s">
        <v>194</v>
      </c>
      <c r="I1692" t="s">
        <v>296</v>
      </c>
      <c r="J1692" t="s">
        <v>297</v>
      </c>
      <c r="K1692" t="s">
        <v>212</v>
      </c>
      <c r="M1692" t="b">
        <v>1</v>
      </c>
      <c r="N1692" t="b">
        <v>0</v>
      </c>
      <c r="O1692" t="str">
        <f>_xlfn.XLOOKUP(WB_cost[[#This Row],[Склад]]&amp;WB_cost[[#This Row],[Тип поставки]],StatTbl[Join],StatTbl[Status])</f>
        <v>Игнорируем</v>
      </c>
    </row>
    <row r="1693" spans="4:15" x14ac:dyDescent="0.45">
      <c r="D1693" t="s">
        <v>289</v>
      </c>
      <c r="E1693" t="s">
        <v>41</v>
      </c>
      <c r="F1693" t="s">
        <v>108</v>
      </c>
      <c r="G1693" t="s">
        <v>194</v>
      </c>
      <c r="H1693" t="s">
        <v>194</v>
      </c>
      <c r="I1693" t="s">
        <v>296</v>
      </c>
      <c r="J1693" t="s">
        <v>297</v>
      </c>
      <c r="K1693" t="s">
        <v>212</v>
      </c>
      <c r="M1693" t="b">
        <v>1</v>
      </c>
      <c r="N1693" t="b">
        <v>0</v>
      </c>
      <c r="O1693" t="str">
        <f>_xlfn.XLOOKUP(WB_cost[[#This Row],[Склад]]&amp;WB_cost[[#This Row],[Тип поставки]],StatTbl[Join],StatTbl[Status])</f>
        <v>Игнорируем</v>
      </c>
    </row>
    <row r="1694" spans="4:15" x14ac:dyDescent="0.45">
      <c r="D1694" t="s">
        <v>353</v>
      </c>
      <c r="E1694" t="s">
        <v>41</v>
      </c>
      <c r="F1694" t="s">
        <v>108</v>
      </c>
      <c r="G1694" t="s">
        <v>194</v>
      </c>
      <c r="H1694" t="s">
        <v>194</v>
      </c>
      <c r="I1694" t="s">
        <v>296</v>
      </c>
      <c r="J1694" t="s">
        <v>297</v>
      </c>
      <c r="K1694" t="s">
        <v>212</v>
      </c>
      <c r="M1694" t="b">
        <v>1</v>
      </c>
      <c r="N1694" t="b">
        <v>0</v>
      </c>
      <c r="O1694" t="str">
        <f>_xlfn.XLOOKUP(WB_cost[[#This Row],[Склад]]&amp;WB_cost[[#This Row],[Тип поставки]],StatTbl[Join],StatTbl[Status])</f>
        <v>Игнорируем</v>
      </c>
    </row>
    <row r="1695" spans="4:15" x14ac:dyDescent="0.45">
      <c r="D1695" t="s">
        <v>354</v>
      </c>
      <c r="E1695" t="s">
        <v>41</v>
      </c>
      <c r="F1695" t="s">
        <v>108</v>
      </c>
      <c r="G1695" t="s">
        <v>194</v>
      </c>
      <c r="H1695" t="s">
        <v>194</v>
      </c>
      <c r="I1695" t="s">
        <v>296</v>
      </c>
      <c r="J1695" t="s">
        <v>297</v>
      </c>
      <c r="K1695" t="s">
        <v>212</v>
      </c>
      <c r="M1695" t="b">
        <v>1</v>
      </c>
      <c r="N1695" t="b">
        <v>0</v>
      </c>
      <c r="O1695" t="str">
        <f>_xlfn.XLOOKUP(WB_cost[[#This Row],[Склад]]&amp;WB_cost[[#This Row],[Тип поставки]],StatTbl[Join],StatTbl[Status])</f>
        <v>Игнорируем</v>
      </c>
    </row>
    <row r="1696" spans="4:15" x14ac:dyDescent="0.45">
      <c r="D1696" t="s">
        <v>357</v>
      </c>
      <c r="E1696" t="s">
        <v>41</v>
      </c>
      <c r="F1696" t="s">
        <v>108</v>
      </c>
      <c r="G1696" t="s">
        <v>194</v>
      </c>
      <c r="H1696" t="s">
        <v>194</v>
      </c>
      <c r="I1696" t="s">
        <v>296</v>
      </c>
      <c r="J1696" t="s">
        <v>297</v>
      </c>
      <c r="K1696" t="s">
        <v>212</v>
      </c>
      <c r="M1696" t="b">
        <v>1</v>
      </c>
      <c r="N1696" t="b">
        <v>0</v>
      </c>
      <c r="O1696" t="str">
        <f>_xlfn.XLOOKUP(WB_cost[[#This Row],[Склад]]&amp;WB_cost[[#This Row],[Тип поставки]],StatTbl[Join],StatTbl[Status])</f>
        <v>Игнорируем</v>
      </c>
    </row>
    <row r="1697" spans="4:15" x14ac:dyDescent="0.45">
      <c r="D1697" t="s">
        <v>358</v>
      </c>
      <c r="E1697" t="s">
        <v>41</v>
      </c>
      <c r="F1697" t="s">
        <v>108</v>
      </c>
      <c r="G1697" t="s">
        <v>194</v>
      </c>
      <c r="H1697" t="s">
        <v>194</v>
      </c>
      <c r="I1697" t="s">
        <v>296</v>
      </c>
      <c r="J1697" t="s">
        <v>297</v>
      </c>
      <c r="K1697" t="s">
        <v>212</v>
      </c>
      <c r="M1697" t="b">
        <v>1</v>
      </c>
      <c r="N1697" t="b">
        <v>0</v>
      </c>
      <c r="O1697" t="str">
        <f>_xlfn.XLOOKUP(WB_cost[[#This Row],[Склад]]&amp;WB_cost[[#This Row],[Тип поставки]],StatTbl[Join],StatTbl[Status])</f>
        <v>Игнорируем</v>
      </c>
    </row>
    <row r="1698" spans="4:15" x14ac:dyDescent="0.45">
      <c r="D1698" t="s">
        <v>359</v>
      </c>
      <c r="E1698" t="s">
        <v>41</v>
      </c>
      <c r="F1698" t="s">
        <v>108</v>
      </c>
      <c r="G1698" t="s">
        <v>194</v>
      </c>
      <c r="H1698" t="s">
        <v>194</v>
      </c>
      <c r="I1698" t="s">
        <v>296</v>
      </c>
      <c r="J1698" t="s">
        <v>297</v>
      </c>
      <c r="K1698" t="s">
        <v>212</v>
      </c>
      <c r="M1698" t="b">
        <v>1</v>
      </c>
      <c r="N1698" t="b">
        <v>0</v>
      </c>
      <c r="O1698" t="str">
        <f>_xlfn.XLOOKUP(WB_cost[[#This Row],[Склад]]&amp;WB_cost[[#This Row],[Тип поставки]],StatTbl[Join],StatTbl[Status])</f>
        <v>Игнорируем</v>
      </c>
    </row>
    <row r="1699" spans="4:15" x14ac:dyDescent="0.45">
      <c r="D1699" t="s">
        <v>260</v>
      </c>
      <c r="E1699" t="s">
        <v>41</v>
      </c>
      <c r="F1699" t="s">
        <v>6</v>
      </c>
      <c r="M1699" t="b">
        <v>0</v>
      </c>
      <c r="N1699" t="b">
        <v>1</v>
      </c>
      <c r="O1699" t="str">
        <f>_xlfn.XLOOKUP(WB_cost[[#This Row],[Склад]]&amp;WB_cost[[#This Row],[Тип поставки]],StatTbl[Join],StatTbl[Status])</f>
        <v>Игнорируем</v>
      </c>
    </row>
    <row r="1700" spans="4:15" x14ac:dyDescent="0.45">
      <c r="D1700" t="s">
        <v>261</v>
      </c>
      <c r="E1700" t="s">
        <v>41</v>
      </c>
      <c r="F1700" t="s">
        <v>6</v>
      </c>
      <c r="M1700" t="b">
        <v>0</v>
      </c>
      <c r="N1700" t="b">
        <v>1</v>
      </c>
      <c r="O1700" t="str">
        <f>_xlfn.XLOOKUP(WB_cost[[#This Row],[Склад]]&amp;WB_cost[[#This Row],[Тип поставки]],StatTbl[Join],StatTbl[Status])</f>
        <v>Игнорируем</v>
      </c>
    </row>
    <row r="1701" spans="4:15" x14ac:dyDescent="0.45">
      <c r="D1701" t="s">
        <v>262</v>
      </c>
      <c r="E1701" t="s">
        <v>41</v>
      </c>
      <c r="F1701" t="s">
        <v>6</v>
      </c>
      <c r="M1701" t="b">
        <v>0</v>
      </c>
      <c r="N1701" t="b">
        <v>1</v>
      </c>
      <c r="O1701" t="str">
        <f>_xlfn.XLOOKUP(WB_cost[[#This Row],[Склад]]&amp;WB_cost[[#This Row],[Тип поставки]],StatTbl[Join],StatTbl[Status])</f>
        <v>Игнорируем</v>
      </c>
    </row>
    <row r="1702" spans="4:15" x14ac:dyDescent="0.45">
      <c r="D1702" t="s">
        <v>263</v>
      </c>
      <c r="E1702" t="s">
        <v>41</v>
      </c>
      <c r="F1702" t="s">
        <v>6</v>
      </c>
      <c r="M1702" t="b">
        <v>0</v>
      </c>
      <c r="N1702" t="b">
        <v>1</v>
      </c>
      <c r="O1702" t="str">
        <f>_xlfn.XLOOKUP(WB_cost[[#This Row],[Склад]]&amp;WB_cost[[#This Row],[Тип поставки]],StatTbl[Join],StatTbl[Status])</f>
        <v>Игнорируем</v>
      </c>
    </row>
    <row r="1703" spans="4:15" x14ac:dyDescent="0.45">
      <c r="D1703" t="s">
        <v>264</v>
      </c>
      <c r="E1703" t="s">
        <v>41</v>
      </c>
      <c r="F1703" t="s">
        <v>6</v>
      </c>
      <c r="M1703" t="b">
        <v>0</v>
      </c>
      <c r="N1703" t="b">
        <v>1</v>
      </c>
      <c r="O1703" t="str">
        <f>_xlfn.XLOOKUP(WB_cost[[#This Row],[Склад]]&amp;WB_cost[[#This Row],[Тип поставки]],StatTbl[Join],StatTbl[Status])</f>
        <v>Игнорируем</v>
      </c>
    </row>
    <row r="1704" spans="4:15" x14ac:dyDescent="0.45">
      <c r="D1704" t="s">
        <v>285</v>
      </c>
      <c r="E1704" t="s">
        <v>41</v>
      </c>
      <c r="F1704" t="s">
        <v>6</v>
      </c>
      <c r="M1704" t="b">
        <v>0</v>
      </c>
      <c r="N1704" t="b">
        <v>1</v>
      </c>
      <c r="O1704" t="str">
        <f>_xlfn.XLOOKUP(WB_cost[[#This Row],[Склад]]&amp;WB_cost[[#This Row],[Тип поставки]],StatTbl[Join],StatTbl[Status])</f>
        <v>Игнорируем</v>
      </c>
    </row>
    <row r="1705" spans="4:15" x14ac:dyDescent="0.45">
      <c r="D1705" t="s">
        <v>286</v>
      </c>
      <c r="E1705" t="s">
        <v>41</v>
      </c>
      <c r="F1705" t="s">
        <v>6</v>
      </c>
      <c r="M1705" t="b">
        <v>0</v>
      </c>
      <c r="N1705" t="b">
        <v>1</v>
      </c>
      <c r="O1705" t="str">
        <f>_xlfn.XLOOKUP(WB_cost[[#This Row],[Склад]]&amp;WB_cost[[#This Row],[Тип поставки]],StatTbl[Join],StatTbl[Status])</f>
        <v>Игнорируем</v>
      </c>
    </row>
    <row r="1706" spans="4:15" x14ac:dyDescent="0.45">
      <c r="D1706" t="s">
        <v>287</v>
      </c>
      <c r="E1706" t="s">
        <v>41</v>
      </c>
      <c r="F1706" t="s">
        <v>6</v>
      </c>
      <c r="M1706" t="b">
        <v>0</v>
      </c>
      <c r="N1706" t="b">
        <v>1</v>
      </c>
      <c r="O1706" t="str">
        <f>_xlfn.XLOOKUP(WB_cost[[#This Row],[Склад]]&amp;WB_cost[[#This Row],[Тип поставки]],StatTbl[Join],StatTbl[Status])</f>
        <v>Игнорируем</v>
      </c>
    </row>
    <row r="1707" spans="4:15" x14ac:dyDescent="0.45">
      <c r="D1707" t="s">
        <v>288</v>
      </c>
      <c r="E1707" t="s">
        <v>41</v>
      </c>
      <c r="F1707" t="s">
        <v>6</v>
      </c>
      <c r="M1707" t="b">
        <v>0</v>
      </c>
      <c r="N1707" t="b">
        <v>1</v>
      </c>
      <c r="O1707" t="str">
        <f>_xlfn.XLOOKUP(WB_cost[[#This Row],[Склад]]&amp;WB_cost[[#This Row],[Тип поставки]],StatTbl[Join],StatTbl[Status])</f>
        <v>Игнорируем</v>
      </c>
    </row>
    <row r="1708" spans="4:15" x14ac:dyDescent="0.45">
      <c r="D1708" t="s">
        <v>289</v>
      </c>
      <c r="E1708" t="s">
        <v>41</v>
      </c>
      <c r="F1708" t="s">
        <v>6</v>
      </c>
      <c r="M1708" t="b">
        <v>0</v>
      </c>
      <c r="N1708" t="b">
        <v>1</v>
      </c>
      <c r="O1708" t="str">
        <f>_xlfn.XLOOKUP(WB_cost[[#This Row],[Склад]]&amp;WB_cost[[#This Row],[Тип поставки]],StatTbl[Join],StatTbl[Status])</f>
        <v>Игнорируем</v>
      </c>
    </row>
    <row r="1709" spans="4:15" x14ac:dyDescent="0.45">
      <c r="D1709" t="s">
        <v>353</v>
      </c>
      <c r="E1709" t="s">
        <v>41</v>
      </c>
      <c r="F1709" t="s">
        <v>6</v>
      </c>
      <c r="M1709" t="b">
        <v>0</v>
      </c>
      <c r="N1709" t="b">
        <v>1</v>
      </c>
      <c r="O1709" t="str">
        <f>_xlfn.XLOOKUP(WB_cost[[#This Row],[Склад]]&amp;WB_cost[[#This Row],[Тип поставки]],StatTbl[Join],StatTbl[Status])</f>
        <v>Игнорируем</v>
      </c>
    </row>
    <row r="1710" spans="4:15" x14ac:dyDescent="0.45">
      <c r="D1710" t="s">
        <v>354</v>
      </c>
      <c r="E1710" t="s">
        <v>41</v>
      </c>
      <c r="F1710" t="s">
        <v>6</v>
      </c>
      <c r="M1710" t="b">
        <v>0</v>
      </c>
      <c r="N1710" t="b">
        <v>1</v>
      </c>
      <c r="O1710" t="str">
        <f>_xlfn.XLOOKUP(WB_cost[[#This Row],[Склад]]&amp;WB_cost[[#This Row],[Тип поставки]],StatTbl[Join],StatTbl[Status])</f>
        <v>Игнорируем</v>
      </c>
    </row>
    <row r="1711" spans="4:15" x14ac:dyDescent="0.45">
      <c r="D1711" t="s">
        <v>357</v>
      </c>
      <c r="E1711" t="s">
        <v>41</v>
      </c>
      <c r="F1711" t="s">
        <v>6</v>
      </c>
      <c r="M1711" t="b">
        <v>0</v>
      </c>
      <c r="N1711" t="b">
        <v>1</v>
      </c>
      <c r="O1711" t="str">
        <f>_xlfn.XLOOKUP(WB_cost[[#This Row],[Склад]]&amp;WB_cost[[#This Row],[Тип поставки]],StatTbl[Join],StatTbl[Status])</f>
        <v>Игнорируем</v>
      </c>
    </row>
    <row r="1712" spans="4:15" x14ac:dyDescent="0.45">
      <c r="D1712" t="s">
        <v>358</v>
      </c>
      <c r="E1712" t="s">
        <v>41</v>
      </c>
      <c r="F1712" t="s">
        <v>6</v>
      </c>
      <c r="M1712" t="b">
        <v>0</v>
      </c>
      <c r="N1712" t="b">
        <v>1</v>
      </c>
      <c r="O1712" t="str">
        <f>_xlfn.XLOOKUP(WB_cost[[#This Row],[Склад]]&amp;WB_cost[[#This Row],[Тип поставки]],StatTbl[Join],StatTbl[Status])</f>
        <v>Игнорируем</v>
      </c>
    </row>
    <row r="1713" spans="4:15" x14ac:dyDescent="0.45">
      <c r="D1713" t="s">
        <v>359</v>
      </c>
      <c r="E1713" t="s">
        <v>41</v>
      </c>
      <c r="F1713" t="s">
        <v>6</v>
      </c>
      <c r="M1713" t="b">
        <v>0</v>
      </c>
      <c r="N1713" t="b">
        <v>1</v>
      </c>
      <c r="O1713" t="str">
        <f>_xlfn.XLOOKUP(WB_cost[[#This Row],[Склад]]&amp;WB_cost[[#This Row],[Тип поставки]],StatTbl[Join],StatTbl[Status])</f>
        <v>Игнорируем</v>
      </c>
    </row>
    <row r="1714" spans="4:15" x14ac:dyDescent="0.45">
      <c r="D1714" t="s">
        <v>260</v>
      </c>
      <c r="E1714" t="s">
        <v>44</v>
      </c>
      <c r="F1714" t="s">
        <v>107</v>
      </c>
      <c r="M1714" t="b">
        <v>1</v>
      </c>
      <c r="N1714" t="b">
        <v>1</v>
      </c>
      <c r="O1714" t="str">
        <f>_xlfn.XLOOKUP(WB_cost[[#This Row],[Склад]]&amp;WB_cost[[#This Row],[Тип поставки]],StatTbl[Join],StatTbl[Status])</f>
        <v>Игнорируем</v>
      </c>
    </row>
    <row r="1715" spans="4:15" x14ac:dyDescent="0.45">
      <c r="D1715" t="s">
        <v>261</v>
      </c>
      <c r="E1715" t="s">
        <v>44</v>
      </c>
      <c r="F1715" t="s">
        <v>107</v>
      </c>
      <c r="M1715" t="b">
        <v>1</v>
      </c>
      <c r="N1715" t="b">
        <v>1</v>
      </c>
      <c r="O1715" t="str">
        <f>_xlfn.XLOOKUP(WB_cost[[#This Row],[Склад]]&amp;WB_cost[[#This Row],[Тип поставки]],StatTbl[Join],StatTbl[Status])</f>
        <v>Игнорируем</v>
      </c>
    </row>
    <row r="1716" spans="4:15" x14ac:dyDescent="0.45">
      <c r="D1716" t="s">
        <v>262</v>
      </c>
      <c r="E1716" t="s">
        <v>44</v>
      </c>
      <c r="F1716" t="s">
        <v>107</v>
      </c>
      <c r="M1716" t="b">
        <v>1</v>
      </c>
      <c r="N1716" t="b">
        <v>1</v>
      </c>
      <c r="O1716" t="str">
        <f>_xlfn.XLOOKUP(WB_cost[[#This Row],[Склад]]&amp;WB_cost[[#This Row],[Тип поставки]],StatTbl[Join],StatTbl[Status])</f>
        <v>Игнорируем</v>
      </c>
    </row>
    <row r="1717" spans="4:15" x14ac:dyDescent="0.45">
      <c r="D1717" t="s">
        <v>263</v>
      </c>
      <c r="E1717" t="s">
        <v>44</v>
      </c>
      <c r="F1717" t="s">
        <v>107</v>
      </c>
      <c r="M1717" t="b">
        <v>1</v>
      </c>
      <c r="N1717" t="b">
        <v>1</v>
      </c>
      <c r="O1717" t="str">
        <f>_xlfn.XLOOKUP(WB_cost[[#This Row],[Склад]]&amp;WB_cost[[#This Row],[Тип поставки]],StatTbl[Join],StatTbl[Status])</f>
        <v>Игнорируем</v>
      </c>
    </row>
    <row r="1718" spans="4:15" x14ac:dyDescent="0.45">
      <c r="D1718" t="s">
        <v>264</v>
      </c>
      <c r="E1718" t="s">
        <v>44</v>
      </c>
      <c r="F1718" t="s">
        <v>107</v>
      </c>
      <c r="M1718" t="b">
        <v>1</v>
      </c>
      <c r="N1718" t="b">
        <v>1</v>
      </c>
      <c r="O1718" t="str">
        <f>_xlfn.XLOOKUP(WB_cost[[#This Row],[Склад]]&amp;WB_cost[[#This Row],[Тип поставки]],StatTbl[Join],StatTbl[Status])</f>
        <v>Игнорируем</v>
      </c>
    </row>
    <row r="1719" spans="4:15" x14ac:dyDescent="0.45">
      <c r="D1719" t="s">
        <v>285</v>
      </c>
      <c r="E1719" t="s">
        <v>44</v>
      </c>
      <c r="F1719" t="s">
        <v>107</v>
      </c>
      <c r="M1719" t="b">
        <v>1</v>
      </c>
      <c r="N1719" t="b">
        <v>1</v>
      </c>
      <c r="O1719" t="str">
        <f>_xlfn.XLOOKUP(WB_cost[[#This Row],[Склад]]&amp;WB_cost[[#This Row],[Тип поставки]],StatTbl[Join],StatTbl[Status])</f>
        <v>Игнорируем</v>
      </c>
    </row>
    <row r="1720" spans="4:15" x14ac:dyDescent="0.45">
      <c r="D1720" t="s">
        <v>286</v>
      </c>
      <c r="E1720" t="s">
        <v>44</v>
      </c>
      <c r="F1720" t="s">
        <v>107</v>
      </c>
      <c r="M1720" t="b">
        <v>1</v>
      </c>
      <c r="N1720" t="b">
        <v>1</v>
      </c>
      <c r="O1720" t="str">
        <f>_xlfn.XLOOKUP(WB_cost[[#This Row],[Склад]]&amp;WB_cost[[#This Row],[Тип поставки]],StatTbl[Join],StatTbl[Status])</f>
        <v>Игнорируем</v>
      </c>
    </row>
    <row r="1721" spans="4:15" x14ac:dyDescent="0.45">
      <c r="D1721" t="s">
        <v>287</v>
      </c>
      <c r="E1721" t="s">
        <v>44</v>
      </c>
      <c r="F1721" t="s">
        <v>107</v>
      </c>
      <c r="M1721" t="b">
        <v>1</v>
      </c>
      <c r="N1721" t="b">
        <v>1</v>
      </c>
      <c r="O1721" t="str">
        <f>_xlfn.XLOOKUP(WB_cost[[#This Row],[Склад]]&amp;WB_cost[[#This Row],[Тип поставки]],StatTbl[Join],StatTbl[Status])</f>
        <v>Игнорируем</v>
      </c>
    </row>
    <row r="1722" spans="4:15" x14ac:dyDescent="0.45">
      <c r="D1722" t="s">
        <v>288</v>
      </c>
      <c r="E1722" t="s">
        <v>44</v>
      </c>
      <c r="F1722" t="s">
        <v>107</v>
      </c>
      <c r="M1722" t="b">
        <v>1</v>
      </c>
      <c r="N1722" t="b">
        <v>1</v>
      </c>
      <c r="O1722" t="str">
        <f>_xlfn.XLOOKUP(WB_cost[[#This Row],[Склад]]&amp;WB_cost[[#This Row],[Тип поставки]],StatTbl[Join],StatTbl[Status])</f>
        <v>Игнорируем</v>
      </c>
    </row>
    <row r="1723" spans="4:15" x14ac:dyDescent="0.45">
      <c r="D1723" t="s">
        <v>289</v>
      </c>
      <c r="E1723" t="s">
        <v>44</v>
      </c>
      <c r="F1723" t="s">
        <v>107</v>
      </c>
      <c r="M1723" t="b">
        <v>1</v>
      </c>
      <c r="N1723" t="b">
        <v>1</v>
      </c>
      <c r="O1723" t="str">
        <f>_xlfn.XLOOKUP(WB_cost[[#This Row],[Склад]]&amp;WB_cost[[#This Row],[Тип поставки]],StatTbl[Join],StatTbl[Status])</f>
        <v>Игнорируем</v>
      </c>
    </row>
    <row r="1724" spans="4:15" x14ac:dyDescent="0.45">
      <c r="D1724" t="s">
        <v>353</v>
      </c>
      <c r="E1724" t="s">
        <v>44</v>
      </c>
      <c r="F1724" t="s">
        <v>107</v>
      </c>
      <c r="M1724" t="b">
        <v>1</v>
      </c>
      <c r="N1724" t="b">
        <v>1</v>
      </c>
      <c r="O1724" t="str">
        <f>_xlfn.XLOOKUP(WB_cost[[#This Row],[Склад]]&amp;WB_cost[[#This Row],[Тип поставки]],StatTbl[Join],StatTbl[Status])</f>
        <v>Игнорируем</v>
      </c>
    </row>
    <row r="1725" spans="4:15" x14ac:dyDescent="0.45">
      <c r="D1725" t="s">
        <v>354</v>
      </c>
      <c r="E1725" t="s">
        <v>44</v>
      </c>
      <c r="F1725" t="s">
        <v>107</v>
      </c>
      <c r="M1725" t="b">
        <v>1</v>
      </c>
      <c r="N1725" t="b">
        <v>1</v>
      </c>
      <c r="O1725" t="str">
        <f>_xlfn.XLOOKUP(WB_cost[[#This Row],[Склад]]&amp;WB_cost[[#This Row],[Тип поставки]],StatTbl[Join],StatTbl[Status])</f>
        <v>Игнорируем</v>
      </c>
    </row>
    <row r="1726" spans="4:15" x14ac:dyDescent="0.45">
      <c r="D1726" t="s">
        <v>357</v>
      </c>
      <c r="E1726" t="s">
        <v>44</v>
      </c>
      <c r="F1726" t="s">
        <v>107</v>
      </c>
      <c r="M1726" t="b">
        <v>1</v>
      </c>
      <c r="N1726" t="b">
        <v>1</v>
      </c>
      <c r="O1726" t="str">
        <f>_xlfn.XLOOKUP(WB_cost[[#This Row],[Склад]]&amp;WB_cost[[#This Row],[Тип поставки]],StatTbl[Join],StatTbl[Status])</f>
        <v>Игнорируем</v>
      </c>
    </row>
    <row r="1727" spans="4:15" x14ac:dyDescent="0.45">
      <c r="D1727" t="s">
        <v>358</v>
      </c>
      <c r="E1727" t="s">
        <v>44</v>
      </c>
      <c r="F1727" t="s">
        <v>107</v>
      </c>
      <c r="M1727" t="b">
        <v>1</v>
      </c>
      <c r="N1727" t="b">
        <v>1</v>
      </c>
      <c r="O1727" t="str">
        <f>_xlfn.XLOOKUP(WB_cost[[#This Row],[Склад]]&amp;WB_cost[[#This Row],[Тип поставки]],StatTbl[Join],StatTbl[Status])</f>
        <v>Игнорируем</v>
      </c>
    </row>
    <row r="1728" spans="4:15" x14ac:dyDescent="0.45">
      <c r="D1728" t="s">
        <v>359</v>
      </c>
      <c r="E1728" t="s">
        <v>44</v>
      </c>
      <c r="F1728" t="s">
        <v>107</v>
      </c>
      <c r="M1728" t="b">
        <v>1</v>
      </c>
      <c r="N1728" t="b">
        <v>1</v>
      </c>
      <c r="O1728" t="str">
        <f>_xlfn.XLOOKUP(WB_cost[[#This Row],[Склад]]&amp;WB_cost[[#This Row],[Тип поставки]],StatTbl[Join],StatTbl[Status])</f>
        <v>Игнорируем</v>
      </c>
    </row>
    <row r="1729" spans="4:15" x14ac:dyDescent="0.45">
      <c r="D1729" t="s">
        <v>260</v>
      </c>
      <c r="E1729" t="s">
        <v>44</v>
      </c>
      <c r="F1729" t="s">
        <v>108</v>
      </c>
      <c r="M1729" t="b">
        <v>1</v>
      </c>
      <c r="N1729" t="b">
        <v>1</v>
      </c>
      <c r="O1729" t="str">
        <f>_xlfn.XLOOKUP(WB_cost[[#This Row],[Склад]]&amp;WB_cost[[#This Row],[Тип поставки]],StatTbl[Join],StatTbl[Status])</f>
        <v>Игнорируем</v>
      </c>
    </row>
    <row r="1730" spans="4:15" x14ac:dyDescent="0.45">
      <c r="D1730" t="s">
        <v>261</v>
      </c>
      <c r="E1730" t="s">
        <v>44</v>
      </c>
      <c r="F1730" t="s">
        <v>108</v>
      </c>
      <c r="M1730" t="b">
        <v>1</v>
      </c>
      <c r="N1730" t="b">
        <v>1</v>
      </c>
      <c r="O1730" t="str">
        <f>_xlfn.XLOOKUP(WB_cost[[#This Row],[Склад]]&amp;WB_cost[[#This Row],[Тип поставки]],StatTbl[Join],StatTbl[Status])</f>
        <v>Игнорируем</v>
      </c>
    </row>
    <row r="1731" spans="4:15" x14ac:dyDescent="0.45">
      <c r="D1731" t="s">
        <v>262</v>
      </c>
      <c r="E1731" t="s">
        <v>44</v>
      </c>
      <c r="F1731" t="s">
        <v>108</v>
      </c>
      <c r="M1731" t="b">
        <v>1</v>
      </c>
      <c r="N1731" t="b">
        <v>1</v>
      </c>
      <c r="O1731" t="str">
        <f>_xlfn.XLOOKUP(WB_cost[[#This Row],[Склад]]&amp;WB_cost[[#This Row],[Тип поставки]],StatTbl[Join],StatTbl[Status])</f>
        <v>Игнорируем</v>
      </c>
    </row>
    <row r="1732" spans="4:15" x14ac:dyDescent="0.45">
      <c r="D1732" t="s">
        <v>263</v>
      </c>
      <c r="E1732" t="s">
        <v>44</v>
      </c>
      <c r="F1732" t="s">
        <v>108</v>
      </c>
      <c r="M1732" t="b">
        <v>1</v>
      </c>
      <c r="N1732" t="b">
        <v>1</v>
      </c>
      <c r="O1732" t="str">
        <f>_xlfn.XLOOKUP(WB_cost[[#This Row],[Склад]]&amp;WB_cost[[#This Row],[Тип поставки]],StatTbl[Join],StatTbl[Status])</f>
        <v>Игнорируем</v>
      </c>
    </row>
    <row r="1733" spans="4:15" x14ac:dyDescent="0.45">
      <c r="D1733" t="s">
        <v>264</v>
      </c>
      <c r="E1733" t="s">
        <v>44</v>
      </c>
      <c r="F1733" t="s">
        <v>108</v>
      </c>
      <c r="M1733" t="b">
        <v>1</v>
      </c>
      <c r="N1733" t="b">
        <v>1</v>
      </c>
      <c r="O1733" t="str">
        <f>_xlfn.XLOOKUP(WB_cost[[#This Row],[Склад]]&amp;WB_cost[[#This Row],[Тип поставки]],StatTbl[Join],StatTbl[Status])</f>
        <v>Игнорируем</v>
      </c>
    </row>
    <row r="1734" spans="4:15" x14ac:dyDescent="0.45">
      <c r="D1734" t="s">
        <v>285</v>
      </c>
      <c r="E1734" t="s">
        <v>44</v>
      </c>
      <c r="F1734" t="s">
        <v>108</v>
      </c>
      <c r="M1734" t="b">
        <v>1</v>
      </c>
      <c r="N1734" t="b">
        <v>1</v>
      </c>
      <c r="O1734" t="str">
        <f>_xlfn.XLOOKUP(WB_cost[[#This Row],[Склад]]&amp;WB_cost[[#This Row],[Тип поставки]],StatTbl[Join],StatTbl[Status])</f>
        <v>Игнорируем</v>
      </c>
    </row>
    <row r="1735" spans="4:15" x14ac:dyDescent="0.45">
      <c r="D1735" t="s">
        <v>286</v>
      </c>
      <c r="E1735" t="s">
        <v>44</v>
      </c>
      <c r="F1735" t="s">
        <v>108</v>
      </c>
      <c r="M1735" t="b">
        <v>1</v>
      </c>
      <c r="N1735" t="b">
        <v>1</v>
      </c>
      <c r="O1735" t="str">
        <f>_xlfn.XLOOKUP(WB_cost[[#This Row],[Склад]]&amp;WB_cost[[#This Row],[Тип поставки]],StatTbl[Join],StatTbl[Status])</f>
        <v>Игнорируем</v>
      </c>
    </row>
    <row r="1736" spans="4:15" x14ac:dyDescent="0.45">
      <c r="D1736" t="s">
        <v>287</v>
      </c>
      <c r="E1736" t="s">
        <v>44</v>
      </c>
      <c r="F1736" t="s">
        <v>108</v>
      </c>
      <c r="M1736" t="b">
        <v>1</v>
      </c>
      <c r="N1736" t="b">
        <v>1</v>
      </c>
      <c r="O1736" t="str">
        <f>_xlfn.XLOOKUP(WB_cost[[#This Row],[Склад]]&amp;WB_cost[[#This Row],[Тип поставки]],StatTbl[Join],StatTbl[Status])</f>
        <v>Игнорируем</v>
      </c>
    </row>
    <row r="1737" spans="4:15" x14ac:dyDescent="0.45">
      <c r="D1737" t="s">
        <v>288</v>
      </c>
      <c r="E1737" t="s">
        <v>44</v>
      </c>
      <c r="F1737" t="s">
        <v>108</v>
      </c>
      <c r="M1737" t="b">
        <v>1</v>
      </c>
      <c r="N1737" t="b">
        <v>1</v>
      </c>
      <c r="O1737" t="str">
        <f>_xlfn.XLOOKUP(WB_cost[[#This Row],[Склад]]&amp;WB_cost[[#This Row],[Тип поставки]],StatTbl[Join],StatTbl[Status])</f>
        <v>Игнорируем</v>
      </c>
    </row>
    <row r="1738" spans="4:15" x14ac:dyDescent="0.45">
      <c r="D1738" t="s">
        <v>289</v>
      </c>
      <c r="E1738" t="s">
        <v>44</v>
      </c>
      <c r="F1738" t="s">
        <v>108</v>
      </c>
      <c r="M1738" t="b">
        <v>1</v>
      </c>
      <c r="N1738" t="b">
        <v>1</v>
      </c>
      <c r="O1738" t="str">
        <f>_xlfn.XLOOKUP(WB_cost[[#This Row],[Склад]]&amp;WB_cost[[#This Row],[Тип поставки]],StatTbl[Join],StatTbl[Status])</f>
        <v>Игнорируем</v>
      </c>
    </row>
    <row r="1739" spans="4:15" x14ac:dyDescent="0.45">
      <c r="D1739" t="s">
        <v>353</v>
      </c>
      <c r="E1739" t="s">
        <v>44</v>
      </c>
      <c r="F1739" t="s">
        <v>108</v>
      </c>
      <c r="M1739" t="b">
        <v>1</v>
      </c>
      <c r="N1739" t="b">
        <v>1</v>
      </c>
      <c r="O1739" t="str">
        <f>_xlfn.XLOOKUP(WB_cost[[#This Row],[Склад]]&amp;WB_cost[[#This Row],[Тип поставки]],StatTbl[Join],StatTbl[Status])</f>
        <v>Игнорируем</v>
      </c>
    </row>
    <row r="1740" spans="4:15" x14ac:dyDescent="0.45">
      <c r="D1740" t="s">
        <v>354</v>
      </c>
      <c r="E1740" t="s">
        <v>44</v>
      </c>
      <c r="F1740" t="s">
        <v>108</v>
      </c>
      <c r="M1740" t="b">
        <v>1</v>
      </c>
      <c r="N1740" t="b">
        <v>1</v>
      </c>
      <c r="O1740" t="str">
        <f>_xlfn.XLOOKUP(WB_cost[[#This Row],[Склад]]&amp;WB_cost[[#This Row],[Тип поставки]],StatTbl[Join],StatTbl[Status])</f>
        <v>Игнорируем</v>
      </c>
    </row>
    <row r="1741" spans="4:15" x14ac:dyDescent="0.45">
      <c r="D1741" t="s">
        <v>357</v>
      </c>
      <c r="E1741" t="s">
        <v>44</v>
      </c>
      <c r="F1741" t="s">
        <v>108</v>
      </c>
      <c r="M1741" t="b">
        <v>1</v>
      </c>
      <c r="N1741" t="b">
        <v>1</v>
      </c>
      <c r="O1741" t="str">
        <f>_xlfn.XLOOKUP(WB_cost[[#This Row],[Склад]]&amp;WB_cost[[#This Row],[Тип поставки]],StatTbl[Join],StatTbl[Status])</f>
        <v>Игнорируем</v>
      </c>
    </row>
    <row r="1742" spans="4:15" x14ac:dyDescent="0.45">
      <c r="D1742" t="s">
        <v>358</v>
      </c>
      <c r="E1742" t="s">
        <v>44</v>
      </c>
      <c r="F1742" t="s">
        <v>108</v>
      </c>
      <c r="M1742" t="b">
        <v>1</v>
      </c>
      <c r="N1742" t="b">
        <v>1</v>
      </c>
      <c r="O1742" t="str">
        <f>_xlfn.XLOOKUP(WB_cost[[#This Row],[Склад]]&amp;WB_cost[[#This Row],[Тип поставки]],StatTbl[Join],StatTbl[Status])</f>
        <v>Игнорируем</v>
      </c>
    </row>
    <row r="1743" spans="4:15" x14ac:dyDescent="0.45">
      <c r="D1743" t="s">
        <v>359</v>
      </c>
      <c r="E1743" t="s">
        <v>44</v>
      </c>
      <c r="F1743" t="s">
        <v>108</v>
      </c>
      <c r="M1743" t="b">
        <v>1</v>
      </c>
      <c r="N1743" t="b">
        <v>1</v>
      </c>
      <c r="O1743" t="str">
        <f>_xlfn.XLOOKUP(WB_cost[[#This Row],[Склад]]&amp;WB_cost[[#This Row],[Тип поставки]],StatTbl[Join],StatTbl[Status])</f>
        <v>Игнорируем</v>
      </c>
    </row>
    <row r="1744" spans="4:15" x14ac:dyDescent="0.45">
      <c r="D1744" t="s">
        <v>260</v>
      </c>
      <c r="E1744" t="s">
        <v>44</v>
      </c>
      <c r="F1744" t="s">
        <v>6</v>
      </c>
      <c r="M1744" t="b">
        <v>0</v>
      </c>
      <c r="N1744" t="b">
        <v>1</v>
      </c>
      <c r="O1744" t="str">
        <f>_xlfn.XLOOKUP(WB_cost[[#This Row],[Склад]]&amp;WB_cost[[#This Row],[Тип поставки]],StatTbl[Join],StatTbl[Status])</f>
        <v>Игнорируем</v>
      </c>
    </row>
    <row r="1745" spans="4:15" x14ac:dyDescent="0.45">
      <c r="D1745" t="s">
        <v>261</v>
      </c>
      <c r="E1745" t="s">
        <v>44</v>
      </c>
      <c r="F1745" t="s">
        <v>6</v>
      </c>
      <c r="M1745" t="b">
        <v>0</v>
      </c>
      <c r="N1745" t="b">
        <v>1</v>
      </c>
      <c r="O1745" t="str">
        <f>_xlfn.XLOOKUP(WB_cost[[#This Row],[Склад]]&amp;WB_cost[[#This Row],[Тип поставки]],StatTbl[Join],StatTbl[Status])</f>
        <v>Игнорируем</v>
      </c>
    </row>
    <row r="1746" spans="4:15" x14ac:dyDescent="0.45">
      <c r="D1746" t="s">
        <v>262</v>
      </c>
      <c r="E1746" t="s">
        <v>44</v>
      </c>
      <c r="F1746" t="s">
        <v>6</v>
      </c>
      <c r="M1746" t="b">
        <v>0</v>
      </c>
      <c r="N1746" t="b">
        <v>1</v>
      </c>
      <c r="O1746" t="str">
        <f>_xlfn.XLOOKUP(WB_cost[[#This Row],[Склад]]&amp;WB_cost[[#This Row],[Тип поставки]],StatTbl[Join],StatTbl[Status])</f>
        <v>Игнорируем</v>
      </c>
    </row>
    <row r="1747" spans="4:15" x14ac:dyDescent="0.45">
      <c r="D1747" t="s">
        <v>263</v>
      </c>
      <c r="E1747" t="s">
        <v>44</v>
      </c>
      <c r="F1747" t="s">
        <v>6</v>
      </c>
      <c r="M1747" t="b">
        <v>0</v>
      </c>
      <c r="N1747" t="b">
        <v>1</v>
      </c>
      <c r="O1747" t="str">
        <f>_xlfn.XLOOKUP(WB_cost[[#This Row],[Склад]]&amp;WB_cost[[#This Row],[Тип поставки]],StatTbl[Join],StatTbl[Status])</f>
        <v>Игнорируем</v>
      </c>
    </row>
    <row r="1748" spans="4:15" x14ac:dyDescent="0.45">
      <c r="D1748" t="s">
        <v>264</v>
      </c>
      <c r="E1748" t="s">
        <v>44</v>
      </c>
      <c r="F1748" t="s">
        <v>6</v>
      </c>
      <c r="M1748" t="b">
        <v>0</v>
      </c>
      <c r="N1748" t="b">
        <v>1</v>
      </c>
      <c r="O1748" t="str">
        <f>_xlfn.XLOOKUP(WB_cost[[#This Row],[Склад]]&amp;WB_cost[[#This Row],[Тип поставки]],StatTbl[Join],StatTbl[Status])</f>
        <v>Игнорируем</v>
      </c>
    </row>
    <row r="1749" spans="4:15" x14ac:dyDescent="0.45">
      <c r="D1749" t="s">
        <v>285</v>
      </c>
      <c r="E1749" t="s">
        <v>44</v>
      </c>
      <c r="F1749" t="s">
        <v>6</v>
      </c>
      <c r="M1749" t="b">
        <v>0</v>
      </c>
      <c r="N1749" t="b">
        <v>1</v>
      </c>
      <c r="O1749" t="str">
        <f>_xlfn.XLOOKUP(WB_cost[[#This Row],[Склад]]&amp;WB_cost[[#This Row],[Тип поставки]],StatTbl[Join],StatTbl[Status])</f>
        <v>Игнорируем</v>
      </c>
    </row>
    <row r="1750" spans="4:15" x14ac:dyDescent="0.45">
      <c r="D1750" t="s">
        <v>286</v>
      </c>
      <c r="E1750" t="s">
        <v>44</v>
      </c>
      <c r="F1750" t="s">
        <v>6</v>
      </c>
      <c r="M1750" t="b">
        <v>0</v>
      </c>
      <c r="N1750" t="b">
        <v>1</v>
      </c>
      <c r="O1750" t="str">
        <f>_xlfn.XLOOKUP(WB_cost[[#This Row],[Склад]]&amp;WB_cost[[#This Row],[Тип поставки]],StatTbl[Join],StatTbl[Status])</f>
        <v>Игнорируем</v>
      </c>
    </row>
    <row r="1751" spans="4:15" x14ac:dyDescent="0.45">
      <c r="D1751" t="s">
        <v>287</v>
      </c>
      <c r="E1751" t="s">
        <v>44</v>
      </c>
      <c r="F1751" t="s">
        <v>6</v>
      </c>
      <c r="M1751" t="b">
        <v>0</v>
      </c>
      <c r="N1751" t="b">
        <v>1</v>
      </c>
      <c r="O1751" t="str">
        <f>_xlfn.XLOOKUP(WB_cost[[#This Row],[Склад]]&amp;WB_cost[[#This Row],[Тип поставки]],StatTbl[Join],StatTbl[Status])</f>
        <v>Игнорируем</v>
      </c>
    </row>
    <row r="1752" spans="4:15" x14ac:dyDescent="0.45">
      <c r="D1752" t="s">
        <v>288</v>
      </c>
      <c r="E1752" t="s">
        <v>44</v>
      </c>
      <c r="F1752" t="s">
        <v>6</v>
      </c>
      <c r="M1752" t="b">
        <v>0</v>
      </c>
      <c r="N1752" t="b">
        <v>1</v>
      </c>
      <c r="O1752" t="str">
        <f>_xlfn.XLOOKUP(WB_cost[[#This Row],[Склад]]&amp;WB_cost[[#This Row],[Тип поставки]],StatTbl[Join],StatTbl[Status])</f>
        <v>Игнорируем</v>
      </c>
    </row>
    <row r="1753" spans="4:15" x14ac:dyDescent="0.45">
      <c r="D1753" t="s">
        <v>289</v>
      </c>
      <c r="E1753" t="s">
        <v>44</v>
      </c>
      <c r="F1753" t="s">
        <v>6</v>
      </c>
      <c r="M1753" t="b">
        <v>0</v>
      </c>
      <c r="N1753" t="b">
        <v>1</v>
      </c>
      <c r="O1753" t="str">
        <f>_xlfn.XLOOKUP(WB_cost[[#This Row],[Склад]]&amp;WB_cost[[#This Row],[Тип поставки]],StatTbl[Join],StatTbl[Status])</f>
        <v>Игнорируем</v>
      </c>
    </row>
    <row r="1754" spans="4:15" x14ac:dyDescent="0.45">
      <c r="D1754" t="s">
        <v>353</v>
      </c>
      <c r="E1754" t="s">
        <v>44</v>
      </c>
      <c r="F1754" t="s">
        <v>6</v>
      </c>
      <c r="M1754" t="b">
        <v>0</v>
      </c>
      <c r="N1754" t="b">
        <v>1</v>
      </c>
      <c r="O1754" t="str">
        <f>_xlfn.XLOOKUP(WB_cost[[#This Row],[Склад]]&amp;WB_cost[[#This Row],[Тип поставки]],StatTbl[Join],StatTbl[Status])</f>
        <v>Игнорируем</v>
      </c>
    </row>
    <row r="1755" spans="4:15" x14ac:dyDescent="0.45">
      <c r="D1755" t="s">
        <v>354</v>
      </c>
      <c r="E1755" t="s">
        <v>44</v>
      </c>
      <c r="F1755" t="s">
        <v>6</v>
      </c>
      <c r="M1755" t="b">
        <v>0</v>
      </c>
      <c r="N1755" t="b">
        <v>1</v>
      </c>
      <c r="O1755" t="str">
        <f>_xlfn.XLOOKUP(WB_cost[[#This Row],[Склад]]&amp;WB_cost[[#This Row],[Тип поставки]],StatTbl[Join],StatTbl[Status])</f>
        <v>Игнорируем</v>
      </c>
    </row>
    <row r="1756" spans="4:15" x14ac:dyDescent="0.45">
      <c r="D1756" t="s">
        <v>357</v>
      </c>
      <c r="E1756" t="s">
        <v>44</v>
      </c>
      <c r="F1756" t="s">
        <v>6</v>
      </c>
      <c r="M1756" t="b">
        <v>0</v>
      </c>
      <c r="N1756" t="b">
        <v>1</v>
      </c>
      <c r="O1756" t="str">
        <f>_xlfn.XLOOKUP(WB_cost[[#This Row],[Склад]]&amp;WB_cost[[#This Row],[Тип поставки]],StatTbl[Join],StatTbl[Status])</f>
        <v>Игнорируем</v>
      </c>
    </row>
    <row r="1757" spans="4:15" x14ac:dyDescent="0.45">
      <c r="D1757" t="s">
        <v>358</v>
      </c>
      <c r="E1757" t="s">
        <v>44</v>
      </c>
      <c r="F1757" t="s">
        <v>6</v>
      </c>
      <c r="M1757" t="b">
        <v>0</v>
      </c>
      <c r="N1757" t="b">
        <v>1</v>
      </c>
      <c r="O1757" t="str">
        <f>_xlfn.XLOOKUP(WB_cost[[#This Row],[Склад]]&amp;WB_cost[[#This Row],[Тип поставки]],StatTbl[Join],StatTbl[Status])</f>
        <v>Игнорируем</v>
      </c>
    </row>
    <row r="1758" spans="4:15" x14ac:dyDescent="0.45">
      <c r="D1758" t="s">
        <v>359</v>
      </c>
      <c r="E1758" t="s">
        <v>44</v>
      </c>
      <c r="F1758" t="s">
        <v>6</v>
      </c>
      <c r="M1758" t="b">
        <v>0</v>
      </c>
      <c r="N1758" t="b">
        <v>1</v>
      </c>
      <c r="O1758" t="str">
        <f>_xlfn.XLOOKUP(WB_cost[[#This Row],[Склад]]&amp;WB_cost[[#This Row],[Тип поставки]],StatTbl[Join],StatTbl[Status])</f>
        <v>Игнорируем</v>
      </c>
    </row>
    <row r="1759" spans="4:15" x14ac:dyDescent="0.45">
      <c r="D1759" t="s">
        <v>260</v>
      </c>
      <c r="E1759" t="s">
        <v>45</v>
      </c>
      <c r="F1759" t="s">
        <v>107</v>
      </c>
      <c r="M1759" t="b">
        <v>1</v>
      </c>
      <c r="N1759" t="b">
        <v>1</v>
      </c>
      <c r="O1759" t="str">
        <f>_xlfn.XLOOKUP(WB_cost[[#This Row],[Склад]]&amp;WB_cost[[#This Row],[Тип поставки]],StatTbl[Join],StatTbl[Status])</f>
        <v>Игнорируем</v>
      </c>
    </row>
    <row r="1760" spans="4:15" x14ac:dyDescent="0.45">
      <c r="D1760" t="s">
        <v>261</v>
      </c>
      <c r="E1760" t="s">
        <v>45</v>
      </c>
      <c r="F1760" t="s">
        <v>107</v>
      </c>
      <c r="M1760" t="b">
        <v>1</v>
      </c>
      <c r="N1760" t="b">
        <v>1</v>
      </c>
      <c r="O1760" t="str">
        <f>_xlfn.XLOOKUP(WB_cost[[#This Row],[Склад]]&amp;WB_cost[[#This Row],[Тип поставки]],StatTbl[Join],StatTbl[Status])</f>
        <v>Игнорируем</v>
      </c>
    </row>
    <row r="1761" spans="4:15" x14ac:dyDescent="0.45">
      <c r="D1761" t="s">
        <v>262</v>
      </c>
      <c r="E1761" t="s">
        <v>45</v>
      </c>
      <c r="F1761" t="s">
        <v>107</v>
      </c>
      <c r="M1761" t="b">
        <v>1</v>
      </c>
      <c r="N1761" t="b">
        <v>1</v>
      </c>
      <c r="O1761" t="str">
        <f>_xlfn.XLOOKUP(WB_cost[[#This Row],[Склад]]&amp;WB_cost[[#This Row],[Тип поставки]],StatTbl[Join],StatTbl[Status])</f>
        <v>Игнорируем</v>
      </c>
    </row>
    <row r="1762" spans="4:15" x14ac:dyDescent="0.45">
      <c r="D1762" t="s">
        <v>263</v>
      </c>
      <c r="E1762" t="s">
        <v>45</v>
      </c>
      <c r="F1762" t="s">
        <v>107</v>
      </c>
      <c r="M1762" t="b">
        <v>1</v>
      </c>
      <c r="N1762" t="b">
        <v>1</v>
      </c>
      <c r="O1762" t="str">
        <f>_xlfn.XLOOKUP(WB_cost[[#This Row],[Склад]]&amp;WB_cost[[#This Row],[Тип поставки]],StatTbl[Join],StatTbl[Status])</f>
        <v>Игнорируем</v>
      </c>
    </row>
    <row r="1763" spans="4:15" x14ac:dyDescent="0.45">
      <c r="D1763" t="s">
        <v>264</v>
      </c>
      <c r="E1763" t="s">
        <v>45</v>
      </c>
      <c r="F1763" t="s">
        <v>107</v>
      </c>
      <c r="M1763" t="b">
        <v>1</v>
      </c>
      <c r="N1763" t="b">
        <v>1</v>
      </c>
      <c r="O1763" t="str">
        <f>_xlfn.XLOOKUP(WB_cost[[#This Row],[Склад]]&amp;WB_cost[[#This Row],[Тип поставки]],StatTbl[Join],StatTbl[Status])</f>
        <v>Игнорируем</v>
      </c>
    </row>
    <row r="1764" spans="4:15" x14ac:dyDescent="0.45">
      <c r="D1764" t="s">
        <v>285</v>
      </c>
      <c r="E1764" t="s">
        <v>45</v>
      </c>
      <c r="F1764" t="s">
        <v>107</v>
      </c>
      <c r="M1764" t="b">
        <v>1</v>
      </c>
      <c r="N1764" t="b">
        <v>1</v>
      </c>
      <c r="O1764" t="str">
        <f>_xlfn.XLOOKUP(WB_cost[[#This Row],[Склад]]&amp;WB_cost[[#This Row],[Тип поставки]],StatTbl[Join],StatTbl[Status])</f>
        <v>Игнорируем</v>
      </c>
    </row>
    <row r="1765" spans="4:15" x14ac:dyDescent="0.45">
      <c r="D1765" t="s">
        <v>286</v>
      </c>
      <c r="E1765" t="s">
        <v>45</v>
      </c>
      <c r="F1765" t="s">
        <v>107</v>
      </c>
      <c r="M1765" t="b">
        <v>1</v>
      </c>
      <c r="N1765" t="b">
        <v>1</v>
      </c>
      <c r="O1765" t="str">
        <f>_xlfn.XLOOKUP(WB_cost[[#This Row],[Склад]]&amp;WB_cost[[#This Row],[Тип поставки]],StatTbl[Join],StatTbl[Status])</f>
        <v>Игнорируем</v>
      </c>
    </row>
    <row r="1766" spans="4:15" x14ac:dyDescent="0.45">
      <c r="D1766" t="s">
        <v>287</v>
      </c>
      <c r="E1766" t="s">
        <v>45</v>
      </c>
      <c r="F1766" t="s">
        <v>107</v>
      </c>
      <c r="M1766" t="b">
        <v>1</v>
      </c>
      <c r="N1766" t="b">
        <v>1</v>
      </c>
      <c r="O1766" t="str">
        <f>_xlfn.XLOOKUP(WB_cost[[#This Row],[Склад]]&amp;WB_cost[[#This Row],[Тип поставки]],StatTbl[Join],StatTbl[Status])</f>
        <v>Игнорируем</v>
      </c>
    </row>
    <row r="1767" spans="4:15" x14ac:dyDescent="0.45">
      <c r="D1767" t="s">
        <v>288</v>
      </c>
      <c r="E1767" t="s">
        <v>45</v>
      </c>
      <c r="F1767" t="s">
        <v>107</v>
      </c>
      <c r="M1767" t="b">
        <v>1</v>
      </c>
      <c r="N1767" t="b">
        <v>1</v>
      </c>
      <c r="O1767" t="str">
        <f>_xlfn.XLOOKUP(WB_cost[[#This Row],[Склад]]&amp;WB_cost[[#This Row],[Тип поставки]],StatTbl[Join],StatTbl[Status])</f>
        <v>Игнорируем</v>
      </c>
    </row>
    <row r="1768" spans="4:15" x14ac:dyDescent="0.45">
      <c r="D1768" t="s">
        <v>289</v>
      </c>
      <c r="E1768" t="s">
        <v>45</v>
      </c>
      <c r="F1768" t="s">
        <v>107</v>
      </c>
      <c r="M1768" t="b">
        <v>1</v>
      </c>
      <c r="N1768" t="b">
        <v>1</v>
      </c>
      <c r="O1768" t="str">
        <f>_xlfn.XLOOKUP(WB_cost[[#This Row],[Склад]]&amp;WB_cost[[#This Row],[Тип поставки]],StatTbl[Join],StatTbl[Status])</f>
        <v>Игнорируем</v>
      </c>
    </row>
    <row r="1769" spans="4:15" x14ac:dyDescent="0.45">
      <c r="D1769" t="s">
        <v>353</v>
      </c>
      <c r="E1769" t="s">
        <v>45</v>
      </c>
      <c r="F1769" t="s">
        <v>107</v>
      </c>
      <c r="M1769" t="b">
        <v>1</v>
      </c>
      <c r="N1769" t="b">
        <v>1</v>
      </c>
      <c r="O1769" t="str">
        <f>_xlfn.XLOOKUP(WB_cost[[#This Row],[Склад]]&amp;WB_cost[[#This Row],[Тип поставки]],StatTbl[Join],StatTbl[Status])</f>
        <v>Игнорируем</v>
      </c>
    </row>
    <row r="1770" spans="4:15" x14ac:dyDescent="0.45">
      <c r="D1770" t="s">
        <v>354</v>
      </c>
      <c r="E1770" t="s">
        <v>45</v>
      </c>
      <c r="F1770" t="s">
        <v>107</v>
      </c>
      <c r="M1770" t="b">
        <v>1</v>
      </c>
      <c r="N1770" t="b">
        <v>1</v>
      </c>
      <c r="O1770" t="str">
        <f>_xlfn.XLOOKUP(WB_cost[[#This Row],[Склад]]&amp;WB_cost[[#This Row],[Тип поставки]],StatTbl[Join],StatTbl[Status])</f>
        <v>Игнорируем</v>
      </c>
    </row>
    <row r="1771" spans="4:15" x14ac:dyDescent="0.45">
      <c r="D1771" t="s">
        <v>357</v>
      </c>
      <c r="E1771" t="s">
        <v>45</v>
      </c>
      <c r="F1771" t="s">
        <v>107</v>
      </c>
      <c r="M1771" t="b">
        <v>1</v>
      </c>
      <c r="N1771" t="b">
        <v>1</v>
      </c>
      <c r="O1771" t="str">
        <f>_xlfn.XLOOKUP(WB_cost[[#This Row],[Склад]]&amp;WB_cost[[#This Row],[Тип поставки]],StatTbl[Join],StatTbl[Status])</f>
        <v>Игнорируем</v>
      </c>
    </row>
    <row r="1772" spans="4:15" x14ac:dyDescent="0.45">
      <c r="D1772" t="s">
        <v>358</v>
      </c>
      <c r="E1772" t="s">
        <v>45</v>
      </c>
      <c r="F1772" t="s">
        <v>107</v>
      </c>
      <c r="M1772" t="b">
        <v>1</v>
      </c>
      <c r="N1772" t="b">
        <v>1</v>
      </c>
      <c r="O1772" t="str">
        <f>_xlfn.XLOOKUP(WB_cost[[#This Row],[Склад]]&amp;WB_cost[[#This Row],[Тип поставки]],StatTbl[Join],StatTbl[Status])</f>
        <v>Игнорируем</v>
      </c>
    </row>
    <row r="1773" spans="4:15" x14ac:dyDescent="0.45">
      <c r="D1773" t="s">
        <v>359</v>
      </c>
      <c r="E1773" t="s">
        <v>45</v>
      </c>
      <c r="F1773" t="s">
        <v>107</v>
      </c>
      <c r="M1773" t="b">
        <v>1</v>
      </c>
      <c r="N1773" t="b">
        <v>1</v>
      </c>
      <c r="O1773" t="str">
        <f>_xlfn.XLOOKUP(WB_cost[[#This Row],[Склад]]&amp;WB_cost[[#This Row],[Тип поставки]],StatTbl[Join],StatTbl[Status])</f>
        <v>Игнорируем</v>
      </c>
    </row>
    <row r="1774" spans="4:15" x14ac:dyDescent="0.45">
      <c r="D1774" t="s">
        <v>260</v>
      </c>
      <c r="E1774" t="s">
        <v>45</v>
      </c>
      <c r="F1774" t="s">
        <v>108</v>
      </c>
      <c r="M1774" t="b">
        <v>0</v>
      </c>
      <c r="N1774" t="b">
        <v>1</v>
      </c>
      <c r="O1774" t="str">
        <f>_xlfn.XLOOKUP(WB_cost[[#This Row],[Склад]]&amp;WB_cost[[#This Row],[Тип поставки]],StatTbl[Join],StatTbl[Status])</f>
        <v>Игнорируем</v>
      </c>
    </row>
    <row r="1775" spans="4:15" x14ac:dyDescent="0.45">
      <c r="D1775" t="s">
        <v>261</v>
      </c>
      <c r="E1775" t="s">
        <v>45</v>
      </c>
      <c r="F1775" t="s">
        <v>108</v>
      </c>
      <c r="M1775" t="b">
        <v>0</v>
      </c>
      <c r="N1775" t="b">
        <v>1</v>
      </c>
      <c r="O1775" t="str">
        <f>_xlfn.XLOOKUP(WB_cost[[#This Row],[Склад]]&amp;WB_cost[[#This Row],[Тип поставки]],StatTbl[Join],StatTbl[Status])</f>
        <v>Игнорируем</v>
      </c>
    </row>
    <row r="1776" spans="4:15" x14ac:dyDescent="0.45">
      <c r="D1776" t="s">
        <v>262</v>
      </c>
      <c r="E1776" t="s">
        <v>45</v>
      </c>
      <c r="F1776" t="s">
        <v>108</v>
      </c>
      <c r="M1776" t="b">
        <v>0</v>
      </c>
      <c r="N1776" t="b">
        <v>1</v>
      </c>
      <c r="O1776" t="str">
        <f>_xlfn.XLOOKUP(WB_cost[[#This Row],[Склад]]&amp;WB_cost[[#This Row],[Тип поставки]],StatTbl[Join],StatTbl[Status])</f>
        <v>Игнорируем</v>
      </c>
    </row>
    <row r="1777" spans="4:15" x14ac:dyDescent="0.45">
      <c r="D1777" t="s">
        <v>263</v>
      </c>
      <c r="E1777" t="s">
        <v>45</v>
      </c>
      <c r="F1777" t="s">
        <v>108</v>
      </c>
      <c r="M1777" t="b">
        <v>0</v>
      </c>
      <c r="N1777" t="b">
        <v>1</v>
      </c>
      <c r="O1777" t="str">
        <f>_xlfn.XLOOKUP(WB_cost[[#This Row],[Склад]]&amp;WB_cost[[#This Row],[Тип поставки]],StatTbl[Join],StatTbl[Status])</f>
        <v>Игнорируем</v>
      </c>
    </row>
    <row r="1778" spans="4:15" x14ac:dyDescent="0.45">
      <c r="D1778" t="s">
        <v>264</v>
      </c>
      <c r="E1778" t="s">
        <v>45</v>
      </c>
      <c r="F1778" t="s">
        <v>108</v>
      </c>
      <c r="M1778" t="b">
        <v>0</v>
      </c>
      <c r="N1778" t="b">
        <v>1</v>
      </c>
      <c r="O1778" t="str">
        <f>_xlfn.XLOOKUP(WB_cost[[#This Row],[Склад]]&amp;WB_cost[[#This Row],[Тип поставки]],StatTbl[Join],StatTbl[Status])</f>
        <v>Игнорируем</v>
      </c>
    </row>
    <row r="1779" spans="4:15" x14ac:dyDescent="0.45">
      <c r="D1779" t="s">
        <v>285</v>
      </c>
      <c r="E1779" t="s">
        <v>45</v>
      </c>
      <c r="F1779" t="s">
        <v>108</v>
      </c>
      <c r="M1779" t="b">
        <v>0</v>
      </c>
      <c r="N1779" t="b">
        <v>1</v>
      </c>
      <c r="O1779" t="str">
        <f>_xlfn.XLOOKUP(WB_cost[[#This Row],[Склад]]&amp;WB_cost[[#This Row],[Тип поставки]],StatTbl[Join],StatTbl[Status])</f>
        <v>Игнорируем</v>
      </c>
    </row>
    <row r="1780" spans="4:15" x14ac:dyDescent="0.45">
      <c r="D1780" t="s">
        <v>286</v>
      </c>
      <c r="E1780" t="s">
        <v>45</v>
      </c>
      <c r="F1780" t="s">
        <v>108</v>
      </c>
      <c r="M1780" t="b">
        <v>0</v>
      </c>
      <c r="N1780" t="b">
        <v>1</v>
      </c>
      <c r="O1780" t="str">
        <f>_xlfn.XLOOKUP(WB_cost[[#This Row],[Склад]]&amp;WB_cost[[#This Row],[Тип поставки]],StatTbl[Join],StatTbl[Status])</f>
        <v>Игнорируем</v>
      </c>
    </row>
    <row r="1781" spans="4:15" x14ac:dyDescent="0.45">
      <c r="D1781" t="s">
        <v>287</v>
      </c>
      <c r="E1781" t="s">
        <v>45</v>
      </c>
      <c r="F1781" t="s">
        <v>108</v>
      </c>
      <c r="M1781" t="b">
        <v>0</v>
      </c>
      <c r="N1781" t="b">
        <v>1</v>
      </c>
      <c r="O1781" t="str">
        <f>_xlfn.XLOOKUP(WB_cost[[#This Row],[Склад]]&amp;WB_cost[[#This Row],[Тип поставки]],StatTbl[Join],StatTbl[Status])</f>
        <v>Игнорируем</v>
      </c>
    </row>
    <row r="1782" spans="4:15" x14ac:dyDescent="0.45">
      <c r="D1782" t="s">
        <v>288</v>
      </c>
      <c r="E1782" t="s">
        <v>45</v>
      </c>
      <c r="F1782" t="s">
        <v>108</v>
      </c>
      <c r="M1782" t="b">
        <v>0</v>
      </c>
      <c r="N1782" t="b">
        <v>1</v>
      </c>
      <c r="O1782" t="str">
        <f>_xlfn.XLOOKUP(WB_cost[[#This Row],[Склад]]&amp;WB_cost[[#This Row],[Тип поставки]],StatTbl[Join],StatTbl[Status])</f>
        <v>Игнорируем</v>
      </c>
    </row>
    <row r="1783" spans="4:15" x14ac:dyDescent="0.45">
      <c r="D1783" t="s">
        <v>289</v>
      </c>
      <c r="E1783" t="s">
        <v>45</v>
      </c>
      <c r="F1783" t="s">
        <v>108</v>
      </c>
      <c r="M1783" t="b">
        <v>0</v>
      </c>
      <c r="N1783" t="b">
        <v>1</v>
      </c>
      <c r="O1783" t="str">
        <f>_xlfn.XLOOKUP(WB_cost[[#This Row],[Склад]]&amp;WB_cost[[#This Row],[Тип поставки]],StatTbl[Join],StatTbl[Status])</f>
        <v>Игнорируем</v>
      </c>
    </row>
    <row r="1784" spans="4:15" x14ac:dyDescent="0.45">
      <c r="D1784" t="s">
        <v>353</v>
      </c>
      <c r="E1784" t="s">
        <v>45</v>
      </c>
      <c r="F1784" t="s">
        <v>108</v>
      </c>
      <c r="M1784" t="b">
        <v>0</v>
      </c>
      <c r="N1784" t="b">
        <v>1</v>
      </c>
      <c r="O1784" t="str">
        <f>_xlfn.XLOOKUP(WB_cost[[#This Row],[Склад]]&amp;WB_cost[[#This Row],[Тип поставки]],StatTbl[Join],StatTbl[Status])</f>
        <v>Игнорируем</v>
      </c>
    </row>
    <row r="1785" spans="4:15" x14ac:dyDescent="0.45">
      <c r="D1785" t="s">
        <v>354</v>
      </c>
      <c r="E1785" t="s">
        <v>45</v>
      </c>
      <c r="F1785" t="s">
        <v>108</v>
      </c>
      <c r="M1785" t="b">
        <v>0</v>
      </c>
      <c r="N1785" t="b">
        <v>1</v>
      </c>
      <c r="O1785" t="str">
        <f>_xlfn.XLOOKUP(WB_cost[[#This Row],[Склад]]&amp;WB_cost[[#This Row],[Тип поставки]],StatTbl[Join],StatTbl[Status])</f>
        <v>Игнорируем</v>
      </c>
    </row>
    <row r="1786" spans="4:15" x14ac:dyDescent="0.45">
      <c r="D1786" t="s">
        <v>357</v>
      </c>
      <c r="E1786" t="s">
        <v>45</v>
      </c>
      <c r="F1786" t="s">
        <v>108</v>
      </c>
      <c r="M1786" t="b">
        <v>0</v>
      </c>
      <c r="N1786" t="b">
        <v>1</v>
      </c>
      <c r="O1786" t="str">
        <f>_xlfn.XLOOKUP(WB_cost[[#This Row],[Склад]]&amp;WB_cost[[#This Row],[Тип поставки]],StatTbl[Join],StatTbl[Status])</f>
        <v>Игнорируем</v>
      </c>
    </row>
    <row r="1787" spans="4:15" x14ac:dyDescent="0.45">
      <c r="D1787" t="s">
        <v>358</v>
      </c>
      <c r="E1787" t="s">
        <v>45</v>
      </c>
      <c r="F1787" t="s">
        <v>108</v>
      </c>
      <c r="M1787" t="b">
        <v>0</v>
      </c>
      <c r="N1787" t="b">
        <v>1</v>
      </c>
      <c r="O1787" t="str">
        <f>_xlfn.XLOOKUP(WB_cost[[#This Row],[Склад]]&amp;WB_cost[[#This Row],[Тип поставки]],StatTbl[Join],StatTbl[Status])</f>
        <v>Игнорируем</v>
      </c>
    </row>
    <row r="1788" spans="4:15" x14ac:dyDescent="0.45">
      <c r="D1788" t="s">
        <v>359</v>
      </c>
      <c r="E1788" t="s">
        <v>45</v>
      </c>
      <c r="F1788" t="s">
        <v>108</v>
      </c>
      <c r="M1788" t="b">
        <v>0</v>
      </c>
      <c r="N1788" t="b">
        <v>1</v>
      </c>
      <c r="O1788" t="str">
        <f>_xlfn.XLOOKUP(WB_cost[[#This Row],[Склад]]&amp;WB_cost[[#This Row],[Тип поставки]],StatTbl[Join],StatTbl[Status])</f>
        <v>Игнорируем</v>
      </c>
    </row>
    <row r="1789" spans="4:15" x14ac:dyDescent="0.45">
      <c r="D1789" t="s">
        <v>260</v>
      </c>
      <c r="E1789" t="s">
        <v>45</v>
      </c>
      <c r="F1789" t="s">
        <v>6</v>
      </c>
      <c r="M1789" t="b">
        <v>0</v>
      </c>
      <c r="N1789" t="b">
        <v>1</v>
      </c>
      <c r="O1789" t="str">
        <f>_xlfn.XLOOKUP(WB_cost[[#This Row],[Склад]]&amp;WB_cost[[#This Row],[Тип поставки]],StatTbl[Join],StatTbl[Status])</f>
        <v>Игнорируем</v>
      </c>
    </row>
    <row r="1790" spans="4:15" x14ac:dyDescent="0.45">
      <c r="D1790" t="s">
        <v>261</v>
      </c>
      <c r="E1790" t="s">
        <v>45</v>
      </c>
      <c r="F1790" t="s">
        <v>6</v>
      </c>
      <c r="M1790" t="b">
        <v>0</v>
      </c>
      <c r="N1790" t="b">
        <v>1</v>
      </c>
      <c r="O1790" t="str">
        <f>_xlfn.XLOOKUP(WB_cost[[#This Row],[Склад]]&amp;WB_cost[[#This Row],[Тип поставки]],StatTbl[Join],StatTbl[Status])</f>
        <v>Игнорируем</v>
      </c>
    </row>
    <row r="1791" spans="4:15" x14ac:dyDescent="0.45">
      <c r="D1791" t="s">
        <v>262</v>
      </c>
      <c r="E1791" t="s">
        <v>45</v>
      </c>
      <c r="F1791" t="s">
        <v>6</v>
      </c>
      <c r="M1791" t="b">
        <v>0</v>
      </c>
      <c r="N1791" t="b">
        <v>1</v>
      </c>
      <c r="O1791" t="str">
        <f>_xlfn.XLOOKUP(WB_cost[[#This Row],[Склад]]&amp;WB_cost[[#This Row],[Тип поставки]],StatTbl[Join],StatTbl[Status])</f>
        <v>Игнорируем</v>
      </c>
    </row>
    <row r="1792" spans="4:15" x14ac:dyDescent="0.45">
      <c r="D1792" t="s">
        <v>263</v>
      </c>
      <c r="E1792" t="s">
        <v>45</v>
      </c>
      <c r="F1792" t="s">
        <v>6</v>
      </c>
      <c r="M1792" t="b">
        <v>0</v>
      </c>
      <c r="N1792" t="b">
        <v>1</v>
      </c>
      <c r="O1792" t="str">
        <f>_xlfn.XLOOKUP(WB_cost[[#This Row],[Склад]]&amp;WB_cost[[#This Row],[Тип поставки]],StatTbl[Join],StatTbl[Status])</f>
        <v>Игнорируем</v>
      </c>
    </row>
    <row r="1793" spans="4:15" x14ac:dyDescent="0.45">
      <c r="D1793" t="s">
        <v>264</v>
      </c>
      <c r="E1793" t="s">
        <v>45</v>
      </c>
      <c r="F1793" t="s">
        <v>6</v>
      </c>
      <c r="M1793" t="b">
        <v>0</v>
      </c>
      <c r="N1793" t="b">
        <v>1</v>
      </c>
      <c r="O1793" t="str">
        <f>_xlfn.XLOOKUP(WB_cost[[#This Row],[Склад]]&amp;WB_cost[[#This Row],[Тип поставки]],StatTbl[Join],StatTbl[Status])</f>
        <v>Игнорируем</v>
      </c>
    </row>
    <row r="1794" spans="4:15" x14ac:dyDescent="0.45">
      <c r="D1794" t="s">
        <v>285</v>
      </c>
      <c r="E1794" t="s">
        <v>45</v>
      </c>
      <c r="F1794" t="s">
        <v>6</v>
      </c>
      <c r="M1794" t="b">
        <v>0</v>
      </c>
      <c r="N1794" t="b">
        <v>1</v>
      </c>
      <c r="O1794" t="str">
        <f>_xlfn.XLOOKUP(WB_cost[[#This Row],[Склад]]&amp;WB_cost[[#This Row],[Тип поставки]],StatTbl[Join],StatTbl[Status])</f>
        <v>Игнорируем</v>
      </c>
    </row>
    <row r="1795" spans="4:15" x14ac:dyDescent="0.45">
      <c r="D1795" t="s">
        <v>286</v>
      </c>
      <c r="E1795" t="s">
        <v>45</v>
      </c>
      <c r="F1795" t="s">
        <v>6</v>
      </c>
      <c r="M1795" t="b">
        <v>0</v>
      </c>
      <c r="N1795" t="b">
        <v>1</v>
      </c>
      <c r="O1795" t="str">
        <f>_xlfn.XLOOKUP(WB_cost[[#This Row],[Склад]]&amp;WB_cost[[#This Row],[Тип поставки]],StatTbl[Join],StatTbl[Status])</f>
        <v>Игнорируем</v>
      </c>
    </row>
    <row r="1796" spans="4:15" x14ac:dyDescent="0.45">
      <c r="D1796" t="s">
        <v>287</v>
      </c>
      <c r="E1796" t="s">
        <v>45</v>
      </c>
      <c r="F1796" t="s">
        <v>6</v>
      </c>
      <c r="M1796" t="b">
        <v>0</v>
      </c>
      <c r="N1796" t="b">
        <v>1</v>
      </c>
      <c r="O1796" t="str">
        <f>_xlfn.XLOOKUP(WB_cost[[#This Row],[Склад]]&amp;WB_cost[[#This Row],[Тип поставки]],StatTbl[Join],StatTbl[Status])</f>
        <v>Игнорируем</v>
      </c>
    </row>
    <row r="1797" spans="4:15" x14ac:dyDescent="0.45">
      <c r="D1797" t="s">
        <v>288</v>
      </c>
      <c r="E1797" t="s">
        <v>45</v>
      </c>
      <c r="F1797" t="s">
        <v>6</v>
      </c>
      <c r="M1797" t="b">
        <v>0</v>
      </c>
      <c r="N1797" t="b">
        <v>1</v>
      </c>
      <c r="O1797" t="str">
        <f>_xlfn.XLOOKUP(WB_cost[[#This Row],[Склад]]&amp;WB_cost[[#This Row],[Тип поставки]],StatTbl[Join],StatTbl[Status])</f>
        <v>Игнорируем</v>
      </c>
    </row>
    <row r="1798" spans="4:15" x14ac:dyDescent="0.45">
      <c r="D1798" t="s">
        <v>289</v>
      </c>
      <c r="E1798" t="s">
        <v>45</v>
      </c>
      <c r="F1798" t="s">
        <v>6</v>
      </c>
      <c r="M1798" t="b">
        <v>0</v>
      </c>
      <c r="N1798" t="b">
        <v>1</v>
      </c>
      <c r="O1798" t="str">
        <f>_xlfn.XLOOKUP(WB_cost[[#This Row],[Склад]]&amp;WB_cost[[#This Row],[Тип поставки]],StatTbl[Join],StatTbl[Status])</f>
        <v>Игнорируем</v>
      </c>
    </row>
    <row r="1799" spans="4:15" x14ac:dyDescent="0.45">
      <c r="D1799" t="s">
        <v>353</v>
      </c>
      <c r="E1799" t="s">
        <v>45</v>
      </c>
      <c r="F1799" t="s">
        <v>6</v>
      </c>
      <c r="M1799" t="b">
        <v>0</v>
      </c>
      <c r="N1799" t="b">
        <v>1</v>
      </c>
      <c r="O1799" t="str">
        <f>_xlfn.XLOOKUP(WB_cost[[#This Row],[Склад]]&amp;WB_cost[[#This Row],[Тип поставки]],StatTbl[Join],StatTbl[Status])</f>
        <v>Игнорируем</v>
      </c>
    </row>
    <row r="1800" spans="4:15" x14ac:dyDescent="0.45">
      <c r="D1800" t="s">
        <v>354</v>
      </c>
      <c r="E1800" t="s">
        <v>45</v>
      </c>
      <c r="F1800" t="s">
        <v>6</v>
      </c>
      <c r="M1800" t="b">
        <v>0</v>
      </c>
      <c r="N1800" t="b">
        <v>1</v>
      </c>
      <c r="O1800" t="str">
        <f>_xlfn.XLOOKUP(WB_cost[[#This Row],[Склад]]&amp;WB_cost[[#This Row],[Тип поставки]],StatTbl[Join],StatTbl[Status])</f>
        <v>Игнорируем</v>
      </c>
    </row>
    <row r="1801" spans="4:15" x14ac:dyDescent="0.45">
      <c r="D1801" t="s">
        <v>357</v>
      </c>
      <c r="E1801" t="s">
        <v>45</v>
      </c>
      <c r="F1801" t="s">
        <v>6</v>
      </c>
      <c r="M1801" t="b">
        <v>0</v>
      </c>
      <c r="N1801" t="b">
        <v>1</v>
      </c>
      <c r="O1801" t="str">
        <f>_xlfn.XLOOKUP(WB_cost[[#This Row],[Склад]]&amp;WB_cost[[#This Row],[Тип поставки]],StatTbl[Join],StatTbl[Status])</f>
        <v>Игнорируем</v>
      </c>
    </row>
    <row r="1802" spans="4:15" x14ac:dyDescent="0.45">
      <c r="D1802" t="s">
        <v>358</v>
      </c>
      <c r="E1802" t="s">
        <v>45</v>
      </c>
      <c r="F1802" t="s">
        <v>6</v>
      </c>
      <c r="M1802" t="b">
        <v>0</v>
      </c>
      <c r="N1802" t="b">
        <v>1</v>
      </c>
      <c r="O1802" t="str">
        <f>_xlfn.XLOOKUP(WB_cost[[#This Row],[Склад]]&amp;WB_cost[[#This Row],[Тип поставки]],StatTbl[Join],StatTbl[Status])</f>
        <v>Игнорируем</v>
      </c>
    </row>
    <row r="1803" spans="4:15" x14ac:dyDescent="0.45">
      <c r="D1803" t="s">
        <v>359</v>
      </c>
      <c r="E1803" t="s">
        <v>45</v>
      </c>
      <c r="F1803" t="s">
        <v>6</v>
      </c>
      <c r="M1803" t="b">
        <v>0</v>
      </c>
      <c r="N1803" t="b">
        <v>1</v>
      </c>
      <c r="O1803" t="str">
        <f>_xlfn.XLOOKUP(WB_cost[[#This Row],[Склад]]&amp;WB_cost[[#This Row],[Тип поставки]],StatTbl[Join],StatTbl[Status])</f>
        <v>Игнорируем</v>
      </c>
    </row>
    <row r="1804" spans="4:15" x14ac:dyDescent="0.45">
      <c r="D1804" t="s">
        <v>260</v>
      </c>
      <c r="E1804" t="s">
        <v>46</v>
      </c>
      <c r="F1804" t="s">
        <v>107</v>
      </c>
      <c r="M1804" t="b">
        <v>1</v>
      </c>
      <c r="N1804" t="b">
        <v>1</v>
      </c>
      <c r="O1804" t="str">
        <f>_xlfn.XLOOKUP(WB_cost[[#This Row],[Склад]]&amp;WB_cost[[#This Row],[Тип поставки]],StatTbl[Join],StatTbl[Status])</f>
        <v>Игнорируем</v>
      </c>
    </row>
    <row r="1805" spans="4:15" x14ac:dyDescent="0.45">
      <c r="D1805" t="s">
        <v>261</v>
      </c>
      <c r="E1805" t="s">
        <v>46</v>
      </c>
      <c r="F1805" t="s">
        <v>107</v>
      </c>
      <c r="M1805" t="b">
        <v>1</v>
      </c>
      <c r="N1805" t="b">
        <v>1</v>
      </c>
      <c r="O1805" t="str">
        <f>_xlfn.XLOOKUP(WB_cost[[#This Row],[Склад]]&amp;WB_cost[[#This Row],[Тип поставки]],StatTbl[Join],StatTbl[Status])</f>
        <v>Игнорируем</v>
      </c>
    </row>
    <row r="1806" spans="4:15" x14ac:dyDescent="0.45">
      <c r="D1806" t="s">
        <v>262</v>
      </c>
      <c r="E1806" t="s">
        <v>46</v>
      </c>
      <c r="F1806" t="s">
        <v>107</v>
      </c>
      <c r="M1806" t="b">
        <v>1</v>
      </c>
      <c r="N1806" t="b">
        <v>1</v>
      </c>
      <c r="O1806" t="str">
        <f>_xlfn.XLOOKUP(WB_cost[[#This Row],[Склад]]&amp;WB_cost[[#This Row],[Тип поставки]],StatTbl[Join],StatTbl[Status])</f>
        <v>Игнорируем</v>
      </c>
    </row>
    <row r="1807" spans="4:15" x14ac:dyDescent="0.45">
      <c r="D1807" t="s">
        <v>263</v>
      </c>
      <c r="E1807" t="s">
        <v>46</v>
      </c>
      <c r="F1807" t="s">
        <v>107</v>
      </c>
      <c r="M1807" t="b">
        <v>1</v>
      </c>
      <c r="N1807" t="b">
        <v>1</v>
      </c>
      <c r="O1807" t="str">
        <f>_xlfn.XLOOKUP(WB_cost[[#This Row],[Склад]]&amp;WB_cost[[#This Row],[Тип поставки]],StatTbl[Join],StatTbl[Status])</f>
        <v>Игнорируем</v>
      </c>
    </row>
    <row r="1808" spans="4:15" x14ac:dyDescent="0.45">
      <c r="D1808" t="s">
        <v>264</v>
      </c>
      <c r="E1808" t="s">
        <v>46</v>
      </c>
      <c r="F1808" t="s">
        <v>107</v>
      </c>
      <c r="M1808" t="b">
        <v>1</v>
      </c>
      <c r="N1808" t="b">
        <v>1</v>
      </c>
      <c r="O1808" t="str">
        <f>_xlfn.XLOOKUP(WB_cost[[#This Row],[Склад]]&amp;WB_cost[[#This Row],[Тип поставки]],StatTbl[Join],StatTbl[Status])</f>
        <v>Игнорируем</v>
      </c>
    </row>
    <row r="1809" spans="4:15" x14ac:dyDescent="0.45">
      <c r="D1809" t="s">
        <v>285</v>
      </c>
      <c r="E1809" t="s">
        <v>46</v>
      </c>
      <c r="F1809" t="s">
        <v>107</v>
      </c>
      <c r="M1809" t="b">
        <v>1</v>
      </c>
      <c r="N1809" t="b">
        <v>1</v>
      </c>
      <c r="O1809" t="str">
        <f>_xlfn.XLOOKUP(WB_cost[[#This Row],[Склад]]&amp;WB_cost[[#This Row],[Тип поставки]],StatTbl[Join],StatTbl[Status])</f>
        <v>Игнорируем</v>
      </c>
    </row>
    <row r="1810" spans="4:15" x14ac:dyDescent="0.45">
      <c r="D1810" t="s">
        <v>286</v>
      </c>
      <c r="E1810" t="s">
        <v>46</v>
      </c>
      <c r="F1810" t="s">
        <v>107</v>
      </c>
      <c r="M1810" t="b">
        <v>1</v>
      </c>
      <c r="N1810" t="b">
        <v>1</v>
      </c>
      <c r="O1810" t="str">
        <f>_xlfn.XLOOKUP(WB_cost[[#This Row],[Склад]]&amp;WB_cost[[#This Row],[Тип поставки]],StatTbl[Join],StatTbl[Status])</f>
        <v>Игнорируем</v>
      </c>
    </row>
    <row r="1811" spans="4:15" x14ac:dyDescent="0.45">
      <c r="D1811" t="s">
        <v>287</v>
      </c>
      <c r="E1811" t="s">
        <v>46</v>
      </c>
      <c r="F1811" t="s">
        <v>107</v>
      </c>
      <c r="M1811" t="b">
        <v>1</v>
      </c>
      <c r="N1811" t="b">
        <v>1</v>
      </c>
      <c r="O1811" t="str">
        <f>_xlfn.XLOOKUP(WB_cost[[#This Row],[Склад]]&amp;WB_cost[[#This Row],[Тип поставки]],StatTbl[Join],StatTbl[Status])</f>
        <v>Игнорируем</v>
      </c>
    </row>
    <row r="1812" spans="4:15" x14ac:dyDescent="0.45">
      <c r="D1812" t="s">
        <v>288</v>
      </c>
      <c r="E1812" t="s">
        <v>46</v>
      </c>
      <c r="F1812" t="s">
        <v>107</v>
      </c>
      <c r="M1812" t="b">
        <v>1</v>
      </c>
      <c r="N1812" t="b">
        <v>1</v>
      </c>
      <c r="O1812" t="str">
        <f>_xlfn.XLOOKUP(WB_cost[[#This Row],[Склад]]&amp;WB_cost[[#This Row],[Тип поставки]],StatTbl[Join],StatTbl[Status])</f>
        <v>Игнорируем</v>
      </c>
    </row>
    <row r="1813" spans="4:15" x14ac:dyDescent="0.45">
      <c r="D1813" t="s">
        <v>289</v>
      </c>
      <c r="E1813" t="s">
        <v>46</v>
      </c>
      <c r="F1813" t="s">
        <v>107</v>
      </c>
      <c r="M1813" t="b">
        <v>1</v>
      </c>
      <c r="N1813" t="b">
        <v>1</v>
      </c>
      <c r="O1813" t="str">
        <f>_xlfn.XLOOKUP(WB_cost[[#This Row],[Склад]]&amp;WB_cost[[#This Row],[Тип поставки]],StatTbl[Join],StatTbl[Status])</f>
        <v>Игнорируем</v>
      </c>
    </row>
    <row r="1814" spans="4:15" x14ac:dyDescent="0.45">
      <c r="D1814" t="s">
        <v>353</v>
      </c>
      <c r="E1814" t="s">
        <v>46</v>
      </c>
      <c r="F1814" t="s">
        <v>107</v>
      </c>
      <c r="M1814" t="b">
        <v>1</v>
      </c>
      <c r="N1814" t="b">
        <v>1</v>
      </c>
      <c r="O1814" t="str">
        <f>_xlfn.XLOOKUP(WB_cost[[#This Row],[Склад]]&amp;WB_cost[[#This Row],[Тип поставки]],StatTbl[Join],StatTbl[Status])</f>
        <v>Игнорируем</v>
      </c>
    </row>
    <row r="1815" spans="4:15" x14ac:dyDescent="0.45">
      <c r="D1815" t="s">
        <v>354</v>
      </c>
      <c r="E1815" t="s">
        <v>46</v>
      </c>
      <c r="F1815" t="s">
        <v>107</v>
      </c>
      <c r="M1815" t="b">
        <v>1</v>
      </c>
      <c r="N1815" t="b">
        <v>1</v>
      </c>
      <c r="O1815" t="str">
        <f>_xlfn.XLOOKUP(WB_cost[[#This Row],[Склад]]&amp;WB_cost[[#This Row],[Тип поставки]],StatTbl[Join],StatTbl[Status])</f>
        <v>Игнорируем</v>
      </c>
    </row>
    <row r="1816" spans="4:15" x14ac:dyDescent="0.45">
      <c r="D1816" t="s">
        <v>357</v>
      </c>
      <c r="E1816" t="s">
        <v>46</v>
      </c>
      <c r="F1816" t="s">
        <v>107</v>
      </c>
      <c r="M1816" t="b">
        <v>1</v>
      </c>
      <c r="N1816" t="b">
        <v>1</v>
      </c>
      <c r="O1816" t="str">
        <f>_xlfn.XLOOKUP(WB_cost[[#This Row],[Склад]]&amp;WB_cost[[#This Row],[Тип поставки]],StatTbl[Join],StatTbl[Status])</f>
        <v>Игнорируем</v>
      </c>
    </row>
    <row r="1817" spans="4:15" x14ac:dyDescent="0.45">
      <c r="D1817" t="s">
        <v>358</v>
      </c>
      <c r="E1817" t="s">
        <v>46</v>
      </c>
      <c r="F1817" t="s">
        <v>107</v>
      </c>
      <c r="M1817" t="b">
        <v>1</v>
      </c>
      <c r="N1817" t="b">
        <v>1</v>
      </c>
      <c r="O1817" t="str">
        <f>_xlfn.XLOOKUP(WB_cost[[#This Row],[Склад]]&amp;WB_cost[[#This Row],[Тип поставки]],StatTbl[Join],StatTbl[Status])</f>
        <v>Игнорируем</v>
      </c>
    </row>
    <row r="1818" spans="4:15" x14ac:dyDescent="0.45">
      <c r="D1818" t="s">
        <v>359</v>
      </c>
      <c r="E1818" t="s">
        <v>46</v>
      </c>
      <c r="F1818" t="s">
        <v>107</v>
      </c>
      <c r="M1818" t="b">
        <v>1</v>
      </c>
      <c r="N1818" t="b">
        <v>1</v>
      </c>
      <c r="O1818" t="str">
        <f>_xlfn.XLOOKUP(WB_cost[[#This Row],[Склад]]&amp;WB_cost[[#This Row],[Тип поставки]],StatTbl[Join],StatTbl[Status])</f>
        <v>Игнорируем</v>
      </c>
    </row>
    <row r="1819" spans="4:15" x14ac:dyDescent="0.45">
      <c r="D1819" t="s">
        <v>260</v>
      </c>
      <c r="E1819" t="s">
        <v>46</v>
      </c>
      <c r="F1819" t="s">
        <v>108</v>
      </c>
      <c r="M1819" t="b">
        <v>0</v>
      </c>
      <c r="N1819" t="b">
        <v>1</v>
      </c>
      <c r="O1819" t="str">
        <f>_xlfn.XLOOKUP(WB_cost[[#This Row],[Склад]]&amp;WB_cost[[#This Row],[Тип поставки]],StatTbl[Join],StatTbl[Status])</f>
        <v>Игнорируем</v>
      </c>
    </row>
    <row r="1820" spans="4:15" x14ac:dyDescent="0.45">
      <c r="D1820" t="s">
        <v>261</v>
      </c>
      <c r="E1820" t="s">
        <v>46</v>
      </c>
      <c r="F1820" t="s">
        <v>108</v>
      </c>
      <c r="M1820" t="b">
        <v>0</v>
      </c>
      <c r="N1820" t="b">
        <v>1</v>
      </c>
      <c r="O1820" t="str">
        <f>_xlfn.XLOOKUP(WB_cost[[#This Row],[Склад]]&amp;WB_cost[[#This Row],[Тип поставки]],StatTbl[Join],StatTbl[Status])</f>
        <v>Игнорируем</v>
      </c>
    </row>
    <row r="1821" spans="4:15" x14ac:dyDescent="0.45">
      <c r="D1821" t="s">
        <v>262</v>
      </c>
      <c r="E1821" t="s">
        <v>46</v>
      </c>
      <c r="F1821" t="s">
        <v>108</v>
      </c>
      <c r="M1821" t="b">
        <v>0</v>
      </c>
      <c r="N1821" t="b">
        <v>1</v>
      </c>
      <c r="O1821" t="str">
        <f>_xlfn.XLOOKUP(WB_cost[[#This Row],[Склад]]&amp;WB_cost[[#This Row],[Тип поставки]],StatTbl[Join],StatTbl[Status])</f>
        <v>Игнорируем</v>
      </c>
    </row>
    <row r="1822" spans="4:15" x14ac:dyDescent="0.45">
      <c r="D1822" t="s">
        <v>263</v>
      </c>
      <c r="E1822" t="s">
        <v>46</v>
      </c>
      <c r="F1822" t="s">
        <v>108</v>
      </c>
      <c r="M1822" t="b">
        <v>0</v>
      </c>
      <c r="N1822" t="b">
        <v>1</v>
      </c>
      <c r="O1822" t="str">
        <f>_xlfn.XLOOKUP(WB_cost[[#This Row],[Склад]]&amp;WB_cost[[#This Row],[Тип поставки]],StatTbl[Join],StatTbl[Status])</f>
        <v>Игнорируем</v>
      </c>
    </row>
    <row r="1823" spans="4:15" x14ac:dyDescent="0.45">
      <c r="D1823" t="s">
        <v>264</v>
      </c>
      <c r="E1823" t="s">
        <v>46</v>
      </c>
      <c r="F1823" t="s">
        <v>108</v>
      </c>
      <c r="M1823" t="b">
        <v>0</v>
      </c>
      <c r="N1823" t="b">
        <v>1</v>
      </c>
      <c r="O1823" t="str">
        <f>_xlfn.XLOOKUP(WB_cost[[#This Row],[Склад]]&amp;WB_cost[[#This Row],[Тип поставки]],StatTbl[Join],StatTbl[Status])</f>
        <v>Игнорируем</v>
      </c>
    </row>
    <row r="1824" spans="4:15" x14ac:dyDescent="0.45">
      <c r="D1824" t="s">
        <v>285</v>
      </c>
      <c r="E1824" t="s">
        <v>46</v>
      </c>
      <c r="F1824" t="s">
        <v>108</v>
      </c>
      <c r="M1824" t="b">
        <v>0</v>
      </c>
      <c r="N1824" t="b">
        <v>1</v>
      </c>
      <c r="O1824" t="str">
        <f>_xlfn.XLOOKUP(WB_cost[[#This Row],[Склад]]&amp;WB_cost[[#This Row],[Тип поставки]],StatTbl[Join],StatTbl[Status])</f>
        <v>Игнорируем</v>
      </c>
    </row>
    <row r="1825" spans="4:15" x14ac:dyDescent="0.45">
      <c r="D1825" t="s">
        <v>286</v>
      </c>
      <c r="E1825" t="s">
        <v>46</v>
      </c>
      <c r="F1825" t="s">
        <v>108</v>
      </c>
      <c r="M1825" t="b">
        <v>0</v>
      </c>
      <c r="N1825" t="b">
        <v>1</v>
      </c>
      <c r="O1825" t="str">
        <f>_xlfn.XLOOKUP(WB_cost[[#This Row],[Склад]]&amp;WB_cost[[#This Row],[Тип поставки]],StatTbl[Join],StatTbl[Status])</f>
        <v>Игнорируем</v>
      </c>
    </row>
    <row r="1826" spans="4:15" x14ac:dyDescent="0.45">
      <c r="D1826" t="s">
        <v>287</v>
      </c>
      <c r="E1826" t="s">
        <v>46</v>
      </c>
      <c r="F1826" t="s">
        <v>108</v>
      </c>
      <c r="M1826" t="b">
        <v>0</v>
      </c>
      <c r="N1826" t="b">
        <v>1</v>
      </c>
      <c r="O1826" t="str">
        <f>_xlfn.XLOOKUP(WB_cost[[#This Row],[Склад]]&amp;WB_cost[[#This Row],[Тип поставки]],StatTbl[Join],StatTbl[Status])</f>
        <v>Игнорируем</v>
      </c>
    </row>
    <row r="1827" spans="4:15" x14ac:dyDescent="0.45">
      <c r="D1827" t="s">
        <v>288</v>
      </c>
      <c r="E1827" t="s">
        <v>46</v>
      </c>
      <c r="F1827" t="s">
        <v>108</v>
      </c>
      <c r="M1827" t="b">
        <v>0</v>
      </c>
      <c r="N1827" t="b">
        <v>1</v>
      </c>
      <c r="O1827" t="str">
        <f>_xlfn.XLOOKUP(WB_cost[[#This Row],[Склад]]&amp;WB_cost[[#This Row],[Тип поставки]],StatTbl[Join],StatTbl[Status])</f>
        <v>Игнорируем</v>
      </c>
    </row>
    <row r="1828" spans="4:15" x14ac:dyDescent="0.45">
      <c r="D1828" t="s">
        <v>289</v>
      </c>
      <c r="E1828" t="s">
        <v>46</v>
      </c>
      <c r="F1828" t="s">
        <v>108</v>
      </c>
      <c r="M1828" t="b">
        <v>0</v>
      </c>
      <c r="N1828" t="b">
        <v>1</v>
      </c>
      <c r="O1828" t="str">
        <f>_xlfn.XLOOKUP(WB_cost[[#This Row],[Склад]]&amp;WB_cost[[#This Row],[Тип поставки]],StatTbl[Join],StatTbl[Status])</f>
        <v>Игнорируем</v>
      </c>
    </row>
    <row r="1829" spans="4:15" x14ac:dyDescent="0.45">
      <c r="D1829" t="s">
        <v>353</v>
      </c>
      <c r="E1829" t="s">
        <v>46</v>
      </c>
      <c r="F1829" t="s">
        <v>108</v>
      </c>
      <c r="M1829" t="b">
        <v>0</v>
      </c>
      <c r="N1829" t="b">
        <v>1</v>
      </c>
      <c r="O1829" t="str">
        <f>_xlfn.XLOOKUP(WB_cost[[#This Row],[Склад]]&amp;WB_cost[[#This Row],[Тип поставки]],StatTbl[Join],StatTbl[Status])</f>
        <v>Игнорируем</v>
      </c>
    </row>
    <row r="1830" spans="4:15" x14ac:dyDescent="0.45">
      <c r="D1830" t="s">
        <v>354</v>
      </c>
      <c r="E1830" t="s">
        <v>46</v>
      </c>
      <c r="F1830" t="s">
        <v>108</v>
      </c>
      <c r="M1830" t="b">
        <v>0</v>
      </c>
      <c r="N1830" t="b">
        <v>1</v>
      </c>
      <c r="O1830" t="str">
        <f>_xlfn.XLOOKUP(WB_cost[[#This Row],[Склад]]&amp;WB_cost[[#This Row],[Тип поставки]],StatTbl[Join],StatTbl[Status])</f>
        <v>Игнорируем</v>
      </c>
    </row>
    <row r="1831" spans="4:15" x14ac:dyDescent="0.45">
      <c r="D1831" t="s">
        <v>357</v>
      </c>
      <c r="E1831" t="s">
        <v>46</v>
      </c>
      <c r="F1831" t="s">
        <v>108</v>
      </c>
      <c r="M1831" t="b">
        <v>0</v>
      </c>
      <c r="N1831" t="b">
        <v>1</v>
      </c>
      <c r="O1831" t="str">
        <f>_xlfn.XLOOKUP(WB_cost[[#This Row],[Склад]]&amp;WB_cost[[#This Row],[Тип поставки]],StatTbl[Join],StatTbl[Status])</f>
        <v>Игнорируем</v>
      </c>
    </row>
    <row r="1832" spans="4:15" x14ac:dyDescent="0.45">
      <c r="D1832" t="s">
        <v>358</v>
      </c>
      <c r="E1832" t="s">
        <v>46</v>
      </c>
      <c r="F1832" t="s">
        <v>108</v>
      </c>
      <c r="M1832" t="b">
        <v>0</v>
      </c>
      <c r="N1832" t="b">
        <v>1</v>
      </c>
      <c r="O1832" t="str">
        <f>_xlfn.XLOOKUP(WB_cost[[#This Row],[Склад]]&amp;WB_cost[[#This Row],[Тип поставки]],StatTbl[Join],StatTbl[Status])</f>
        <v>Игнорируем</v>
      </c>
    </row>
    <row r="1833" spans="4:15" x14ac:dyDescent="0.45">
      <c r="D1833" t="s">
        <v>359</v>
      </c>
      <c r="E1833" t="s">
        <v>46</v>
      </c>
      <c r="F1833" t="s">
        <v>108</v>
      </c>
      <c r="M1833" t="b">
        <v>0</v>
      </c>
      <c r="N1833" t="b">
        <v>1</v>
      </c>
      <c r="O1833" t="str">
        <f>_xlfn.XLOOKUP(WB_cost[[#This Row],[Склад]]&amp;WB_cost[[#This Row],[Тип поставки]],StatTbl[Join],StatTbl[Status])</f>
        <v>Игнорируем</v>
      </c>
    </row>
    <row r="1834" spans="4:15" x14ac:dyDescent="0.45">
      <c r="D1834" t="s">
        <v>260</v>
      </c>
      <c r="E1834" t="s">
        <v>46</v>
      </c>
      <c r="F1834" t="s">
        <v>6</v>
      </c>
      <c r="M1834" t="b">
        <v>0</v>
      </c>
      <c r="N1834" t="b">
        <v>1</v>
      </c>
      <c r="O1834" t="str">
        <f>_xlfn.XLOOKUP(WB_cost[[#This Row],[Склад]]&amp;WB_cost[[#This Row],[Тип поставки]],StatTbl[Join],StatTbl[Status])</f>
        <v>Игнорируем</v>
      </c>
    </row>
    <row r="1835" spans="4:15" x14ac:dyDescent="0.45">
      <c r="D1835" t="s">
        <v>261</v>
      </c>
      <c r="E1835" t="s">
        <v>46</v>
      </c>
      <c r="F1835" t="s">
        <v>6</v>
      </c>
      <c r="M1835" t="b">
        <v>0</v>
      </c>
      <c r="N1835" t="b">
        <v>1</v>
      </c>
      <c r="O1835" t="str">
        <f>_xlfn.XLOOKUP(WB_cost[[#This Row],[Склад]]&amp;WB_cost[[#This Row],[Тип поставки]],StatTbl[Join],StatTbl[Status])</f>
        <v>Игнорируем</v>
      </c>
    </row>
    <row r="1836" spans="4:15" x14ac:dyDescent="0.45">
      <c r="D1836" t="s">
        <v>262</v>
      </c>
      <c r="E1836" t="s">
        <v>46</v>
      </c>
      <c r="F1836" t="s">
        <v>6</v>
      </c>
      <c r="M1836" t="b">
        <v>0</v>
      </c>
      <c r="N1836" t="b">
        <v>1</v>
      </c>
      <c r="O1836" t="str">
        <f>_xlfn.XLOOKUP(WB_cost[[#This Row],[Склад]]&amp;WB_cost[[#This Row],[Тип поставки]],StatTbl[Join],StatTbl[Status])</f>
        <v>Игнорируем</v>
      </c>
    </row>
    <row r="1837" spans="4:15" x14ac:dyDescent="0.45">
      <c r="D1837" t="s">
        <v>263</v>
      </c>
      <c r="E1837" t="s">
        <v>46</v>
      </c>
      <c r="F1837" t="s">
        <v>6</v>
      </c>
      <c r="M1837" t="b">
        <v>0</v>
      </c>
      <c r="N1837" t="b">
        <v>1</v>
      </c>
      <c r="O1837" t="str">
        <f>_xlfn.XLOOKUP(WB_cost[[#This Row],[Склад]]&amp;WB_cost[[#This Row],[Тип поставки]],StatTbl[Join],StatTbl[Status])</f>
        <v>Игнорируем</v>
      </c>
    </row>
    <row r="1838" spans="4:15" x14ac:dyDescent="0.45">
      <c r="D1838" t="s">
        <v>264</v>
      </c>
      <c r="E1838" t="s">
        <v>46</v>
      </c>
      <c r="F1838" t="s">
        <v>6</v>
      </c>
      <c r="M1838" t="b">
        <v>0</v>
      </c>
      <c r="N1838" t="b">
        <v>1</v>
      </c>
      <c r="O1838" t="str">
        <f>_xlfn.XLOOKUP(WB_cost[[#This Row],[Склад]]&amp;WB_cost[[#This Row],[Тип поставки]],StatTbl[Join],StatTbl[Status])</f>
        <v>Игнорируем</v>
      </c>
    </row>
    <row r="1839" spans="4:15" x14ac:dyDescent="0.45">
      <c r="D1839" t="s">
        <v>285</v>
      </c>
      <c r="E1839" t="s">
        <v>46</v>
      </c>
      <c r="F1839" t="s">
        <v>6</v>
      </c>
      <c r="M1839" t="b">
        <v>0</v>
      </c>
      <c r="N1839" t="b">
        <v>1</v>
      </c>
      <c r="O1839" t="str">
        <f>_xlfn.XLOOKUP(WB_cost[[#This Row],[Склад]]&amp;WB_cost[[#This Row],[Тип поставки]],StatTbl[Join],StatTbl[Status])</f>
        <v>Игнорируем</v>
      </c>
    </row>
    <row r="1840" spans="4:15" x14ac:dyDescent="0.45">
      <c r="D1840" t="s">
        <v>286</v>
      </c>
      <c r="E1840" t="s">
        <v>46</v>
      </c>
      <c r="F1840" t="s">
        <v>6</v>
      </c>
      <c r="M1840" t="b">
        <v>0</v>
      </c>
      <c r="N1840" t="b">
        <v>1</v>
      </c>
      <c r="O1840" t="str">
        <f>_xlfn.XLOOKUP(WB_cost[[#This Row],[Склад]]&amp;WB_cost[[#This Row],[Тип поставки]],StatTbl[Join],StatTbl[Status])</f>
        <v>Игнорируем</v>
      </c>
    </row>
    <row r="1841" spans="4:15" x14ac:dyDescent="0.45">
      <c r="D1841" t="s">
        <v>287</v>
      </c>
      <c r="E1841" t="s">
        <v>46</v>
      </c>
      <c r="F1841" t="s">
        <v>6</v>
      </c>
      <c r="M1841" t="b">
        <v>0</v>
      </c>
      <c r="N1841" t="b">
        <v>1</v>
      </c>
      <c r="O1841" t="str">
        <f>_xlfn.XLOOKUP(WB_cost[[#This Row],[Склад]]&amp;WB_cost[[#This Row],[Тип поставки]],StatTbl[Join],StatTbl[Status])</f>
        <v>Игнорируем</v>
      </c>
    </row>
    <row r="1842" spans="4:15" x14ac:dyDescent="0.45">
      <c r="D1842" t="s">
        <v>288</v>
      </c>
      <c r="E1842" t="s">
        <v>46</v>
      </c>
      <c r="F1842" t="s">
        <v>6</v>
      </c>
      <c r="M1842" t="b">
        <v>0</v>
      </c>
      <c r="N1842" t="b">
        <v>1</v>
      </c>
      <c r="O1842" t="str">
        <f>_xlfn.XLOOKUP(WB_cost[[#This Row],[Склад]]&amp;WB_cost[[#This Row],[Тип поставки]],StatTbl[Join],StatTbl[Status])</f>
        <v>Игнорируем</v>
      </c>
    </row>
    <row r="1843" spans="4:15" x14ac:dyDescent="0.45">
      <c r="D1843" t="s">
        <v>289</v>
      </c>
      <c r="E1843" t="s">
        <v>46</v>
      </c>
      <c r="F1843" t="s">
        <v>6</v>
      </c>
      <c r="M1843" t="b">
        <v>0</v>
      </c>
      <c r="N1843" t="b">
        <v>1</v>
      </c>
      <c r="O1843" t="str">
        <f>_xlfn.XLOOKUP(WB_cost[[#This Row],[Склад]]&amp;WB_cost[[#This Row],[Тип поставки]],StatTbl[Join],StatTbl[Status])</f>
        <v>Игнорируем</v>
      </c>
    </row>
    <row r="1844" spans="4:15" x14ac:dyDescent="0.45">
      <c r="D1844" t="s">
        <v>353</v>
      </c>
      <c r="E1844" t="s">
        <v>46</v>
      </c>
      <c r="F1844" t="s">
        <v>6</v>
      </c>
      <c r="M1844" t="b">
        <v>0</v>
      </c>
      <c r="N1844" t="b">
        <v>1</v>
      </c>
      <c r="O1844" t="str">
        <f>_xlfn.XLOOKUP(WB_cost[[#This Row],[Склад]]&amp;WB_cost[[#This Row],[Тип поставки]],StatTbl[Join],StatTbl[Status])</f>
        <v>Игнорируем</v>
      </c>
    </row>
    <row r="1845" spans="4:15" x14ac:dyDescent="0.45">
      <c r="D1845" t="s">
        <v>354</v>
      </c>
      <c r="E1845" t="s">
        <v>46</v>
      </c>
      <c r="F1845" t="s">
        <v>6</v>
      </c>
      <c r="M1845" t="b">
        <v>0</v>
      </c>
      <c r="N1845" t="b">
        <v>1</v>
      </c>
      <c r="O1845" t="str">
        <f>_xlfn.XLOOKUP(WB_cost[[#This Row],[Склад]]&amp;WB_cost[[#This Row],[Тип поставки]],StatTbl[Join],StatTbl[Status])</f>
        <v>Игнорируем</v>
      </c>
    </row>
    <row r="1846" spans="4:15" x14ac:dyDescent="0.45">
      <c r="D1846" t="s">
        <v>357</v>
      </c>
      <c r="E1846" t="s">
        <v>46</v>
      </c>
      <c r="F1846" t="s">
        <v>6</v>
      </c>
      <c r="M1846" t="b">
        <v>0</v>
      </c>
      <c r="N1846" t="b">
        <v>1</v>
      </c>
      <c r="O1846" t="str">
        <f>_xlfn.XLOOKUP(WB_cost[[#This Row],[Склад]]&amp;WB_cost[[#This Row],[Тип поставки]],StatTbl[Join],StatTbl[Status])</f>
        <v>Игнорируем</v>
      </c>
    </row>
    <row r="1847" spans="4:15" x14ac:dyDescent="0.45">
      <c r="D1847" t="s">
        <v>358</v>
      </c>
      <c r="E1847" t="s">
        <v>46</v>
      </c>
      <c r="F1847" t="s">
        <v>6</v>
      </c>
      <c r="M1847" t="b">
        <v>0</v>
      </c>
      <c r="N1847" t="b">
        <v>1</v>
      </c>
      <c r="O1847" t="str">
        <f>_xlfn.XLOOKUP(WB_cost[[#This Row],[Склад]]&amp;WB_cost[[#This Row],[Тип поставки]],StatTbl[Join],StatTbl[Status])</f>
        <v>Игнорируем</v>
      </c>
    </row>
    <row r="1848" spans="4:15" x14ac:dyDescent="0.45">
      <c r="D1848" t="s">
        <v>359</v>
      </c>
      <c r="E1848" t="s">
        <v>46</v>
      </c>
      <c r="F1848" t="s">
        <v>6</v>
      </c>
      <c r="M1848" t="b">
        <v>0</v>
      </c>
      <c r="N1848" t="b">
        <v>1</v>
      </c>
      <c r="O1848" t="str">
        <f>_xlfn.XLOOKUP(WB_cost[[#This Row],[Склад]]&amp;WB_cost[[#This Row],[Тип поставки]],StatTbl[Join],StatTbl[Status])</f>
        <v>Игнорируем</v>
      </c>
    </row>
    <row r="1849" spans="4:15" x14ac:dyDescent="0.45">
      <c r="D1849" t="s">
        <v>260</v>
      </c>
      <c r="E1849" t="s">
        <v>47</v>
      </c>
      <c r="F1849" t="s">
        <v>107</v>
      </c>
      <c r="M1849" t="b">
        <v>1</v>
      </c>
      <c r="N1849" t="b">
        <v>1</v>
      </c>
      <c r="O1849" t="str">
        <f>_xlfn.XLOOKUP(WB_cost[[#This Row],[Склад]]&amp;WB_cost[[#This Row],[Тип поставки]],StatTbl[Join],StatTbl[Status])</f>
        <v>Игнорируем</v>
      </c>
    </row>
    <row r="1850" spans="4:15" x14ac:dyDescent="0.45">
      <c r="D1850" t="s">
        <v>261</v>
      </c>
      <c r="E1850" t="s">
        <v>47</v>
      </c>
      <c r="F1850" t="s">
        <v>107</v>
      </c>
      <c r="M1850" t="b">
        <v>1</v>
      </c>
      <c r="N1850" t="b">
        <v>1</v>
      </c>
      <c r="O1850" t="str">
        <f>_xlfn.XLOOKUP(WB_cost[[#This Row],[Склад]]&amp;WB_cost[[#This Row],[Тип поставки]],StatTbl[Join],StatTbl[Status])</f>
        <v>Игнорируем</v>
      </c>
    </row>
    <row r="1851" spans="4:15" x14ac:dyDescent="0.45">
      <c r="D1851" t="s">
        <v>262</v>
      </c>
      <c r="E1851" t="s">
        <v>47</v>
      </c>
      <c r="F1851" t="s">
        <v>107</v>
      </c>
      <c r="M1851" t="b">
        <v>1</v>
      </c>
      <c r="N1851" t="b">
        <v>1</v>
      </c>
      <c r="O1851" t="str">
        <f>_xlfn.XLOOKUP(WB_cost[[#This Row],[Склад]]&amp;WB_cost[[#This Row],[Тип поставки]],StatTbl[Join],StatTbl[Status])</f>
        <v>Игнорируем</v>
      </c>
    </row>
    <row r="1852" spans="4:15" x14ac:dyDescent="0.45">
      <c r="D1852" t="s">
        <v>263</v>
      </c>
      <c r="E1852" t="s">
        <v>47</v>
      </c>
      <c r="F1852" t="s">
        <v>107</v>
      </c>
      <c r="M1852" t="b">
        <v>1</v>
      </c>
      <c r="N1852" t="b">
        <v>1</v>
      </c>
      <c r="O1852" t="str">
        <f>_xlfn.XLOOKUP(WB_cost[[#This Row],[Склад]]&amp;WB_cost[[#This Row],[Тип поставки]],StatTbl[Join],StatTbl[Status])</f>
        <v>Игнорируем</v>
      </c>
    </row>
    <row r="1853" spans="4:15" x14ac:dyDescent="0.45">
      <c r="D1853" t="s">
        <v>264</v>
      </c>
      <c r="E1853" t="s">
        <v>47</v>
      </c>
      <c r="F1853" t="s">
        <v>107</v>
      </c>
      <c r="M1853" t="b">
        <v>1</v>
      </c>
      <c r="N1853" t="b">
        <v>1</v>
      </c>
      <c r="O1853" t="str">
        <f>_xlfn.XLOOKUP(WB_cost[[#This Row],[Склад]]&amp;WB_cost[[#This Row],[Тип поставки]],StatTbl[Join],StatTbl[Status])</f>
        <v>Игнорируем</v>
      </c>
    </row>
    <row r="1854" spans="4:15" x14ac:dyDescent="0.45">
      <c r="D1854" t="s">
        <v>285</v>
      </c>
      <c r="E1854" t="s">
        <v>47</v>
      </c>
      <c r="F1854" t="s">
        <v>107</v>
      </c>
      <c r="M1854" t="b">
        <v>1</v>
      </c>
      <c r="N1854" t="b">
        <v>1</v>
      </c>
      <c r="O1854" t="str">
        <f>_xlfn.XLOOKUP(WB_cost[[#This Row],[Склад]]&amp;WB_cost[[#This Row],[Тип поставки]],StatTbl[Join],StatTbl[Status])</f>
        <v>Игнорируем</v>
      </c>
    </row>
    <row r="1855" spans="4:15" x14ac:dyDescent="0.45">
      <c r="D1855" t="s">
        <v>286</v>
      </c>
      <c r="E1855" t="s">
        <v>47</v>
      </c>
      <c r="F1855" t="s">
        <v>107</v>
      </c>
      <c r="M1855" t="b">
        <v>1</v>
      </c>
      <c r="N1855" t="b">
        <v>1</v>
      </c>
      <c r="O1855" t="str">
        <f>_xlfn.XLOOKUP(WB_cost[[#This Row],[Склад]]&amp;WB_cost[[#This Row],[Тип поставки]],StatTbl[Join],StatTbl[Status])</f>
        <v>Игнорируем</v>
      </c>
    </row>
    <row r="1856" spans="4:15" x14ac:dyDescent="0.45">
      <c r="D1856" t="s">
        <v>287</v>
      </c>
      <c r="E1856" t="s">
        <v>47</v>
      </c>
      <c r="F1856" t="s">
        <v>107</v>
      </c>
      <c r="M1856" t="b">
        <v>1</v>
      </c>
      <c r="N1856" t="b">
        <v>1</v>
      </c>
      <c r="O1856" t="str">
        <f>_xlfn.XLOOKUP(WB_cost[[#This Row],[Склад]]&amp;WB_cost[[#This Row],[Тип поставки]],StatTbl[Join],StatTbl[Status])</f>
        <v>Игнорируем</v>
      </c>
    </row>
    <row r="1857" spans="4:15" x14ac:dyDescent="0.45">
      <c r="D1857" t="s">
        <v>288</v>
      </c>
      <c r="E1857" t="s">
        <v>47</v>
      </c>
      <c r="F1857" t="s">
        <v>107</v>
      </c>
      <c r="M1857" t="b">
        <v>1</v>
      </c>
      <c r="N1857" t="b">
        <v>1</v>
      </c>
      <c r="O1857" t="str">
        <f>_xlfn.XLOOKUP(WB_cost[[#This Row],[Склад]]&amp;WB_cost[[#This Row],[Тип поставки]],StatTbl[Join],StatTbl[Status])</f>
        <v>Игнорируем</v>
      </c>
    </row>
    <row r="1858" spans="4:15" x14ac:dyDescent="0.45">
      <c r="D1858" t="s">
        <v>289</v>
      </c>
      <c r="E1858" t="s">
        <v>47</v>
      </c>
      <c r="F1858" t="s">
        <v>107</v>
      </c>
      <c r="M1858" t="b">
        <v>1</v>
      </c>
      <c r="N1858" t="b">
        <v>1</v>
      </c>
      <c r="O1858" t="str">
        <f>_xlfn.XLOOKUP(WB_cost[[#This Row],[Склад]]&amp;WB_cost[[#This Row],[Тип поставки]],StatTbl[Join],StatTbl[Status])</f>
        <v>Игнорируем</v>
      </c>
    </row>
    <row r="1859" spans="4:15" x14ac:dyDescent="0.45">
      <c r="D1859" t="s">
        <v>353</v>
      </c>
      <c r="E1859" t="s">
        <v>47</v>
      </c>
      <c r="F1859" t="s">
        <v>107</v>
      </c>
      <c r="M1859" t="b">
        <v>1</v>
      </c>
      <c r="N1859" t="b">
        <v>1</v>
      </c>
      <c r="O1859" t="str">
        <f>_xlfn.XLOOKUP(WB_cost[[#This Row],[Склад]]&amp;WB_cost[[#This Row],[Тип поставки]],StatTbl[Join],StatTbl[Status])</f>
        <v>Игнорируем</v>
      </c>
    </row>
    <row r="1860" spans="4:15" x14ac:dyDescent="0.45">
      <c r="D1860" t="s">
        <v>354</v>
      </c>
      <c r="E1860" t="s">
        <v>47</v>
      </c>
      <c r="F1860" t="s">
        <v>107</v>
      </c>
      <c r="M1860" t="b">
        <v>1</v>
      </c>
      <c r="N1860" t="b">
        <v>1</v>
      </c>
      <c r="O1860" t="str">
        <f>_xlfn.XLOOKUP(WB_cost[[#This Row],[Склад]]&amp;WB_cost[[#This Row],[Тип поставки]],StatTbl[Join],StatTbl[Status])</f>
        <v>Игнорируем</v>
      </c>
    </row>
    <row r="1861" spans="4:15" x14ac:dyDescent="0.45">
      <c r="D1861" t="s">
        <v>357</v>
      </c>
      <c r="E1861" t="s">
        <v>47</v>
      </c>
      <c r="F1861" t="s">
        <v>107</v>
      </c>
      <c r="M1861" t="b">
        <v>1</v>
      </c>
      <c r="N1861" t="b">
        <v>1</v>
      </c>
      <c r="O1861" t="str">
        <f>_xlfn.XLOOKUP(WB_cost[[#This Row],[Склад]]&amp;WB_cost[[#This Row],[Тип поставки]],StatTbl[Join],StatTbl[Status])</f>
        <v>Игнорируем</v>
      </c>
    </row>
    <row r="1862" spans="4:15" x14ac:dyDescent="0.45">
      <c r="D1862" t="s">
        <v>358</v>
      </c>
      <c r="E1862" t="s">
        <v>47</v>
      </c>
      <c r="F1862" t="s">
        <v>107</v>
      </c>
      <c r="M1862" t="b">
        <v>1</v>
      </c>
      <c r="N1862" t="b">
        <v>1</v>
      </c>
      <c r="O1862" t="str">
        <f>_xlfn.XLOOKUP(WB_cost[[#This Row],[Склад]]&amp;WB_cost[[#This Row],[Тип поставки]],StatTbl[Join],StatTbl[Status])</f>
        <v>Игнорируем</v>
      </c>
    </row>
    <row r="1863" spans="4:15" x14ac:dyDescent="0.45">
      <c r="D1863" t="s">
        <v>359</v>
      </c>
      <c r="E1863" t="s">
        <v>47</v>
      </c>
      <c r="F1863" t="s">
        <v>107</v>
      </c>
      <c r="M1863" t="b">
        <v>1</v>
      </c>
      <c r="N1863" t="b">
        <v>1</v>
      </c>
      <c r="O1863" t="str">
        <f>_xlfn.XLOOKUP(WB_cost[[#This Row],[Склад]]&amp;WB_cost[[#This Row],[Тип поставки]],StatTbl[Join],StatTbl[Status])</f>
        <v>Игнорируем</v>
      </c>
    </row>
    <row r="1864" spans="4:15" x14ac:dyDescent="0.45">
      <c r="D1864" t="s">
        <v>260</v>
      </c>
      <c r="E1864" t="s">
        <v>47</v>
      </c>
      <c r="F1864" t="s">
        <v>108</v>
      </c>
      <c r="M1864" t="b">
        <v>0</v>
      </c>
      <c r="N1864" t="b">
        <v>1</v>
      </c>
      <c r="O1864" t="str">
        <f>_xlfn.XLOOKUP(WB_cost[[#This Row],[Склад]]&amp;WB_cost[[#This Row],[Тип поставки]],StatTbl[Join],StatTbl[Status])</f>
        <v>Игнорируем</v>
      </c>
    </row>
    <row r="1865" spans="4:15" x14ac:dyDescent="0.45">
      <c r="D1865" t="s">
        <v>261</v>
      </c>
      <c r="E1865" t="s">
        <v>47</v>
      </c>
      <c r="F1865" t="s">
        <v>108</v>
      </c>
      <c r="M1865" t="b">
        <v>0</v>
      </c>
      <c r="N1865" t="b">
        <v>1</v>
      </c>
      <c r="O1865" t="str">
        <f>_xlfn.XLOOKUP(WB_cost[[#This Row],[Склад]]&amp;WB_cost[[#This Row],[Тип поставки]],StatTbl[Join],StatTbl[Status])</f>
        <v>Игнорируем</v>
      </c>
    </row>
    <row r="1866" spans="4:15" x14ac:dyDescent="0.45">
      <c r="D1866" t="s">
        <v>262</v>
      </c>
      <c r="E1866" t="s">
        <v>47</v>
      </c>
      <c r="F1866" t="s">
        <v>108</v>
      </c>
      <c r="M1866" t="b">
        <v>0</v>
      </c>
      <c r="N1866" t="b">
        <v>1</v>
      </c>
      <c r="O1866" t="str">
        <f>_xlfn.XLOOKUP(WB_cost[[#This Row],[Склад]]&amp;WB_cost[[#This Row],[Тип поставки]],StatTbl[Join],StatTbl[Status])</f>
        <v>Игнорируем</v>
      </c>
    </row>
    <row r="1867" spans="4:15" x14ac:dyDescent="0.45">
      <c r="D1867" t="s">
        <v>263</v>
      </c>
      <c r="E1867" t="s">
        <v>47</v>
      </c>
      <c r="F1867" t="s">
        <v>108</v>
      </c>
      <c r="M1867" t="b">
        <v>0</v>
      </c>
      <c r="N1867" t="b">
        <v>1</v>
      </c>
      <c r="O1867" t="str">
        <f>_xlfn.XLOOKUP(WB_cost[[#This Row],[Склад]]&amp;WB_cost[[#This Row],[Тип поставки]],StatTbl[Join],StatTbl[Status])</f>
        <v>Игнорируем</v>
      </c>
    </row>
    <row r="1868" spans="4:15" x14ac:dyDescent="0.45">
      <c r="D1868" t="s">
        <v>264</v>
      </c>
      <c r="E1868" t="s">
        <v>47</v>
      </c>
      <c r="F1868" t="s">
        <v>108</v>
      </c>
      <c r="M1868" t="b">
        <v>0</v>
      </c>
      <c r="N1868" t="b">
        <v>1</v>
      </c>
      <c r="O1868" t="str">
        <f>_xlfn.XLOOKUP(WB_cost[[#This Row],[Склад]]&amp;WB_cost[[#This Row],[Тип поставки]],StatTbl[Join],StatTbl[Status])</f>
        <v>Игнорируем</v>
      </c>
    </row>
    <row r="1869" spans="4:15" x14ac:dyDescent="0.45">
      <c r="D1869" t="s">
        <v>285</v>
      </c>
      <c r="E1869" t="s">
        <v>47</v>
      </c>
      <c r="F1869" t="s">
        <v>108</v>
      </c>
      <c r="M1869" t="b">
        <v>0</v>
      </c>
      <c r="N1869" t="b">
        <v>1</v>
      </c>
      <c r="O1869" t="str">
        <f>_xlfn.XLOOKUP(WB_cost[[#This Row],[Склад]]&amp;WB_cost[[#This Row],[Тип поставки]],StatTbl[Join],StatTbl[Status])</f>
        <v>Игнорируем</v>
      </c>
    </row>
    <row r="1870" spans="4:15" x14ac:dyDescent="0.45">
      <c r="D1870" t="s">
        <v>286</v>
      </c>
      <c r="E1870" t="s">
        <v>47</v>
      </c>
      <c r="F1870" t="s">
        <v>108</v>
      </c>
      <c r="M1870" t="b">
        <v>0</v>
      </c>
      <c r="N1870" t="b">
        <v>1</v>
      </c>
      <c r="O1870" t="str">
        <f>_xlfn.XLOOKUP(WB_cost[[#This Row],[Склад]]&amp;WB_cost[[#This Row],[Тип поставки]],StatTbl[Join],StatTbl[Status])</f>
        <v>Игнорируем</v>
      </c>
    </row>
    <row r="1871" spans="4:15" x14ac:dyDescent="0.45">
      <c r="D1871" t="s">
        <v>287</v>
      </c>
      <c r="E1871" t="s">
        <v>47</v>
      </c>
      <c r="F1871" t="s">
        <v>108</v>
      </c>
      <c r="M1871" t="b">
        <v>0</v>
      </c>
      <c r="N1871" t="b">
        <v>1</v>
      </c>
      <c r="O1871" t="str">
        <f>_xlfn.XLOOKUP(WB_cost[[#This Row],[Склад]]&amp;WB_cost[[#This Row],[Тип поставки]],StatTbl[Join],StatTbl[Status])</f>
        <v>Игнорируем</v>
      </c>
    </row>
    <row r="1872" spans="4:15" x14ac:dyDescent="0.45">
      <c r="D1872" t="s">
        <v>288</v>
      </c>
      <c r="E1872" t="s">
        <v>47</v>
      </c>
      <c r="F1872" t="s">
        <v>108</v>
      </c>
      <c r="M1872" t="b">
        <v>0</v>
      </c>
      <c r="N1872" t="b">
        <v>1</v>
      </c>
      <c r="O1872" t="str">
        <f>_xlfn.XLOOKUP(WB_cost[[#This Row],[Склад]]&amp;WB_cost[[#This Row],[Тип поставки]],StatTbl[Join],StatTbl[Status])</f>
        <v>Игнорируем</v>
      </c>
    </row>
    <row r="1873" spans="4:15" x14ac:dyDescent="0.45">
      <c r="D1873" t="s">
        <v>289</v>
      </c>
      <c r="E1873" t="s">
        <v>47</v>
      </c>
      <c r="F1873" t="s">
        <v>108</v>
      </c>
      <c r="M1873" t="b">
        <v>0</v>
      </c>
      <c r="N1873" t="b">
        <v>1</v>
      </c>
      <c r="O1873" t="str">
        <f>_xlfn.XLOOKUP(WB_cost[[#This Row],[Склад]]&amp;WB_cost[[#This Row],[Тип поставки]],StatTbl[Join],StatTbl[Status])</f>
        <v>Игнорируем</v>
      </c>
    </row>
    <row r="1874" spans="4:15" x14ac:dyDescent="0.45">
      <c r="D1874" t="s">
        <v>353</v>
      </c>
      <c r="E1874" t="s">
        <v>47</v>
      </c>
      <c r="F1874" t="s">
        <v>108</v>
      </c>
      <c r="M1874" t="b">
        <v>0</v>
      </c>
      <c r="N1874" t="b">
        <v>1</v>
      </c>
      <c r="O1874" t="str">
        <f>_xlfn.XLOOKUP(WB_cost[[#This Row],[Склад]]&amp;WB_cost[[#This Row],[Тип поставки]],StatTbl[Join],StatTbl[Status])</f>
        <v>Игнорируем</v>
      </c>
    </row>
    <row r="1875" spans="4:15" x14ac:dyDescent="0.45">
      <c r="D1875" t="s">
        <v>354</v>
      </c>
      <c r="E1875" t="s">
        <v>47</v>
      </c>
      <c r="F1875" t="s">
        <v>108</v>
      </c>
      <c r="M1875" t="b">
        <v>0</v>
      </c>
      <c r="N1875" t="b">
        <v>1</v>
      </c>
      <c r="O1875" t="str">
        <f>_xlfn.XLOOKUP(WB_cost[[#This Row],[Склад]]&amp;WB_cost[[#This Row],[Тип поставки]],StatTbl[Join],StatTbl[Status])</f>
        <v>Игнорируем</v>
      </c>
    </row>
    <row r="1876" spans="4:15" x14ac:dyDescent="0.45">
      <c r="D1876" t="s">
        <v>357</v>
      </c>
      <c r="E1876" t="s">
        <v>47</v>
      </c>
      <c r="F1876" t="s">
        <v>108</v>
      </c>
      <c r="M1876" t="b">
        <v>0</v>
      </c>
      <c r="N1876" t="b">
        <v>1</v>
      </c>
      <c r="O1876" t="str">
        <f>_xlfn.XLOOKUP(WB_cost[[#This Row],[Склад]]&amp;WB_cost[[#This Row],[Тип поставки]],StatTbl[Join],StatTbl[Status])</f>
        <v>Игнорируем</v>
      </c>
    </row>
    <row r="1877" spans="4:15" x14ac:dyDescent="0.45">
      <c r="D1877" t="s">
        <v>358</v>
      </c>
      <c r="E1877" t="s">
        <v>47</v>
      </c>
      <c r="F1877" t="s">
        <v>108</v>
      </c>
      <c r="M1877" t="b">
        <v>0</v>
      </c>
      <c r="N1877" t="b">
        <v>1</v>
      </c>
      <c r="O1877" t="str">
        <f>_xlfn.XLOOKUP(WB_cost[[#This Row],[Склад]]&amp;WB_cost[[#This Row],[Тип поставки]],StatTbl[Join],StatTbl[Status])</f>
        <v>Игнорируем</v>
      </c>
    </row>
    <row r="1878" spans="4:15" x14ac:dyDescent="0.45">
      <c r="D1878" t="s">
        <v>359</v>
      </c>
      <c r="E1878" t="s">
        <v>47</v>
      </c>
      <c r="F1878" t="s">
        <v>108</v>
      </c>
      <c r="M1878" t="b">
        <v>0</v>
      </c>
      <c r="N1878" t="b">
        <v>1</v>
      </c>
      <c r="O1878" t="str">
        <f>_xlfn.XLOOKUP(WB_cost[[#This Row],[Склад]]&amp;WB_cost[[#This Row],[Тип поставки]],StatTbl[Join],StatTbl[Status])</f>
        <v>Игнорируем</v>
      </c>
    </row>
    <row r="1879" spans="4:15" x14ac:dyDescent="0.45">
      <c r="D1879" t="s">
        <v>260</v>
      </c>
      <c r="E1879" t="s">
        <v>47</v>
      </c>
      <c r="F1879" t="s">
        <v>6</v>
      </c>
      <c r="M1879" t="b">
        <v>0</v>
      </c>
      <c r="N1879" t="b">
        <v>1</v>
      </c>
      <c r="O1879" t="str">
        <f>_xlfn.XLOOKUP(WB_cost[[#This Row],[Склад]]&amp;WB_cost[[#This Row],[Тип поставки]],StatTbl[Join],StatTbl[Status])</f>
        <v>Игнорируем</v>
      </c>
    </row>
    <row r="1880" spans="4:15" x14ac:dyDescent="0.45">
      <c r="D1880" t="s">
        <v>261</v>
      </c>
      <c r="E1880" t="s">
        <v>47</v>
      </c>
      <c r="F1880" t="s">
        <v>6</v>
      </c>
      <c r="M1880" t="b">
        <v>0</v>
      </c>
      <c r="N1880" t="b">
        <v>1</v>
      </c>
      <c r="O1880" t="str">
        <f>_xlfn.XLOOKUP(WB_cost[[#This Row],[Склад]]&amp;WB_cost[[#This Row],[Тип поставки]],StatTbl[Join],StatTbl[Status])</f>
        <v>Игнорируем</v>
      </c>
    </row>
    <row r="1881" spans="4:15" x14ac:dyDescent="0.45">
      <c r="D1881" t="s">
        <v>262</v>
      </c>
      <c r="E1881" t="s">
        <v>47</v>
      </c>
      <c r="F1881" t="s">
        <v>6</v>
      </c>
      <c r="M1881" t="b">
        <v>0</v>
      </c>
      <c r="N1881" t="b">
        <v>1</v>
      </c>
      <c r="O1881" t="str">
        <f>_xlfn.XLOOKUP(WB_cost[[#This Row],[Склад]]&amp;WB_cost[[#This Row],[Тип поставки]],StatTbl[Join],StatTbl[Status])</f>
        <v>Игнорируем</v>
      </c>
    </row>
    <row r="1882" spans="4:15" x14ac:dyDescent="0.45">
      <c r="D1882" t="s">
        <v>263</v>
      </c>
      <c r="E1882" t="s">
        <v>47</v>
      </c>
      <c r="F1882" t="s">
        <v>6</v>
      </c>
      <c r="M1882" t="b">
        <v>0</v>
      </c>
      <c r="N1882" t="b">
        <v>1</v>
      </c>
      <c r="O1882" t="str">
        <f>_xlfn.XLOOKUP(WB_cost[[#This Row],[Склад]]&amp;WB_cost[[#This Row],[Тип поставки]],StatTbl[Join],StatTbl[Status])</f>
        <v>Игнорируем</v>
      </c>
    </row>
    <row r="1883" spans="4:15" x14ac:dyDescent="0.45">
      <c r="D1883" t="s">
        <v>264</v>
      </c>
      <c r="E1883" t="s">
        <v>47</v>
      </c>
      <c r="F1883" t="s">
        <v>6</v>
      </c>
      <c r="M1883" t="b">
        <v>0</v>
      </c>
      <c r="N1883" t="b">
        <v>1</v>
      </c>
      <c r="O1883" t="str">
        <f>_xlfn.XLOOKUP(WB_cost[[#This Row],[Склад]]&amp;WB_cost[[#This Row],[Тип поставки]],StatTbl[Join],StatTbl[Status])</f>
        <v>Игнорируем</v>
      </c>
    </row>
    <row r="1884" spans="4:15" x14ac:dyDescent="0.45">
      <c r="D1884" t="s">
        <v>285</v>
      </c>
      <c r="E1884" t="s">
        <v>47</v>
      </c>
      <c r="F1884" t="s">
        <v>6</v>
      </c>
      <c r="M1884" t="b">
        <v>0</v>
      </c>
      <c r="N1884" t="b">
        <v>1</v>
      </c>
      <c r="O1884" t="str">
        <f>_xlfn.XLOOKUP(WB_cost[[#This Row],[Склад]]&amp;WB_cost[[#This Row],[Тип поставки]],StatTbl[Join],StatTbl[Status])</f>
        <v>Игнорируем</v>
      </c>
    </row>
    <row r="1885" spans="4:15" x14ac:dyDescent="0.45">
      <c r="D1885" t="s">
        <v>286</v>
      </c>
      <c r="E1885" t="s">
        <v>47</v>
      </c>
      <c r="F1885" t="s">
        <v>6</v>
      </c>
      <c r="M1885" t="b">
        <v>0</v>
      </c>
      <c r="N1885" t="b">
        <v>1</v>
      </c>
      <c r="O1885" t="str">
        <f>_xlfn.XLOOKUP(WB_cost[[#This Row],[Склад]]&amp;WB_cost[[#This Row],[Тип поставки]],StatTbl[Join],StatTbl[Status])</f>
        <v>Игнорируем</v>
      </c>
    </row>
    <row r="1886" spans="4:15" x14ac:dyDescent="0.45">
      <c r="D1886" t="s">
        <v>287</v>
      </c>
      <c r="E1886" t="s">
        <v>47</v>
      </c>
      <c r="F1886" t="s">
        <v>6</v>
      </c>
      <c r="M1886" t="b">
        <v>0</v>
      </c>
      <c r="N1886" t="b">
        <v>1</v>
      </c>
      <c r="O1886" t="str">
        <f>_xlfn.XLOOKUP(WB_cost[[#This Row],[Склад]]&amp;WB_cost[[#This Row],[Тип поставки]],StatTbl[Join],StatTbl[Status])</f>
        <v>Игнорируем</v>
      </c>
    </row>
    <row r="1887" spans="4:15" x14ac:dyDescent="0.45">
      <c r="D1887" t="s">
        <v>288</v>
      </c>
      <c r="E1887" t="s">
        <v>47</v>
      </c>
      <c r="F1887" t="s">
        <v>6</v>
      </c>
      <c r="M1887" t="b">
        <v>0</v>
      </c>
      <c r="N1887" t="b">
        <v>1</v>
      </c>
      <c r="O1887" t="str">
        <f>_xlfn.XLOOKUP(WB_cost[[#This Row],[Склад]]&amp;WB_cost[[#This Row],[Тип поставки]],StatTbl[Join],StatTbl[Status])</f>
        <v>Игнорируем</v>
      </c>
    </row>
    <row r="1888" spans="4:15" x14ac:dyDescent="0.45">
      <c r="D1888" t="s">
        <v>289</v>
      </c>
      <c r="E1888" t="s">
        <v>47</v>
      </c>
      <c r="F1888" t="s">
        <v>6</v>
      </c>
      <c r="M1888" t="b">
        <v>0</v>
      </c>
      <c r="N1888" t="b">
        <v>1</v>
      </c>
      <c r="O1888" t="str">
        <f>_xlfn.XLOOKUP(WB_cost[[#This Row],[Склад]]&amp;WB_cost[[#This Row],[Тип поставки]],StatTbl[Join],StatTbl[Status])</f>
        <v>Игнорируем</v>
      </c>
    </row>
    <row r="1889" spans="4:15" x14ac:dyDescent="0.45">
      <c r="D1889" t="s">
        <v>353</v>
      </c>
      <c r="E1889" t="s">
        <v>47</v>
      </c>
      <c r="F1889" t="s">
        <v>6</v>
      </c>
      <c r="M1889" t="b">
        <v>0</v>
      </c>
      <c r="N1889" t="b">
        <v>1</v>
      </c>
      <c r="O1889" t="str">
        <f>_xlfn.XLOOKUP(WB_cost[[#This Row],[Склад]]&amp;WB_cost[[#This Row],[Тип поставки]],StatTbl[Join],StatTbl[Status])</f>
        <v>Игнорируем</v>
      </c>
    </row>
    <row r="1890" spans="4:15" x14ac:dyDescent="0.45">
      <c r="D1890" t="s">
        <v>354</v>
      </c>
      <c r="E1890" t="s">
        <v>47</v>
      </c>
      <c r="F1890" t="s">
        <v>6</v>
      </c>
      <c r="M1890" t="b">
        <v>0</v>
      </c>
      <c r="N1890" t="b">
        <v>1</v>
      </c>
      <c r="O1890" t="str">
        <f>_xlfn.XLOOKUP(WB_cost[[#This Row],[Склад]]&amp;WB_cost[[#This Row],[Тип поставки]],StatTbl[Join],StatTbl[Status])</f>
        <v>Игнорируем</v>
      </c>
    </row>
    <row r="1891" spans="4:15" x14ac:dyDescent="0.45">
      <c r="D1891" t="s">
        <v>357</v>
      </c>
      <c r="E1891" t="s">
        <v>47</v>
      </c>
      <c r="F1891" t="s">
        <v>6</v>
      </c>
      <c r="M1891" t="b">
        <v>0</v>
      </c>
      <c r="N1891" t="b">
        <v>1</v>
      </c>
      <c r="O1891" t="str">
        <f>_xlfn.XLOOKUP(WB_cost[[#This Row],[Склад]]&amp;WB_cost[[#This Row],[Тип поставки]],StatTbl[Join],StatTbl[Status])</f>
        <v>Игнорируем</v>
      </c>
    </row>
    <row r="1892" spans="4:15" x14ac:dyDescent="0.45">
      <c r="D1892" t="s">
        <v>358</v>
      </c>
      <c r="E1892" t="s">
        <v>47</v>
      </c>
      <c r="F1892" t="s">
        <v>6</v>
      </c>
      <c r="M1892" t="b">
        <v>0</v>
      </c>
      <c r="N1892" t="b">
        <v>1</v>
      </c>
      <c r="O1892" t="str">
        <f>_xlfn.XLOOKUP(WB_cost[[#This Row],[Склад]]&amp;WB_cost[[#This Row],[Тип поставки]],StatTbl[Join],StatTbl[Status])</f>
        <v>Игнорируем</v>
      </c>
    </row>
    <row r="1893" spans="4:15" x14ac:dyDescent="0.45">
      <c r="D1893" t="s">
        <v>359</v>
      </c>
      <c r="E1893" t="s">
        <v>47</v>
      </c>
      <c r="F1893" t="s">
        <v>6</v>
      </c>
      <c r="M1893" t="b">
        <v>0</v>
      </c>
      <c r="N1893" t="b">
        <v>1</v>
      </c>
      <c r="O1893" t="str">
        <f>_xlfn.XLOOKUP(WB_cost[[#This Row],[Склад]]&amp;WB_cost[[#This Row],[Тип поставки]],StatTbl[Join],StatTbl[Status])</f>
        <v>Игнорируем</v>
      </c>
    </row>
    <row r="1894" spans="4:15" x14ac:dyDescent="0.45">
      <c r="D1894" t="s">
        <v>260</v>
      </c>
      <c r="E1894" t="s">
        <v>49</v>
      </c>
      <c r="F1894" t="s">
        <v>107</v>
      </c>
      <c r="M1894" t="b">
        <v>1</v>
      </c>
      <c r="N1894" t="b">
        <v>1</v>
      </c>
      <c r="O1894" t="str">
        <f>_xlfn.XLOOKUP(WB_cost[[#This Row],[Склад]]&amp;WB_cost[[#This Row],[Тип поставки]],StatTbl[Join],StatTbl[Status])</f>
        <v>Игнорируем</v>
      </c>
    </row>
    <row r="1895" spans="4:15" x14ac:dyDescent="0.45">
      <c r="D1895" t="s">
        <v>261</v>
      </c>
      <c r="E1895" t="s">
        <v>49</v>
      </c>
      <c r="F1895" t="s">
        <v>107</v>
      </c>
      <c r="M1895" t="b">
        <v>1</v>
      </c>
      <c r="N1895" t="b">
        <v>1</v>
      </c>
      <c r="O1895" t="str">
        <f>_xlfn.XLOOKUP(WB_cost[[#This Row],[Склад]]&amp;WB_cost[[#This Row],[Тип поставки]],StatTbl[Join],StatTbl[Status])</f>
        <v>Игнорируем</v>
      </c>
    </row>
    <row r="1896" spans="4:15" x14ac:dyDescent="0.45">
      <c r="D1896" t="s">
        <v>262</v>
      </c>
      <c r="E1896" t="s">
        <v>49</v>
      </c>
      <c r="F1896" t="s">
        <v>107</v>
      </c>
      <c r="M1896" t="b">
        <v>1</v>
      </c>
      <c r="N1896" t="b">
        <v>1</v>
      </c>
      <c r="O1896" t="str">
        <f>_xlfn.XLOOKUP(WB_cost[[#This Row],[Склад]]&amp;WB_cost[[#This Row],[Тип поставки]],StatTbl[Join],StatTbl[Status])</f>
        <v>Игнорируем</v>
      </c>
    </row>
    <row r="1897" spans="4:15" x14ac:dyDescent="0.45">
      <c r="D1897" t="s">
        <v>263</v>
      </c>
      <c r="E1897" t="s">
        <v>49</v>
      </c>
      <c r="F1897" t="s">
        <v>107</v>
      </c>
      <c r="M1897" t="b">
        <v>1</v>
      </c>
      <c r="N1897" t="b">
        <v>1</v>
      </c>
      <c r="O1897" t="str">
        <f>_xlfn.XLOOKUP(WB_cost[[#This Row],[Склад]]&amp;WB_cost[[#This Row],[Тип поставки]],StatTbl[Join],StatTbl[Status])</f>
        <v>Игнорируем</v>
      </c>
    </row>
    <row r="1898" spans="4:15" x14ac:dyDescent="0.45">
      <c r="D1898" t="s">
        <v>264</v>
      </c>
      <c r="E1898" t="s">
        <v>49</v>
      </c>
      <c r="F1898" t="s">
        <v>107</v>
      </c>
      <c r="M1898" t="b">
        <v>1</v>
      </c>
      <c r="N1898" t="b">
        <v>1</v>
      </c>
      <c r="O1898" t="str">
        <f>_xlfn.XLOOKUP(WB_cost[[#This Row],[Склад]]&amp;WB_cost[[#This Row],[Тип поставки]],StatTbl[Join],StatTbl[Status])</f>
        <v>Игнорируем</v>
      </c>
    </row>
    <row r="1899" spans="4:15" x14ac:dyDescent="0.45">
      <c r="D1899" t="s">
        <v>285</v>
      </c>
      <c r="E1899" t="s">
        <v>49</v>
      </c>
      <c r="F1899" t="s">
        <v>107</v>
      </c>
      <c r="M1899" t="b">
        <v>1</v>
      </c>
      <c r="N1899" t="b">
        <v>1</v>
      </c>
      <c r="O1899" t="str">
        <f>_xlfn.XLOOKUP(WB_cost[[#This Row],[Склад]]&amp;WB_cost[[#This Row],[Тип поставки]],StatTbl[Join],StatTbl[Status])</f>
        <v>Игнорируем</v>
      </c>
    </row>
    <row r="1900" spans="4:15" x14ac:dyDescent="0.45">
      <c r="D1900" t="s">
        <v>286</v>
      </c>
      <c r="E1900" t="s">
        <v>49</v>
      </c>
      <c r="F1900" t="s">
        <v>107</v>
      </c>
      <c r="M1900" t="b">
        <v>1</v>
      </c>
      <c r="N1900" t="b">
        <v>1</v>
      </c>
      <c r="O1900" t="str">
        <f>_xlfn.XLOOKUP(WB_cost[[#This Row],[Склад]]&amp;WB_cost[[#This Row],[Тип поставки]],StatTbl[Join],StatTbl[Status])</f>
        <v>Игнорируем</v>
      </c>
    </row>
    <row r="1901" spans="4:15" x14ac:dyDescent="0.45">
      <c r="D1901" t="s">
        <v>287</v>
      </c>
      <c r="E1901" t="s">
        <v>49</v>
      </c>
      <c r="F1901" t="s">
        <v>107</v>
      </c>
      <c r="M1901" t="b">
        <v>1</v>
      </c>
      <c r="N1901" t="b">
        <v>1</v>
      </c>
      <c r="O1901" t="str">
        <f>_xlfn.XLOOKUP(WB_cost[[#This Row],[Склад]]&amp;WB_cost[[#This Row],[Тип поставки]],StatTbl[Join],StatTbl[Status])</f>
        <v>Игнорируем</v>
      </c>
    </row>
    <row r="1902" spans="4:15" x14ac:dyDescent="0.45">
      <c r="D1902" t="s">
        <v>288</v>
      </c>
      <c r="E1902" t="s">
        <v>49</v>
      </c>
      <c r="F1902" t="s">
        <v>107</v>
      </c>
      <c r="M1902" t="b">
        <v>1</v>
      </c>
      <c r="N1902" t="b">
        <v>1</v>
      </c>
      <c r="O1902" t="str">
        <f>_xlfn.XLOOKUP(WB_cost[[#This Row],[Склад]]&amp;WB_cost[[#This Row],[Тип поставки]],StatTbl[Join],StatTbl[Status])</f>
        <v>Игнорируем</v>
      </c>
    </row>
    <row r="1903" spans="4:15" x14ac:dyDescent="0.45">
      <c r="D1903" t="s">
        <v>289</v>
      </c>
      <c r="E1903" t="s">
        <v>49</v>
      </c>
      <c r="F1903" t="s">
        <v>107</v>
      </c>
      <c r="M1903" t="b">
        <v>1</v>
      </c>
      <c r="N1903" t="b">
        <v>1</v>
      </c>
      <c r="O1903" t="str">
        <f>_xlfn.XLOOKUP(WB_cost[[#This Row],[Склад]]&amp;WB_cost[[#This Row],[Тип поставки]],StatTbl[Join],StatTbl[Status])</f>
        <v>Игнорируем</v>
      </c>
    </row>
    <row r="1904" spans="4:15" x14ac:dyDescent="0.45">
      <c r="D1904" t="s">
        <v>353</v>
      </c>
      <c r="E1904" t="s">
        <v>49</v>
      </c>
      <c r="F1904" t="s">
        <v>107</v>
      </c>
      <c r="M1904" t="b">
        <v>1</v>
      </c>
      <c r="N1904" t="b">
        <v>1</v>
      </c>
      <c r="O1904" t="str">
        <f>_xlfn.XLOOKUP(WB_cost[[#This Row],[Склад]]&amp;WB_cost[[#This Row],[Тип поставки]],StatTbl[Join],StatTbl[Status])</f>
        <v>Игнорируем</v>
      </c>
    </row>
    <row r="1905" spans="4:15" x14ac:dyDescent="0.45">
      <c r="D1905" t="s">
        <v>354</v>
      </c>
      <c r="E1905" t="s">
        <v>49</v>
      </c>
      <c r="F1905" t="s">
        <v>107</v>
      </c>
      <c r="M1905" t="b">
        <v>1</v>
      </c>
      <c r="N1905" t="b">
        <v>1</v>
      </c>
      <c r="O1905" t="str">
        <f>_xlfn.XLOOKUP(WB_cost[[#This Row],[Склад]]&amp;WB_cost[[#This Row],[Тип поставки]],StatTbl[Join],StatTbl[Status])</f>
        <v>Игнорируем</v>
      </c>
    </row>
    <row r="1906" spans="4:15" x14ac:dyDescent="0.45">
      <c r="D1906" t="s">
        <v>357</v>
      </c>
      <c r="E1906" t="s">
        <v>49</v>
      </c>
      <c r="F1906" t="s">
        <v>107</v>
      </c>
      <c r="M1906" t="b">
        <v>1</v>
      </c>
      <c r="N1906" t="b">
        <v>1</v>
      </c>
      <c r="O1906" t="str">
        <f>_xlfn.XLOOKUP(WB_cost[[#This Row],[Склад]]&amp;WB_cost[[#This Row],[Тип поставки]],StatTbl[Join],StatTbl[Status])</f>
        <v>Игнорируем</v>
      </c>
    </row>
    <row r="1907" spans="4:15" x14ac:dyDescent="0.45">
      <c r="D1907" t="s">
        <v>358</v>
      </c>
      <c r="E1907" t="s">
        <v>49</v>
      </c>
      <c r="F1907" t="s">
        <v>107</v>
      </c>
      <c r="M1907" t="b">
        <v>1</v>
      </c>
      <c r="N1907" t="b">
        <v>1</v>
      </c>
      <c r="O1907" t="str">
        <f>_xlfn.XLOOKUP(WB_cost[[#This Row],[Склад]]&amp;WB_cost[[#This Row],[Тип поставки]],StatTbl[Join],StatTbl[Status])</f>
        <v>Игнорируем</v>
      </c>
    </row>
    <row r="1908" spans="4:15" x14ac:dyDescent="0.45">
      <c r="D1908" t="s">
        <v>359</v>
      </c>
      <c r="E1908" t="s">
        <v>49</v>
      </c>
      <c r="F1908" t="s">
        <v>107</v>
      </c>
      <c r="M1908" t="b">
        <v>1</v>
      </c>
      <c r="N1908" t="b">
        <v>1</v>
      </c>
      <c r="O1908" t="str">
        <f>_xlfn.XLOOKUP(WB_cost[[#This Row],[Склад]]&amp;WB_cost[[#This Row],[Тип поставки]],StatTbl[Join],StatTbl[Status])</f>
        <v>Игнорируем</v>
      </c>
    </row>
    <row r="1909" spans="4:15" x14ac:dyDescent="0.45">
      <c r="D1909" t="s">
        <v>260</v>
      </c>
      <c r="E1909" t="s">
        <v>49</v>
      </c>
      <c r="F1909" t="s">
        <v>108</v>
      </c>
      <c r="G1909" t="s">
        <v>201</v>
      </c>
      <c r="H1909" t="s">
        <v>201</v>
      </c>
      <c r="I1909" t="s">
        <v>312</v>
      </c>
      <c r="J1909" t="s">
        <v>313</v>
      </c>
      <c r="K1909" t="s">
        <v>246</v>
      </c>
      <c r="M1909" t="b">
        <v>1</v>
      </c>
      <c r="N1909" t="b">
        <v>0</v>
      </c>
      <c r="O1909" t="str">
        <f>_xlfn.XLOOKUP(WB_cost[[#This Row],[Склад]]&amp;WB_cost[[#This Row],[Тип поставки]],StatTbl[Join],StatTbl[Status])</f>
        <v>Игнорируем</v>
      </c>
    </row>
    <row r="1910" spans="4:15" x14ac:dyDescent="0.45">
      <c r="D1910" t="s">
        <v>261</v>
      </c>
      <c r="E1910" t="s">
        <v>49</v>
      </c>
      <c r="F1910" t="s">
        <v>108</v>
      </c>
      <c r="G1910" t="s">
        <v>201</v>
      </c>
      <c r="H1910" t="s">
        <v>201</v>
      </c>
      <c r="I1910" t="s">
        <v>312</v>
      </c>
      <c r="J1910" t="s">
        <v>313</v>
      </c>
      <c r="K1910" t="s">
        <v>246</v>
      </c>
      <c r="M1910" t="b">
        <v>1</v>
      </c>
      <c r="N1910" t="b">
        <v>0</v>
      </c>
      <c r="O1910" t="str">
        <f>_xlfn.XLOOKUP(WB_cost[[#This Row],[Склад]]&amp;WB_cost[[#This Row],[Тип поставки]],StatTbl[Join],StatTbl[Status])</f>
        <v>Игнорируем</v>
      </c>
    </row>
    <row r="1911" spans="4:15" x14ac:dyDescent="0.45">
      <c r="D1911" t="s">
        <v>262</v>
      </c>
      <c r="E1911" t="s">
        <v>49</v>
      </c>
      <c r="F1911" t="s">
        <v>108</v>
      </c>
      <c r="G1911" t="s">
        <v>201</v>
      </c>
      <c r="H1911" t="s">
        <v>201</v>
      </c>
      <c r="I1911" t="s">
        <v>312</v>
      </c>
      <c r="J1911" t="s">
        <v>313</v>
      </c>
      <c r="K1911" t="s">
        <v>246</v>
      </c>
      <c r="M1911" t="b">
        <v>1</v>
      </c>
      <c r="N1911" t="b">
        <v>0</v>
      </c>
      <c r="O1911" t="str">
        <f>_xlfn.XLOOKUP(WB_cost[[#This Row],[Склад]]&amp;WB_cost[[#This Row],[Тип поставки]],StatTbl[Join],StatTbl[Status])</f>
        <v>Игнорируем</v>
      </c>
    </row>
    <row r="1912" spans="4:15" x14ac:dyDescent="0.45">
      <c r="D1912" t="s">
        <v>263</v>
      </c>
      <c r="E1912" t="s">
        <v>49</v>
      </c>
      <c r="F1912" t="s">
        <v>108</v>
      </c>
      <c r="G1912" t="s">
        <v>201</v>
      </c>
      <c r="H1912" t="s">
        <v>201</v>
      </c>
      <c r="I1912" t="s">
        <v>312</v>
      </c>
      <c r="J1912" t="s">
        <v>313</v>
      </c>
      <c r="K1912" t="s">
        <v>246</v>
      </c>
      <c r="M1912" t="b">
        <v>1</v>
      </c>
      <c r="N1912" t="b">
        <v>0</v>
      </c>
      <c r="O1912" t="str">
        <f>_xlfn.XLOOKUP(WB_cost[[#This Row],[Склад]]&amp;WB_cost[[#This Row],[Тип поставки]],StatTbl[Join],StatTbl[Status])</f>
        <v>Игнорируем</v>
      </c>
    </row>
    <row r="1913" spans="4:15" x14ac:dyDescent="0.45">
      <c r="D1913" t="s">
        <v>264</v>
      </c>
      <c r="E1913" t="s">
        <v>49</v>
      </c>
      <c r="F1913" t="s">
        <v>108</v>
      </c>
      <c r="G1913" t="s">
        <v>201</v>
      </c>
      <c r="H1913" t="s">
        <v>201</v>
      </c>
      <c r="I1913" t="s">
        <v>312</v>
      </c>
      <c r="J1913" t="s">
        <v>313</v>
      </c>
      <c r="K1913" t="s">
        <v>246</v>
      </c>
      <c r="M1913" t="b">
        <v>1</v>
      </c>
      <c r="N1913" t="b">
        <v>0</v>
      </c>
      <c r="O1913" t="str">
        <f>_xlfn.XLOOKUP(WB_cost[[#This Row],[Склад]]&amp;WB_cost[[#This Row],[Тип поставки]],StatTbl[Join],StatTbl[Status])</f>
        <v>Игнорируем</v>
      </c>
    </row>
    <row r="1914" spans="4:15" x14ac:dyDescent="0.45">
      <c r="D1914" t="s">
        <v>285</v>
      </c>
      <c r="E1914" t="s">
        <v>49</v>
      </c>
      <c r="F1914" t="s">
        <v>108</v>
      </c>
      <c r="G1914" t="s">
        <v>201</v>
      </c>
      <c r="H1914" t="s">
        <v>201</v>
      </c>
      <c r="I1914" t="s">
        <v>312</v>
      </c>
      <c r="J1914" t="s">
        <v>313</v>
      </c>
      <c r="K1914" t="s">
        <v>246</v>
      </c>
      <c r="M1914" t="b">
        <v>1</v>
      </c>
      <c r="N1914" t="b">
        <v>0</v>
      </c>
      <c r="O1914" t="str">
        <f>_xlfn.XLOOKUP(WB_cost[[#This Row],[Склад]]&amp;WB_cost[[#This Row],[Тип поставки]],StatTbl[Join],StatTbl[Status])</f>
        <v>Игнорируем</v>
      </c>
    </row>
    <row r="1915" spans="4:15" x14ac:dyDescent="0.45">
      <c r="D1915" t="s">
        <v>286</v>
      </c>
      <c r="E1915" t="s">
        <v>49</v>
      </c>
      <c r="F1915" t="s">
        <v>108</v>
      </c>
      <c r="G1915" t="s">
        <v>201</v>
      </c>
      <c r="H1915" t="s">
        <v>201</v>
      </c>
      <c r="I1915" t="s">
        <v>312</v>
      </c>
      <c r="J1915" t="s">
        <v>313</v>
      </c>
      <c r="K1915" t="s">
        <v>246</v>
      </c>
      <c r="M1915" t="b">
        <v>1</v>
      </c>
      <c r="N1915" t="b">
        <v>0</v>
      </c>
      <c r="O1915" t="str">
        <f>_xlfn.XLOOKUP(WB_cost[[#This Row],[Склад]]&amp;WB_cost[[#This Row],[Тип поставки]],StatTbl[Join],StatTbl[Status])</f>
        <v>Игнорируем</v>
      </c>
    </row>
    <row r="1916" spans="4:15" x14ac:dyDescent="0.45">
      <c r="D1916" t="s">
        <v>287</v>
      </c>
      <c r="E1916" t="s">
        <v>49</v>
      </c>
      <c r="F1916" t="s">
        <v>108</v>
      </c>
      <c r="G1916" t="s">
        <v>201</v>
      </c>
      <c r="H1916" t="s">
        <v>201</v>
      </c>
      <c r="I1916" t="s">
        <v>312</v>
      </c>
      <c r="J1916" t="s">
        <v>313</v>
      </c>
      <c r="K1916" t="s">
        <v>246</v>
      </c>
      <c r="M1916" t="b">
        <v>1</v>
      </c>
      <c r="N1916" t="b">
        <v>0</v>
      </c>
      <c r="O1916" t="str">
        <f>_xlfn.XLOOKUP(WB_cost[[#This Row],[Склад]]&amp;WB_cost[[#This Row],[Тип поставки]],StatTbl[Join],StatTbl[Status])</f>
        <v>Игнорируем</v>
      </c>
    </row>
    <row r="1917" spans="4:15" x14ac:dyDescent="0.45">
      <c r="D1917" t="s">
        <v>288</v>
      </c>
      <c r="E1917" t="s">
        <v>49</v>
      </c>
      <c r="F1917" t="s">
        <v>108</v>
      </c>
      <c r="G1917" t="s">
        <v>201</v>
      </c>
      <c r="H1917" t="s">
        <v>201</v>
      </c>
      <c r="I1917" t="s">
        <v>312</v>
      </c>
      <c r="J1917" t="s">
        <v>313</v>
      </c>
      <c r="K1917" t="s">
        <v>246</v>
      </c>
      <c r="M1917" t="b">
        <v>1</v>
      </c>
      <c r="N1917" t="b">
        <v>0</v>
      </c>
      <c r="O1917" t="str">
        <f>_xlfn.XLOOKUP(WB_cost[[#This Row],[Склад]]&amp;WB_cost[[#This Row],[Тип поставки]],StatTbl[Join],StatTbl[Status])</f>
        <v>Игнорируем</v>
      </c>
    </row>
    <row r="1918" spans="4:15" x14ac:dyDescent="0.45">
      <c r="D1918" t="s">
        <v>289</v>
      </c>
      <c r="E1918" t="s">
        <v>49</v>
      </c>
      <c r="F1918" t="s">
        <v>108</v>
      </c>
      <c r="G1918" t="s">
        <v>201</v>
      </c>
      <c r="H1918" t="s">
        <v>201</v>
      </c>
      <c r="I1918" t="s">
        <v>312</v>
      </c>
      <c r="J1918" t="s">
        <v>313</v>
      </c>
      <c r="K1918" t="s">
        <v>246</v>
      </c>
      <c r="M1918" t="b">
        <v>1</v>
      </c>
      <c r="N1918" t="b">
        <v>0</v>
      </c>
      <c r="O1918" t="str">
        <f>_xlfn.XLOOKUP(WB_cost[[#This Row],[Склад]]&amp;WB_cost[[#This Row],[Тип поставки]],StatTbl[Join],StatTbl[Status])</f>
        <v>Игнорируем</v>
      </c>
    </row>
    <row r="1919" spans="4:15" x14ac:dyDescent="0.45">
      <c r="D1919" t="s">
        <v>353</v>
      </c>
      <c r="E1919" t="s">
        <v>49</v>
      </c>
      <c r="F1919" t="s">
        <v>108</v>
      </c>
      <c r="G1919" t="s">
        <v>201</v>
      </c>
      <c r="H1919" t="s">
        <v>201</v>
      </c>
      <c r="I1919" t="s">
        <v>312</v>
      </c>
      <c r="J1919" t="s">
        <v>313</v>
      </c>
      <c r="K1919" t="s">
        <v>246</v>
      </c>
      <c r="M1919" t="b">
        <v>1</v>
      </c>
      <c r="N1919" t="b">
        <v>0</v>
      </c>
      <c r="O1919" t="str">
        <f>_xlfn.XLOOKUP(WB_cost[[#This Row],[Склад]]&amp;WB_cost[[#This Row],[Тип поставки]],StatTbl[Join],StatTbl[Status])</f>
        <v>Игнорируем</v>
      </c>
    </row>
    <row r="1920" spans="4:15" x14ac:dyDescent="0.45">
      <c r="D1920" t="s">
        <v>354</v>
      </c>
      <c r="E1920" t="s">
        <v>49</v>
      </c>
      <c r="F1920" t="s">
        <v>108</v>
      </c>
      <c r="G1920" t="s">
        <v>201</v>
      </c>
      <c r="H1920" t="s">
        <v>201</v>
      </c>
      <c r="I1920" t="s">
        <v>312</v>
      </c>
      <c r="J1920" t="s">
        <v>313</v>
      </c>
      <c r="K1920" t="s">
        <v>246</v>
      </c>
      <c r="M1920" t="b">
        <v>1</v>
      </c>
      <c r="N1920" t="b">
        <v>0</v>
      </c>
      <c r="O1920" t="str">
        <f>_xlfn.XLOOKUP(WB_cost[[#This Row],[Склад]]&amp;WB_cost[[#This Row],[Тип поставки]],StatTbl[Join],StatTbl[Status])</f>
        <v>Игнорируем</v>
      </c>
    </row>
    <row r="1921" spans="4:15" x14ac:dyDescent="0.45">
      <c r="D1921" t="s">
        <v>357</v>
      </c>
      <c r="E1921" t="s">
        <v>49</v>
      </c>
      <c r="F1921" t="s">
        <v>108</v>
      </c>
      <c r="G1921" t="s">
        <v>201</v>
      </c>
      <c r="H1921" t="s">
        <v>201</v>
      </c>
      <c r="I1921" t="s">
        <v>312</v>
      </c>
      <c r="J1921" t="s">
        <v>313</v>
      </c>
      <c r="K1921" t="s">
        <v>246</v>
      </c>
      <c r="M1921" t="b">
        <v>1</v>
      </c>
      <c r="N1921" t="b">
        <v>0</v>
      </c>
      <c r="O1921" t="str">
        <f>_xlfn.XLOOKUP(WB_cost[[#This Row],[Склад]]&amp;WB_cost[[#This Row],[Тип поставки]],StatTbl[Join],StatTbl[Status])</f>
        <v>Игнорируем</v>
      </c>
    </row>
    <row r="1922" spans="4:15" x14ac:dyDescent="0.45">
      <c r="D1922" t="s">
        <v>358</v>
      </c>
      <c r="E1922" t="s">
        <v>49</v>
      </c>
      <c r="F1922" t="s">
        <v>108</v>
      </c>
      <c r="G1922" t="s">
        <v>201</v>
      </c>
      <c r="H1922" t="s">
        <v>201</v>
      </c>
      <c r="I1922" t="s">
        <v>312</v>
      </c>
      <c r="J1922" t="s">
        <v>313</v>
      </c>
      <c r="K1922" t="s">
        <v>246</v>
      </c>
      <c r="M1922" t="b">
        <v>1</v>
      </c>
      <c r="N1922" t="b">
        <v>0</v>
      </c>
      <c r="O1922" t="str">
        <f>_xlfn.XLOOKUP(WB_cost[[#This Row],[Склад]]&amp;WB_cost[[#This Row],[Тип поставки]],StatTbl[Join],StatTbl[Status])</f>
        <v>Игнорируем</v>
      </c>
    </row>
    <row r="1923" spans="4:15" x14ac:dyDescent="0.45">
      <c r="D1923" t="s">
        <v>359</v>
      </c>
      <c r="E1923" t="s">
        <v>49</v>
      </c>
      <c r="F1923" t="s">
        <v>108</v>
      </c>
      <c r="G1923" t="s">
        <v>201</v>
      </c>
      <c r="H1923" t="s">
        <v>201</v>
      </c>
      <c r="I1923" t="s">
        <v>312</v>
      </c>
      <c r="J1923" t="s">
        <v>313</v>
      </c>
      <c r="K1923" t="s">
        <v>246</v>
      </c>
      <c r="M1923" t="b">
        <v>1</v>
      </c>
      <c r="N1923" t="b">
        <v>0</v>
      </c>
      <c r="O1923" t="str">
        <f>_xlfn.XLOOKUP(WB_cost[[#This Row],[Склад]]&amp;WB_cost[[#This Row],[Тип поставки]],StatTbl[Join],StatTbl[Status])</f>
        <v>Игнорируем</v>
      </c>
    </row>
    <row r="1924" spans="4:15" x14ac:dyDescent="0.45">
      <c r="D1924" t="s">
        <v>260</v>
      </c>
      <c r="E1924" t="s">
        <v>49</v>
      </c>
      <c r="F1924" t="s">
        <v>6</v>
      </c>
      <c r="M1924" t="b">
        <v>0</v>
      </c>
      <c r="N1924" t="b">
        <v>1</v>
      </c>
      <c r="O1924" t="str">
        <f>_xlfn.XLOOKUP(WB_cost[[#This Row],[Склад]]&amp;WB_cost[[#This Row],[Тип поставки]],StatTbl[Join],StatTbl[Status])</f>
        <v>Игнорируем</v>
      </c>
    </row>
    <row r="1925" spans="4:15" x14ac:dyDescent="0.45">
      <c r="D1925" t="s">
        <v>261</v>
      </c>
      <c r="E1925" t="s">
        <v>49</v>
      </c>
      <c r="F1925" t="s">
        <v>6</v>
      </c>
      <c r="M1925" t="b">
        <v>0</v>
      </c>
      <c r="N1925" t="b">
        <v>1</v>
      </c>
      <c r="O1925" t="str">
        <f>_xlfn.XLOOKUP(WB_cost[[#This Row],[Склад]]&amp;WB_cost[[#This Row],[Тип поставки]],StatTbl[Join],StatTbl[Status])</f>
        <v>Игнорируем</v>
      </c>
    </row>
    <row r="1926" spans="4:15" x14ac:dyDescent="0.45">
      <c r="D1926" t="s">
        <v>262</v>
      </c>
      <c r="E1926" t="s">
        <v>49</v>
      </c>
      <c r="F1926" t="s">
        <v>6</v>
      </c>
      <c r="M1926" t="b">
        <v>0</v>
      </c>
      <c r="N1926" t="b">
        <v>1</v>
      </c>
      <c r="O1926" t="str">
        <f>_xlfn.XLOOKUP(WB_cost[[#This Row],[Склад]]&amp;WB_cost[[#This Row],[Тип поставки]],StatTbl[Join],StatTbl[Status])</f>
        <v>Игнорируем</v>
      </c>
    </row>
    <row r="1927" spans="4:15" x14ac:dyDescent="0.45">
      <c r="D1927" t="s">
        <v>263</v>
      </c>
      <c r="E1927" t="s">
        <v>49</v>
      </c>
      <c r="F1927" t="s">
        <v>6</v>
      </c>
      <c r="M1927" t="b">
        <v>0</v>
      </c>
      <c r="N1927" t="b">
        <v>1</v>
      </c>
      <c r="O1927" t="str">
        <f>_xlfn.XLOOKUP(WB_cost[[#This Row],[Склад]]&amp;WB_cost[[#This Row],[Тип поставки]],StatTbl[Join],StatTbl[Status])</f>
        <v>Игнорируем</v>
      </c>
    </row>
    <row r="1928" spans="4:15" x14ac:dyDescent="0.45">
      <c r="D1928" t="s">
        <v>264</v>
      </c>
      <c r="E1928" t="s">
        <v>49</v>
      </c>
      <c r="F1928" t="s">
        <v>6</v>
      </c>
      <c r="M1928" t="b">
        <v>0</v>
      </c>
      <c r="N1928" t="b">
        <v>1</v>
      </c>
      <c r="O1928" t="str">
        <f>_xlfn.XLOOKUP(WB_cost[[#This Row],[Склад]]&amp;WB_cost[[#This Row],[Тип поставки]],StatTbl[Join],StatTbl[Status])</f>
        <v>Игнорируем</v>
      </c>
    </row>
    <row r="1929" spans="4:15" x14ac:dyDescent="0.45">
      <c r="D1929" t="s">
        <v>285</v>
      </c>
      <c r="E1929" t="s">
        <v>49</v>
      </c>
      <c r="F1929" t="s">
        <v>6</v>
      </c>
      <c r="M1929" t="b">
        <v>0</v>
      </c>
      <c r="N1929" t="b">
        <v>1</v>
      </c>
      <c r="O1929" t="str">
        <f>_xlfn.XLOOKUP(WB_cost[[#This Row],[Склад]]&amp;WB_cost[[#This Row],[Тип поставки]],StatTbl[Join],StatTbl[Status])</f>
        <v>Игнорируем</v>
      </c>
    </row>
    <row r="1930" spans="4:15" x14ac:dyDescent="0.45">
      <c r="D1930" t="s">
        <v>286</v>
      </c>
      <c r="E1930" t="s">
        <v>49</v>
      </c>
      <c r="F1930" t="s">
        <v>6</v>
      </c>
      <c r="M1930" t="b">
        <v>0</v>
      </c>
      <c r="N1930" t="b">
        <v>1</v>
      </c>
      <c r="O1930" t="str">
        <f>_xlfn.XLOOKUP(WB_cost[[#This Row],[Склад]]&amp;WB_cost[[#This Row],[Тип поставки]],StatTbl[Join],StatTbl[Status])</f>
        <v>Игнорируем</v>
      </c>
    </row>
    <row r="1931" spans="4:15" x14ac:dyDescent="0.45">
      <c r="D1931" t="s">
        <v>287</v>
      </c>
      <c r="E1931" t="s">
        <v>49</v>
      </c>
      <c r="F1931" t="s">
        <v>6</v>
      </c>
      <c r="M1931" t="b">
        <v>0</v>
      </c>
      <c r="N1931" t="b">
        <v>1</v>
      </c>
      <c r="O1931" t="str">
        <f>_xlfn.XLOOKUP(WB_cost[[#This Row],[Склад]]&amp;WB_cost[[#This Row],[Тип поставки]],StatTbl[Join],StatTbl[Status])</f>
        <v>Игнорируем</v>
      </c>
    </row>
    <row r="1932" spans="4:15" x14ac:dyDescent="0.45">
      <c r="D1932" t="s">
        <v>288</v>
      </c>
      <c r="E1932" t="s">
        <v>49</v>
      </c>
      <c r="F1932" t="s">
        <v>6</v>
      </c>
      <c r="M1932" t="b">
        <v>0</v>
      </c>
      <c r="N1932" t="b">
        <v>1</v>
      </c>
      <c r="O1932" t="str">
        <f>_xlfn.XLOOKUP(WB_cost[[#This Row],[Склад]]&amp;WB_cost[[#This Row],[Тип поставки]],StatTbl[Join],StatTbl[Status])</f>
        <v>Игнорируем</v>
      </c>
    </row>
    <row r="1933" spans="4:15" x14ac:dyDescent="0.45">
      <c r="D1933" t="s">
        <v>289</v>
      </c>
      <c r="E1933" t="s">
        <v>49</v>
      </c>
      <c r="F1933" t="s">
        <v>6</v>
      </c>
      <c r="M1933" t="b">
        <v>0</v>
      </c>
      <c r="N1933" t="b">
        <v>1</v>
      </c>
      <c r="O1933" t="str">
        <f>_xlfn.XLOOKUP(WB_cost[[#This Row],[Склад]]&amp;WB_cost[[#This Row],[Тип поставки]],StatTbl[Join],StatTbl[Status])</f>
        <v>Игнорируем</v>
      </c>
    </row>
    <row r="1934" spans="4:15" x14ac:dyDescent="0.45">
      <c r="D1934" t="s">
        <v>353</v>
      </c>
      <c r="E1934" t="s">
        <v>49</v>
      </c>
      <c r="F1934" t="s">
        <v>6</v>
      </c>
      <c r="M1934" t="b">
        <v>0</v>
      </c>
      <c r="N1934" t="b">
        <v>1</v>
      </c>
      <c r="O1934" t="str">
        <f>_xlfn.XLOOKUP(WB_cost[[#This Row],[Склад]]&amp;WB_cost[[#This Row],[Тип поставки]],StatTbl[Join],StatTbl[Status])</f>
        <v>Игнорируем</v>
      </c>
    </row>
    <row r="1935" spans="4:15" x14ac:dyDescent="0.45">
      <c r="D1935" t="s">
        <v>354</v>
      </c>
      <c r="E1935" t="s">
        <v>49</v>
      </c>
      <c r="F1935" t="s">
        <v>6</v>
      </c>
      <c r="M1935" t="b">
        <v>0</v>
      </c>
      <c r="N1935" t="b">
        <v>1</v>
      </c>
      <c r="O1935" t="str">
        <f>_xlfn.XLOOKUP(WB_cost[[#This Row],[Склад]]&amp;WB_cost[[#This Row],[Тип поставки]],StatTbl[Join],StatTbl[Status])</f>
        <v>Игнорируем</v>
      </c>
    </row>
    <row r="1936" spans="4:15" x14ac:dyDescent="0.45">
      <c r="D1936" t="s">
        <v>357</v>
      </c>
      <c r="E1936" t="s">
        <v>49</v>
      </c>
      <c r="F1936" t="s">
        <v>6</v>
      </c>
      <c r="M1936" t="b">
        <v>0</v>
      </c>
      <c r="N1936" t="b">
        <v>1</v>
      </c>
      <c r="O1936" t="str">
        <f>_xlfn.XLOOKUP(WB_cost[[#This Row],[Склад]]&amp;WB_cost[[#This Row],[Тип поставки]],StatTbl[Join],StatTbl[Status])</f>
        <v>Игнорируем</v>
      </c>
    </row>
    <row r="1937" spans="4:15" x14ac:dyDescent="0.45">
      <c r="D1937" t="s">
        <v>358</v>
      </c>
      <c r="E1937" t="s">
        <v>49</v>
      </c>
      <c r="F1937" t="s">
        <v>6</v>
      </c>
      <c r="M1937" t="b">
        <v>0</v>
      </c>
      <c r="N1937" t="b">
        <v>1</v>
      </c>
      <c r="O1937" t="str">
        <f>_xlfn.XLOOKUP(WB_cost[[#This Row],[Склад]]&amp;WB_cost[[#This Row],[Тип поставки]],StatTbl[Join],StatTbl[Status])</f>
        <v>Игнорируем</v>
      </c>
    </row>
    <row r="1938" spans="4:15" x14ac:dyDescent="0.45">
      <c r="D1938" t="s">
        <v>359</v>
      </c>
      <c r="E1938" t="s">
        <v>49</v>
      </c>
      <c r="F1938" t="s">
        <v>6</v>
      </c>
      <c r="M1938" t="b">
        <v>0</v>
      </c>
      <c r="N1938" t="b">
        <v>1</v>
      </c>
      <c r="O1938" t="str">
        <f>_xlfn.XLOOKUP(WB_cost[[#This Row],[Склад]]&amp;WB_cost[[#This Row],[Тип поставки]],StatTbl[Join],StatTbl[Status])</f>
        <v>Игнорируем</v>
      </c>
    </row>
    <row r="1939" spans="4:15" x14ac:dyDescent="0.45">
      <c r="D1939" t="s">
        <v>260</v>
      </c>
      <c r="E1939" t="s">
        <v>48</v>
      </c>
      <c r="F1939" t="s">
        <v>107</v>
      </c>
      <c r="M1939" t="b">
        <v>1</v>
      </c>
      <c r="N1939" t="b">
        <v>1</v>
      </c>
      <c r="O1939" t="str">
        <f>_xlfn.XLOOKUP(WB_cost[[#This Row],[Склад]]&amp;WB_cost[[#This Row],[Тип поставки]],StatTbl[Join],StatTbl[Status])</f>
        <v>Игнорируем</v>
      </c>
    </row>
    <row r="1940" spans="4:15" x14ac:dyDescent="0.45">
      <c r="D1940" t="s">
        <v>261</v>
      </c>
      <c r="E1940" t="s">
        <v>48</v>
      </c>
      <c r="F1940" t="s">
        <v>107</v>
      </c>
      <c r="M1940" t="b">
        <v>1</v>
      </c>
      <c r="N1940" t="b">
        <v>1</v>
      </c>
      <c r="O1940" t="str">
        <f>_xlfn.XLOOKUP(WB_cost[[#This Row],[Склад]]&amp;WB_cost[[#This Row],[Тип поставки]],StatTbl[Join],StatTbl[Status])</f>
        <v>Игнорируем</v>
      </c>
    </row>
    <row r="1941" spans="4:15" x14ac:dyDescent="0.45">
      <c r="D1941" t="s">
        <v>262</v>
      </c>
      <c r="E1941" t="s">
        <v>48</v>
      </c>
      <c r="F1941" t="s">
        <v>107</v>
      </c>
      <c r="M1941" t="b">
        <v>1</v>
      </c>
      <c r="N1941" t="b">
        <v>1</v>
      </c>
      <c r="O1941" t="str">
        <f>_xlfn.XLOOKUP(WB_cost[[#This Row],[Склад]]&amp;WB_cost[[#This Row],[Тип поставки]],StatTbl[Join],StatTbl[Status])</f>
        <v>Игнорируем</v>
      </c>
    </row>
    <row r="1942" spans="4:15" x14ac:dyDescent="0.45">
      <c r="D1942" t="s">
        <v>263</v>
      </c>
      <c r="E1942" t="s">
        <v>48</v>
      </c>
      <c r="F1942" t="s">
        <v>107</v>
      </c>
      <c r="M1942" t="b">
        <v>1</v>
      </c>
      <c r="N1942" t="b">
        <v>1</v>
      </c>
      <c r="O1942" t="str">
        <f>_xlfn.XLOOKUP(WB_cost[[#This Row],[Склад]]&amp;WB_cost[[#This Row],[Тип поставки]],StatTbl[Join],StatTbl[Status])</f>
        <v>Игнорируем</v>
      </c>
    </row>
    <row r="1943" spans="4:15" x14ac:dyDescent="0.45">
      <c r="D1943" t="s">
        <v>264</v>
      </c>
      <c r="E1943" t="s">
        <v>48</v>
      </c>
      <c r="F1943" t="s">
        <v>107</v>
      </c>
      <c r="M1943" t="b">
        <v>1</v>
      </c>
      <c r="N1943" t="b">
        <v>1</v>
      </c>
      <c r="O1943" t="str">
        <f>_xlfn.XLOOKUP(WB_cost[[#This Row],[Склад]]&amp;WB_cost[[#This Row],[Тип поставки]],StatTbl[Join],StatTbl[Status])</f>
        <v>Игнорируем</v>
      </c>
    </row>
    <row r="1944" spans="4:15" x14ac:dyDescent="0.45">
      <c r="D1944" t="s">
        <v>285</v>
      </c>
      <c r="E1944" t="s">
        <v>48</v>
      </c>
      <c r="F1944" t="s">
        <v>107</v>
      </c>
      <c r="M1944" t="b">
        <v>1</v>
      </c>
      <c r="N1944" t="b">
        <v>1</v>
      </c>
      <c r="O1944" t="str">
        <f>_xlfn.XLOOKUP(WB_cost[[#This Row],[Склад]]&amp;WB_cost[[#This Row],[Тип поставки]],StatTbl[Join],StatTbl[Status])</f>
        <v>Игнорируем</v>
      </c>
    </row>
    <row r="1945" spans="4:15" x14ac:dyDescent="0.45">
      <c r="D1945" t="s">
        <v>286</v>
      </c>
      <c r="E1945" t="s">
        <v>48</v>
      </c>
      <c r="F1945" t="s">
        <v>107</v>
      </c>
      <c r="M1945" t="b">
        <v>1</v>
      </c>
      <c r="N1945" t="b">
        <v>1</v>
      </c>
      <c r="O1945" t="str">
        <f>_xlfn.XLOOKUP(WB_cost[[#This Row],[Склад]]&amp;WB_cost[[#This Row],[Тип поставки]],StatTbl[Join],StatTbl[Status])</f>
        <v>Игнорируем</v>
      </c>
    </row>
    <row r="1946" spans="4:15" x14ac:dyDescent="0.45">
      <c r="D1946" t="s">
        <v>287</v>
      </c>
      <c r="E1946" t="s">
        <v>48</v>
      </c>
      <c r="F1946" t="s">
        <v>107</v>
      </c>
      <c r="M1946" t="b">
        <v>1</v>
      </c>
      <c r="N1946" t="b">
        <v>1</v>
      </c>
      <c r="O1946" t="str">
        <f>_xlfn.XLOOKUP(WB_cost[[#This Row],[Склад]]&amp;WB_cost[[#This Row],[Тип поставки]],StatTbl[Join],StatTbl[Status])</f>
        <v>Игнорируем</v>
      </c>
    </row>
    <row r="1947" spans="4:15" x14ac:dyDescent="0.45">
      <c r="D1947" t="s">
        <v>288</v>
      </c>
      <c r="E1947" t="s">
        <v>48</v>
      </c>
      <c r="F1947" t="s">
        <v>107</v>
      </c>
      <c r="M1947" t="b">
        <v>1</v>
      </c>
      <c r="N1947" t="b">
        <v>1</v>
      </c>
      <c r="O1947" t="str">
        <f>_xlfn.XLOOKUP(WB_cost[[#This Row],[Склад]]&amp;WB_cost[[#This Row],[Тип поставки]],StatTbl[Join],StatTbl[Status])</f>
        <v>Игнорируем</v>
      </c>
    </row>
    <row r="1948" spans="4:15" x14ac:dyDescent="0.45">
      <c r="D1948" t="s">
        <v>289</v>
      </c>
      <c r="E1948" t="s">
        <v>48</v>
      </c>
      <c r="F1948" t="s">
        <v>107</v>
      </c>
      <c r="M1948" t="b">
        <v>1</v>
      </c>
      <c r="N1948" t="b">
        <v>1</v>
      </c>
      <c r="O1948" t="str">
        <f>_xlfn.XLOOKUP(WB_cost[[#This Row],[Склад]]&amp;WB_cost[[#This Row],[Тип поставки]],StatTbl[Join],StatTbl[Status])</f>
        <v>Игнорируем</v>
      </c>
    </row>
    <row r="1949" spans="4:15" x14ac:dyDescent="0.45">
      <c r="D1949" t="s">
        <v>353</v>
      </c>
      <c r="E1949" t="s">
        <v>48</v>
      </c>
      <c r="F1949" t="s">
        <v>107</v>
      </c>
      <c r="M1949" t="b">
        <v>1</v>
      </c>
      <c r="N1949" t="b">
        <v>1</v>
      </c>
      <c r="O1949" t="str">
        <f>_xlfn.XLOOKUP(WB_cost[[#This Row],[Склад]]&amp;WB_cost[[#This Row],[Тип поставки]],StatTbl[Join],StatTbl[Status])</f>
        <v>Игнорируем</v>
      </c>
    </row>
    <row r="1950" spans="4:15" x14ac:dyDescent="0.45">
      <c r="D1950" t="s">
        <v>354</v>
      </c>
      <c r="E1950" t="s">
        <v>48</v>
      </c>
      <c r="F1950" t="s">
        <v>107</v>
      </c>
      <c r="M1950" t="b">
        <v>1</v>
      </c>
      <c r="N1950" t="b">
        <v>1</v>
      </c>
      <c r="O1950" t="str">
        <f>_xlfn.XLOOKUP(WB_cost[[#This Row],[Склад]]&amp;WB_cost[[#This Row],[Тип поставки]],StatTbl[Join],StatTbl[Status])</f>
        <v>Игнорируем</v>
      </c>
    </row>
    <row r="1951" spans="4:15" x14ac:dyDescent="0.45">
      <c r="D1951" t="s">
        <v>357</v>
      </c>
      <c r="E1951" t="s">
        <v>48</v>
      </c>
      <c r="F1951" t="s">
        <v>107</v>
      </c>
      <c r="M1951" t="b">
        <v>1</v>
      </c>
      <c r="N1951" t="b">
        <v>1</v>
      </c>
      <c r="O1951" t="str">
        <f>_xlfn.XLOOKUP(WB_cost[[#This Row],[Склад]]&amp;WB_cost[[#This Row],[Тип поставки]],StatTbl[Join],StatTbl[Status])</f>
        <v>Игнорируем</v>
      </c>
    </row>
    <row r="1952" spans="4:15" x14ac:dyDescent="0.45">
      <c r="D1952" t="s">
        <v>358</v>
      </c>
      <c r="E1952" t="s">
        <v>48</v>
      </c>
      <c r="F1952" t="s">
        <v>107</v>
      </c>
      <c r="M1952" t="b">
        <v>1</v>
      </c>
      <c r="N1952" t="b">
        <v>1</v>
      </c>
      <c r="O1952" t="str">
        <f>_xlfn.XLOOKUP(WB_cost[[#This Row],[Склад]]&amp;WB_cost[[#This Row],[Тип поставки]],StatTbl[Join],StatTbl[Status])</f>
        <v>Игнорируем</v>
      </c>
    </row>
    <row r="1953" spans="4:15" x14ac:dyDescent="0.45">
      <c r="D1953" t="s">
        <v>359</v>
      </c>
      <c r="E1953" t="s">
        <v>48</v>
      </c>
      <c r="F1953" t="s">
        <v>107</v>
      </c>
      <c r="M1953" t="b">
        <v>1</v>
      </c>
      <c r="N1953" t="b">
        <v>1</v>
      </c>
      <c r="O1953" t="str">
        <f>_xlfn.XLOOKUP(WB_cost[[#This Row],[Склад]]&amp;WB_cost[[#This Row],[Тип поставки]],StatTbl[Join],StatTbl[Status])</f>
        <v>Игнорируем</v>
      </c>
    </row>
    <row r="1954" spans="4:15" x14ac:dyDescent="0.45">
      <c r="D1954" t="s">
        <v>260</v>
      </c>
      <c r="E1954" t="s">
        <v>48</v>
      </c>
      <c r="F1954" t="s">
        <v>108</v>
      </c>
      <c r="M1954" t="b">
        <v>0</v>
      </c>
      <c r="N1954" t="b">
        <v>1</v>
      </c>
      <c r="O1954" t="str">
        <f>_xlfn.XLOOKUP(WB_cost[[#This Row],[Склад]]&amp;WB_cost[[#This Row],[Тип поставки]],StatTbl[Join],StatTbl[Status])</f>
        <v>Игнорируем</v>
      </c>
    </row>
    <row r="1955" spans="4:15" x14ac:dyDescent="0.45">
      <c r="D1955" t="s">
        <v>261</v>
      </c>
      <c r="E1955" t="s">
        <v>48</v>
      </c>
      <c r="F1955" t="s">
        <v>108</v>
      </c>
      <c r="M1955" t="b">
        <v>0</v>
      </c>
      <c r="N1955" t="b">
        <v>1</v>
      </c>
      <c r="O1955" t="str">
        <f>_xlfn.XLOOKUP(WB_cost[[#This Row],[Склад]]&amp;WB_cost[[#This Row],[Тип поставки]],StatTbl[Join],StatTbl[Status])</f>
        <v>Игнорируем</v>
      </c>
    </row>
    <row r="1956" spans="4:15" x14ac:dyDescent="0.45">
      <c r="D1956" t="s">
        <v>262</v>
      </c>
      <c r="E1956" t="s">
        <v>48</v>
      </c>
      <c r="F1956" t="s">
        <v>108</v>
      </c>
      <c r="M1956" t="b">
        <v>0</v>
      </c>
      <c r="N1956" t="b">
        <v>1</v>
      </c>
      <c r="O1956" t="str">
        <f>_xlfn.XLOOKUP(WB_cost[[#This Row],[Склад]]&amp;WB_cost[[#This Row],[Тип поставки]],StatTbl[Join],StatTbl[Status])</f>
        <v>Игнорируем</v>
      </c>
    </row>
    <row r="1957" spans="4:15" x14ac:dyDescent="0.45">
      <c r="D1957" t="s">
        <v>263</v>
      </c>
      <c r="E1957" t="s">
        <v>48</v>
      </c>
      <c r="F1957" t="s">
        <v>108</v>
      </c>
      <c r="M1957" t="b">
        <v>0</v>
      </c>
      <c r="N1957" t="b">
        <v>1</v>
      </c>
      <c r="O1957" t="str">
        <f>_xlfn.XLOOKUP(WB_cost[[#This Row],[Склад]]&amp;WB_cost[[#This Row],[Тип поставки]],StatTbl[Join],StatTbl[Status])</f>
        <v>Игнорируем</v>
      </c>
    </row>
    <row r="1958" spans="4:15" x14ac:dyDescent="0.45">
      <c r="D1958" t="s">
        <v>264</v>
      </c>
      <c r="E1958" t="s">
        <v>48</v>
      </c>
      <c r="F1958" t="s">
        <v>108</v>
      </c>
      <c r="M1958" t="b">
        <v>0</v>
      </c>
      <c r="N1958" t="b">
        <v>1</v>
      </c>
      <c r="O1958" t="str">
        <f>_xlfn.XLOOKUP(WB_cost[[#This Row],[Склад]]&amp;WB_cost[[#This Row],[Тип поставки]],StatTbl[Join],StatTbl[Status])</f>
        <v>Игнорируем</v>
      </c>
    </row>
    <row r="1959" spans="4:15" x14ac:dyDescent="0.45">
      <c r="D1959" t="s">
        <v>285</v>
      </c>
      <c r="E1959" t="s">
        <v>48</v>
      </c>
      <c r="F1959" t="s">
        <v>108</v>
      </c>
      <c r="M1959" t="b">
        <v>0</v>
      </c>
      <c r="N1959" t="b">
        <v>1</v>
      </c>
      <c r="O1959" t="str">
        <f>_xlfn.XLOOKUP(WB_cost[[#This Row],[Склад]]&amp;WB_cost[[#This Row],[Тип поставки]],StatTbl[Join],StatTbl[Status])</f>
        <v>Игнорируем</v>
      </c>
    </row>
    <row r="1960" spans="4:15" x14ac:dyDescent="0.45">
      <c r="D1960" t="s">
        <v>286</v>
      </c>
      <c r="E1960" t="s">
        <v>48</v>
      </c>
      <c r="F1960" t="s">
        <v>108</v>
      </c>
      <c r="M1960" t="b">
        <v>0</v>
      </c>
      <c r="N1960" t="b">
        <v>1</v>
      </c>
      <c r="O1960" t="str">
        <f>_xlfn.XLOOKUP(WB_cost[[#This Row],[Склад]]&amp;WB_cost[[#This Row],[Тип поставки]],StatTbl[Join],StatTbl[Status])</f>
        <v>Игнорируем</v>
      </c>
    </row>
    <row r="1961" spans="4:15" x14ac:dyDescent="0.45">
      <c r="D1961" t="s">
        <v>287</v>
      </c>
      <c r="E1961" t="s">
        <v>48</v>
      </c>
      <c r="F1961" t="s">
        <v>108</v>
      </c>
      <c r="M1961" t="b">
        <v>0</v>
      </c>
      <c r="N1961" t="b">
        <v>1</v>
      </c>
      <c r="O1961" t="str">
        <f>_xlfn.XLOOKUP(WB_cost[[#This Row],[Склад]]&amp;WB_cost[[#This Row],[Тип поставки]],StatTbl[Join],StatTbl[Status])</f>
        <v>Игнорируем</v>
      </c>
    </row>
    <row r="1962" spans="4:15" x14ac:dyDescent="0.45">
      <c r="D1962" t="s">
        <v>288</v>
      </c>
      <c r="E1962" t="s">
        <v>48</v>
      </c>
      <c r="F1962" t="s">
        <v>108</v>
      </c>
      <c r="M1962" t="b">
        <v>0</v>
      </c>
      <c r="N1962" t="b">
        <v>1</v>
      </c>
      <c r="O1962" t="str">
        <f>_xlfn.XLOOKUP(WB_cost[[#This Row],[Склад]]&amp;WB_cost[[#This Row],[Тип поставки]],StatTbl[Join],StatTbl[Status])</f>
        <v>Игнорируем</v>
      </c>
    </row>
    <row r="1963" spans="4:15" x14ac:dyDescent="0.45">
      <c r="D1963" t="s">
        <v>289</v>
      </c>
      <c r="E1963" t="s">
        <v>48</v>
      </c>
      <c r="F1963" t="s">
        <v>108</v>
      </c>
      <c r="M1963" t="b">
        <v>0</v>
      </c>
      <c r="N1963" t="b">
        <v>1</v>
      </c>
      <c r="O1963" t="str">
        <f>_xlfn.XLOOKUP(WB_cost[[#This Row],[Склад]]&amp;WB_cost[[#This Row],[Тип поставки]],StatTbl[Join],StatTbl[Status])</f>
        <v>Игнорируем</v>
      </c>
    </row>
    <row r="1964" spans="4:15" x14ac:dyDescent="0.45">
      <c r="D1964" t="s">
        <v>353</v>
      </c>
      <c r="E1964" t="s">
        <v>48</v>
      </c>
      <c r="F1964" t="s">
        <v>108</v>
      </c>
      <c r="M1964" t="b">
        <v>0</v>
      </c>
      <c r="N1964" t="b">
        <v>1</v>
      </c>
      <c r="O1964" t="str">
        <f>_xlfn.XLOOKUP(WB_cost[[#This Row],[Склад]]&amp;WB_cost[[#This Row],[Тип поставки]],StatTbl[Join],StatTbl[Status])</f>
        <v>Игнорируем</v>
      </c>
    </row>
    <row r="1965" spans="4:15" x14ac:dyDescent="0.45">
      <c r="D1965" t="s">
        <v>354</v>
      </c>
      <c r="E1965" t="s">
        <v>48</v>
      </c>
      <c r="F1965" t="s">
        <v>108</v>
      </c>
      <c r="M1965" t="b">
        <v>0</v>
      </c>
      <c r="N1965" t="b">
        <v>1</v>
      </c>
      <c r="O1965" t="str">
        <f>_xlfn.XLOOKUP(WB_cost[[#This Row],[Склад]]&amp;WB_cost[[#This Row],[Тип поставки]],StatTbl[Join],StatTbl[Status])</f>
        <v>Игнорируем</v>
      </c>
    </row>
    <row r="1966" spans="4:15" x14ac:dyDescent="0.45">
      <c r="D1966" t="s">
        <v>357</v>
      </c>
      <c r="E1966" t="s">
        <v>48</v>
      </c>
      <c r="F1966" t="s">
        <v>108</v>
      </c>
      <c r="M1966" t="b">
        <v>0</v>
      </c>
      <c r="N1966" t="b">
        <v>1</v>
      </c>
      <c r="O1966" t="str">
        <f>_xlfn.XLOOKUP(WB_cost[[#This Row],[Склад]]&amp;WB_cost[[#This Row],[Тип поставки]],StatTbl[Join],StatTbl[Status])</f>
        <v>Игнорируем</v>
      </c>
    </row>
    <row r="1967" spans="4:15" x14ac:dyDescent="0.45">
      <c r="D1967" t="s">
        <v>358</v>
      </c>
      <c r="E1967" t="s">
        <v>48</v>
      </c>
      <c r="F1967" t="s">
        <v>108</v>
      </c>
      <c r="M1967" t="b">
        <v>0</v>
      </c>
      <c r="N1967" t="b">
        <v>1</v>
      </c>
      <c r="O1967" t="str">
        <f>_xlfn.XLOOKUP(WB_cost[[#This Row],[Склад]]&amp;WB_cost[[#This Row],[Тип поставки]],StatTbl[Join],StatTbl[Status])</f>
        <v>Игнорируем</v>
      </c>
    </row>
    <row r="1968" spans="4:15" x14ac:dyDescent="0.45">
      <c r="D1968" t="s">
        <v>359</v>
      </c>
      <c r="E1968" t="s">
        <v>48</v>
      </c>
      <c r="F1968" t="s">
        <v>108</v>
      </c>
      <c r="M1968" t="b">
        <v>0</v>
      </c>
      <c r="N1968" t="b">
        <v>1</v>
      </c>
      <c r="O1968" t="str">
        <f>_xlfn.XLOOKUP(WB_cost[[#This Row],[Склад]]&amp;WB_cost[[#This Row],[Тип поставки]],StatTbl[Join],StatTbl[Status])</f>
        <v>Игнорируем</v>
      </c>
    </row>
    <row r="1969" spans="4:15" x14ac:dyDescent="0.45">
      <c r="D1969" t="s">
        <v>260</v>
      </c>
      <c r="E1969" t="s">
        <v>48</v>
      </c>
      <c r="F1969" t="s">
        <v>6</v>
      </c>
      <c r="M1969" t="b">
        <v>0</v>
      </c>
      <c r="N1969" t="b">
        <v>1</v>
      </c>
      <c r="O1969" t="str">
        <f>_xlfn.XLOOKUP(WB_cost[[#This Row],[Склад]]&amp;WB_cost[[#This Row],[Тип поставки]],StatTbl[Join],StatTbl[Status])</f>
        <v>Игнорируем</v>
      </c>
    </row>
    <row r="1970" spans="4:15" x14ac:dyDescent="0.45">
      <c r="D1970" t="s">
        <v>261</v>
      </c>
      <c r="E1970" t="s">
        <v>48</v>
      </c>
      <c r="F1970" t="s">
        <v>6</v>
      </c>
      <c r="M1970" t="b">
        <v>0</v>
      </c>
      <c r="N1970" t="b">
        <v>1</v>
      </c>
      <c r="O1970" t="str">
        <f>_xlfn.XLOOKUP(WB_cost[[#This Row],[Склад]]&amp;WB_cost[[#This Row],[Тип поставки]],StatTbl[Join],StatTbl[Status])</f>
        <v>Игнорируем</v>
      </c>
    </row>
    <row r="1971" spans="4:15" x14ac:dyDescent="0.45">
      <c r="D1971" t="s">
        <v>262</v>
      </c>
      <c r="E1971" t="s">
        <v>48</v>
      </c>
      <c r="F1971" t="s">
        <v>6</v>
      </c>
      <c r="M1971" t="b">
        <v>0</v>
      </c>
      <c r="N1971" t="b">
        <v>1</v>
      </c>
      <c r="O1971" t="str">
        <f>_xlfn.XLOOKUP(WB_cost[[#This Row],[Склад]]&amp;WB_cost[[#This Row],[Тип поставки]],StatTbl[Join],StatTbl[Status])</f>
        <v>Игнорируем</v>
      </c>
    </row>
    <row r="1972" spans="4:15" x14ac:dyDescent="0.45">
      <c r="D1972" t="s">
        <v>263</v>
      </c>
      <c r="E1972" t="s">
        <v>48</v>
      </c>
      <c r="F1972" t="s">
        <v>6</v>
      </c>
      <c r="M1972" t="b">
        <v>0</v>
      </c>
      <c r="N1972" t="b">
        <v>1</v>
      </c>
      <c r="O1972" t="str">
        <f>_xlfn.XLOOKUP(WB_cost[[#This Row],[Склад]]&amp;WB_cost[[#This Row],[Тип поставки]],StatTbl[Join],StatTbl[Status])</f>
        <v>Игнорируем</v>
      </c>
    </row>
    <row r="1973" spans="4:15" x14ac:dyDescent="0.45">
      <c r="D1973" t="s">
        <v>264</v>
      </c>
      <c r="E1973" t="s">
        <v>48</v>
      </c>
      <c r="F1973" t="s">
        <v>6</v>
      </c>
      <c r="M1973" t="b">
        <v>0</v>
      </c>
      <c r="N1973" t="b">
        <v>1</v>
      </c>
      <c r="O1973" t="str">
        <f>_xlfn.XLOOKUP(WB_cost[[#This Row],[Склад]]&amp;WB_cost[[#This Row],[Тип поставки]],StatTbl[Join],StatTbl[Status])</f>
        <v>Игнорируем</v>
      </c>
    </row>
    <row r="1974" spans="4:15" x14ac:dyDescent="0.45">
      <c r="D1974" t="s">
        <v>285</v>
      </c>
      <c r="E1974" t="s">
        <v>48</v>
      </c>
      <c r="F1974" t="s">
        <v>6</v>
      </c>
      <c r="M1974" t="b">
        <v>0</v>
      </c>
      <c r="N1974" t="b">
        <v>1</v>
      </c>
      <c r="O1974" t="str">
        <f>_xlfn.XLOOKUP(WB_cost[[#This Row],[Склад]]&amp;WB_cost[[#This Row],[Тип поставки]],StatTbl[Join],StatTbl[Status])</f>
        <v>Игнорируем</v>
      </c>
    </row>
    <row r="1975" spans="4:15" x14ac:dyDescent="0.45">
      <c r="D1975" t="s">
        <v>286</v>
      </c>
      <c r="E1975" t="s">
        <v>48</v>
      </c>
      <c r="F1975" t="s">
        <v>6</v>
      </c>
      <c r="M1975" t="b">
        <v>0</v>
      </c>
      <c r="N1975" t="b">
        <v>1</v>
      </c>
      <c r="O1975" t="str">
        <f>_xlfn.XLOOKUP(WB_cost[[#This Row],[Склад]]&amp;WB_cost[[#This Row],[Тип поставки]],StatTbl[Join],StatTbl[Status])</f>
        <v>Игнорируем</v>
      </c>
    </row>
    <row r="1976" spans="4:15" x14ac:dyDescent="0.45">
      <c r="D1976" t="s">
        <v>287</v>
      </c>
      <c r="E1976" t="s">
        <v>48</v>
      </c>
      <c r="F1976" t="s">
        <v>6</v>
      </c>
      <c r="M1976" t="b">
        <v>0</v>
      </c>
      <c r="N1976" t="b">
        <v>1</v>
      </c>
      <c r="O1976" t="str">
        <f>_xlfn.XLOOKUP(WB_cost[[#This Row],[Склад]]&amp;WB_cost[[#This Row],[Тип поставки]],StatTbl[Join],StatTbl[Status])</f>
        <v>Игнорируем</v>
      </c>
    </row>
    <row r="1977" spans="4:15" x14ac:dyDescent="0.45">
      <c r="D1977" t="s">
        <v>288</v>
      </c>
      <c r="E1977" t="s">
        <v>48</v>
      </c>
      <c r="F1977" t="s">
        <v>6</v>
      </c>
      <c r="M1977" t="b">
        <v>0</v>
      </c>
      <c r="N1977" t="b">
        <v>1</v>
      </c>
      <c r="O1977" t="str">
        <f>_xlfn.XLOOKUP(WB_cost[[#This Row],[Склад]]&amp;WB_cost[[#This Row],[Тип поставки]],StatTbl[Join],StatTbl[Status])</f>
        <v>Игнорируем</v>
      </c>
    </row>
    <row r="1978" spans="4:15" x14ac:dyDescent="0.45">
      <c r="D1978" t="s">
        <v>289</v>
      </c>
      <c r="E1978" t="s">
        <v>48</v>
      </c>
      <c r="F1978" t="s">
        <v>6</v>
      </c>
      <c r="M1978" t="b">
        <v>0</v>
      </c>
      <c r="N1978" t="b">
        <v>1</v>
      </c>
      <c r="O1978" t="str">
        <f>_xlfn.XLOOKUP(WB_cost[[#This Row],[Склад]]&amp;WB_cost[[#This Row],[Тип поставки]],StatTbl[Join],StatTbl[Status])</f>
        <v>Игнорируем</v>
      </c>
    </row>
    <row r="1979" spans="4:15" x14ac:dyDescent="0.45">
      <c r="D1979" t="s">
        <v>353</v>
      </c>
      <c r="E1979" t="s">
        <v>48</v>
      </c>
      <c r="F1979" t="s">
        <v>6</v>
      </c>
      <c r="M1979" t="b">
        <v>0</v>
      </c>
      <c r="N1979" t="b">
        <v>1</v>
      </c>
      <c r="O1979" t="str">
        <f>_xlfn.XLOOKUP(WB_cost[[#This Row],[Склад]]&amp;WB_cost[[#This Row],[Тип поставки]],StatTbl[Join],StatTbl[Status])</f>
        <v>Игнорируем</v>
      </c>
    </row>
    <row r="1980" spans="4:15" x14ac:dyDescent="0.45">
      <c r="D1980" t="s">
        <v>354</v>
      </c>
      <c r="E1980" t="s">
        <v>48</v>
      </c>
      <c r="F1980" t="s">
        <v>6</v>
      </c>
      <c r="M1980" t="b">
        <v>0</v>
      </c>
      <c r="N1980" t="b">
        <v>1</v>
      </c>
      <c r="O1980" t="str">
        <f>_xlfn.XLOOKUP(WB_cost[[#This Row],[Склад]]&amp;WB_cost[[#This Row],[Тип поставки]],StatTbl[Join],StatTbl[Status])</f>
        <v>Игнорируем</v>
      </c>
    </row>
    <row r="1981" spans="4:15" x14ac:dyDescent="0.45">
      <c r="D1981" t="s">
        <v>357</v>
      </c>
      <c r="E1981" t="s">
        <v>48</v>
      </c>
      <c r="F1981" t="s">
        <v>6</v>
      </c>
      <c r="M1981" t="b">
        <v>0</v>
      </c>
      <c r="N1981" t="b">
        <v>1</v>
      </c>
      <c r="O1981" t="str">
        <f>_xlfn.XLOOKUP(WB_cost[[#This Row],[Склад]]&amp;WB_cost[[#This Row],[Тип поставки]],StatTbl[Join],StatTbl[Status])</f>
        <v>Игнорируем</v>
      </c>
    </row>
    <row r="1982" spans="4:15" x14ac:dyDescent="0.45">
      <c r="D1982" t="s">
        <v>358</v>
      </c>
      <c r="E1982" t="s">
        <v>48</v>
      </c>
      <c r="F1982" t="s">
        <v>6</v>
      </c>
      <c r="M1982" t="b">
        <v>0</v>
      </c>
      <c r="N1982" t="b">
        <v>1</v>
      </c>
      <c r="O1982" t="str">
        <f>_xlfn.XLOOKUP(WB_cost[[#This Row],[Склад]]&amp;WB_cost[[#This Row],[Тип поставки]],StatTbl[Join],StatTbl[Status])</f>
        <v>Игнорируем</v>
      </c>
    </row>
    <row r="1983" spans="4:15" x14ac:dyDescent="0.45">
      <c r="D1983" t="s">
        <v>359</v>
      </c>
      <c r="E1983" t="s">
        <v>48</v>
      </c>
      <c r="F1983" t="s">
        <v>6</v>
      </c>
      <c r="M1983" t="b">
        <v>0</v>
      </c>
      <c r="N1983" t="b">
        <v>1</v>
      </c>
      <c r="O1983" t="str">
        <f>_xlfn.XLOOKUP(WB_cost[[#This Row],[Склад]]&amp;WB_cost[[#This Row],[Тип поставки]],StatTbl[Join],StatTbl[Status])</f>
        <v>Игнорируем</v>
      </c>
    </row>
    <row r="1984" spans="4:15" x14ac:dyDescent="0.45">
      <c r="D1984" t="s">
        <v>260</v>
      </c>
      <c r="E1984" t="s">
        <v>50</v>
      </c>
      <c r="F1984" t="s">
        <v>107</v>
      </c>
      <c r="M1984" t="b">
        <v>1</v>
      </c>
      <c r="N1984" t="b">
        <v>1</v>
      </c>
      <c r="O1984" t="str">
        <f>_xlfn.XLOOKUP(WB_cost[[#This Row],[Склад]]&amp;WB_cost[[#This Row],[Тип поставки]],StatTbl[Join],StatTbl[Status])</f>
        <v>Игнорируем</v>
      </c>
    </row>
    <row r="1985" spans="4:15" x14ac:dyDescent="0.45">
      <c r="D1985" t="s">
        <v>261</v>
      </c>
      <c r="E1985" t="s">
        <v>50</v>
      </c>
      <c r="F1985" t="s">
        <v>107</v>
      </c>
      <c r="M1985" t="b">
        <v>1</v>
      </c>
      <c r="N1985" t="b">
        <v>1</v>
      </c>
      <c r="O1985" t="str">
        <f>_xlfn.XLOOKUP(WB_cost[[#This Row],[Склад]]&amp;WB_cost[[#This Row],[Тип поставки]],StatTbl[Join],StatTbl[Status])</f>
        <v>Игнорируем</v>
      </c>
    </row>
    <row r="1986" spans="4:15" x14ac:dyDescent="0.45">
      <c r="D1986" t="s">
        <v>262</v>
      </c>
      <c r="E1986" t="s">
        <v>50</v>
      </c>
      <c r="F1986" t="s">
        <v>107</v>
      </c>
      <c r="M1986" t="b">
        <v>1</v>
      </c>
      <c r="N1986" t="b">
        <v>1</v>
      </c>
      <c r="O1986" t="str">
        <f>_xlfn.XLOOKUP(WB_cost[[#This Row],[Склад]]&amp;WB_cost[[#This Row],[Тип поставки]],StatTbl[Join],StatTbl[Status])</f>
        <v>Игнорируем</v>
      </c>
    </row>
    <row r="1987" spans="4:15" x14ac:dyDescent="0.45">
      <c r="D1987" t="s">
        <v>263</v>
      </c>
      <c r="E1987" t="s">
        <v>50</v>
      </c>
      <c r="F1987" t="s">
        <v>107</v>
      </c>
      <c r="M1987" t="b">
        <v>1</v>
      </c>
      <c r="N1987" t="b">
        <v>1</v>
      </c>
      <c r="O1987" t="str">
        <f>_xlfn.XLOOKUP(WB_cost[[#This Row],[Склад]]&amp;WB_cost[[#This Row],[Тип поставки]],StatTbl[Join],StatTbl[Status])</f>
        <v>Игнорируем</v>
      </c>
    </row>
    <row r="1988" spans="4:15" x14ac:dyDescent="0.45">
      <c r="D1988" t="s">
        <v>264</v>
      </c>
      <c r="E1988" t="s">
        <v>50</v>
      </c>
      <c r="F1988" t="s">
        <v>107</v>
      </c>
      <c r="M1988" t="b">
        <v>1</v>
      </c>
      <c r="N1988" t="b">
        <v>1</v>
      </c>
      <c r="O1988" t="str">
        <f>_xlfn.XLOOKUP(WB_cost[[#This Row],[Склад]]&amp;WB_cost[[#This Row],[Тип поставки]],StatTbl[Join],StatTbl[Status])</f>
        <v>Игнорируем</v>
      </c>
    </row>
    <row r="1989" spans="4:15" x14ac:dyDescent="0.45">
      <c r="D1989" t="s">
        <v>285</v>
      </c>
      <c r="E1989" t="s">
        <v>50</v>
      </c>
      <c r="F1989" t="s">
        <v>107</v>
      </c>
      <c r="M1989" t="b">
        <v>1</v>
      </c>
      <c r="N1989" t="b">
        <v>1</v>
      </c>
      <c r="O1989" t="str">
        <f>_xlfn.XLOOKUP(WB_cost[[#This Row],[Склад]]&amp;WB_cost[[#This Row],[Тип поставки]],StatTbl[Join],StatTbl[Status])</f>
        <v>Игнорируем</v>
      </c>
    </row>
    <row r="1990" spans="4:15" x14ac:dyDescent="0.45">
      <c r="D1990" t="s">
        <v>286</v>
      </c>
      <c r="E1990" t="s">
        <v>50</v>
      </c>
      <c r="F1990" t="s">
        <v>107</v>
      </c>
      <c r="M1990" t="b">
        <v>1</v>
      </c>
      <c r="N1990" t="b">
        <v>1</v>
      </c>
      <c r="O1990" t="str">
        <f>_xlfn.XLOOKUP(WB_cost[[#This Row],[Склад]]&amp;WB_cost[[#This Row],[Тип поставки]],StatTbl[Join],StatTbl[Status])</f>
        <v>Игнорируем</v>
      </c>
    </row>
    <row r="1991" spans="4:15" x14ac:dyDescent="0.45">
      <c r="D1991" t="s">
        <v>287</v>
      </c>
      <c r="E1991" t="s">
        <v>50</v>
      </c>
      <c r="F1991" t="s">
        <v>107</v>
      </c>
      <c r="M1991" t="b">
        <v>1</v>
      </c>
      <c r="N1991" t="b">
        <v>1</v>
      </c>
      <c r="O1991" t="str">
        <f>_xlfn.XLOOKUP(WB_cost[[#This Row],[Склад]]&amp;WB_cost[[#This Row],[Тип поставки]],StatTbl[Join],StatTbl[Status])</f>
        <v>Игнорируем</v>
      </c>
    </row>
    <row r="1992" spans="4:15" x14ac:dyDescent="0.45">
      <c r="D1992" t="s">
        <v>288</v>
      </c>
      <c r="E1992" t="s">
        <v>50</v>
      </c>
      <c r="F1992" t="s">
        <v>107</v>
      </c>
      <c r="M1992" t="b">
        <v>1</v>
      </c>
      <c r="N1992" t="b">
        <v>1</v>
      </c>
      <c r="O1992" t="str">
        <f>_xlfn.XLOOKUP(WB_cost[[#This Row],[Склад]]&amp;WB_cost[[#This Row],[Тип поставки]],StatTbl[Join],StatTbl[Status])</f>
        <v>Игнорируем</v>
      </c>
    </row>
    <row r="1993" spans="4:15" x14ac:dyDescent="0.45">
      <c r="D1993" t="s">
        <v>289</v>
      </c>
      <c r="E1993" t="s">
        <v>50</v>
      </c>
      <c r="F1993" t="s">
        <v>107</v>
      </c>
      <c r="M1993" t="b">
        <v>1</v>
      </c>
      <c r="N1993" t="b">
        <v>1</v>
      </c>
      <c r="O1993" t="str">
        <f>_xlfn.XLOOKUP(WB_cost[[#This Row],[Склад]]&amp;WB_cost[[#This Row],[Тип поставки]],StatTbl[Join],StatTbl[Status])</f>
        <v>Игнорируем</v>
      </c>
    </row>
    <row r="1994" spans="4:15" x14ac:dyDescent="0.45">
      <c r="D1994" t="s">
        <v>353</v>
      </c>
      <c r="E1994" t="s">
        <v>50</v>
      </c>
      <c r="F1994" t="s">
        <v>107</v>
      </c>
      <c r="M1994" t="b">
        <v>1</v>
      </c>
      <c r="N1994" t="b">
        <v>1</v>
      </c>
      <c r="O1994" t="str">
        <f>_xlfn.XLOOKUP(WB_cost[[#This Row],[Склад]]&amp;WB_cost[[#This Row],[Тип поставки]],StatTbl[Join],StatTbl[Status])</f>
        <v>Игнорируем</v>
      </c>
    </row>
    <row r="1995" spans="4:15" x14ac:dyDescent="0.45">
      <c r="D1995" t="s">
        <v>354</v>
      </c>
      <c r="E1995" t="s">
        <v>50</v>
      </c>
      <c r="F1995" t="s">
        <v>107</v>
      </c>
      <c r="M1995" t="b">
        <v>1</v>
      </c>
      <c r="N1995" t="b">
        <v>1</v>
      </c>
      <c r="O1995" t="str">
        <f>_xlfn.XLOOKUP(WB_cost[[#This Row],[Склад]]&amp;WB_cost[[#This Row],[Тип поставки]],StatTbl[Join],StatTbl[Status])</f>
        <v>Игнорируем</v>
      </c>
    </row>
    <row r="1996" spans="4:15" x14ac:dyDescent="0.45">
      <c r="D1996" t="s">
        <v>357</v>
      </c>
      <c r="E1996" t="s">
        <v>50</v>
      </c>
      <c r="F1996" t="s">
        <v>107</v>
      </c>
      <c r="M1996" t="b">
        <v>1</v>
      </c>
      <c r="N1996" t="b">
        <v>1</v>
      </c>
      <c r="O1996" t="str">
        <f>_xlfn.XLOOKUP(WB_cost[[#This Row],[Склад]]&amp;WB_cost[[#This Row],[Тип поставки]],StatTbl[Join],StatTbl[Status])</f>
        <v>Игнорируем</v>
      </c>
    </row>
    <row r="1997" spans="4:15" x14ac:dyDescent="0.45">
      <c r="D1997" t="s">
        <v>358</v>
      </c>
      <c r="E1997" t="s">
        <v>50</v>
      </c>
      <c r="F1997" t="s">
        <v>107</v>
      </c>
      <c r="M1997" t="b">
        <v>1</v>
      </c>
      <c r="N1997" t="b">
        <v>1</v>
      </c>
      <c r="O1997" t="str">
        <f>_xlfn.XLOOKUP(WB_cost[[#This Row],[Склад]]&amp;WB_cost[[#This Row],[Тип поставки]],StatTbl[Join],StatTbl[Status])</f>
        <v>Игнорируем</v>
      </c>
    </row>
    <row r="1998" spans="4:15" x14ac:dyDescent="0.45">
      <c r="D1998" t="s">
        <v>359</v>
      </c>
      <c r="E1998" t="s">
        <v>50</v>
      </c>
      <c r="F1998" t="s">
        <v>107</v>
      </c>
      <c r="M1998" t="b">
        <v>1</v>
      </c>
      <c r="N1998" t="b">
        <v>1</v>
      </c>
      <c r="O1998" t="str">
        <f>_xlfn.XLOOKUP(WB_cost[[#This Row],[Склад]]&amp;WB_cost[[#This Row],[Тип поставки]],StatTbl[Join],StatTbl[Status])</f>
        <v>Игнорируем</v>
      </c>
    </row>
    <row r="1999" spans="4:15" x14ac:dyDescent="0.45">
      <c r="D1999" t="s">
        <v>260</v>
      </c>
      <c r="E1999" t="s">
        <v>50</v>
      </c>
      <c r="F1999" t="s">
        <v>108</v>
      </c>
      <c r="M1999" t="b">
        <v>0</v>
      </c>
      <c r="N1999" t="b">
        <v>1</v>
      </c>
      <c r="O1999" t="str">
        <f>_xlfn.XLOOKUP(WB_cost[[#This Row],[Склад]]&amp;WB_cost[[#This Row],[Тип поставки]],StatTbl[Join],StatTbl[Status])</f>
        <v>Игнорируем</v>
      </c>
    </row>
    <row r="2000" spans="4:15" x14ac:dyDescent="0.45">
      <c r="D2000" t="s">
        <v>261</v>
      </c>
      <c r="E2000" t="s">
        <v>50</v>
      </c>
      <c r="F2000" t="s">
        <v>108</v>
      </c>
      <c r="M2000" t="b">
        <v>0</v>
      </c>
      <c r="N2000" t="b">
        <v>1</v>
      </c>
      <c r="O2000" t="str">
        <f>_xlfn.XLOOKUP(WB_cost[[#This Row],[Склад]]&amp;WB_cost[[#This Row],[Тип поставки]],StatTbl[Join],StatTbl[Status])</f>
        <v>Игнорируем</v>
      </c>
    </row>
    <row r="2001" spans="4:15" x14ac:dyDescent="0.45">
      <c r="D2001" t="s">
        <v>262</v>
      </c>
      <c r="E2001" t="s">
        <v>50</v>
      </c>
      <c r="F2001" t="s">
        <v>108</v>
      </c>
      <c r="M2001" t="b">
        <v>0</v>
      </c>
      <c r="N2001" t="b">
        <v>1</v>
      </c>
      <c r="O2001" t="str">
        <f>_xlfn.XLOOKUP(WB_cost[[#This Row],[Склад]]&amp;WB_cost[[#This Row],[Тип поставки]],StatTbl[Join],StatTbl[Status])</f>
        <v>Игнорируем</v>
      </c>
    </row>
    <row r="2002" spans="4:15" x14ac:dyDescent="0.45">
      <c r="D2002" t="s">
        <v>263</v>
      </c>
      <c r="E2002" t="s">
        <v>50</v>
      </c>
      <c r="F2002" t="s">
        <v>108</v>
      </c>
      <c r="M2002" t="b">
        <v>0</v>
      </c>
      <c r="N2002" t="b">
        <v>1</v>
      </c>
      <c r="O2002" t="str">
        <f>_xlfn.XLOOKUP(WB_cost[[#This Row],[Склад]]&amp;WB_cost[[#This Row],[Тип поставки]],StatTbl[Join],StatTbl[Status])</f>
        <v>Игнорируем</v>
      </c>
    </row>
    <row r="2003" spans="4:15" x14ac:dyDescent="0.45">
      <c r="D2003" t="s">
        <v>264</v>
      </c>
      <c r="E2003" t="s">
        <v>50</v>
      </c>
      <c r="F2003" t="s">
        <v>108</v>
      </c>
      <c r="M2003" t="b">
        <v>0</v>
      </c>
      <c r="N2003" t="b">
        <v>1</v>
      </c>
      <c r="O2003" t="str">
        <f>_xlfn.XLOOKUP(WB_cost[[#This Row],[Склад]]&amp;WB_cost[[#This Row],[Тип поставки]],StatTbl[Join],StatTbl[Status])</f>
        <v>Игнорируем</v>
      </c>
    </row>
    <row r="2004" spans="4:15" x14ac:dyDescent="0.45">
      <c r="D2004" t="s">
        <v>285</v>
      </c>
      <c r="E2004" t="s">
        <v>50</v>
      </c>
      <c r="F2004" t="s">
        <v>108</v>
      </c>
      <c r="M2004" t="b">
        <v>0</v>
      </c>
      <c r="N2004" t="b">
        <v>1</v>
      </c>
      <c r="O2004" t="str">
        <f>_xlfn.XLOOKUP(WB_cost[[#This Row],[Склад]]&amp;WB_cost[[#This Row],[Тип поставки]],StatTbl[Join],StatTbl[Status])</f>
        <v>Игнорируем</v>
      </c>
    </row>
    <row r="2005" spans="4:15" x14ac:dyDescent="0.45">
      <c r="D2005" t="s">
        <v>286</v>
      </c>
      <c r="E2005" t="s">
        <v>50</v>
      </c>
      <c r="F2005" t="s">
        <v>108</v>
      </c>
      <c r="M2005" t="b">
        <v>0</v>
      </c>
      <c r="N2005" t="b">
        <v>1</v>
      </c>
      <c r="O2005" t="str">
        <f>_xlfn.XLOOKUP(WB_cost[[#This Row],[Склад]]&amp;WB_cost[[#This Row],[Тип поставки]],StatTbl[Join],StatTbl[Status])</f>
        <v>Игнорируем</v>
      </c>
    </row>
    <row r="2006" spans="4:15" x14ac:dyDescent="0.45">
      <c r="D2006" t="s">
        <v>287</v>
      </c>
      <c r="E2006" t="s">
        <v>50</v>
      </c>
      <c r="F2006" t="s">
        <v>108</v>
      </c>
      <c r="M2006" t="b">
        <v>0</v>
      </c>
      <c r="N2006" t="b">
        <v>1</v>
      </c>
      <c r="O2006" t="str">
        <f>_xlfn.XLOOKUP(WB_cost[[#This Row],[Склад]]&amp;WB_cost[[#This Row],[Тип поставки]],StatTbl[Join],StatTbl[Status])</f>
        <v>Игнорируем</v>
      </c>
    </row>
    <row r="2007" spans="4:15" x14ac:dyDescent="0.45">
      <c r="D2007" t="s">
        <v>288</v>
      </c>
      <c r="E2007" t="s">
        <v>50</v>
      </c>
      <c r="F2007" t="s">
        <v>108</v>
      </c>
      <c r="M2007" t="b">
        <v>0</v>
      </c>
      <c r="N2007" t="b">
        <v>1</v>
      </c>
      <c r="O2007" t="str">
        <f>_xlfn.XLOOKUP(WB_cost[[#This Row],[Склад]]&amp;WB_cost[[#This Row],[Тип поставки]],StatTbl[Join],StatTbl[Status])</f>
        <v>Игнорируем</v>
      </c>
    </row>
    <row r="2008" spans="4:15" x14ac:dyDescent="0.45">
      <c r="D2008" t="s">
        <v>289</v>
      </c>
      <c r="E2008" t="s">
        <v>50</v>
      </c>
      <c r="F2008" t="s">
        <v>108</v>
      </c>
      <c r="M2008" t="b">
        <v>0</v>
      </c>
      <c r="N2008" t="b">
        <v>1</v>
      </c>
      <c r="O2008" t="str">
        <f>_xlfn.XLOOKUP(WB_cost[[#This Row],[Склад]]&amp;WB_cost[[#This Row],[Тип поставки]],StatTbl[Join],StatTbl[Status])</f>
        <v>Игнорируем</v>
      </c>
    </row>
    <row r="2009" spans="4:15" x14ac:dyDescent="0.45">
      <c r="D2009" t="s">
        <v>353</v>
      </c>
      <c r="E2009" t="s">
        <v>50</v>
      </c>
      <c r="F2009" t="s">
        <v>108</v>
      </c>
      <c r="M2009" t="b">
        <v>0</v>
      </c>
      <c r="N2009" t="b">
        <v>1</v>
      </c>
      <c r="O2009" t="str">
        <f>_xlfn.XLOOKUP(WB_cost[[#This Row],[Склад]]&amp;WB_cost[[#This Row],[Тип поставки]],StatTbl[Join],StatTbl[Status])</f>
        <v>Игнорируем</v>
      </c>
    </row>
    <row r="2010" spans="4:15" x14ac:dyDescent="0.45">
      <c r="D2010" t="s">
        <v>354</v>
      </c>
      <c r="E2010" t="s">
        <v>50</v>
      </c>
      <c r="F2010" t="s">
        <v>108</v>
      </c>
      <c r="M2010" t="b">
        <v>0</v>
      </c>
      <c r="N2010" t="b">
        <v>1</v>
      </c>
      <c r="O2010" t="str">
        <f>_xlfn.XLOOKUP(WB_cost[[#This Row],[Склад]]&amp;WB_cost[[#This Row],[Тип поставки]],StatTbl[Join],StatTbl[Status])</f>
        <v>Игнорируем</v>
      </c>
    </row>
    <row r="2011" spans="4:15" x14ac:dyDescent="0.45">
      <c r="D2011" t="s">
        <v>357</v>
      </c>
      <c r="E2011" t="s">
        <v>50</v>
      </c>
      <c r="F2011" t="s">
        <v>108</v>
      </c>
      <c r="M2011" t="b">
        <v>0</v>
      </c>
      <c r="N2011" t="b">
        <v>1</v>
      </c>
      <c r="O2011" t="str">
        <f>_xlfn.XLOOKUP(WB_cost[[#This Row],[Склад]]&amp;WB_cost[[#This Row],[Тип поставки]],StatTbl[Join],StatTbl[Status])</f>
        <v>Игнорируем</v>
      </c>
    </row>
    <row r="2012" spans="4:15" x14ac:dyDescent="0.45">
      <c r="D2012" t="s">
        <v>358</v>
      </c>
      <c r="E2012" t="s">
        <v>50</v>
      </c>
      <c r="F2012" t="s">
        <v>108</v>
      </c>
      <c r="M2012" t="b">
        <v>0</v>
      </c>
      <c r="N2012" t="b">
        <v>1</v>
      </c>
      <c r="O2012" t="str">
        <f>_xlfn.XLOOKUP(WB_cost[[#This Row],[Склад]]&amp;WB_cost[[#This Row],[Тип поставки]],StatTbl[Join],StatTbl[Status])</f>
        <v>Игнорируем</v>
      </c>
    </row>
    <row r="2013" spans="4:15" x14ac:dyDescent="0.45">
      <c r="D2013" t="s">
        <v>359</v>
      </c>
      <c r="E2013" t="s">
        <v>50</v>
      </c>
      <c r="F2013" t="s">
        <v>108</v>
      </c>
      <c r="M2013" t="b">
        <v>0</v>
      </c>
      <c r="N2013" t="b">
        <v>1</v>
      </c>
      <c r="O2013" t="str">
        <f>_xlfn.XLOOKUP(WB_cost[[#This Row],[Склад]]&amp;WB_cost[[#This Row],[Тип поставки]],StatTbl[Join],StatTbl[Status])</f>
        <v>Игнорируем</v>
      </c>
    </row>
    <row r="2014" spans="4:15" x14ac:dyDescent="0.45">
      <c r="D2014" t="s">
        <v>260</v>
      </c>
      <c r="E2014" t="s">
        <v>50</v>
      </c>
      <c r="F2014" t="s">
        <v>6</v>
      </c>
      <c r="M2014" t="b">
        <v>0</v>
      </c>
      <c r="N2014" t="b">
        <v>1</v>
      </c>
      <c r="O2014" t="str">
        <f>_xlfn.XLOOKUP(WB_cost[[#This Row],[Склад]]&amp;WB_cost[[#This Row],[Тип поставки]],StatTbl[Join],StatTbl[Status])</f>
        <v>Игнорируем</v>
      </c>
    </row>
    <row r="2015" spans="4:15" x14ac:dyDescent="0.45">
      <c r="D2015" t="s">
        <v>261</v>
      </c>
      <c r="E2015" t="s">
        <v>50</v>
      </c>
      <c r="F2015" t="s">
        <v>6</v>
      </c>
      <c r="M2015" t="b">
        <v>0</v>
      </c>
      <c r="N2015" t="b">
        <v>1</v>
      </c>
      <c r="O2015" t="str">
        <f>_xlfn.XLOOKUP(WB_cost[[#This Row],[Склад]]&amp;WB_cost[[#This Row],[Тип поставки]],StatTbl[Join],StatTbl[Status])</f>
        <v>Игнорируем</v>
      </c>
    </row>
    <row r="2016" spans="4:15" x14ac:dyDescent="0.45">
      <c r="D2016" t="s">
        <v>262</v>
      </c>
      <c r="E2016" t="s">
        <v>50</v>
      </c>
      <c r="F2016" t="s">
        <v>6</v>
      </c>
      <c r="M2016" t="b">
        <v>0</v>
      </c>
      <c r="N2016" t="b">
        <v>1</v>
      </c>
      <c r="O2016" t="str">
        <f>_xlfn.XLOOKUP(WB_cost[[#This Row],[Склад]]&amp;WB_cost[[#This Row],[Тип поставки]],StatTbl[Join],StatTbl[Status])</f>
        <v>Игнорируем</v>
      </c>
    </row>
    <row r="2017" spans="4:15" x14ac:dyDescent="0.45">
      <c r="D2017" t="s">
        <v>263</v>
      </c>
      <c r="E2017" t="s">
        <v>50</v>
      </c>
      <c r="F2017" t="s">
        <v>6</v>
      </c>
      <c r="M2017" t="b">
        <v>0</v>
      </c>
      <c r="N2017" t="b">
        <v>1</v>
      </c>
      <c r="O2017" t="str">
        <f>_xlfn.XLOOKUP(WB_cost[[#This Row],[Склад]]&amp;WB_cost[[#This Row],[Тип поставки]],StatTbl[Join],StatTbl[Status])</f>
        <v>Игнорируем</v>
      </c>
    </row>
    <row r="2018" spans="4:15" x14ac:dyDescent="0.45">
      <c r="D2018" t="s">
        <v>264</v>
      </c>
      <c r="E2018" t="s">
        <v>50</v>
      </c>
      <c r="F2018" t="s">
        <v>6</v>
      </c>
      <c r="M2018" t="b">
        <v>0</v>
      </c>
      <c r="N2018" t="b">
        <v>1</v>
      </c>
      <c r="O2018" t="str">
        <f>_xlfn.XLOOKUP(WB_cost[[#This Row],[Склад]]&amp;WB_cost[[#This Row],[Тип поставки]],StatTbl[Join],StatTbl[Status])</f>
        <v>Игнорируем</v>
      </c>
    </row>
    <row r="2019" spans="4:15" x14ac:dyDescent="0.45">
      <c r="D2019" t="s">
        <v>285</v>
      </c>
      <c r="E2019" t="s">
        <v>50</v>
      </c>
      <c r="F2019" t="s">
        <v>6</v>
      </c>
      <c r="M2019" t="b">
        <v>0</v>
      </c>
      <c r="N2019" t="b">
        <v>1</v>
      </c>
      <c r="O2019" t="str">
        <f>_xlfn.XLOOKUP(WB_cost[[#This Row],[Склад]]&amp;WB_cost[[#This Row],[Тип поставки]],StatTbl[Join],StatTbl[Status])</f>
        <v>Игнорируем</v>
      </c>
    </row>
    <row r="2020" spans="4:15" x14ac:dyDescent="0.45">
      <c r="D2020" t="s">
        <v>286</v>
      </c>
      <c r="E2020" t="s">
        <v>50</v>
      </c>
      <c r="F2020" t="s">
        <v>6</v>
      </c>
      <c r="M2020" t="b">
        <v>0</v>
      </c>
      <c r="N2020" t="b">
        <v>1</v>
      </c>
      <c r="O2020" t="str">
        <f>_xlfn.XLOOKUP(WB_cost[[#This Row],[Склад]]&amp;WB_cost[[#This Row],[Тип поставки]],StatTbl[Join],StatTbl[Status])</f>
        <v>Игнорируем</v>
      </c>
    </row>
    <row r="2021" spans="4:15" x14ac:dyDescent="0.45">
      <c r="D2021" t="s">
        <v>287</v>
      </c>
      <c r="E2021" t="s">
        <v>50</v>
      </c>
      <c r="F2021" t="s">
        <v>6</v>
      </c>
      <c r="M2021" t="b">
        <v>0</v>
      </c>
      <c r="N2021" t="b">
        <v>1</v>
      </c>
      <c r="O2021" t="str">
        <f>_xlfn.XLOOKUP(WB_cost[[#This Row],[Склад]]&amp;WB_cost[[#This Row],[Тип поставки]],StatTbl[Join],StatTbl[Status])</f>
        <v>Игнорируем</v>
      </c>
    </row>
    <row r="2022" spans="4:15" x14ac:dyDescent="0.45">
      <c r="D2022" t="s">
        <v>288</v>
      </c>
      <c r="E2022" t="s">
        <v>50</v>
      </c>
      <c r="F2022" t="s">
        <v>6</v>
      </c>
      <c r="M2022" t="b">
        <v>0</v>
      </c>
      <c r="N2022" t="b">
        <v>1</v>
      </c>
      <c r="O2022" t="str">
        <f>_xlfn.XLOOKUP(WB_cost[[#This Row],[Склад]]&amp;WB_cost[[#This Row],[Тип поставки]],StatTbl[Join],StatTbl[Status])</f>
        <v>Игнорируем</v>
      </c>
    </row>
    <row r="2023" spans="4:15" x14ac:dyDescent="0.45">
      <c r="D2023" t="s">
        <v>289</v>
      </c>
      <c r="E2023" t="s">
        <v>50</v>
      </c>
      <c r="F2023" t="s">
        <v>6</v>
      </c>
      <c r="M2023" t="b">
        <v>0</v>
      </c>
      <c r="N2023" t="b">
        <v>1</v>
      </c>
      <c r="O2023" t="str">
        <f>_xlfn.XLOOKUP(WB_cost[[#This Row],[Склад]]&amp;WB_cost[[#This Row],[Тип поставки]],StatTbl[Join],StatTbl[Status])</f>
        <v>Игнорируем</v>
      </c>
    </row>
    <row r="2024" spans="4:15" x14ac:dyDescent="0.45">
      <c r="D2024" t="s">
        <v>353</v>
      </c>
      <c r="E2024" t="s">
        <v>50</v>
      </c>
      <c r="F2024" t="s">
        <v>6</v>
      </c>
      <c r="M2024" t="b">
        <v>0</v>
      </c>
      <c r="N2024" t="b">
        <v>1</v>
      </c>
      <c r="O2024" t="str">
        <f>_xlfn.XLOOKUP(WB_cost[[#This Row],[Склад]]&amp;WB_cost[[#This Row],[Тип поставки]],StatTbl[Join],StatTbl[Status])</f>
        <v>Игнорируем</v>
      </c>
    </row>
    <row r="2025" spans="4:15" x14ac:dyDescent="0.45">
      <c r="D2025" t="s">
        <v>354</v>
      </c>
      <c r="E2025" t="s">
        <v>50</v>
      </c>
      <c r="F2025" t="s">
        <v>6</v>
      </c>
      <c r="M2025" t="b">
        <v>0</v>
      </c>
      <c r="N2025" t="b">
        <v>1</v>
      </c>
      <c r="O2025" t="str">
        <f>_xlfn.XLOOKUP(WB_cost[[#This Row],[Склад]]&amp;WB_cost[[#This Row],[Тип поставки]],StatTbl[Join],StatTbl[Status])</f>
        <v>Игнорируем</v>
      </c>
    </row>
    <row r="2026" spans="4:15" x14ac:dyDescent="0.45">
      <c r="D2026" t="s">
        <v>357</v>
      </c>
      <c r="E2026" t="s">
        <v>50</v>
      </c>
      <c r="F2026" t="s">
        <v>6</v>
      </c>
      <c r="M2026" t="b">
        <v>0</v>
      </c>
      <c r="N2026" t="b">
        <v>1</v>
      </c>
      <c r="O2026" t="str">
        <f>_xlfn.XLOOKUP(WB_cost[[#This Row],[Склад]]&amp;WB_cost[[#This Row],[Тип поставки]],StatTbl[Join],StatTbl[Status])</f>
        <v>Игнорируем</v>
      </c>
    </row>
    <row r="2027" spans="4:15" x14ac:dyDescent="0.45">
      <c r="D2027" t="s">
        <v>358</v>
      </c>
      <c r="E2027" t="s">
        <v>50</v>
      </c>
      <c r="F2027" t="s">
        <v>6</v>
      </c>
      <c r="M2027" t="b">
        <v>0</v>
      </c>
      <c r="N2027" t="b">
        <v>1</v>
      </c>
      <c r="O2027" t="str">
        <f>_xlfn.XLOOKUP(WB_cost[[#This Row],[Склад]]&amp;WB_cost[[#This Row],[Тип поставки]],StatTbl[Join],StatTbl[Status])</f>
        <v>Игнорируем</v>
      </c>
    </row>
    <row r="2028" spans="4:15" x14ac:dyDescent="0.45">
      <c r="D2028" t="s">
        <v>359</v>
      </c>
      <c r="E2028" t="s">
        <v>50</v>
      </c>
      <c r="F2028" t="s">
        <v>6</v>
      </c>
      <c r="M2028" t="b">
        <v>0</v>
      </c>
      <c r="N2028" t="b">
        <v>1</v>
      </c>
      <c r="O2028" t="str">
        <f>_xlfn.XLOOKUP(WB_cost[[#This Row],[Склад]]&amp;WB_cost[[#This Row],[Тип поставки]],StatTbl[Join],StatTbl[Status])</f>
        <v>Игнорируем</v>
      </c>
    </row>
    <row r="2029" spans="4:15" x14ac:dyDescent="0.45">
      <c r="D2029" t="s">
        <v>260</v>
      </c>
      <c r="E2029" t="s">
        <v>43</v>
      </c>
      <c r="F2029" t="s">
        <v>107</v>
      </c>
      <c r="M2029" t="b">
        <v>1</v>
      </c>
      <c r="N2029" t="b">
        <v>1</v>
      </c>
      <c r="O2029" t="str">
        <f>_xlfn.XLOOKUP(WB_cost[[#This Row],[Склад]]&amp;WB_cost[[#This Row],[Тип поставки]],StatTbl[Join],StatTbl[Status])</f>
        <v>Игнорируем</v>
      </c>
    </row>
    <row r="2030" spans="4:15" x14ac:dyDescent="0.45">
      <c r="D2030" t="s">
        <v>261</v>
      </c>
      <c r="E2030" t="s">
        <v>43</v>
      </c>
      <c r="F2030" t="s">
        <v>107</v>
      </c>
      <c r="M2030" t="b">
        <v>1</v>
      </c>
      <c r="N2030" t="b">
        <v>1</v>
      </c>
      <c r="O2030" t="str">
        <f>_xlfn.XLOOKUP(WB_cost[[#This Row],[Склад]]&amp;WB_cost[[#This Row],[Тип поставки]],StatTbl[Join],StatTbl[Status])</f>
        <v>Игнорируем</v>
      </c>
    </row>
    <row r="2031" spans="4:15" x14ac:dyDescent="0.45">
      <c r="D2031" t="s">
        <v>262</v>
      </c>
      <c r="E2031" t="s">
        <v>43</v>
      </c>
      <c r="F2031" t="s">
        <v>107</v>
      </c>
      <c r="M2031" t="b">
        <v>1</v>
      </c>
      <c r="N2031" t="b">
        <v>1</v>
      </c>
      <c r="O2031" t="str">
        <f>_xlfn.XLOOKUP(WB_cost[[#This Row],[Склад]]&amp;WB_cost[[#This Row],[Тип поставки]],StatTbl[Join],StatTbl[Status])</f>
        <v>Игнорируем</v>
      </c>
    </row>
    <row r="2032" spans="4:15" x14ac:dyDescent="0.45">
      <c r="D2032" t="s">
        <v>263</v>
      </c>
      <c r="E2032" t="s">
        <v>43</v>
      </c>
      <c r="F2032" t="s">
        <v>107</v>
      </c>
      <c r="M2032" t="b">
        <v>1</v>
      </c>
      <c r="N2032" t="b">
        <v>1</v>
      </c>
      <c r="O2032" t="str">
        <f>_xlfn.XLOOKUP(WB_cost[[#This Row],[Склад]]&amp;WB_cost[[#This Row],[Тип поставки]],StatTbl[Join],StatTbl[Status])</f>
        <v>Игнорируем</v>
      </c>
    </row>
    <row r="2033" spans="4:15" x14ac:dyDescent="0.45">
      <c r="D2033" t="s">
        <v>264</v>
      </c>
      <c r="E2033" t="s">
        <v>43</v>
      </c>
      <c r="F2033" t="s">
        <v>107</v>
      </c>
      <c r="M2033" t="b">
        <v>1</v>
      </c>
      <c r="N2033" t="b">
        <v>1</v>
      </c>
      <c r="O2033" t="str">
        <f>_xlfn.XLOOKUP(WB_cost[[#This Row],[Склад]]&amp;WB_cost[[#This Row],[Тип поставки]],StatTbl[Join],StatTbl[Status])</f>
        <v>Игнорируем</v>
      </c>
    </row>
    <row r="2034" spans="4:15" x14ac:dyDescent="0.45">
      <c r="D2034" t="s">
        <v>285</v>
      </c>
      <c r="E2034" t="s">
        <v>43</v>
      </c>
      <c r="F2034" t="s">
        <v>107</v>
      </c>
      <c r="M2034" t="b">
        <v>1</v>
      </c>
      <c r="N2034" t="b">
        <v>1</v>
      </c>
      <c r="O2034" t="str">
        <f>_xlfn.XLOOKUP(WB_cost[[#This Row],[Склад]]&amp;WB_cost[[#This Row],[Тип поставки]],StatTbl[Join],StatTbl[Status])</f>
        <v>Игнорируем</v>
      </c>
    </row>
    <row r="2035" spans="4:15" x14ac:dyDescent="0.45">
      <c r="D2035" t="s">
        <v>286</v>
      </c>
      <c r="E2035" t="s">
        <v>43</v>
      </c>
      <c r="F2035" t="s">
        <v>107</v>
      </c>
      <c r="M2035" t="b">
        <v>1</v>
      </c>
      <c r="N2035" t="b">
        <v>1</v>
      </c>
      <c r="O2035" t="str">
        <f>_xlfn.XLOOKUP(WB_cost[[#This Row],[Склад]]&amp;WB_cost[[#This Row],[Тип поставки]],StatTbl[Join],StatTbl[Status])</f>
        <v>Игнорируем</v>
      </c>
    </row>
    <row r="2036" spans="4:15" x14ac:dyDescent="0.45">
      <c r="D2036" t="s">
        <v>287</v>
      </c>
      <c r="E2036" t="s">
        <v>43</v>
      </c>
      <c r="F2036" t="s">
        <v>107</v>
      </c>
      <c r="M2036" t="b">
        <v>1</v>
      </c>
      <c r="N2036" t="b">
        <v>1</v>
      </c>
      <c r="O2036" t="str">
        <f>_xlfn.XLOOKUP(WB_cost[[#This Row],[Склад]]&amp;WB_cost[[#This Row],[Тип поставки]],StatTbl[Join],StatTbl[Status])</f>
        <v>Игнорируем</v>
      </c>
    </row>
    <row r="2037" spans="4:15" x14ac:dyDescent="0.45">
      <c r="D2037" t="s">
        <v>288</v>
      </c>
      <c r="E2037" t="s">
        <v>43</v>
      </c>
      <c r="F2037" t="s">
        <v>107</v>
      </c>
      <c r="M2037" t="b">
        <v>1</v>
      </c>
      <c r="N2037" t="b">
        <v>1</v>
      </c>
      <c r="O2037" t="str">
        <f>_xlfn.XLOOKUP(WB_cost[[#This Row],[Склад]]&amp;WB_cost[[#This Row],[Тип поставки]],StatTbl[Join],StatTbl[Status])</f>
        <v>Игнорируем</v>
      </c>
    </row>
    <row r="2038" spans="4:15" x14ac:dyDescent="0.45">
      <c r="D2038" t="s">
        <v>289</v>
      </c>
      <c r="E2038" t="s">
        <v>43</v>
      </c>
      <c r="F2038" t="s">
        <v>107</v>
      </c>
      <c r="M2038" t="b">
        <v>1</v>
      </c>
      <c r="N2038" t="b">
        <v>1</v>
      </c>
      <c r="O2038" t="str">
        <f>_xlfn.XLOOKUP(WB_cost[[#This Row],[Склад]]&amp;WB_cost[[#This Row],[Тип поставки]],StatTbl[Join],StatTbl[Status])</f>
        <v>Игнорируем</v>
      </c>
    </row>
    <row r="2039" spans="4:15" x14ac:dyDescent="0.45">
      <c r="D2039" t="s">
        <v>353</v>
      </c>
      <c r="E2039" t="s">
        <v>43</v>
      </c>
      <c r="F2039" t="s">
        <v>107</v>
      </c>
      <c r="M2039" t="b">
        <v>1</v>
      </c>
      <c r="N2039" t="b">
        <v>1</v>
      </c>
      <c r="O2039" t="str">
        <f>_xlfn.XLOOKUP(WB_cost[[#This Row],[Склад]]&amp;WB_cost[[#This Row],[Тип поставки]],StatTbl[Join],StatTbl[Status])</f>
        <v>Игнорируем</v>
      </c>
    </row>
    <row r="2040" spans="4:15" x14ac:dyDescent="0.45">
      <c r="D2040" t="s">
        <v>354</v>
      </c>
      <c r="E2040" t="s">
        <v>43</v>
      </c>
      <c r="F2040" t="s">
        <v>107</v>
      </c>
      <c r="M2040" t="b">
        <v>1</v>
      </c>
      <c r="N2040" t="b">
        <v>1</v>
      </c>
      <c r="O2040" t="str">
        <f>_xlfn.XLOOKUP(WB_cost[[#This Row],[Склад]]&amp;WB_cost[[#This Row],[Тип поставки]],StatTbl[Join],StatTbl[Status])</f>
        <v>Игнорируем</v>
      </c>
    </row>
    <row r="2041" spans="4:15" x14ac:dyDescent="0.45">
      <c r="D2041" t="s">
        <v>357</v>
      </c>
      <c r="E2041" t="s">
        <v>43</v>
      </c>
      <c r="F2041" t="s">
        <v>107</v>
      </c>
      <c r="M2041" t="b">
        <v>1</v>
      </c>
      <c r="N2041" t="b">
        <v>1</v>
      </c>
      <c r="O2041" t="str">
        <f>_xlfn.XLOOKUP(WB_cost[[#This Row],[Склад]]&amp;WB_cost[[#This Row],[Тип поставки]],StatTbl[Join],StatTbl[Status])</f>
        <v>Игнорируем</v>
      </c>
    </row>
    <row r="2042" spans="4:15" x14ac:dyDescent="0.45">
      <c r="D2042" t="s">
        <v>358</v>
      </c>
      <c r="E2042" t="s">
        <v>43</v>
      </c>
      <c r="F2042" t="s">
        <v>107</v>
      </c>
      <c r="M2042" t="b">
        <v>1</v>
      </c>
      <c r="N2042" t="b">
        <v>1</v>
      </c>
      <c r="O2042" t="str">
        <f>_xlfn.XLOOKUP(WB_cost[[#This Row],[Склад]]&amp;WB_cost[[#This Row],[Тип поставки]],StatTbl[Join],StatTbl[Status])</f>
        <v>Игнорируем</v>
      </c>
    </row>
    <row r="2043" spans="4:15" x14ac:dyDescent="0.45">
      <c r="D2043" t="s">
        <v>359</v>
      </c>
      <c r="E2043" t="s">
        <v>43</v>
      </c>
      <c r="F2043" t="s">
        <v>107</v>
      </c>
      <c r="M2043" t="b">
        <v>1</v>
      </c>
      <c r="N2043" t="b">
        <v>1</v>
      </c>
      <c r="O2043" t="str">
        <f>_xlfn.XLOOKUP(WB_cost[[#This Row],[Склад]]&amp;WB_cost[[#This Row],[Тип поставки]],StatTbl[Join],StatTbl[Status])</f>
        <v>Игнорируем</v>
      </c>
    </row>
    <row r="2044" spans="4:15" x14ac:dyDescent="0.45">
      <c r="D2044" t="s">
        <v>260</v>
      </c>
      <c r="E2044" t="s">
        <v>43</v>
      </c>
      <c r="F2044" t="s">
        <v>108</v>
      </c>
      <c r="G2044" t="s">
        <v>194</v>
      </c>
      <c r="H2044" t="s">
        <v>194</v>
      </c>
      <c r="I2044" t="s">
        <v>296</v>
      </c>
      <c r="J2044" t="s">
        <v>297</v>
      </c>
      <c r="K2044" t="s">
        <v>212</v>
      </c>
      <c r="M2044" t="b">
        <v>1</v>
      </c>
      <c r="N2044" t="b">
        <v>0</v>
      </c>
      <c r="O2044" t="str">
        <f>_xlfn.XLOOKUP(WB_cost[[#This Row],[Склад]]&amp;WB_cost[[#This Row],[Тип поставки]],StatTbl[Join],StatTbl[Status])</f>
        <v>Игнорируем</v>
      </c>
    </row>
    <row r="2045" spans="4:15" x14ac:dyDescent="0.45">
      <c r="D2045" t="s">
        <v>261</v>
      </c>
      <c r="E2045" t="s">
        <v>43</v>
      </c>
      <c r="F2045" t="s">
        <v>108</v>
      </c>
      <c r="G2045" t="s">
        <v>194</v>
      </c>
      <c r="H2045" t="s">
        <v>194</v>
      </c>
      <c r="I2045" t="s">
        <v>296</v>
      </c>
      <c r="J2045" t="s">
        <v>297</v>
      </c>
      <c r="K2045" t="s">
        <v>212</v>
      </c>
      <c r="M2045" t="b">
        <v>1</v>
      </c>
      <c r="N2045" t="b">
        <v>0</v>
      </c>
      <c r="O2045" t="str">
        <f>_xlfn.XLOOKUP(WB_cost[[#This Row],[Склад]]&amp;WB_cost[[#This Row],[Тип поставки]],StatTbl[Join],StatTbl[Status])</f>
        <v>Игнорируем</v>
      </c>
    </row>
    <row r="2046" spans="4:15" x14ac:dyDescent="0.45">
      <c r="D2046" t="s">
        <v>262</v>
      </c>
      <c r="E2046" t="s">
        <v>43</v>
      </c>
      <c r="F2046" t="s">
        <v>108</v>
      </c>
      <c r="G2046" t="s">
        <v>194</v>
      </c>
      <c r="H2046" t="s">
        <v>194</v>
      </c>
      <c r="I2046" t="s">
        <v>296</v>
      </c>
      <c r="J2046" t="s">
        <v>297</v>
      </c>
      <c r="K2046" t="s">
        <v>212</v>
      </c>
      <c r="M2046" t="b">
        <v>1</v>
      </c>
      <c r="N2046" t="b">
        <v>0</v>
      </c>
      <c r="O2046" t="str">
        <f>_xlfn.XLOOKUP(WB_cost[[#This Row],[Склад]]&amp;WB_cost[[#This Row],[Тип поставки]],StatTbl[Join],StatTbl[Status])</f>
        <v>Игнорируем</v>
      </c>
    </row>
    <row r="2047" spans="4:15" x14ac:dyDescent="0.45">
      <c r="D2047" t="s">
        <v>263</v>
      </c>
      <c r="E2047" t="s">
        <v>43</v>
      </c>
      <c r="F2047" t="s">
        <v>108</v>
      </c>
      <c r="G2047" t="s">
        <v>194</v>
      </c>
      <c r="H2047" t="s">
        <v>194</v>
      </c>
      <c r="I2047" t="s">
        <v>296</v>
      </c>
      <c r="J2047" t="s">
        <v>297</v>
      </c>
      <c r="K2047" t="s">
        <v>212</v>
      </c>
      <c r="M2047" t="b">
        <v>1</v>
      </c>
      <c r="N2047" t="b">
        <v>0</v>
      </c>
      <c r="O2047" t="str">
        <f>_xlfn.XLOOKUP(WB_cost[[#This Row],[Склад]]&amp;WB_cost[[#This Row],[Тип поставки]],StatTbl[Join],StatTbl[Status])</f>
        <v>Игнорируем</v>
      </c>
    </row>
    <row r="2048" spans="4:15" x14ac:dyDescent="0.45">
      <c r="D2048" t="s">
        <v>264</v>
      </c>
      <c r="E2048" t="s">
        <v>43</v>
      </c>
      <c r="F2048" t="s">
        <v>108</v>
      </c>
      <c r="G2048" t="s">
        <v>194</v>
      </c>
      <c r="H2048" t="s">
        <v>194</v>
      </c>
      <c r="I2048" t="s">
        <v>296</v>
      </c>
      <c r="J2048" t="s">
        <v>297</v>
      </c>
      <c r="K2048" t="s">
        <v>212</v>
      </c>
      <c r="M2048" t="b">
        <v>1</v>
      </c>
      <c r="N2048" t="b">
        <v>0</v>
      </c>
      <c r="O2048" t="str">
        <f>_xlfn.XLOOKUP(WB_cost[[#This Row],[Склад]]&amp;WB_cost[[#This Row],[Тип поставки]],StatTbl[Join],StatTbl[Status])</f>
        <v>Игнорируем</v>
      </c>
    </row>
    <row r="2049" spans="4:15" x14ac:dyDescent="0.45">
      <c r="D2049" t="s">
        <v>285</v>
      </c>
      <c r="E2049" t="s">
        <v>43</v>
      </c>
      <c r="F2049" t="s">
        <v>108</v>
      </c>
      <c r="G2049" t="s">
        <v>194</v>
      </c>
      <c r="H2049" t="s">
        <v>194</v>
      </c>
      <c r="I2049" t="s">
        <v>296</v>
      </c>
      <c r="J2049" t="s">
        <v>297</v>
      </c>
      <c r="K2049" t="s">
        <v>212</v>
      </c>
      <c r="M2049" t="b">
        <v>1</v>
      </c>
      <c r="N2049" t="b">
        <v>0</v>
      </c>
      <c r="O2049" t="str">
        <f>_xlfn.XLOOKUP(WB_cost[[#This Row],[Склад]]&amp;WB_cost[[#This Row],[Тип поставки]],StatTbl[Join],StatTbl[Status])</f>
        <v>Игнорируем</v>
      </c>
    </row>
    <row r="2050" spans="4:15" x14ac:dyDescent="0.45">
      <c r="D2050" t="s">
        <v>286</v>
      </c>
      <c r="E2050" t="s">
        <v>43</v>
      </c>
      <c r="F2050" t="s">
        <v>108</v>
      </c>
      <c r="G2050" t="s">
        <v>194</v>
      </c>
      <c r="H2050" t="s">
        <v>194</v>
      </c>
      <c r="I2050" t="s">
        <v>296</v>
      </c>
      <c r="J2050" t="s">
        <v>297</v>
      </c>
      <c r="K2050" t="s">
        <v>212</v>
      </c>
      <c r="M2050" t="b">
        <v>1</v>
      </c>
      <c r="N2050" t="b">
        <v>0</v>
      </c>
      <c r="O2050" t="str">
        <f>_xlfn.XLOOKUP(WB_cost[[#This Row],[Склад]]&amp;WB_cost[[#This Row],[Тип поставки]],StatTbl[Join],StatTbl[Status])</f>
        <v>Игнорируем</v>
      </c>
    </row>
    <row r="2051" spans="4:15" x14ac:dyDescent="0.45">
      <c r="D2051" t="s">
        <v>287</v>
      </c>
      <c r="E2051" t="s">
        <v>43</v>
      </c>
      <c r="F2051" t="s">
        <v>108</v>
      </c>
      <c r="G2051" t="s">
        <v>194</v>
      </c>
      <c r="H2051" t="s">
        <v>194</v>
      </c>
      <c r="I2051" t="s">
        <v>296</v>
      </c>
      <c r="J2051" t="s">
        <v>297</v>
      </c>
      <c r="K2051" t="s">
        <v>212</v>
      </c>
      <c r="M2051" t="b">
        <v>1</v>
      </c>
      <c r="N2051" t="b">
        <v>0</v>
      </c>
      <c r="O2051" t="str">
        <f>_xlfn.XLOOKUP(WB_cost[[#This Row],[Склад]]&amp;WB_cost[[#This Row],[Тип поставки]],StatTbl[Join],StatTbl[Status])</f>
        <v>Игнорируем</v>
      </c>
    </row>
    <row r="2052" spans="4:15" x14ac:dyDescent="0.45">
      <c r="D2052" t="s">
        <v>288</v>
      </c>
      <c r="E2052" t="s">
        <v>43</v>
      </c>
      <c r="F2052" t="s">
        <v>108</v>
      </c>
      <c r="G2052" t="s">
        <v>194</v>
      </c>
      <c r="H2052" t="s">
        <v>194</v>
      </c>
      <c r="I2052" t="s">
        <v>296</v>
      </c>
      <c r="J2052" t="s">
        <v>297</v>
      </c>
      <c r="K2052" t="s">
        <v>212</v>
      </c>
      <c r="M2052" t="b">
        <v>1</v>
      </c>
      <c r="N2052" t="b">
        <v>0</v>
      </c>
      <c r="O2052" t="str">
        <f>_xlfn.XLOOKUP(WB_cost[[#This Row],[Склад]]&amp;WB_cost[[#This Row],[Тип поставки]],StatTbl[Join],StatTbl[Status])</f>
        <v>Игнорируем</v>
      </c>
    </row>
    <row r="2053" spans="4:15" x14ac:dyDescent="0.45">
      <c r="D2053" t="s">
        <v>289</v>
      </c>
      <c r="E2053" t="s">
        <v>43</v>
      </c>
      <c r="F2053" t="s">
        <v>108</v>
      </c>
      <c r="G2053" t="s">
        <v>194</v>
      </c>
      <c r="H2053" t="s">
        <v>194</v>
      </c>
      <c r="I2053" t="s">
        <v>296</v>
      </c>
      <c r="J2053" t="s">
        <v>297</v>
      </c>
      <c r="K2053" t="s">
        <v>212</v>
      </c>
      <c r="M2053" t="b">
        <v>1</v>
      </c>
      <c r="N2053" t="b">
        <v>0</v>
      </c>
      <c r="O2053" t="str">
        <f>_xlfn.XLOOKUP(WB_cost[[#This Row],[Склад]]&amp;WB_cost[[#This Row],[Тип поставки]],StatTbl[Join],StatTbl[Status])</f>
        <v>Игнорируем</v>
      </c>
    </row>
    <row r="2054" spans="4:15" x14ac:dyDescent="0.45">
      <c r="D2054" t="s">
        <v>353</v>
      </c>
      <c r="E2054" t="s">
        <v>43</v>
      </c>
      <c r="F2054" t="s">
        <v>108</v>
      </c>
      <c r="G2054" t="s">
        <v>194</v>
      </c>
      <c r="H2054" t="s">
        <v>194</v>
      </c>
      <c r="I2054" t="s">
        <v>296</v>
      </c>
      <c r="J2054" t="s">
        <v>297</v>
      </c>
      <c r="K2054" t="s">
        <v>212</v>
      </c>
      <c r="M2054" t="b">
        <v>1</v>
      </c>
      <c r="N2054" t="b">
        <v>0</v>
      </c>
      <c r="O2054" t="str">
        <f>_xlfn.XLOOKUP(WB_cost[[#This Row],[Склад]]&amp;WB_cost[[#This Row],[Тип поставки]],StatTbl[Join],StatTbl[Status])</f>
        <v>Игнорируем</v>
      </c>
    </row>
    <row r="2055" spans="4:15" x14ac:dyDescent="0.45">
      <c r="D2055" t="s">
        <v>354</v>
      </c>
      <c r="E2055" t="s">
        <v>43</v>
      </c>
      <c r="F2055" t="s">
        <v>108</v>
      </c>
      <c r="G2055" t="s">
        <v>194</v>
      </c>
      <c r="H2055" t="s">
        <v>194</v>
      </c>
      <c r="I2055" t="s">
        <v>296</v>
      </c>
      <c r="J2055" t="s">
        <v>297</v>
      </c>
      <c r="K2055" t="s">
        <v>212</v>
      </c>
      <c r="M2055" t="b">
        <v>1</v>
      </c>
      <c r="N2055" t="b">
        <v>0</v>
      </c>
      <c r="O2055" t="str">
        <f>_xlfn.XLOOKUP(WB_cost[[#This Row],[Склад]]&amp;WB_cost[[#This Row],[Тип поставки]],StatTbl[Join],StatTbl[Status])</f>
        <v>Игнорируем</v>
      </c>
    </row>
    <row r="2056" spans="4:15" x14ac:dyDescent="0.45">
      <c r="D2056" t="s">
        <v>357</v>
      </c>
      <c r="E2056" t="s">
        <v>43</v>
      </c>
      <c r="F2056" t="s">
        <v>108</v>
      </c>
      <c r="G2056" t="s">
        <v>194</v>
      </c>
      <c r="H2056" t="s">
        <v>194</v>
      </c>
      <c r="I2056" t="s">
        <v>296</v>
      </c>
      <c r="J2056" t="s">
        <v>297</v>
      </c>
      <c r="K2056" t="s">
        <v>212</v>
      </c>
      <c r="M2056" t="b">
        <v>1</v>
      </c>
      <c r="N2056" t="b">
        <v>0</v>
      </c>
      <c r="O2056" t="str">
        <f>_xlfn.XLOOKUP(WB_cost[[#This Row],[Склад]]&amp;WB_cost[[#This Row],[Тип поставки]],StatTbl[Join],StatTbl[Status])</f>
        <v>Игнорируем</v>
      </c>
    </row>
    <row r="2057" spans="4:15" x14ac:dyDescent="0.45">
      <c r="D2057" t="s">
        <v>358</v>
      </c>
      <c r="E2057" t="s">
        <v>43</v>
      </c>
      <c r="F2057" t="s">
        <v>108</v>
      </c>
      <c r="G2057" t="s">
        <v>194</v>
      </c>
      <c r="H2057" t="s">
        <v>194</v>
      </c>
      <c r="I2057" t="s">
        <v>296</v>
      </c>
      <c r="J2057" t="s">
        <v>297</v>
      </c>
      <c r="K2057" t="s">
        <v>212</v>
      </c>
      <c r="M2057" t="b">
        <v>1</v>
      </c>
      <c r="N2057" t="b">
        <v>0</v>
      </c>
      <c r="O2057" t="str">
        <f>_xlfn.XLOOKUP(WB_cost[[#This Row],[Склад]]&amp;WB_cost[[#This Row],[Тип поставки]],StatTbl[Join],StatTbl[Status])</f>
        <v>Игнорируем</v>
      </c>
    </row>
    <row r="2058" spans="4:15" x14ac:dyDescent="0.45">
      <c r="D2058" t="s">
        <v>359</v>
      </c>
      <c r="E2058" t="s">
        <v>43</v>
      </c>
      <c r="F2058" t="s">
        <v>108</v>
      </c>
      <c r="G2058" t="s">
        <v>194</v>
      </c>
      <c r="H2058" t="s">
        <v>194</v>
      </c>
      <c r="I2058" t="s">
        <v>296</v>
      </c>
      <c r="J2058" t="s">
        <v>297</v>
      </c>
      <c r="K2058" t="s">
        <v>212</v>
      </c>
      <c r="M2058" t="b">
        <v>1</v>
      </c>
      <c r="N2058" t="b">
        <v>0</v>
      </c>
      <c r="O2058" t="str">
        <f>_xlfn.XLOOKUP(WB_cost[[#This Row],[Склад]]&amp;WB_cost[[#This Row],[Тип поставки]],StatTbl[Join],StatTbl[Status])</f>
        <v>Игнорируем</v>
      </c>
    </row>
    <row r="2059" spans="4:15" x14ac:dyDescent="0.45">
      <c r="D2059" t="s">
        <v>260</v>
      </c>
      <c r="E2059" t="s">
        <v>43</v>
      </c>
      <c r="F2059" t="s">
        <v>6</v>
      </c>
      <c r="M2059" t="b">
        <v>0</v>
      </c>
      <c r="N2059" t="b">
        <v>1</v>
      </c>
      <c r="O2059" t="str">
        <f>_xlfn.XLOOKUP(WB_cost[[#This Row],[Склад]]&amp;WB_cost[[#This Row],[Тип поставки]],StatTbl[Join],StatTbl[Status])</f>
        <v>Игнорируем</v>
      </c>
    </row>
    <row r="2060" spans="4:15" x14ac:dyDescent="0.45">
      <c r="D2060" t="s">
        <v>261</v>
      </c>
      <c r="E2060" t="s">
        <v>43</v>
      </c>
      <c r="F2060" t="s">
        <v>6</v>
      </c>
      <c r="M2060" t="b">
        <v>0</v>
      </c>
      <c r="N2060" t="b">
        <v>1</v>
      </c>
      <c r="O2060" t="str">
        <f>_xlfn.XLOOKUP(WB_cost[[#This Row],[Склад]]&amp;WB_cost[[#This Row],[Тип поставки]],StatTbl[Join],StatTbl[Status])</f>
        <v>Игнорируем</v>
      </c>
    </row>
    <row r="2061" spans="4:15" x14ac:dyDescent="0.45">
      <c r="D2061" t="s">
        <v>262</v>
      </c>
      <c r="E2061" t="s">
        <v>43</v>
      </c>
      <c r="F2061" t="s">
        <v>6</v>
      </c>
      <c r="M2061" t="b">
        <v>0</v>
      </c>
      <c r="N2061" t="b">
        <v>1</v>
      </c>
      <c r="O2061" t="str">
        <f>_xlfn.XLOOKUP(WB_cost[[#This Row],[Склад]]&amp;WB_cost[[#This Row],[Тип поставки]],StatTbl[Join],StatTbl[Status])</f>
        <v>Игнорируем</v>
      </c>
    </row>
    <row r="2062" spans="4:15" x14ac:dyDescent="0.45">
      <c r="D2062" t="s">
        <v>263</v>
      </c>
      <c r="E2062" t="s">
        <v>43</v>
      </c>
      <c r="F2062" t="s">
        <v>6</v>
      </c>
      <c r="M2062" t="b">
        <v>0</v>
      </c>
      <c r="N2062" t="b">
        <v>1</v>
      </c>
      <c r="O2062" t="str">
        <f>_xlfn.XLOOKUP(WB_cost[[#This Row],[Склад]]&amp;WB_cost[[#This Row],[Тип поставки]],StatTbl[Join],StatTbl[Status])</f>
        <v>Игнорируем</v>
      </c>
    </row>
    <row r="2063" spans="4:15" x14ac:dyDescent="0.45">
      <c r="D2063" t="s">
        <v>264</v>
      </c>
      <c r="E2063" t="s">
        <v>43</v>
      </c>
      <c r="F2063" t="s">
        <v>6</v>
      </c>
      <c r="M2063" t="b">
        <v>0</v>
      </c>
      <c r="N2063" t="b">
        <v>1</v>
      </c>
      <c r="O2063" t="str">
        <f>_xlfn.XLOOKUP(WB_cost[[#This Row],[Склад]]&amp;WB_cost[[#This Row],[Тип поставки]],StatTbl[Join],StatTbl[Status])</f>
        <v>Игнорируем</v>
      </c>
    </row>
    <row r="2064" spans="4:15" x14ac:dyDescent="0.45">
      <c r="D2064" t="s">
        <v>285</v>
      </c>
      <c r="E2064" t="s">
        <v>43</v>
      </c>
      <c r="F2064" t="s">
        <v>6</v>
      </c>
      <c r="M2064" t="b">
        <v>0</v>
      </c>
      <c r="N2064" t="b">
        <v>1</v>
      </c>
      <c r="O2064" t="str">
        <f>_xlfn.XLOOKUP(WB_cost[[#This Row],[Склад]]&amp;WB_cost[[#This Row],[Тип поставки]],StatTbl[Join],StatTbl[Status])</f>
        <v>Игнорируем</v>
      </c>
    </row>
    <row r="2065" spans="4:15" x14ac:dyDescent="0.45">
      <c r="D2065" t="s">
        <v>286</v>
      </c>
      <c r="E2065" t="s">
        <v>43</v>
      </c>
      <c r="F2065" t="s">
        <v>6</v>
      </c>
      <c r="M2065" t="b">
        <v>0</v>
      </c>
      <c r="N2065" t="b">
        <v>1</v>
      </c>
      <c r="O2065" t="str">
        <f>_xlfn.XLOOKUP(WB_cost[[#This Row],[Склад]]&amp;WB_cost[[#This Row],[Тип поставки]],StatTbl[Join],StatTbl[Status])</f>
        <v>Игнорируем</v>
      </c>
    </row>
    <row r="2066" spans="4:15" x14ac:dyDescent="0.45">
      <c r="D2066" t="s">
        <v>287</v>
      </c>
      <c r="E2066" t="s">
        <v>43</v>
      </c>
      <c r="F2066" t="s">
        <v>6</v>
      </c>
      <c r="M2066" t="b">
        <v>0</v>
      </c>
      <c r="N2066" t="b">
        <v>1</v>
      </c>
      <c r="O2066" t="str">
        <f>_xlfn.XLOOKUP(WB_cost[[#This Row],[Склад]]&amp;WB_cost[[#This Row],[Тип поставки]],StatTbl[Join],StatTbl[Status])</f>
        <v>Игнорируем</v>
      </c>
    </row>
    <row r="2067" spans="4:15" x14ac:dyDescent="0.45">
      <c r="D2067" t="s">
        <v>288</v>
      </c>
      <c r="E2067" t="s">
        <v>43</v>
      </c>
      <c r="F2067" t="s">
        <v>6</v>
      </c>
      <c r="M2067" t="b">
        <v>0</v>
      </c>
      <c r="N2067" t="b">
        <v>1</v>
      </c>
      <c r="O2067" t="str">
        <f>_xlfn.XLOOKUP(WB_cost[[#This Row],[Склад]]&amp;WB_cost[[#This Row],[Тип поставки]],StatTbl[Join],StatTbl[Status])</f>
        <v>Игнорируем</v>
      </c>
    </row>
    <row r="2068" spans="4:15" x14ac:dyDescent="0.45">
      <c r="D2068" t="s">
        <v>289</v>
      </c>
      <c r="E2068" t="s">
        <v>43</v>
      </c>
      <c r="F2068" t="s">
        <v>6</v>
      </c>
      <c r="M2068" t="b">
        <v>0</v>
      </c>
      <c r="N2068" t="b">
        <v>1</v>
      </c>
      <c r="O2068" t="str">
        <f>_xlfn.XLOOKUP(WB_cost[[#This Row],[Склад]]&amp;WB_cost[[#This Row],[Тип поставки]],StatTbl[Join],StatTbl[Status])</f>
        <v>Игнорируем</v>
      </c>
    </row>
    <row r="2069" spans="4:15" x14ac:dyDescent="0.45">
      <c r="D2069" t="s">
        <v>353</v>
      </c>
      <c r="E2069" t="s">
        <v>43</v>
      </c>
      <c r="F2069" t="s">
        <v>6</v>
      </c>
      <c r="M2069" t="b">
        <v>0</v>
      </c>
      <c r="N2069" t="b">
        <v>1</v>
      </c>
      <c r="O2069" t="str">
        <f>_xlfn.XLOOKUP(WB_cost[[#This Row],[Склад]]&amp;WB_cost[[#This Row],[Тип поставки]],StatTbl[Join],StatTbl[Status])</f>
        <v>Игнорируем</v>
      </c>
    </row>
    <row r="2070" spans="4:15" x14ac:dyDescent="0.45">
      <c r="D2070" t="s">
        <v>354</v>
      </c>
      <c r="E2070" t="s">
        <v>43</v>
      </c>
      <c r="F2070" t="s">
        <v>6</v>
      </c>
      <c r="M2070" t="b">
        <v>0</v>
      </c>
      <c r="N2070" t="b">
        <v>1</v>
      </c>
      <c r="O2070" t="str">
        <f>_xlfn.XLOOKUP(WB_cost[[#This Row],[Склад]]&amp;WB_cost[[#This Row],[Тип поставки]],StatTbl[Join],StatTbl[Status])</f>
        <v>Игнорируем</v>
      </c>
    </row>
    <row r="2071" spans="4:15" x14ac:dyDescent="0.45">
      <c r="D2071" t="s">
        <v>357</v>
      </c>
      <c r="E2071" t="s">
        <v>43</v>
      </c>
      <c r="F2071" t="s">
        <v>6</v>
      </c>
      <c r="M2071" t="b">
        <v>0</v>
      </c>
      <c r="N2071" t="b">
        <v>1</v>
      </c>
      <c r="O2071" t="str">
        <f>_xlfn.XLOOKUP(WB_cost[[#This Row],[Склад]]&amp;WB_cost[[#This Row],[Тип поставки]],StatTbl[Join],StatTbl[Status])</f>
        <v>Игнорируем</v>
      </c>
    </row>
    <row r="2072" spans="4:15" x14ac:dyDescent="0.45">
      <c r="D2072" t="s">
        <v>358</v>
      </c>
      <c r="E2072" t="s">
        <v>43</v>
      </c>
      <c r="F2072" t="s">
        <v>6</v>
      </c>
      <c r="M2072" t="b">
        <v>0</v>
      </c>
      <c r="N2072" t="b">
        <v>1</v>
      </c>
      <c r="O2072" t="str">
        <f>_xlfn.XLOOKUP(WB_cost[[#This Row],[Склад]]&amp;WB_cost[[#This Row],[Тип поставки]],StatTbl[Join],StatTbl[Status])</f>
        <v>Игнорируем</v>
      </c>
    </row>
    <row r="2073" spans="4:15" x14ac:dyDescent="0.45">
      <c r="D2073" t="s">
        <v>359</v>
      </c>
      <c r="E2073" t="s">
        <v>43</v>
      </c>
      <c r="F2073" t="s">
        <v>6</v>
      </c>
      <c r="M2073" t="b">
        <v>0</v>
      </c>
      <c r="N2073" t="b">
        <v>1</v>
      </c>
      <c r="O2073" t="str">
        <f>_xlfn.XLOOKUP(WB_cost[[#This Row],[Склад]]&amp;WB_cost[[#This Row],[Тип поставки]],StatTbl[Join],StatTbl[Status])</f>
        <v>Игнорируем</v>
      </c>
    </row>
    <row r="2074" spans="4:15" x14ac:dyDescent="0.45">
      <c r="D2074" t="s">
        <v>260</v>
      </c>
      <c r="E2074" t="s">
        <v>148</v>
      </c>
      <c r="F2074" t="s">
        <v>107</v>
      </c>
      <c r="M2074" t="b">
        <v>0</v>
      </c>
      <c r="N2074" t="b">
        <v>1</v>
      </c>
      <c r="O2074" t="str">
        <f>_xlfn.XLOOKUP(WB_cost[[#This Row],[Склад]]&amp;WB_cost[[#This Row],[Тип поставки]],StatTbl[Join],StatTbl[Status])</f>
        <v>Игнорируем</v>
      </c>
    </row>
    <row r="2075" spans="4:15" x14ac:dyDescent="0.45">
      <c r="D2075" t="s">
        <v>261</v>
      </c>
      <c r="E2075" t="s">
        <v>148</v>
      </c>
      <c r="F2075" t="s">
        <v>107</v>
      </c>
      <c r="M2075" t="b">
        <v>0</v>
      </c>
      <c r="N2075" t="b">
        <v>1</v>
      </c>
      <c r="O2075" t="str">
        <f>_xlfn.XLOOKUP(WB_cost[[#This Row],[Склад]]&amp;WB_cost[[#This Row],[Тип поставки]],StatTbl[Join],StatTbl[Status])</f>
        <v>Игнорируем</v>
      </c>
    </row>
    <row r="2076" spans="4:15" x14ac:dyDescent="0.45">
      <c r="D2076" t="s">
        <v>262</v>
      </c>
      <c r="E2076" t="s">
        <v>148</v>
      </c>
      <c r="F2076" t="s">
        <v>107</v>
      </c>
      <c r="M2076" t="b">
        <v>0</v>
      </c>
      <c r="N2076" t="b">
        <v>1</v>
      </c>
      <c r="O2076" t="str">
        <f>_xlfn.XLOOKUP(WB_cost[[#This Row],[Склад]]&amp;WB_cost[[#This Row],[Тип поставки]],StatTbl[Join],StatTbl[Status])</f>
        <v>Игнорируем</v>
      </c>
    </row>
    <row r="2077" spans="4:15" x14ac:dyDescent="0.45">
      <c r="D2077" t="s">
        <v>263</v>
      </c>
      <c r="E2077" t="s">
        <v>148</v>
      </c>
      <c r="F2077" t="s">
        <v>107</v>
      </c>
      <c r="M2077" t="b">
        <v>0</v>
      </c>
      <c r="N2077" t="b">
        <v>1</v>
      </c>
      <c r="O2077" t="str">
        <f>_xlfn.XLOOKUP(WB_cost[[#This Row],[Склад]]&amp;WB_cost[[#This Row],[Тип поставки]],StatTbl[Join],StatTbl[Status])</f>
        <v>Игнорируем</v>
      </c>
    </row>
    <row r="2078" spans="4:15" x14ac:dyDescent="0.45">
      <c r="D2078" t="s">
        <v>264</v>
      </c>
      <c r="E2078" t="s">
        <v>148</v>
      </c>
      <c r="F2078" t="s">
        <v>107</v>
      </c>
      <c r="M2078" t="b">
        <v>0</v>
      </c>
      <c r="N2078" t="b">
        <v>1</v>
      </c>
      <c r="O2078" t="str">
        <f>_xlfn.XLOOKUP(WB_cost[[#This Row],[Склад]]&amp;WB_cost[[#This Row],[Тип поставки]],StatTbl[Join],StatTbl[Status])</f>
        <v>Игнорируем</v>
      </c>
    </row>
    <row r="2079" spans="4:15" x14ac:dyDescent="0.45">
      <c r="D2079" t="s">
        <v>285</v>
      </c>
      <c r="E2079" t="s">
        <v>148</v>
      </c>
      <c r="F2079" t="s">
        <v>107</v>
      </c>
      <c r="M2079" t="b">
        <v>0</v>
      </c>
      <c r="N2079" t="b">
        <v>1</v>
      </c>
      <c r="O2079" t="str">
        <f>_xlfn.XLOOKUP(WB_cost[[#This Row],[Склад]]&amp;WB_cost[[#This Row],[Тип поставки]],StatTbl[Join],StatTbl[Status])</f>
        <v>Игнорируем</v>
      </c>
    </row>
    <row r="2080" spans="4:15" x14ac:dyDescent="0.45">
      <c r="D2080" t="s">
        <v>286</v>
      </c>
      <c r="E2080" t="s">
        <v>148</v>
      </c>
      <c r="F2080" t="s">
        <v>107</v>
      </c>
      <c r="M2080" t="b">
        <v>0</v>
      </c>
      <c r="N2080" t="b">
        <v>1</v>
      </c>
      <c r="O2080" t="str">
        <f>_xlfn.XLOOKUP(WB_cost[[#This Row],[Склад]]&amp;WB_cost[[#This Row],[Тип поставки]],StatTbl[Join],StatTbl[Status])</f>
        <v>Игнорируем</v>
      </c>
    </row>
    <row r="2081" spans="4:15" x14ac:dyDescent="0.45">
      <c r="D2081" t="s">
        <v>287</v>
      </c>
      <c r="E2081" t="s">
        <v>148</v>
      </c>
      <c r="F2081" t="s">
        <v>107</v>
      </c>
      <c r="M2081" t="b">
        <v>0</v>
      </c>
      <c r="N2081" t="b">
        <v>1</v>
      </c>
      <c r="O2081" t="str">
        <f>_xlfn.XLOOKUP(WB_cost[[#This Row],[Склад]]&amp;WB_cost[[#This Row],[Тип поставки]],StatTbl[Join],StatTbl[Status])</f>
        <v>Игнорируем</v>
      </c>
    </row>
    <row r="2082" spans="4:15" x14ac:dyDescent="0.45">
      <c r="D2082" t="s">
        <v>288</v>
      </c>
      <c r="E2082" t="s">
        <v>148</v>
      </c>
      <c r="F2082" t="s">
        <v>107</v>
      </c>
      <c r="M2082" t="b">
        <v>0</v>
      </c>
      <c r="N2082" t="b">
        <v>1</v>
      </c>
      <c r="O2082" t="str">
        <f>_xlfn.XLOOKUP(WB_cost[[#This Row],[Склад]]&amp;WB_cost[[#This Row],[Тип поставки]],StatTbl[Join],StatTbl[Status])</f>
        <v>Игнорируем</v>
      </c>
    </row>
    <row r="2083" spans="4:15" x14ac:dyDescent="0.45">
      <c r="D2083" t="s">
        <v>289</v>
      </c>
      <c r="E2083" t="s">
        <v>148</v>
      </c>
      <c r="F2083" t="s">
        <v>107</v>
      </c>
      <c r="M2083" t="b">
        <v>0</v>
      </c>
      <c r="N2083" t="b">
        <v>1</v>
      </c>
      <c r="O2083" t="str">
        <f>_xlfn.XLOOKUP(WB_cost[[#This Row],[Склад]]&amp;WB_cost[[#This Row],[Тип поставки]],StatTbl[Join],StatTbl[Status])</f>
        <v>Игнорируем</v>
      </c>
    </row>
    <row r="2084" spans="4:15" x14ac:dyDescent="0.45">
      <c r="D2084" t="s">
        <v>353</v>
      </c>
      <c r="E2084" t="s">
        <v>148</v>
      </c>
      <c r="F2084" t="s">
        <v>107</v>
      </c>
      <c r="M2084" t="b">
        <v>0</v>
      </c>
      <c r="N2084" t="b">
        <v>1</v>
      </c>
      <c r="O2084" t="str">
        <f>_xlfn.XLOOKUP(WB_cost[[#This Row],[Склад]]&amp;WB_cost[[#This Row],[Тип поставки]],StatTbl[Join],StatTbl[Status])</f>
        <v>Игнорируем</v>
      </c>
    </row>
    <row r="2085" spans="4:15" x14ac:dyDescent="0.45">
      <c r="D2085" t="s">
        <v>354</v>
      </c>
      <c r="E2085" t="s">
        <v>148</v>
      </c>
      <c r="F2085" t="s">
        <v>107</v>
      </c>
      <c r="M2085" t="b">
        <v>0</v>
      </c>
      <c r="N2085" t="b">
        <v>1</v>
      </c>
      <c r="O2085" t="str">
        <f>_xlfn.XLOOKUP(WB_cost[[#This Row],[Склад]]&amp;WB_cost[[#This Row],[Тип поставки]],StatTbl[Join],StatTbl[Status])</f>
        <v>Игнорируем</v>
      </c>
    </row>
    <row r="2086" spans="4:15" x14ac:dyDescent="0.45">
      <c r="D2086" t="s">
        <v>357</v>
      </c>
      <c r="E2086" t="s">
        <v>148</v>
      </c>
      <c r="F2086" t="s">
        <v>107</v>
      </c>
      <c r="M2086" t="b">
        <v>0</v>
      </c>
      <c r="N2086" t="b">
        <v>1</v>
      </c>
      <c r="O2086" t="str">
        <f>_xlfn.XLOOKUP(WB_cost[[#This Row],[Склад]]&amp;WB_cost[[#This Row],[Тип поставки]],StatTbl[Join],StatTbl[Status])</f>
        <v>Игнорируем</v>
      </c>
    </row>
    <row r="2087" spans="4:15" x14ac:dyDescent="0.45">
      <c r="D2087" t="s">
        <v>358</v>
      </c>
      <c r="E2087" t="s">
        <v>148</v>
      </c>
      <c r="F2087" t="s">
        <v>107</v>
      </c>
      <c r="M2087" t="b">
        <v>0</v>
      </c>
      <c r="N2087" t="b">
        <v>1</v>
      </c>
      <c r="O2087" t="str">
        <f>_xlfn.XLOOKUP(WB_cost[[#This Row],[Склад]]&amp;WB_cost[[#This Row],[Тип поставки]],StatTbl[Join],StatTbl[Status])</f>
        <v>Игнорируем</v>
      </c>
    </row>
    <row r="2088" spans="4:15" x14ac:dyDescent="0.45">
      <c r="D2088" t="s">
        <v>359</v>
      </c>
      <c r="E2088" t="s">
        <v>148</v>
      </c>
      <c r="F2088" t="s">
        <v>107</v>
      </c>
      <c r="M2088" t="b">
        <v>0</v>
      </c>
      <c r="N2088" t="b">
        <v>1</v>
      </c>
      <c r="O2088" t="str">
        <f>_xlfn.XLOOKUP(WB_cost[[#This Row],[Склад]]&amp;WB_cost[[#This Row],[Тип поставки]],StatTbl[Join],StatTbl[Status])</f>
        <v>Игнорируем</v>
      </c>
    </row>
    <row r="2089" spans="4:15" x14ac:dyDescent="0.45">
      <c r="D2089" t="s">
        <v>260</v>
      </c>
      <c r="E2089" t="s">
        <v>148</v>
      </c>
      <c r="F2089" t="s">
        <v>108</v>
      </c>
      <c r="G2089" t="s">
        <v>214</v>
      </c>
      <c r="H2089" t="s">
        <v>214</v>
      </c>
      <c r="I2089" t="s">
        <v>333</v>
      </c>
      <c r="J2089" t="s">
        <v>334</v>
      </c>
      <c r="K2089" t="s">
        <v>242</v>
      </c>
      <c r="M2089" t="b">
        <v>1</v>
      </c>
      <c r="N2089" t="b">
        <v>0</v>
      </c>
      <c r="O2089" t="str">
        <f>_xlfn.XLOOKUP(WB_cost[[#This Row],[Склад]]&amp;WB_cost[[#This Row],[Тип поставки]],StatTbl[Join],StatTbl[Status])</f>
        <v>Игнорируем</v>
      </c>
    </row>
    <row r="2090" spans="4:15" x14ac:dyDescent="0.45">
      <c r="D2090" t="s">
        <v>261</v>
      </c>
      <c r="E2090" t="s">
        <v>148</v>
      </c>
      <c r="F2090" t="s">
        <v>108</v>
      </c>
      <c r="G2090" t="s">
        <v>214</v>
      </c>
      <c r="H2090" t="s">
        <v>214</v>
      </c>
      <c r="I2090" t="s">
        <v>333</v>
      </c>
      <c r="J2090" t="s">
        <v>334</v>
      </c>
      <c r="K2090" t="s">
        <v>242</v>
      </c>
      <c r="M2090" t="b">
        <v>1</v>
      </c>
      <c r="N2090" t="b">
        <v>0</v>
      </c>
      <c r="O2090" t="str">
        <f>_xlfn.XLOOKUP(WB_cost[[#This Row],[Склад]]&amp;WB_cost[[#This Row],[Тип поставки]],StatTbl[Join],StatTbl[Status])</f>
        <v>Игнорируем</v>
      </c>
    </row>
    <row r="2091" spans="4:15" x14ac:dyDescent="0.45">
      <c r="D2091" t="s">
        <v>262</v>
      </c>
      <c r="E2091" t="s">
        <v>148</v>
      </c>
      <c r="F2091" t="s">
        <v>108</v>
      </c>
      <c r="G2091" t="s">
        <v>214</v>
      </c>
      <c r="H2091" t="s">
        <v>214</v>
      </c>
      <c r="I2091" t="s">
        <v>333</v>
      </c>
      <c r="J2091" t="s">
        <v>334</v>
      </c>
      <c r="K2091" t="s">
        <v>242</v>
      </c>
      <c r="M2091" t="b">
        <v>1</v>
      </c>
      <c r="N2091" t="b">
        <v>0</v>
      </c>
      <c r="O2091" t="str">
        <f>_xlfn.XLOOKUP(WB_cost[[#This Row],[Склад]]&amp;WB_cost[[#This Row],[Тип поставки]],StatTbl[Join],StatTbl[Status])</f>
        <v>Игнорируем</v>
      </c>
    </row>
    <row r="2092" spans="4:15" x14ac:dyDescent="0.45">
      <c r="D2092" t="s">
        <v>263</v>
      </c>
      <c r="E2092" t="s">
        <v>148</v>
      </c>
      <c r="F2092" t="s">
        <v>108</v>
      </c>
      <c r="G2092" t="s">
        <v>214</v>
      </c>
      <c r="H2092" t="s">
        <v>214</v>
      </c>
      <c r="I2092" t="s">
        <v>333</v>
      </c>
      <c r="J2092" t="s">
        <v>334</v>
      </c>
      <c r="K2092" t="s">
        <v>242</v>
      </c>
      <c r="M2092" t="b">
        <v>1</v>
      </c>
      <c r="N2092" t="b">
        <v>0</v>
      </c>
      <c r="O2092" t="str">
        <f>_xlfn.XLOOKUP(WB_cost[[#This Row],[Склад]]&amp;WB_cost[[#This Row],[Тип поставки]],StatTbl[Join],StatTbl[Status])</f>
        <v>Игнорируем</v>
      </c>
    </row>
    <row r="2093" spans="4:15" x14ac:dyDescent="0.45">
      <c r="D2093" t="s">
        <v>264</v>
      </c>
      <c r="E2093" t="s">
        <v>148</v>
      </c>
      <c r="F2093" t="s">
        <v>108</v>
      </c>
      <c r="G2093" t="s">
        <v>214</v>
      </c>
      <c r="H2093" t="s">
        <v>214</v>
      </c>
      <c r="I2093" t="s">
        <v>333</v>
      </c>
      <c r="J2093" t="s">
        <v>334</v>
      </c>
      <c r="K2093" t="s">
        <v>242</v>
      </c>
      <c r="M2093" t="b">
        <v>1</v>
      </c>
      <c r="N2093" t="b">
        <v>0</v>
      </c>
      <c r="O2093" t="str">
        <f>_xlfn.XLOOKUP(WB_cost[[#This Row],[Склад]]&amp;WB_cost[[#This Row],[Тип поставки]],StatTbl[Join],StatTbl[Status])</f>
        <v>Игнорируем</v>
      </c>
    </row>
    <row r="2094" spans="4:15" x14ac:dyDescent="0.45">
      <c r="D2094" t="s">
        <v>285</v>
      </c>
      <c r="E2094" t="s">
        <v>148</v>
      </c>
      <c r="F2094" t="s">
        <v>108</v>
      </c>
      <c r="G2094" t="s">
        <v>214</v>
      </c>
      <c r="H2094" t="s">
        <v>214</v>
      </c>
      <c r="I2094" t="s">
        <v>333</v>
      </c>
      <c r="J2094" t="s">
        <v>334</v>
      </c>
      <c r="K2094" t="s">
        <v>242</v>
      </c>
      <c r="M2094" t="b">
        <v>1</v>
      </c>
      <c r="N2094" t="b">
        <v>0</v>
      </c>
      <c r="O2094" t="str">
        <f>_xlfn.XLOOKUP(WB_cost[[#This Row],[Склад]]&amp;WB_cost[[#This Row],[Тип поставки]],StatTbl[Join],StatTbl[Status])</f>
        <v>Игнорируем</v>
      </c>
    </row>
    <row r="2095" spans="4:15" x14ac:dyDescent="0.45">
      <c r="D2095" t="s">
        <v>286</v>
      </c>
      <c r="E2095" t="s">
        <v>148</v>
      </c>
      <c r="F2095" t="s">
        <v>108</v>
      </c>
      <c r="G2095" t="s">
        <v>214</v>
      </c>
      <c r="H2095" t="s">
        <v>214</v>
      </c>
      <c r="I2095" t="s">
        <v>333</v>
      </c>
      <c r="J2095" t="s">
        <v>334</v>
      </c>
      <c r="K2095" t="s">
        <v>242</v>
      </c>
      <c r="M2095" t="b">
        <v>1</v>
      </c>
      <c r="N2095" t="b">
        <v>0</v>
      </c>
      <c r="O2095" t="str">
        <f>_xlfn.XLOOKUP(WB_cost[[#This Row],[Склад]]&amp;WB_cost[[#This Row],[Тип поставки]],StatTbl[Join],StatTbl[Status])</f>
        <v>Игнорируем</v>
      </c>
    </row>
    <row r="2096" spans="4:15" x14ac:dyDescent="0.45">
      <c r="D2096" t="s">
        <v>287</v>
      </c>
      <c r="E2096" t="s">
        <v>148</v>
      </c>
      <c r="F2096" t="s">
        <v>108</v>
      </c>
      <c r="G2096" t="s">
        <v>214</v>
      </c>
      <c r="H2096" t="s">
        <v>214</v>
      </c>
      <c r="I2096" t="s">
        <v>333</v>
      </c>
      <c r="J2096" t="s">
        <v>334</v>
      </c>
      <c r="K2096" t="s">
        <v>242</v>
      </c>
      <c r="M2096" t="b">
        <v>1</v>
      </c>
      <c r="N2096" t="b">
        <v>0</v>
      </c>
      <c r="O2096" t="str">
        <f>_xlfn.XLOOKUP(WB_cost[[#This Row],[Склад]]&amp;WB_cost[[#This Row],[Тип поставки]],StatTbl[Join],StatTbl[Status])</f>
        <v>Игнорируем</v>
      </c>
    </row>
    <row r="2097" spans="4:15" x14ac:dyDescent="0.45">
      <c r="D2097" t="s">
        <v>288</v>
      </c>
      <c r="E2097" t="s">
        <v>148</v>
      </c>
      <c r="F2097" t="s">
        <v>108</v>
      </c>
      <c r="G2097" t="s">
        <v>214</v>
      </c>
      <c r="H2097" t="s">
        <v>214</v>
      </c>
      <c r="I2097" t="s">
        <v>333</v>
      </c>
      <c r="J2097" t="s">
        <v>334</v>
      </c>
      <c r="K2097" t="s">
        <v>242</v>
      </c>
      <c r="M2097" t="b">
        <v>1</v>
      </c>
      <c r="N2097" t="b">
        <v>0</v>
      </c>
      <c r="O2097" t="str">
        <f>_xlfn.XLOOKUP(WB_cost[[#This Row],[Склад]]&amp;WB_cost[[#This Row],[Тип поставки]],StatTbl[Join],StatTbl[Status])</f>
        <v>Игнорируем</v>
      </c>
    </row>
    <row r="2098" spans="4:15" x14ac:dyDescent="0.45">
      <c r="D2098" t="s">
        <v>289</v>
      </c>
      <c r="E2098" t="s">
        <v>148</v>
      </c>
      <c r="F2098" t="s">
        <v>108</v>
      </c>
      <c r="G2098" t="s">
        <v>214</v>
      </c>
      <c r="H2098" t="s">
        <v>214</v>
      </c>
      <c r="I2098" t="s">
        <v>333</v>
      </c>
      <c r="J2098" t="s">
        <v>334</v>
      </c>
      <c r="K2098" t="s">
        <v>242</v>
      </c>
      <c r="M2098" t="b">
        <v>1</v>
      </c>
      <c r="N2098" t="b">
        <v>0</v>
      </c>
      <c r="O2098" t="str">
        <f>_xlfn.XLOOKUP(WB_cost[[#This Row],[Склад]]&amp;WB_cost[[#This Row],[Тип поставки]],StatTbl[Join],StatTbl[Status])</f>
        <v>Игнорируем</v>
      </c>
    </row>
    <row r="2099" spans="4:15" x14ac:dyDescent="0.45">
      <c r="D2099" t="s">
        <v>353</v>
      </c>
      <c r="E2099" t="s">
        <v>148</v>
      </c>
      <c r="F2099" t="s">
        <v>108</v>
      </c>
      <c r="G2099" t="s">
        <v>214</v>
      </c>
      <c r="H2099" t="s">
        <v>214</v>
      </c>
      <c r="I2099" t="s">
        <v>333</v>
      </c>
      <c r="J2099" t="s">
        <v>334</v>
      </c>
      <c r="K2099" t="s">
        <v>242</v>
      </c>
      <c r="M2099" t="b">
        <v>1</v>
      </c>
      <c r="N2099" t="b">
        <v>0</v>
      </c>
      <c r="O2099" t="str">
        <f>_xlfn.XLOOKUP(WB_cost[[#This Row],[Склад]]&amp;WB_cost[[#This Row],[Тип поставки]],StatTbl[Join],StatTbl[Status])</f>
        <v>Игнорируем</v>
      </c>
    </row>
    <row r="2100" spans="4:15" x14ac:dyDescent="0.45">
      <c r="D2100" t="s">
        <v>354</v>
      </c>
      <c r="E2100" t="s">
        <v>148</v>
      </c>
      <c r="F2100" t="s">
        <v>108</v>
      </c>
      <c r="G2100" t="s">
        <v>214</v>
      </c>
      <c r="H2100" t="s">
        <v>214</v>
      </c>
      <c r="I2100" t="s">
        <v>333</v>
      </c>
      <c r="J2100" t="s">
        <v>334</v>
      </c>
      <c r="K2100" t="s">
        <v>242</v>
      </c>
      <c r="M2100" t="b">
        <v>1</v>
      </c>
      <c r="N2100" t="b">
        <v>0</v>
      </c>
      <c r="O2100" t="str">
        <f>_xlfn.XLOOKUP(WB_cost[[#This Row],[Склад]]&amp;WB_cost[[#This Row],[Тип поставки]],StatTbl[Join],StatTbl[Status])</f>
        <v>Игнорируем</v>
      </c>
    </row>
    <row r="2101" spans="4:15" x14ac:dyDescent="0.45">
      <c r="D2101" t="s">
        <v>357</v>
      </c>
      <c r="E2101" t="s">
        <v>148</v>
      </c>
      <c r="F2101" t="s">
        <v>108</v>
      </c>
      <c r="G2101" t="s">
        <v>214</v>
      </c>
      <c r="H2101" t="s">
        <v>214</v>
      </c>
      <c r="I2101" t="s">
        <v>333</v>
      </c>
      <c r="J2101" t="s">
        <v>334</v>
      </c>
      <c r="K2101" t="s">
        <v>242</v>
      </c>
      <c r="M2101" t="b">
        <v>1</v>
      </c>
      <c r="N2101" t="b">
        <v>0</v>
      </c>
      <c r="O2101" t="str">
        <f>_xlfn.XLOOKUP(WB_cost[[#This Row],[Склад]]&amp;WB_cost[[#This Row],[Тип поставки]],StatTbl[Join],StatTbl[Status])</f>
        <v>Игнорируем</v>
      </c>
    </row>
    <row r="2102" spans="4:15" x14ac:dyDescent="0.45">
      <c r="D2102" t="s">
        <v>358</v>
      </c>
      <c r="E2102" t="s">
        <v>148</v>
      </c>
      <c r="F2102" t="s">
        <v>108</v>
      </c>
      <c r="G2102" t="s">
        <v>214</v>
      </c>
      <c r="H2102" t="s">
        <v>214</v>
      </c>
      <c r="I2102" t="s">
        <v>333</v>
      </c>
      <c r="J2102" t="s">
        <v>334</v>
      </c>
      <c r="K2102" t="s">
        <v>242</v>
      </c>
      <c r="M2102" t="b">
        <v>1</v>
      </c>
      <c r="N2102" t="b">
        <v>0</v>
      </c>
      <c r="O2102" t="str">
        <f>_xlfn.XLOOKUP(WB_cost[[#This Row],[Склад]]&amp;WB_cost[[#This Row],[Тип поставки]],StatTbl[Join],StatTbl[Status])</f>
        <v>Игнорируем</v>
      </c>
    </row>
    <row r="2103" spans="4:15" x14ac:dyDescent="0.45">
      <c r="D2103" t="s">
        <v>359</v>
      </c>
      <c r="E2103" t="s">
        <v>148</v>
      </c>
      <c r="F2103" t="s">
        <v>108</v>
      </c>
      <c r="G2103" t="s">
        <v>214</v>
      </c>
      <c r="H2103" t="s">
        <v>214</v>
      </c>
      <c r="I2103" t="s">
        <v>333</v>
      </c>
      <c r="J2103" t="s">
        <v>334</v>
      </c>
      <c r="K2103" t="s">
        <v>242</v>
      </c>
      <c r="M2103" t="b">
        <v>1</v>
      </c>
      <c r="N2103" t="b">
        <v>0</v>
      </c>
      <c r="O2103" t="str">
        <f>_xlfn.XLOOKUP(WB_cost[[#This Row],[Склад]]&amp;WB_cost[[#This Row],[Тип поставки]],StatTbl[Join],StatTbl[Status])</f>
        <v>Игнорируем</v>
      </c>
    </row>
    <row r="2104" spans="4:15" x14ac:dyDescent="0.45">
      <c r="D2104" t="s">
        <v>260</v>
      </c>
      <c r="E2104" t="s">
        <v>148</v>
      </c>
      <c r="F2104" t="s">
        <v>6</v>
      </c>
      <c r="M2104" t="b">
        <v>0</v>
      </c>
      <c r="N2104" t="b">
        <v>1</v>
      </c>
      <c r="O2104" t="str">
        <f>_xlfn.XLOOKUP(WB_cost[[#This Row],[Склад]]&amp;WB_cost[[#This Row],[Тип поставки]],StatTbl[Join],StatTbl[Status])</f>
        <v>Игнорируем</v>
      </c>
    </row>
    <row r="2105" spans="4:15" x14ac:dyDescent="0.45">
      <c r="D2105" t="s">
        <v>261</v>
      </c>
      <c r="E2105" t="s">
        <v>148</v>
      </c>
      <c r="F2105" t="s">
        <v>6</v>
      </c>
      <c r="M2105" t="b">
        <v>0</v>
      </c>
      <c r="N2105" t="b">
        <v>1</v>
      </c>
      <c r="O2105" t="str">
        <f>_xlfn.XLOOKUP(WB_cost[[#This Row],[Склад]]&amp;WB_cost[[#This Row],[Тип поставки]],StatTbl[Join],StatTbl[Status])</f>
        <v>Игнорируем</v>
      </c>
    </row>
    <row r="2106" spans="4:15" x14ac:dyDescent="0.45">
      <c r="D2106" t="s">
        <v>262</v>
      </c>
      <c r="E2106" t="s">
        <v>148</v>
      </c>
      <c r="F2106" t="s">
        <v>6</v>
      </c>
      <c r="M2106" t="b">
        <v>0</v>
      </c>
      <c r="N2106" t="b">
        <v>1</v>
      </c>
      <c r="O2106" t="str">
        <f>_xlfn.XLOOKUP(WB_cost[[#This Row],[Склад]]&amp;WB_cost[[#This Row],[Тип поставки]],StatTbl[Join],StatTbl[Status])</f>
        <v>Игнорируем</v>
      </c>
    </row>
    <row r="2107" spans="4:15" x14ac:dyDescent="0.45">
      <c r="D2107" t="s">
        <v>263</v>
      </c>
      <c r="E2107" t="s">
        <v>148</v>
      </c>
      <c r="F2107" t="s">
        <v>6</v>
      </c>
      <c r="M2107" t="b">
        <v>0</v>
      </c>
      <c r="N2107" t="b">
        <v>1</v>
      </c>
      <c r="O2107" t="str">
        <f>_xlfn.XLOOKUP(WB_cost[[#This Row],[Склад]]&amp;WB_cost[[#This Row],[Тип поставки]],StatTbl[Join],StatTbl[Status])</f>
        <v>Игнорируем</v>
      </c>
    </row>
    <row r="2108" spans="4:15" x14ac:dyDescent="0.45">
      <c r="D2108" t="s">
        <v>264</v>
      </c>
      <c r="E2108" t="s">
        <v>148</v>
      </c>
      <c r="F2108" t="s">
        <v>6</v>
      </c>
      <c r="M2108" t="b">
        <v>0</v>
      </c>
      <c r="N2108" t="b">
        <v>1</v>
      </c>
      <c r="O2108" t="str">
        <f>_xlfn.XLOOKUP(WB_cost[[#This Row],[Склад]]&amp;WB_cost[[#This Row],[Тип поставки]],StatTbl[Join],StatTbl[Status])</f>
        <v>Игнорируем</v>
      </c>
    </row>
    <row r="2109" spans="4:15" x14ac:dyDescent="0.45">
      <c r="D2109" t="s">
        <v>285</v>
      </c>
      <c r="E2109" t="s">
        <v>148</v>
      </c>
      <c r="F2109" t="s">
        <v>6</v>
      </c>
      <c r="M2109" t="b">
        <v>0</v>
      </c>
      <c r="N2109" t="b">
        <v>1</v>
      </c>
      <c r="O2109" t="str">
        <f>_xlfn.XLOOKUP(WB_cost[[#This Row],[Склад]]&amp;WB_cost[[#This Row],[Тип поставки]],StatTbl[Join],StatTbl[Status])</f>
        <v>Игнорируем</v>
      </c>
    </row>
    <row r="2110" spans="4:15" x14ac:dyDescent="0.45">
      <c r="D2110" t="s">
        <v>286</v>
      </c>
      <c r="E2110" t="s">
        <v>148</v>
      </c>
      <c r="F2110" t="s">
        <v>6</v>
      </c>
      <c r="M2110" t="b">
        <v>0</v>
      </c>
      <c r="N2110" t="b">
        <v>1</v>
      </c>
      <c r="O2110" t="str">
        <f>_xlfn.XLOOKUP(WB_cost[[#This Row],[Склад]]&amp;WB_cost[[#This Row],[Тип поставки]],StatTbl[Join],StatTbl[Status])</f>
        <v>Игнорируем</v>
      </c>
    </row>
    <row r="2111" spans="4:15" x14ac:dyDescent="0.45">
      <c r="D2111" t="s">
        <v>287</v>
      </c>
      <c r="E2111" t="s">
        <v>148</v>
      </c>
      <c r="F2111" t="s">
        <v>6</v>
      </c>
      <c r="M2111" t="b">
        <v>0</v>
      </c>
      <c r="N2111" t="b">
        <v>1</v>
      </c>
      <c r="O2111" t="str">
        <f>_xlfn.XLOOKUP(WB_cost[[#This Row],[Склад]]&amp;WB_cost[[#This Row],[Тип поставки]],StatTbl[Join],StatTbl[Status])</f>
        <v>Игнорируем</v>
      </c>
    </row>
    <row r="2112" spans="4:15" x14ac:dyDescent="0.45">
      <c r="D2112" t="s">
        <v>288</v>
      </c>
      <c r="E2112" t="s">
        <v>148</v>
      </c>
      <c r="F2112" t="s">
        <v>6</v>
      </c>
      <c r="M2112" t="b">
        <v>0</v>
      </c>
      <c r="N2112" t="b">
        <v>1</v>
      </c>
      <c r="O2112" t="str">
        <f>_xlfn.XLOOKUP(WB_cost[[#This Row],[Склад]]&amp;WB_cost[[#This Row],[Тип поставки]],StatTbl[Join],StatTbl[Status])</f>
        <v>Игнорируем</v>
      </c>
    </row>
    <row r="2113" spans="4:15" x14ac:dyDescent="0.45">
      <c r="D2113" t="s">
        <v>289</v>
      </c>
      <c r="E2113" t="s">
        <v>148</v>
      </c>
      <c r="F2113" t="s">
        <v>6</v>
      </c>
      <c r="M2113" t="b">
        <v>0</v>
      </c>
      <c r="N2113" t="b">
        <v>1</v>
      </c>
      <c r="O2113" t="str">
        <f>_xlfn.XLOOKUP(WB_cost[[#This Row],[Склад]]&amp;WB_cost[[#This Row],[Тип поставки]],StatTbl[Join],StatTbl[Status])</f>
        <v>Игнорируем</v>
      </c>
    </row>
    <row r="2114" spans="4:15" x14ac:dyDescent="0.45">
      <c r="D2114" t="s">
        <v>353</v>
      </c>
      <c r="E2114" t="s">
        <v>148</v>
      </c>
      <c r="F2114" t="s">
        <v>6</v>
      </c>
      <c r="M2114" t="b">
        <v>0</v>
      </c>
      <c r="N2114" t="b">
        <v>1</v>
      </c>
      <c r="O2114" t="str">
        <f>_xlfn.XLOOKUP(WB_cost[[#This Row],[Склад]]&amp;WB_cost[[#This Row],[Тип поставки]],StatTbl[Join],StatTbl[Status])</f>
        <v>Игнорируем</v>
      </c>
    </row>
    <row r="2115" spans="4:15" x14ac:dyDescent="0.45">
      <c r="D2115" t="s">
        <v>354</v>
      </c>
      <c r="E2115" t="s">
        <v>148</v>
      </c>
      <c r="F2115" t="s">
        <v>6</v>
      </c>
      <c r="M2115" t="b">
        <v>0</v>
      </c>
      <c r="N2115" t="b">
        <v>1</v>
      </c>
      <c r="O2115" t="str">
        <f>_xlfn.XLOOKUP(WB_cost[[#This Row],[Склад]]&amp;WB_cost[[#This Row],[Тип поставки]],StatTbl[Join],StatTbl[Status])</f>
        <v>Игнорируем</v>
      </c>
    </row>
    <row r="2116" spans="4:15" x14ac:dyDescent="0.45">
      <c r="D2116" t="s">
        <v>357</v>
      </c>
      <c r="E2116" t="s">
        <v>148</v>
      </c>
      <c r="F2116" t="s">
        <v>6</v>
      </c>
      <c r="M2116" t="b">
        <v>0</v>
      </c>
      <c r="N2116" t="b">
        <v>1</v>
      </c>
      <c r="O2116" t="str">
        <f>_xlfn.XLOOKUP(WB_cost[[#This Row],[Склад]]&amp;WB_cost[[#This Row],[Тип поставки]],StatTbl[Join],StatTbl[Status])</f>
        <v>Игнорируем</v>
      </c>
    </row>
    <row r="2117" spans="4:15" x14ac:dyDescent="0.45">
      <c r="D2117" t="s">
        <v>358</v>
      </c>
      <c r="E2117" t="s">
        <v>148</v>
      </c>
      <c r="F2117" t="s">
        <v>6</v>
      </c>
      <c r="M2117" t="b">
        <v>0</v>
      </c>
      <c r="N2117" t="b">
        <v>1</v>
      </c>
      <c r="O2117" t="str">
        <f>_xlfn.XLOOKUP(WB_cost[[#This Row],[Склад]]&amp;WB_cost[[#This Row],[Тип поставки]],StatTbl[Join],StatTbl[Status])</f>
        <v>Игнорируем</v>
      </c>
    </row>
    <row r="2118" spans="4:15" x14ac:dyDescent="0.45">
      <c r="D2118" t="s">
        <v>359</v>
      </c>
      <c r="E2118" t="s">
        <v>148</v>
      </c>
      <c r="F2118" t="s">
        <v>6</v>
      </c>
      <c r="M2118" t="b">
        <v>0</v>
      </c>
      <c r="N2118" t="b">
        <v>1</v>
      </c>
      <c r="O2118" t="str">
        <f>_xlfn.XLOOKUP(WB_cost[[#This Row],[Склад]]&amp;WB_cost[[#This Row],[Тип поставки]],StatTbl[Join],StatTbl[Status])</f>
        <v>Игнорируем</v>
      </c>
    </row>
    <row r="2119" spans="4:15" x14ac:dyDescent="0.45">
      <c r="D2119" t="s">
        <v>260</v>
      </c>
      <c r="E2119" t="s">
        <v>51</v>
      </c>
      <c r="F2119" t="s">
        <v>107</v>
      </c>
      <c r="M2119" t="b">
        <v>1</v>
      </c>
      <c r="N2119" t="b">
        <v>1</v>
      </c>
      <c r="O2119" t="str">
        <f>_xlfn.XLOOKUP(WB_cost[[#This Row],[Склад]]&amp;WB_cost[[#This Row],[Тип поставки]],StatTbl[Join],StatTbl[Status])</f>
        <v>Игнорируем</v>
      </c>
    </row>
    <row r="2120" spans="4:15" x14ac:dyDescent="0.45">
      <c r="D2120" t="s">
        <v>261</v>
      </c>
      <c r="E2120" t="s">
        <v>51</v>
      </c>
      <c r="F2120" t="s">
        <v>107</v>
      </c>
      <c r="M2120" t="b">
        <v>1</v>
      </c>
      <c r="N2120" t="b">
        <v>1</v>
      </c>
      <c r="O2120" t="str">
        <f>_xlfn.XLOOKUP(WB_cost[[#This Row],[Склад]]&amp;WB_cost[[#This Row],[Тип поставки]],StatTbl[Join],StatTbl[Status])</f>
        <v>Игнорируем</v>
      </c>
    </row>
    <row r="2121" spans="4:15" x14ac:dyDescent="0.45">
      <c r="D2121" t="s">
        <v>262</v>
      </c>
      <c r="E2121" t="s">
        <v>51</v>
      </c>
      <c r="F2121" t="s">
        <v>107</v>
      </c>
      <c r="M2121" t="b">
        <v>1</v>
      </c>
      <c r="N2121" t="b">
        <v>1</v>
      </c>
      <c r="O2121" t="str">
        <f>_xlfn.XLOOKUP(WB_cost[[#This Row],[Склад]]&amp;WB_cost[[#This Row],[Тип поставки]],StatTbl[Join],StatTbl[Status])</f>
        <v>Игнорируем</v>
      </c>
    </row>
    <row r="2122" spans="4:15" x14ac:dyDescent="0.45">
      <c r="D2122" t="s">
        <v>263</v>
      </c>
      <c r="E2122" t="s">
        <v>51</v>
      </c>
      <c r="F2122" t="s">
        <v>107</v>
      </c>
      <c r="M2122" t="b">
        <v>1</v>
      </c>
      <c r="N2122" t="b">
        <v>1</v>
      </c>
      <c r="O2122" t="str">
        <f>_xlfn.XLOOKUP(WB_cost[[#This Row],[Склад]]&amp;WB_cost[[#This Row],[Тип поставки]],StatTbl[Join],StatTbl[Status])</f>
        <v>Игнорируем</v>
      </c>
    </row>
    <row r="2123" spans="4:15" x14ac:dyDescent="0.45">
      <c r="D2123" t="s">
        <v>264</v>
      </c>
      <c r="E2123" t="s">
        <v>51</v>
      </c>
      <c r="F2123" t="s">
        <v>107</v>
      </c>
      <c r="M2123" t="b">
        <v>1</v>
      </c>
      <c r="N2123" t="b">
        <v>1</v>
      </c>
      <c r="O2123" t="str">
        <f>_xlfn.XLOOKUP(WB_cost[[#This Row],[Склад]]&amp;WB_cost[[#This Row],[Тип поставки]],StatTbl[Join],StatTbl[Status])</f>
        <v>Игнорируем</v>
      </c>
    </row>
    <row r="2124" spans="4:15" x14ac:dyDescent="0.45">
      <c r="D2124" t="s">
        <v>285</v>
      </c>
      <c r="E2124" t="s">
        <v>51</v>
      </c>
      <c r="F2124" t="s">
        <v>107</v>
      </c>
      <c r="M2124" t="b">
        <v>1</v>
      </c>
      <c r="N2124" t="b">
        <v>1</v>
      </c>
      <c r="O2124" t="str">
        <f>_xlfn.XLOOKUP(WB_cost[[#This Row],[Склад]]&amp;WB_cost[[#This Row],[Тип поставки]],StatTbl[Join],StatTbl[Status])</f>
        <v>Игнорируем</v>
      </c>
    </row>
    <row r="2125" spans="4:15" x14ac:dyDescent="0.45">
      <c r="D2125" t="s">
        <v>286</v>
      </c>
      <c r="E2125" t="s">
        <v>51</v>
      </c>
      <c r="F2125" t="s">
        <v>107</v>
      </c>
      <c r="M2125" t="b">
        <v>1</v>
      </c>
      <c r="N2125" t="b">
        <v>1</v>
      </c>
      <c r="O2125" t="str">
        <f>_xlfn.XLOOKUP(WB_cost[[#This Row],[Склад]]&amp;WB_cost[[#This Row],[Тип поставки]],StatTbl[Join],StatTbl[Status])</f>
        <v>Игнорируем</v>
      </c>
    </row>
    <row r="2126" spans="4:15" x14ac:dyDescent="0.45">
      <c r="D2126" t="s">
        <v>287</v>
      </c>
      <c r="E2126" t="s">
        <v>51</v>
      </c>
      <c r="F2126" t="s">
        <v>107</v>
      </c>
      <c r="M2126" t="b">
        <v>1</v>
      </c>
      <c r="N2126" t="b">
        <v>1</v>
      </c>
      <c r="O2126" t="str">
        <f>_xlfn.XLOOKUP(WB_cost[[#This Row],[Склад]]&amp;WB_cost[[#This Row],[Тип поставки]],StatTbl[Join],StatTbl[Status])</f>
        <v>Игнорируем</v>
      </c>
    </row>
    <row r="2127" spans="4:15" x14ac:dyDescent="0.45">
      <c r="D2127" t="s">
        <v>288</v>
      </c>
      <c r="E2127" t="s">
        <v>51</v>
      </c>
      <c r="F2127" t="s">
        <v>107</v>
      </c>
      <c r="M2127" t="b">
        <v>1</v>
      </c>
      <c r="N2127" t="b">
        <v>1</v>
      </c>
      <c r="O2127" t="str">
        <f>_xlfn.XLOOKUP(WB_cost[[#This Row],[Склад]]&amp;WB_cost[[#This Row],[Тип поставки]],StatTbl[Join],StatTbl[Status])</f>
        <v>Игнорируем</v>
      </c>
    </row>
    <row r="2128" spans="4:15" x14ac:dyDescent="0.45">
      <c r="D2128" t="s">
        <v>289</v>
      </c>
      <c r="E2128" t="s">
        <v>51</v>
      </c>
      <c r="F2128" t="s">
        <v>107</v>
      </c>
      <c r="M2128" t="b">
        <v>1</v>
      </c>
      <c r="N2128" t="b">
        <v>1</v>
      </c>
      <c r="O2128" t="str">
        <f>_xlfn.XLOOKUP(WB_cost[[#This Row],[Склад]]&amp;WB_cost[[#This Row],[Тип поставки]],StatTbl[Join],StatTbl[Status])</f>
        <v>Игнорируем</v>
      </c>
    </row>
    <row r="2129" spans="4:15" x14ac:dyDescent="0.45">
      <c r="D2129" t="s">
        <v>353</v>
      </c>
      <c r="E2129" t="s">
        <v>51</v>
      </c>
      <c r="F2129" t="s">
        <v>107</v>
      </c>
      <c r="M2129" t="b">
        <v>1</v>
      </c>
      <c r="N2129" t="b">
        <v>1</v>
      </c>
      <c r="O2129" t="str">
        <f>_xlfn.XLOOKUP(WB_cost[[#This Row],[Склад]]&amp;WB_cost[[#This Row],[Тип поставки]],StatTbl[Join],StatTbl[Status])</f>
        <v>Игнорируем</v>
      </c>
    </row>
    <row r="2130" spans="4:15" x14ac:dyDescent="0.45">
      <c r="D2130" t="s">
        <v>354</v>
      </c>
      <c r="E2130" t="s">
        <v>51</v>
      </c>
      <c r="F2130" t="s">
        <v>107</v>
      </c>
      <c r="M2130" t="b">
        <v>1</v>
      </c>
      <c r="N2130" t="b">
        <v>1</v>
      </c>
      <c r="O2130" t="str">
        <f>_xlfn.XLOOKUP(WB_cost[[#This Row],[Склад]]&amp;WB_cost[[#This Row],[Тип поставки]],StatTbl[Join],StatTbl[Status])</f>
        <v>Игнорируем</v>
      </c>
    </row>
    <row r="2131" spans="4:15" x14ac:dyDescent="0.45">
      <c r="D2131" t="s">
        <v>357</v>
      </c>
      <c r="E2131" t="s">
        <v>51</v>
      </c>
      <c r="F2131" t="s">
        <v>107</v>
      </c>
      <c r="M2131" t="b">
        <v>1</v>
      </c>
      <c r="N2131" t="b">
        <v>1</v>
      </c>
      <c r="O2131" t="str">
        <f>_xlfn.XLOOKUP(WB_cost[[#This Row],[Склад]]&amp;WB_cost[[#This Row],[Тип поставки]],StatTbl[Join],StatTbl[Status])</f>
        <v>Игнорируем</v>
      </c>
    </row>
    <row r="2132" spans="4:15" x14ac:dyDescent="0.45">
      <c r="D2132" t="s">
        <v>358</v>
      </c>
      <c r="E2132" t="s">
        <v>51</v>
      </c>
      <c r="F2132" t="s">
        <v>107</v>
      </c>
      <c r="M2132" t="b">
        <v>1</v>
      </c>
      <c r="N2132" t="b">
        <v>1</v>
      </c>
      <c r="O2132" t="str">
        <f>_xlfn.XLOOKUP(WB_cost[[#This Row],[Склад]]&amp;WB_cost[[#This Row],[Тип поставки]],StatTbl[Join],StatTbl[Status])</f>
        <v>Игнорируем</v>
      </c>
    </row>
    <row r="2133" spans="4:15" x14ac:dyDescent="0.45">
      <c r="D2133" t="s">
        <v>359</v>
      </c>
      <c r="E2133" t="s">
        <v>51</v>
      </c>
      <c r="F2133" t="s">
        <v>107</v>
      </c>
      <c r="M2133" t="b">
        <v>1</v>
      </c>
      <c r="N2133" t="b">
        <v>1</v>
      </c>
      <c r="O2133" t="str">
        <f>_xlfn.XLOOKUP(WB_cost[[#This Row],[Склад]]&amp;WB_cost[[#This Row],[Тип поставки]],StatTbl[Join],StatTbl[Status])</f>
        <v>Игнорируем</v>
      </c>
    </row>
    <row r="2134" spans="4:15" x14ac:dyDescent="0.45">
      <c r="D2134" t="s">
        <v>260</v>
      </c>
      <c r="E2134" t="s">
        <v>51</v>
      </c>
      <c r="F2134" t="s">
        <v>108</v>
      </c>
      <c r="G2134" t="s">
        <v>215</v>
      </c>
      <c r="H2134" t="s">
        <v>215</v>
      </c>
      <c r="I2134" t="s">
        <v>335</v>
      </c>
      <c r="J2134" t="s">
        <v>336</v>
      </c>
      <c r="K2134" t="s">
        <v>259</v>
      </c>
      <c r="M2134" t="b">
        <v>1</v>
      </c>
      <c r="N2134" t="b">
        <v>0</v>
      </c>
      <c r="O2134" t="str">
        <f>_xlfn.XLOOKUP(WB_cost[[#This Row],[Склад]]&amp;WB_cost[[#This Row],[Тип поставки]],StatTbl[Join],StatTbl[Status])</f>
        <v>Игнорируем</v>
      </c>
    </row>
    <row r="2135" spans="4:15" x14ac:dyDescent="0.45">
      <c r="D2135" t="s">
        <v>261</v>
      </c>
      <c r="E2135" t="s">
        <v>51</v>
      </c>
      <c r="F2135" t="s">
        <v>108</v>
      </c>
      <c r="G2135" t="s">
        <v>215</v>
      </c>
      <c r="H2135" t="s">
        <v>215</v>
      </c>
      <c r="I2135" t="s">
        <v>335</v>
      </c>
      <c r="J2135" t="s">
        <v>336</v>
      </c>
      <c r="K2135" t="s">
        <v>259</v>
      </c>
      <c r="M2135" t="b">
        <v>1</v>
      </c>
      <c r="N2135" t="b">
        <v>0</v>
      </c>
      <c r="O2135" t="str">
        <f>_xlfn.XLOOKUP(WB_cost[[#This Row],[Склад]]&amp;WB_cost[[#This Row],[Тип поставки]],StatTbl[Join],StatTbl[Status])</f>
        <v>Игнорируем</v>
      </c>
    </row>
    <row r="2136" spans="4:15" x14ac:dyDescent="0.45">
      <c r="D2136" t="s">
        <v>262</v>
      </c>
      <c r="E2136" t="s">
        <v>51</v>
      </c>
      <c r="F2136" t="s">
        <v>108</v>
      </c>
      <c r="G2136" t="s">
        <v>215</v>
      </c>
      <c r="H2136" t="s">
        <v>215</v>
      </c>
      <c r="I2136" t="s">
        <v>335</v>
      </c>
      <c r="J2136" t="s">
        <v>336</v>
      </c>
      <c r="K2136" t="s">
        <v>259</v>
      </c>
      <c r="M2136" t="b">
        <v>1</v>
      </c>
      <c r="N2136" t="b">
        <v>0</v>
      </c>
      <c r="O2136" t="str">
        <f>_xlfn.XLOOKUP(WB_cost[[#This Row],[Склад]]&amp;WB_cost[[#This Row],[Тип поставки]],StatTbl[Join],StatTbl[Status])</f>
        <v>Игнорируем</v>
      </c>
    </row>
    <row r="2137" spans="4:15" x14ac:dyDescent="0.45">
      <c r="D2137" t="s">
        <v>263</v>
      </c>
      <c r="E2137" t="s">
        <v>51</v>
      </c>
      <c r="F2137" t="s">
        <v>108</v>
      </c>
      <c r="G2137" t="s">
        <v>215</v>
      </c>
      <c r="H2137" t="s">
        <v>215</v>
      </c>
      <c r="I2137" t="s">
        <v>335</v>
      </c>
      <c r="J2137" t="s">
        <v>336</v>
      </c>
      <c r="K2137" t="s">
        <v>259</v>
      </c>
      <c r="M2137" t="b">
        <v>1</v>
      </c>
      <c r="N2137" t="b">
        <v>0</v>
      </c>
      <c r="O2137" t="str">
        <f>_xlfn.XLOOKUP(WB_cost[[#This Row],[Склад]]&amp;WB_cost[[#This Row],[Тип поставки]],StatTbl[Join],StatTbl[Status])</f>
        <v>Игнорируем</v>
      </c>
    </row>
    <row r="2138" spans="4:15" x14ac:dyDescent="0.45">
      <c r="D2138" t="s">
        <v>264</v>
      </c>
      <c r="E2138" t="s">
        <v>51</v>
      </c>
      <c r="F2138" t="s">
        <v>108</v>
      </c>
      <c r="G2138" t="s">
        <v>215</v>
      </c>
      <c r="H2138" t="s">
        <v>215</v>
      </c>
      <c r="I2138" t="s">
        <v>335</v>
      </c>
      <c r="J2138" t="s">
        <v>336</v>
      </c>
      <c r="K2138" t="s">
        <v>259</v>
      </c>
      <c r="M2138" t="b">
        <v>1</v>
      </c>
      <c r="N2138" t="b">
        <v>0</v>
      </c>
      <c r="O2138" t="str">
        <f>_xlfn.XLOOKUP(WB_cost[[#This Row],[Склад]]&amp;WB_cost[[#This Row],[Тип поставки]],StatTbl[Join],StatTbl[Status])</f>
        <v>Игнорируем</v>
      </c>
    </row>
    <row r="2139" spans="4:15" x14ac:dyDescent="0.45">
      <c r="D2139" t="s">
        <v>285</v>
      </c>
      <c r="E2139" t="s">
        <v>51</v>
      </c>
      <c r="F2139" t="s">
        <v>108</v>
      </c>
      <c r="G2139" t="s">
        <v>215</v>
      </c>
      <c r="H2139" t="s">
        <v>215</v>
      </c>
      <c r="I2139" t="s">
        <v>335</v>
      </c>
      <c r="J2139" t="s">
        <v>336</v>
      </c>
      <c r="K2139" t="s">
        <v>259</v>
      </c>
      <c r="M2139" t="b">
        <v>1</v>
      </c>
      <c r="N2139" t="b">
        <v>0</v>
      </c>
      <c r="O2139" t="str">
        <f>_xlfn.XLOOKUP(WB_cost[[#This Row],[Склад]]&amp;WB_cost[[#This Row],[Тип поставки]],StatTbl[Join],StatTbl[Status])</f>
        <v>Игнорируем</v>
      </c>
    </row>
    <row r="2140" spans="4:15" x14ac:dyDescent="0.45">
      <c r="D2140" t="s">
        <v>286</v>
      </c>
      <c r="E2140" t="s">
        <v>51</v>
      </c>
      <c r="F2140" t="s">
        <v>108</v>
      </c>
      <c r="G2140" t="s">
        <v>215</v>
      </c>
      <c r="H2140" t="s">
        <v>215</v>
      </c>
      <c r="I2140" t="s">
        <v>335</v>
      </c>
      <c r="J2140" t="s">
        <v>336</v>
      </c>
      <c r="K2140" t="s">
        <v>259</v>
      </c>
      <c r="M2140" t="b">
        <v>1</v>
      </c>
      <c r="N2140" t="b">
        <v>0</v>
      </c>
      <c r="O2140" t="str">
        <f>_xlfn.XLOOKUP(WB_cost[[#This Row],[Склад]]&amp;WB_cost[[#This Row],[Тип поставки]],StatTbl[Join],StatTbl[Status])</f>
        <v>Игнорируем</v>
      </c>
    </row>
    <row r="2141" spans="4:15" x14ac:dyDescent="0.45">
      <c r="D2141" t="s">
        <v>287</v>
      </c>
      <c r="E2141" t="s">
        <v>51</v>
      </c>
      <c r="F2141" t="s">
        <v>108</v>
      </c>
      <c r="G2141" t="s">
        <v>215</v>
      </c>
      <c r="H2141" t="s">
        <v>215</v>
      </c>
      <c r="I2141" t="s">
        <v>335</v>
      </c>
      <c r="J2141" t="s">
        <v>336</v>
      </c>
      <c r="K2141" t="s">
        <v>259</v>
      </c>
      <c r="M2141" t="b">
        <v>1</v>
      </c>
      <c r="N2141" t="b">
        <v>0</v>
      </c>
      <c r="O2141" t="str">
        <f>_xlfn.XLOOKUP(WB_cost[[#This Row],[Склад]]&amp;WB_cost[[#This Row],[Тип поставки]],StatTbl[Join],StatTbl[Status])</f>
        <v>Игнорируем</v>
      </c>
    </row>
    <row r="2142" spans="4:15" x14ac:dyDescent="0.45">
      <c r="D2142" t="s">
        <v>288</v>
      </c>
      <c r="E2142" t="s">
        <v>51</v>
      </c>
      <c r="F2142" t="s">
        <v>108</v>
      </c>
      <c r="G2142" t="s">
        <v>215</v>
      </c>
      <c r="H2142" t="s">
        <v>215</v>
      </c>
      <c r="I2142" t="s">
        <v>335</v>
      </c>
      <c r="J2142" t="s">
        <v>336</v>
      </c>
      <c r="K2142" t="s">
        <v>259</v>
      </c>
      <c r="M2142" t="b">
        <v>1</v>
      </c>
      <c r="N2142" t="b">
        <v>0</v>
      </c>
      <c r="O2142" t="str">
        <f>_xlfn.XLOOKUP(WB_cost[[#This Row],[Склад]]&amp;WB_cost[[#This Row],[Тип поставки]],StatTbl[Join],StatTbl[Status])</f>
        <v>Игнорируем</v>
      </c>
    </row>
    <row r="2143" spans="4:15" x14ac:dyDescent="0.45">
      <c r="D2143" t="s">
        <v>289</v>
      </c>
      <c r="E2143" t="s">
        <v>51</v>
      </c>
      <c r="F2143" t="s">
        <v>108</v>
      </c>
      <c r="G2143" t="s">
        <v>215</v>
      </c>
      <c r="H2143" t="s">
        <v>215</v>
      </c>
      <c r="I2143" t="s">
        <v>335</v>
      </c>
      <c r="J2143" t="s">
        <v>336</v>
      </c>
      <c r="K2143" t="s">
        <v>259</v>
      </c>
      <c r="M2143" t="b">
        <v>1</v>
      </c>
      <c r="N2143" t="b">
        <v>0</v>
      </c>
      <c r="O2143" t="str">
        <f>_xlfn.XLOOKUP(WB_cost[[#This Row],[Склад]]&amp;WB_cost[[#This Row],[Тип поставки]],StatTbl[Join],StatTbl[Status])</f>
        <v>Игнорируем</v>
      </c>
    </row>
    <row r="2144" spans="4:15" x14ac:dyDescent="0.45">
      <c r="D2144" t="s">
        <v>353</v>
      </c>
      <c r="E2144" t="s">
        <v>51</v>
      </c>
      <c r="F2144" t="s">
        <v>108</v>
      </c>
      <c r="G2144" t="s">
        <v>215</v>
      </c>
      <c r="H2144" t="s">
        <v>215</v>
      </c>
      <c r="I2144" t="s">
        <v>335</v>
      </c>
      <c r="J2144" t="s">
        <v>336</v>
      </c>
      <c r="K2144" t="s">
        <v>259</v>
      </c>
      <c r="M2144" t="b">
        <v>1</v>
      </c>
      <c r="N2144" t="b">
        <v>0</v>
      </c>
      <c r="O2144" t="str">
        <f>_xlfn.XLOOKUP(WB_cost[[#This Row],[Склад]]&amp;WB_cost[[#This Row],[Тип поставки]],StatTbl[Join],StatTbl[Status])</f>
        <v>Игнорируем</v>
      </c>
    </row>
    <row r="2145" spans="4:15" x14ac:dyDescent="0.45">
      <c r="D2145" t="s">
        <v>354</v>
      </c>
      <c r="E2145" t="s">
        <v>51</v>
      </c>
      <c r="F2145" t="s">
        <v>108</v>
      </c>
      <c r="G2145" t="s">
        <v>215</v>
      </c>
      <c r="H2145" t="s">
        <v>215</v>
      </c>
      <c r="I2145" t="s">
        <v>335</v>
      </c>
      <c r="J2145" t="s">
        <v>336</v>
      </c>
      <c r="K2145" t="s">
        <v>259</v>
      </c>
      <c r="M2145" t="b">
        <v>1</v>
      </c>
      <c r="N2145" t="b">
        <v>0</v>
      </c>
      <c r="O2145" t="str">
        <f>_xlfn.XLOOKUP(WB_cost[[#This Row],[Склад]]&amp;WB_cost[[#This Row],[Тип поставки]],StatTbl[Join],StatTbl[Status])</f>
        <v>Игнорируем</v>
      </c>
    </row>
    <row r="2146" spans="4:15" x14ac:dyDescent="0.45">
      <c r="D2146" t="s">
        <v>357</v>
      </c>
      <c r="E2146" t="s">
        <v>51</v>
      </c>
      <c r="F2146" t="s">
        <v>108</v>
      </c>
      <c r="G2146" t="s">
        <v>215</v>
      </c>
      <c r="H2146" t="s">
        <v>215</v>
      </c>
      <c r="I2146" t="s">
        <v>335</v>
      </c>
      <c r="J2146" t="s">
        <v>336</v>
      </c>
      <c r="K2146" t="s">
        <v>259</v>
      </c>
      <c r="M2146" t="b">
        <v>1</v>
      </c>
      <c r="N2146" t="b">
        <v>0</v>
      </c>
      <c r="O2146" t="str">
        <f>_xlfn.XLOOKUP(WB_cost[[#This Row],[Склад]]&amp;WB_cost[[#This Row],[Тип поставки]],StatTbl[Join],StatTbl[Status])</f>
        <v>Игнорируем</v>
      </c>
    </row>
    <row r="2147" spans="4:15" x14ac:dyDescent="0.45">
      <c r="D2147" t="s">
        <v>358</v>
      </c>
      <c r="E2147" t="s">
        <v>51</v>
      </c>
      <c r="F2147" t="s">
        <v>108</v>
      </c>
      <c r="G2147" t="s">
        <v>215</v>
      </c>
      <c r="H2147" t="s">
        <v>215</v>
      </c>
      <c r="I2147" t="s">
        <v>335</v>
      </c>
      <c r="J2147" t="s">
        <v>336</v>
      </c>
      <c r="K2147" t="s">
        <v>259</v>
      </c>
      <c r="M2147" t="b">
        <v>1</v>
      </c>
      <c r="N2147" t="b">
        <v>0</v>
      </c>
      <c r="O2147" t="str">
        <f>_xlfn.XLOOKUP(WB_cost[[#This Row],[Склад]]&amp;WB_cost[[#This Row],[Тип поставки]],StatTbl[Join],StatTbl[Status])</f>
        <v>Игнорируем</v>
      </c>
    </row>
    <row r="2148" spans="4:15" x14ac:dyDescent="0.45">
      <c r="D2148" t="s">
        <v>359</v>
      </c>
      <c r="E2148" t="s">
        <v>51</v>
      </c>
      <c r="F2148" t="s">
        <v>108</v>
      </c>
      <c r="G2148" t="s">
        <v>215</v>
      </c>
      <c r="H2148" t="s">
        <v>215</v>
      </c>
      <c r="I2148" t="s">
        <v>335</v>
      </c>
      <c r="J2148" t="s">
        <v>336</v>
      </c>
      <c r="K2148" t="s">
        <v>259</v>
      </c>
      <c r="M2148" t="b">
        <v>1</v>
      </c>
      <c r="N2148" t="b">
        <v>0</v>
      </c>
      <c r="O2148" t="str">
        <f>_xlfn.XLOOKUP(WB_cost[[#This Row],[Склад]]&amp;WB_cost[[#This Row],[Тип поставки]],StatTbl[Join],StatTbl[Status])</f>
        <v>Игнорируем</v>
      </c>
    </row>
    <row r="2149" spans="4:15" x14ac:dyDescent="0.45">
      <c r="D2149" t="s">
        <v>260</v>
      </c>
      <c r="E2149" t="s">
        <v>51</v>
      </c>
      <c r="F2149" t="s">
        <v>6</v>
      </c>
      <c r="M2149" t="b">
        <v>0</v>
      </c>
      <c r="N2149" t="b">
        <v>1</v>
      </c>
      <c r="O2149" t="str">
        <f>_xlfn.XLOOKUP(WB_cost[[#This Row],[Склад]]&amp;WB_cost[[#This Row],[Тип поставки]],StatTbl[Join],StatTbl[Status])</f>
        <v>Игнорируем</v>
      </c>
    </row>
    <row r="2150" spans="4:15" x14ac:dyDescent="0.45">
      <c r="D2150" t="s">
        <v>261</v>
      </c>
      <c r="E2150" t="s">
        <v>51</v>
      </c>
      <c r="F2150" t="s">
        <v>6</v>
      </c>
      <c r="M2150" t="b">
        <v>0</v>
      </c>
      <c r="N2150" t="b">
        <v>1</v>
      </c>
      <c r="O2150" t="str">
        <f>_xlfn.XLOOKUP(WB_cost[[#This Row],[Склад]]&amp;WB_cost[[#This Row],[Тип поставки]],StatTbl[Join],StatTbl[Status])</f>
        <v>Игнорируем</v>
      </c>
    </row>
    <row r="2151" spans="4:15" x14ac:dyDescent="0.45">
      <c r="D2151" t="s">
        <v>262</v>
      </c>
      <c r="E2151" t="s">
        <v>51</v>
      </c>
      <c r="F2151" t="s">
        <v>6</v>
      </c>
      <c r="M2151" t="b">
        <v>0</v>
      </c>
      <c r="N2151" t="b">
        <v>1</v>
      </c>
      <c r="O2151" t="str">
        <f>_xlfn.XLOOKUP(WB_cost[[#This Row],[Склад]]&amp;WB_cost[[#This Row],[Тип поставки]],StatTbl[Join],StatTbl[Status])</f>
        <v>Игнорируем</v>
      </c>
    </row>
    <row r="2152" spans="4:15" x14ac:dyDescent="0.45">
      <c r="D2152" t="s">
        <v>263</v>
      </c>
      <c r="E2152" t="s">
        <v>51</v>
      </c>
      <c r="F2152" t="s">
        <v>6</v>
      </c>
      <c r="M2152" t="b">
        <v>0</v>
      </c>
      <c r="N2152" t="b">
        <v>1</v>
      </c>
      <c r="O2152" t="str">
        <f>_xlfn.XLOOKUP(WB_cost[[#This Row],[Склад]]&amp;WB_cost[[#This Row],[Тип поставки]],StatTbl[Join],StatTbl[Status])</f>
        <v>Игнорируем</v>
      </c>
    </row>
    <row r="2153" spans="4:15" x14ac:dyDescent="0.45">
      <c r="D2153" t="s">
        <v>264</v>
      </c>
      <c r="E2153" t="s">
        <v>51</v>
      </c>
      <c r="F2153" t="s">
        <v>6</v>
      </c>
      <c r="M2153" t="b">
        <v>0</v>
      </c>
      <c r="N2153" t="b">
        <v>1</v>
      </c>
      <c r="O2153" t="str">
        <f>_xlfn.XLOOKUP(WB_cost[[#This Row],[Склад]]&amp;WB_cost[[#This Row],[Тип поставки]],StatTbl[Join],StatTbl[Status])</f>
        <v>Игнорируем</v>
      </c>
    </row>
    <row r="2154" spans="4:15" x14ac:dyDescent="0.45">
      <c r="D2154" t="s">
        <v>285</v>
      </c>
      <c r="E2154" t="s">
        <v>51</v>
      </c>
      <c r="F2154" t="s">
        <v>6</v>
      </c>
      <c r="M2154" t="b">
        <v>0</v>
      </c>
      <c r="N2154" t="b">
        <v>1</v>
      </c>
      <c r="O2154" t="str">
        <f>_xlfn.XLOOKUP(WB_cost[[#This Row],[Склад]]&amp;WB_cost[[#This Row],[Тип поставки]],StatTbl[Join],StatTbl[Status])</f>
        <v>Игнорируем</v>
      </c>
    </row>
    <row r="2155" spans="4:15" x14ac:dyDescent="0.45">
      <c r="D2155" t="s">
        <v>286</v>
      </c>
      <c r="E2155" t="s">
        <v>51</v>
      </c>
      <c r="F2155" t="s">
        <v>6</v>
      </c>
      <c r="M2155" t="b">
        <v>0</v>
      </c>
      <c r="N2155" t="b">
        <v>1</v>
      </c>
      <c r="O2155" t="str">
        <f>_xlfn.XLOOKUP(WB_cost[[#This Row],[Склад]]&amp;WB_cost[[#This Row],[Тип поставки]],StatTbl[Join],StatTbl[Status])</f>
        <v>Игнорируем</v>
      </c>
    </row>
    <row r="2156" spans="4:15" x14ac:dyDescent="0.45">
      <c r="D2156" t="s">
        <v>287</v>
      </c>
      <c r="E2156" t="s">
        <v>51</v>
      </c>
      <c r="F2156" t="s">
        <v>6</v>
      </c>
      <c r="M2156" t="b">
        <v>0</v>
      </c>
      <c r="N2156" t="b">
        <v>1</v>
      </c>
      <c r="O2156" t="str">
        <f>_xlfn.XLOOKUP(WB_cost[[#This Row],[Склад]]&amp;WB_cost[[#This Row],[Тип поставки]],StatTbl[Join],StatTbl[Status])</f>
        <v>Игнорируем</v>
      </c>
    </row>
    <row r="2157" spans="4:15" x14ac:dyDescent="0.45">
      <c r="D2157" t="s">
        <v>288</v>
      </c>
      <c r="E2157" t="s">
        <v>51</v>
      </c>
      <c r="F2157" t="s">
        <v>6</v>
      </c>
      <c r="M2157" t="b">
        <v>0</v>
      </c>
      <c r="N2157" t="b">
        <v>1</v>
      </c>
      <c r="O2157" t="str">
        <f>_xlfn.XLOOKUP(WB_cost[[#This Row],[Склад]]&amp;WB_cost[[#This Row],[Тип поставки]],StatTbl[Join],StatTbl[Status])</f>
        <v>Игнорируем</v>
      </c>
    </row>
    <row r="2158" spans="4:15" x14ac:dyDescent="0.45">
      <c r="D2158" t="s">
        <v>289</v>
      </c>
      <c r="E2158" t="s">
        <v>51</v>
      </c>
      <c r="F2158" t="s">
        <v>6</v>
      </c>
      <c r="M2158" t="b">
        <v>0</v>
      </c>
      <c r="N2158" t="b">
        <v>1</v>
      </c>
      <c r="O2158" t="str">
        <f>_xlfn.XLOOKUP(WB_cost[[#This Row],[Склад]]&amp;WB_cost[[#This Row],[Тип поставки]],StatTbl[Join],StatTbl[Status])</f>
        <v>Игнорируем</v>
      </c>
    </row>
    <row r="2159" spans="4:15" x14ac:dyDescent="0.45">
      <c r="D2159" t="s">
        <v>353</v>
      </c>
      <c r="E2159" t="s">
        <v>51</v>
      </c>
      <c r="F2159" t="s">
        <v>6</v>
      </c>
      <c r="M2159" t="b">
        <v>0</v>
      </c>
      <c r="N2159" t="b">
        <v>1</v>
      </c>
      <c r="O2159" t="str">
        <f>_xlfn.XLOOKUP(WB_cost[[#This Row],[Склад]]&amp;WB_cost[[#This Row],[Тип поставки]],StatTbl[Join],StatTbl[Status])</f>
        <v>Игнорируем</v>
      </c>
    </row>
    <row r="2160" spans="4:15" x14ac:dyDescent="0.45">
      <c r="D2160" t="s">
        <v>354</v>
      </c>
      <c r="E2160" t="s">
        <v>51</v>
      </c>
      <c r="F2160" t="s">
        <v>6</v>
      </c>
      <c r="M2160" t="b">
        <v>0</v>
      </c>
      <c r="N2160" t="b">
        <v>1</v>
      </c>
      <c r="O2160" t="str">
        <f>_xlfn.XLOOKUP(WB_cost[[#This Row],[Склад]]&amp;WB_cost[[#This Row],[Тип поставки]],StatTbl[Join],StatTbl[Status])</f>
        <v>Игнорируем</v>
      </c>
    </row>
    <row r="2161" spans="4:15" x14ac:dyDescent="0.45">
      <c r="D2161" t="s">
        <v>357</v>
      </c>
      <c r="E2161" t="s">
        <v>51</v>
      </c>
      <c r="F2161" t="s">
        <v>6</v>
      </c>
      <c r="M2161" t="b">
        <v>0</v>
      </c>
      <c r="N2161" t="b">
        <v>1</v>
      </c>
      <c r="O2161" t="str">
        <f>_xlfn.XLOOKUP(WB_cost[[#This Row],[Склад]]&amp;WB_cost[[#This Row],[Тип поставки]],StatTbl[Join],StatTbl[Status])</f>
        <v>Игнорируем</v>
      </c>
    </row>
    <row r="2162" spans="4:15" x14ac:dyDescent="0.45">
      <c r="D2162" t="s">
        <v>358</v>
      </c>
      <c r="E2162" t="s">
        <v>51</v>
      </c>
      <c r="F2162" t="s">
        <v>6</v>
      </c>
      <c r="M2162" t="b">
        <v>0</v>
      </c>
      <c r="N2162" t="b">
        <v>1</v>
      </c>
      <c r="O2162" t="str">
        <f>_xlfn.XLOOKUP(WB_cost[[#This Row],[Склад]]&amp;WB_cost[[#This Row],[Тип поставки]],StatTbl[Join],StatTbl[Status])</f>
        <v>Игнорируем</v>
      </c>
    </row>
    <row r="2163" spans="4:15" x14ac:dyDescent="0.45">
      <c r="D2163" t="s">
        <v>359</v>
      </c>
      <c r="E2163" t="s">
        <v>51</v>
      </c>
      <c r="F2163" t="s">
        <v>6</v>
      </c>
      <c r="M2163" t="b">
        <v>0</v>
      </c>
      <c r="N2163" t="b">
        <v>1</v>
      </c>
      <c r="O2163" t="str">
        <f>_xlfn.XLOOKUP(WB_cost[[#This Row],[Склад]]&amp;WB_cost[[#This Row],[Тип поставки]],StatTbl[Join],StatTbl[Status])</f>
        <v>Игнорируем</v>
      </c>
    </row>
    <row r="2164" spans="4:15" x14ac:dyDescent="0.45">
      <c r="D2164" t="s">
        <v>260</v>
      </c>
      <c r="E2164" t="s">
        <v>52</v>
      </c>
      <c r="F2164" t="s">
        <v>107</v>
      </c>
      <c r="M2164" t="b">
        <v>1</v>
      </c>
      <c r="N2164" t="b">
        <v>1</v>
      </c>
      <c r="O2164" t="str">
        <f>_xlfn.XLOOKUP(WB_cost[[#This Row],[Склад]]&amp;WB_cost[[#This Row],[Тип поставки]],StatTbl[Join],StatTbl[Status])</f>
        <v>Игнорируем</v>
      </c>
    </row>
    <row r="2165" spans="4:15" x14ac:dyDescent="0.45">
      <c r="D2165" t="s">
        <v>261</v>
      </c>
      <c r="E2165" t="s">
        <v>52</v>
      </c>
      <c r="F2165" t="s">
        <v>107</v>
      </c>
      <c r="M2165" t="b">
        <v>1</v>
      </c>
      <c r="N2165" t="b">
        <v>1</v>
      </c>
      <c r="O2165" t="str">
        <f>_xlfn.XLOOKUP(WB_cost[[#This Row],[Склад]]&amp;WB_cost[[#This Row],[Тип поставки]],StatTbl[Join],StatTbl[Status])</f>
        <v>Игнорируем</v>
      </c>
    </row>
    <row r="2166" spans="4:15" x14ac:dyDescent="0.45">
      <c r="D2166" t="s">
        <v>262</v>
      </c>
      <c r="E2166" t="s">
        <v>52</v>
      </c>
      <c r="F2166" t="s">
        <v>107</v>
      </c>
      <c r="M2166" t="b">
        <v>1</v>
      </c>
      <c r="N2166" t="b">
        <v>1</v>
      </c>
      <c r="O2166" t="str">
        <f>_xlfn.XLOOKUP(WB_cost[[#This Row],[Склад]]&amp;WB_cost[[#This Row],[Тип поставки]],StatTbl[Join],StatTbl[Status])</f>
        <v>Игнорируем</v>
      </c>
    </row>
    <row r="2167" spans="4:15" x14ac:dyDescent="0.45">
      <c r="D2167" t="s">
        <v>263</v>
      </c>
      <c r="E2167" t="s">
        <v>52</v>
      </c>
      <c r="F2167" t="s">
        <v>107</v>
      </c>
      <c r="M2167" t="b">
        <v>1</v>
      </c>
      <c r="N2167" t="b">
        <v>1</v>
      </c>
      <c r="O2167" t="str">
        <f>_xlfn.XLOOKUP(WB_cost[[#This Row],[Склад]]&amp;WB_cost[[#This Row],[Тип поставки]],StatTbl[Join],StatTbl[Status])</f>
        <v>Игнорируем</v>
      </c>
    </row>
    <row r="2168" spans="4:15" x14ac:dyDescent="0.45">
      <c r="D2168" t="s">
        <v>264</v>
      </c>
      <c r="E2168" t="s">
        <v>52</v>
      </c>
      <c r="F2168" t="s">
        <v>107</v>
      </c>
      <c r="M2168" t="b">
        <v>1</v>
      </c>
      <c r="N2168" t="b">
        <v>1</v>
      </c>
      <c r="O2168" t="str">
        <f>_xlfn.XLOOKUP(WB_cost[[#This Row],[Склад]]&amp;WB_cost[[#This Row],[Тип поставки]],StatTbl[Join],StatTbl[Status])</f>
        <v>Игнорируем</v>
      </c>
    </row>
    <row r="2169" spans="4:15" x14ac:dyDescent="0.45">
      <c r="D2169" t="s">
        <v>285</v>
      </c>
      <c r="E2169" t="s">
        <v>52</v>
      </c>
      <c r="F2169" t="s">
        <v>107</v>
      </c>
      <c r="M2169" t="b">
        <v>1</v>
      </c>
      <c r="N2169" t="b">
        <v>1</v>
      </c>
      <c r="O2169" t="str">
        <f>_xlfn.XLOOKUP(WB_cost[[#This Row],[Склад]]&amp;WB_cost[[#This Row],[Тип поставки]],StatTbl[Join],StatTbl[Status])</f>
        <v>Игнорируем</v>
      </c>
    </row>
    <row r="2170" spans="4:15" x14ac:dyDescent="0.45">
      <c r="D2170" t="s">
        <v>286</v>
      </c>
      <c r="E2170" t="s">
        <v>52</v>
      </c>
      <c r="F2170" t="s">
        <v>107</v>
      </c>
      <c r="M2170" t="b">
        <v>1</v>
      </c>
      <c r="N2170" t="b">
        <v>1</v>
      </c>
      <c r="O2170" t="str">
        <f>_xlfn.XLOOKUP(WB_cost[[#This Row],[Склад]]&amp;WB_cost[[#This Row],[Тип поставки]],StatTbl[Join],StatTbl[Status])</f>
        <v>Игнорируем</v>
      </c>
    </row>
    <row r="2171" spans="4:15" x14ac:dyDescent="0.45">
      <c r="D2171" t="s">
        <v>287</v>
      </c>
      <c r="E2171" t="s">
        <v>52</v>
      </c>
      <c r="F2171" t="s">
        <v>107</v>
      </c>
      <c r="M2171" t="b">
        <v>1</v>
      </c>
      <c r="N2171" t="b">
        <v>1</v>
      </c>
      <c r="O2171" t="str">
        <f>_xlfn.XLOOKUP(WB_cost[[#This Row],[Склад]]&amp;WB_cost[[#This Row],[Тип поставки]],StatTbl[Join],StatTbl[Status])</f>
        <v>Игнорируем</v>
      </c>
    </row>
    <row r="2172" spans="4:15" x14ac:dyDescent="0.45">
      <c r="D2172" t="s">
        <v>288</v>
      </c>
      <c r="E2172" t="s">
        <v>52</v>
      </c>
      <c r="F2172" t="s">
        <v>107</v>
      </c>
      <c r="M2172" t="b">
        <v>1</v>
      </c>
      <c r="N2172" t="b">
        <v>1</v>
      </c>
      <c r="O2172" t="str">
        <f>_xlfn.XLOOKUP(WB_cost[[#This Row],[Склад]]&amp;WB_cost[[#This Row],[Тип поставки]],StatTbl[Join],StatTbl[Status])</f>
        <v>Игнорируем</v>
      </c>
    </row>
    <row r="2173" spans="4:15" x14ac:dyDescent="0.45">
      <c r="D2173" t="s">
        <v>289</v>
      </c>
      <c r="E2173" t="s">
        <v>52</v>
      </c>
      <c r="F2173" t="s">
        <v>107</v>
      </c>
      <c r="M2173" t="b">
        <v>1</v>
      </c>
      <c r="N2173" t="b">
        <v>1</v>
      </c>
      <c r="O2173" t="str">
        <f>_xlfn.XLOOKUP(WB_cost[[#This Row],[Склад]]&amp;WB_cost[[#This Row],[Тип поставки]],StatTbl[Join],StatTbl[Status])</f>
        <v>Игнорируем</v>
      </c>
    </row>
    <row r="2174" spans="4:15" x14ac:dyDescent="0.45">
      <c r="D2174" t="s">
        <v>353</v>
      </c>
      <c r="E2174" t="s">
        <v>52</v>
      </c>
      <c r="F2174" t="s">
        <v>107</v>
      </c>
      <c r="M2174" t="b">
        <v>1</v>
      </c>
      <c r="N2174" t="b">
        <v>1</v>
      </c>
      <c r="O2174" t="str">
        <f>_xlfn.XLOOKUP(WB_cost[[#This Row],[Склад]]&amp;WB_cost[[#This Row],[Тип поставки]],StatTbl[Join],StatTbl[Status])</f>
        <v>Игнорируем</v>
      </c>
    </row>
    <row r="2175" spans="4:15" x14ac:dyDescent="0.45">
      <c r="D2175" t="s">
        <v>354</v>
      </c>
      <c r="E2175" t="s">
        <v>52</v>
      </c>
      <c r="F2175" t="s">
        <v>107</v>
      </c>
      <c r="M2175" t="b">
        <v>1</v>
      </c>
      <c r="N2175" t="b">
        <v>1</v>
      </c>
      <c r="O2175" t="str">
        <f>_xlfn.XLOOKUP(WB_cost[[#This Row],[Склад]]&amp;WB_cost[[#This Row],[Тип поставки]],StatTbl[Join],StatTbl[Status])</f>
        <v>Игнорируем</v>
      </c>
    </row>
    <row r="2176" spans="4:15" x14ac:dyDescent="0.45">
      <c r="D2176" t="s">
        <v>357</v>
      </c>
      <c r="E2176" t="s">
        <v>52</v>
      </c>
      <c r="F2176" t="s">
        <v>107</v>
      </c>
      <c r="M2176" t="b">
        <v>1</v>
      </c>
      <c r="N2176" t="b">
        <v>1</v>
      </c>
      <c r="O2176" t="str">
        <f>_xlfn.XLOOKUP(WB_cost[[#This Row],[Склад]]&amp;WB_cost[[#This Row],[Тип поставки]],StatTbl[Join],StatTbl[Status])</f>
        <v>Игнорируем</v>
      </c>
    </row>
    <row r="2177" spans="4:15" x14ac:dyDescent="0.45">
      <c r="D2177" t="s">
        <v>358</v>
      </c>
      <c r="E2177" t="s">
        <v>52</v>
      </c>
      <c r="F2177" t="s">
        <v>107</v>
      </c>
      <c r="M2177" t="b">
        <v>1</v>
      </c>
      <c r="N2177" t="b">
        <v>1</v>
      </c>
      <c r="O2177" t="str">
        <f>_xlfn.XLOOKUP(WB_cost[[#This Row],[Склад]]&amp;WB_cost[[#This Row],[Тип поставки]],StatTbl[Join],StatTbl[Status])</f>
        <v>Игнорируем</v>
      </c>
    </row>
    <row r="2178" spans="4:15" x14ac:dyDescent="0.45">
      <c r="D2178" t="s">
        <v>359</v>
      </c>
      <c r="E2178" t="s">
        <v>52</v>
      </c>
      <c r="F2178" t="s">
        <v>107</v>
      </c>
      <c r="M2178" t="b">
        <v>1</v>
      </c>
      <c r="N2178" t="b">
        <v>1</v>
      </c>
      <c r="O2178" t="str">
        <f>_xlfn.XLOOKUP(WB_cost[[#This Row],[Склад]]&amp;WB_cost[[#This Row],[Тип поставки]],StatTbl[Join],StatTbl[Status])</f>
        <v>Игнорируем</v>
      </c>
    </row>
    <row r="2179" spans="4:15" x14ac:dyDescent="0.45">
      <c r="D2179" t="s">
        <v>260</v>
      </c>
      <c r="E2179" t="s">
        <v>52</v>
      </c>
      <c r="F2179" t="s">
        <v>108</v>
      </c>
      <c r="G2179" t="s">
        <v>216</v>
      </c>
      <c r="H2179" t="s">
        <v>216</v>
      </c>
      <c r="I2179" t="s">
        <v>337</v>
      </c>
      <c r="J2179" t="s">
        <v>338</v>
      </c>
      <c r="K2179" t="s">
        <v>258</v>
      </c>
      <c r="M2179" t="b">
        <v>1</v>
      </c>
      <c r="N2179" t="b">
        <v>0</v>
      </c>
      <c r="O2179" t="str">
        <f>_xlfn.XLOOKUP(WB_cost[[#This Row],[Склад]]&amp;WB_cost[[#This Row],[Тип поставки]],StatTbl[Join],StatTbl[Status])</f>
        <v>Игнорируем</v>
      </c>
    </row>
    <row r="2180" spans="4:15" x14ac:dyDescent="0.45">
      <c r="D2180" t="s">
        <v>261</v>
      </c>
      <c r="E2180" t="s">
        <v>52</v>
      </c>
      <c r="F2180" t="s">
        <v>108</v>
      </c>
      <c r="G2180" t="s">
        <v>216</v>
      </c>
      <c r="H2180" t="s">
        <v>216</v>
      </c>
      <c r="I2180" t="s">
        <v>337</v>
      </c>
      <c r="J2180" t="s">
        <v>338</v>
      </c>
      <c r="K2180" t="s">
        <v>258</v>
      </c>
      <c r="M2180" t="b">
        <v>1</v>
      </c>
      <c r="N2180" t="b">
        <v>0</v>
      </c>
      <c r="O2180" t="str">
        <f>_xlfn.XLOOKUP(WB_cost[[#This Row],[Склад]]&amp;WB_cost[[#This Row],[Тип поставки]],StatTbl[Join],StatTbl[Status])</f>
        <v>Игнорируем</v>
      </c>
    </row>
    <row r="2181" spans="4:15" x14ac:dyDescent="0.45">
      <c r="D2181" t="s">
        <v>262</v>
      </c>
      <c r="E2181" t="s">
        <v>52</v>
      </c>
      <c r="F2181" t="s">
        <v>108</v>
      </c>
      <c r="G2181" t="s">
        <v>216</v>
      </c>
      <c r="H2181" t="s">
        <v>216</v>
      </c>
      <c r="I2181" t="s">
        <v>337</v>
      </c>
      <c r="J2181" t="s">
        <v>338</v>
      </c>
      <c r="K2181" t="s">
        <v>258</v>
      </c>
      <c r="M2181" t="b">
        <v>1</v>
      </c>
      <c r="N2181" t="b">
        <v>0</v>
      </c>
      <c r="O2181" t="str">
        <f>_xlfn.XLOOKUP(WB_cost[[#This Row],[Склад]]&amp;WB_cost[[#This Row],[Тип поставки]],StatTbl[Join],StatTbl[Status])</f>
        <v>Игнорируем</v>
      </c>
    </row>
    <row r="2182" spans="4:15" x14ac:dyDescent="0.45">
      <c r="D2182" t="s">
        <v>263</v>
      </c>
      <c r="E2182" t="s">
        <v>52</v>
      </c>
      <c r="F2182" t="s">
        <v>108</v>
      </c>
      <c r="G2182" t="s">
        <v>216</v>
      </c>
      <c r="H2182" t="s">
        <v>216</v>
      </c>
      <c r="I2182" t="s">
        <v>337</v>
      </c>
      <c r="J2182" t="s">
        <v>338</v>
      </c>
      <c r="K2182" t="s">
        <v>258</v>
      </c>
      <c r="M2182" t="b">
        <v>1</v>
      </c>
      <c r="N2182" t="b">
        <v>0</v>
      </c>
      <c r="O2182" t="str">
        <f>_xlfn.XLOOKUP(WB_cost[[#This Row],[Склад]]&amp;WB_cost[[#This Row],[Тип поставки]],StatTbl[Join],StatTbl[Status])</f>
        <v>Игнорируем</v>
      </c>
    </row>
    <row r="2183" spans="4:15" x14ac:dyDescent="0.45">
      <c r="D2183" t="s">
        <v>264</v>
      </c>
      <c r="E2183" t="s">
        <v>52</v>
      </c>
      <c r="F2183" t="s">
        <v>108</v>
      </c>
      <c r="G2183" t="s">
        <v>216</v>
      </c>
      <c r="H2183" t="s">
        <v>216</v>
      </c>
      <c r="I2183" t="s">
        <v>337</v>
      </c>
      <c r="J2183" t="s">
        <v>338</v>
      </c>
      <c r="K2183" t="s">
        <v>258</v>
      </c>
      <c r="M2183" t="b">
        <v>1</v>
      </c>
      <c r="N2183" t="b">
        <v>0</v>
      </c>
      <c r="O2183" t="str">
        <f>_xlfn.XLOOKUP(WB_cost[[#This Row],[Склад]]&amp;WB_cost[[#This Row],[Тип поставки]],StatTbl[Join],StatTbl[Status])</f>
        <v>Игнорируем</v>
      </c>
    </row>
    <row r="2184" spans="4:15" x14ac:dyDescent="0.45">
      <c r="D2184" t="s">
        <v>285</v>
      </c>
      <c r="E2184" t="s">
        <v>52</v>
      </c>
      <c r="F2184" t="s">
        <v>108</v>
      </c>
      <c r="G2184" t="s">
        <v>216</v>
      </c>
      <c r="H2184" t="s">
        <v>216</v>
      </c>
      <c r="I2184" t="s">
        <v>337</v>
      </c>
      <c r="J2184" t="s">
        <v>338</v>
      </c>
      <c r="K2184" t="s">
        <v>258</v>
      </c>
      <c r="M2184" t="b">
        <v>1</v>
      </c>
      <c r="N2184" t="b">
        <v>0</v>
      </c>
      <c r="O2184" t="str">
        <f>_xlfn.XLOOKUP(WB_cost[[#This Row],[Склад]]&amp;WB_cost[[#This Row],[Тип поставки]],StatTbl[Join],StatTbl[Status])</f>
        <v>Игнорируем</v>
      </c>
    </row>
    <row r="2185" spans="4:15" x14ac:dyDescent="0.45">
      <c r="D2185" t="s">
        <v>286</v>
      </c>
      <c r="E2185" t="s">
        <v>52</v>
      </c>
      <c r="F2185" t="s">
        <v>108</v>
      </c>
      <c r="G2185" t="s">
        <v>216</v>
      </c>
      <c r="H2185" t="s">
        <v>216</v>
      </c>
      <c r="I2185" t="s">
        <v>337</v>
      </c>
      <c r="J2185" t="s">
        <v>338</v>
      </c>
      <c r="K2185" t="s">
        <v>258</v>
      </c>
      <c r="M2185" t="b">
        <v>1</v>
      </c>
      <c r="N2185" t="b">
        <v>0</v>
      </c>
      <c r="O2185" t="str">
        <f>_xlfn.XLOOKUP(WB_cost[[#This Row],[Склад]]&amp;WB_cost[[#This Row],[Тип поставки]],StatTbl[Join],StatTbl[Status])</f>
        <v>Игнорируем</v>
      </c>
    </row>
    <row r="2186" spans="4:15" x14ac:dyDescent="0.45">
      <c r="D2186" t="s">
        <v>287</v>
      </c>
      <c r="E2186" t="s">
        <v>52</v>
      </c>
      <c r="F2186" t="s">
        <v>108</v>
      </c>
      <c r="G2186" t="s">
        <v>216</v>
      </c>
      <c r="H2186" t="s">
        <v>216</v>
      </c>
      <c r="I2186" t="s">
        <v>337</v>
      </c>
      <c r="J2186" t="s">
        <v>338</v>
      </c>
      <c r="K2186" t="s">
        <v>258</v>
      </c>
      <c r="M2186" t="b">
        <v>1</v>
      </c>
      <c r="N2186" t="b">
        <v>0</v>
      </c>
      <c r="O2186" t="str">
        <f>_xlfn.XLOOKUP(WB_cost[[#This Row],[Склад]]&amp;WB_cost[[#This Row],[Тип поставки]],StatTbl[Join],StatTbl[Status])</f>
        <v>Игнорируем</v>
      </c>
    </row>
    <row r="2187" spans="4:15" x14ac:dyDescent="0.45">
      <c r="D2187" t="s">
        <v>288</v>
      </c>
      <c r="E2187" t="s">
        <v>52</v>
      </c>
      <c r="F2187" t="s">
        <v>108</v>
      </c>
      <c r="G2187" t="s">
        <v>216</v>
      </c>
      <c r="H2187" t="s">
        <v>216</v>
      </c>
      <c r="I2187" t="s">
        <v>337</v>
      </c>
      <c r="J2187" t="s">
        <v>338</v>
      </c>
      <c r="K2187" t="s">
        <v>258</v>
      </c>
      <c r="M2187" t="b">
        <v>1</v>
      </c>
      <c r="N2187" t="b">
        <v>0</v>
      </c>
      <c r="O2187" t="str">
        <f>_xlfn.XLOOKUP(WB_cost[[#This Row],[Склад]]&amp;WB_cost[[#This Row],[Тип поставки]],StatTbl[Join],StatTbl[Status])</f>
        <v>Игнорируем</v>
      </c>
    </row>
    <row r="2188" spans="4:15" x14ac:dyDescent="0.45">
      <c r="D2188" t="s">
        <v>289</v>
      </c>
      <c r="E2188" t="s">
        <v>52</v>
      </c>
      <c r="F2188" t="s">
        <v>108</v>
      </c>
      <c r="G2188" t="s">
        <v>216</v>
      </c>
      <c r="H2188" t="s">
        <v>216</v>
      </c>
      <c r="I2188" t="s">
        <v>337</v>
      </c>
      <c r="J2188" t="s">
        <v>338</v>
      </c>
      <c r="K2188" t="s">
        <v>258</v>
      </c>
      <c r="M2188" t="b">
        <v>1</v>
      </c>
      <c r="N2188" t="b">
        <v>0</v>
      </c>
      <c r="O2188" t="str">
        <f>_xlfn.XLOOKUP(WB_cost[[#This Row],[Склад]]&amp;WB_cost[[#This Row],[Тип поставки]],StatTbl[Join],StatTbl[Status])</f>
        <v>Игнорируем</v>
      </c>
    </row>
    <row r="2189" spans="4:15" x14ac:dyDescent="0.45">
      <c r="D2189" t="s">
        <v>353</v>
      </c>
      <c r="E2189" t="s">
        <v>52</v>
      </c>
      <c r="F2189" t="s">
        <v>108</v>
      </c>
      <c r="G2189" t="s">
        <v>216</v>
      </c>
      <c r="H2189" t="s">
        <v>216</v>
      </c>
      <c r="I2189" t="s">
        <v>337</v>
      </c>
      <c r="J2189" t="s">
        <v>338</v>
      </c>
      <c r="K2189" t="s">
        <v>258</v>
      </c>
      <c r="M2189" t="b">
        <v>1</v>
      </c>
      <c r="N2189" t="b">
        <v>0</v>
      </c>
      <c r="O2189" t="str">
        <f>_xlfn.XLOOKUP(WB_cost[[#This Row],[Склад]]&amp;WB_cost[[#This Row],[Тип поставки]],StatTbl[Join],StatTbl[Status])</f>
        <v>Игнорируем</v>
      </c>
    </row>
    <row r="2190" spans="4:15" x14ac:dyDescent="0.45">
      <c r="D2190" t="s">
        <v>354</v>
      </c>
      <c r="E2190" t="s">
        <v>52</v>
      </c>
      <c r="F2190" t="s">
        <v>108</v>
      </c>
      <c r="G2190" t="s">
        <v>216</v>
      </c>
      <c r="H2190" t="s">
        <v>216</v>
      </c>
      <c r="I2190" t="s">
        <v>337</v>
      </c>
      <c r="J2190" t="s">
        <v>338</v>
      </c>
      <c r="K2190" t="s">
        <v>258</v>
      </c>
      <c r="M2190" t="b">
        <v>1</v>
      </c>
      <c r="N2190" t="b">
        <v>0</v>
      </c>
      <c r="O2190" t="str">
        <f>_xlfn.XLOOKUP(WB_cost[[#This Row],[Склад]]&amp;WB_cost[[#This Row],[Тип поставки]],StatTbl[Join],StatTbl[Status])</f>
        <v>Игнорируем</v>
      </c>
    </row>
    <row r="2191" spans="4:15" x14ac:dyDescent="0.45">
      <c r="D2191" t="s">
        <v>357</v>
      </c>
      <c r="E2191" t="s">
        <v>52</v>
      </c>
      <c r="F2191" t="s">
        <v>108</v>
      </c>
      <c r="G2191" t="s">
        <v>216</v>
      </c>
      <c r="H2191" t="s">
        <v>216</v>
      </c>
      <c r="I2191" t="s">
        <v>337</v>
      </c>
      <c r="J2191" t="s">
        <v>338</v>
      </c>
      <c r="K2191" t="s">
        <v>258</v>
      </c>
      <c r="M2191" t="b">
        <v>1</v>
      </c>
      <c r="N2191" t="b">
        <v>0</v>
      </c>
      <c r="O2191" t="str">
        <f>_xlfn.XLOOKUP(WB_cost[[#This Row],[Склад]]&amp;WB_cost[[#This Row],[Тип поставки]],StatTbl[Join],StatTbl[Status])</f>
        <v>Игнорируем</v>
      </c>
    </row>
    <row r="2192" spans="4:15" x14ac:dyDescent="0.45">
      <c r="D2192" t="s">
        <v>358</v>
      </c>
      <c r="E2192" t="s">
        <v>52</v>
      </c>
      <c r="F2192" t="s">
        <v>108</v>
      </c>
      <c r="G2192" t="s">
        <v>216</v>
      </c>
      <c r="H2192" t="s">
        <v>216</v>
      </c>
      <c r="I2192" t="s">
        <v>337</v>
      </c>
      <c r="J2192" t="s">
        <v>338</v>
      </c>
      <c r="K2192" t="s">
        <v>258</v>
      </c>
      <c r="M2192" t="b">
        <v>1</v>
      </c>
      <c r="N2192" t="b">
        <v>0</v>
      </c>
      <c r="O2192" t="str">
        <f>_xlfn.XLOOKUP(WB_cost[[#This Row],[Склад]]&amp;WB_cost[[#This Row],[Тип поставки]],StatTbl[Join],StatTbl[Status])</f>
        <v>Игнорируем</v>
      </c>
    </row>
    <row r="2193" spans="4:15" x14ac:dyDescent="0.45">
      <c r="D2193" t="s">
        <v>359</v>
      </c>
      <c r="E2193" t="s">
        <v>52</v>
      </c>
      <c r="F2193" t="s">
        <v>108</v>
      </c>
      <c r="G2193" t="s">
        <v>216</v>
      </c>
      <c r="H2193" t="s">
        <v>216</v>
      </c>
      <c r="I2193" t="s">
        <v>337</v>
      </c>
      <c r="J2193" t="s">
        <v>338</v>
      </c>
      <c r="K2193" t="s">
        <v>258</v>
      </c>
      <c r="M2193" t="b">
        <v>1</v>
      </c>
      <c r="N2193" t="b">
        <v>0</v>
      </c>
      <c r="O2193" t="str">
        <f>_xlfn.XLOOKUP(WB_cost[[#This Row],[Склад]]&amp;WB_cost[[#This Row],[Тип поставки]],StatTbl[Join],StatTbl[Status])</f>
        <v>Игнорируем</v>
      </c>
    </row>
    <row r="2194" spans="4:15" x14ac:dyDescent="0.45">
      <c r="D2194" t="s">
        <v>260</v>
      </c>
      <c r="E2194" t="s">
        <v>52</v>
      </c>
      <c r="F2194" t="s">
        <v>6</v>
      </c>
      <c r="M2194" t="b">
        <v>0</v>
      </c>
      <c r="N2194" t="b">
        <v>1</v>
      </c>
      <c r="O2194" t="str">
        <f>_xlfn.XLOOKUP(WB_cost[[#This Row],[Склад]]&amp;WB_cost[[#This Row],[Тип поставки]],StatTbl[Join],StatTbl[Status])</f>
        <v>Игнорируем</v>
      </c>
    </row>
    <row r="2195" spans="4:15" x14ac:dyDescent="0.45">
      <c r="D2195" t="s">
        <v>261</v>
      </c>
      <c r="E2195" t="s">
        <v>52</v>
      </c>
      <c r="F2195" t="s">
        <v>6</v>
      </c>
      <c r="M2195" t="b">
        <v>0</v>
      </c>
      <c r="N2195" t="b">
        <v>1</v>
      </c>
      <c r="O2195" t="str">
        <f>_xlfn.XLOOKUP(WB_cost[[#This Row],[Склад]]&amp;WB_cost[[#This Row],[Тип поставки]],StatTbl[Join],StatTbl[Status])</f>
        <v>Игнорируем</v>
      </c>
    </row>
    <row r="2196" spans="4:15" x14ac:dyDescent="0.45">
      <c r="D2196" t="s">
        <v>262</v>
      </c>
      <c r="E2196" t="s">
        <v>52</v>
      </c>
      <c r="F2196" t="s">
        <v>6</v>
      </c>
      <c r="M2196" t="b">
        <v>0</v>
      </c>
      <c r="N2196" t="b">
        <v>1</v>
      </c>
      <c r="O2196" t="str">
        <f>_xlfn.XLOOKUP(WB_cost[[#This Row],[Склад]]&amp;WB_cost[[#This Row],[Тип поставки]],StatTbl[Join],StatTbl[Status])</f>
        <v>Игнорируем</v>
      </c>
    </row>
    <row r="2197" spans="4:15" x14ac:dyDescent="0.45">
      <c r="D2197" t="s">
        <v>263</v>
      </c>
      <c r="E2197" t="s">
        <v>52</v>
      </c>
      <c r="F2197" t="s">
        <v>6</v>
      </c>
      <c r="M2197" t="b">
        <v>0</v>
      </c>
      <c r="N2197" t="b">
        <v>1</v>
      </c>
      <c r="O2197" t="str">
        <f>_xlfn.XLOOKUP(WB_cost[[#This Row],[Склад]]&amp;WB_cost[[#This Row],[Тип поставки]],StatTbl[Join],StatTbl[Status])</f>
        <v>Игнорируем</v>
      </c>
    </row>
    <row r="2198" spans="4:15" x14ac:dyDescent="0.45">
      <c r="D2198" t="s">
        <v>264</v>
      </c>
      <c r="E2198" t="s">
        <v>52</v>
      </c>
      <c r="F2198" t="s">
        <v>6</v>
      </c>
      <c r="M2198" t="b">
        <v>0</v>
      </c>
      <c r="N2198" t="b">
        <v>1</v>
      </c>
      <c r="O2198" t="str">
        <f>_xlfn.XLOOKUP(WB_cost[[#This Row],[Склад]]&amp;WB_cost[[#This Row],[Тип поставки]],StatTbl[Join],StatTbl[Status])</f>
        <v>Игнорируем</v>
      </c>
    </row>
    <row r="2199" spans="4:15" x14ac:dyDescent="0.45">
      <c r="D2199" t="s">
        <v>285</v>
      </c>
      <c r="E2199" t="s">
        <v>52</v>
      </c>
      <c r="F2199" t="s">
        <v>6</v>
      </c>
      <c r="M2199" t="b">
        <v>0</v>
      </c>
      <c r="N2199" t="b">
        <v>1</v>
      </c>
      <c r="O2199" t="str">
        <f>_xlfn.XLOOKUP(WB_cost[[#This Row],[Склад]]&amp;WB_cost[[#This Row],[Тип поставки]],StatTbl[Join],StatTbl[Status])</f>
        <v>Игнорируем</v>
      </c>
    </row>
    <row r="2200" spans="4:15" x14ac:dyDescent="0.45">
      <c r="D2200" t="s">
        <v>286</v>
      </c>
      <c r="E2200" t="s">
        <v>52</v>
      </c>
      <c r="F2200" t="s">
        <v>6</v>
      </c>
      <c r="M2200" t="b">
        <v>0</v>
      </c>
      <c r="N2200" t="b">
        <v>1</v>
      </c>
      <c r="O2200" t="str">
        <f>_xlfn.XLOOKUP(WB_cost[[#This Row],[Склад]]&amp;WB_cost[[#This Row],[Тип поставки]],StatTbl[Join],StatTbl[Status])</f>
        <v>Игнорируем</v>
      </c>
    </row>
    <row r="2201" spans="4:15" x14ac:dyDescent="0.45">
      <c r="D2201" t="s">
        <v>287</v>
      </c>
      <c r="E2201" t="s">
        <v>52</v>
      </c>
      <c r="F2201" t="s">
        <v>6</v>
      </c>
      <c r="M2201" t="b">
        <v>0</v>
      </c>
      <c r="N2201" t="b">
        <v>1</v>
      </c>
      <c r="O2201" t="str">
        <f>_xlfn.XLOOKUP(WB_cost[[#This Row],[Склад]]&amp;WB_cost[[#This Row],[Тип поставки]],StatTbl[Join],StatTbl[Status])</f>
        <v>Игнорируем</v>
      </c>
    </row>
    <row r="2202" spans="4:15" x14ac:dyDescent="0.45">
      <c r="D2202" t="s">
        <v>288</v>
      </c>
      <c r="E2202" t="s">
        <v>52</v>
      </c>
      <c r="F2202" t="s">
        <v>6</v>
      </c>
      <c r="M2202" t="b">
        <v>0</v>
      </c>
      <c r="N2202" t="b">
        <v>1</v>
      </c>
      <c r="O2202" t="str">
        <f>_xlfn.XLOOKUP(WB_cost[[#This Row],[Склад]]&amp;WB_cost[[#This Row],[Тип поставки]],StatTbl[Join],StatTbl[Status])</f>
        <v>Игнорируем</v>
      </c>
    </row>
    <row r="2203" spans="4:15" x14ac:dyDescent="0.45">
      <c r="D2203" t="s">
        <v>289</v>
      </c>
      <c r="E2203" t="s">
        <v>52</v>
      </c>
      <c r="F2203" t="s">
        <v>6</v>
      </c>
      <c r="M2203" t="b">
        <v>0</v>
      </c>
      <c r="N2203" t="b">
        <v>1</v>
      </c>
      <c r="O2203" t="str">
        <f>_xlfn.XLOOKUP(WB_cost[[#This Row],[Склад]]&amp;WB_cost[[#This Row],[Тип поставки]],StatTbl[Join],StatTbl[Status])</f>
        <v>Игнорируем</v>
      </c>
    </row>
    <row r="2204" spans="4:15" x14ac:dyDescent="0.45">
      <c r="D2204" t="s">
        <v>353</v>
      </c>
      <c r="E2204" t="s">
        <v>52</v>
      </c>
      <c r="F2204" t="s">
        <v>6</v>
      </c>
      <c r="M2204" t="b">
        <v>0</v>
      </c>
      <c r="N2204" t="b">
        <v>1</v>
      </c>
      <c r="O2204" t="str">
        <f>_xlfn.XLOOKUP(WB_cost[[#This Row],[Склад]]&amp;WB_cost[[#This Row],[Тип поставки]],StatTbl[Join],StatTbl[Status])</f>
        <v>Игнорируем</v>
      </c>
    </row>
    <row r="2205" spans="4:15" x14ac:dyDescent="0.45">
      <c r="D2205" t="s">
        <v>354</v>
      </c>
      <c r="E2205" t="s">
        <v>52</v>
      </c>
      <c r="F2205" t="s">
        <v>6</v>
      </c>
      <c r="M2205" t="b">
        <v>0</v>
      </c>
      <c r="N2205" t="b">
        <v>1</v>
      </c>
      <c r="O2205" t="str">
        <f>_xlfn.XLOOKUP(WB_cost[[#This Row],[Склад]]&amp;WB_cost[[#This Row],[Тип поставки]],StatTbl[Join],StatTbl[Status])</f>
        <v>Игнорируем</v>
      </c>
    </row>
    <row r="2206" spans="4:15" x14ac:dyDescent="0.45">
      <c r="D2206" t="s">
        <v>357</v>
      </c>
      <c r="E2206" t="s">
        <v>52</v>
      </c>
      <c r="F2206" t="s">
        <v>6</v>
      </c>
      <c r="M2206" t="b">
        <v>0</v>
      </c>
      <c r="N2206" t="b">
        <v>1</v>
      </c>
      <c r="O2206" t="str">
        <f>_xlfn.XLOOKUP(WB_cost[[#This Row],[Склад]]&amp;WB_cost[[#This Row],[Тип поставки]],StatTbl[Join],StatTbl[Status])</f>
        <v>Игнорируем</v>
      </c>
    </row>
    <row r="2207" spans="4:15" x14ac:dyDescent="0.45">
      <c r="D2207" t="s">
        <v>358</v>
      </c>
      <c r="E2207" t="s">
        <v>52</v>
      </c>
      <c r="F2207" t="s">
        <v>6</v>
      </c>
      <c r="M2207" t="b">
        <v>0</v>
      </c>
      <c r="N2207" t="b">
        <v>1</v>
      </c>
      <c r="O2207" t="str">
        <f>_xlfn.XLOOKUP(WB_cost[[#This Row],[Склад]]&amp;WB_cost[[#This Row],[Тип поставки]],StatTbl[Join],StatTbl[Status])</f>
        <v>Игнорируем</v>
      </c>
    </row>
    <row r="2208" spans="4:15" x14ac:dyDescent="0.45">
      <c r="D2208" t="s">
        <v>359</v>
      </c>
      <c r="E2208" t="s">
        <v>52</v>
      </c>
      <c r="F2208" t="s">
        <v>6</v>
      </c>
      <c r="M2208" t="b">
        <v>0</v>
      </c>
      <c r="N2208" t="b">
        <v>1</v>
      </c>
      <c r="O2208" t="str">
        <f>_xlfn.XLOOKUP(WB_cost[[#This Row],[Склад]]&amp;WB_cost[[#This Row],[Тип поставки]],StatTbl[Join],StatTbl[Status])</f>
        <v>Игнорируем</v>
      </c>
    </row>
    <row r="2209" spans="4:15" x14ac:dyDescent="0.45">
      <c r="D2209" t="s">
        <v>260</v>
      </c>
      <c r="E2209" t="s">
        <v>53</v>
      </c>
      <c r="F2209" t="s">
        <v>107</v>
      </c>
      <c r="M2209" t="b">
        <v>1</v>
      </c>
      <c r="N2209" t="b">
        <v>1</v>
      </c>
      <c r="O2209" t="str">
        <f>_xlfn.XLOOKUP(WB_cost[[#This Row],[Склад]]&amp;WB_cost[[#This Row],[Тип поставки]],StatTbl[Join],StatTbl[Status])</f>
        <v>Игнорируем</v>
      </c>
    </row>
    <row r="2210" spans="4:15" x14ac:dyDescent="0.45">
      <c r="D2210" t="s">
        <v>261</v>
      </c>
      <c r="E2210" t="s">
        <v>53</v>
      </c>
      <c r="F2210" t="s">
        <v>107</v>
      </c>
      <c r="M2210" t="b">
        <v>1</v>
      </c>
      <c r="N2210" t="b">
        <v>1</v>
      </c>
      <c r="O2210" t="str">
        <f>_xlfn.XLOOKUP(WB_cost[[#This Row],[Склад]]&amp;WB_cost[[#This Row],[Тип поставки]],StatTbl[Join],StatTbl[Status])</f>
        <v>Игнорируем</v>
      </c>
    </row>
    <row r="2211" spans="4:15" x14ac:dyDescent="0.45">
      <c r="D2211" t="s">
        <v>262</v>
      </c>
      <c r="E2211" t="s">
        <v>53</v>
      </c>
      <c r="F2211" t="s">
        <v>107</v>
      </c>
      <c r="M2211" t="b">
        <v>1</v>
      </c>
      <c r="N2211" t="b">
        <v>1</v>
      </c>
      <c r="O2211" t="str">
        <f>_xlfn.XLOOKUP(WB_cost[[#This Row],[Склад]]&amp;WB_cost[[#This Row],[Тип поставки]],StatTbl[Join],StatTbl[Status])</f>
        <v>Игнорируем</v>
      </c>
    </row>
    <row r="2212" spans="4:15" x14ac:dyDescent="0.45">
      <c r="D2212" t="s">
        <v>263</v>
      </c>
      <c r="E2212" t="s">
        <v>53</v>
      </c>
      <c r="F2212" t="s">
        <v>107</v>
      </c>
      <c r="M2212" t="b">
        <v>1</v>
      </c>
      <c r="N2212" t="b">
        <v>1</v>
      </c>
      <c r="O2212" t="str">
        <f>_xlfn.XLOOKUP(WB_cost[[#This Row],[Склад]]&amp;WB_cost[[#This Row],[Тип поставки]],StatTbl[Join],StatTbl[Status])</f>
        <v>Игнорируем</v>
      </c>
    </row>
    <row r="2213" spans="4:15" x14ac:dyDescent="0.45">
      <c r="D2213" t="s">
        <v>264</v>
      </c>
      <c r="E2213" t="s">
        <v>53</v>
      </c>
      <c r="F2213" t="s">
        <v>107</v>
      </c>
      <c r="M2213" t="b">
        <v>1</v>
      </c>
      <c r="N2213" t="b">
        <v>1</v>
      </c>
      <c r="O2213" t="str">
        <f>_xlfn.XLOOKUP(WB_cost[[#This Row],[Склад]]&amp;WB_cost[[#This Row],[Тип поставки]],StatTbl[Join],StatTbl[Status])</f>
        <v>Игнорируем</v>
      </c>
    </row>
    <row r="2214" spans="4:15" x14ac:dyDescent="0.45">
      <c r="D2214" t="s">
        <v>285</v>
      </c>
      <c r="E2214" t="s">
        <v>53</v>
      </c>
      <c r="F2214" t="s">
        <v>107</v>
      </c>
      <c r="M2214" t="b">
        <v>1</v>
      </c>
      <c r="N2214" t="b">
        <v>1</v>
      </c>
      <c r="O2214" t="str">
        <f>_xlfn.XLOOKUP(WB_cost[[#This Row],[Склад]]&amp;WB_cost[[#This Row],[Тип поставки]],StatTbl[Join],StatTbl[Status])</f>
        <v>Игнорируем</v>
      </c>
    </row>
    <row r="2215" spans="4:15" x14ac:dyDescent="0.45">
      <c r="D2215" t="s">
        <v>286</v>
      </c>
      <c r="E2215" t="s">
        <v>53</v>
      </c>
      <c r="F2215" t="s">
        <v>107</v>
      </c>
      <c r="M2215" t="b">
        <v>1</v>
      </c>
      <c r="N2215" t="b">
        <v>1</v>
      </c>
      <c r="O2215" t="str">
        <f>_xlfn.XLOOKUP(WB_cost[[#This Row],[Склад]]&amp;WB_cost[[#This Row],[Тип поставки]],StatTbl[Join],StatTbl[Status])</f>
        <v>Игнорируем</v>
      </c>
    </row>
    <row r="2216" spans="4:15" x14ac:dyDescent="0.45">
      <c r="D2216" t="s">
        <v>287</v>
      </c>
      <c r="E2216" t="s">
        <v>53</v>
      </c>
      <c r="F2216" t="s">
        <v>107</v>
      </c>
      <c r="M2216" t="b">
        <v>1</v>
      </c>
      <c r="N2216" t="b">
        <v>1</v>
      </c>
      <c r="O2216" t="str">
        <f>_xlfn.XLOOKUP(WB_cost[[#This Row],[Склад]]&amp;WB_cost[[#This Row],[Тип поставки]],StatTbl[Join],StatTbl[Status])</f>
        <v>Игнорируем</v>
      </c>
    </row>
    <row r="2217" spans="4:15" x14ac:dyDescent="0.45">
      <c r="D2217" t="s">
        <v>288</v>
      </c>
      <c r="E2217" t="s">
        <v>53</v>
      </c>
      <c r="F2217" t="s">
        <v>107</v>
      </c>
      <c r="M2217" t="b">
        <v>1</v>
      </c>
      <c r="N2217" t="b">
        <v>1</v>
      </c>
      <c r="O2217" t="str">
        <f>_xlfn.XLOOKUP(WB_cost[[#This Row],[Склад]]&amp;WB_cost[[#This Row],[Тип поставки]],StatTbl[Join],StatTbl[Status])</f>
        <v>Игнорируем</v>
      </c>
    </row>
    <row r="2218" spans="4:15" x14ac:dyDescent="0.45">
      <c r="D2218" t="s">
        <v>289</v>
      </c>
      <c r="E2218" t="s">
        <v>53</v>
      </c>
      <c r="F2218" t="s">
        <v>107</v>
      </c>
      <c r="M2218" t="b">
        <v>1</v>
      </c>
      <c r="N2218" t="b">
        <v>1</v>
      </c>
      <c r="O2218" t="str">
        <f>_xlfn.XLOOKUP(WB_cost[[#This Row],[Склад]]&amp;WB_cost[[#This Row],[Тип поставки]],StatTbl[Join],StatTbl[Status])</f>
        <v>Игнорируем</v>
      </c>
    </row>
    <row r="2219" spans="4:15" x14ac:dyDescent="0.45">
      <c r="D2219" t="s">
        <v>353</v>
      </c>
      <c r="E2219" t="s">
        <v>53</v>
      </c>
      <c r="F2219" t="s">
        <v>107</v>
      </c>
      <c r="M2219" t="b">
        <v>1</v>
      </c>
      <c r="N2219" t="b">
        <v>1</v>
      </c>
      <c r="O2219" t="str">
        <f>_xlfn.XLOOKUP(WB_cost[[#This Row],[Склад]]&amp;WB_cost[[#This Row],[Тип поставки]],StatTbl[Join],StatTbl[Status])</f>
        <v>Игнорируем</v>
      </c>
    </row>
    <row r="2220" spans="4:15" x14ac:dyDescent="0.45">
      <c r="D2220" t="s">
        <v>354</v>
      </c>
      <c r="E2220" t="s">
        <v>53</v>
      </c>
      <c r="F2220" t="s">
        <v>107</v>
      </c>
      <c r="M2220" t="b">
        <v>1</v>
      </c>
      <c r="N2220" t="b">
        <v>1</v>
      </c>
      <c r="O2220" t="str">
        <f>_xlfn.XLOOKUP(WB_cost[[#This Row],[Склад]]&amp;WB_cost[[#This Row],[Тип поставки]],StatTbl[Join],StatTbl[Status])</f>
        <v>Игнорируем</v>
      </c>
    </row>
    <row r="2221" spans="4:15" x14ac:dyDescent="0.45">
      <c r="D2221" t="s">
        <v>357</v>
      </c>
      <c r="E2221" t="s">
        <v>53</v>
      </c>
      <c r="F2221" t="s">
        <v>107</v>
      </c>
      <c r="M2221" t="b">
        <v>1</v>
      </c>
      <c r="N2221" t="b">
        <v>1</v>
      </c>
      <c r="O2221" t="str">
        <f>_xlfn.XLOOKUP(WB_cost[[#This Row],[Склад]]&amp;WB_cost[[#This Row],[Тип поставки]],StatTbl[Join],StatTbl[Status])</f>
        <v>Игнорируем</v>
      </c>
    </row>
    <row r="2222" spans="4:15" x14ac:dyDescent="0.45">
      <c r="D2222" t="s">
        <v>358</v>
      </c>
      <c r="E2222" t="s">
        <v>53</v>
      </c>
      <c r="F2222" t="s">
        <v>107</v>
      </c>
      <c r="M2222" t="b">
        <v>1</v>
      </c>
      <c r="N2222" t="b">
        <v>1</v>
      </c>
      <c r="O2222" t="str">
        <f>_xlfn.XLOOKUP(WB_cost[[#This Row],[Склад]]&amp;WB_cost[[#This Row],[Тип поставки]],StatTbl[Join],StatTbl[Status])</f>
        <v>Игнорируем</v>
      </c>
    </row>
    <row r="2223" spans="4:15" x14ac:dyDescent="0.45">
      <c r="D2223" t="s">
        <v>359</v>
      </c>
      <c r="E2223" t="s">
        <v>53</v>
      </c>
      <c r="F2223" t="s">
        <v>107</v>
      </c>
      <c r="M2223" t="b">
        <v>1</v>
      </c>
      <c r="N2223" t="b">
        <v>1</v>
      </c>
      <c r="O2223" t="str">
        <f>_xlfn.XLOOKUP(WB_cost[[#This Row],[Склад]]&amp;WB_cost[[#This Row],[Тип поставки]],StatTbl[Join],StatTbl[Status])</f>
        <v>Игнорируем</v>
      </c>
    </row>
    <row r="2224" spans="4:15" x14ac:dyDescent="0.45">
      <c r="D2224" t="s">
        <v>260</v>
      </c>
      <c r="E2224" t="s">
        <v>53</v>
      </c>
      <c r="F2224" t="s">
        <v>108</v>
      </c>
      <c r="M2224" t="b">
        <v>0</v>
      </c>
      <c r="N2224" t="b">
        <v>1</v>
      </c>
      <c r="O2224" t="str">
        <f>_xlfn.XLOOKUP(WB_cost[[#This Row],[Склад]]&amp;WB_cost[[#This Row],[Тип поставки]],StatTbl[Join],StatTbl[Status])</f>
        <v>Игнорируем</v>
      </c>
    </row>
    <row r="2225" spans="4:15" x14ac:dyDescent="0.45">
      <c r="D2225" t="s">
        <v>261</v>
      </c>
      <c r="E2225" t="s">
        <v>53</v>
      </c>
      <c r="F2225" t="s">
        <v>108</v>
      </c>
      <c r="M2225" t="b">
        <v>0</v>
      </c>
      <c r="N2225" t="b">
        <v>1</v>
      </c>
      <c r="O2225" t="str">
        <f>_xlfn.XLOOKUP(WB_cost[[#This Row],[Склад]]&amp;WB_cost[[#This Row],[Тип поставки]],StatTbl[Join],StatTbl[Status])</f>
        <v>Игнорируем</v>
      </c>
    </row>
    <row r="2226" spans="4:15" x14ac:dyDescent="0.45">
      <c r="D2226" t="s">
        <v>262</v>
      </c>
      <c r="E2226" t="s">
        <v>53</v>
      </c>
      <c r="F2226" t="s">
        <v>108</v>
      </c>
      <c r="M2226" t="b">
        <v>0</v>
      </c>
      <c r="N2226" t="b">
        <v>1</v>
      </c>
      <c r="O2226" t="str">
        <f>_xlfn.XLOOKUP(WB_cost[[#This Row],[Склад]]&amp;WB_cost[[#This Row],[Тип поставки]],StatTbl[Join],StatTbl[Status])</f>
        <v>Игнорируем</v>
      </c>
    </row>
    <row r="2227" spans="4:15" x14ac:dyDescent="0.45">
      <c r="D2227" t="s">
        <v>263</v>
      </c>
      <c r="E2227" t="s">
        <v>53</v>
      </c>
      <c r="F2227" t="s">
        <v>108</v>
      </c>
      <c r="M2227" t="b">
        <v>0</v>
      </c>
      <c r="N2227" t="b">
        <v>1</v>
      </c>
      <c r="O2227" t="str">
        <f>_xlfn.XLOOKUP(WB_cost[[#This Row],[Склад]]&amp;WB_cost[[#This Row],[Тип поставки]],StatTbl[Join],StatTbl[Status])</f>
        <v>Игнорируем</v>
      </c>
    </row>
    <row r="2228" spans="4:15" x14ac:dyDescent="0.45">
      <c r="D2228" t="s">
        <v>264</v>
      </c>
      <c r="E2228" t="s">
        <v>53</v>
      </c>
      <c r="F2228" t="s">
        <v>108</v>
      </c>
      <c r="M2228" t="b">
        <v>0</v>
      </c>
      <c r="N2228" t="b">
        <v>1</v>
      </c>
      <c r="O2228" t="str">
        <f>_xlfn.XLOOKUP(WB_cost[[#This Row],[Склад]]&amp;WB_cost[[#This Row],[Тип поставки]],StatTbl[Join],StatTbl[Status])</f>
        <v>Игнорируем</v>
      </c>
    </row>
    <row r="2229" spans="4:15" x14ac:dyDescent="0.45">
      <c r="D2229" t="s">
        <v>285</v>
      </c>
      <c r="E2229" t="s">
        <v>53</v>
      </c>
      <c r="F2229" t="s">
        <v>108</v>
      </c>
      <c r="M2229" t="b">
        <v>0</v>
      </c>
      <c r="N2229" t="b">
        <v>1</v>
      </c>
      <c r="O2229" t="str">
        <f>_xlfn.XLOOKUP(WB_cost[[#This Row],[Склад]]&amp;WB_cost[[#This Row],[Тип поставки]],StatTbl[Join],StatTbl[Status])</f>
        <v>Игнорируем</v>
      </c>
    </row>
    <row r="2230" spans="4:15" x14ac:dyDescent="0.45">
      <c r="D2230" t="s">
        <v>286</v>
      </c>
      <c r="E2230" t="s">
        <v>53</v>
      </c>
      <c r="F2230" t="s">
        <v>108</v>
      </c>
      <c r="M2230" t="b">
        <v>0</v>
      </c>
      <c r="N2230" t="b">
        <v>1</v>
      </c>
      <c r="O2230" t="str">
        <f>_xlfn.XLOOKUP(WB_cost[[#This Row],[Склад]]&amp;WB_cost[[#This Row],[Тип поставки]],StatTbl[Join],StatTbl[Status])</f>
        <v>Игнорируем</v>
      </c>
    </row>
    <row r="2231" spans="4:15" x14ac:dyDescent="0.45">
      <c r="D2231" t="s">
        <v>287</v>
      </c>
      <c r="E2231" t="s">
        <v>53</v>
      </c>
      <c r="F2231" t="s">
        <v>108</v>
      </c>
      <c r="M2231" t="b">
        <v>0</v>
      </c>
      <c r="N2231" t="b">
        <v>1</v>
      </c>
      <c r="O2231" t="str">
        <f>_xlfn.XLOOKUP(WB_cost[[#This Row],[Склад]]&amp;WB_cost[[#This Row],[Тип поставки]],StatTbl[Join],StatTbl[Status])</f>
        <v>Игнорируем</v>
      </c>
    </row>
    <row r="2232" spans="4:15" x14ac:dyDescent="0.45">
      <c r="D2232" t="s">
        <v>288</v>
      </c>
      <c r="E2232" t="s">
        <v>53</v>
      </c>
      <c r="F2232" t="s">
        <v>108</v>
      </c>
      <c r="M2232" t="b">
        <v>0</v>
      </c>
      <c r="N2232" t="b">
        <v>1</v>
      </c>
      <c r="O2232" t="str">
        <f>_xlfn.XLOOKUP(WB_cost[[#This Row],[Склад]]&amp;WB_cost[[#This Row],[Тип поставки]],StatTbl[Join],StatTbl[Status])</f>
        <v>Игнорируем</v>
      </c>
    </row>
    <row r="2233" spans="4:15" x14ac:dyDescent="0.45">
      <c r="D2233" t="s">
        <v>289</v>
      </c>
      <c r="E2233" t="s">
        <v>53</v>
      </c>
      <c r="F2233" t="s">
        <v>108</v>
      </c>
      <c r="M2233" t="b">
        <v>0</v>
      </c>
      <c r="N2233" t="b">
        <v>1</v>
      </c>
      <c r="O2233" t="str">
        <f>_xlfn.XLOOKUP(WB_cost[[#This Row],[Склад]]&amp;WB_cost[[#This Row],[Тип поставки]],StatTbl[Join],StatTbl[Status])</f>
        <v>Игнорируем</v>
      </c>
    </row>
    <row r="2234" spans="4:15" x14ac:dyDescent="0.45">
      <c r="D2234" t="s">
        <v>353</v>
      </c>
      <c r="E2234" t="s">
        <v>53</v>
      </c>
      <c r="F2234" t="s">
        <v>108</v>
      </c>
      <c r="M2234" t="b">
        <v>0</v>
      </c>
      <c r="N2234" t="b">
        <v>1</v>
      </c>
      <c r="O2234" t="str">
        <f>_xlfn.XLOOKUP(WB_cost[[#This Row],[Склад]]&amp;WB_cost[[#This Row],[Тип поставки]],StatTbl[Join],StatTbl[Status])</f>
        <v>Игнорируем</v>
      </c>
    </row>
    <row r="2235" spans="4:15" x14ac:dyDescent="0.45">
      <c r="D2235" t="s">
        <v>354</v>
      </c>
      <c r="E2235" t="s">
        <v>53</v>
      </c>
      <c r="F2235" t="s">
        <v>108</v>
      </c>
      <c r="M2235" t="b">
        <v>0</v>
      </c>
      <c r="N2235" t="b">
        <v>1</v>
      </c>
      <c r="O2235" t="str">
        <f>_xlfn.XLOOKUP(WB_cost[[#This Row],[Склад]]&amp;WB_cost[[#This Row],[Тип поставки]],StatTbl[Join],StatTbl[Status])</f>
        <v>Игнорируем</v>
      </c>
    </row>
    <row r="2236" spans="4:15" x14ac:dyDescent="0.45">
      <c r="D2236" t="s">
        <v>357</v>
      </c>
      <c r="E2236" t="s">
        <v>53</v>
      </c>
      <c r="F2236" t="s">
        <v>108</v>
      </c>
      <c r="M2236" t="b">
        <v>0</v>
      </c>
      <c r="N2236" t="b">
        <v>1</v>
      </c>
      <c r="O2236" t="str">
        <f>_xlfn.XLOOKUP(WB_cost[[#This Row],[Склад]]&amp;WB_cost[[#This Row],[Тип поставки]],StatTbl[Join],StatTbl[Status])</f>
        <v>Игнорируем</v>
      </c>
    </row>
    <row r="2237" spans="4:15" x14ac:dyDescent="0.45">
      <c r="D2237" t="s">
        <v>358</v>
      </c>
      <c r="E2237" t="s">
        <v>53</v>
      </c>
      <c r="F2237" t="s">
        <v>108</v>
      </c>
      <c r="M2237" t="b">
        <v>0</v>
      </c>
      <c r="N2237" t="b">
        <v>1</v>
      </c>
      <c r="O2237" t="str">
        <f>_xlfn.XLOOKUP(WB_cost[[#This Row],[Склад]]&amp;WB_cost[[#This Row],[Тип поставки]],StatTbl[Join],StatTbl[Status])</f>
        <v>Игнорируем</v>
      </c>
    </row>
    <row r="2238" spans="4:15" x14ac:dyDescent="0.45">
      <c r="D2238" t="s">
        <v>359</v>
      </c>
      <c r="E2238" t="s">
        <v>53</v>
      </c>
      <c r="F2238" t="s">
        <v>108</v>
      </c>
      <c r="M2238" t="b">
        <v>0</v>
      </c>
      <c r="N2238" t="b">
        <v>1</v>
      </c>
      <c r="O2238" t="str">
        <f>_xlfn.XLOOKUP(WB_cost[[#This Row],[Склад]]&amp;WB_cost[[#This Row],[Тип поставки]],StatTbl[Join],StatTbl[Status])</f>
        <v>Игнорируем</v>
      </c>
    </row>
    <row r="2239" spans="4:15" x14ac:dyDescent="0.45">
      <c r="D2239" t="s">
        <v>260</v>
      </c>
      <c r="E2239" t="s">
        <v>53</v>
      </c>
      <c r="F2239" t="s">
        <v>6</v>
      </c>
      <c r="M2239" t="b">
        <v>0</v>
      </c>
      <c r="N2239" t="b">
        <v>1</v>
      </c>
      <c r="O2239" t="str">
        <f>_xlfn.XLOOKUP(WB_cost[[#This Row],[Склад]]&amp;WB_cost[[#This Row],[Тип поставки]],StatTbl[Join],StatTbl[Status])</f>
        <v>Игнорируем</v>
      </c>
    </row>
    <row r="2240" spans="4:15" x14ac:dyDescent="0.45">
      <c r="D2240" t="s">
        <v>261</v>
      </c>
      <c r="E2240" t="s">
        <v>53</v>
      </c>
      <c r="F2240" t="s">
        <v>6</v>
      </c>
      <c r="M2240" t="b">
        <v>0</v>
      </c>
      <c r="N2240" t="b">
        <v>1</v>
      </c>
      <c r="O2240" t="str">
        <f>_xlfn.XLOOKUP(WB_cost[[#This Row],[Склад]]&amp;WB_cost[[#This Row],[Тип поставки]],StatTbl[Join],StatTbl[Status])</f>
        <v>Игнорируем</v>
      </c>
    </row>
    <row r="2241" spans="4:15" x14ac:dyDescent="0.45">
      <c r="D2241" t="s">
        <v>262</v>
      </c>
      <c r="E2241" t="s">
        <v>53</v>
      </c>
      <c r="F2241" t="s">
        <v>6</v>
      </c>
      <c r="M2241" t="b">
        <v>0</v>
      </c>
      <c r="N2241" t="b">
        <v>1</v>
      </c>
      <c r="O2241" t="str">
        <f>_xlfn.XLOOKUP(WB_cost[[#This Row],[Склад]]&amp;WB_cost[[#This Row],[Тип поставки]],StatTbl[Join],StatTbl[Status])</f>
        <v>Игнорируем</v>
      </c>
    </row>
    <row r="2242" spans="4:15" x14ac:dyDescent="0.45">
      <c r="D2242" t="s">
        <v>263</v>
      </c>
      <c r="E2242" t="s">
        <v>53</v>
      </c>
      <c r="F2242" t="s">
        <v>6</v>
      </c>
      <c r="M2242" t="b">
        <v>0</v>
      </c>
      <c r="N2242" t="b">
        <v>1</v>
      </c>
      <c r="O2242" t="str">
        <f>_xlfn.XLOOKUP(WB_cost[[#This Row],[Склад]]&amp;WB_cost[[#This Row],[Тип поставки]],StatTbl[Join],StatTbl[Status])</f>
        <v>Игнорируем</v>
      </c>
    </row>
    <row r="2243" spans="4:15" x14ac:dyDescent="0.45">
      <c r="D2243" t="s">
        <v>264</v>
      </c>
      <c r="E2243" t="s">
        <v>53</v>
      </c>
      <c r="F2243" t="s">
        <v>6</v>
      </c>
      <c r="M2243" t="b">
        <v>0</v>
      </c>
      <c r="N2243" t="b">
        <v>1</v>
      </c>
      <c r="O2243" t="str">
        <f>_xlfn.XLOOKUP(WB_cost[[#This Row],[Склад]]&amp;WB_cost[[#This Row],[Тип поставки]],StatTbl[Join],StatTbl[Status])</f>
        <v>Игнорируем</v>
      </c>
    </row>
    <row r="2244" spans="4:15" x14ac:dyDescent="0.45">
      <c r="D2244" t="s">
        <v>285</v>
      </c>
      <c r="E2244" t="s">
        <v>53</v>
      </c>
      <c r="F2244" t="s">
        <v>6</v>
      </c>
      <c r="M2244" t="b">
        <v>0</v>
      </c>
      <c r="N2244" t="b">
        <v>1</v>
      </c>
      <c r="O2244" t="str">
        <f>_xlfn.XLOOKUP(WB_cost[[#This Row],[Склад]]&amp;WB_cost[[#This Row],[Тип поставки]],StatTbl[Join],StatTbl[Status])</f>
        <v>Игнорируем</v>
      </c>
    </row>
    <row r="2245" spans="4:15" x14ac:dyDescent="0.45">
      <c r="D2245" t="s">
        <v>286</v>
      </c>
      <c r="E2245" t="s">
        <v>53</v>
      </c>
      <c r="F2245" t="s">
        <v>6</v>
      </c>
      <c r="M2245" t="b">
        <v>0</v>
      </c>
      <c r="N2245" t="b">
        <v>1</v>
      </c>
      <c r="O2245" t="str">
        <f>_xlfn.XLOOKUP(WB_cost[[#This Row],[Склад]]&amp;WB_cost[[#This Row],[Тип поставки]],StatTbl[Join],StatTbl[Status])</f>
        <v>Игнорируем</v>
      </c>
    </row>
    <row r="2246" spans="4:15" x14ac:dyDescent="0.45">
      <c r="D2246" t="s">
        <v>287</v>
      </c>
      <c r="E2246" t="s">
        <v>53</v>
      </c>
      <c r="F2246" t="s">
        <v>6</v>
      </c>
      <c r="M2246" t="b">
        <v>0</v>
      </c>
      <c r="N2246" t="b">
        <v>1</v>
      </c>
      <c r="O2246" t="str">
        <f>_xlfn.XLOOKUP(WB_cost[[#This Row],[Склад]]&amp;WB_cost[[#This Row],[Тип поставки]],StatTbl[Join],StatTbl[Status])</f>
        <v>Игнорируем</v>
      </c>
    </row>
    <row r="2247" spans="4:15" x14ac:dyDescent="0.45">
      <c r="D2247" t="s">
        <v>288</v>
      </c>
      <c r="E2247" t="s">
        <v>53</v>
      </c>
      <c r="F2247" t="s">
        <v>6</v>
      </c>
      <c r="M2247" t="b">
        <v>0</v>
      </c>
      <c r="N2247" t="b">
        <v>1</v>
      </c>
      <c r="O2247" t="str">
        <f>_xlfn.XLOOKUP(WB_cost[[#This Row],[Склад]]&amp;WB_cost[[#This Row],[Тип поставки]],StatTbl[Join],StatTbl[Status])</f>
        <v>Игнорируем</v>
      </c>
    </row>
    <row r="2248" spans="4:15" x14ac:dyDescent="0.45">
      <c r="D2248" t="s">
        <v>289</v>
      </c>
      <c r="E2248" t="s">
        <v>53</v>
      </c>
      <c r="F2248" t="s">
        <v>6</v>
      </c>
      <c r="M2248" t="b">
        <v>0</v>
      </c>
      <c r="N2248" t="b">
        <v>1</v>
      </c>
      <c r="O2248" t="str">
        <f>_xlfn.XLOOKUP(WB_cost[[#This Row],[Склад]]&amp;WB_cost[[#This Row],[Тип поставки]],StatTbl[Join],StatTbl[Status])</f>
        <v>Игнорируем</v>
      </c>
    </row>
    <row r="2249" spans="4:15" x14ac:dyDescent="0.45">
      <c r="D2249" t="s">
        <v>353</v>
      </c>
      <c r="E2249" t="s">
        <v>53</v>
      </c>
      <c r="F2249" t="s">
        <v>6</v>
      </c>
      <c r="M2249" t="b">
        <v>0</v>
      </c>
      <c r="N2249" t="b">
        <v>1</v>
      </c>
      <c r="O2249" t="str">
        <f>_xlfn.XLOOKUP(WB_cost[[#This Row],[Склад]]&amp;WB_cost[[#This Row],[Тип поставки]],StatTbl[Join],StatTbl[Status])</f>
        <v>Игнорируем</v>
      </c>
    </row>
    <row r="2250" spans="4:15" x14ac:dyDescent="0.45">
      <c r="D2250" t="s">
        <v>354</v>
      </c>
      <c r="E2250" t="s">
        <v>53</v>
      </c>
      <c r="F2250" t="s">
        <v>6</v>
      </c>
      <c r="M2250" t="b">
        <v>0</v>
      </c>
      <c r="N2250" t="b">
        <v>1</v>
      </c>
      <c r="O2250" t="str">
        <f>_xlfn.XLOOKUP(WB_cost[[#This Row],[Склад]]&amp;WB_cost[[#This Row],[Тип поставки]],StatTbl[Join],StatTbl[Status])</f>
        <v>Игнорируем</v>
      </c>
    </row>
    <row r="2251" spans="4:15" x14ac:dyDescent="0.45">
      <c r="D2251" t="s">
        <v>357</v>
      </c>
      <c r="E2251" t="s">
        <v>53</v>
      </c>
      <c r="F2251" t="s">
        <v>6</v>
      </c>
      <c r="M2251" t="b">
        <v>0</v>
      </c>
      <c r="N2251" t="b">
        <v>1</v>
      </c>
      <c r="O2251" t="str">
        <f>_xlfn.XLOOKUP(WB_cost[[#This Row],[Склад]]&amp;WB_cost[[#This Row],[Тип поставки]],StatTbl[Join],StatTbl[Status])</f>
        <v>Игнорируем</v>
      </c>
    </row>
    <row r="2252" spans="4:15" x14ac:dyDescent="0.45">
      <c r="D2252" t="s">
        <v>358</v>
      </c>
      <c r="E2252" t="s">
        <v>53</v>
      </c>
      <c r="F2252" t="s">
        <v>6</v>
      </c>
      <c r="M2252" t="b">
        <v>0</v>
      </c>
      <c r="N2252" t="b">
        <v>1</v>
      </c>
      <c r="O2252" t="str">
        <f>_xlfn.XLOOKUP(WB_cost[[#This Row],[Склад]]&amp;WB_cost[[#This Row],[Тип поставки]],StatTbl[Join],StatTbl[Status])</f>
        <v>Игнорируем</v>
      </c>
    </row>
    <row r="2253" spans="4:15" x14ac:dyDescent="0.45">
      <c r="D2253" t="s">
        <v>359</v>
      </c>
      <c r="E2253" t="s">
        <v>53</v>
      </c>
      <c r="F2253" t="s">
        <v>6</v>
      </c>
      <c r="M2253" t="b">
        <v>0</v>
      </c>
      <c r="N2253" t="b">
        <v>1</v>
      </c>
      <c r="O2253" t="str">
        <f>_xlfn.XLOOKUP(WB_cost[[#This Row],[Склад]]&amp;WB_cost[[#This Row],[Тип поставки]],StatTbl[Join],StatTbl[Status])</f>
        <v>Игнорируем</v>
      </c>
    </row>
    <row r="2254" spans="4:15" x14ac:dyDescent="0.45">
      <c r="D2254" t="s">
        <v>260</v>
      </c>
      <c r="E2254" t="s">
        <v>54</v>
      </c>
      <c r="F2254" t="s">
        <v>107</v>
      </c>
      <c r="M2254" t="b">
        <v>1</v>
      </c>
      <c r="N2254" t="b">
        <v>1</v>
      </c>
      <c r="O2254" t="str">
        <f>_xlfn.XLOOKUP(WB_cost[[#This Row],[Склад]]&amp;WB_cost[[#This Row],[Тип поставки]],StatTbl[Join],StatTbl[Status])</f>
        <v>Игнорируем</v>
      </c>
    </row>
    <row r="2255" spans="4:15" x14ac:dyDescent="0.45">
      <c r="D2255" t="s">
        <v>261</v>
      </c>
      <c r="E2255" t="s">
        <v>54</v>
      </c>
      <c r="F2255" t="s">
        <v>107</v>
      </c>
      <c r="M2255" t="b">
        <v>1</v>
      </c>
      <c r="N2255" t="b">
        <v>1</v>
      </c>
      <c r="O2255" t="str">
        <f>_xlfn.XLOOKUP(WB_cost[[#This Row],[Склад]]&amp;WB_cost[[#This Row],[Тип поставки]],StatTbl[Join],StatTbl[Status])</f>
        <v>Игнорируем</v>
      </c>
    </row>
    <row r="2256" spans="4:15" x14ac:dyDescent="0.45">
      <c r="D2256" t="s">
        <v>262</v>
      </c>
      <c r="E2256" t="s">
        <v>54</v>
      </c>
      <c r="F2256" t="s">
        <v>107</v>
      </c>
      <c r="M2256" t="b">
        <v>1</v>
      </c>
      <c r="N2256" t="b">
        <v>1</v>
      </c>
      <c r="O2256" t="str">
        <f>_xlfn.XLOOKUP(WB_cost[[#This Row],[Склад]]&amp;WB_cost[[#This Row],[Тип поставки]],StatTbl[Join],StatTbl[Status])</f>
        <v>Игнорируем</v>
      </c>
    </row>
    <row r="2257" spans="4:15" x14ac:dyDescent="0.45">
      <c r="D2257" t="s">
        <v>263</v>
      </c>
      <c r="E2257" t="s">
        <v>54</v>
      </c>
      <c r="F2257" t="s">
        <v>107</v>
      </c>
      <c r="M2257" t="b">
        <v>1</v>
      </c>
      <c r="N2257" t="b">
        <v>1</v>
      </c>
      <c r="O2257" t="str">
        <f>_xlfn.XLOOKUP(WB_cost[[#This Row],[Склад]]&amp;WB_cost[[#This Row],[Тип поставки]],StatTbl[Join],StatTbl[Status])</f>
        <v>Игнорируем</v>
      </c>
    </row>
    <row r="2258" spans="4:15" x14ac:dyDescent="0.45">
      <c r="D2258" t="s">
        <v>264</v>
      </c>
      <c r="E2258" t="s">
        <v>54</v>
      </c>
      <c r="F2258" t="s">
        <v>107</v>
      </c>
      <c r="M2258" t="b">
        <v>1</v>
      </c>
      <c r="N2258" t="b">
        <v>1</v>
      </c>
      <c r="O2258" t="str">
        <f>_xlfn.XLOOKUP(WB_cost[[#This Row],[Склад]]&amp;WB_cost[[#This Row],[Тип поставки]],StatTbl[Join],StatTbl[Status])</f>
        <v>Игнорируем</v>
      </c>
    </row>
    <row r="2259" spans="4:15" x14ac:dyDescent="0.45">
      <c r="D2259" t="s">
        <v>285</v>
      </c>
      <c r="E2259" t="s">
        <v>54</v>
      </c>
      <c r="F2259" t="s">
        <v>107</v>
      </c>
      <c r="M2259" t="b">
        <v>1</v>
      </c>
      <c r="N2259" t="b">
        <v>1</v>
      </c>
      <c r="O2259" t="str">
        <f>_xlfn.XLOOKUP(WB_cost[[#This Row],[Склад]]&amp;WB_cost[[#This Row],[Тип поставки]],StatTbl[Join],StatTbl[Status])</f>
        <v>Игнорируем</v>
      </c>
    </row>
    <row r="2260" spans="4:15" x14ac:dyDescent="0.45">
      <c r="D2260" t="s">
        <v>286</v>
      </c>
      <c r="E2260" t="s">
        <v>54</v>
      </c>
      <c r="F2260" t="s">
        <v>107</v>
      </c>
      <c r="M2260" t="b">
        <v>1</v>
      </c>
      <c r="N2260" t="b">
        <v>1</v>
      </c>
      <c r="O2260" t="str">
        <f>_xlfn.XLOOKUP(WB_cost[[#This Row],[Склад]]&amp;WB_cost[[#This Row],[Тип поставки]],StatTbl[Join],StatTbl[Status])</f>
        <v>Игнорируем</v>
      </c>
    </row>
    <row r="2261" spans="4:15" x14ac:dyDescent="0.45">
      <c r="D2261" t="s">
        <v>287</v>
      </c>
      <c r="E2261" t="s">
        <v>54</v>
      </c>
      <c r="F2261" t="s">
        <v>107</v>
      </c>
      <c r="M2261" t="b">
        <v>1</v>
      </c>
      <c r="N2261" t="b">
        <v>1</v>
      </c>
      <c r="O2261" t="str">
        <f>_xlfn.XLOOKUP(WB_cost[[#This Row],[Склад]]&amp;WB_cost[[#This Row],[Тип поставки]],StatTbl[Join],StatTbl[Status])</f>
        <v>Игнорируем</v>
      </c>
    </row>
    <row r="2262" spans="4:15" x14ac:dyDescent="0.45">
      <c r="D2262" t="s">
        <v>288</v>
      </c>
      <c r="E2262" t="s">
        <v>54</v>
      </c>
      <c r="F2262" t="s">
        <v>107</v>
      </c>
      <c r="M2262" t="b">
        <v>1</v>
      </c>
      <c r="N2262" t="b">
        <v>1</v>
      </c>
      <c r="O2262" t="str">
        <f>_xlfn.XLOOKUP(WB_cost[[#This Row],[Склад]]&amp;WB_cost[[#This Row],[Тип поставки]],StatTbl[Join],StatTbl[Status])</f>
        <v>Игнорируем</v>
      </c>
    </row>
    <row r="2263" spans="4:15" x14ac:dyDescent="0.45">
      <c r="D2263" t="s">
        <v>289</v>
      </c>
      <c r="E2263" t="s">
        <v>54</v>
      </c>
      <c r="F2263" t="s">
        <v>107</v>
      </c>
      <c r="M2263" t="b">
        <v>1</v>
      </c>
      <c r="N2263" t="b">
        <v>1</v>
      </c>
      <c r="O2263" t="str">
        <f>_xlfn.XLOOKUP(WB_cost[[#This Row],[Склад]]&amp;WB_cost[[#This Row],[Тип поставки]],StatTbl[Join],StatTbl[Status])</f>
        <v>Игнорируем</v>
      </c>
    </row>
    <row r="2264" spans="4:15" x14ac:dyDescent="0.45">
      <c r="D2264" t="s">
        <v>353</v>
      </c>
      <c r="E2264" t="s">
        <v>54</v>
      </c>
      <c r="F2264" t="s">
        <v>107</v>
      </c>
      <c r="M2264" t="b">
        <v>1</v>
      </c>
      <c r="N2264" t="b">
        <v>1</v>
      </c>
      <c r="O2264" t="str">
        <f>_xlfn.XLOOKUP(WB_cost[[#This Row],[Склад]]&amp;WB_cost[[#This Row],[Тип поставки]],StatTbl[Join],StatTbl[Status])</f>
        <v>Игнорируем</v>
      </c>
    </row>
    <row r="2265" spans="4:15" x14ac:dyDescent="0.45">
      <c r="D2265" t="s">
        <v>354</v>
      </c>
      <c r="E2265" t="s">
        <v>54</v>
      </c>
      <c r="F2265" t="s">
        <v>107</v>
      </c>
      <c r="M2265" t="b">
        <v>1</v>
      </c>
      <c r="N2265" t="b">
        <v>1</v>
      </c>
      <c r="O2265" t="str">
        <f>_xlfn.XLOOKUP(WB_cost[[#This Row],[Склад]]&amp;WB_cost[[#This Row],[Тип поставки]],StatTbl[Join],StatTbl[Status])</f>
        <v>Игнорируем</v>
      </c>
    </row>
    <row r="2266" spans="4:15" x14ac:dyDescent="0.45">
      <c r="D2266" t="s">
        <v>357</v>
      </c>
      <c r="E2266" t="s">
        <v>54</v>
      </c>
      <c r="F2266" t="s">
        <v>107</v>
      </c>
      <c r="M2266" t="b">
        <v>1</v>
      </c>
      <c r="N2266" t="b">
        <v>1</v>
      </c>
      <c r="O2266" t="str">
        <f>_xlfn.XLOOKUP(WB_cost[[#This Row],[Склад]]&amp;WB_cost[[#This Row],[Тип поставки]],StatTbl[Join],StatTbl[Status])</f>
        <v>Игнорируем</v>
      </c>
    </row>
    <row r="2267" spans="4:15" x14ac:dyDescent="0.45">
      <c r="D2267" t="s">
        <v>358</v>
      </c>
      <c r="E2267" t="s">
        <v>54</v>
      </c>
      <c r="F2267" t="s">
        <v>107</v>
      </c>
      <c r="M2267" t="b">
        <v>1</v>
      </c>
      <c r="N2267" t="b">
        <v>1</v>
      </c>
      <c r="O2267" t="str">
        <f>_xlfn.XLOOKUP(WB_cost[[#This Row],[Склад]]&amp;WB_cost[[#This Row],[Тип поставки]],StatTbl[Join],StatTbl[Status])</f>
        <v>Игнорируем</v>
      </c>
    </row>
    <row r="2268" spans="4:15" x14ac:dyDescent="0.45">
      <c r="D2268" t="s">
        <v>359</v>
      </c>
      <c r="E2268" t="s">
        <v>54</v>
      </c>
      <c r="F2268" t="s">
        <v>107</v>
      </c>
      <c r="M2268" t="b">
        <v>1</v>
      </c>
      <c r="N2268" t="b">
        <v>1</v>
      </c>
      <c r="O2268" t="str">
        <f>_xlfn.XLOOKUP(WB_cost[[#This Row],[Склад]]&amp;WB_cost[[#This Row],[Тип поставки]],StatTbl[Join],StatTbl[Status])</f>
        <v>Игнорируем</v>
      </c>
    </row>
    <row r="2269" spans="4:15" x14ac:dyDescent="0.45">
      <c r="D2269" t="s">
        <v>260</v>
      </c>
      <c r="E2269" t="s">
        <v>54</v>
      </c>
      <c r="F2269" t="s">
        <v>108</v>
      </c>
      <c r="M2269" t="b">
        <v>0</v>
      </c>
      <c r="N2269" t="b">
        <v>1</v>
      </c>
      <c r="O2269" t="str">
        <f>_xlfn.XLOOKUP(WB_cost[[#This Row],[Склад]]&amp;WB_cost[[#This Row],[Тип поставки]],StatTbl[Join],StatTbl[Status])</f>
        <v>Игнорируем</v>
      </c>
    </row>
    <row r="2270" spans="4:15" x14ac:dyDescent="0.45">
      <c r="D2270" t="s">
        <v>261</v>
      </c>
      <c r="E2270" t="s">
        <v>54</v>
      </c>
      <c r="F2270" t="s">
        <v>108</v>
      </c>
      <c r="M2270" t="b">
        <v>0</v>
      </c>
      <c r="N2270" t="b">
        <v>1</v>
      </c>
      <c r="O2270" t="str">
        <f>_xlfn.XLOOKUP(WB_cost[[#This Row],[Склад]]&amp;WB_cost[[#This Row],[Тип поставки]],StatTbl[Join],StatTbl[Status])</f>
        <v>Игнорируем</v>
      </c>
    </row>
    <row r="2271" spans="4:15" x14ac:dyDescent="0.45">
      <c r="D2271" t="s">
        <v>262</v>
      </c>
      <c r="E2271" t="s">
        <v>54</v>
      </c>
      <c r="F2271" t="s">
        <v>108</v>
      </c>
      <c r="M2271" t="b">
        <v>0</v>
      </c>
      <c r="N2271" t="b">
        <v>1</v>
      </c>
      <c r="O2271" t="str">
        <f>_xlfn.XLOOKUP(WB_cost[[#This Row],[Склад]]&amp;WB_cost[[#This Row],[Тип поставки]],StatTbl[Join],StatTbl[Status])</f>
        <v>Игнорируем</v>
      </c>
    </row>
    <row r="2272" spans="4:15" x14ac:dyDescent="0.45">
      <c r="D2272" t="s">
        <v>263</v>
      </c>
      <c r="E2272" t="s">
        <v>54</v>
      </c>
      <c r="F2272" t="s">
        <v>108</v>
      </c>
      <c r="M2272" t="b">
        <v>0</v>
      </c>
      <c r="N2272" t="b">
        <v>1</v>
      </c>
      <c r="O2272" t="str">
        <f>_xlfn.XLOOKUP(WB_cost[[#This Row],[Склад]]&amp;WB_cost[[#This Row],[Тип поставки]],StatTbl[Join],StatTbl[Status])</f>
        <v>Игнорируем</v>
      </c>
    </row>
    <row r="2273" spans="4:15" x14ac:dyDescent="0.45">
      <c r="D2273" t="s">
        <v>264</v>
      </c>
      <c r="E2273" t="s">
        <v>54</v>
      </c>
      <c r="F2273" t="s">
        <v>108</v>
      </c>
      <c r="M2273" t="b">
        <v>0</v>
      </c>
      <c r="N2273" t="b">
        <v>1</v>
      </c>
      <c r="O2273" t="str">
        <f>_xlfn.XLOOKUP(WB_cost[[#This Row],[Склад]]&amp;WB_cost[[#This Row],[Тип поставки]],StatTbl[Join],StatTbl[Status])</f>
        <v>Игнорируем</v>
      </c>
    </row>
    <row r="2274" spans="4:15" x14ac:dyDescent="0.45">
      <c r="D2274" t="s">
        <v>285</v>
      </c>
      <c r="E2274" t="s">
        <v>54</v>
      </c>
      <c r="F2274" t="s">
        <v>108</v>
      </c>
      <c r="M2274" t="b">
        <v>0</v>
      </c>
      <c r="N2274" t="b">
        <v>1</v>
      </c>
      <c r="O2274" t="str">
        <f>_xlfn.XLOOKUP(WB_cost[[#This Row],[Склад]]&amp;WB_cost[[#This Row],[Тип поставки]],StatTbl[Join],StatTbl[Status])</f>
        <v>Игнорируем</v>
      </c>
    </row>
    <row r="2275" spans="4:15" x14ac:dyDescent="0.45">
      <c r="D2275" t="s">
        <v>286</v>
      </c>
      <c r="E2275" t="s">
        <v>54</v>
      </c>
      <c r="F2275" t="s">
        <v>108</v>
      </c>
      <c r="M2275" t="b">
        <v>0</v>
      </c>
      <c r="N2275" t="b">
        <v>1</v>
      </c>
      <c r="O2275" t="str">
        <f>_xlfn.XLOOKUP(WB_cost[[#This Row],[Склад]]&amp;WB_cost[[#This Row],[Тип поставки]],StatTbl[Join],StatTbl[Status])</f>
        <v>Игнорируем</v>
      </c>
    </row>
    <row r="2276" spans="4:15" x14ac:dyDescent="0.45">
      <c r="D2276" t="s">
        <v>287</v>
      </c>
      <c r="E2276" t="s">
        <v>54</v>
      </c>
      <c r="F2276" t="s">
        <v>108</v>
      </c>
      <c r="M2276" t="b">
        <v>0</v>
      </c>
      <c r="N2276" t="b">
        <v>1</v>
      </c>
      <c r="O2276" t="str">
        <f>_xlfn.XLOOKUP(WB_cost[[#This Row],[Склад]]&amp;WB_cost[[#This Row],[Тип поставки]],StatTbl[Join],StatTbl[Status])</f>
        <v>Игнорируем</v>
      </c>
    </row>
    <row r="2277" spans="4:15" x14ac:dyDescent="0.45">
      <c r="D2277" t="s">
        <v>288</v>
      </c>
      <c r="E2277" t="s">
        <v>54</v>
      </c>
      <c r="F2277" t="s">
        <v>108</v>
      </c>
      <c r="M2277" t="b">
        <v>0</v>
      </c>
      <c r="N2277" t="b">
        <v>1</v>
      </c>
      <c r="O2277" t="str">
        <f>_xlfn.XLOOKUP(WB_cost[[#This Row],[Склад]]&amp;WB_cost[[#This Row],[Тип поставки]],StatTbl[Join],StatTbl[Status])</f>
        <v>Игнорируем</v>
      </c>
    </row>
    <row r="2278" spans="4:15" x14ac:dyDescent="0.45">
      <c r="D2278" t="s">
        <v>289</v>
      </c>
      <c r="E2278" t="s">
        <v>54</v>
      </c>
      <c r="F2278" t="s">
        <v>108</v>
      </c>
      <c r="M2278" t="b">
        <v>0</v>
      </c>
      <c r="N2278" t="b">
        <v>1</v>
      </c>
      <c r="O2278" t="str">
        <f>_xlfn.XLOOKUP(WB_cost[[#This Row],[Склад]]&amp;WB_cost[[#This Row],[Тип поставки]],StatTbl[Join],StatTbl[Status])</f>
        <v>Игнорируем</v>
      </c>
    </row>
    <row r="2279" spans="4:15" x14ac:dyDescent="0.45">
      <c r="D2279" t="s">
        <v>353</v>
      </c>
      <c r="E2279" t="s">
        <v>54</v>
      </c>
      <c r="F2279" t="s">
        <v>108</v>
      </c>
      <c r="M2279" t="b">
        <v>0</v>
      </c>
      <c r="N2279" t="b">
        <v>1</v>
      </c>
      <c r="O2279" t="str">
        <f>_xlfn.XLOOKUP(WB_cost[[#This Row],[Склад]]&amp;WB_cost[[#This Row],[Тип поставки]],StatTbl[Join],StatTbl[Status])</f>
        <v>Игнорируем</v>
      </c>
    </row>
    <row r="2280" spans="4:15" x14ac:dyDescent="0.45">
      <c r="D2280" t="s">
        <v>354</v>
      </c>
      <c r="E2280" t="s">
        <v>54</v>
      </c>
      <c r="F2280" t="s">
        <v>108</v>
      </c>
      <c r="M2280" t="b">
        <v>0</v>
      </c>
      <c r="N2280" t="b">
        <v>1</v>
      </c>
      <c r="O2280" t="str">
        <f>_xlfn.XLOOKUP(WB_cost[[#This Row],[Склад]]&amp;WB_cost[[#This Row],[Тип поставки]],StatTbl[Join],StatTbl[Status])</f>
        <v>Игнорируем</v>
      </c>
    </row>
    <row r="2281" spans="4:15" x14ac:dyDescent="0.45">
      <c r="D2281" t="s">
        <v>357</v>
      </c>
      <c r="E2281" t="s">
        <v>54</v>
      </c>
      <c r="F2281" t="s">
        <v>108</v>
      </c>
      <c r="M2281" t="b">
        <v>0</v>
      </c>
      <c r="N2281" t="b">
        <v>1</v>
      </c>
      <c r="O2281" t="str">
        <f>_xlfn.XLOOKUP(WB_cost[[#This Row],[Склад]]&amp;WB_cost[[#This Row],[Тип поставки]],StatTbl[Join],StatTbl[Status])</f>
        <v>Игнорируем</v>
      </c>
    </row>
    <row r="2282" spans="4:15" x14ac:dyDescent="0.45">
      <c r="D2282" t="s">
        <v>358</v>
      </c>
      <c r="E2282" t="s">
        <v>54</v>
      </c>
      <c r="F2282" t="s">
        <v>108</v>
      </c>
      <c r="M2282" t="b">
        <v>0</v>
      </c>
      <c r="N2282" t="b">
        <v>1</v>
      </c>
      <c r="O2282" t="str">
        <f>_xlfn.XLOOKUP(WB_cost[[#This Row],[Склад]]&amp;WB_cost[[#This Row],[Тип поставки]],StatTbl[Join],StatTbl[Status])</f>
        <v>Игнорируем</v>
      </c>
    </row>
    <row r="2283" spans="4:15" x14ac:dyDescent="0.45">
      <c r="D2283" t="s">
        <v>359</v>
      </c>
      <c r="E2283" t="s">
        <v>54</v>
      </c>
      <c r="F2283" t="s">
        <v>108</v>
      </c>
      <c r="M2283" t="b">
        <v>0</v>
      </c>
      <c r="N2283" t="b">
        <v>1</v>
      </c>
      <c r="O2283" t="str">
        <f>_xlfn.XLOOKUP(WB_cost[[#This Row],[Склад]]&amp;WB_cost[[#This Row],[Тип поставки]],StatTbl[Join],StatTbl[Status])</f>
        <v>Игнорируем</v>
      </c>
    </row>
    <row r="2284" spans="4:15" x14ac:dyDescent="0.45">
      <c r="D2284" t="s">
        <v>260</v>
      </c>
      <c r="E2284" t="s">
        <v>54</v>
      </c>
      <c r="F2284" t="s">
        <v>6</v>
      </c>
      <c r="M2284" t="b">
        <v>0</v>
      </c>
      <c r="N2284" t="b">
        <v>1</v>
      </c>
      <c r="O2284" t="str">
        <f>_xlfn.XLOOKUP(WB_cost[[#This Row],[Склад]]&amp;WB_cost[[#This Row],[Тип поставки]],StatTbl[Join],StatTbl[Status])</f>
        <v>Игнорируем</v>
      </c>
    </row>
    <row r="2285" spans="4:15" x14ac:dyDescent="0.45">
      <c r="D2285" t="s">
        <v>261</v>
      </c>
      <c r="E2285" t="s">
        <v>54</v>
      </c>
      <c r="F2285" t="s">
        <v>6</v>
      </c>
      <c r="M2285" t="b">
        <v>0</v>
      </c>
      <c r="N2285" t="b">
        <v>1</v>
      </c>
      <c r="O2285" t="str">
        <f>_xlfn.XLOOKUP(WB_cost[[#This Row],[Склад]]&amp;WB_cost[[#This Row],[Тип поставки]],StatTbl[Join],StatTbl[Status])</f>
        <v>Игнорируем</v>
      </c>
    </row>
    <row r="2286" spans="4:15" x14ac:dyDescent="0.45">
      <c r="D2286" t="s">
        <v>262</v>
      </c>
      <c r="E2286" t="s">
        <v>54</v>
      </c>
      <c r="F2286" t="s">
        <v>6</v>
      </c>
      <c r="M2286" t="b">
        <v>0</v>
      </c>
      <c r="N2286" t="b">
        <v>1</v>
      </c>
      <c r="O2286" t="str">
        <f>_xlfn.XLOOKUP(WB_cost[[#This Row],[Склад]]&amp;WB_cost[[#This Row],[Тип поставки]],StatTbl[Join],StatTbl[Status])</f>
        <v>Игнорируем</v>
      </c>
    </row>
    <row r="2287" spans="4:15" x14ac:dyDescent="0.45">
      <c r="D2287" t="s">
        <v>263</v>
      </c>
      <c r="E2287" t="s">
        <v>54</v>
      </c>
      <c r="F2287" t="s">
        <v>6</v>
      </c>
      <c r="M2287" t="b">
        <v>0</v>
      </c>
      <c r="N2287" t="b">
        <v>1</v>
      </c>
      <c r="O2287" t="str">
        <f>_xlfn.XLOOKUP(WB_cost[[#This Row],[Склад]]&amp;WB_cost[[#This Row],[Тип поставки]],StatTbl[Join],StatTbl[Status])</f>
        <v>Игнорируем</v>
      </c>
    </row>
    <row r="2288" spans="4:15" x14ac:dyDescent="0.45">
      <c r="D2288" t="s">
        <v>264</v>
      </c>
      <c r="E2288" t="s">
        <v>54</v>
      </c>
      <c r="F2288" t="s">
        <v>6</v>
      </c>
      <c r="M2288" t="b">
        <v>0</v>
      </c>
      <c r="N2288" t="b">
        <v>1</v>
      </c>
      <c r="O2288" t="str">
        <f>_xlfn.XLOOKUP(WB_cost[[#This Row],[Склад]]&amp;WB_cost[[#This Row],[Тип поставки]],StatTbl[Join],StatTbl[Status])</f>
        <v>Игнорируем</v>
      </c>
    </row>
    <row r="2289" spans="4:15" x14ac:dyDescent="0.45">
      <c r="D2289" t="s">
        <v>285</v>
      </c>
      <c r="E2289" t="s">
        <v>54</v>
      </c>
      <c r="F2289" t="s">
        <v>6</v>
      </c>
      <c r="M2289" t="b">
        <v>0</v>
      </c>
      <c r="N2289" t="b">
        <v>1</v>
      </c>
      <c r="O2289" t="str">
        <f>_xlfn.XLOOKUP(WB_cost[[#This Row],[Склад]]&amp;WB_cost[[#This Row],[Тип поставки]],StatTbl[Join],StatTbl[Status])</f>
        <v>Игнорируем</v>
      </c>
    </row>
    <row r="2290" spans="4:15" x14ac:dyDescent="0.45">
      <c r="D2290" t="s">
        <v>286</v>
      </c>
      <c r="E2290" t="s">
        <v>54</v>
      </c>
      <c r="F2290" t="s">
        <v>6</v>
      </c>
      <c r="M2290" t="b">
        <v>0</v>
      </c>
      <c r="N2290" t="b">
        <v>1</v>
      </c>
      <c r="O2290" t="str">
        <f>_xlfn.XLOOKUP(WB_cost[[#This Row],[Склад]]&amp;WB_cost[[#This Row],[Тип поставки]],StatTbl[Join],StatTbl[Status])</f>
        <v>Игнорируем</v>
      </c>
    </row>
    <row r="2291" spans="4:15" x14ac:dyDescent="0.45">
      <c r="D2291" t="s">
        <v>287</v>
      </c>
      <c r="E2291" t="s">
        <v>54</v>
      </c>
      <c r="F2291" t="s">
        <v>6</v>
      </c>
      <c r="M2291" t="b">
        <v>0</v>
      </c>
      <c r="N2291" t="b">
        <v>1</v>
      </c>
      <c r="O2291" t="str">
        <f>_xlfn.XLOOKUP(WB_cost[[#This Row],[Склад]]&amp;WB_cost[[#This Row],[Тип поставки]],StatTbl[Join],StatTbl[Status])</f>
        <v>Игнорируем</v>
      </c>
    </row>
    <row r="2292" spans="4:15" x14ac:dyDescent="0.45">
      <c r="D2292" t="s">
        <v>288</v>
      </c>
      <c r="E2292" t="s">
        <v>54</v>
      </c>
      <c r="F2292" t="s">
        <v>6</v>
      </c>
      <c r="M2292" t="b">
        <v>0</v>
      </c>
      <c r="N2292" t="b">
        <v>1</v>
      </c>
      <c r="O2292" t="str">
        <f>_xlfn.XLOOKUP(WB_cost[[#This Row],[Склад]]&amp;WB_cost[[#This Row],[Тип поставки]],StatTbl[Join],StatTbl[Status])</f>
        <v>Игнорируем</v>
      </c>
    </row>
    <row r="2293" spans="4:15" x14ac:dyDescent="0.45">
      <c r="D2293" t="s">
        <v>289</v>
      </c>
      <c r="E2293" t="s">
        <v>54</v>
      </c>
      <c r="F2293" t="s">
        <v>6</v>
      </c>
      <c r="M2293" t="b">
        <v>0</v>
      </c>
      <c r="N2293" t="b">
        <v>1</v>
      </c>
      <c r="O2293" t="str">
        <f>_xlfn.XLOOKUP(WB_cost[[#This Row],[Склад]]&amp;WB_cost[[#This Row],[Тип поставки]],StatTbl[Join],StatTbl[Status])</f>
        <v>Игнорируем</v>
      </c>
    </row>
    <row r="2294" spans="4:15" x14ac:dyDescent="0.45">
      <c r="D2294" t="s">
        <v>353</v>
      </c>
      <c r="E2294" t="s">
        <v>54</v>
      </c>
      <c r="F2294" t="s">
        <v>6</v>
      </c>
      <c r="M2294" t="b">
        <v>0</v>
      </c>
      <c r="N2294" t="b">
        <v>1</v>
      </c>
      <c r="O2294" t="str">
        <f>_xlfn.XLOOKUP(WB_cost[[#This Row],[Склад]]&amp;WB_cost[[#This Row],[Тип поставки]],StatTbl[Join],StatTbl[Status])</f>
        <v>Игнорируем</v>
      </c>
    </row>
    <row r="2295" spans="4:15" x14ac:dyDescent="0.45">
      <c r="D2295" t="s">
        <v>354</v>
      </c>
      <c r="E2295" t="s">
        <v>54</v>
      </c>
      <c r="F2295" t="s">
        <v>6</v>
      </c>
      <c r="M2295" t="b">
        <v>0</v>
      </c>
      <c r="N2295" t="b">
        <v>1</v>
      </c>
      <c r="O2295" t="str">
        <f>_xlfn.XLOOKUP(WB_cost[[#This Row],[Склад]]&amp;WB_cost[[#This Row],[Тип поставки]],StatTbl[Join],StatTbl[Status])</f>
        <v>Игнорируем</v>
      </c>
    </row>
    <row r="2296" spans="4:15" x14ac:dyDescent="0.45">
      <c r="D2296" t="s">
        <v>357</v>
      </c>
      <c r="E2296" t="s">
        <v>54</v>
      </c>
      <c r="F2296" t="s">
        <v>6</v>
      </c>
      <c r="M2296" t="b">
        <v>0</v>
      </c>
      <c r="N2296" t="b">
        <v>1</v>
      </c>
      <c r="O2296" t="str">
        <f>_xlfn.XLOOKUP(WB_cost[[#This Row],[Склад]]&amp;WB_cost[[#This Row],[Тип поставки]],StatTbl[Join],StatTbl[Status])</f>
        <v>Игнорируем</v>
      </c>
    </row>
    <row r="2297" spans="4:15" x14ac:dyDescent="0.45">
      <c r="D2297" t="s">
        <v>358</v>
      </c>
      <c r="E2297" t="s">
        <v>54</v>
      </c>
      <c r="F2297" t="s">
        <v>6</v>
      </c>
      <c r="M2297" t="b">
        <v>0</v>
      </c>
      <c r="N2297" t="b">
        <v>1</v>
      </c>
      <c r="O2297" t="str">
        <f>_xlfn.XLOOKUP(WB_cost[[#This Row],[Склад]]&amp;WB_cost[[#This Row],[Тип поставки]],StatTbl[Join],StatTbl[Status])</f>
        <v>Игнорируем</v>
      </c>
    </row>
    <row r="2298" spans="4:15" x14ac:dyDescent="0.45">
      <c r="D2298" t="s">
        <v>359</v>
      </c>
      <c r="E2298" t="s">
        <v>54</v>
      </c>
      <c r="F2298" t="s">
        <v>6</v>
      </c>
      <c r="M2298" t="b">
        <v>0</v>
      </c>
      <c r="N2298" t="b">
        <v>1</v>
      </c>
      <c r="O2298" t="str">
        <f>_xlfn.XLOOKUP(WB_cost[[#This Row],[Склад]]&amp;WB_cost[[#This Row],[Тип поставки]],StatTbl[Join],StatTbl[Status])</f>
        <v>Игнорируем</v>
      </c>
    </row>
    <row r="2299" spans="4:15" x14ac:dyDescent="0.45">
      <c r="D2299" t="s">
        <v>260</v>
      </c>
      <c r="E2299" t="s">
        <v>55</v>
      </c>
      <c r="F2299" t="s">
        <v>107</v>
      </c>
      <c r="M2299" t="b">
        <v>1</v>
      </c>
      <c r="N2299" t="b">
        <v>1</v>
      </c>
      <c r="O2299" t="str">
        <f>_xlfn.XLOOKUP(WB_cost[[#This Row],[Склад]]&amp;WB_cost[[#This Row],[Тип поставки]],StatTbl[Join],StatTbl[Status])</f>
        <v>Игнорируем</v>
      </c>
    </row>
    <row r="2300" spans="4:15" x14ac:dyDescent="0.45">
      <c r="D2300" t="s">
        <v>261</v>
      </c>
      <c r="E2300" t="s">
        <v>55</v>
      </c>
      <c r="F2300" t="s">
        <v>107</v>
      </c>
      <c r="M2300" t="b">
        <v>1</v>
      </c>
      <c r="N2300" t="b">
        <v>1</v>
      </c>
      <c r="O2300" t="str">
        <f>_xlfn.XLOOKUP(WB_cost[[#This Row],[Склад]]&amp;WB_cost[[#This Row],[Тип поставки]],StatTbl[Join],StatTbl[Status])</f>
        <v>Игнорируем</v>
      </c>
    </row>
    <row r="2301" spans="4:15" x14ac:dyDescent="0.45">
      <c r="D2301" t="s">
        <v>262</v>
      </c>
      <c r="E2301" t="s">
        <v>55</v>
      </c>
      <c r="F2301" t="s">
        <v>107</v>
      </c>
      <c r="M2301" t="b">
        <v>1</v>
      </c>
      <c r="N2301" t="b">
        <v>1</v>
      </c>
      <c r="O2301" t="str">
        <f>_xlfn.XLOOKUP(WB_cost[[#This Row],[Склад]]&amp;WB_cost[[#This Row],[Тип поставки]],StatTbl[Join],StatTbl[Status])</f>
        <v>Игнорируем</v>
      </c>
    </row>
    <row r="2302" spans="4:15" x14ac:dyDescent="0.45">
      <c r="D2302" t="s">
        <v>263</v>
      </c>
      <c r="E2302" t="s">
        <v>55</v>
      </c>
      <c r="F2302" t="s">
        <v>107</v>
      </c>
      <c r="M2302" t="b">
        <v>1</v>
      </c>
      <c r="N2302" t="b">
        <v>1</v>
      </c>
      <c r="O2302" t="str">
        <f>_xlfn.XLOOKUP(WB_cost[[#This Row],[Склад]]&amp;WB_cost[[#This Row],[Тип поставки]],StatTbl[Join],StatTbl[Status])</f>
        <v>Игнорируем</v>
      </c>
    </row>
    <row r="2303" spans="4:15" x14ac:dyDescent="0.45">
      <c r="D2303" t="s">
        <v>264</v>
      </c>
      <c r="E2303" t="s">
        <v>55</v>
      </c>
      <c r="F2303" t="s">
        <v>107</v>
      </c>
      <c r="M2303" t="b">
        <v>1</v>
      </c>
      <c r="N2303" t="b">
        <v>1</v>
      </c>
      <c r="O2303" t="str">
        <f>_xlfn.XLOOKUP(WB_cost[[#This Row],[Склад]]&amp;WB_cost[[#This Row],[Тип поставки]],StatTbl[Join],StatTbl[Status])</f>
        <v>Игнорируем</v>
      </c>
    </row>
    <row r="2304" spans="4:15" x14ac:dyDescent="0.45">
      <c r="D2304" t="s">
        <v>285</v>
      </c>
      <c r="E2304" t="s">
        <v>55</v>
      </c>
      <c r="F2304" t="s">
        <v>107</v>
      </c>
      <c r="M2304" t="b">
        <v>1</v>
      </c>
      <c r="N2304" t="b">
        <v>1</v>
      </c>
      <c r="O2304" t="str">
        <f>_xlfn.XLOOKUP(WB_cost[[#This Row],[Склад]]&amp;WB_cost[[#This Row],[Тип поставки]],StatTbl[Join],StatTbl[Status])</f>
        <v>Игнорируем</v>
      </c>
    </row>
    <row r="2305" spans="4:15" x14ac:dyDescent="0.45">
      <c r="D2305" t="s">
        <v>286</v>
      </c>
      <c r="E2305" t="s">
        <v>55</v>
      </c>
      <c r="F2305" t="s">
        <v>107</v>
      </c>
      <c r="M2305" t="b">
        <v>1</v>
      </c>
      <c r="N2305" t="b">
        <v>1</v>
      </c>
      <c r="O2305" t="str">
        <f>_xlfn.XLOOKUP(WB_cost[[#This Row],[Склад]]&amp;WB_cost[[#This Row],[Тип поставки]],StatTbl[Join],StatTbl[Status])</f>
        <v>Игнорируем</v>
      </c>
    </row>
    <row r="2306" spans="4:15" x14ac:dyDescent="0.45">
      <c r="D2306" t="s">
        <v>287</v>
      </c>
      <c r="E2306" t="s">
        <v>55</v>
      </c>
      <c r="F2306" t="s">
        <v>107</v>
      </c>
      <c r="M2306" t="b">
        <v>1</v>
      </c>
      <c r="N2306" t="b">
        <v>1</v>
      </c>
      <c r="O2306" t="str">
        <f>_xlfn.XLOOKUP(WB_cost[[#This Row],[Склад]]&amp;WB_cost[[#This Row],[Тип поставки]],StatTbl[Join],StatTbl[Status])</f>
        <v>Игнорируем</v>
      </c>
    </row>
    <row r="2307" spans="4:15" x14ac:dyDescent="0.45">
      <c r="D2307" t="s">
        <v>288</v>
      </c>
      <c r="E2307" t="s">
        <v>55</v>
      </c>
      <c r="F2307" t="s">
        <v>107</v>
      </c>
      <c r="M2307" t="b">
        <v>1</v>
      </c>
      <c r="N2307" t="b">
        <v>1</v>
      </c>
      <c r="O2307" t="str">
        <f>_xlfn.XLOOKUP(WB_cost[[#This Row],[Склад]]&amp;WB_cost[[#This Row],[Тип поставки]],StatTbl[Join],StatTbl[Status])</f>
        <v>Игнорируем</v>
      </c>
    </row>
    <row r="2308" spans="4:15" x14ac:dyDescent="0.45">
      <c r="D2308" t="s">
        <v>289</v>
      </c>
      <c r="E2308" t="s">
        <v>55</v>
      </c>
      <c r="F2308" t="s">
        <v>107</v>
      </c>
      <c r="M2308" t="b">
        <v>1</v>
      </c>
      <c r="N2308" t="b">
        <v>1</v>
      </c>
      <c r="O2308" t="str">
        <f>_xlfn.XLOOKUP(WB_cost[[#This Row],[Склад]]&amp;WB_cost[[#This Row],[Тип поставки]],StatTbl[Join],StatTbl[Status])</f>
        <v>Игнорируем</v>
      </c>
    </row>
    <row r="2309" spans="4:15" x14ac:dyDescent="0.45">
      <c r="D2309" t="s">
        <v>353</v>
      </c>
      <c r="E2309" t="s">
        <v>55</v>
      </c>
      <c r="F2309" t="s">
        <v>107</v>
      </c>
      <c r="M2309" t="b">
        <v>1</v>
      </c>
      <c r="N2309" t="b">
        <v>1</v>
      </c>
      <c r="O2309" t="str">
        <f>_xlfn.XLOOKUP(WB_cost[[#This Row],[Склад]]&amp;WB_cost[[#This Row],[Тип поставки]],StatTbl[Join],StatTbl[Status])</f>
        <v>Игнорируем</v>
      </c>
    </row>
    <row r="2310" spans="4:15" x14ac:dyDescent="0.45">
      <c r="D2310" t="s">
        <v>354</v>
      </c>
      <c r="E2310" t="s">
        <v>55</v>
      </c>
      <c r="F2310" t="s">
        <v>107</v>
      </c>
      <c r="M2310" t="b">
        <v>1</v>
      </c>
      <c r="N2310" t="b">
        <v>1</v>
      </c>
      <c r="O2310" t="str">
        <f>_xlfn.XLOOKUP(WB_cost[[#This Row],[Склад]]&amp;WB_cost[[#This Row],[Тип поставки]],StatTbl[Join],StatTbl[Status])</f>
        <v>Игнорируем</v>
      </c>
    </row>
    <row r="2311" spans="4:15" x14ac:dyDescent="0.45">
      <c r="D2311" t="s">
        <v>357</v>
      </c>
      <c r="E2311" t="s">
        <v>55</v>
      </c>
      <c r="F2311" t="s">
        <v>107</v>
      </c>
      <c r="M2311" t="b">
        <v>1</v>
      </c>
      <c r="N2311" t="b">
        <v>1</v>
      </c>
      <c r="O2311" t="str">
        <f>_xlfn.XLOOKUP(WB_cost[[#This Row],[Склад]]&amp;WB_cost[[#This Row],[Тип поставки]],StatTbl[Join],StatTbl[Status])</f>
        <v>Игнорируем</v>
      </c>
    </row>
    <row r="2312" spans="4:15" x14ac:dyDescent="0.45">
      <c r="D2312" t="s">
        <v>358</v>
      </c>
      <c r="E2312" t="s">
        <v>55</v>
      </c>
      <c r="F2312" t="s">
        <v>107</v>
      </c>
      <c r="M2312" t="b">
        <v>1</v>
      </c>
      <c r="N2312" t="b">
        <v>1</v>
      </c>
      <c r="O2312" t="str">
        <f>_xlfn.XLOOKUP(WB_cost[[#This Row],[Склад]]&amp;WB_cost[[#This Row],[Тип поставки]],StatTbl[Join],StatTbl[Status])</f>
        <v>Игнорируем</v>
      </c>
    </row>
    <row r="2313" spans="4:15" x14ac:dyDescent="0.45">
      <c r="D2313" t="s">
        <v>359</v>
      </c>
      <c r="E2313" t="s">
        <v>55</v>
      </c>
      <c r="F2313" t="s">
        <v>107</v>
      </c>
      <c r="M2313" t="b">
        <v>1</v>
      </c>
      <c r="N2313" t="b">
        <v>1</v>
      </c>
      <c r="O2313" t="str">
        <f>_xlfn.XLOOKUP(WB_cost[[#This Row],[Склад]]&amp;WB_cost[[#This Row],[Тип поставки]],StatTbl[Join],StatTbl[Status])</f>
        <v>Игнорируем</v>
      </c>
    </row>
    <row r="2314" spans="4:15" x14ac:dyDescent="0.45">
      <c r="D2314" t="s">
        <v>260</v>
      </c>
      <c r="E2314" t="s">
        <v>55</v>
      </c>
      <c r="F2314" t="s">
        <v>108</v>
      </c>
      <c r="M2314" t="b">
        <v>0</v>
      </c>
      <c r="N2314" t="b">
        <v>1</v>
      </c>
      <c r="O2314" t="str">
        <f>_xlfn.XLOOKUP(WB_cost[[#This Row],[Склад]]&amp;WB_cost[[#This Row],[Тип поставки]],StatTbl[Join],StatTbl[Status])</f>
        <v>Игнорируем</v>
      </c>
    </row>
    <row r="2315" spans="4:15" x14ac:dyDescent="0.45">
      <c r="D2315" t="s">
        <v>261</v>
      </c>
      <c r="E2315" t="s">
        <v>55</v>
      </c>
      <c r="F2315" t="s">
        <v>108</v>
      </c>
      <c r="M2315" t="b">
        <v>0</v>
      </c>
      <c r="N2315" t="b">
        <v>1</v>
      </c>
      <c r="O2315" t="str">
        <f>_xlfn.XLOOKUP(WB_cost[[#This Row],[Склад]]&amp;WB_cost[[#This Row],[Тип поставки]],StatTbl[Join],StatTbl[Status])</f>
        <v>Игнорируем</v>
      </c>
    </row>
    <row r="2316" spans="4:15" x14ac:dyDescent="0.45">
      <c r="D2316" t="s">
        <v>262</v>
      </c>
      <c r="E2316" t="s">
        <v>55</v>
      </c>
      <c r="F2316" t="s">
        <v>108</v>
      </c>
      <c r="M2316" t="b">
        <v>0</v>
      </c>
      <c r="N2316" t="b">
        <v>1</v>
      </c>
      <c r="O2316" t="str">
        <f>_xlfn.XLOOKUP(WB_cost[[#This Row],[Склад]]&amp;WB_cost[[#This Row],[Тип поставки]],StatTbl[Join],StatTbl[Status])</f>
        <v>Игнорируем</v>
      </c>
    </row>
    <row r="2317" spans="4:15" x14ac:dyDescent="0.45">
      <c r="D2317" t="s">
        <v>263</v>
      </c>
      <c r="E2317" t="s">
        <v>55</v>
      </c>
      <c r="F2317" t="s">
        <v>108</v>
      </c>
      <c r="M2317" t="b">
        <v>0</v>
      </c>
      <c r="N2317" t="b">
        <v>1</v>
      </c>
      <c r="O2317" t="str">
        <f>_xlfn.XLOOKUP(WB_cost[[#This Row],[Склад]]&amp;WB_cost[[#This Row],[Тип поставки]],StatTbl[Join],StatTbl[Status])</f>
        <v>Игнорируем</v>
      </c>
    </row>
    <row r="2318" spans="4:15" x14ac:dyDescent="0.45">
      <c r="D2318" t="s">
        <v>264</v>
      </c>
      <c r="E2318" t="s">
        <v>55</v>
      </c>
      <c r="F2318" t="s">
        <v>108</v>
      </c>
      <c r="M2318" t="b">
        <v>0</v>
      </c>
      <c r="N2318" t="b">
        <v>1</v>
      </c>
      <c r="O2318" t="str">
        <f>_xlfn.XLOOKUP(WB_cost[[#This Row],[Склад]]&amp;WB_cost[[#This Row],[Тип поставки]],StatTbl[Join],StatTbl[Status])</f>
        <v>Игнорируем</v>
      </c>
    </row>
    <row r="2319" spans="4:15" x14ac:dyDescent="0.45">
      <c r="D2319" t="s">
        <v>285</v>
      </c>
      <c r="E2319" t="s">
        <v>55</v>
      </c>
      <c r="F2319" t="s">
        <v>108</v>
      </c>
      <c r="M2319" t="b">
        <v>0</v>
      </c>
      <c r="N2319" t="b">
        <v>1</v>
      </c>
      <c r="O2319" t="str">
        <f>_xlfn.XLOOKUP(WB_cost[[#This Row],[Склад]]&amp;WB_cost[[#This Row],[Тип поставки]],StatTbl[Join],StatTbl[Status])</f>
        <v>Игнорируем</v>
      </c>
    </row>
    <row r="2320" spans="4:15" x14ac:dyDescent="0.45">
      <c r="D2320" t="s">
        <v>286</v>
      </c>
      <c r="E2320" t="s">
        <v>55</v>
      </c>
      <c r="F2320" t="s">
        <v>108</v>
      </c>
      <c r="M2320" t="b">
        <v>0</v>
      </c>
      <c r="N2320" t="b">
        <v>1</v>
      </c>
      <c r="O2320" t="str">
        <f>_xlfn.XLOOKUP(WB_cost[[#This Row],[Склад]]&amp;WB_cost[[#This Row],[Тип поставки]],StatTbl[Join],StatTbl[Status])</f>
        <v>Игнорируем</v>
      </c>
    </row>
    <row r="2321" spans="4:15" x14ac:dyDescent="0.45">
      <c r="D2321" t="s">
        <v>287</v>
      </c>
      <c r="E2321" t="s">
        <v>55</v>
      </c>
      <c r="F2321" t="s">
        <v>108</v>
      </c>
      <c r="M2321" t="b">
        <v>0</v>
      </c>
      <c r="N2321" t="b">
        <v>1</v>
      </c>
      <c r="O2321" t="str">
        <f>_xlfn.XLOOKUP(WB_cost[[#This Row],[Склад]]&amp;WB_cost[[#This Row],[Тип поставки]],StatTbl[Join],StatTbl[Status])</f>
        <v>Игнорируем</v>
      </c>
    </row>
    <row r="2322" spans="4:15" x14ac:dyDescent="0.45">
      <c r="D2322" t="s">
        <v>288</v>
      </c>
      <c r="E2322" t="s">
        <v>55</v>
      </c>
      <c r="F2322" t="s">
        <v>108</v>
      </c>
      <c r="M2322" t="b">
        <v>0</v>
      </c>
      <c r="N2322" t="b">
        <v>1</v>
      </c>
      <c r="O2322" t="str">
        <f>_xlfn.XLOOKUP(WB_cost[[#This Row],[Склад]]&amp;WB_cost[[#This Row],[Тип поставки]],StatTbl[Join],StatTbl[Status])</f>
        <v>Игнорируем</v>
      </c>
    </row>
    <row r="2323" spans="4:15" x14ac:dyDescent="0.45">
      <c r="D2323" t="s">
        <v>289</v>
      </c>
      <c r="E2323" t="s">
        <v>55</v>
      </c>
      <c r="F2323" t="s">
        <v>108</v>
      </c>
      <c r="M2323" t="b">
        <v>0</v>
      </c>
      <c r="N2323" t="b">
        <v>1</v>
      </c>
      <c r="O2323" t="str">
        <f>_xlfn.XLOOKUP(WB_cost[[#This Row],[Склад]]&amp;WB_cost[[#This Row],[Тип поставки]],StatTbl[Join],StatTbl[Status])</f>
        <v>Игнорируем</v>
      </c>
    </row>
    <row r="2324" spans="4:15" x14ac:dyDescent="0.45">
      <c r="D2324" t="s">
        <v>353</v>
      </c>
      <c r="E2324" t="s">
        <v>55</v>
      </c>
      <c r="F2324" t="s">
        <v>108</v>
      </c>
      <c r="M2324" t="b">
        <v>0</v>
      </c>
      <c r="N2324" t="b">
        <v>1</v>
      </c>
      <c r="O2324" t="str">
        <f>_xlfn.XLOOKUP(WB_cost[[#This Row],[Склад]]&amp;WB_cost[[#This Row],[Тип поставки]],StatTbl[Join],StatTbl[Status])</f>
        <v>Игнорируем</v>
      </c>
    </row>
    <row r="2325" spans="4:15" x14ac:dyDescent="0.45">
      <c r="D2325" t="s">
        <v>354</v>
      </c>
      <c r="E2325" t="s">
        <v>55</v>
      </c>
      <c r="F2325" t="s">
        <v>108</v>
      </c>
      <c r="M2325" t="b">
        <v>0</v>
      </c>
      <c r="N2325" t="b">
        <v>1</v>
      </c>
      <c r="O2325" t="str">
        <f>_xlfn.XLOOKUP(WB_cost[[#This Row],[Склад]]&amp;WB_cost[[#This Row],[Тип поставки]],StatTbl[Join],StatTbl[Status])</f>
        <v>Игнорируем</v>
      </c>
    </row>
    <row r="2326" spans="4:15" x14ac:dyDescent="0.45">
      <c r="D2326" t="s">
        <v>357</v>
      </c>
      <c r="E2326" t="s">
        <v>55</v>
      </c>
      <c r="F2326" t="s">
        <v>108</v>
      </c>
      <c r="M2326" t="b">
        <v>0</v>
      </c>
      <c r="N2326" t="b">
        <v>1</v>
      </c>
      <c r="O2326" t="str">
        <f>_xlfn.XLOOKUP(WB_cost[[#This Row],[Склад]]&amp;WB_cost[[#This Row],[Тип поставки]],StatTbl[Join],StatTbl[Status])</f>
        <v>Игнорируем</v>
      </c>
    </row>
    <row r="2327" spans="4:15" x14ac:dyDescent="0.45">
      <c r="D2327" t="s">
        <v>358</v>
      </c>
      <c r="E2327" t="s">
        <v>55</v>
      </c>
      <c r="F2327" t="s">
        <v>108</v>
      </c>
      <c r="M2327" t="b">
        <v>0</v>
      </c>
      <c r="N2327" t="b">
        <v>1</v>
      </c>
      <c r="O2327" t="str">
        <f>_xlfn.XLOOKUP(WB_cost[[#This Row],[Склад]]&amp;WB_cost[[#This Row],[Тип поставки]],StatTbl[Join],StatTbl[Status])</f>
        <v>Игнорируем</v>
      </c>
    </row>
    <row r="2328" spans="4:15" x14ac:dyDescent="0.45">
      <c r="D2328" t="s">
        <v>359</v>
      </c>
      <c r="E2328" t="s">
        <v>55</v>
      </c>
      <c r="F2328" t="s">
        <v>108</v>
      </c>
      <c r="M2328" t="b">
        <v>0</v>
      </c>
      <c r="N2328" t="b">
        <v>1</v>
      </c>
      <c r="O2328" t="str">
        <f>_xlfn.XLOOKUP(WB_cost[[#This Row],[Склад]]&amp;WB_cost[[#This Row],[Тип поставки]],StatTbl[Join],StatTbl[Status])</f>
        <v>Игнорируем</v>
      </c>
    </row>
    <row r="2329" spans="4:15" x14ac:dyDescent="0.45">
      <c r="D2329" t="s">
        <v>260</v>
      </c>
      <c r="E2329" t="s">
        <v>55</v>
      </c>
      <c r="F2329" t="s">
        <v>6</v>
      </c>
      <c r="M2329" t="b">
        <v>0</v>
      </c>
      <c r="N2329" t="b">
        <v>1</v>
      </c>
      <c r="O2329" t="str">
        <f>_xlfn.XLOOKUP(WB_cost[[#This Row],[Склад]]&amp;WB_cost[[#This Row],[Тип поставки]],StatTbl[Join],StatTbl[Status])</f>
        <v>Игнорируем</v>
      </c>
    </row>
    <row r="2330" spans="4:15" x14ac:dyDescent="0.45">
      <c r="D2330" t="s">
        <v>261</v>
      </c>
      <c r="E2330" t="s">
        <v>55</v>
      </c>
      <c r="F2330" t="s">
        <v>6</v>
      </c>
      <c r="M2330" t="b">
        <v>0</v>
      </c>
      <c r="N2330" t="b">
        <v>1</v>
      </c>
      <c r="O2330" t="str">
        <f>_xlfn.XLOOKUP(WB_cost[[#This Row],[Склад]]&amp;WB_cost[[#This Row],[Тип поставки]],StatTbl[Join],StatTbl[Status])</f>
        <v>Игнорируем</v>
      </c>
    </row>
    <row r="2331" spans="4:15" x14ac:dyDescent="0.45">
      <c r="D2331" t="s">
        <v>262</v>
      </c>
      <c r="E2331" t="s">
        <v>55</v>
      </c>
      <c r="F2331" t="s">
        <v>6</v>
      </c>
      <c r="M2331" t="b">
        <v>0</v>
      </c>
      <c r="N2331" t="b">
        <v>1</v>
      </c>
      <c r="O2331" t="str">
        <f>_xlfn.XLOOKUP(WB_cost[[#This Row],[Склад]]&amp;WB_cost[[#This Row],[Тип поставки]],StatTbl[Join],StatTbl[Status])</f>
        <v>Игнорируем</v>
      </c>
    </row>
    <row r="2332" spans="4:15" x14ac:dyDescent="0.45">
      <c r="D2332" t="s">
        <v>263</v>
      </c>
      <c r="E2332" t="s">
        <v>55</v>
      </c>
      <c r="F2332" t="s">
        <v>6</v>
      </c>
      <c r="M2332" t="b">
        <v>0</v>
      </c>
      <c r="N2332" t="b">
        <v>1</v>
      </c>
      <c r="O2332" t="str">
        <f>_xlfn.XLOOKUP(WB_cost[[#This Row],[Склад]]&amp;WB_cost[[#This Row],[Тип поставки]],StatTbl[Join],StatTbl[Status])</f>
        <v>Игнорируем</v>
      </c>
    </row>
    <row r="2333" spans="4:15" x14ac:dyDescent="0.45">
      <c r="D2333" t="s">
        <v>264</v>
      </c>
      <c r="E2333" t="s">
        <v>55</v>
      </c>
      <c r="F2333" t="s">
        <v>6</v>
      </c>
      <c r="M2333" t="b">
        <v>0</v>
      </c>
      <c r="N2333" t="b">
        <v>1</v>
      </c>
      <c r="O2333" t="str">
        <f>_xlfn.XLOOKUP(WB_cost[[#This Row],[Склад]]&amp;WB_cost[[#This Row],[Тип поставки]],StatTbl[Join],StatTbl[Status])</f>
        <v>Игнорируем</v>
      </c>
    </row>
    <row r="2334" spans="4:15" x14ac:dyDescent="0.45">
      <c r="D2334" t="s">
        <v>285</v>
      </c>
      <c r="E2334" t="s">
        <v>55</v>
      </c>
      <c r="F2334" t="s">
        <v>6</v>
      </c>
      <c r="M2334" t="b">
        <v>0</v>
      </c>
      <c r="N2334" t="b">
        <v>1</v>
      </c>
      <c r="O2334" t="str">
        <f>_xlfn.XLOOKUP(WB_cost[[#This Row],[Склад]]&amp;WB_cost[[#This Row],[Тип поставки]],StatTbl[Join],StatTbl[Status])</f>
        <v>Игнорируем</v>
      </c>
    </row>
    <row r="2335" spans="4:15" x14ac:dyDescent="0.45">
      <c r="D2335" t="s">
        <v>286</v>
      </c>
      <c r="E2335" t="s">
        <v>55</v>
      </c>
      <c r="F2335" t="s">
        <v>6</v>
      </c>
      <c r="M2335" t="b">
        <v>0</v>
      </c>
      <c r="N2335" t="b">
        <v>1</v>
      </c>
      <c r="O2335" t="str">
        <f>_xlfn.XLOOKUP(WB_cost[[#This Row],[Склад]]&amp;WB_cost[[#This Row],[Тип поставки]],StatTbl[Join],StatTbl[Status])</f>
        <v>Игнорируем</v>
      </c>
    </row>
    <row r="2336" spans="4:15" x14ac:dyDescent="0.45">
      <c r="D2336" t="s">
        <v>287</v>
      </c>
      <c r="E2336" t="s">
        <v>55</v>
      </c>
      <c r="F2336" t="s">
        <v>6</v>
      </c>
      <c r="M2336" t="b">
        <v>0</v>
      </c>
      <c r="N2336" t="b">
        <v>1</v>
      </c>
      <c r="O2336" t="str">
        <f>_xlfn.XLOOKUP(WB_cost[[#This Row],[Склад]]&amp;WB_cost[[#This Row],[Тип поставки]],StatTbl[Join],StatTbl[Status])</f>
        <v>Игнорируем</v>
      </c>
    </row>
    <row r="2337" spans="4:15" x14ac:dyDescent="0.45">
      <c r="D2337" t="s">
        <v>288</v>
      </c>
      <c r="E2337" t="s">
        <v>55</v>
      </c>
      <c r="F2337" t="s">
        <v>6</v>
      </c>
      <c r="M2337" t="b">
        <v>0</v>
      </c>
      <c r="N2337" t="b">
        <v>1</v>
      </c>
      <c r="O2337" t="str">
        <f>_xlfn.XLOOKUP(WB_cost[[#This Row],[Склад]]&amp;WB_cost[[#This Row],[Тип поставки]],StatTbl[Join],StatTbl[Status])</f>
        <v>Игнорируем</v>
      </c>
    </row>
    <row r="2338" spans="4:15" x14ac:dyDescent="0.45">
      <c r="D2338" t="s">
        <v>289</v>
      </c>
      <c r="E2338" t="s">
        <v>55</v>
      </c>
      <c r="F2338" t="s">
        <v>6</v>
      </c>
      <c r="M2338" t="b">
        <v>0</v>
      </c>
      <c r="N2338" t="b">
        <v>1</v>
      </c>
      <c r="O2338" t="str">
        <f>_xlfn.XLOOKUP(WB_cost[[#This Row],[Склад]]&amp;WB_cost[[#This Row],[Тип поставки]],StatTbl[Join],StatTbl[Status])</f>
        <v>Игнорируем</v>
      </c>
    </row>
    <row r="2339" spans="4:15" x14ac:dyDescent="0.45">
      <c r="D2339" t="s">
        <v>353</v>
      </c>
      <c r="E2339" t="s">
        <v>55</v>
      </c>
      <c r="F2339" t="s">
        <v>6</v>
      </c>
      <c r="M2339" t="b">
        <v>0</v>
      </c>
      <c r="N2339" t="b">
        <v>1</v>
      </c>
      <c r="O2339" t="str">
        <f>_xlfn.XLOOKUP(WB_cost[[#This Row],[Склад]]&amp;WB_cost[[#This Row],[Тип поставки]],StatTbl[Join],StatTbl[Status])</f>
        <v>Игнорируем</v>
      </c>
    </row>
    <row r="2340" spans="4:15" x14ac:dyDescent="0.45">
      <c r="D2340" t="s">
        <v>354</v>
      </c>
      <c r="E2340" t="s">
        <v>55</v>
      </c>
      <c r="F2340" t="s">
        <v>6</v>
      </c>
      <c r="M2340" t="b">
        <v>0</v>
      </c>
      <c r="N2340" t="b">
        <v>1</v>
      </c>
      <c r="O2340" t="str">
        <f>_xlfn.XLOOKUP(WB_cost[[#This Row],[Склад]]&amp;WB_cost[[#This Row],[Тип поставки]],StatTbl[Join],StatTbl[Status])</f>
        <v>Игнорируем</v>
      </c>
    </row>
    <row r="2341" spans="4:15" x14ac:dyDescent="0.45">
      <c r="D2341" t="s">
        <v>357</v>
      </c>
      <c r="E2341" t="s">
        <v>55</v>
      </c>
      <c r="F2341" t="s">
        <v>6</v>
      </c>
      <c r="M2341" t="b">
        <v>0</v>
      </c>
      <c r="N2341" t="b">
        <v>1</v>
      </c>
      <c r="O2341" t="str">
        <f>_xlfn.XLOOKUP(WB_cost[[#This Row],[Склад]]&amp;WB_cost[[#This Row],[Тип поставки]],StatTbl[Join],StatTbl[Status])</f>
        <v>Игнорируем</v>
      </c>
    </row>
    <row r="2342" spans="4:15" x14ac:dyDescent="0.45">
      <c r="D2342" t="s">
        <v>358</v>
      </c>
      <c r="E2342" t="s">
        <v>55</v>
      </c>
      <c r="F2342" t="s">
        <v>6</v>
      </c>
      <c r="M2342" t="b">
        <v>0</v>
      </c>
      <c r="N2342" t="b">
        <v>1</v>
      </c>
      <c r="O2342" t="str">
        <f>_xlfn.XLOOKUP(WB_cost[[#This Row],[Склад]]&amp;WB_cost[[#This Row],[Тип поставки]],StatTbl[Join],StatTbl[Status])</f>
        <v>Игнорируем</v>
      </c>
    </row>
    <row r="2343" spans="4:15" x14ac:dyDescent="0.45">
      <c r="D2343" t="s">
        <v>359</v>
      </c>
      <c r="E2343" t="s">
        <v>55</v>
      </c>
      <c r="F2343" t="s">
        <v>6</v>
      </c>
      <c r="M2343" t="b">
        <v>0</v>
      </c>
      <c r="N2343" t="b">
        <v>1</v>
      </c>
      <c r="O2343" t="str">
        <f>_xlfn.XLOOKUP(WB_cost[[#This Row],[Склад]]&amp;WB_cost[[#This Row],[Тип поставки]],StatTbl[Join],StatTbl[Status])</f>
        <v>Игнорируем</v>
      </c>
    </row>
    <row r="2344" spans="4:15" x14ac:dyDescent="0.45">
      <c r="D2344" t="s">
        <v>260</v>
      </c>
      <c r="E2344" t="s">
        <v>56</v>
      </c>
      <c r="F2344" t="s">
        <v>107</v>
      </c>
      <c r="M2344" t="b">
        <v>1</v>
      </c>
      <c r="N2344" t="b">
        <v>1</v>
      </c>
      <c r="O2344" t="str">
        <f>_xlfn.XLOOKUP(WB_cost[[#This Row],[Склад]]&amp;WB_cost[[#This Row],[Тип поставки]],StatTbl[Join],StatTbl[Status])</f>
        <v>Игнорируем</v>
      </c>
    </row>
    <row r="2345" spans="4:15" x14ac:dyDescent="0.45">
      <c r="D2345" t="s">
        <v>261</v>
      </c>
      <c r="E2345" t="s">
        <v>56</v>
      </c>
      <c r="F2345" t="s">
        <v>107</v>
      </c>
      <c r="M2345" t="b">
        <v>1</v>
      </c>
      <c r="N2345" t="b">
        <v>1</v>
      </c>
      <c r="O2345" t="str">
        <f>_xlfn.XLOOKUP(WB_cost[[#This Row],[Склад]]&amp;WB_cost[[#This Row],[Тип поставки]],StatTbl[Join],StatTbl[Status])</f>
        <v>Игнорируем</v>
      </c>
    </row>
    <row r="2346" spans="4:15" x14ac:dyDescent="0.45">
      <c r="D2346" t="s">
        <v>262</v>
      </c>
      <c r="E2346" t="s">
        <v>56</v>
      </c>
      <c r="F2346" t="s">
        <v>107</v>
      </c>
      <c r="M2346" t="b">
        <v>1</v>
      </c>
      <c r="N2346" t="b">
        <v>1</v>
      </c>
      <c r="O2346" t="str">
        <f>_xlfn.XLOOKUP(WB_cost[[#This Row],[Склад]]&amp;WB_cost[[#This Row],[Тип поставки]],StatTbl[Join],StatTbl[Status])</f>
        <v>Игнорируем</v>
      </c>
    </row>
    <row r="2347" spans="4:15" x14ac:dyDescent="0.45">
      <c r="D2347" t="s">
        <v>263</v>
      </c>
      <c r="E2347" t="s">
        <v>56</v>
      </c>
      <c r="F2347" t="s">
        <v>107</v>
      </c>
      <c r="M2347" t="b">
        <v>1</v>
      </c>
      <c r="N2347" t="b">
        <v>1</v>
      </c>
      <c r="O2347" t="str">
        <f>_xlfn.XLOOKUP(WB_cost[[#This Row],[Склад]]&amp;WB_cost[[#This Row],[Тип поставки]],StatTbl[Join],StatTbl[Status])</f>
        <v>Игнорируем</v>
      </c>
    </row>
    <row r="2348" spans="4:15" x14ac:dyDescent="0.45">
      <c r="D2348" t="s">
        <v>264</v>
      </c>
      <c r="E2348" t="s">
        <v>56</v>
      </c>
      <c r="F2348" t="s">
        <v>107</v>
      </c>
      <c r="M2348" t="b">
        <v>1</v>
      </c>
      <c r="N2348" t="b">
        <v>1</v>
      </c>
      <c r="O2348" t="str">
        <f>_xlfn.XLOOKUP(WB_cost[[#This Row],[Склад]]&amp;WB_cost[[#This Row],[Тип поставки]],StatTbl[Join],StatTbl[Status])</f>
        <v>Игнорируем</v>
      </c>
    </row>
    <row r="2349" spans="4:15" x14ac:dyDescent="0.45">
      <c r="D2349" t="s">
        <v>285</v>
      </c>
      <c r="E2349" t="s">
        <v>56</v>
      </c>
      <c r="F2349" t="s">
        <v>107</v>
      </c>
      <c r="M2349" t="b">
        <v>1</v>
      </c>
      <c r="N2349" t="b">
        <v>1</v>
      </c>
      <c r="O2349" t="str">
        <f>_xlfn.XLOOKUP(WB_cost[[#This Row],[Склад]]&amp;WB_cost[[#This Row],[Тип поставки]],StatTbl[Join],StatTbl[Status])</f>
        <v>Игнорируем</v>
      </c>
    </row>
    <row r="2350" spans="4:15" x14ac:dyDescent="0.45">
      <c r="D2350" t="s">
        <v>286</v>
      </c>
      <c r="E2350" t="s">
        <v>56</v>
      </c>
      <c r="F2350" t="s">
        <v>107</v>
      </c>
      <c r="M2350" t="b">
        <v>1</v>
      </c>
      <c r="N2350" t="b">
        <v>1</v>
      </c>
      <c r="O2350" t="str">
        <f>_xlfn.XLOOKUP(WB_cost[[#This Row],[Склад]]&amp;WB_cost[[#This Row],[Тип поставки]],StatTbl[Join],StatTbl[Status])</f>
        <v>Игнорируем</v>
      </c>
    </row>
    <row r="2351" spans="4:15" x14ac:dyDescent="0.45">
      <c r="D2351" t="s">
        <v>287</v>
      </c>
      <c r="E2351" t="s">
        <v>56</v>
      </c>
      <c r="F2351" t="s">
        <v>107</v>
      </c>
      <c r="M2351" t="b">
        <v>1</v>
      </c>
      <c r="N2351" t="b">
        <v>1</v>
      </c>
      <c r="O2351" t="str">
        <f>_xlfn.XLOOKUP(WB_cost[[#This Row],[Склад]]&amp;WB_cost[[#This Row],[Тип поставки]],StatTbl[Join],StatTbl[Status])</f>
        <v>Игнорируем</v>
      </c>
    </row>
    <row r="2352" spans="4:15" x14ac:dyDescent="0.45">
      <c r="D2352" t="s">
        <v>288</v>
      </c>
      <c r="E2352" t="s">
        <v>56</v>
      </c>
      <c r="F2352" t="s">
        <v>107</v>
      </c>
      <c r="M2352" t="b">
        <v>1</v>
      </c>
      <c r="N2352" t="b">
        <v>1</v>
      </c>
      <c r="O2352" t="str">
        <f>_xlfn.XLOOKUP(WB_cost[[#This Row],[Склад]]&amp;WB_cost[[#This Row],[Тип поставки]],StatTbl[Join],StatTbl[Status])</f>
        <v>Игнорируем</v>
      </c>
    </row>
    <row r="2353" spans="4:15" x14ac:dyDescent="0.45">
      <c r="D2353" t="s">
        <v>289</v>
      </c>
      <c r="E2353" t="s">
        <v>56</v>
      </c>
      <c r="F2353" t="s">
        <v>107</v>
      </c>
      <c r="M2353" t="b">
        <v>1</v>
      </c>
      <c r="N2353" t="b">
        <v>1</v>
      </c>
      <c r="O2353" t="str">
        <f>_xlfn.XLOOKUP(WB_cost[[#This Row],[Склад]]&amp;WB_cost[[#This Row],[Тип поставки]],StatTbl[Join],StatTbl[Status])</f>
        <v>Игнорируем</v>
      </c>
    </row>
    <row r="2354" spans="4:15" x14ac:dyDescent="0.45">
      <c r="D2354" t="s">
        <v>353</v>
      </c>
      <c r="E2354" t="s">
        <v>56</v>
      </c>
      <c r="F2354" t="s">
        <v>107</v>
      </c>
      <c r="M2354" t="b">
        <v>1</v>
      </c>
      <c r="N2354" t="b">
        <v>1</v>
      </c>
      <c r="O2354" t="str">
        <f>_xlfn.XLOOKUP(WB_cost[[#This Row],[Склад]]&amp;WB_cost[[#This Row],[Тип поставки]],StatTbl[Join],StatTbl[Status])</f>
        <v>Игнорируем</v>
      </c>
    </row>
    <row r="2355" spans="4:15" x14ac:dyDescent="0.45">
      <c r="D2355" t="s">
        <v>354</v>
      </c>
      <c r="E2355" t="s">
        <v>56</v>
      </c>
      <c r="F2355" t="s">
        <v>107</v>
      </c>
      <c r="M2355" t="b">
        <v>1</v>
      </c>
      <c r="N2355" t="b">
        <v>1</v>
      </c>
      <c r="O2355" t="str">
        <f>_xlfn.XLOOKUP(WB_cost[[#This Row],[Склад]]&amp;WB_cost[[#This Row],[Тип поставки]],StatTbl[Join],StatTbl[Status])</f>
        <v>Игнорируем</v>
      </c>
    </row>
    <row r="2356" spans="4:15" x14ac:dyDescent="0.45">
      <c r="D2356" t="s">
        <v>357</v>
      </c>
      <c r="E2356" t="s">
        <v>56</v>
      </c>
      <c r="F2356" t="s">
        <v>107</v>
      </c>
      <c r="M2356" t="b">
        <v>1</v>
      </c>
      <c r="N2356" t="b">
        <v>1</v>
      </c>
      <c r="O2356" t="str">
        <f>_xlfn.XLOOKUP(WB_cost[[#This Row],[Склад]]&amp;WB_cost[[#This Row],[Тип поставки]],StatTbl[Join],StatTbl[Status])</f>
        <v>Игнорируем</v>
      </c>
    </row>
    <row r="2357" spans="4:15" x14ac:dyDescent="0.45">
      <c r="D2357" t="s">
        <v>358</v>
      </c>
      <c r="E2357" t="s">
        <v>56</v>
      </c>
      <c r="F2357" t="s">
        <v>107</v>
      </c>
      <c r="M2357" t="b">
        <v>1</v>
      </c>
      <c r="N2357" t="b">
        <v>1</v>
      </c>
      <c r="O2357" t="str">
        <f>_xlfn.XLOOKUP(WB_cost[[#This Row],[Склад]]&amp;WB_cost[[#This Row],[Тип поставки]],StatTbl[Join],StatTbl[Status])</f>
        <v>Игнорируем</v>
      </c>
    </row>
    <row r="2358" spans="4:15" x14ac:dyDescent="0.45">
      <c r="D2358" t="s">
        <v>359</v>
      </c>
      <c r="E2358" t="s">
        <v>56</v>
      </c>
      <c r="F2358" t="s">
        <v>107</v>
      </c>
      <c r="M2358" t="b">
        <v>1</v>
      </c>
      <c r="N2358" t="b">
        <v>1</v>
      </c>
      <c r="O2358" t="str">
        <f>_xlfn.XLOOKUP(WB_cost[[#This Row],[Склад]]&amp;WB_cost[[#This Row],[Тип поставки]],StatTbl[Join],StatTbl[Status])</f>
        <v>Игнорируем</v>
      </c>
    </row>
    <row r="2359" spans="4:15" x14ac:dyDescent="0.45">
      <c r="D2359" t="s">
        <v>260</v>
      </c>
      <c r="E2359" t="s">
        <v>56</v>
      </c>
      <c r="F2359" t="s">
        <v>108</v>
      </c>
      <c r="M2359" t="b">
        <v>0</v>
      </c>
      <c r="N2359" t="b">
        <v>1</v>
      </c>
      <c r="O2359" t="str">
        <f>_xlfn.XLOOKUP(WB_cost[[#This Row],[Склад]]&amp;WB_cost[[#This Row],[Тип поставки]],StatTbl[Join],StatTbl[Status])</f>
        <v>Игнорируем</v>
      </c>
    </row>
    <row r="2360" spans="4:15" x14ac:dyDescent="0.45">
      <c r="D2360" t="s">
        <v>261</v>
      </c>
      <c r="E2360" t="s">
        <v>56</v>
      </c>
      <c r="F2360" t="s">
        <v>108</v>
      </c>
      <c r="M2360" t="b">
        <v>0</v>
      </c>
      <c r="N2360" t="b">
        <v>1</v>
      </c>
      <c r="O2360" t="str">
        <f>_xlfn.XLOOKUP(WB_cost[[#This Row],[Склад]]&amp;WB_cost[[#This Row],[Тип поставки]],StatTbl[Join],StatTbl[Status])</f>
        <v>Игнорируем</v>
      </c>
    </row>
    <row r="2361" spans="4:15" x14ac:dyDescent="0.45">
      <c r="D2361" t="s">
        <v>262</v>
      </c>
      <c r="E2361" t="s">
        <v>56</v>
      </c>
      <c r="F2361" t="s">
        <v>108</v>
      </c>
      <c r="M2361" t="b">
        <v>0</v>
      </c>
      <c r="N2361" t="b">
        <v>1</v>
      </c>
      <c r="O2361" t="str">
        <f>_xlfn.XLOOKUP(WB_cost[[#This Row],[Склад]]&amp;WB_cost[[#This Row],[Тип поставки]],StatTbl[Join],StatTbl[Status])</f>
        <v>Игнорируем</v>
      </c>
    </row>
    <row r="2362" spans="4:15" x14ac:dyDescent="0.45">
      <c r="D2362" t="s">
        <v>263</v>
      </c>
      <c r="E2362" t="s">
        <v>56</v>
      </c>
      <c r="F2362" t="s">
        <v>108</v>
      </c>
      <c r="M2362" t="b">
        <v>0</v>
      </c>
      <c r="N2362" t="b">
        <v>1</v>
      </c>
      <c r="O2362" t="str">
        <f>_xlfn.XLOOKUP(WB_cost[[#This Row],[Склад]]&amp;WB_cost[[#This Row],[Тип поставки]],StatTbl[Join],StatTbl[Status])</f>
        <v>Игнорируем</v>
      </c>
    </row>
    <row r="2363" spans="4:15" x14ac:dyDescent="0.45">
      <c r="D2363" t="s">
        <v>264</v>
      </c>
      <c r="E2363" t="s">
        <v>56</v>
      </c>
      <c r="F2363" t="s">
        <v>108</v>
      </c>
      <c r="M2363" t="b">
        <v>0</v>
      </c>
      <c r="N2363" t="b">
        <v>1</v>
      </c>
      <c r="O2363" t="str">
        <f>_xlfn.XLOOKUP(WB_cost[[#This Row],[Склад]]&amp;WB_cost[[#This Row],[Тип поставки]],StatTbl[Join],StatTbl[Status])</f>
        <v>Игнорируем</v>
      </c>
    </row>
    <row r="2364" spans="4:15" x14ac:dyDescent="0.45">
      <c r="D2364" t="s">
        <v>285</v>
      </c>
      <c r="E2364" t="s">
        <v>56</v>
      </c>
      <c r="F2364" t="s">
        <v>108</v>
      </c>
      <c r="M2364" t="b">
        <v>0</v>
      </c>
      <c r="N2364" t="b">
        <v>1</v>
      </c>
      <c r="O2364" t="str">
        <f>_xlfn.XLOOKUP(WB_cost[[#This Row],[Склад]]&amp;WB_cost[[#This Row],[Тип поставки]],StatTbl[Join],StatTbl[Status])</f>
        <v>Игнорируем</v>
      </c>
    </row>
    <row r="2365" spans="4:15" x14ac:dyDescent="0.45">
      <c r="D2365" t="s">
        <v>286</v>
      </c>
      <c r="E2365" t="s">
        <v>56</v>
      </c>
      <c r="F2365" t="s">
        <v>108</v>
      </c>
      <c r="M2365" t="b">
        <v>0</v>
      </c>
      <c r="N2365" t="b">
        <v>1</v>
      </c>
      <c r="O2365" t="str">
        <f>_xlfn.XLOOKUP(WB_cost[[#This Row],[Склад]]&amp;WB_cost[[#This Row],[Тип поставки]],StatTbl[Join],StatTbl[Status])</f>
        <v>Игнорируем</v>
      </c>
    </row>
    <row r="2366" spans="4:15" x14ac:dyDescent="0.45">
      <c r="D2366" t="s">
        <v>287</v>
      </c>
      <c r="E2366" t="s">
        <v>56</v>
      </c>
      <c r="F2366" t="s">
        <v>108</v>
      </c>
      <c r="M2366" t="b">
        <v>0</v>
      </c>
      <c r="N2366" t="b">
        <v>1</v>
      </c>
      <c r="O2366" t="str">
        <f>_xlfn.XLOOKUP(WB_cost[[#This Row],[Склад]]&amp;WB_cost[[#This Row],[Тип поставки]],StatTbl[Join],StatTbl[Status])</f>
        <v>Игнорируем</v>
      </c>
    </row>
    <row r="2367" spans="4:15" x14ac:dyDescent="0.45">
      <c r="D2367" t="s">
        <v>288</v>
      </c>
      <c r="E2367" t="s">
        <v>56</v>
      </c>
      <c r="F2367" t="s">
        <v>108</v>
      </c>
      <c r="M2367" t="b">
        <v>0</v>
      </c>
      <c r="N2367" t="b">
        <v>1</v>
      </c>
      <c r="O2367" t="str">
        <f>_xlfn.XLOOKUP(WB_cost[[#This Row],[Склад]]&amp;WB_cost[[#This Row],[Тип поставки]],StatTbl[Join],StatTbl[Status])</f>
        <v>Игнорируем</v>
      </c>
    </row>
    <row r="2368" spans="4:15" x14ac:dyDescent="0.45">
      <c r="D2368" t="s">
        <v>289</v>
      </c>
      <c r="E2368" t="s">
        <v>56</v>
      </c>
      <c r="F2368" t="s">
        <v>108</v>
      </c>
      <c r="M2368" t="b">
        <v>0</v>
      </c>
      <c r="N2368" t="b">
        <v>1</v>
      </c>
      <c r="O2368" t="str">
        <f>_xlfn.XLOOKUP(WB_cost[[#This Row],[Склад]]&amp;WB_cost[[#This Row],[Тип поставки]],StatTbl[Join],StatTbl[Status])</f>
        <v>Игнорируем</v>
      </c>
    </row>
    <row r="2369" spans="4:15" x14ac:dyDescent="0.45">
      <c r="D2369" t="s">
        <v>353</v>
      </c>
      <c r="E2369" t="s">
        <v>56</v>
      </c>
      <c r="F2369" t="s">
        <v>108</v>
      </c>
      <c r="M2369" t="b">
        <v>0</v>
      </c>
      <c r="N2369" t="b">
        <v>1</v>
      </c>
      <c r="O2369" t="str">
        <f>_xlfn.XLOOKUP(WB_cost[[#This Row],[Склад]]&amp;WB_cost[[#This Row],[Тип поставки]],StatTbl[Join],StatTbl[Status])</f>
        <v>Игнорируем</v>
      </c>
    </row>
    <row r="2370" spans="4:15" x14ac:dyDescent="0.45">
      <c r="D2370" t="s">
        <v>354</v>
      </c>
      <c r="E2370" t="s">
        <v>56</v>
      </c>
      <c r="F2370" t="s">
        <v>108</v>
      </c>
      <c r="M2370" t="b">
        <v>0</v>
      </c>
      <c r="N2370" t="b">
        <v>1</v>
      </c>
      <c r="O2370" t="str">
        <f>_xlfn.XLOOKUP(WB_cost[[#This Row],[Склад]]&amp;WB_cost[[#This Row],[Тип поставки]],StatTbl[Join],StatTbl[Status])</f>
        <v>Игнорируем</v>
      </c>
    </row>
    <row r="2371" spans="4:15" x14ac:dyDescent="0.45">
      <c r="D2371" t="s">
        <v>357</v>
      </c>
      <c r="E2371" t="s">
        <v>56</v>
      </c>
      <c r="F2371" t="s">
        <v>108</v>
      </c>
      <c r="M2371" t="b">
        <v>0</v>
      </c>
      <c r="N2371" t="b">
        <v>1</v>
      </c>
      <c r="O2371" t="str">
        <f>_xlfn.XLOOKUP(WB_cost[[#This Row],[Склад]]&amp;WB_cost[[#This Row],[Тип поставки]],StatTbl[Join],StatTbl[Status])</f>
        <v>Игнорируем</v>
      </c>
    </row>
    <row r="2372" spans="4:15" x14ac:dyDescent="0.45">
      <c r="D2372" t="s">
        <v>358</v>
      </c>
      <c r="E2372" t="s">
        <v>56</v>
      </c>
      <c r="F2372" t="s">
        <v>108</v>
      </c>
      <c r="M2372" t="b">
        <v>0</v>
      </c>
      <c r="N2372" t="b">
        <v>1</v>
      </c>
      <c r="O2372" t="str">
        <f>_xlfn.XLOOKUP(WB_cost[[#This Row],[Склад]]&amp;WB_cost[[#This Row],[Тип поставки]],StatTbl[Join],StatTbl[Status])</f>
        <v>Игнорируем</v>
      </c>
    </row>
    <row r="2373" spans="4:15" x14ac:dyDescent="0.45">
      <c r="D2373" t="s">
        <v>359</v>
      </c>
      <c r="E2373" t="s">
        <v>56</v>
      </c>
      <c r="F2373" t="s">
        <v>108</v>
      </c>
      <c r="M2373" t="b">
        <v>0</v>
      </c>
      <c r="N2373" t="b">
        <v>1</v>
      </c>
      <c r="O2373" t="str">
        <f>_xlfn.XLOOKUP(WB_cost[[#This Row],[Склад]]&amp;WB_cost[[#This Row],[Тип поставки]],StatTbl[Join],StatTbl[Status])</f>
        <v>Игнорируем</v>
      </c>
    </row>
    <row r="2374" spans="4:15" x14ac:dyDescent="0.45">
      <c r="D2374" t="s">
        <v>260</v>
      </c>
      <c r="E2374" t="s">
        <v>56</v>
      </c>
      <c r="F2374" t="s">
        <v>6</v>
      </c>
      <c r="M2374" t="b">
        <v>0</v>
      </c>
      <c r="N2374" t="b">
        <v>1</v>
      </c>
      <c r="O2374" t="str">
        <f>_xlfn.XLOOKUP(WB_cost[[#This Row],[Склад]]&amp;WB_cost[[#This Row],[Тип поставки]],StatTbl[Join],StatTbl[Status])</f>
        <v>Игнорируем</v>
      </c>
    </row>
    <row r="2375" spans="4:15" x14ac:dyDescent="0.45">
      <c r="D2375" t="s">
        <v>261</v>
      </c>
      <c r="E2375" t="s">
        <v>56</v>
      </c>
      <c r="F2375" t="s">
        <v>6</v>
      </c>
      <c r="M2375" t="b">
        <v>0</v>
      </c>
      <c r="N2375" t="b">
        <v>1</v>
      </c>
      <c r="O2375" t="str">
        <f>_xlfn.XLOOKUP(WB_cost[[#This Row],[Склад]]&amp;WB_cost[[#This Row],[Тип поставки]],StatTbl[Join],StatTbl[Status])</f>
        <v>Игнорируем</v>
      </c>
    </row>
    <row r="2376" spans="4:15" x14ac:dyDescent="0.45">
      <c r="D2376" t="s">
        <v>262</v>
      </c>
      <c r="E2376" t="s">
        <v>56</v>
      </c>
      <c r="F2376" t="s">
        <v>6</v>
      </c>
      <c r="M2376" t="b">
        <v>0</v>
      </c>
      <c r="N2376" t="b">
        <v>1</v>
      </c>
      <c r="O2376" t="str">
        <f>_xlfn.XLOOKUP(WB_cost[[#This Row],[Склад]]&amp;WB_cost[[#This Row],[Тип поставки]],StatTbl[Join],StatTbl[Status])</f>
        <v>Игнорируем</v>
      </c>
    </row>
    <row r="2377" spans="4:15" x14ac:dyDescent="0.45">
      <c r="D2377" t="s">
        <v>263</v>
      </c>
      <c r="E2377" t="s">
        <v>56</v>
      </c>
      <c r="F2377" t="s">
        <v>6</v>
      </c>
      <c r="M2377" t="b">
        <v>0</v>
      </c>
      <c r="N2377" t="b">
        <v>1</v>
      </c>
      <c r="O2377" t="str">
        <f>_xlfn.XLOOKUP(WB_cost[[#This Row],[Склад]]&amp;WB_cost[[#This Row],[Тип поставки]],StatTbl[Join],StatTbl[Status])</f>
        <v>Игнорируем</v>
      </c>
    </row>
    <row r="2378" spans="4:15" x14ac:dyDescent="0.45">
      <c r="D2378" t="s">
        <v>264</v>
      </c>
      <c r="E2378" t="s">
        <v>56</v>
      </c>
      <c r="F2378" t="s">
        <v>6</v>
      </c>
      <c r="M2378" t="b">
        <v>0</v>
      </c>
      <c r="N2378" t="b">
        <v>1</v>
      </c>
      <c r="O2378" t="str">
        <f>_xlfn.XLOOKUP(WB_cost[[#This Row],[Склад]]&amp;WB_cost[[#This Row],[Тип поставки]],StatTbl[Join],StatTbl[Status])</f>
        <v>Игнорируем</v>
      </c>
    </row>
    <row r="2379" spans="4:15" x14ac:dyDescent="0.45">
      <c r="D2379" t="s">
        <v>285</v>
      </c>
      <c r="E2379" t="s">
        <v>56</v>
      </c>
      <c r="F2379" t="s">
        <v>6</v>
      </c>
      <c r="M2379" t="b">
        <v>0</v>
      </c>
      <c r="N2379" t="b">
        <v>1</v>
      </c>
      <c r="O2379" t="str">
        <f>_xlfn.XLOOKUP(WB_cost[[#This Row],[Склад]]&amp;WB_cost[[#This Row],[Тип поставки]],StatTbl[Join],StatTbl[Status])</f>
        <v>Игнорируем</v>
      </c>
    </row>
    <row r="2380" spans="4:15" x14ac:dyDescent="0.45">
      <c r="D2380" t="s">
        <v>286</v>
      </c>
      <c r="E2380" t="s">
        <v>56</v>
      </c>
      <c r="F2380" t="s">
        <v>6</v>
      </c>
      <c r="M2380" t="b">
        <v>0</v>
      </c>
      <c r="N2380" t="b">
        <v>1</v>
      </c>
      <c r="O2380" t="str">
        <f>_xlfn.XLOOKUP(WB_cost[[#This Row],[Склад]]&amp;WB_cost[[#This Row],[Тип поставки]],StatTbl[Join],StatTbl[Status])</f>
        <v>Игнорируем</v>
      </c>
    </row>
    <row r="2381" spans="4:15" x14ac:dyDescent="0.45">
      <c r="D2381" t="s">
        <v>287</v>
      </c>
      <c r="E2381" t="s">
        <v>56</v>
      </c>
      <c r="F2381" t="s">
        <v>6</v>
      </c>
      <c r="M2381" t="b">
        <v>0</v>
      </c>
      <c r="N2381" t="b">
        <v>1</v>
      </c>
      <c r="O2381" t="str">
        <f>_xlfn.XLOOKUP(WB_cost[[#This Row],[Склад]]&amp;WB_cost[[#This Row],[Тип поставки]],StatTbl[Join],StatTbl[Status])</f>
        <v>Игнорируем</v>
      </c>
    </row>
    <row r="2382" spans="4:15" x14ac:dyDescent="0.45">
      <c r="D2382" t="s">
        <v>288</v>
      </c>
      <c r="E2382" t="s">
        <v>56</v>
      </c>
      <c r="F2382" t="s">
        <v>6</v>
      </c>
      <c r="M2382" t="b">
        <v>0</v>
      </c>
      <c r="N2382" t="b">
        <v>1</v>
      </c>
      <c r="O2382" t="str">
        <f>_xlfn.XLOOKUP(WB_cost[[#This Row],[Склад]]&amp;WB_cost[[#This Row],[Тип поставки]],StatTbl[Join],StatTbl[Status])</f>
        <v>Игнорируем</v>
      </c>
    </row>
    <row r="2383" spans="4:15" x14ac:dyDescent="0.45">
      <c r="D2383" t="s">
        <v>289</v>
      </c>
      <c r="E2383" t="s">
        <v>56</v>
      </c>
      <c r="F2383" t="s">
        <v>6</v>
      </c>
      <c r="M2383" t="b">
        <v>0</v>
      </c>
      <c r="N2383" t="b">
        <v>1</v>
      </c>
      <c r="O2383" t="str">
        <f>_xlfn.XLOOKUP(WB_cost[[#This Row],[Склад]]&amp;WB_cost[[#This Row],[Тип поставки]],StatTbl[Join],StatTbl[Status])</f>
        <v>Игнорируем</v>
      </c>
    </row>
    <row r="2384" spans="4:15" x14ac:dyDescent="0.45">
      <c r="D2384" t="s">
        <v>353</v>
      </c>
      <c r="E2384" t="s">
        <v>56</v>
      </c>
      <c r="F2384" t="s">
        <v>6</v>
      </c>
      <c r="M2384" t="b">
        <v>0</v>
      </c>
      <c r="N2384" t="b">
        <v>1</v>
      </c>
      <c r="O2384" t="str">
        <f>_xlfn.XLOOKUP(WB_cost[[#This Row],[Склад]]&amp;WB_cost[[#This Row],[Тип поставки]],StatTbl[Join],StatTbl[Status])</f>
        <v>Игнорируем</v>
      </c>
    </row>
    <row r="2385" spans="4:15" x14ac:dyDescent="0.45">
      <c r="D2385" t="s">
        <v>354</v>
      </c>
      <c r="E2385" t="s">
        <v>56</v>
      </c>
      <c r="F2385" t="s">
        <v>6</v>
      </c>
      <c r="M2385" t="b">
        <v>0</v>
      </c>
      <c r="N2385" t="b">
        <v>1</v>
      </c>
      <c r="O2385" t="str">
        <f>_xlfn.XLOOKUP(WB_cost[[#This Row],[Склад]]&amp;WB_cost[[#This Row],[Тип поставки]],StatTbl[Join],StatTbl[Status])</f>
        <v>Игнорируем</v>
      </c>
    </row>
    <row r="2386" spans="4:15" x14ac:dyDescent="0.45">
      <c r="D2386" t="s">
        <v>357</v>
      </c>
      <c r="E2386" t="s">
        <v>56</v>
      </c>
      <c r="F2386" t="s">
        <v>6</v>
      </c>
      <c r="M2386" t="b">
        <v>0</v>
      </c>
      <c r="N2386" t="b">
        <v>1</v>
      </c>
      <c r="O2386" t="str">
        <f>_xlfn.XLOOKUP(WB_cost[[#This Row],[Склад]]&amp;WB_cost[[#This Row],[Тип поставки]],StatTbl[Join],StatTbl[Status])</f>
        <v>Игнорируем</v>
      </c>
    </row>
    <row r="2387" spans="4:15" x14ac:dyDescent="0.45">
      <c r="D2387" t="s">
        <v>358</v>
      </c>
      <c r="E2387" t="s">
        <v>56</v>
      </c>
      <c r="F2387" t="s">
        <v>6</v>
      </c>
      <c r="M2387" t="b">
        <v>0</v>
      </c>
      <c r="N2387" t="b">
        <v>1</v>
      </c>
      <c r="O2387" t="str">
        <f>_xlfn.XLOOKUP(WB_cost[[#This Row],[Склад]]&amp;WB_cost[[#This Row],[Тип поставки]],StatTbl[Join],StatTbl[Status])</f>
        <v>Игнорируем</v>
      </c>
    </row>
    <row r="2388" spans="4:15" x14ac:dyDescent="0.45">
      <c r="D2388" t="s">
        <v>359</v>
      </c>
      <c r="E2388" t="s">
        <v>56</v>
      </c>
      <c r="F2388" t="s">
        <v>6</v>
      </c>
      <c r="M2388" t="b">
        <v>0</v>
      </c>
      <c r="N2388" t="b">
        <v>1</v>
      </c>
      <c r="O2388" t="str">
        <f>_xlfn.XLOOKUP(WB_cost[[#This Row],[Склад]]&amp;WB_cost[[#This Row],[Тип поставки]],StatTbl[Join],StatTbl[Status])</f>
        <v>Игнорируем</v>
      </c>
    </row>
    <row r="2389" spans="4:15" x14ac:dyDescent="0.45">
      <c r="D2389" t="s">
        <v>260</v>
      </c>
      <c r="E2389" t="s">
        <v>57</v>
      </c>
      <c r="F2389" t="s">
        <v>107</v>
      </c>
      <c r="M2389" t="b">
        <v>1</v>
      </c>
      <c r="N2389" t="b">
        <v>1</v>
      </c>
      <c r="O2389" t="str">
        <f>_xlfn.XLOOKUP(WB_cost[[#This Row],[Склад]]&amp;WB_cost[[#This Row],[Тип поставки]],StatTbl[Join],StatTbl[Status])</f>
        <v>Игнорируем</v>
      </c>
    </row>
    <row r="2390" spans="4:15" x14ac:dyDescent="0.45">
      <c r="D2390" t="s">
        <v>261</v>
      </c>
      <c r="E2390" t="s">
        <v>57</v>
      </c>
      <c r="F2390" t="s">
        <v>107</v>
      </c>
      <c r="M2390" t="b">
        <v>1</v>
      </c>
      <c r="N2390" t="b">
        <v>1</v>
      </c>
      <c r="O2390" t="str">
        <f>_xlfn.XLOOKUP(WB_cost[[#This Row],[Склад]]&amp;WB_cost[[#This Row],[Тип поставки]],StatTbl[Join],StatTbl[Status])</f>
        <v>Игнорируем</v>
      </c>
    </row>
    <row r="2391" spans="4:15" x14ac:dyDescent="0.45">
      <c r="D2391" t="s">
        <v>262</v>
      </c>
      <c r="E2391" t="s">
        <v>57</v>
      </c>
      <c r="F2391" t="s">
        <v>107</v>
      </c>
      <c r="M2391" t="b">
        <v>1</v>
      </c>
      <c r="N2391" t="b">
        <v>1</v>
      </c>
      <c r="O2391" t="str">
        <f>_xlfn.XLOOKUP(WB_cost[[#This Row],[Склад]]&amp;WB_cost[[#This Row],[Тип поставки]],StatTbl[Join],StatTbl[Status])</f>
        <v>Игнорируем</v>
      </c>
    </row>
    <row r="2392" spans="4:15" x14ac:dyDescent="0.45">
      <c r="D2392" t="s">
        <v>263</v>
      </c>
      <c r="E2392" t="s">
        <v>57</v>
      </c>
      <c r="F2392" t="s">
        <v>107</v>
      </c>
      <c r="M2392" t="b">
        <v>1</v>
      </c>
      <c r="N2392" t="b">
        <v>1</v>
      </c>
      <c r="O2392" t="str">
        <f>_xlfn.XLOOKUP(WB_cost[[#This Row],[Склад]]&amp;WB_cost[[#This Row],[Тип поставки]],StatTbl[Join],StatTbl[Status])</f>
        <v>Игнорируем</v>
      </c>
    </row>
    <row r="2393" spans="4:15" x14ac:dyDescent="0.45">
      <c r="D2393" t="s">
        <v>264</v>
      </c>
      <c r="E2393" t="s">
        <v>57</v>
      </c>
      <c r="F2393" t="s">
        <v>107</v>
      </c>
      <c r="M2393" t="b">
        <v>1</v>
      </c>
      <c r="N2393" t="b">
        <v>1</v>
      </c>
      <c r="O2393" t="str">
        <f>_xlfn.XLOOKUP(WB_cost[[#This Row],[Склад]]&amp;WB_cost[[#This Row],[Тип поставки]],StatTbl[Join],StatTbl[Status])</f>
        <v>Игнорируем</v>
      </c>
    </row>
    <row r="2394" spans="4:15" x14ac:dyDescent="0.45">
      <c r="D2394" t="s">
        <v>285</v>
      </c>
      <c r="E2394" t="s">
        <v>57</v>
      </c>
      <c r="F2394" t="s">
        <v>107</v>
      </c>
      <c r="M2394" t="b">
        <v>1</v>
      </c>
      <c r="N2394" t="b">
        <v>1</v>
      </c>
      <c r="O2394" t="str">
        <f>_xlfn.XLOOKUP(WB_cost[[#This Row],[Склад]]&amp;WB_cost[[#This Row],[Тип поставки]],StatTbl[Join],StatTbl[Status])</f>
        <v>Игнорируем</v>
      </c>
    </row>
    <row r="2395" spans="4:15" x14ac:dyDescent="0.45">
      <c r="D2395" t="s">
        <v>286</v>
      </c>
      <c r="E2395" t="s">
        <v>57</v>
      </c>
      <c r="F2395" t="s">
        <v>107</v>
      </c>
      <c r="M2395" t="b">
        <v>1</v>
      </c>
      <c r="N2395" t="b">
        <v>1</v>
      </c>
      <c r="O2395" t="str">
        <f>_xlfn.XLOOKUP(WB_cost[[#This Row],[Склад]]&amp;WB_cost[[#This Row],[Тип поставки]],StatTbl[Join],StatTbl[Status])</f>
        <v>Игнорируем</v>
      </c>
    </row>
    <row r="2396" spans="4:15" x14ac:dyDescent="0.45">
      <c r="D2396" t="s">
        <v>287</v>
      </c>
      <c r="E2396" t="s">
        <v>57</v>
      </c>
      <c r="F2396" t="s">
        <v>107</v>
      </c>
      <c r="M2396" t="b">
        <v>1</v>
      </c>
      <c r="N2396" t="b">
        <v>1</v>
      </c>
      <c r="O2396" t="str">
        <f>_xlfn.XLOOKUP(WB_cost[[#This Row],[Склад]]&amp;WB_cost[[#This Row],[Тип поставки]],StatTbl[Join],StatTbl[Status])</f>
        <v>Игнорируем</v>
      </c>
    </row>
    <row r="2397" spans="4:15" x14ac:dyDescent="0.45">
      <c r="D2397" t="s">
        <v>288</v>
      </c>
      <c r="E2397" t="s">
        <v>57</v>
      </c>
      <c r="F2397" t="s">
        <v>107</v>
      </c>
      <c r="M2397" t="b">
        <v>1</v>
      </c>
      <c r="N2397" t="b">
        <v>1</v>
      </c>
      <c r="O2397" t="str">
        <f>_xlfn.XLOOKUP(WB_cost[[#This Row],[Склад]]&amp;WB_cost[[#This Row],[Тип поставки]],StatTbl[Join],StatTbl[Status])</f>
        <v>Игнорируем</v>
      </c>
    </row>
    <row r="2398" spans="4:15" x14ac:dyDescent="0.45">
      <c r="D2398" t="s">
        <v>289</v>
      </c>
      <c r="E2398" t="s">
        <v>57</v>
      </c>
      <c r="F2398" t="s">
        <v>107</v>
      </c>
      <c r="M2398" t="b">
        <v>1</v>
      </c>
      <c r="N2398" t="b">
        <v>1</v>
      </c>
      <c r="O2398" t="str">
        <f>_xlfn.XLOOKUP(WB_cost[[#This Row],[Склад]]&amp;WB_cost[[#This Row],[Тип поставки]],StatTbl[Join],StatTbl[Status])</f>
        <v>Игнорируем</v>
      </c>
    </row>
    <row r="2399" spans="4:15" x14ac:dyDescent="0.45">
      <c r="D2399" t="s">
        <v>353</v>
      </c>
      <c r="E2399" t="s">
        <v>57</v>
      </c>
      <c r="F2399" t="s">
        <v>107</v>
      </c>
      <c r="M2399" t="b">
        <v>1</v>
      </c>
      <c r="N2399" t="b">
        <v>1</v>
      </c>
      <c r="O2399" t="str">
        <f>_xlfn.XLOOKUP(WB_cost[[#This Row],[Склад]]&amp;WB_cost[[#This Row],[Тип поставки]],StatTbl[Join],StatTbl[Status])</f>
        <v>Игнорируем</v>
      </c>
    </row>
    <row r="2400" spans="4:15" x14ac:dyDescent="0.45">
      <c r="D2400" t="s">
        <v>354</v>
      </c>
      <c r="E2400" t="s">
        <v>57</v>
      </c>
      <c r="F2400" t="s">
        <v>107</v>
      </c>
      <c r="M2400" t="b">
        <v>1</v>
      </c>
      <c r="N2400" t="b">
        <v>1</v>
      </c>
      <c r="O2400" t="str">
        <f>_xlfn.XLOOKUP(WB_cost[[#This Row],[Склад]]&amp;WB_cost[[#This Row],[Тип поставки]],StatTbl[Join],StatTbl[Status])</f>
        <v>Игнорируем</v>
      </c>
    </row>
    <row r="2401" spans="4:15" x14ac:dyDescent="0.45">
      <c r="D2401" t="s">
        <v>357</v>
      </c>
      <c r="E2401" t="s">
        <v>57</v>
      </c>
      <c r="F2401" t="s">
        <v>107</v>
      </c>
      <c r="M2401" t="b">
        <v>1</v>
      </c>
      <c r="N2401" t="b">
        <v>1</v>
      </c>
      <c r="O2401" t="str">
        <f>_xlfn.XLOOKUP(WB_cost[[#This Row],[Склад]]&amp;WB_cost[[#This Row],[Тип поставки]],StatTbl[Join],StatTbl[Status])</f>
        <v>Игнорируем</v>
      </c>
    </row>
    <row r="2402" spans="4:15" x14ac:dyDescent="0.45">
      <c r="D2402" t="s">
        <v>358</v>
      </c>
      <c r="E2402" t="s">
        <v>57</v>
      </c>
      <c r="F2402" t="s">
        <v>107</v>
      </c>
      <c r="M2402" t="b">
        <v>1</v>
      </c>
      <c r="N2402" t="b">
        <v>1</v>
      </c>
      <c r="O2402" t="str">
        <f>_xlfn.XLOOKUP(WB_cost[[#This Row],[Склад]]&amp;WB_cost[[#This Row],[Тип поставки]],StatTbl[Join],StatTbl[Status])</f>
        <v>Игнорируем</v>
      </c>
    </row>
    <row r="2403" spans="4:15" x14ac:dyDescent="0.45">
      <c r="D2403" t="s">
        <v>359</v>
      </c>
      <c r="E2403" t="s">
        <v>57</v>
      </c>
      <c r="F2403" t="s">
        <v>107</v>
      </c>
      <c r="M2403" t="b">
        <v>1</v>
      </c>
      <c r="N2403" t="b">
        <v>1</v>
      </c>
      <c r="O2403" t="str">
        <f>_xlfn.XLOOKUP(WB_cost[[#This Row],[Склад]]&amp;WB_cost[[#This Row],[Тип поставки]],StatTbl[Join],StatTbl[Status])</f>
        <v>Игнорируем</v>
      </c>
    </row>
    <row r="2404" spans="4:15" x14ac:dyDescent="0.45">
      <c r="D2404" t="s">
        <v>260</v>
      </c>
      <c r="E2404" t="s">
        <v>57</v>
      </c>
      <c r="F2404" t="s">
        <v>108</v>
      </c>
      <c r="G2404" t="s">
        <v>196</v>
      </c>
      <c r="H2404" t="s">
        <v>196</v>
      </c>
      <c r="I2404" t="s">
        <v>302</v>
      </c>
      <c r="J2404" t="s">
        <v>303</v>
      </c>
      <c r="K2404" t="s">
        <v>256</v>
      </c>
      <c r="M2404" t="b">
        <v>1</v>
      </c>
      <c r="N2404" t="b">
        <v>0</v>
      </c>
      <c r="O2404" t="str">
        <f>_xlfn.XLOOKUP(WB_cost[[#This Row],[Склад]]&amp;WB_cost[[#This Row],[Тип поставки]],StatTbl[Join],StatTbl[Status])</f>
        <v>Игнорируем</v>
      </c>
    </row>
    <row r="2405" spans="4:15" x14ac:dyDescent="0.45">
      <c r="D2405" t="s">
        <v>261</v>
      </c>
      <c r="E2405" t="s">
        <v>57</v>
      </c>
      <c r="F2405" t="s">
        <v>108</v>
      </c>
      <c r="G2405" t="s">
        <v>196</v>
      </c>
      <c r="H2405" t="s">
        <v>196</v>
      </c>
      <c r="I2405" t="s">
        <v>302</v>
      </c>
      <c r="J2405" t="s">
        <v>303</v>
      </c>
      <c r="K2405" t="s">
        <v>256</v>
      </c>
      <c r="M2405" t="b">
        <v>1</v>
      </c>
      <c r="N2405" t="b">
        <v>0</v>
      </c>
      <c r="O2405" t="str">
        <f>_xlfn.XLOOKUP(WB_cost[[#This Row],[Склад]]&amp;WB_cost[[#This Row],[Тип поставки]],StatTbl[Join],StatTbl[Status])</f>
        <v>Игнорируем</v>
      </c>
    </row>
    <row r="2406" spans="4:15" x14ac:dyDescent="0.45">
      <c r="D2406" t="s">
        <v>262</v>
      </c>
      <c r="E2406" t="s">
        <v>57</v>
      </c>
      <c r="F2406" t="s">
        <v>108</v>
      </c>
      <c r="G2406" t="s">
        <v>196</v>
      </c>
      <c r="H2406" t="s">
        <v>196</v>
      </c>
      <c r="I2406" t="s">
        <v>302</v>
      </c>
      <c r="J2406" t="s">
        <v>303</v>
      </c>
      <c r="K2406" t="s">
        <v>256</v>
      </c>
      <c r="M2406" t="b">
        <v>1</v>
      </c>
      <c r="N2406" t="b">
        <v>0</v>
      </c>
      <c r="O2406" t="str">
        <f>_xlfn.XLOOKUP(WB_cost[[#This Row],[Склад]]&amp;WB_cost[[#This Row],[Тип поставки]],StatTbl[Join],StatTbl[Status])</f>
        <v>Игнорируем</v>
      </c>
    </row>
    <row r="2407" spans="4:15" x14ac:dyDescent="0.45">
      <c r="D2407" t="s">
        <v>263</v>
      </c>
      <c r="E2407" t="s">
        <v>57</v>
      </c>
      <c r="F2407" t="s">
        <v>108</v>
      </c>
      <c r="G2407" t="s">
        <v>196</v>
      </c>
      <c r="H2407" t="s">
        <v>196</v>
      </c>
      <c r="I2407" t="s">
        <v>302</v>
      </c>
      <c r="J2407" t="s">
        <v>303</v>
      </c>
      <c r="K2407" t="s">
        <v>256</v>
      </c>
      <c r="M2407" t="b">
        <v>1</v>
      </c>
      <c r="N2407" t="b">
        <v>0</v>
      </c>
      <c r="O2407" t="str">
        <f>_xlfn.XLOOKUP(WB_cost[[#This Row],[Склад]]&amp;WB_cost[[#This Row],[Тип поставки]],StatTbl[Join],StatTbl[Status])</f>
        <v>Игнорируем</v>
      </c>
    </row>
    <row r="2408" spans="4:15" x14ac:dyDescent="0.45">
      <c r="D2408" t="s">
        <v>264</v>
      </c>
      <c r="E2408" t="s">
        <v>57</v>
      </c>
      <c r="F2408" t="s">
        <v>108</v>
      </c>
      <c r="G2408" t="s">
        <v>196</v>
      </c>
      <c r="H2408" t="s">
        <v>196</v>
      </c>
      <c r="I2408" t="s">
        <v>302</v>
      </c>
      <c r="J2408" t="s">
        <v>303</v>
      </c>
      <c r="K2408" t="s">
        <v>256</v>
      </c>
      <c r="M2408" t="b">
        <v>1</v>
      </c>
      <c r="N2408" t="b">
        <v>0</v>
      </c>
      <c r="O2408" t="str">
        <f>_xlfn.XLOOKUP(WB_cost[[#This Row],[Склад]]&amp;WB_cost[[#This Row],[Тип поставки]],StatTbl[Join],StatTbl[Status])</f>
        <v>Игнорируем</v>
      </c>
    </row>
    <row r="2409" spans="4:15" x14ac:dyDescent="0.45">
      <c r="D2409" t="s">
        <v>285</v>
      </c>
      <c r="E2409" t="s">
        <v>57</v>
      </c>
      <c r="F2409" t="s">
        <v>108</v>
      </c>
      <c r="G2409" t="s">
        <v>196</v>
      </c>
      <c r="H2409" t="s">
        <v>196</v>
      </c>
      <c r="I2409" t="s">
        <v>302</v>
      </c>
      <c r="J2409" t="s">
        <v>303</v>
      </c>
      <c r="K2409" t="s">
        <v>256</v>
      </c>
      <c r="M2409" t="b">
        <v>1</v>
      </c>
      <c r="N2409" t="b">
        <v>0</v>
      </c>
      <c r="O2409" t="str">
        <f>_xlfn.XLOOKUP(WB_cost[[#This Row],[Склад]]&amp;WB_cost[[#This Row],[Тип поставки]],StatTbl[Join],StatTbl[Status])</f>
        <v>Игнорируем</v>
      </c>
    </row>
    <row r="2410" spans="4:15" x14ac:dyDescent="0.45">
      <c r="D2410" t="s">
        <v>286</v>
      </c>
      <c r="E2410" t="s">
        <v>57</v>
      </c>
      <c r="F2410" t="s">
        <v>108</v>
      </c>
      <c r="G2410" t="s">
        <v>196</v>
      </c>
      <c r="H2410" t="s">
        <v>196</v>
      </c>
      <c r="I2410" t="s">
        <v>302</v>
      </c>
      <c r="J2410" t="s">
        <v>303</v>
      </c>
      <c r="K2410" t="s">
        <v>256</v>
      </c>
      <c r="M2410" t="b">
        <v>1</v>
      </c>
      <c r="N2410" t="b">
        <v>0</v>
      </c>
      <c r="O2410" t="str">
        <f>_xlfn.XLOOKUP(WB_cost[[#This Row],[Склад]]&amp;WB_cost[[#This Row],[Тип поставки]],StatTbl[Join],StatTbl[Status])</f>
        <v>Игнорируем</v>
      </c>
    </row>
    <row r="2411" spans="4:15" x14ac:dyDescent="0.45">
      <c r="D2411" t="s">
        <v>287</v>
      </c>
      <c r="E2411" t="s">
        <v>57</v>
      </c>
      <c r="F2411" t="s">
        <v>108</v>
      </c>
      <c r="G2411" t="s">
        <v>196</v>
      </c>
      <c r="H2411" t="s">
        <v>196</v>
      </c>
      <c r="I2411" t="s">
        <v>302</v>
      </c>
      <c r="J2411" t="s">
        <v>303</v>
      </c>
      <c r="K2411" t="s">
        <v>256</v>
      </c>
      <c r="M2411" t="b">
        <v>1</v>
      </c>
      <c r="N2411" t="b">
        <v>0</v>
      </c>
      <c r="O2411" t="str">
        <f>_xlfn.XLOOKUP(WB_cost[[#This Row],[Склад]]&amp;WB_cost[[#This Row],[Тип поставки]],StatTbl[Join],StatTbl[Status])</f>
        <v>Игнорируем</v>
      </c>
    </row>
    <row r="2412" spans="4:15" x14ac:dyDescent="0.45">
      <c r="D2412" t="s">
        <v>288</v>
      </c>
      <c r="E2412" t="s">
        <v>57</v>
      </c>
      <c r="F2412" t="s">
        <v>108</v>
      </c>
      <c r="G2412" t="s">
        <v>196</v>
      </c>
      <c r="H2412" t="s">
        <v>196</v>
      </c>
      <c r="I2412" t="s">
        <v>302</v>
      </c>
      <c r="J2412" t="s">
        <v>303</v>
      </c>
      <c r="K2412" t="s">
        <v>256</v>
      </c>
      <c r="M2412" t="b">
        <v>1</v>
      </c>
      <c r="N2412" t="b">
        <v>0</v>
      </c>
      <c r="O2412" t="str">
        <f>_xlfn.XLOOKUP(WB_cost[[#This Row],[Склад]]&amp;WB_cost[[#This Row],[Тип поставки]],StatTbl[Join],StatTbl[Status])</f>
        <v>Игнорируем</v>
      </c>
    </row>
    <row r="2413" spans="4:15" x14ac:dyDescent="0.45">
      <c r="D2413" t="s">
        <v>289</v>
      </c>
      <c r="E2413" t="s">
        <v>57</v>
      </c>
      <c r="F2413" t="s">
        <v>108</v>
      </c>
      <c r="G2413" t="s">
        <v>196</v>
      </c>
      <c r="H2413" t="s">
        <v>196</v>
      </c>
      <c r="I2413" t="s">
        <v>302</v>
      </c>
      <c r="J2413" t="s">
        <v>303</v>
      </c>
      <c r="K2413" t="s">
        <v>256</v>
      </c>
      <c r="M2413" t="b">
        <v>1</v>
      </c>
      <c r="N2413" t="b">
        <v>0</v>
      </c>
      <c r="O2413" t="str">
        <f>_xlfn.XLOOKUP(WB_cost[[#This Row],[Склад]]&amp;WB_cost[[#This Row],[Тип поставки]],StatTbl[Join],StatTbl[Status])</f>
        <v>Игнорируем</v>
      </c>
    </row>
    <row r="2414" spans="4:15" x14ac:dyDescent="0.45">
      <c r="D2414" t="s">
        <v>353</v>
      </c>
      <c r="E2414" t="s">
        <v>57</v>
      </c>
      <c r="F2414" t="s">
        <v>108</v>
      </c>
      <c r="G2414" t="s">
        <v>196</v>
      </c>
      <c r="H2414" t="s">
        <v>196</v>
      </c>
      <c r="I2414" t="s">
        <v>302</v>
      </c>
      <c r="J2414" t="s">
        <v>303</v>
      </c>
      <c r="K2414" t="s">
        <v>256</v>
      </c>
      <c r="M2414" t="b">
        <v>1</v>
      </c>
      <c r="N2414" t="b">
        <v>0</v>
      </c>
      <c r="O2414" t="str">
        <f>_xlfn.XLOOKUP(WB_cost[[#This Row],[Склад]]&amp;WB_cost[[#This Row],[Тип поставки]],StatTbl[Join],StatTbl[Status])</f>
        <v>Игнорируем</v>
      </c>
    </row>
    <row r="2415" spans="4:15" x14ac:dyDescent="0.45">
      <c r="D2415" t="s">
        <v>354</v>
      </c>
      <c r="E2415" t="s">
        <v>57</v>
      </c>
      <c r="F2415" t="s">
        <v>108</v>
      </c>
      <c r="G2415" t="s">
        <v>196</v>
      </c>
      <c r="H2415" t="s">
        <v>196</v>
      </c>
      <c r="I2415" t="s">
        <v>302</v>
      </c>
      <c r="J2415" t="s">
        <v>303</v>
      </c>
      <c r="K2415" t="s">
        <v>256</v>
      </c>
      <c r="M2415" t="b">
        <v>1</v>
      </c>
      <c r="N2415" t="b">
        <v>0</v>
      </c>
      <c r="O2415" t="str">
        <f>_xlfn.XLOOKUP(WB_cost[[#This Row],[Склад]]&amp;WB_cost[[#This Row],[Тип поставки]],StatTbl[Join],StatTbl[Status])</f>
        <v>Игнорируем</v>
      </c>
    </row>
    <row r="2416" spans="4:15" x14ac:dyDescent="0.45">
      <c r="D2416" t="s">
        <v>357</v>
      </c>
      <c r="E2416" t="s">
        <v>57</v>
      </c>
      <c r="F2416" t="s">
        <v>108</v>
      </c>
      <c r="G2416" t="s">
        <v>196</v>
      </c>
      <c r="H2416" t="s">
        <v>196</v>
      </c>
      <c r="I2416" t="s">
        <v>302</v>
      </c>
      <c r="J2416" t="s">
        <v>303</v>
      </c>
      <c r="K2416" t="s">
        <v>256</v>
      </c>
      <c r="M2416" t="b">
        <v>1</v>
      </c>
      <c r="N2416" t="b">
        <v>0</v>
      </c>
      <c r="O2416" t="str">
        <f>_xlfn.XLOOKUP(WB_cost[[#This Row],[Склад]]&amp;WB_cost[[#This Row],[Тип поставки]],StatTbl[Join],StatTbl[Status])</f>
        <v>Игнорируем</v>
      </c>
    </row>
    <row r="2417" spans="4:15" x14ac:dyDescent="0.45">
      <c r="D2417" t="s">
        <v>358</v>
      </c>
      <c r="E2417" t="s">
        <v>57</v>
      </c>
      <c r="F2417" t="s">
        <v>108</v>
      </c>
      <c r="G2417" t="s">
        <v>196</v>
      </c>
      <c r="H2417" t="s">
        <v>196</v>
      </c>
      <c r="I2417" t="s">
        <v>302</v>
      </c>
      <c r="J2417" t="s">
        <v>303</v>
      </c>
      <c r="K2417" t="s">
        <v>256</v>
      </c>
      <c r="M2417" t="b">
        <v>1</v>
      </c>
      <c r="N2417" t="b">
        <v>0</v>
      </c>
      <c r="O2417" t="str">
        <f>_xlfn.XLOOKUP(WB_cost[[#This Row],[Склад]]&amp;WB_cost[[#This Row],[Тип поставки]],StatTbl[Join],StatTbl[Status])</f>
        <v>Игнорируем</v>
      </c>
    </row>
    <row r="2418" spans="4:15" x14ac:dyDescent="0.45">
      <c r="D2418" t="s">
        <v>359</v>
      </c>
      <c r="E2418" t="s">
        <v>57</v>
      </c>
      <c r="F2418" t="s">
        <v>108</v>
      </c>
      <c r="G2418" t="s">
        <v>196</v>
      </c>
      <c r="H2418" t="s">
        <v>196</v>
      </c>
      <c r="I2418" t="s">
        <v>302</v>
      </c>
      <c r="J2418" t="s">
        <v>303</v>
      </c>
      <c r="K2418" t="s">
        <v>256</v>
      </c>
      <c r="M2418" t="b">
        <v>1</v>
      </c>
      <c r="N2418" t="b">
        <v>0</v>
      </c>
      <c r="O2418" t="str">
        <f>_xlfn.XLOOKUP(WB_cost[[#This Row],[Склад]]&amp;WB_cost[[#This Row],[Тип поставки]],StatTbl[Join],StatTbl[Status])</f>
        <v>Игнорируем</v>
      </c>
    </row>
    <row r="2419" spans="4:15" x14ac:dyDescent="0.45">
      <c r="D2419" t="s">
        <v>260</v>
      </c>
      <c r="E2419" t="s">
        <v>57</v>
      </c>
      <c r="F2419" t="s">
        <v>6</v>
      </c>
      <c r="M2419" t="b">
        <v>0</v>
      </c>
      <c r="N2419" t="b">
        <v>1</v>
      </c>
      <c r="O2419" t="str">
        <f>_xlfn.XLOOKUP(WB_cost[[#This Row],[Склад]]&amp;WB_cost[[#This Row],[Тип поставки]],StatTbl[Join],StatTbl[Status])</f>
        <v>Игнорируем</v>
      </c>
    </row>
    <row r="2420" spans="4:15" x14ac:dyDescent="0.45">
      <c r="D2420" t="s">
        <v>261</v>
      </c>
      <c r="E2420" t="s">
        <v>57</v>
      </c>
      <c r="F2420" t="s">
        <v>6</v>
      </c>
      <c r="M2420" t="b">
        <v>0</v>
      </c>
      <c r="N2420" t="b">
        <v>1</v>
      </c>
      <c r="O2420" t="str">
        <f>_xlfn.XLOOKUP(WB_cost[[#This Row],[Склад]]&amp;WB_cost[[#This Row],[Тип поставки]],StatTbl[Join],StatTbl[Status])</f>
        <v>Игнорируем</v>
      </c>
    </row>
    <row r="2421" spans="4:15" x14ac:dyDescent="0.45">
      <c r="D2421" t="s">
        <v>262</v>
      </c>
      <c r="E2421" t="s">
        <v>57</v>
      </c>
      <c r="F2421" t="s">
        <v>6</v>
      </c>
      <c r="M2421" t="b">
        <v>0</v>
      </c>
      <c r="N2421" t="b">
        <v>1</v>
      </c>
      <c r="O2421" t="str">
        <f>_xlfn.XLOOKUP(WB_cost[[#This Row],[Склад]]&amp;WB_cost[[#This Row],[Тип поставки]],StatTbl[Join],StatTbl[Status])</f>
        <v>Игнорируем</v>
      </c>
    </row>
    <row r="2422" spans="4:15" x14ac:dyDescent="0.45">
      <c r="D2422" t="s">
        <v>263</v>
      </c>
      <c r="E2422" t="s">
        <v>57</v>
      </c>
      <c r="F2422" t="s">
        <v>6</v>
      </c>
      <c r="M2422" t="b">
        <v>0</v>
      </c>
      <c r="N2422" t="b">
        <v>1</v>
      </c>
      <c r="O2422" t="str">
        <f>_xlfn.XLOOKUP(WB_cost[[#This Row],[Склад]]&amp;WB_cost[[#This Row],[Тип поставки]],StatTbl[Join],StatTbl[Status])</f>
        <v>Игнорируем</v>
      </c>
    </row>
    <row r="2423" spans="4:15" x14ac:dyDescent="0.45">
      <c r="D2423" t="s">
        <v>264</v>
      </c>
      <c r="E2423" t="s">
        <v>57</v>
      </c>
      <c r="F2423" t="s">
        <v>6</v>
      </c>
      <c r="M2423" t="b">
        <v>0</v>
      </c>
      <c r="N2423" t="b">
        <v>1</v>
      </c>
      <c r="O2423" t="str">
        <f>_xlfn.XLOOKUP(WB_cost[[#This Row],[Склад]]&amp;WB_cost[[#This Row],[Тип поставки]],StatTbl[Join],StatTbl[Status])</f>
        <v>Игнорируем</v>
      </c>
    </row>
    <row r="2424" spans="4:15" x14ac:dyDescent="0.45">
      <c r="D2424" t="s">
        <v>285</v>
      </c>
      <c r="E2424" t="s">
        <v>57</v>
      </c>
      <c r="F2424" t="s">
        <v>6</v>
      </c>
      <c r="M2424" t="b">
        <v>0</v>
      </c>
      <c r="N2424" t="b">
        <v>1</v>
      </c>
      <c r="O2424" t="str">
        <f>_xlfn.XLOOKUP(WB_cost[[#This Row],[Склад]]&amp;WB_cost[[#This Row],[Тип поставки]],StatTbl[Join],StatTbl[Status])</f>
        <v>Игнорируем</v>
      </c>
    </row>
    <row r="2425" spans="4:15" x14ac:dyDescent="0.45">
      <c r="D2425" t="s">
        <v>286</v>
      </c>
      <c r="E2425" t="s">
        <v>57</v>
      </c>
      <c r="F2425" t="s">
        <v>6</v>
      </c>
      <c r="M2425" t="b">
        <v>0</v>
      </c>
      <c r="N2425" t="b">
        <v>1</v>
      </c>
      <c r="O2425" t="str">
        <f>_xlfn.XLOOKUP(WB_cost[[#This Row],[Склад]]&amp;WB_cost[[#This Row],[Тип поставки]],StatTbl[Join],StatTbl[Status])</f>
        <v>Игнорируем</v>
      </c>
    </row>
    <row r="2426" spans="4:15" x14ac:dyDescent="0.45">
      <c r="D2426" t="s">
        <v>287</v>
      </c>
      <c r="E2426" t="s">
        <v>57</v>
      </c>
      <c r="F2426" t="s">
        <v>6</v>
      </c>
      <c r="M2426" t="b">
        <v>0</v>
      </c>
      <c r="N2426" t="b">
        <v>1</v>
      </c>
      <c r="O2426" t="str">
        <f>_xlfn.XLOOKUP(WB_cost[[#This Row],[Склад]]&amp;WB_cost[[#This Row],[Тип поставки]],StatTbl[Join],StatTbl[Status])</f>
        <v>Игнорируем</v>
      </c>
    </row>
    <row r="2427" spans="4:15" x14ac:dyDescent="0.45">
      <c r="D2427" t="s">
        <v>288</v>
      </c>
      <c r="E2427" t="s">
        <v>57</v>
      </c>
      <c r="F2427" t="s">
        <v>6</v>
      </c>
      <c r="M2427" t="b">
        <v>0</v>
      </c>
      <c r="N2427" t="b">
        <v>1</v>
      </c>
      <c r="O2427" t="str">
        <f>_xlfn.XLOOKUP(WB_cost[[#This Row],[Склад]]&amp;WB_cost[[#This Row],[Тип поставки]],StatTbl[Join],StatTbl[Status])</f>
        <v>Игнорируем</v>
      </c>
    </row>
    <row r="2428" spans="4:15" x14ac:dyDescent="0.45">
      <c r="D2428" t="s">
        <v>289</v>
      </c>
      <c r="E2428" t="s">
        <v>57</v>
      </c>
      <c r="F2428" t="s">
        <v>6</v>
      </c>
      <c r="M2428" t="b">
        <v>0</v>
      </c>
      <c r="N2428" t="b">
        <v>1</v>
      </c>
      <c r="O2428" t="str">
        <f>_xlfn.XLOOKUP(WB_cost[[#This Row],[Склад]]&amp;WB_cost[[#This Row],[Тип поставки]],StatTbl[Join],StatTbl[Status])</f>
        <v>Игнорируем</v>
      </c>
    </row>
    <row r="2429" spans="4:15" x14ac:dyDescent="0.45">
      <c r="D2429" t="s">
        <v>353</v>
      </c>
      <c r="E2429" t="s">
        <v>57</v>
      </c>
      <c r="F2429" t="s">
        <v>6</v>
      </c>
      <c r="M2429" t="b">
        <v>0</v>
      </c>
      <c r="N2429" t="b">
        <v>1</v>
      </c>
      <c r="O2429" t="str">
        <f>_xlfn.XLOOKUP(WB_cost[[#This Row],[Склад]]&amp;WB_cost[[#This Row],[Тип поставки]],StatTbl[Join],StatTbl[Status])</f>
        <v>Игнорируем</v>
      </c>
    </row>
    <row r="2430" spans="4:15" x14ac:dyDescent="0.45">
      <c r="D2430" t="s">
        <v>354</v>
      </c>
      <c r="E2430" t="s">
        <v>57</v>
      </c>
      <c r="F2430" t="s">
        <v>6</v>
      </c>
      <c r="M2430" t="b">
        <v>0</v>
      </c>
      <c r="N2430" t="b">
        <v>1</v>
      </c>
      <c r="O2430" t="str">
        <f>_xlfn.XLOOKUP(WB_cost[[#This Row],[Склад]]&amp;WB_cost[[#This Row],[Тип поставки]],StatTbl[Join],StatTbl[Status])</f>
        <v>Игнорируем</v>
      </c>
    </row>
    <row r="2431" spans="4:15" x14ac:dyDescent="0.45">
      <c r="D2431" t="s">
        <v>357</v>
      </c>
      <c r="E2431" t="s">
        <v>57</v>
      </c>
      <c r="F2431" t="s">
        <v>6</v>
      </c>
      <c r="M2431" t="b">
        <v>0</v>
      </c>
      <c r="N2431" t="b">
        <v>1</v>
      </c>
      <c r="O2431" t="str">
        <f>_xlfn.XLOOKUP(WB_cost[[#This Row],[Склад]]&amp;WB_cost[[#This Row],[Тип поставки]],StatTbl[Join],StatTbl[Status])</f>
        <v>Игнорируем</v>
      </c>
    </row>
    <row r="2432" spans="4:15" x14ac:dyDescent="0.45">
      <c r="D2432" t="s">
        <v>358</v>
      </c>
      <c r="E2432" t="s">
        <v>57</v>
      </c>
      <c r="F2432" t="s">
        <v>6</v>
      </c>
      <c r="M2432" t="b">
        <v>0</v>
      </c>
      <c r="N2432" t="b">
        <v>1</v>
      </c>
      <c r="O2432" t="str">
        <f>_xlfn.XLOOKUP(WB_cost[[#This Row],[Склад]]&amp;WB_cost[[#This Row],[Тип поставки]],StatTbl[Join],StatTbl[Status])</f>
        <v>Игнорируем</v>
      </c>
    </row>
    <row r="2433" spans="4:15" x14ac:dyDescent="0.45">
      <c r="D2433" t="s">
        <v>359</v>
      </c>
      <c r="E2433" t="s">
        <v>57</v>
      </c>
      <c r="F2433" t="s">
        <v>6</v>
      </c>
      <c r="M2433" t="b">
        <v>0</v>
      </c>
      <c r="N2433" t="b">
        <v>1</v>
      </c>
      <c r="O2433" t="str">
        <f>_xlfn.XLOOKUP(WB_cost[[#This Row],[Склад]]&amp;WB_cost[[#This Row],[Тип поставки]],StatTbl[Join],StatTbl[Status])</f>
        <v>Игнорируем</v>
      </c>
    </row>
    <row r="2434" spans="4:15" x14ac:dyDescent="0.45">
      <c r="D2434" t="s">
        <v>260</v>
      </c>
      <c r="E2434" t="s">
        <v>58</v>
      </c>
      <c r="F2434" t="s">
        <v>107</v>
      </c>
      <c r="M2434" t="b">
        <v>1</v>
      </c>
      <c r="N2434" t="b">
        <v>1</v>
      </c>
      <c r="O2434" t="str">
        <f>_xlfn.XLOOKUP(WB_cost[[#This Row],[Склад]]&amp;WB_cost[[#This Row],[Тип поставки]],StatTbl[Join],StatTbl[Status])</f>
        <v>Игнорируем</v>
      </c>
    </row>
    <row r="2435" spans="4:15" x14ac:dyDescent="0.45">
      <c r="D2435" t="s">
        <v>261</v>
      </c>
      <c r="E2435" t="s">
        <v>58</v>
      </c>
      <c r="F2435" t="s">
        <v>107</v>
      </c>
      <c r="M2435" t="b">
        <v>1</v>
      </c>
      <c r="N2435" t="b">
        <v>1</v>
      </c>
      <c r="O2435" t="str">
        <f>_xlfn.XLOOKUP(WB_cost[[#This Row],[Склад]]&amp;WB_cost[[#This Row],[Тип поставки]],StatTbl[Join],StatTbl[Status])</f>
        <v>Игнорируем</v>
      </c>
    </row>
    <row r="2436" spans="4:15" x14ac:dyDescent="0.45">
      <c r="D2436" t="s">
        <v>262</v>
      </c>
      <c r="E2436" t="s">
        <v>58</v>
      </c>
      <c r="F2436" t="s">
        <v>107</v>
      </c>
      <c r="M2436" t="b">
        <v>1</v>
      </c>
      <c r="N2436" t="b">
        <v>1</v>
      </c>
      <c r="O2436" t="str">
        <f>_xlfn.XLOOKUP(WB_cost[[#This Row],[Склад]]&amp;WB_cost[[#This Row],[Тип поставки]],StatTbl[Join],StatTbl[Status])</f>
        <v>Игнорируем</v>
      </c>
    </row>
    <row r="2437" spans="4:15" x14ac:dyDescent="0.45">
      <c r="D2437" t="s">
        <v>263</v>
      </c>
      <c r="E2437" t="s">
        <v>58</v>
      </c>
      <c r="F2437" t="s">
        <v>107</v>
      </c>
      <c r="M2437" t="b">
        <v>1</v>
      </c>
      <c r="N2437" t="b">
        <v>1</v>
      </c>
      <c r="O2437" t="str">
        <f>_xlfn.XLOOKUP(WB_cost[[#This Row],[Склад]]&amp;WB_cost[[#This Row],[Тип поставки]],StatTbl[Join],StatTbl[Status])</f>
        <v>Игнорируем</v>
      </c>
    </row>
    <row r="2438" spans="4:15" x14ac:dyDescent="0.45">
      <c r="D2438" t="s">
        <v>264</v>
      </c>
      <c r="E2438" t="s">
        <v>58</v>
      </c>
      <c r="F2438" t="s">
        <v>107</v>
      </c>
      <c r="M2438" t="b">
        <v>1</v>
      </c>
      <c r="N2438" t="b">
        <v>1</v>
      </c>
      <c r="O2438" t="str">
        <f>_xlfn.XLOOKUP(WB_cost[[#This Row],[Склад]]&amp;WB_cost[[#This Row],[Тип поставки]],StatTbl[Join],StatTbl[Status])</f>
        <v>Игнорируем</v>
      </c>
    </row>
    <row r="2439" spans="4:15" x14ac:dyDescent="0.45">
      <c r="D2439" t="s">
        <v>285</v>
      </c>
      <c r="E2439" t="s">
        <v>58</v>
      </c>
      <c r="F2439" t="s">
        <v>107</v>
      </c>
      <c r="M2439" t="b">
        <v>1</v>
      </c>
      <c r="N2439" t="b">
        <v>1</v>
      </c>
      <c r="O2439" t="str">
        <f>_xlfn.XLOOKUP(WB_cost[[#This Row],[Склад]]&amp;WB_cost[[#This Row],[Тип поставки]],StatTbl[Join],StatTbl[Status])</f>
        <v>Игнорируем</v>
      </c>
    </row>
    <row r="2440" spans="4:15" x14ac:dyDescent="0.45">
      <c r="D2440" t="s">
        <v>286</v>
      </c>
      <c r="E2440" t="s">
        <v>58</v>
      </c>
      <c r="F2440" t="s">
        <v>107</v>
      </c>
      <c r="M2440" t="b">
        <v>1</v>
      </c>
      <c r="N2440" t="b">
        <v>1</v>
      </c>
      <c r="O2440" t="str">
        <f>_xlfn.XLOOKUP(WB_cost[[#This Row],[Склад]]&amp;WB_cost[[#This Row],[Тип поставки]],StatTbl[Join],StatTbl[Status])</f>
        <v>Игнорируем</v>
      </c>
    </row>
    <row r="2441" spans="4:15" x14ac:dyDescent="0.45">
      <c r="D2441" t="s">
        <v>287</v>
      </c>
      <c r="E2441" t="s">
        <v>58</v>
      </c>
      <c r="F2441" t="s">
        <v>107</v>
      </c>
      <c r="M2441" t="b">
        <v>1</v>
      </c>
      <c r="N2441" t="b">
        <v>1</v>
      </c>
      <c r="O2441" t="str">
        <f>_xlfn.XLOOKUP(WB_cost[[#This Row],[Склад]]&amp;WB_cost[[#This Row],[Тип поставки]],StatTbl[Join],StatTbl[Status])</f>
        <v>Игнорируем</v>
      </c>
    </row>
    <row r="2442" spans="4:15" x14ac:dyDescent="0.45">
      <c r="D2442" t="s">
        <v>288</v>
      </c>
      <c r="E2442" t="s">
        <v>58</v>
      </c>
      <c r="F2442" t="s">
        <v>107</v>
      </c>
      <c r="M2442" t="b">
        <v>1</v>
      </c>
      <c r="N2442" t="b">
        <v>1</v>
      </c>
      <c r="O2442" t="str">
        <f>_xlfn.XLOOKUP(WB_cost[[#This Row],[Склад]]&amp;WB_cost[[#This Row],[Тип поставки]],StatTbl[Join],StatTbl[Status])</f>
        <v>Игнорируем</v>
      </c>
    </row>
    <row r="2443" spans="4:15" x14ac:dyDescent="0.45">
      <c r="D2443" t="s">
        <v>289</v>
      </c>
      <c r="E2443" t="s">
        <v>58</v>
      </c>
      <c r="F2443" t="s">
        <v>107</v>
      </c>
      <c r="M2443" t="b">
        <v>1</v>
      </c>
      <c r="N2443" t="b">
        <v>1</v>
      </c>
      <c r="O2443" t="str">
        <f>_xlfn.XLOOKUP(WB_cost[[#This Row],[Склад]]&amp;WB_cost[[#This Row],[Тип поставки]],StatTbl[Join],StatTbl[Status])</f>
        <v>Игнорируем</v>
      </c>
    </row>
    <row r="2444" spans="4:15" x14ac:dyDescent="0.45">
      <c r="D2444" t="s">
        <v>353</v>
      </c>
      <c r="E2444" t="s">
        <v>58</v>
      </c>
      <c r="F2444" t="s">
        <v>107</v>
      </c>
      <c r="M2444" t="b">
        <v>1</v>
      </c>
      <c r="N2444" t="b">
        <v>1</v>
      </c>
      <c r="O2444" t="str">
        <f>_xlfn.XLOOKUP(WB_cost[[#This Row],[Склад]]&amp;WB_cost[[#This Row],[Тип поставки]],StatTbl[Join],StatTbl[Status])</f>
        <v>Игнорируем</v>
      </c>
    </row>
    <row r="2445" spans="4:15" x14ac:dyDescent="0.45">
      <c r="D2445" t="s">
        <v>354</v>
      </c>
      <c r="E2445" t="s">
        <v>58</v>
      </c>
      <c r="F2445" t="s">
        <v>107</v>
      </c>
      <c r="M2445" t="b">
        <v>1</v>
      </c>
      <c r="N2445" t="b">
        <v>1</v>
      </c>
      <c r="O2445" t="str">
        <f>_xlfn.XLOOKUP(WB_cost[[#This Row],[Склад]]&amp;WB_cost[[#This Row],[Тип поставки]],StatTbl[Join],StatTbl[Status])</f>
        <v>Игнорируем</v>
      </c>
    </row>
    <row r="2446" spans="4:15" x14ac:dyDescent="0.45">
      <c r="D2446" t="s">
        <v>357</v>
      </c>
      <c r="E2446" t="s">
        <v>58</v>
      </c>
      <c r="F2446" t="s">
        <v>107</v>
      </c>
      <c r="M2446" t="b">
        <v>1</v>
      </c>
      <c r="N2446" t="b">
        <v>1</v>
      </c>
      <c r="O2446" t="str">
        <f>_xlfn.XLOOKUP(WB_cost[[#This Row],[Склад]]&amp;WB_cost[[#This Row],[Тип поставки]],StatTbl[Join],StatTbl[Status])</f>
        <v>Игнорируем</v>
      </c>
    </row>
    <row r="2447" spans="4:15" x14ac:dyDescent="0.45">
      <c r="D2447" t="s">
        <v>358</v>
      </c>
      <c r="E2447" t="s">
        <v>58</v>
      </c>
      <c r="F2447" t="s">
        <v>107</v>
      </c>
      <c r="M2447" t="b">
        <v>1</v>
      </c>
      <c r="N2447" t="b">
        <v>1</v>
      </c>
      <c r="O2447" t="str">
        <f>_xlfn.XLOOKUP(WB_cost[[#This Row],[Склад]]&amp;WB_cost[[#This Row],[Тип поставки]],StatTbl[Join],StatTbl[Status])</f>
        <v>Игнорируем</v>
      </c>
    </row>
    <row r="2448" spans="4:15" x14ac:dyDescent="0.45">
      <c r="D2448" t="s">
        <v>359</v>
      </c>
      <c r="E2448" t="s">
        <v>58</v>
      </c>
      <c r="F2448" t="s">
        <v>107</v>
      </c>
      <c r="M2448" t="b">
        <v>1</v>
      </c>
      <c r="N2448" t="b">
        <v>1</v>
      </c>
      <c r="O2448" t="str">
        <f>_xlfn.XLOOKUP(WB_cost[[#This Row],[Склад]]&amp;WB_cost[[#This Row],[Тип поставки]],StatTbl[Join],StatTbl[Status])</f>
        <v>Игнорируем</v>
      </c>
    </row>
    <row r="2449" spans="4:15" x14ac:dyDescent="0.45">
      <c r="D2449" t="s">
        <v>260</v>
      </c>
      <c r="E2449" t="s">
        <v>58</v>
      </c>
      <c r="F2449" t="s">
        <v>108</v>
      </c>
      <c r="G2449" t="s">
        <v>217</v>
      </c>
      <c r="H2449" t="s">
        <v>217</v>
      </c>
      <c r="I2449" t="s">
        <v>339</v>
      </c>
      <c r="J2449" t="s">
        <v>340</v>
      </c>
      <c r="K2449" t="s">
        <v>237</v>
      </c>
      <c r="M2449" t="b">
        <v>1</v>
      </c>
      <c r="N2449" t="b">
        <v>0</v>
      </c>
      <c r="O2449" t="str">
        <f>_xlfn.XLOOKUP(WB_cost[[#This Row],[Склад]]&amp;WB_cost[[#This Row],[Тип поставки]],StatTbl[Join],StatTbl[Status])</f>
        <v>Игнорируем</v>
      </c>
    </row>
    <row r="2450" spans="4:15" x14ac:dyDescent="0.45">
      <c r="D2450" t="s">
        <v>261</v>
      </c>
      <c r="E2450" t="s">
        <v>58</v>
      </c>
      <c r="F2450" t="s">
        <v>108</v>
      </c>
      <c r="G2450" t="s">
        <v>217</v>
      </c>
      <c r="H2450" t="s">
        <v>217</v>
      </c>
      <c r="I2450" t="s">
        <v>339</v>
      </c>
      <c r="J2450" t="s">
        <v>340</v>
      </c>
      <c r="K2450" t="s">
        <v>237</v>
      </c>
      <c r="M2450" t="b">
        <v>1</v>
      </c>
      <c r="N2450" t="b">
        <v>0</v>
      </c>
      <c r="O2450" t="str">
        <f>_xlfn.XLOOKUP(WB_cost[[#This Row],[Склад]]&amp;WB_cost[[#This Row],[Тип поставки]],StatTbl[Join],StatTbl[Status])</f>
        <v>Игнорируем</v>
      </c>
    </row>
    <row r="2451" spans="4:15" x14ac:dyDescent="0.45">
      <c r="D2451" t="s">
        <v>262</v>
      </c>
      <c r="E2451" t="s">
        <v>58</v>
      </c>
      <c r="F2451" t="s">
        <v>108</v>
      </c>
      <c r="G2451" t="s">
        <v>217</v>
      </c>
      <c r="H2451" t="s">
        <v>217</v>
      </c>
      <c r="I2451" t="s">
        <v>339</v>
      </c>
      <c r="J2451" t="s">
        <v>340</v>
      </c>
      <c r="K2451" t="s">
        <v>237</v>
      </c>
      <c r="M2451" t="b">
        <v>1</v>
      </c>
      <c r="N2451" t="b">
        <v>0</v>
      </c>
      <c r="O2451" t="str">
        <f>_xlfn.XLOOKUP(WB_cost[[#This Row],[Склад]]&amp;WB_cost[[#This Row],[Тип поставки]],StatTbl[Join],StatTbl[Status])</f>
        <v>Игнорируем</v>
      </c>
    </row>
    <row r="2452" spans="4:15" x14ac:dyDescent="0.45">
      <c r="D2452" t="s">
        <v>263</v>
      </c>
      <c r="E2452" t="s">
        <v>58</v>
      </c>
      <c r="F2452" t="s">
        <v>108</v>
      </c>
      <c r="G2452" t="s">
        <v>217</v>
      </c>
      <c r="H2452" t="s">
        <v>217</v>
      </c>
      <c r="I2452" t="s">
        <v>339</v>
      </c>
      <c r="J2452" t="s">
        <v>340</v>
      </c>
      <c r="K2452" t="s">
        <v>237</v>
      </c>
      <c r="M2452" t="b">
        <v>1</v>
      </c>
      <c r="N2452" t="b">
        <v>0</v>
      </c>
      <c r="O2452" t="str">
        <f>_xlfn.XLOOKUP(WB_cost[[#This Row],[Склад]]&amp;WB_cost[[#This Row],[Тип поставки]],StatTbl[Join],StatTbl[Status])</f>
        <v>Игнорируем</v>
      </c>
    </row>
    <row r="2453" spans="4:15" x14ac:dyDescent="0.45">
      <c r="D2453" t="s">
        <v>264</v>
      </c>
      <c r="E2453" t="s">
        <v>58</v>
      </c>
      <c r="F2453" t="s">
        <v>108</v>
      </c>
      <c r="G2453" t="s">
        <v>217</v>
      </c>
      <c r="H2453" t="s">
        <v>217</v>
      </c>
      <c r="I2453" t="s">
        <v>339</v>
      </c>
      <c r="J2453" t="s">
        <v>340</v>
      </c>
      <c r="K2453" t="s">
        <v>237</v>
      </c>
      <c r="M2453" t="b">
        <v>1</v>
      </c>
      <c r="N2453" t="b">
        <v>0</v>
      </c>
      <c r="O2453" t="str">
        <f>_xlfn.XLOOKUP(WB_cost[[#This Row],[Склад]]&amp;WB_cost[[#This Row],[Тип поставки]],StatTbl[Join],StatTbl[Status])</f>
        <v>Игнорируем</v>
      </c>
    </row>
    <row r="2454" spans="4:15" x14ac:dyDescent="0.45">
      <c r="D2454" t="s">
        <v>285</v>
      </c>
      <c r="E2454" t="s">
        <v>58</v>
      </c>
      <c r="F2454" t="s">
        <v>108</v>
      </c>
      <c r="G2454" t="s">
        <v>217</v>
      </c>
      <c r="H2454" t="s">
        <v>217</v>
      </c>
      <c r="I2454" t="s">
        <v>339</v>
      </c>
      <c r="J2454" t="s">
        <v>340</v>
      </c>
      <c r="K2454" t="s">
        <v>237</v>
      </c>
      <c r="M2454" t="b">
        <v>1</v>
      </c>
      <c r="N2454" t="b">
        <v>0</v>
      </c>
      <c r="O2454" t="str">
        <f>_xlfn.XLOOKUP(WB_cost[[#This Row],[Склад]]&amp;WB_cost[[#This Row],[Тип поставки]],StatTbl[Join],StatTbl[Status])</f>
        <v>Игнорируем</v>
      </c>
    </row>
    <row r="2455" spans="4:15" x14ac:dyDescent="0.45">
      <c r="D2455" t="s">
        <v>286</v>
      </c>
      <c r="E2455" t="s">
        <v>58</v>
      </c>
      <c r="F2455" t="s">
        <v>108</v>
      </c>
      <c r="G2455" t="s">
        <v>217</v>
      </c>
      <c r="H2455" t="s">
        <v>217</v>
      </c>
      <c r="I2455" t="s">
        <v>339</v>
      </c>
      <c r="J2455" t="s">
        <v>340</v>
      </c>
      <c r="K2455" t="s">
        <v>237</v>
      </c>
      <c r="M2455" t="b">
        <v>1</v>
      </c>
      <c r="N2455" t="b">
        <v>0</v>
      </c>
      <c r="O2455" t="str">
        <f>_xlfn.XLOOKUP(WB_cost[[#This Row],[Склад]]&amp;WB_cost[[#This Row],[Тип поставки]],StatTbl[Join],StatTbl[Status])</f>
        <v>Игнорируем</v>
      </c>
    </row>
    <row r="2456" spans="4:15" x14ac:dyDescent="0.45">
      <c r="D2456" t="s">
        <v>287</v>
      </c>
      <c r="E2456" t="s">
        <v>58</v>
      </c>
      <c r="F2456" t="s">
        <v>108</v>
      </c>
      <c r="G2456" t="s">
        <v>217</v>
      </c>
      <c r="H2456" t="s">
        <v>217</v>
      </c>
      <c r="I2456" t="s">
        <v>339</v>
      </c>
      <c r="J2456" t="s">
        <v>340</v>
      </c>
      <c r="K2456" t="s">
        <v>237</v>
      </c>
      <c r="M2456" t="b">
        <v>1</v>
      </c>
      <c r="N2456" t="b">
        <v>0</v>
      </c>
      <c r="O2456" t="str">
        <f>_xlfn.XLOOKUP(WB_cost[[#This Row],[Склад]]&amp;WB_cost[[#This Row],[Тип поставки]],StatTbl[Join],StatTbl[Status])</f>
        <v>Игнорируем</v>
      </c>
    </row>
    <row r="2457" spans="4:15" x14ac:dyDescent="0.45">
      <c r="D2457" t="s">
        <v>288</v>
      </c>
      <c r="E2457" t="s">
        <v>58</v>
      </c>
      <c r="F2457" t="s">
        <v>108</v>
      </c>
      <c r="G2457" t="s">
        <v>217</v>
      </c>
      <c r="H2457" t="s">
        <v>217</v>
      </c>
      <c r="I2457" t="s">
        <v>339</v>
      </c>
      <c r="J2457" t="s">
        <v>340</v>
      </c>
      <c r="K2457" t="s">
        <v>237</v>
      </c>
      <c r="M2457" t="b">
        <v>1</v>
      </c>
      <c r="N2457" t="b">
        <v>0</v>
      </c>
      <c r="O2457" t="str">
        <f>_xlfn.XLOOKUP(WB_cost[[#This Row],[Склад]]&amp;WB_cost[[#This Row],[Тип поставки]],StatTbl[Join],StatTbl[Status])</f>
        <v>Игнорируем</v>
      </c>
    </row>
    <row r="2458" spans="4:15" x14ac:dyDescent="0.45">
      <c r="D2458" t="s">
        <v>289</v>
      </c>
      <c r="E2458" t="s">
        <v>58</v>
      </c>
      <c r="F2458" t="s">
        <v>108</v>
      </c>
      <c r="G2458" t="s">
        <v>217</v>
      </c>
      <c r="H2458" t="s">
        <v>217</v>
      </c>
      <c r="I2458" t="s">
        <v>339</v>
      </c>
      <c r="J2458" t="s">
        <v>340</v>
      </c>
      <c r="K2458" t="s">
        <v>237</v>
      </c>
      <c r="M2458" t="b">
        <v>1</v>
      </c>
      <c r="N2458" t="b">
        <v>0</v>
      </c>
      <c r="O2458" t="str">
        <f>_xlfn.XLOOKUP(WB_cost[[#This Row],[Склад]]&amp;WB_cost[[#This Row],[Тип поставки]],StatTbl[Join],StatTbl[Status])</f>
        <v>Игнорируем</v>
      </c>
    </row>
    <row r="2459" spans="4:15" x14ac:dyDescent="0.45">
      <c r="D2459" t="s">
        <v>353</v>
      </c>
      <c r="E2459" t="s">
        <v>58</v>
      </c>
      <c r="F2459" t="s">
        <v>108</v>
      </c>
      <c r="G2459" t="s">
        <v>217</v>
      </c>
      <c r="H2459" t="s">
        <v>217</v>
      </c>
      <c r="I2459" t="s">
        <v>339</v>
      </c>
      <c r="J2459" t="s">
        <v>340</v>
      </c>
      <c r="K2459" t="s">
        <v>237</v>
      </c>
      <c r="M2459" t="b">
        <v>1</v>
      </c>
      <c r="N2459" t="b">
        <v>0</v>
      </c>
      <c r="O2459" t="str">
        <f>_xlfn.XLOOKUP(WB_cost[[#This Row],[Склад]]&amp;WB_cost[[#This Row],[Тип поставки]],StatTbl[Join],StatTbl[Status])</f>
        <v>Игнорируем</v>
      </c>
    </row>
    <row r="2460" spans="4:15" x14ac:dyDescent="0.45">
      <c r="D2460" t="s">
        <v>354</v>
      </c>
      <c r="E2460" t="s">
        <v>58</v>
      </c>
      <c r="F2460" t="s">
        <v>108</v>
      </c>
      <c r="G2460" t="s">
        <v>217</v>
      </c>
      <c r="H2460" t="s">
        <v>217</v>
      </c>
      <c r="I2460" t="s">
        <v>339</v>
      </c>
      <c r="J2460" t="s">
        <v>340</v>
      </c>
      <c r="K2460" t="s">
        <v>237</v>
      </c>
      <c r="M2460" t="b">
        <v>1</v>
      </c>
      <c r="N2460" t="b">
        <v>0</v>
      </c>
      <c r="O2460" t="str">
        <f>_xlfn.XLOOKUP(WB_cost[[#This Row],[Склад]]&amp;WB_cost[[#This Row],[Тип поставки]],StatTbl[Join],StatTbl[Status])</f>
        <v>Игнорируем</v>
      </c>
    </row>
    <row r="2461" spans="4:15" x14ac:dyDescent="0.45">
      <c r="D2461" t="s">
        <v>357</v>
      </c>
      <c r="E2461" t="s">
        <v>58</v>
      </c>
      <c r="F2461" t="s">
        <v>108</v>
      </c>
      <c r="G2461" t="s">
        <v>217</v>
      </c>
      <c r="H2461" t="s">
        <v>217</v>
      </c>
      <c r="I2461" t="s">
        <v>339</v>
      </c>
      <c r="J2461" t="s">
        <v>340</v>
      </c>
      <c r="K2461" t="s">
        <v>237</v>
      </c>
      <c r="M2461" t="b">
        <v>1</v>
      </c>
      <c r="N2461" t="b">
        <v>0</v>
      </c>
      <c r="O2461" t="str">
        <f>_xlfn.XLOOKUP(WB_cost[[#This Row],[Склад]]&amp;WB_cost[[#This Row],[Тип поставки]],StatTbl[Join],StatTbl[Status])</f>
        <v>Игнорируем</v>
      </c>
    </row>
    <row r="2462" spans="4:15" x14ac:dyDescent="0.45">
      <c r="D2462" t="s">
        <v>358</v>
      </c>
      <c r="E2462" t="s">
        <v>58</v>
      </c>
      <c r="F2462" t="s">
        <v>108</v>
      </c>
      <c r="G2462" t="s">
        <v>217</v>
      </c>
      <c r="H2462" t="s">
        <v>217</v>
      </c>
      <c r="I2462" t="s">
        <v>339</v>
      </c>
      <c r="J2462" t="s">
        <v>340</v>
      </c>
      <c r="K2462" t="s">
        <v>237</v>
      </c>
      <c r="M2462" t="b">
        <v>1</v>
      </c>
      <c r="N2462" t="b">
        <v>0</v>
      </c>
      <c r="O2462" t="str">
        <f>_xlfn.XLOOKUP(WB_cost[[#This Row],[Склад]]&amp;WB_cost[[#This Row],[Тип поставки]],StatTbl[Join],StatTbl[Status])</f>
        <v>Игнорируем</v>
      </c>
    </row>
    <row r="2463" spans="4:15" x14ac:dyDescent="0.45">
      <c r="D2463" t="s">
        <v>359</v>
      </c>
      <c r="E2463" t="s">
        <v>58</v>
      </c>
      <c r="F2463" t="s">
        <v>108</v>
      </c>
      <c r="G2463" t="s">
        <v>217</v>
      </c>
      <c r="H2463" t="s">
        <v>217</v>
      </c>
      <c r="I2463" t="s">
        <v>339</v>
      </c>
      <c r="J2463" t="s">
        <v>340</v>
      </c>
      <c r="K2463" t="s">
        <v>237</v>
      </c>
      <c r="M2463" t="b">
        <v>1</v>
      </c>
      <c r="N2463" t="b">
        <v>0</v>
      </c>
      <c r="O2463" t="str">
        <f>_xlfn.XLOOKUP(WB_cost[[#This Row],[Склад]]&amp;WB_cost[[#This Row],[Тип поставки]],StatTbl[Join],StatTbl[Status])</f>
        <v>Игнорируем</v>
      </c>
    </row>
    <row r="2464" spans="4:15" x14ac:dyDescent="0.45">
      <c r="D2464" t="s">
        <v>260</v>
      </c>
      <c r="E2464" t="s">
        <v>58</v>
      </c>
      <c r="F2464" t="s">
        <v>6</v>
      </c>
      <c r="M2464" t="b">
        <v>0</v>
      </c>
      <c r="N2464" t="b">
        <v>1</v>
      </c>
      <c r="O2464" t="str">
        <f>_xlfn.XLOOKUP(WB_cost[[#This Row],[Склад]]&amp;WB_cost[[#This Row],[Тип поставки]],StatTbl[Join],StatTbl[Status])</f>
        <v>Игнорируем</v>
      </c>
    </row>
    <row r="2465" spans="4:15" x14ac:dyDescent="0.45">
      <c r="D2465" t="s">
        <v>261</v>
      </c>
      <c r="E2465" t="s">
        <v>58</v>
      </c>
      <c r="F2465" t="s">
        <v>6</v>
      </c>
      <c r="M2465" t="b">
        <v>0</v>
      </c>
      <c r="N2465" t="b">
        <v>1</v>
      </c>
      <c r="O2465" t="str">
        <f>_xlfn.XLOOKUP(WB_cost[[#This Row],[Склад]]&amp;WB_cost[[#This Row],[Тип поставки]],StatTbl[Join],StatTbl[Status])</f>
        <v>Игнорируем</v>
      </c>
    </row>
    <row r="2466" spans="4:15" x14ac:dyDescent="0.45">
      <c r="D2466" t="s">
        <v>262</v>
      </c>
      <c r="E2466" t="s">
        <v>58</v>
      </c>
      <c r="F2466" t="s">
        <v>6</v>
      </c>
      <c r="M2466" t="b">
        <v>0</v>
      </c>
      <c r="N2466" t="b">
        <v>1</v>
      </c>
      <c r="O2466" t="str">
        <f>_xlfn.XLOOKUP(WB_cost[[#This Row],[Склад]]&amp;WB_cost[[#This Row],[Тип поставки]],StatTbl[Join],StatTbl[Status])</f>
        <v>Игнорируем</v>
      </c>
    </row>
    <row r="2467" spans="4:15" x14ac:dyDescent="0.45">
      <c r="D2467" t="s">
        <v>263</v>
      </c>
      <c r="E2467" t="s">
        <v>58</v>
      </c>
      <c r="F2467" t="s">
        <v>6</v>
      </c>
      <c r="M2467" t="b">
        <v>0</v>
      </c>
      <c r="N2467" t="b">
        <v>1</v>
      </c>
      <c r="O2467" t="str">
        <f>_xlfn.XLOOKUP(WB_cost[[#This Row],[Склад]]&amp;WB_cost[[#This Row],[Тип поставки]],StatTbl[Join],StatTbl[Status])</f>
        <v>Игнорируем</v>
      </c>
    </row>
    <row r="2468" spans="4:15" x14ac:dyDescent="0.45">
      <c r="D2468" t="s">
        <v>264</v>
      </c>
      <c r="E2468" t="s">
        <v>58</v>
      </c>
      <c r="F2468" t="s">
        <v>6</v>
      </c>
      <c r="M2468" t="b">
        <v>0</v>
      </c>
      <c r="N2468" t="b">
        <v>1</v>
      </c>
      <c r="O2468" t="str">
        <f>_xlfn.XLOOKUP(WB_cost[[#This Row],[Склад]]&amp;WB_cost[[#This Row],[Тип поставки]],StatTbl[Join],StatTbl[Status])</f>
        <v>Игнорируем</v>
      </c>
    </row>
    <row r="2469" spans="4:15" x14ac:dyDescent="0.45">
      <c r="D2469" t="s">
        <v>285</v>
      </c>
      <c r="E2469" t="s">
        <v>58</v>
      </c>
      <c r="F2469" t="s">
        <v>6</v>
      </c>
      <c r="M2469" t="b">
        <v>0</v>
      </c>
      <c r="N2469" t="b">
        <v>1</v>
      </c>
      <c r="O2469" t="str">
        <f>_xlfn.XLOOKUP(WB_cost[[#This Row],[Склад]]&amp;WB_cost[[#This Row],[Тип поставки]],StatTbl[Join],StatTbl[Status])</f>
        <v>Игнорируем</v>
      </c>
    </row>
    <row r="2470" spans="4:15" x14ac:dyDescent="0.45">
      <c r="D2470" t="s">
        <v>286</v>
      </c>
      <c r="E2470" t="s">
        <v>58</v>
      </c>
      <c r="F2470" t="s">
        <v>6</v>
      </c>
      <c r="M2470" t="b">
        <v>0</v>
      </c>
      <c r="N2470" t="b">
        <v>1</v>
      </c>
      <c r="O2470" t="str">
        <f>_xlfn.XLOOKUP(WB_cost[[#This Row],[Склад]]&amp;WB_cost[[#This Row],[Тип поставки]],StatTbl[Join],StatTbl[Status])</f>
        <v>Игнорируем</v>
      </c>
    </row>
    <row r="2471" spans="4:15" x14ac:dyDescent="0.45">
      <c r="D2471" t="s">
        <v>287</v>
      </c>
      <c r="E2471" t="s">
        <v>58</v>
      </c>
      <c r="F2471" t="s">
        <v>6</v>
      </c>
      <c r="M2471" t="b">
        <v>0</v>
      </c>
      <c r="N2471" t="b">
        <v>1</v>
      </c>
      <c r="O2471" t="str">
        <f>_xlfn.XLOOKUP(WB_cost[[#This Row],[Склад]]&amp;WB_cost[[#This Row],[Тип поставки]],StatTbl[Join],StatTbl[Status])</f>
        <v>Игнорируем</v>
      </c>
    </row>
    <row r="2472" spans="4:15" x14ac:dyDescent="0.45">
      <c r="D2472" t="s">
        <v>288</v>
      </c>
      <c r="E2472" t="s">
        <v>58</v>
      </c>
      <c r="F2472" t="s">
        <v>6</v>
      </c>
      <c r="M2472" t="b">
        <v>0</v>
      </c>
      <c r="N2472" t="b">
        <v>1</v>
      </c>
      <c r="O2472" t="str">
        <f>_xlfn.XLOOKUP(WB_cost[[#This Row],[Склад]]&amp;WB_cost[[#This Row],[Тип поставки]],StatTbl[Join],StatTbl[Status])</f>
        <v>Игнорируем</v>
      </c>
    </row>
    <row r="2473" spans="4:15" x14ac:dyDescent="0.45">
      <c r="D2473" t="s">
        <v>289</v>
      </c>
      <c r="E2473" t="s">
        <v>58</v>
      </c>
      <c r="F2473" t="s">
        <v>6</v>
      </c>
      <c r="M2473" t="b">
        <v>0</v>
      </c>
      <c r="N2473" t="b">
        <v>1</v>
      </c>
      <c r="O2473" t="str">
        <f>_xlfn.XLOOKUP(WB_cost[[#This Row],[Склад]]&amp;WB_cost[[#This Row],[Тип поставки]],StatTbl[Join],StatTbl[Status])</f>
        <v>Игнорируем</v>
      </c>
    </row>
    <row r="2474" spans="4:15" x14ac:dyDescent="0.45">
      <c r="D2474" t="s">
        <v>353</v>
      </c>
      <c r="E2474" t="s">
        <v>58</v>
      </c>
      <c r="F2474" t="s">
        <v>6</v>
      </c>
      <c r="M2474" t="b">
        <v>0</v>
      </c>
      <c r="N2474" t="b">
        <v>1</v>
      </c>
      <c r="O2474" t="str">
        <f>_xlfn.XLOOKUP(WB_cost[[#This Row],[Склад]]&amp;WB_cost[[#This Row],[Тип поставки]],StatTbl[Join],StatTbl[Status])</f>
        <v>Игнорируем</v>
      </c>
    </row>
    <row r="2475" spans="4:15" x14ac:dyDescent="0.45">
      <c r="D2475" t="s">
        <v>354</v>
      </c>
      <c r="E2475" t="s">
        <v>58</v>
      </c>
      <c r="F2475" t="s">
        <v>6</v>
      </c>
      <c r="M2475" t="b">
        <v>0</v>
      </c>
      <c r="N2475" t="b">
        <v>1</v>
      </c>
      <c r="O2475" t="str">
        <f>_xlfn.XLOOKUP(WB_cost[[#This Row],[Склад]]&amp;WB_cost[[#This Row],[Тип поставки]],StatTbl[Join],StatTbl[Status])</f>
        <v>Игнорируем</v>
      </c>
    </row>
    <row r="2476" spans="4:15" x14ac:dyDescent="0.45">
      <c r="D2476" t="s">
        <v>357</v>
      </c>
      <c r="E2476" t="s">
        <v>58</v>
      </c>
      <c r="F2476" t="s">
        <v>6</v>
      </c>
      <c r="M2476" t="b">
        <v>0</v>
      </c>
      <c r="N2476" t="b">
        <v>1</v>
      </c>
      <c r="O2476" t="str">
        <f>_xlfn.XLOOKUP(WB_cost[[#This Row],[Склад]]&amp;WB_cost[[#This Row],[Тип поставки]],StatTbl[Join],StatTbl[Status])</f>
        <v>Игнорируем</v>
      </c>
    </row>
    <row r="2477" spans="4:15" x14ac:dyDescent="0.45">
      <c r="D2477" t="s">
        <v>358</v>
      </c>
      <c r="E2477" t="s">
        <v>58</v>
      </c>
      <c r="F2477" t="s">
        <v>6</v>
      </c>
      <c r="M2477" t="b">
        <v>0</v>
      </c>
      <c r="N2477" t="b">
        <v>1</v>
      </c>
      <c r="O2477" t="str">
        <f>_xlfn.XLOOKUP(WB_cost[[#This Row],[Склад]]&amp;WB_cost[[#This Row],[Тип поставки]],StatTbl[Join],StatTbl[Status])</f>
        <v>Игнорируем</v>
      </c>
    </row>
    <row r="2478" spans="4:15" x14ac:dyDescent="0.45">
      <c r="D2478" t="s">
        <v>359</v>
      </c>
      <c r="E2478" t="s">
        <v>58</v>
      </c>
      <c r="F2478" t="s">
        <v>6</v>
      </c>
      <c r="M2478" t="b">
        <v>0</v>
      </c>
      <c r="N2478" t="b">
        <v>1</v>
      </c>
      <c r="O2478" t="str">
        <f>_xlfn.XLOOKUP(WB_cost[[#This Row],[Склад]]&amp;WB_cost[[#This Row],[Тип поставки]],StatTbl[Join],StatTbl[Status])</f>
        <v>Игнорируем</v>
      </c>
    </row>
    <row r="2479" spans="4:15" x14ac:dyDescent="0.45">
      <c r="D2479" t="s">
        <v>260</v>
      </c>
      <c r="E2479" t="s">
        <v>59</v>
      </c>
      <c r="F2479" t="s">
        <v>107</v>
      </c>
      <c r="M2479" t="b">
        <v>1</v>
      </c>
      <c r="N2479" t="b">
        <v>1</v>
      </c>
      <c r="O2479" t="str">
        <f>_xlfn.XLOOKUP(WB_cost[[#This Row],[Склад]]&amp;WB_cost[[#This Row],[Тип поставки]],StatTbl[Join],StatTbl[Status])</f>
        <v>Игнорируем</v>
      </c>
    </row>
    <row r="2480" spans="4:15" x14ac:dyDescent="0.45">
      <c r="D2480" t="s">
        <v>261</v>
      </c>
      <c r="E2480" t="s">
        <v>59</v>
      </c>
      <c r="F2480" t="s">
        <v>107</v>
      </c>
      <c r="M2480" t="b">
        <v>1</v>
      </c>
      <c r="N2480" t="b">
        <v>1</v>
      </c>
      <c r="O2480" t="str">
        <f>_xlfn.XLOOKUP(WB_cost[[#This Row],[Склад]]&amp;WB_cost[[#This Row],[Тип поставки]],StatTbl[Join],StatTbl[Status])</f>
        <v>Игнорируем</v>
      </c>
    </row>
    <row r="2481" spans="4:15" x14ac:dyDescent="0.45">
      <c r="D2481" t="s">
        <v>262</v>
      </c>
      <c r="E2481" t="s">
        <v>59</v>
      </c>
      <c r="F2481" t="s">
        <v>107</v>
      </c>
      <c r="M2481" t="b">
        <v>1</v>
      </c>
      <c r="N2481" t="b">
        <v>1</v>
      </c>
      <c r="O2481" t="str">
        <f>_xlfn.XLOOKUP(WB_cost[[#This Row],[Склад]]&amp;WB_cost[[#This Row],[Тип поставки]],StatTbl[Join],StatTbl[Status])</f>
        <v>Игнорируем</v>
      </c>
    </row>
    <row r="2482" spans="4:15" x14ac:dyDescent="0.45">
      <c r="D2482" t="s">
        <v>263</v>
      </c>
      <c r="E2482" t="s">
        <v>59</v>
      </c>
      <c r="F2482" t="s">
        <v>107</v>
      </c>
      <c r="M2482" t="b">
        <v>1</v>
      </c>
      <c r="N2482" t="b">
        <v>1</v>
      </c>
      <c r="O2482" t="str">
        <f>_xlfn.XLOOKUP(WB_cost[[#This Row],[Склад]]&amp;WB_cost[[#This Row],[Тип поставки]],StatTbl[Join],StatTbl[Status])</f>
        <v>Игнорируем</v>
      </c>
    </row>
    <row r="2483" spans="4:15" x14ac:dyDescent="0.45">
      <c r="D2483" t="s">
        <v>264</v>
      </c>
      <c r="E2483" t="s">
        <v>59</v>
      </c>
      <c r="F2483" t="s">
        <v>107</v>
      </c>
      <c r="M2483" t="b">
        <v>1</v>
      </c>
      <c r="N2483" t="b">
        <v>1</v>
      </c>
      <c r="O2483" t="str">
        <f>_xlfn.XLOOKUP(WB_cost[[#This Row],[Склад]]&amp;WB_cost[[#This Row],[Тип поставки]],StatTbl[Join],StatTbl[Status])</f>
        <v>Игнорируем</v>
      </c>
    </row>
    <row r="2484" spans="4:15" x14ac:dyDescent="0.45">
      <c r="D2484" t="s">
        <v>285</v>
      </c>
      <c r="E2484" t="s">
        <v>59</v>
      </c>
      <c r="F2484" t="s">
        <v>107</v>
      </c>
      <c r="M2484" t="b">
        <v>1</v>
      </c>
      <c r="N2484" t="b">
        <v>1</v>
      </c>
      <c r="O2484" t="str">
        <f>_xlfn.XLOOKUP(WB_cost[[#This Row],[Склад]]&amp;WB_cost[[#This Row],[Тип поставки]],StatTbl[Join],StatTbl[Status])</f>
        <v>Игнорируем</v>
      </c>
    </row>
    <row r="2485" spans="4:15" x14ac:dyDescent="0.45">
      <c r="D2485" t="s">
        <v>286</v>
      </c>
      <c r="E2485" t="s">
        <v>59</v>
      </c>
      <c r="F2485" t="s">
        <v>107</v>
      </c>
      <c r="M2485" t="b">
        <v>1</v>
      </c>
      <c r="N2485" t="b">
        <v>1</v>
      </c>
      <c r="O2485" t="str">
        <f>_xlfn.XLOOKUP(WB_cost[[#This Row],[Склад]]&amp;WB_cost[[#This Row],[Тип поставки]],StatTbl[Join],StatTbl[Status])</f>
        <v>Игнорируем</v>
      </c>
    </row>
    <row r="2486" spans="4:15" x14ac:dyDescent="0.45">
      <c r="D2486" t="s">
        <v>287</v>
      </c>
      <c r="E2486" t="s">
        <v>59</v>
      </c>
      <c r="F2486" t="s">
        <v>107</v>
      </c>
      <c r="M2486" t="b">
        <v>1</v>
      </c>
      <c r="N2486" t="b">
        <v>1</v>
      </c>
      <c r="O2486" t="str">
        <f>_xlfn.XLOOKUP(WB_cost[[#This Row],[Склад]]&amp;WB_cost[[#This Row],[Тип поставки]],StatTbl[Join],StatTbl[Status])</f>
        <v>Игнорируем</v>
      </c>
    </row>
    <row r="2487" spans="4:15" x14ac:dyDescent="0.45">
      <c r="D2487" t="s">
        <v>288</v>
      </c>
      <c r="E2487" t="s">
        <v>59</v>
      </c>
      <c r="F2487" t="s">
        <v>107</v>
      </c>
      <c r="M2487" t="b">
        <v>1</v>
      </c>
      <c r="N2487" t="b">
        <v>1</v>
      </c>
      <c r="O2487" t="str">
        <f>_xlfn.XLOOKUP(WB_cost[[#This Row],[Склад]]&amp;WB_cost[[#This Row],[Тип поставки]],StatTbl[Join],StatTbl[Status])</f>
        <v>Игнорируем</v>
      </c>
    </row>
    <row r="2488" spans="4:15" x14ac:dyDescent="0.45">
      <c r="D2488" t="s">
        <v>289</v>
      </c>
      <c r="E2488" t="s">
        <v>59</v>
      </c>
      <c r="F2488" t="s">
        <v>107</v>
      </c>
      <c r="M2488" t="b">
        <v>1</v>
      </c>
      <c r="N2488" t="b">
        <v>1</v>
      </c>
      <c r="O2488" t="str">
        <f>_xlfn.XLOOKUP(WB_cost[[#This Row],[Склад]]&amp;WB_cost[[#This Row],[Тип поставки]],StatTbl[Join],StatTbl[Status])</f>
        <v>Игнорируем</v>
      </c>
    </row>
    <row r="2489" spans="4:15" x14ac:dyDescent="0.45">
      <c r="D2489" t="s">
        <v>353</v>
      </c>
      <c r="E2489" t="s">
        <v>59</v>
      </c>
      <c r="F2489" t="s">
        <v>107</v>
      </c>
      <c r="M2489" t="b">
        <v>1</v>
      </c>
      <c r="N2489" t="b">
        <v>1</v>
      </c>
      <c r="O2489" t="str">
        <f>_xlfn.XLOOKUP(WB_cost[[#This Row],[Склад]]&amp;WB_cost[[#This Row],[Тип поставки]],StatTbl[Join],StatTbl[Status])</f>
        <v>Игнорируем</v>
      </c>
    </row>
    <row r="2490" spans="4:15" x14ac:dyDescent="0.45">
      <c r="D2490" t="s">
        <v>354</v>
      </c>
      <c r="E2490" t="s">
        <v>59</v>
      </c>
      <c r="F2490" t="s">
        <v>107</v>
      </c>
      <c r="M2490" t="b">
        <v>1</v>
      </c>
      <c r="N2490" t="b">
        <v>1</v>
      </c>
      <c r="O2490" t="str">
        <f>_xlfn.XLOOKUP(WB_cost[[#This Row],[Склад]]&amp;WB_cost[[#This Row],[Тип поставки]],StatTbl[Join],StatTbl[Status])</f>
        <v>Игнорируем</v>
      </c>
    </row>
    <row r="2491" spans="4:15" x14ac:dyDescent="0.45">
      <c r="D2491" t="s">
        <v>357</v>
      </c>
      <c r="E2491" t="s">
        <v>59</v>
      </c>
      <c r="F2491" t="s">
        <v>107</v>
      </c>
      <c r="M2491" t="b">
        <v>1</v>
      </c>
      <c r="N2491" t="b">
        <v>1</v>
      </c>
      <c r="O2491" t="str">
        <f>_xlfn.XLOOKUP(WB_cost[[#This Row],[Склад]]&amp;WB_cost[[#This Row],[Тип поставки]],StatTbl[Join],StatTbl[Status])</f>
        <v>Игнорируем</v>
      </c>
    </row>
    <row r="2492" spans="4:15" x14ac:dyDescent="0.45">
      <c r="D2492" t="s">
        <v>358</v>
      </c>
      <c r="E2492" t="s">
        <v>59</v>
      </c>
      <c r="F2492" t="s">
        <v>107</v>
      </c>
      <c r="M2492" t="b">
        <v>1</v>
      </c>
      <c r="N2492" t="b">
        <v>1</v>
      </c>
      <c r="O2492" t="str">
        <f>_xlfn.XLOOKUP(WB_cost[[#This Row],[Склад]]&amp;WB_cost[[#This Row],[Тип поставки]],StatTbl[Join],StatTbl[Status])</f>
        <v>Игнорируем</v>
      </c>
    </row>
    <row r="2493" spans="4:15" x14ac:dyDescent="0.45">
      <c r="D2493" t="s">
        <v>359</v>
      </c>
      <c r="E2493" t="s">
        <v>59</v>
      </c>
      <c r="F2493" t="s">
        <v>107</v>
      </c>
      <c r="M2493" t="b">
        <v>1</v>
      </c>
      <c r="N2493" t="b">
        <v>1</v>
      </c>
      <c r="O2493" t="str">
        <f>_xlfn.XLOOKUP(WB_cost[[#This Row],[Склад]]&amp;WB_cost[[#This Row],[Тип поставки]],StatTbl[Join],StatTbl[Status])</f>
        <v>Игнорируем</v>
      </c>
    </row>
    <row r="2494" spans="4:15" x14ac:dyDescent="0.45">
      <c r="D2494" t="s">
        <v>260</v>
      </c>
      <c r="E2494" t="s">
        <v>59</v>
      </c>
      <c r="F2494" t="s">
        <v>108</v>
      </c>
      <c r="M2494" t="b">
        <v>0</v>
      </c>
      <c r="N2494" t="b">
        <v>1</v>
      </c>
      <c r="O2494" t="str">
        <f>_xlfn.XLOOKUP(WB_cost[[#This Row],[Склад]]&amp;WB_cost[[#This Row],[Тип поставки]],StatTbl[Join],StatTbl[Status])</f>
        <v>Игнорируем</v>
      </c>
    </row>
    <row r="2495" spans="4:15" x14ac:dyDescent="0.45">
      <c r="D2495" t="s">
        <v>261</v>
      </c>
      <c r="E2495" t="s">
        <v>59</v>
      </c>
      <c r="F2495" t="s">
        <v>108</v>
      </c>
      <c r="M2495" t="b">
        <v>0</v>
      </c>
      <c r="N2495" t="b">
        <v>1</v>
      </c>
      <c r="O2495" t="str">
        <f>_xlfn.XLOOKUP(WB_cost[[#This Row],[Склад]]&amp;WB_cost[[#This Row],[Тип поставки]],StatTbl[Join],StatTbl[Status])</f>
        <v>Игнорируем</v>
      </c>
    </row>
    <row r="2496" spans="4:15" x14ac:dyDescent="0.45">
      <c r="D2496" t="s">
        <v>262</v>
      </c>
      <c r="E2496" t="s">
        <v>59</v>
      </c>
      <c r="F2496" t="s">
        <v>108</v>
      </c>
      <c r="M2496" t="b">
        <v>0</v>
      </c>
      <c r="N2496" t="b">
        <v>1</v>
      </c>
      <c r="O2496" t="str">
        <f>_xlfn.XLOOKUP(WB_cost[[#This Row],[Склад]]&amp;WB_cost[[#This Row],[Тип поставки]],StatTbl[Join],StatTbl[Status])</f>
        <v>Игнорируем</v>
      </c>
    </row>
    <row r="2497" spans="4:15" x14ac:dyDescent="0.45">
      <c r="D2497" t="s">
        <v>263</v>
      </c>
      <c r="E2497" t="s">
        <v>59</v>
      </c>
      <c r="F2497" t="s">
        <v>108</v>
      </c>
      <c r="M2497" t="b">
        <v>0</v>
      </c>
      <c r="N2497" t="b">
        <v>1</v>
      </c>
      <c r="O2497" t="str">
        <f>_xlfn.XLOOKUP(WB_cost[[#This Row],[Склад]]&amp;WB_cost[[#This Row],[Тип поставки]],StatTbl[Join],StatTbl[Status])</f>
        <v>Игнорируем</v>
      </c>
    </row>
    <row r="2498" spans="4:15" x14ac:dyDescent="0.45">
      <c r="D2498" t="s">
        <v>264</v>
      </c>
      <c r="E2498" t="s">
        <v>59</v>
      </c>
      <c r="F2498" t="s">
        <v>108</v>
      </c>
      <c r="M2498" t="b">
        <v>0</v>
      </c>
      <c r="N2498" t="b">
        <v>1</v>
      </c>
      <c r="O2498" t="str">
        <f>_xlfn.XLOOKUP(WB_cost[[#This Row],[Склад]]&amp;WB_cost[[#This Row],[Тип поставки]],StatTbl[Join],StatTbl[Status])</f>
        <v>Игнорируем</v>
      </c>
    </row>
    <row r="2499" spans="4:15" x14ac:dyDescent="0.45">
      <c r="D2499" t="s">
        <v>285</v>
      </c>
      <c r="E2499" t="s">
        <v>59</v>
      </c>
      <c r="F2499" t="s">
        <v>108</v>
      </c>
      <c r="M2499" t="b">
        <v>0</v>
      </c>
      <c r="N2499" t="b">
        <v>1</v>
      </c>
      <c r="O2499" t="str">
        <f>_xlfn.XLOOKUP(WB_cost[[#This Row],[Склад]]&amp;WB_cost[[#This Row],[Тип поставки]],StatTbl[Join],StatTbl[Status])</f>
        <v>Игнорируем</v>
      </c>
    </row>
    <row r="2500" spans="4:15" x14ac:dyDescent="0.45">
      <c r="D2500" t="s">
        <v>286</v>
      </c>
      <c r="E2500" t="s">
        <v>59</v>
      </c>
      <c r="F2500" t="s">
        <v>108</v>
      </c>
      <c r="M2500" t="b">
        <v>0</v>
      </c>
      <c r="N2500" t="b">
        <v>1</v>
      </c>
      <c r="O2500" t="str">
        <f>_xlfn.XLOOKUP(WB_cost[[#This Row],[Склад]]&amp;WB_cost[[#This Row],[Тип поставки]],StatTbl[Join],StatTbl[Status])</f>
        <v>Игнорируем</v>
      </c>
    </row>
    <row r="2501" spans="4:15" x14ac:dyDescent="0.45">
      <c r="D2501" t="s">
        <v>287</v>
      </c>
      <c r="E2501" t="s">
        <v>59</v>
      </c>
      <c r="F2501" t="s">
        <v>108</v>
      </c>
      <c r="M2501" t="b">
        <v>0</v>
      </c>
      <c r="N2501" t="b">
        <v>1</v>
      </c>
      <c r="O2501" t="str">
        <f>_xlfn.XLOOKUP(WB_cost[[#This Row],[Склад]]&amp;WB_cost[[#This Row],[Тип поставки]],StatTbl[Join],StatTbl[Status])</f>
        <v>Игнорируем</v>
      </c>
    </row>
    <row r="2502" spans="4:15" x14ac:dyDescent="0.45">
      <c r="D2502" t="s">
        <v>288</v>
      </c>
      <c r="E2502" t="s">
        <v>59</v>
      </c>
      <c r="F2502" t="s">
        <v>108</v>
      </c>
      <c r="M2502" t="b">
        <v>0</v>
      </c>
      <c r="N2502" t="b">
        <v>1</v>
      </c>
      <c r="O2502" t="str">
        <f>_xlfn.XLOOKUP(WB_cost[[#This Row],[Склад]]&amp;WB_cost[[#This Row],[Тип поставки]],StatTbl[Join],StatTbl[Status])</f>
        <v>Игнорируем</v>
      </c>
    </row>
    <row r="2503" spans="4:15" x14ac:dyDescent="0.45">
      <c r="D2503" t="s">
        <v>289</v>
      </c>
      <c r="E2503" t="s">
        <v>59</v>
      </c>
      <c r="F2503" t="s">
        <v>108</v>
      </c>
      <c r="M2503" t="b">
        <v>0</v>
      </c>
      <c r="N2503" t="b">
        <v>1</v>
      </c>
      <c r="O2503" t="str">
        <f>_xlfn.XLOOKUP(WB_cost[[#This Row],[Склад]]&amp;WB_cost[[#This Row],[Тип поставки]],StatTbl[Join],StatTbl[Status])</f>
        <v>Игнорируем</v>
      </c>
    </row>
    <row r="2504" spans="4:15" x14ac:dyDescent="0.45">
      <c r="D2504" t="s">
        <v>353</v>
      </c>
      <c r="E2504" t="s">
        <v>59</v>
      </c>
      <c r="F2504" t="s">
        <v>108</v>
      </c>
      <c r="M2504" t="b">
        <v>0</v>
      </c>
      <c r="N2504" t="b">
        <v>1</v>
      </c>
      <c r="O2504" t="str">
        <f>_xlfn.XLOOKUP(WB_cost[[#This Row],[Склад]]&amp;WB_cost[[#This Row],[Тип поставки]],StatTbl[Join],StatTbl[Status])</f>
        <v>Игнорируем</v>
      </c>
    </row>
    <row r="2505" spans="4:15" x14ac:dyDescent="0.45">
      <c r="D2505" t="s">
        <v>354</v>
      </c>
      <c r="E2505" t="s">
        <v>59</v>
      </c>
      <c r="F2505" t="s">
        <v>108</v>
      </c>
      <c r="M2505" t="b">
        <v>0</v>
      </c>
      <c r="N2505" t="b">
        <v>1</v>
      </c>
      <c r="O2505" t="str">
        <f>_xlfn.XLOOKUP(WB_cost[[#This Row],[Склад]]&amp;WB_cost[[#This Row],[Тип поставки]],StatTbl[Join],StatTbl[Status])</f>
        <v>Игнорируем</v>
      </c>
    </row>
    <row r="2506" spans="4:15" x14ac:dyDescent="0.45">
      <c r="D2506" t="s">
        <v>357</v>
      </c>
      <c r="E2506" t="s">
        <v>59</v>
      </c>
      <c r="F2506" t="s">
        <v>108</v>
      </c>
      <c r="M2506" t="b">
        <v>0</v>
      </c>
      <c r="N2506" t="b">
        <v>1</v>
      </c>
      <c r="O2506" t="str">
        <f>_xlfn.XLOOKUP(WB_cost[[#This Row],[Склад]]&amp;WB_cost[[#This Row],[Тип поставки]],StatTbl[Join],StatTbl[Status])</f>
        <v>Игнорируем</v>
      </c>
    </row>
    <row r="2507" spans="4:15" x14ac:dyDescent="0.45">
      <c r="D2507" t="s">
        <v>358</v>
      </c>
      <c r="E2507" t="s">
        <v>59</v>
      </c>
      <c r="F2507" t="s">
        <v>108</v>
      </c>
      <c r="M2507" t="b">
        <v>0</v>
      </c>
      <c r="N2507" t="b">
        <v>1</v>
      </c>
      <c r="O2507" t="str">
        <f>_xlfn.XLOOKUP(WB_cost[[#This Row],[Склад]]&amp;WB_cost[[#This Row],[Тип поставки]],StatTbl[Join],StatTbl[Status])</f>
        <v>Игнорируем</v>
      </c>
    </row>
    <row r="2508" spans="4:15" x14ac:dyDescent="0.45">
      <c r="D2508" t="s">
        <v>359</v>
      </c>
      <c r="E2508" t="s">
        <v>59</v>
      </c>
      <c r="F2508" t="s">
        <v>108</v>
      </c>
      <c r="M2508" t="b">
        <v>0</v>
      </c>
      <c r="N2508" t="b">
        <v>1</v>
      </c>
      <c r="O2508" t="str">
        <f>_xlfn.XLOOKUP(WB_cost[[#This Row],[Склад]]&amp;WB_cost[[#This Row],[Тип поставки]],StatTbl[Join],StatTbl[Status])</f>
        <v>Игнорируем</v>
      </c>
    </row>
    <row r="2509" spans="4:15" x14ac:dyDescent="0.45">
      <c r="D2509" t="s">
        <v>260</v>
      </c>
      <c r="E2509" t="s">
        <v>59</v>
      </c>
      <c r="F2509" t="s">
        <v>6</v>
      </c>
      <c r="M2509" t="b">
        <v>0</v>
      </c>
      <c r="N2509" t="b">
        <v>1</v>
      </c>
      <c r="O2509" t="str">
        <f>_xlfn.XLOOKUP(WB_cost[[#This Row],[Склад]]&amp;WB_cost[[#This Row],[Тип поставки]],StatTbl[Join],StatTbl[Status])</f>
        <v>Игнорируем</v>
      </c>
    </row>
    <row r="2510" spans="4:15" x14ac:dyDescent="0.45">
      <c r="D2510" t="s">
        <v>261</v>
      </c>
      <c r="E2510" t="s">
        <v>59</v>
      </c>
      <c r="F2510" t="s">
        <v>6</v>
      </c>
      <c r="M2510" t="b">
        <v>0</v>
      </c>
      <c r="N2510" t="b">
        <v>1</v>
      </c>
      <c r="O2510" t="str">
        <f>_xlfn.XLOOKUP(WB_cost[[#This Row],[Склад]]&amp;WB_cost[[#This Row],[Тип поставки]],StatTbl[Join],StatTbl[Status])</f>
        <v>Игнорируем</v>
      </c>
    </row>
    <row r="2511" spans="4:15" x14ac:dyDescent="0.45">
      <c r="D2511" t="s">
        <v>262</v>
      </c>
      <c r="E2511" t="s">
        <v>59</v>
      </c>
      <c r="F2511" t="s">
        <v>6</v>
      </c>
      <c r="M2511" t="b">
        <v>0</v>
      </c>
      <c r="N2511" t="b">
        <v>1</v>
      </c>
      <c r="O2511" t="str">
        <f>_xlfn.XLOOKUP(WB_cost[[#This Row],[Склад]]&amp;WB_cost[[#This Row],[Тип поставки]],StatTbl[Join],StatTbl[Status])</f>
        <v>Игнорируем</v>
      </c>
    </row>
    <row r="2512" spans="4:15" x14ac:dyDescent="0.45">
      <c r="D2512" t="s">
        <v>263</v>
      </c>
      <c r="E2512" t="s">
        <v>59</v>
      </c>
      <c r="F2512" t="s">
        <v>6</v>
      </c>
      <c r="M2512" t="b">
        <v>0</v>
      </c>
      <c r="N2512" t="b">
        <v>1</v>
      </c>
      <c r="O2512" t="str">
        <f>_xlfn.XLOOKUP(WB_cost[[#This Row],[Склад]]&amp;WB_cost[[#This Row],[Тип поставки]],StatTbl[Join],StatTbl[Status])</f>
        <v>Игнорируем</v>
      </c>
    </row>
    <row r="2513" spans="4:15" x14ac:dyDescent="0.45">
      <c r="D2513" t="s">
        <v>264</v>
      </c>
      <c r="E2513" t="s">
        <v>59</v>
      </c>
      <c r="F2513" t="s">
        <v>6</v>
      </c>
      <c r="M2513" t="b">
        <v>0</v>
      </c>
      <c r="N2513" t="b">
        <v>1</v>
      </c>
      <c r="O2513" t="str">
        <f>_xlfn.XLOOKUP(WB_cost[[#This Row],[Склад]]&amp;WB_cost[[#This Row],[Тип поставки]],StatTbl[Join],StatTbl[Status])</f>
        <v>Игнорируем</v>
      </c>
    </row>
    <row r="2514" spans="4:15" x14ac:dyDescent="0.45">
      <c r="D2514" t="s">
        <v>285</v>
      </c>
      <c r="E2514" t="s">
        <v>59</v>
      </c>
      <c r="F2514" t="s">
        <v>6</v>
      </c>
      <c r="M2514" t="b">
        <v>0</v>
      </c>
      <c r="N2514" t="b">
        <v>1</v>
      </c>
      <c r="O2514" t="str">
        <f>_xlfn.XLOOKUP(WB_cost[[#This Row],[Склад]]&amp;WB_cost[[#This Row],[Тип поставки]],StatTbl[Join],StatTbl[Status])</f>
        <v>Игнорируем</v>
      </c>
    </row>
    <row r="2515" spans="4:15" x14ac:dyDescent="0.45">
      <c r="D2515" t="s">
        <v>286</v>
      </c>
      <c r="E2515" t="s">
        <v>59</v>
      </c>
      <c r="F2515" t="s">
        <v>6</v>
      </c>
      <c r="M2515" t="b">
        <v>0</v>
      </c>
      <c r="N2515" t="b">
        <v>1</v>
      </c>
      <c r="O2515" t="str">
        <f>_xlfn.XLOOKUP(WB_cost[[#This Row],[Склад]]&amp;WB_cost[[#This Row],[Тип поставки]],StatTbl[Join],StatTbl[Status])</f>
        <v>Игнорируем</v>
      </c>
    </row>
    <row r="2516" spans="4:15" x14ac:dyDescent="0.45">
      <c r="D2516" t="s">
        <v>287</v>
      </c>
      <c r="E2516" t="s">
        <v>59</v>
      </c>
      <c r="F2516" t="s">
        <v>6</v>
      </c>
      <c r="M2516" t="b">
        <v>0</v>
      </c>
      <c r="N2516" t="b">
        <v>1</v>
      </c>
      <c r="O2516" t="str">
        <f>_xlfn.XLOOKUP(WB_cost[[#This Row],[Склад]]&amp;WB_cost[[#This Row],[Тип поставки]],StatTbl[Join],StatTbl[Status])</f>
        <v>Игнорируем</v>
      </c>
    </row>
    <row r="2517" spans="4:15" x14ac:dyDescent="0.45">
      <c r="D2517" t="s">
        <v>288</v>
      </c>
      <c r="E2517" t="s">
        <v>59</v>
      </c>
      <c r="F2517" t="s">
        <v>6</v>
      </c>
      <c r="M2517" t="b">
        <v>0</v>
      </c>
      <c r="N2517" t="b">
        <v>1</v>
      </c>
      <c r="O2517" t="str">
        <f>_xlfn.XLOOKUP(WB_cost[[#This Row],[Склад]]&amp;WB_cost[[#This Row],[Тип поставки]],StatTbl[Join],StatTbl[Status])</f>
        <v>Игнорируем</v>
      </c>
    </row>
    <row r="2518" spans="4:15" x14ac:dyDescent="0.45">
      <c r="D2518" t="s">
        <v>289</v>
      </c>
      <c r="E2518" t="s">
        <v>59</v>
      </c>
      <c r="F2518" t="s">
        <v>6</v>
      </c>
      <c r="M2518" t="b">
        <v>0</v>
      </c>
      <c r="N2518" t="b">
        <v>1</v>
      </c>
      <c r="O2518" t="str">
        <f>_xlfn.XLOOKUP(WB_cost[[#This Row],[Склад]]&amp;WB_cost[[#This Row],[Тип поставки]],StatTbl[Join],StatTbl[Status])</f>
        <v>Игнорируем</v>
      </c>
    </row>
    <row r="2519" spans="4:15" x14ac:dyDescent="0.45">
      <c r="D2519" t="s">
        <v>353</v>
      </c>
      <c r="E2519" t="s">
        <v>59</v>
      </c>
      <c r="F2519" t="s">
        <v>6</v>
      </c>
      <c r="M2519" t="b">
        <v>0</v>
      </c>
      <c r="N2519" t="b">
        <v>1</v>
      </c>
      <c r="O2519" t="str">
        <f>_xlfn.XLOOKUP(WB_cost[[#This Row],[Склад]]&amp;WB_cost[[#This Row],[Тип поставки]],StatTbl[Join],StatTbl[Status])</f>
        <v>Игнорируем</v>
      </c>
    </row>
    <row r="2520" spans="4:15" x14ac:dyDescent="0.45">
      <c r="D2520" t="s">
        <v>354</v>
      </c>
      <c r="E2520" t="s">
        <v>59</v>
      </c>
      <c r="F2520" t="s">
        <v>6</v>
      </c>
      <c r="M2520" t="b">
        <v>0</v>
      </c>
      <c r="N2520" t="b">
        <v>1</v>
      </c>
      <c r="O2520" t="str">
        <f>_xlfn.XLOOKUP(WB_cost[[#This Row],[Склад]]&amp;WB_cost[[#This Row],[Тип поставки]],StatTbl[Join],StatTbl[Status])</f>
        <v>Игнорируем</v>
      </c>
    </row>
    <row r="2521" spans="4:15" x14ac:dyDescent="0.45">
      <c r="D2521" t="s">
        <v>357</v>
      </c>
      <c r="E2521" t="s">
        <v>59</v>
      </c>
      <c r="F2521" t="s">
        <v>6</v>
      </c>
      <c r="M2521" t="b">
        <v>0</v>
      </c>
      <c r="N2521" t="b">
        <v>1</v>
      </c>
      <c r="O2521" t="str">
        <f>_xlfn.XLOOKUP(WB_cost[[#This Row],[Склад]]&amp;WB_cost[[#This Row],[Тип поставки]],StatTbl[Join],StatTbl[Status])</f>
        <v>Игнорируем</v>
      </c>
    </row>
    <row r="2522" spans="4:15" x14ac:dyDescent="0.45">
      <c r="D2522" t="s">
        <v>358</v>
      </c>
      <c r="E2522" t="s">
        <v>59</v>
      </c>
      <c r="F2522" t="s">
        <v>6</v>
      </c>
      <c r="M2522" t="b">
        <v>0</v>
      </c>
      <c r="N2522" t="b">
        <v>1</v>
      </c>
      <c r="O2522" t="str">
        <f>_xlfn.XLOOKUP(WB_cost[[#This Row],[Склад]]&amp;WB_cost[[#This Row],[Тип поставки]],StatTbl[Join],StatTbl[Status])</f>
        <v>Игнорируем</v>
      </c>
    </row>
    <row r="2523" spans="4:15" x14ac:dyDescent="0.45">
      <c r="D2523" t="s">
        <v>359</v>
      </c>
      <c r="E2523" t="s">
        <v>59</v>
      </c>
      <c r="F2523" t="s">
        <v>6</v>
      </c>
      <c r="M2523" t="b">
        <v>0</v>
      </c>
      <c r="N2523" t="b">
        <v>1</v>
      </c>
      <c r="O2523" t="str">
        <f>_xlfn.XLOOKUP(WB_cost[[#This Row],[Склад]]&amp;WB_cost[[#This Row],[Тип поставки]],StatTbl[Join],StatTbl[Status])</f>
        <v>Игнорируем</v>
      </c>
    </row>
    <row r="2524" spans="4:15" x14ac:dyDescent="0.45">
      <c r="D2524" t="s">
        <v>260</v>
      </c>
      <c r="E2524" t="s">
        <v>60</v>
      </c>
      <c r="F2524" t="s">
        <v>107</v>
      </c>
      <c r="M2524" t="b">
        <v>1</v>
      </c>
      <c r="N2524" t="b">
        <v>1</v>
      </c>
      <c r="O2524" t="str">
        <f>_xlfn.XLOOKUP(WB_cost[[#This Row],[Склад]]&amp;WB_cost[[#This Row],[Тип поставки]],StatTbl[Join],StatTbl[Status])</f>
        <v>Игнорируем</v>
      </c>
    </row>
    <row r="2525" spans="4:15" x14ac:dyDescent="0.45">
      <c r="D2525" t="s">
        <v>261</v>
      </c>
      <c r="E2525" t="s">
        <v>60</v>
      </c>
      <c r="F2525" t="s">
        <v>107</v>
      </c>
      <c r="M2525" t="b">
        <v>1</v>
      </c>
      <c r="N2525" t="b">
        <v>1</v>
      </c>
      <c r="O2525" t="str">
        <f>_xlfn.XLOOKUP(WB_cost[[#This Row],[Склад]]&amp;WB_cost[[#This Row],[Тип поставки]],StatTbl[Join],StatTbl[Status])</f>
        <v>Игнорируем</v>
      </c>
    </row>
    <row r="2526" spans="4:15" x14ac:dyDescent="0.45">
      <c r="D2526" t="s">
        <v>262</v>
      </c>
      <c r="E2526" t="s">
        <v>60</v>
      </c>
      <c r="F2526" t="s">
        <v>107</v>
      </c>
      <c r="M2526" t="b">
        <v>1</v>
      </c>
      <c r="N2526" t="b">
        <v>1</v>
      </c>
      <c r="O2526" t="str">
        <f>_xlfn.XLOOKUP(WB_cost[[#This Row],[Склад]]&amp;WB_cost[[#This Row],[Тип поставки]],StatTbl[Join],StatTbl[Status])</f>
        <v>Игнорируем</v>
      </c>
    </row>
    <row r="2527" spans="4:15" x14ac:dyDescent="0.45">
      <c r="D2527" t="s">
        <v>263</v>
      </c>
      <c r="E2527" t="s">
        <v>60</v>
      </c>
      <c r="F2527" t="s">
        <v>107</v>
      </c>
      <c r="M2527" t="b">
        <v>1</v>
      </c>
      <c r="N2527" t="b">
        <v>1</v>
      </c>
      <c r="O2527" t="str">
        <f>_xlfn.XLOOKUP(WB_cost[[#This Row],[Склад]]&amp;WB_cost[[#This Row],[Тип поставки]],StatTbl[Join],StatTbl[Status])</f>
        <v>Игнорируем</v>
      </c>
    </row>
    <row r="2528" spans="4:15" x14ac:dyDescent="0.45">
      <c r="D2528" t="s">
        <v>264</v>
      </c>
      <c r="E2528" t="s">
        <v>60</v>
      </c>
      <c r="F2528" t="s">
        <v>107</v>
      </c>
      <c r="M2528" t="b">
        <v>1</v>
      </c>
      <c r="N2528" t="b">
        <v>1</v>
      </c>
      <c r="O2528" t="str">
        <f>_xlfn.XLOOKUP(WB_cost[[#This Row],[Склад]]&amp;WB_cost[[#This Row],[Тип поставки]],StatTbl[Join],StatTbl[Status])</f>
        <v>Игнорируем</v>
      </c>
    </row>
    <row r="2529" spans="4:15" x14ac:dyDescent="0.45">
      <c r="D2529" t="s">
        <v>285</v>
      </c>
      <c r="E2529" t="s">
        <v>60</v>
      </c>
      <c r="F2529" t="s">
        <v>107</v>
      </c>
      <c r="M2529" t="b">
        <v>1</v>
      </c>
      <c r="N2529" t="b">
        <v>1</v>
      </c>
      <c r="O2529" t="str">
        <f>_xlfn.XLOOKUP(WB_cost[[#This Row],[Склад]]&amp;WB_cost[[#This Row],[Тип поставки]],StatTbl[Join],StatTbl[Status])</f>
        <v>Игнорируем</v>
      </c>
    </row>
    <row r="2530" spans="4:15" x14ac:dyDescent="0.45">
      <c r="D2530" t="s">
        <v>286</v>
      </c>
      <c r="E2530" t="s">
        <v>60</v>
      </c>
      <c r="F2530" t="s">
        <v>107</v>
      </c>
      <c r="M2530" t="b">
        <v>1</v>
      </c>
      <c r="N2530" t="b">
        <v>1</v>
      </c>
      <c r="O2530" t="str">
        <f>_xlfn.XLOOKUP(WB_cost[[#This Row],[Склад]]&amp;WB_cost[[#This Row],[Тип поставки]],StatTbl[Join],StatTbl[Status])</f>
        <v>Игнорируем</v>
      </c>
    </row>
    <row r="2531" spans="4:15" x14ac:dyDescent="0.45">
      <c r="D2531" t="s">
        <v>287</v>
      </c>
      <c r="E2531" t="s">
        <v>60</v>
      </c>
      <c r="F2531" t="s">
        <v>107</v>
      </c>
      <c r="M2531" t="b">
        <v>1</v>
      </c>
      <c r="N2531" t="b">
        <v>1</v>
      </c>
      <c r="O2531" t="str">
        <f>_xlfn.XLOOKUP(WB_cost[[#This Row],[Склад]]&amp;WB_cost[[#This Row],[Тип поставки]],StatTbl[Join],StatTbl[Status])</f>
        <v>Игнорируем</v>
      </c>
    </row>
    <row r="2532" spans="4:15" x14ac:dyDescent="0.45">
      <c r="D2532" t="s">
        <v>288</v>
      </c>
      <c r="E2532" t="s">
        <v>60</v>
      </c>
      <c r="F2532" t="s">
        <v>107</v>
      </c>
      <c r="M2532" t="b">
        <v>1</v>
      </c>
      <c r="N2532" t="b">
        <v>1</v>
      </c>
      <c r="O2532" t="str">
        <f>_xlfn.XLOOKUP(WB_cost[[#This Row],[Склад]]&amp;WB_cost[[#This Row],[Тип поставки]],StatTbl[Join],StatTbl[Status])</f>
        <v>Игнорируем</v>
      </c>
    </row>
    <row r="2533" spans="4:15" x14ac:dyDescent="0.45">
      <c r="D2533" t="s">
        <v>289</v>
      </c>
      <c r="E2533" t="s">
        <v>60</v>
      </c>
      <c r="F2533" t="s">
        <v>107</v>
      </c>
      <c r="M2533" t="b">
        <v>1</v>
      </c>
      <c r="N2533" t="b">
        <v>1</v>
      </c>
      <c r="O2533" t="str">
        <f>_xlfn.XLOOKUP(WB_cost[[#This Row],[Склад]]&amp;WB_cost[[#This Row],[Тип поставки]],StatTbl[Join],StatTbl[Status])</f>
        <v>Игнорируем</v>
      </c>
    </row>
    <row r="2534" spans="4:15" x14ac:dyDescent="0.45">
      <c r="D2534" t="s">
        <v>353</v>
      </c>
      <c r="E2534" t="s">
        <v>60</v>
      </c>
      <c r="F2534" t="s">
        <v>107</v>
      </c>
      <c r="M2534" t="b">
        <v>1</v>
      </c>
      <c r="N2534" t="b">
        <v>1</v>
      </c>
      <c r="O2534" t="str">
        <f>_xlfn.XLOOKUP(WB_cost[[#This Row],[Склад]]&amp;WB_cost[[#This Row],[Тип поставки]],StatTbl[Join],StatTbl[Status])</f>
        <v>Игнорируем</v>
      </c>
    </row>
    <row r="2535" spans="4:15" x14ac:dyDescent="0.45">
      <c r="D2535" t="s">
        <v>354</v>
      </c>
      <c r="E2535" t="s">
        <v>60</v>
      </c>
      <c r="F2535" t="s">
        <v>107</v>
      </c>
      <c r="M2535" t="b">
        <v>1</v>
      </c>
      <c r="N2535" t="b">
        <v>1</v>
      </c>
      <c r="O2535" t="str">
        <f>_xlfn.XLOOKUP(WB_cost[[#This Row],[Склад]]&amp;WB_cost[[#This Row],[Тип поставки]],StatTbl[Join],StatTbl[Status])</f>
        <v>Игнорируем</v>
      </c>
    </row>
    <row r="2536" spans="4:15" x14ac:dyDescent="0.45">
      <c r="D2536" t="s">
        <v>357</v>
      </c>
      <c r="E2536" t="s">
        <v>60</v>
      </c>
      <c r="F2536" t="s">
        <v>107</v>
      </c>
      <c r="M2536" t="b">
        <v>1</v>
      </c>
      <c r="N2536" t="b">
        <v>1</v>
      </c>
      <c r="O2536" t="str">
        <f>_xlfn.XLOOKUP(WB_cost[[#This Row],[Склад]]&amp;WB_cost[[#This Row],[Тип поставки]],StatTbl[Join],StatTbl[Status])</f>
        <v>Игнорируем</v>
      </c>
    </row>
    <row r="2537" spans="4:15" x14ac:dyDescent="0.45">
      <c r="D2537" t="s">
        <v>358</v>
      </c>
      <c r="E2537" t="s">
        <v>60</v>
      </c>
      <c r="F2537" t="s">
        <v>107</v>
      </c>
      <c r="M2537" t="b">
        <v>1</v>
      </c>
      <c r="N2537" t="b">
        <v>1</v>
      </c>
      <c r="O2537" t="str">
        <f>_xlfn.XLOOKUP(WB_cost[[#This Row],[Склад]]&amp;WB_cost[[#This Row],[Тип поставки]],StatTbl[Join],StatTbl[Status])</f>
        <v>Игнорируем</v>
      </c>
    </row>
    <row r="2538" spans="4:15" x14ac:dyDescent="0.45">
      <c r="D2538" t="s">
        <v>359</v>
      </c>
      <c r="E2538" t="s">
        <v>60</v>
      </c>
      <c r="F2538" t="s">
        <v>107</v>
      </c>
      <c r="M2538" t="b">
        <v>1</v>
      </c>
      <c r="N2538" t="b">
        <v>1</v>
      </c>
      <c r="O2538" t="str">
        <f>_xlfn.XLOOKUP(WB_cost[[#This Row],[Склад]]&amp;WB_cost[[#This Row],[Тип поставки]],StatTbl[Join],StatTbl[Status])</f>
        <v>Игнорируем</v>
      </c>
    </row>
    <row r="2539" spans="4:15" x14ac:dyDescent="0.45">
      <c r="D2539" t="s">
        <v>260</v>
      </c>
      <c r="E2539" t="s">
        <v>60</v>
      </c>
      <c r="F2539" t="s">
        <v>108</v>
      </c>
      <c r="M2539" t="b">
        <v>0</v>
      </c>
      <c r="N2539" t="b">
        <v>1</v>
      </c>
      <c r="O2539" t="str">
        <f>_xlfn.XLOOKUP(WB_cost[[#This Row],[Склад]]&amp;WB_cost[[#This Row],[Тип поставки]],StatTbl[Join],StatTbl[Status])</f>
        <v>Игнорируем</v>
      </c>
    </row>
    <row r="2540" spans="4:15" x14ac:dyDescent="0.45">
      <c r="D2540" t="s">
        <v>261</v>
      </c>
      <c r="E2540" t="s">
        <v>60</v>
      </c>
      <c r="F2540" t="s">
        <v>108</v>
      </c>
      <c r="M2540" t="b">
        <v>0</v>
      </c>
      <c r="N2540" t="b">
        <v>1</v>
      </c>
      <c r="O2540" t="str">
        <f>_xlfn.XLOOKUP(WB_cost[[#This Row],[Склад]]&amp;WB_cost[[#This Row],[Тип поставки]],StatTbl[Join],StatTbl[Status])</f>
        <v>Игнорируем</v>
      </c>
    </row>
    <row r="2541" spans="4:15" x14ac:dyDescent="0.45">
      <c r="D2541" t="s">
        <v>262</v>
      </c>
      <c r="E2541" t="s">
        <v>60</v>
      </c>
      <c r="F2541" t="s">
        <v>108</v>
      </c>
      <c r="M2541" t="b">
        <v>0</v>
      </c>
      <c r="N2541" t="b">
        <v>1</v>
      </c>
      <c r="O2541" t="str">
        <f>_xlfn.XLOOKUP(WB_cost[[#This Row],[Склад]]&amp;WB_cost[[#This Row],[Тип поставки]],StatTbl[Join],StatTbl[Status])</f>
        <v>Игнорируем</v>
      </c>
    </row>
    <row r="2542" spans="4:15" x14ac:dyDescent="0.45">
      <c r="D2542" t="s">
        <v>263</v>
      </c>
      <c r="E2542" t="s">
        <v>60</v>
      </c>
      <c r="F2542" t="s">
        <v>108</v>
      </c>
      <c r="M2542" t="b">
        <v>0</v>
      </c>
      <c r="N2542" t="b">
        <v>1</v>
      </c>
      <c r="O2542" t="str">
        <f>_xlfn.XLOOKUP(WB_cost[[#This Row],[Склад]]&amp;WB_cost[[#This Row],[Тип поставки]],StatTbl[Join],StatTbl[Status])</f>
        <v>Игнорируем</v>
      </c>
    </row>
    <row r="2543" spans="4:15" x14ac:dyDescent="0.45">
      <c r="D2543" t="s">
        <v>264</v>
      </c>
      <c r="E2543" t="s">
        <v>60</v>
      </c>
      <c r="F2543" t="s">
        <v>108</v>
      </c>
      <c r="M2543" t="b">
        <v>0</v>
      </c>
      <c r="N2543" t="b">
        <v>1</v>
      </c>
      <c r="O2543" t="str">
        <f>_xlfn.XLOOKUP(WB_cost[[#This Row],[Склад]]&amp;WB_cost[[#This Row],[Тип поставки]],StatTbl[Join],StatTbl[Status])</f>
        <v>Игнорируем</v>
      </c>
    </row>
    <row r="2544" spans="4:15" x14ac:dyDescent="0.45">
      <c r="D2544" t="s">
        <v>285</v>
      </c>
      <c r="E2544" t="s">
        <v>60</v>
      </c>
      <c r="F2544" t="s">
        <v>108</v>
      </c>
      <c r="M2544" t="b">
        <v>0</v>
      </c>
      <c r="N2544" t="b">
        <v>1</v>
      </c>
      <c r="O2544" t="str">
        <f>_xlfn.XLOOKUP(WB_cost[[#This Row],[Склад]]&amp;WB_cost[[#This Row],[Тип поставки]],StatTbl[Join],StatTbl[Status])</f>
        <v>Игнорируем</v>
      </c>
    </row>
    <row r="2545" spans="4:15" x14ac:dyDescent="0.45">
      <c r="D2545" t="s">
        <v>286</v>
      </c>
      <c r="E2545" t="s">
        <v>60</v>
      </c>
      <c r="F2545" t="s">
        <v>108</v>
      </c>
      <c r="M2545" t="b">
        <v>0</v>
      </c>
      <c r="N2545" t="b">
        <v>1</v>
      </c>
      <c r="O2545" t="str">
        <f>_xlfn.XLOOKUP(WB_cost[[#This Row],[Склад]]&amp;WB_cost[[#This Row],[Тип поставки]],StatTbl[Join],StatTbl[Status])</f>
        <v>Игнорируем</v>
      </c>
    </row>
    <row r="2546" spans="4:15" x14ac:dyDescent="0.45">
      <c r="D2546" t="s">
        <v>287</v>
      </c>
      <c r="E2546" t="s">
        <v>60</v>
      </c>
      <c r="F2546" t="s">
        <v>108</v>
      </c>
      <c r="M2546" t="b">
        <v>0</v>
      </c>
      <c r="N2546" t="b">
        <v>1</v>
      </c>
      <c r="O2546" t="str">
        <f>_xlfn.XLOOKUP(WB_cost[[#This Row],[Склад]]&amp;WB_cost[[#This Row],[Тип поставки]],StatTbl[Join],StatTbl[Status])</f>
        <v>Игнорируем</v>
      </c>
    </row>
    <row r="2547" spans="4:15" x14ac:dyDescent="0.45">
      <c r="D2547" t="s">
        <v>288</v>
      </c>
      <c r="E2547" t="s">
        <v>60</v>
      </c>
      <c r="F2547" t="s">
        <v>108</v>
      </c>
      <c r="M2547" t="b">
        <v>0</v>
      </c>
      <c r="N2547" t="b">
        <v>1</v>
      </c>
      <c r="O2547" t="str">
        <f>_xlfn.XLOOKUP(WB_cost[[#This Row],[Склад]]&amp;WB_cost[[#This Row],[Тип поставки]],StatTbl[Join],StatTbl[Status])</f>
        <v>Игнорируем</v>
      </c>
    </row>
    <row r="2548" spans="4:15" x14ac:dyDescent="0.45">
      <c r="D2548" t="s">
        <v>289</v>
      </c>
      <c r="E2548" t="s">
        <v>60</v>
      </c>
      <c r="F2548" t="s">
        <v>108</v>
      </c>
      <c r="M2548" t="b">
        <v>0</v>
      </c>
      <c r="N2548" t="b">
        <v>1</v>
      </c>
      <c r="O2548" t="str">
        <f>_xlfn.XLOOKUP(WB_cost[[#This Row],[Склад]]&amp;WB_cost[[#This Row],[Тип поставки]],StatTbl[Join],StatTbl[Status])</f>
        <v>Игнорируем</v>
      </c>
    </row>
    <row r="2549" spans="4:15" x14ac:dyDescent="0.45">
      <c r="D2549" t="s">
        <v>353</v>
      </c>
      <c r="E2549" t="s">
        <v>60</v>
      </c>
      <c r="F2549" t="s">
        <v>108</v>
      </c>
      <c r="M2549" t="b">
        <v>0</v>
      </c>
      <c r="N2549" t="b">
        <v>1</v>
      </c>
      <c r="O2549" t="str">
        <f>_xlfn.XLOOKUP(WB_cost[[#This Row],[Склад]]&amp;WB_cost[[#This Row],[Тип поставки]],StatTbl[Join],StatTbl[Status])</f>
        <v>Игнорируем</v>
      </c>
    </row>
    <row r="2550" spans="4:15" x14ac:dyDescent="0.45">
      <c r="D2550" t="s">
        <v>354</v>
      </c>
      <c r="E2550" t="s">
        <v>60</v>
      </c>
      <c r="F2550" t="s">
        <v>108</v>
      </c>
      <c r="M2550" t="b">
        <v>0</v>
      </c>
      <c r="N2550" t="b">
        <v>1</v>
      </c>
      <c r="O2550" t="str">
        <f>_xlfn.XLOOKUP(WB_cost[[#This Row],[Склад]]&amp;WB_cost[[#This Row],[Тип поставки]],StatTbl[Join],StatTbl[Status])</f>
        <v>Игнорируем</v>
      </c>
    </row>
    <row r="2551" spans="4:15" x14ac:dyDescent="0.45">
      <c r="D2551" t="s">
        <v>357</v>
      </c>
      <c r="E2551" t="s">
        <v>60</v>
      </c>
      <c r="F2551" t="s">
        <v>108</v>
      </c>
      <c r="M2551" t="b">
        <v>0</v>
      </c>
      <c r="N2551" t="b">
        <v>1</v>
      </c>
      <c r="O2551" t="str">
        <f>_xlfn.XLOOKUP(WB_cost[[#This Row],[Склад]]&amp;WB_cost[[#This Row],[Тип поставки]],StatTbl[Join],StatTbl[Status])</f>
        <v>Игнорируем</v>
      </c>
    </row>
    <row r="2552" spans="4:15" x14ac:dyDescent="0.45">
      <c r="D2552" t="s">
        <v>358</v>
      </c>
      <c r="E2552" t="s">
        <v>60</v>
      </c>
      <c r="F2552" t="s">
        <v>108</v>
      </c>
      <c r="M2552" t="b">
        <v>0</v>
      </c>
      <c r="N2552" t="b">
        <v>1</v>
      </c>
      <c r="O2552" t="str">
        <f>_xlfn.XLOOKUP(WB_cost[[#This Row],[Склад]]&amp;WB_cost[[#This Row],[Тип поставки]],StatTbl[Join],StatTbl[Status])</f>
        <v>Игнорируем</v>
      </c>
    </row>
    <row r="2553" spans="4:15" x14ac:dyDescent="0.45">
      <c r="D2553" t="s">
        <v>359</v>
      </c>
      <c r="E2553" t="s">
        <v>60</v>
      </c>
      <c r="F2553" t="s">
        <v>108</v>
      </c>
      <c r="M2553" t="b">
        <v>0</v>
      </c>
      <c r="N2553" t="b">
        <v>1</v>
      </c>
      <c r="O2553" t="str">
        <f>_xlfn.XLOOKUP(WB_cost[[#This Row],[Склад]]&amp;WB_cost[[#This Row],[Тип поставки]],StatTbl[Join],StatTbl[Status])</f>
        <v>Игнорируем</v>
      </c>
    </row>
    <row r="2554" spans="4:15" x14ac:dyDescent="0.45">
      <c r="D2554" t="s">
        <v>260</v>
      </c>
      <c r="E2554" t="s">
        <v>60</v>
      </c>
      <c r="F2554" t="s">
        <v>6</v>
      </c>
      <c r="M2554" t="b">
        <v>0</v>
      </c>
      <c r="N2554" t="b">
        <v>1</v>
      </c>
      <c r="O2554" t="str">
        <f>_xlfn.XLOOKUP(WB_cost[[#This Row],[Склад]]&amp;WB_cost[[#This Row],[Тип поставки]],StatTbl[Join],StatTbl[Status])</f>
        <v>Игнорируем</v>
      </c>
    </row>
    <row r="2555" spans="4:15" x14ac:dyDescent="0.45">
      <c r="D2555" t="s">
        <v>261</v>
      </c>
      <c r="E2555" t="s">
        <v>60</v>
      </c>
      <c r="F2555" t="s">
        <v>6</v>
      </c>
      <c r="M2555" t="b">
        <v>0</v>
      </c>
      <c r="N2555" t="b">
        <v>1</v>
      </c>
      <c r="O2555" t="str">
        <f>_xlfn.XLOOKUP(WB_cost[[#This Row],[Склад]]&amp;WB_cost[[#This Row],[Тип поставки]],StatTbl[Join],StatTbl[Status])</f>
        <v>Игнорируем</v>
      </c>
    </row>
    <row r="2556" spans="4:15" x14ac:dyDescent="0.45">
      <c r="D2556" t="s">
        <v>262</v>
      </c>
      <c r="E2556" t="s">
        <v>60</v>
      </c>
      <c r="F2556" t="s">
        <v>6</v>
      </c>
      <c r="M2556" t="b">
        <v>0</v>
      </c>
      <c r="N2556" t="b">
        <v>1</v>
      </c>
      <c r="O2556" t="str">
        <f>_xlfn.XLOOKUP(WB_cost[[#This Row],[Склад]]&amp;WB_cost[[#This Row],[Тип поставки]],StatTbl[Join],StatTbl[Status])</f>
        <v>Игнорируем</v>
      </c>
    </row>
    <row r="2557" spans="4:15" x14ac:dyDescent="0.45">
      <c r="D2557" t="s">
        <v>263</v>
      </c>
      <c r="E2557" t="s">
        <v>60</v>
      </c>
      <c r="F2557" t="s">
        <v>6</v>
      </c>
      <c r="M2557" t="b">
        <v>0</v>
      </c>
      <c r="N2557" t="b">
        <v>1</v>
      </c>
      <c r="O2557" t="str">
        <f>_xlfn.XLOOKUP(WB_cost[[#This Row],[Склад]]&amp;WB_cost[[#This Row],[Тип поставки]],StatTbl[Join],StatTbl[Status])</f>
        <v>Игнорируем</v>
      </c>
    </row>
    <row r="2558" spans="4:15" x14ac:dyDescent="0.45">
      <c r="D2558" t="s">
        <v>264</v>
      </c>
      <c r="E2558" t="s">
        <v>60</v>
      </c>
      <c r="F2558" t="s">
        <v>6</v>
      </c>
      <c r="M2558" t="b">
        <v>0</v>
      </c>
      <c r="N2558" t="b">
        <v>1</v>
      </c>
      <c r="O2558" t="str">
        <f>_xlfn.XLOOKUP(WB_cost[[#This Row],[Склад]]&amp;WB_cost[[#This Row],[Тип поставки]],StatTbl[Join],StatTbl[Status])</f>
        <v>Игнорируем</v>
      </c>
    </row>
    <row r="2559" spans="4:15" x14ac:dyDescent="0.45">
      <c r="D2559" t="s">
        <v>285</v>
      </c>
      <c r="E2559" t="s">
        <v>60</v>
      </c>
      <c r="F2559" t="s">
        <v>6</v>
      </c>
      <c r="M2559" t="b">
        <v>0</v>
      </c>
      <c r="N2559" t="b">
        <v>1</v>
      </c>
      <c r="O2559" t="str">
        <f>_xlfn.XLOOKUP(WB_cost[[#This Row],[Склад]]&amp;WB_cost[[#This Row],[Тип поставки]],StatTbl[Join],StatTbl[Status])</f>
        <v>Игнорируем</v>
      </c>
    </row>
    <row r="2560" spans="4:15" x14ac:dyDescent="0.45">
      <c r="D2560" t="s">
        <v>286</v>
      </c>
      <c r="E2560" t="s">
        <v>60</v>
      </c>
      <c r="F2560" t="s">
        <v>6</v>
      </c>
      <c r="M2560" t="b">
        <v>0</v>
      </c>
      <c r="N2560" t="b">
        <v>1</v>
      </c>
      <c r="O2560" t="str">
        <f>_xlfn.XLOOKUP(WB_cost[[#This Row],[Склад]]&amp;WB_cost[[#This Row],[Тип поставки]],StatTbl[Join],StatTbl[Status])</f>
        <v>Игнорируем</v>
      </c>
    </row>
    <row r="2561" spans="4:15" x14ac:dyDescent="0.45">
      <c r="D2561" t="s">
        <v>287</v>
      </c>
      <c r="E2561" t="s">
        <v>60</v>
      </c>
      <c r="F2561" t="s">
        <v>6</v>
      </c>
      <c r="M2561" t="b">
        <v>0</v>
      </c>
      <c r="N2561" t="b">
        <v>1</v>
      </c>
      <c r="O2561" t="str">
        <f>_xlfn.XLOOKUP(WB_cost[[#This Row],[Склад]]&amp;WB_cost[[#This Row],[Тип поставки]],StatTbl[Join],StatTbl[Status])</f>
        <v>Игнорируем</v>
      </c>
    </row>
    <row r="2562" spans="4:15" x14ac:dyDescent="0.45">
      <c r="D2562" t="s">
        <v>288</v>
      </c>
      <c r="E2562" t="s">
        <v>60</v>
      </c>
      <c r="F2562" t="s">
        <v>6</v>
      </c>
      <c r="M2562" t="b">
        <v>0</v>
      </c>
      <c r="N2562" t="b">
        <v>1</v>
      </c>
      <c r="O2562" t="str">
        <f>_xlfn.XLOOKUP(WB_cost[[#This Row],[Склад]]&amp;WB_cost[[#This Row],[Тип поставки]],StatTbl[Join],StatTbl[Status])</f>
        <v>Игнорируем</v>
      </c>
    </row>
    <row r="2563" spans="4:15" x14ac:dyDescent="0.45">
      <c r="D2563" t="s">
        <v>289</v>
      </c>
      <c r="E2563" t="s">
        <v>60</v>
      </c>
      <c r="F2563" t="s">
        <v>6</v>
      </c>
      <c r="M2563" t="b">
        <v>0</v>
      </c>
      <c r="N2563" t="b">
        <v>1</v>
      </c>
      <c r="O2563" t="str">
        <f>_xlfn.XLOOKUP(WB_cost[[#This Row],[Склад]]&amp;WB_cost[[#This Row],[Тип поставки]],StatTbl[Join],StatTbl[Status])</f>
        <v>Игнорируем</v>
      </c>
    </row>
    <row r="2564" spans="4:15" x14ac:dyDescent="0.45">
      <c r="D2564" t="s">
        <v>353</v>
      </c>
      <c r="E2564" t="s">
        <v>60</v>
      </c>
      <c r="F2564" t="s">
        <v>6</v>
      </c>
      <c r="M2564" t="b">
        <v>0</v>
      </c>
      <c r="N2564" t="b">
        <v>1</v>
      </c>
      <c r="O2564" t="str">
        <f>_xlfn.XLOOKUP(WB_cost[[#This Row],[Склад]]&amp;WB_cost[[#This Row],[Тип поставки]],StatTbl[Join],StatTbl[Status])</f>
        <v>Игнорируем</v>
      </c>
    </row>
    <row r="2565" spans="4:15" x14ac:dyDescent="0.45">
      <c r="D2565" t="s">
        <v>354</v>
      </c>
      <c r="E2565" t="s">
        <v>60</v>
      </c>
      <c r="F2565" t="s">
        <v>6</v>
      </c>
      <c r="M2565" t="b">
        <v>0</v>
      </c>
      <c r="N2565" t="b">
        <v>1</v>
      </c>
      <c r="O2565" t="str">
        <f>_xlfn.XLOOKUP(WB_cost[[#This Row],[Склад]]&amp;WB_cost[[#This Row],[Тип поставки]],StatTbl[Join],StatTbl[Status])</f>
        <v>Игнорируем</v>
      </c>
    </row>
    <row r="2566" spans="4:15" x14ac:dyDescent="0.45">
      <c r="D2566" t="s">
        <v>357</v>
      </c>
      <c r="E2566" t="s">
        <v>60</v>
      </c>
      <c r="F2566" t="s">
        <v>6</v>
      </c>
      <c r="M2566" t="b">
        <v>0</v>
      </c>
      <c r="N2566" t="b">
        <v>1</v>
      </c>
      <c r="O2566" t="str">
        <f>_xlfn.XLOOKUP(WB_cost[[#This Row],[Склад]]&amp;WB_cost[[#This Row],[Тип поставки]],StatTbl[Join],StatTbl[Status])</f>
        <v>Игнорируем</v>
      </c>
    </row>
    <row r="2567" spans="4:15" x14ac:dyDescent="0.45">
      <c r="D2567" t="s">
        <v>358</v>
      </c>
      <c r="E2567" t="s">
        <v>60</v>
      </c>
      <c r="F2567" t="s">
        <v>6</v>
      </c>
      <c r="M2567" t="b">
        <v>0</v>
      </c>
      <c r="N2567" t="b">
        <v>1</v>
      </c>
      <c r="O2567" t="str">
        <f>_xlfn.XLOOKUP(WB_cost[[#This Row],[Склад]]&amp;WB_cost[[#This Row],[Тип поставки]],StatTbl[Join],StatTbl[Status])</f>
        <v>Игнорируем</v>
      </c>
    </row>
    <row r="2568" spans="4:15" x14ac:dyDescent="0.45">
      <c r="D2568" t="s">
        <v>359</v>
      </c>
      <c r="E2568" t="s">
        <v>60</v>
      </c>
      <c r="F2568" t="s">
        <v>6</v>
      </c>
      <c r="M2568" t="b">
        <v>0</v>
      </c>
      <c r="N2568" t="b">
        <v>1</v>
      </c>
      <c r="O2568" t="str">
        <f>_xlfn.XLOOKUP(WB_cost[[#This Row],[Склад]]&amp;WB_cost[[#This Row],[Тип поставки]],StatTbl[Join],StatTbl[Status])</f>
        <v>Игнорируем</v>
      </c>
    </row>
    <row r="2569" spans="4:15" x14ac:dyDescent="0.45">
      <c r="D2569" t="s">
        <v>260</v>
      </c>
      <c r="E2569" t="s">
        <v>61</v>
      </c>
      <c r="F2569" t="s">
        <v>107</v>
      </c>
      <c r="M2569" t="b">
        <v>1</v>
      </c>
      <c r="N2569" t="b">
        <v>1</v>
      </c>
      <c r="O2569" t="str">
        <f>_xlfn.XLOOKUP(WB_cost[[#This Row],[Склад]]&amp;WB_cost[[#This Row],[Тип поставки]],StatTbl[Join],StatTbl[Status])</f>
        <v>Игнорируем</v>
      </c>
    </row>
    <row r="2570" spans="4:15" x14ac:dyDescent="0.45">
      <c r="D2570" t="s">
        <v>261</v>
      </c>
      <c r="E2570" t="s">
        <v>61</v>
      </c>
      <c r="F2570" t="s">
        <v>107</v>
      </c>
      <c r="M2570" t="b">
        <v>1</v>
      </c>
      <c r="N2570" t="b">
        <v>1</v>
      </c>
      <c r="O2570" t="str">
        <f>_xlfn.XLOOKUP(WB_cost[[#This Row],[Склад]]&amp;WB_cost[[#This Row],[Тип поставки]],StatTbl[Join],StatTbl[Status])</f>
        <v>Игнорируем</v>
      </c>
    </row>
    <row r="2571" spans="4:15" x14ac:dyDescent="0.45">
      <c r="D2571" t="s">
        <v>262</v>
      </c>
      <c r="E2571" t="s">
        <v>61</v>
      </c>
      <c r="F2571" t="s">
        <v>107</v>
      </c>
      <c r="M2571" t="b">
        <v>1</v>
      </c>
      <c r="N2571" t="b">
        <v>1</v>
      </c>
      <c r="O2571" t="str">
        <f>_xlfn.XLOOKUP(WB_cost[[#This Row],[Склад]]&amp;WB_cost[[#This Row],[Тип поставки]],StatTbl[Join],StatTbl[Status])</f>
        <v>Игнорируем</v>
      </c>
    </row>
    <row r="2572" spans="4:15" x14ac:dyDescent="0.45">
      <c r="D2572" t="s">
        <v>263</v>
      </c>
      <c r="E2572" t="s">
        <v>61</v>
      </c>
      <c r="F2572" t="s">
        <v>107</v>
      </c>
      <c r="M2572" t="b">
        <v>1</v>
      </c>
      <c r="N2572" t="b">
        <v>1</v>
      </c>
      <c r="O2572" t="str">
        <f>_xlfn.XLOOKUP(WB_cost[[#This Row],[Склад]]&amp;WB_cost[[#This Row],[Тип поставки]],StatTbl[Join],StatTbl[Status])</f>
        <v>Игнорируем</v>
      </c>
    </row>
    <row r="2573" spans="4:15" x14ac:dyDescent="0.45">
      <c r="D2573" t="s">
        <v>264</v>
      </c>
      <c r="E2573" t="s">
        <v>61</v>
      </c>
      <c r="F2573" t="s">
        <v>107</v>
      </c>
      <c r="M2573" t="b">
        <v>1</v>
      </c>
      <c r="N2573" t="b">
        <v>1</v>
      </c>
      <c r="O2573" t="str">
        <f>_xlfn.XLOOKUP(WB_cost[[#This Row],[Склад]]&amp;WB_cost[[#This Row],[Тип поставки]],StatTbl[Join],StatTbl[Status])</f>
        <v>Игнорируем</v>
      </c>
    </row>
    <row r="2574" spans="4:15" x14ac:dyDescent="0.45">
      <c r="D2574" t="s">
        <v>285</v>
      </c>
      <c r="E2574" t="s">
        <v>61</v>
      </c>
      <c r="F2574" t="s">
        <v>107</v>
      </c>
      <c r="M2574" t="b">
        <v>1</v>
      </c>
      <c r="N2574" t="b">
        <v>1</v>
      </c>
      <c r="O2574" t="str">
        <f>_xlfn.XLOOKUP(WB_cost[[#This Row],[Склад]]&amp;WB_cost[[#This Row],[Тип поставки]],StatTbl[Join],StatTbl[Status])</f>
        <v>Игнорируем</v>
      </c>
    </row>
    <row r="2575" spans="4:15" x14ac:dyDescent="0.45">
      <c r="D2575" t="s">
        <v>286</v>
      </c>
      <c r="E2575" t="s">
        <v>61</v>
      </c>
      <c r="F2575" t="s">
        <v>107</v>
      </c>
      <c r="M2575" t="b">
        <v>1</v>
      </c>
      <c r="N2575" t="b">
        <v>1</v>
      </c>
      <c r="O2575" t="str">
        <f>_xlfn.XLOOKUP(WB_cost[[#This Row],[Склад]]&amp;WB_cost[[#This Row],[Тип поставки]],StatTbl[Join],StatTbl[Status])</f>
        <v>Игнорируем</v>
      </c>
    </row>
    <row r="2576" spans="4:15" x14ac:dyDescent="0.45">
      <c r="D2576" t="s">
        <v>287</v>
      </c>
      <c r="E2576" t="s">
        <v>61</v>
      </c>
      <c r="F2576" t="s">
        <v>107</v>
      </c>
      <c r="M2576" t="b">
        <v>1</v>
      </c>
      <c r="N2576" t="b">
        <v>1</v>
      </c>
      <c r="O2576" t="str">
        <f>_xlfn.XLOOKUP(WB_cost[[#This Row],[Склад]]&amp;WB_cost[[#This Row],[Тип поставки]],StatTbl[Join],StatTbl[Status])</f>
        <v>Игнорируем</v>
      </c>
    </row>
    <row r="2577" spans="4:15" x14ac:dyDescent="0.45">
      <c r="D2577" t="s">
        <v>288</v>
      </c>
      <c r="E2577" t="s">
        <v>61</v>
      </c>
      <c r="F2577" t="s">
        <v>107</v>
      </c>
      <c r="M2577" t="b">
        <v>1</v>
      </c>
      <c r="N2577" t="b">
        <v>1</v>
      </c>
      <c r="O2577" t="str">
        <f>_xlfn.XLOOKUP(WB_cost[[#This Row],[Склад]]&amp;WB_cost[[#This Row],[Тип поставки]],StatTbl[Join],StatTbl[Status])</f>
        <v>Игнорируем</v>
      </c>
    </row>
    <row r="2578" spans="4:15" x14ac:dyDescent="0.45">
      <c r="D2578" t="s">
        <v>289</v>
      </c>
      <c r="E2578" t="s">
        <v>61</v>
      </c>
      <c r="F2578" t="s">
        <v>107</v>
      </c>
      <c r="M2578" t="b">
        <v>1</v>
      </c>
      <c r="N2578" t="b">
        <v>1</v>
      </c>
      <c r="O2578" t="str">
        <f>_xlfn.XLOOKUP(WB_cost[[#This Row],[Склад]]&amp;WB_cost[[#This Row],[Тип поставки]],StatTbl[Join],StatTbl[Status])</f>
        <v>Игнорируем</v>
      </c>
    </row>
    <row r="2579" spans="4:15" x14ac:dyDescent="0.45">
      <c r="D2579" t="s">
        <v>353</v>
      </c>
      <c r="E2579" t="s">
        <v>61</v>
      </c>
      <c r="F2579" t="s">
        <v>107</v>
      </c>
      <c r="M2579" t="b">
        <v>1</v>
      </c>
      <c r="N2579" t="b">
        <v>1</v>
      </c>
      <c r="O2579" t="str">
        <f>_xlfn.XLOOKUP(WB_cost[[#This Row],[Склад]]&amp;WB_cost[[#This Row],[Тип поставки]],StatTbl[Join],StatTbl[Status])</f>
        <v>Игнорируем</v>
      </c>
    </row>
    <row r="2580" spans="4:15" x14ac:dyDescent="0.45">
      <c r="D2580" t="s">
        <v>354</v>
      </c>
      <c r="E2580" t="s">
        <v>61</v>
      </c>
      <c r="F2580" t="s">
        <v>107</v>
      </c>
      <c r="M2580" t="b">
        <v>1</v>
      </c>
      <c r="N2580" t="b">
        <v>1</v>
      </c>
      <c r="O2580" t="str">
        <f>_xlfn.XLOOKUP(WB_cost[[#This Row],[Склад]]&amp;WB_cost[[#This Row],[Тип поставки]],StatTbl[Join],StatTbl[Status])</f>
        <v>Игнорируем</v>
      </c>
    </row>
    <row r="2581" spans="4:15" x14ac:dyDescent="0.45">
      <c r="D2581" t="s">
        <v>357</v>
      </c>
      <c r="E2581" t="s">
        <v>61</v>
      </c>
      <c r="F2581" t="s">
        <v>107</v>
      </c>
      <c r="M2581" t="b">
        <v>1</v>
      </c>
      <c r="N2581" t="b">
        <v>1</v>
      </c>
      <c r="O2581" t="str">
        <f>_xlfn.XLOOKUP(WB_cost[[#This Row],[Склад]]&amp;WB_cost[[#This Row],[Тип поставки]],StatTbl[Join],StatTbl[Status])</f>
        <v>Игнорируем</v>
      </c>
    </row>
    <row r="2582" spans="4:15" x14ac:dyDescent="0.45">
      <c r="D2582" t="s">
        <v>358</v>
      </c>
      <c r="E2582" t="s">
        <v>61</v>
      </c>
      <c r="F2582" t="s">
        <v>107</v>
      </c>
      <c r="M2582" t="b">
        <v>1</v>
      </c>
      <c r="N2582" t="b">
        <v>1</v>
      </c>
      <c r="O2582" t="str">
        <f>_xlfn.XLOOKUP(WB_cost[[#This Row],[Склад]]&amp;WB_cost[[#This Row],[Тип поставки]],StatTbl[Join],StatTbl[Status])</f>
        <v>Игнорируем</v>
      </c>
    </row>
    <row r="2583" spans="4:15" x14ac:dyDescent="0.45">
      <c r="D2583" t="s">
        <v>359</v>
      </c>
      <c r="E2583" t="s">
        <v>61</v>
      </c>
      <c r="F2583" t="s">
        <v>107</v>
      </c>
      <c r="M2583" t="b">
        <v>1</v>
      </c>
      <c r="N2583" t="b">
        <v>1</v>
      </c>
      <c r="O2583" t="str">
        <f>_xlfn.XLOOKUP(WB_cost[[#This Row],[Склад]]&amp;WB_cost[[#This Row],[Тип поставки]],StatTbl[Join],StatTbl[Status])</f>
        <v>Игнорируем</v>
      </c>
    </row>
    <row r="2584" spans="4:15" x14ac:dyDescent="0.45">
      <c r="D2584" t="s">
        <v>260</v>
      </c>
      <c r="E2584" t="s">
        <v>61</v>
      </c>
      <c r="F2584" t="s">
        <v>108</v>
      </c>
      <c r="M2584" t="b">
        <v>0</v>
      </c>
      <c r="N2584" t="b">
        <v>1</v>
      </c>
      <c r="O2584" t="str">
        <f>_xlfn.XLOOKUP(WB_cost[[#This Row],[Склад]]&amp;WB_cost[[#This Row],[Тип поставки]],StatTbl[Join],StatTbl[Status])</f>
        <v>Игнорируем</v>
      </c>
    </row>
    <row r="2585" spans="4:15" x14ac:dyDescent="0.45">
      <c r="D2585" t="s">
        <v>261</v>
      </c>
      <c r="E2585" t="s">
        <v>61</v>
      </c>
      <c r="F2585" t="s">
        <v>108</v>
      </c>
      <c r="M2585" t="b">
        <v>0</v>
      </c>
      <c r="N2585" t="b">
        <v>1</v>
      </c>
      <c r="O2585" t="str">
        <f>_xlfn.XLOOKUP(WB_cost[[#This Row],[Склад]]&amp;WB_cost[[#This Row],[Тип поставки]],StatTbl[Join],StatTbl[Status])</f>
        <v>Игнорируем</v>
      </c>
    </row>
    <row r="2586" spans="4:15" x14ac:dyDescent="0.45">
      <c r="D2586" t="s">
        <v>262</v>
      </c>
      <c r="E2586" t="s">
        <v>61</v>
      </c>
      <c r="F2586" t="s">
        <v>108</v>
      </c>
      <c r="M2586" t="b">
        <v>0</v>
      </c>
      <c r="N2586" t="b">
        <v>1</v>
      </c>
      <c r="O2586" t="str">
        <f>_xlfn.XLOOKUP(WB_cost[[#This Row],[Склад]]&amp;WB_cost[[#This Row],[Тип поставки]],StatTbl[Join],StatTbl[Status])</f>
        <v>Игнорируем</v>
      </c>
    </row>
    <row r="2587" spans="4:15" x14ac:dyDescent="0.45">
      <c r="D2587" t="s">
        <v>263</v>
      </c>
      <c r="E2587" t="s">
        <v>61</v>
      </c>
      <c r="F2587" t="s">
        <v>108</v>
      </c>
      <c r="M2587" t="b">
        <v>0</v>
      </c>
      <c r="N2587" t="b">
        <v>1</v>
      </c>
      <c r="O2587" t="str">
        <f>_xlfn.XLOOKUP(WB_cost[[#This Row],[Склад]]&amp;WB_cost[[#This Row],[Тип поставки]],StatTbl[Join],StatTbl[Status])</f>
        <v>Игнорируем</v>
      </c>
    </row>
    <row r="2588" spans="4:15" x14ac:dyDescent="0.45">
      <c r="D2588" t="s">
        <v>264</v>
      </c>
      <c r="E2588" t="s">
        <v>61</v>
      </c>
      <c r="F2588" t="s">
        <v>108</v>
      </c>
      <c r="M2588" t="b">
        <v>0</v>
      </c>
      <c r="N2588" t="b">
        <v>1</v>
      </c>
      <c r="O2588" t="str">
        <f>_xlfn.XLOOKUP(WB_cost[[#This Row],[Склад]]&amp;WB_cost[[#This Row],[Тип поставки]],StatTbl[Join],StatTbl[Status])</f>
        <v>Игнорируем</v>
      </c>
    </row>
    <row r="2589" spans="4:15" x14ac:dyDescent="0.45">
      <c r="D2589" t="s">
        <v>285</v>
      </c>
      <c r="E2589" t="s">
        <v>61</v>
      </c>
      <c r="F2589" t="s">
        <v>108</v>
      </c>
      <c r="M2589" t="b">
        <v>0</v>
      </c>
      <c r="N2589" t="b">
        <v>1</v>
      </c>
      <c r="O2589" t="str">
        <f>_xlfn.XLOOKUP(WB_cost[[#This Row],[Склад]]&amp;WB_cost[[#This Row],[Тип поставки]],StatTbl[Join],StatTbl[Status])</f>
        <v>Игнорируем</v>
      </c>
    </row>
    <row r="2590" spans="4:15" x14ac:dyDescent="0.45">
      <c r="D2590" t="s">
        <v>286</v>
      </c>
      <c r="E2590" t="s">
        <v>61</v>
      </c>
      <c r="F2590" t="s">
        <v>108</v>
      </c>
      <c r="M2590" t="b">
        <v>0</v>
      </c>
      <c r="N2590" t="b">
        <v>1</v>
      </c>
      <c r="O2590" t="str">
        <f>_xlfn.XLOOKUP(WB_cost[[#This Row],[Склад]]&amp;WB_cost[[#This Row],[Тип поставки]],StatTbl[Join],StatTbl[Status])</f>
        <v>Игнорируем</v>
      </c>
    </row>
    <row r="2591" spans="4:15" x14ac:dyDescent="0.45">
      <c r="D2591" t="s">
        <v>287</v>
      </c>
      <c r="E2591" t="s">
        <v>61</v>
      </c>
      <c r="F2591" t="s">
        <v>108</v>
      </c>
      <c r="M2591" t="b">
        <v>0</v>
      </c>
      <c r="N2591" t="b">
        <v>1</v>
      </c>
      <c r="O2591" t="str">
        <f>_xlfn.XLOOKUP(WB_cost[[#This Row],[Склад]]&amp;WB_cost[[#This Row],[Тип поставки]],StatTbl[Join],StatTbl[Status])</f>
        <v>Игнорируем</v>
      </c>
    </row>
    <row r="2592" spans="4:15" x14ac:dyDescent="0.45">
      <c r="D2592" t="s">
        <v>288</v>
      </c>
      <c r="E2592" t="s">
        <v>61</v>
      </c>
      <c r="F2592" t="s">
        <v>108</v>
      </c>
      <c r="M2592" t="b">
        <v>0</v>
      </c>
      <c r="N2592" t="b">
        <v>1</v>
      </c>
      <c r="O2592" t="str">
        <f>_xlfn.XLOOKUP(WB_cost[[#This Row],[Склад]]&amp;WB_cost[[#This Row],[Тип поставки]],StatTbl[Join],StatTbl[Status])</f>
        <v>Игнорируем</v>
      </c>
    </row>
    <row r="2593" spans="4:15" x14ac:dyDescent="0.45">
      <c r="D2593" t="s">
        <v>289</v>
      </c>
      <c r="E2593" t="s">
        <v>61</v>
      </c>
      <c r="F2593" t="s">
        <v>108</v>
      </c>
      <c r="M2593" t="b">
        <v>0</v>
      </c>
      <c r="N2593" t="b">
        <v>1</v>
      </c>
      <c r="O2593" t="str">
        <f>_xlfn.XLOOKUP(WB_cost[[#This Row],[Склад]]&amp;WB_cost[[#This Row],[Тип поставки]],StatTbl[Join],StatTbl[Status])</f>
        <v>Игнорируем</v>
      </c>
    </row>
    <row r="2594" spans="4:15" x14ac:dyDescent="0.45">
      <c r="D2594" t="s">
        <v>353</v>
      </c>
      <c r="E2594" t="s">
        <v>61</v>
      </c>
      <c r="F2594" t="s">
        <v>108</v>
      </c>
      <c r="M2594" t="b">
        <v>0</v>
      </c>
      <c r="N2594" t="b">
        <v>1</v>
      </c>
      <c r="O2594" t="str">
        <f>_xlfn.XLOOKUP(WB_cost[[#This Row],[Склад]]&amp;WB_cost[[#This Row],[Тип поставки]],StatTbl[Join],StatTbl[Status])</f>
        <v>Игнорируем</v>
      </c>
    </row>
    <row r="2595" spans="4:15" x14ac:dyDescent="0.45">
      <c r="D2595" t="s">
        <v>354</v>
      </c>
      <c r="E2595" t="s">
        <v>61</v>
      </c>
      <c r="F2595" t="s">
        <v>108</v>
      </c>
      <c r="M2595" t="b">
        <v>0</v>
      </c>
      <c r="N2595" t="b">
        <v>1</v>
      </c>
      <c r="O2595" t="str">
        <f>_xlfn.XLOOKUP(WB_cost[[#This Row],[Склад]]&amp;WB_cost[[#This Row],[Тип поставки]],StatTbl[Join],StatTbl[Status])</f>
        <v>Игнорируем</v>
      </c>
    </row>
    <row r="2596" spans="4:15" x14ac:dyDescent="0.45">
      <c r="D2596" t="s">
        <v>357</v>
      </c>
      <c r="E2596" t="s">
        <v>61</v>
      </c>
      <c r="F2596" t="s">
        <v>108</v>
      </c>
      <c r="M2596" t="b">
        <v>0</v>
      </c>
      <c r="N2596" t="b">
        <v>1</v>
      </c>
      <c r="O2596" t="str">
        <f>_xlfn.XLOOKUP(WB_cost[[#This Row],[Склад]]&amp;WB_cost[[#This Row],[Тип поставки]],StatTbl[Join],StatTbl[Status])</f>
        <v>Игнорируем</v>
      </c>
    </row>
    <row r="2597" spans="4:15" x14ac:dyDescent="0.45">
      <c r="D2597" t="s">
        <v>358</v>
      </c>
      <c r="E2597" t="s">
        <v>61</v>
      </c>
      <c r="F2597" t="s">
        <v>108</v>
      </c>
      <c r="M2597" t="b">
        <v>0</v>
      </c>
      <c r="N2597" t="b">
        <v>1</v>
      </c>
      <c r="O2597" t="str">
        <f>_xlfn.XLOOKUP(WB_cost[[#This Row],[Склад]]&amp;WB_cost[[#This Row],[Тип поставки]],StatTbl[Join],StatTbl[Status])</f>
        <v>Игнорируем</v>
      </c>
    </row>
    <row r="2598" spans="4:15" x14ac:dyDescent="0.45">
      <c r="D2598" t="s">
        <v>359</v>
      </c>
      <c r="E2598" t="s">
        <v>61</v>
      </c>
      <c r="F2598" t="s">
        <v>108</v>
      </c>
      <c r="M2598" t="b">
        <v>0</v>
      </c>
      <c r="N2598" t="b">
        <v>1</v>
      </c>
      <c r="O2598" t="str">
        <f>_xlfn.XLOOKUP(WB_cost[[#This Row],[Склад]]&amp;WB_cost[[#This Row],[Тип поставки]],StatTbl[Join],StatTbl[Status])</f>
        <v>Игнорируем</v>
      </c>
    </row>
    <row r="2599" spans="4:15" x14ac:dyDescent="0.45">
      <c r="D2599" t="s">
        <v>260</v>
      </c>
      <c r="E2599" t="s">
        <v>61</v>
      </c>
      <c r="F2599" t="s">
        <v>6</v>
      </c>
      <c r="M2599" t="b">
        <v>0</v>
      </c>
      <c r="N2599" t="b">
        <v>1</v>
      </c>
      <c r="O2599" t="str">
        <f>_xlfn.XLOOKUP(WB_cost[[#This Row],[Склад]]&amp;WB_cost[[#This Row],[Тип поставки]],StatTbl[Join],StatTbl[Status])</f>
        <v>Игнорируем</v>
      </c>
    </row>
    <row r="2600" spans="4:15" x14ac:dyDescent="0.45">
      <c r="D2600" t="s">
        <v>261</v>
      </c>
      <c r="E2600" t="s">
        <v>61</v>
      </c>
      <c r="F2600" t="s">
        <v>6</v>
      </c>
      <c r="M2600" t="b">
        <v>0</v>
      </c>
      <c r="N2600" t="b">
        <v>1</v>
      </c>
      <c r="O2600" t="str">
        <f>_xlfn.XLOOKUP(WB_cost[[#This Row],[Склад]]&amp;WB_cost[[#This Row],[Тип поставки]],StatTbl[Join],StatTbl[Status])</f>
        <v>Игнорируем</v>
      </c>
    </row>
    <row r="2601" spans="4:15" x14ac:dyDescent="0.45">
      <c r="D2601" t="s">
        <v>262</v>
      </c>
      <c r="E2601" t="s">
        <v>61</v>
      </c>
      <c r="F2601" t="s">
        <v>6</v>
      </c>
      <c r="M2601" t="b">
        <v>0</v>
      </c>
      <c r="N2601" t="b">
        <v>1</v>
      </c>
      <c r="O2601" t="str">
        <f>_xlfn.XLOOKUP(WB_cost[[#This Row],[Склад]]&amp;WB_cost[[#This Row],[Тип поставки]],StatTbl[Join],StatTbl[Status])</f>
        <v>Игнорируем</v>
      </c>
    </row>
    <row r="2602" spans="4:15" x14ac:dyDescent="0.45">
      <c r="D2602" t="s">
        <v>263</v>
      </c>
      <c r="E2602" t="s">
        <v>61</v>
      </c>
      <c r="F2602" t="s">
        <v>6</v>
      </c>
      <c r="M2602" t="b">
        <v>0</v>
      </c>
      <c r="N2602" t="b">
        <v>1</v>
      </c>
      <c r="O2602" t="str">
        <f>_xlfn.XLOOKUP(WB_cost[[#This Row],[Склад]]&amp;WB_cost[[#This Row],[Тип поставки]],StatTbl[Join],StatTbl[Status])</f>
        <v>Игнорируем</v>
      </c>
    </row>
    <row r="2603" spans="4:15" x14ac:dyDescent="0.45">
      <c r="D2603" t="s">
        <v>264</v>
      </c>
      <c r="E2603" t="s">
        <v>61</v>
      </c>
      <c r="F2603" t="s">
        <v>6</v>
      </c>
      <c r="M2603" t="b">
        <v>0</v>
      </c>
      <c r="N2603" t="b">
        <v>1</v>
      </c>
      <c r="O2603" t="str">
        <f>_xlfn.XLOOKUP(WB_cost[[#This Row],[Склад]]&amp;WB_cost[[#This Row],[Тип поставки]],StatTbl[Join],StatTbl[Status])</f>
        <v>Игнорируем</v>
      </c>
    </row>
    <row r="2604" spans="4:15" x14ac:dyDescent="0.45">
      <c r="D2604" t="s">
        <v>285</v>
      </c>
      <c r="E2604" t="s">
        <v>61</v>
      </c>
      <c r="F2604" t="s">
        <v>6</v>
      </c>
      <c r="M2604" t="b">
        <v>0</v>
      </c>
      <c r="N2604" t="b">
        <v>1</v>
      </c>
      <c r="O2604" t="str">
        <f>_xlfn.XLOOKUP(WB_cost[[#This Row],[Склад]]&amp;WB_cost[[#This Row],[Тип поставки]],StatTbl[Join],StatTbl[Status])</f>
        <v>Игнорируем</v>
      </c>
    </row>
    <row r="2605" spans="4:15" x14ac:dyDescent="0.45">
      <c r="D2605" t="s">
        <v>286</v>
      </c>
      <c r="E2605" t="s">
        <v>61</v>
      </c>
      <c r="F2605" t="s">
        <v>6</v>
      </c>
      <c r="M2605" t="b">
        <v>0</v>
      </c>
      <c r="N2605" t="b">
        <v>1</v>
      </c>
      <c r="O2605" t="str">
        <f>_xlfn.XLOOKUP(WB_cost[[#This Row],[Склад]]&amp;WB_cost[[#This Row],[Тип поставки]],StatTbl[Join],StatTbl[Status])</f>
        <v>Игнорируем</v>
      </c>
    </row>
    <row r="2606" spans="4:15" x14ac:dyDescent="0.45">
      <c r="D2606" t="s">
        <v>287</v>
      </c>
      <c r="E2606" t="s">
        <v>61</v>
      </c>
      <c r="F2606" t="s">
        <v>6</v>
      </c>
      <c r="M2606" t="b">
        <v>0</v>
      </c>
      <c r="N2606" t="b">
        <v>1</v>
      </c>
      <c r="O2606" t="str">
        <f>_xlfn.XLOOKUP(WB_cost[[#This Row],[Склад]]&amp;WB_cost[[#This Row],[Тип поставки]],StatTbl[Join],StatTbl[Status])</f>
        <v>Игнорируем</v>
      </c>
    </row>
    <row r="2607" spans="4:15" x14ac:dyDescent="0.45">
      <c r="D2607" t="s">
        <v>288</v>
      </c>
      <c r="E2607" t="s">
        <v>61</v>
      </c>
      <c r="F2607" t="s">
        <v>6</v>
      </c>
      <c r="M2607" t="b">
        <v>0</v>
      </c>
      <c r="N2607" t="b">
        <v>1</v>
      </c>
      <c r="O2607" t="str">
        <f>_xlfn.XLOOKUP(WB_cost[[#This Row],[Склад]]&amp;WB_cost[[#This Row],[Тип поставки]],StatTbl[Join],StatTbl[Status])</f>
        <v>Игнорируем</v>
      </c>
    </row>
    <row r="2608" spans="4:15" x14ac:dyDescent="0.45">
      <c r="D2608" t="s">
        <v>289</v>
      </c>
      <c r="E2608" t="s">
        <v>61</v>
      </c>
      <c r="F2608" t="s">
        <v>6</v>
      </c>
      <c r="M2608" t="b">
        <v>0</v>
      </c>
      <c r="N2608" t="b">
        <v>1</v>
      </c>
      <c r="O2608" t="str">
        <f>_xlfn.XLOOKUP(WB_cost[[#This Row],[Склад]]&amp;WB_cost[[#This Row],[Тип поставки]],StatTbl[Join],StatTbl[Status])</f>
        <v>Игнорируем</v>
      </c>
    </row>
    <row r="2609" spans="4:15" x14ac:dyDescent="0.45">
      <c r="D2609" t="s">
        <v>353</v>
      </c>
      <c r="E2609" t="s">
        <v>61</v>
      </c>
      <c r="F2609" t="s">
        <v>6</v>
      </c>
      <c r="M2609" t="b">
        <v>0</v>
      </c>
      <c r="N2609" t="b">
        <v>1</v>
      </c>
      <c r="O2609" t="str">
        <f>_xlfn.XLOOKUP(WB_cost[[#This Row],[Склад]]&amp;WB_cost[[#This Row],[Тип поставки]],StatTbl[Join],StatTbl[Status])</f>
        <v>Игнорируем</v>
      </c>
    </row>
    <row r="2610" spans="4:15" x14ac:dyDescent="0.45">
      <c r="D2610" t="s">
        <v>354</v>
      </c>
      <c r="E2610" t="s">
        <v>61</v>
      </c>
      <c r="F2610" t="s">
        <v>6</v>
      </c>
      <c r="M2610" t="b">
        <v>0</v>
      </c>
      <c r="N2610" t="b">
        <v>1</v>
      </c>
      <c r="O2610" t="str">
        <f>_xlfn.XLOOKUP(WB_cost[[#This Row],[Склад]]&amp;WB_cost[[#This Row],[Тип поставки]],StatTbl[Join],StatTbl[Status])</f>
        <v>Игнорируем</v>
      </c>
    </row>
    <row r="2611" spans="4:15" x14ac:dyDescent="0.45">
      <c r="D2611" t="s">
        <v>357</v>
      </c>
      <c r="E2611" t="s">
        <v>61</v>
      </c>
      <c r="F2611" t="s">
        <v>6</v>
      </c>
      <c r="M2611" t="b">
        <v>0</v>
      </c>
      <c r="N2611" t="b">
        <v>1</v>
      </c>
      <c r="O2611" t="str">
        <f>_xlfn.XLOOKUP(WB_cost[[#This Row],[Склад]]&amp;WB_cost[[#This Row],[Тип поставки]],StatTbl[Join],StatTbl[Status])</f>
        <v>Игнорируем</v>
      </c>
    </row>
    <row r="2612" spans="4:15" x14ac:dyDescent="0.45">
      <c r="D2612" t="s">
        <v>358</v>
      </c>
      <c r="E2612" t="s">
        <v>61</v>
      </c>
      <c r="F2612" t="s">
        <v>6</v>
      </c>
      <c r="M2612" t="b">
        <v>0</v>
      </c>
      <c r="N2612" t="b">
        <v>1</v>
      </c>
      <c r="O2612" t="str">
        <f>_xlfn.XLOOKUP(WB_cost[[#This Row],[Склад]]&amp;WB_cost[[#This Row],[Тип поставки]],StatTbl[Join],StatTbl[Status])</f>
        <v>Игнорируем</v>
      </c>
    </row>
    <row r="2613" spans="4:15" x14ac:dyDescent="0.45">
      <c r="D2613" t="s">
        <v>359</v>
      </c>
      <c r="E2613" t="s">
        <v>61</v>
      </c>
      <c r="F2613" t="s">
        <v>6</v>
      </c>
      <c r="M2613" t="b">
        <v>0</v>
      </c>
      <c r="N2613" t="b">
        <v>1</v>
      </c>
      <c r="O2613" t="str">
        <f>_xlfn.XLOOKUP(WB_cost[[#This Row],[Склад]]&amp;WB_cost[[#This Row],[Тип поставки]],StatTbl[Join],StatTbl[Status])</f>
        <v>Игнорируем</v>
      </c>
    </row>
    <row r="2614" spans="4:15" x14ac:dyDescent="0.45">
      <c r="D2614" t="s">
        <v>260</v>
      </c>
      <c r="E2614" t="s">
        <v>62</v>
      </c>
      <c r="F2614" t="s">
        <v>107</v>
      </c>
      <c r="M2614" t="b">
        <v>1</v>
      </c>
      <c r="N2614" t="b">
        <v>1</v>
      </c>
      <c r="O2614" t="str">
        <f>_xlfn.XLOOKUP(WB_cost[[#This Row],[Склад]]&amp;WB_cost[[#This Row],[Тип поставки]],StatTbl[Join],StatTbl[Status])</f>
        <v>Игнорируем</v>
      </c>
    </row>
    <row r="2615" spans="4:15" x14ac:dyDescent="0.45">
      <c r="D2615" t="s">
        <v>261</v>
      </c>
      <c r="E2615" t="s">
        <v>62</v>
      </c>
      <c r="F2615" t="s">
        <v>107</v>
      </c>
      <c r="M2615" t="b">
        <v>1</v>
      </c>
      <c r="N2615" t="b">
        <v>1</v>
      </c>
      <c r="O2615" t="str">
        <f>_xlfn.XLOOKUP(WB_cost[[#This Row],[Склад]]&amp;WB_cost[[#This Row],[Тип поставки]],StatTbl[Join],StatTbl[Status])</f>
        <v>Игнорируем</v>
      </c>
    </row>
    <row r="2616" spans="4:15" x14ac:dyDescent="0.45">
      <c r="D2616" t="s">
        <v>262</v>
      </c>
      <c r="E2616" t="s">
        <v>62</v>
      </c>
      <c r="F2616" t="s">
        <v>107</v>
      </c>
      <c r="M2616" t="b">
        <v>1</v>
      </c>
      <c r="N2616" t="b">
        <v>1</v>
      </c>
      <c r="O2616" t="str">
        <f>_xlfn.XLOOKUP(WB_cost[[#This Row],[Склад]]&amp;WB_cost[[#This Row],[Тип поставки]],StatTbl[Join],StatTbl[Status])</f>
        <v>Игнорируем</v>
      </c>
    </row>
    <row r="2617" spans="4:15" x14ac:dyDescent="0.45">
      <c r="D2617" t="s">
        <v>263</v>
      </c>
      <c r="E2617" t="s">
        <v>62</v>
      </c>
      <c r="F2617" t="s">
        <v>107</v>
      </c>
      <c r="M2617" t="b">
        <v>1</v>
      </c>
      <c r="N2617" t="b">
        <v>1</v>
      </c>
      <c r="O2617" t="str">
        <f>_xlfn.XLOOKUP(WB_cost[[#This Row],[Склад]]&amp;WB_cost[[#This Row],[Тип поставки]],StatTbl[Join],StatTbl[Status])</f>
        <v>Игнорируем</v>
      </c>
    </row>
    <row r="2618" spans="4:15" x14ac:dyDescent="0.45">
      <c r="D2618" t="s">
        <v>264</v>
      </c>
      <c r="E2618" t="s">
        <v>62</v>
      </c>
      <c r="F2618" t="s">
        <v>107</v>
      </c>
      <c r="M2618" t="b">
        <v>1</v>
      </c>
      <c r="N2618" t="b">
        <v>1</v>
      </c>
      <c r="O2618" t="str">
        <f>_xlfn.XLOOKUP(WB_cost[[#This Row],[Склад]]&amp;WB_cost[[#This Row],[Тип поставки]],StatTbl[Join],StatTbl[Status])</f>
        <v>Игнорируем</v>
      </c>
    </row>
    <row r="2619" spans="4:15" x14ac:dyDescent="0.45">
      <c r="D2619" t="s">
        <v>285</v>
      </c>
      <c r="E2619" t="s">
        <v>62</v>
      </c>
      <c r="F2619" t="s">
        <v>107</v>
      </c>
      <c r="M2619" t="b">
        <v>1</v>
      </c>
      <c r="N2619" t="b">
        <v>1</v>
      </c>
      <c r="O2619" t="str">
        <f>_xlfn.XLOOKUP(WB_cost[[#This Row],[Склад]]&amp;WB_cost[[#This Row],[Тип поставки]],StatTbl[Join],StatTbl[Status])</f>
        <v>Игнорируем</v>
      </c>
    </row>
    <row r="2620" spans="4:15" x14ac:dyDescent="0.45">
      <c r="D2620" t="s">
        <v>286</v>
      </c>
      <c r="E2620" t="s">
        <v>62</v>
      </c>
      <c r="F2620" t="s">
        <v>107</v>
      </c>
      <c r="M2620" t="b">
        <v>1</v>
      </c>
      <c r="N2620" t="b">
        <v>1</v>
      </c>
      <c r="O2620" t="str">
        <f>_xlfn.XLOOKUP(WB_cost[[#This Row],[Склад]]&amp;WB_cost[[#This Row],[Тип поставки]],StatTbl[Join],StatTbl[Status])</f>
        <v>Игнорируем</v>
      </c>
    </row>
    <row r="2621" spans="4:15" x14ac:dyDescent="0.45">
      <c r="D2621" t="s">
        <v>287</v>
      </c>
      <c r="E2621" t="s">
        <v>62</v>
      </c>
      <c r="F2621" t="s">
        <v>107</v>
      </c>
      <c r="M2621" t="b">
        <v>1</v>
      </c>
      <c r="N2621" t="b">
        <v>1</v>
      </c>
      <c r="O2621" t="str">
        <f>_xlfn.XLOOKUP(WB_cost[[#This Row],[Склад]]&amp;WB_cost[[#This Row],[Тип поставки]],StatTbl[Join],StatTbl[Status])</f>
        <v>Игнорируем</v>
      </c>
    </row>
    <row r="2622" spans="4:15" x14ac:dyDescent="0.45">
      <c r="D2622" t="s">
        <v>288</v>
      </c>
      <c r="E2622" t="s">
        <v>62</v>
      </c>
      <c r="F2622" t="s">
        <v>107</v>
      </c>
      <c r="M2622" t="b">
        <v>1</v>
      </c>
      <c r="N2622" t="b">
        <v>1</v>
      </c>
      <c r="O2622" t="str">
        <f>_xlfn.XLOOKUP(WB_cost[[#This Row],[Склад]]&amp;WB_cost[[#This Row],[Тип поставки]],StatTbl[Join],StatTbl[Status])</f>
        <v>Игнорируем</v>
      </c>
    </row>
    <row r="2623" spans="4:15" x14ac:dyDescent="0.45">
      <c r="D2623" t="s">
        <v>289</v>
      </c>
      <c r="E2623" t="s">
        <v>62</v>
      </c>
      <c r="F2623" t="s">
        <v>107</v>
      </c>
      <c r="M2623" t="b">
        <v>1</v>
      </c>
      <c r="N2623" t="b">
        <v>1</v>
      </c>
      <c r="O2623" t="str">
        <f>_xlfn.XLOOKUP(WB_cost[[#This Row],[Склад]]&amp;WB_cost[[#This Row],[Тип поставки]],StatTbl[Join],StatTbl[Status])</f>
        <v>Игнорируем</v>
      </c>
    </row>
    <row r="2624" spans="4:15" x14ac:dyDescent="0.45">
      <c r="D2624" t="s">
        <v>353</v>
      </c>
      <c r="E2624" t="s">
        <v>62</v>
      </c>
      <c r="F2624" t="s">
        <v>107</v>
      </c>
      <c r="M2624" t="b">
        <v>1</v>
      </c>
      <c r="N2624" t="b">
        <v>1</v>
      </c>
      <c r="O2624" t="str">
        <f>_xlfn.XLOOKUP(WB_cost[[#This Row],[Склад]]&amp;WB_cost[[#This Row],[Тип поставки]],StatTbl[Join],StatTbl[Status])</f>
        <v>Игнорируем</v>
      </c>
    </row>
    <row r="2625" spans="4:15" x14ac:dyDescent="0.45">
      <c r="D2625" t="s">
        <v>354</v>
      </c>
      <c r="E2625" t="s">
        <v>62</v>
      </c>
      <c r="F2625" t="s">
        <v>107</v>
      </c>
      <c r="M2625" t="b">
        <v>1</v>
      </c>
      <c r="N2625" t="b">
        <v>1</v>
      </c>
      <c r="O2625" t="str">
        <f>_xlfn.XLOOKUP(WB_cost[[#This Row],[Склад]]&amp;WB_cost[[#This Row],[Тип поставки]],StatTbl[Join],StatTbl[Status])</f>
        <v>Игнорируем</v>
      </c>
    </row>
    <row r="2626" spans="4:15" x14ac:dyDescent="0.45">
      <c r="D2626" t="s">
        <v>357</v>
      </c>
      <c r="E2626" t="s">
        <v>62</v>
      </c>
      <c r="F2626" t="s">
        <v>107</v>
      </c>
      <c r="M2626" t="b">
        <v>1</v>
      </c>
      <c r="N2626" t="b">
        <v>1</v>
      </c>
      <c r="O2626" t="str">
        <f>_xlfn.XLOOKUP(WB_cost[[#This Row],[Склад]]&amp;WB_cost[[#This Row],[Тип поставки]],StatTbl[Join],StatTbl[Status])</f>
        <v>Игнорируем</v>
      </c>
    </row>
    <row r="2627" spans="4:15" x14ac:dyDescent="0.45">
      <c r="D2627" t="s">
        <v>358</v>
      </c>
      <c r="E2627" t="s">
        <v>62</v>
      </c>
      <c r="F2627" t="s">
        <v>107</v>
      </c>
      <c r="M2627" t="b">
        <v>1</v>
      </c>
      <c r="N2627" t="b">
        <v>1</v>
      </c>
      <c r="O2627" t="str">
        <f>_xlfn.XLOOKUP(WB_cost[[#This Row],[Склад]]&amp;WB_cost[[#This Row],[Тип поставки]],StatTbl[Join],StatTbl[Status])</f>
        <v>Игнорируем</v>
      </c>
    </row>
    <row r="2628" spans="4:15" x14ac:dyDescent="0.45">
      <c r="D2628" t="s">
        <v>359</v>
      </c>
      <c r="E2628" t="s">
        <v>62</v>
      </c>
      <c r="F2628" t="s">
        <v>107</v>
      </c>
      <c r="M2628" t="b">
        <v>1</v>
      </c>
      <c r="N2628" t="b">
        <v>1</v>
      </c>
      <c r="O2628" t="str">
        <f>_xlfn.XLOOKUP(WB_cost[[#This Row],[Склад]]&amp;WB_cost[[#This Row],[Тип поставки]],StatTbl[Join],StatTbl[Status])</f>
        <v>Игнорируем</v>
      </c>
    </row>
    <row r="2629" spans="4:15" x14ac:dyDescent="0.45">
      <c r="D2629" t="s">
        <v>260</v>
      </c>
      <c r="E2629" t="s">
        <v>62</v>
      </c>
      <c r="F2629" t="s">
        <v>108</v>
      </c>
      <c r="M2629" t="b">
        <v>0</v>
      </c>
      <c r="N2629" t="b">
        <v>1</v>
      </c>
      <c r="O2629" t="str">
        <f>_xlfn.XLOOKUP(WB_cost[[#This Row],[Склад]]&amp;WB_cost[[#This Row],[Тип поставки]],StatTbl[Join],StatTbl[Status])</f>
        <v>Игнорируем</v>
      </c>
    </row>
    <row r="2630" spans="4:15" x14ac:dyDescent="0.45">
      <c r="D2630" t="s">
        <v>261</v>
      </c>
      <c r="E2630" t="s">
        <v>62</v>
      </c>
      <c r="F2630" t="s">
        <v>108</v>
      </c>
      <c r="M2630" t="b">
        <v>0</v>
      </c>
      <c r="N2630" t="b">
        <v>1</v>
      </c>
      <c r="O2630" t="str">
        <f>_xlfn.XLOOKUP(WB_cost[[#This Row],[Склад]]&amp;WB_cost[[#This Row],[Тип поставки]],StatTbl[Join],StatTbl[Status])</f>
        <v>Игнорируем</v>
      </c>
    </row>
    <row r="2631" spans="4:15" x14ac:dyDescent="0.45">
      <c r="D2631" t="s">
        <v>262</v>
      </c>
      <c r="E2631" t="s">
        <v>62</v>
      </c>
      <c r="F2631" t="s">
        <v>108</v>
      </c>
      <c r="M2631" t="b">
        <v>0</v>
      </c>
      <c r="N2631" t="b">
        <v>1</v>
      </c>
      <c r="O2631" t="str">
        <f>_xlfn.XLOOKUP(WB_cost[[#This Row],[Склад]]&amp;WB_cost[[#This Row],[Тип поставки]],StatTbl[Join],StatTbl[Status])</f>
        <v>Игнорируем</v>
      </c>
    </row>
    <row r="2632" spans="4:15" x14ac:dyDescent="0.45">
      <c r="D2632" t="s">
        <v>263</v>
      </c>
      <c r="E2632" t="s">
        <v>62</v>
      </c>
      <c r="F2632" t="s">
        <v>108</v>
      </c>
      <c r="M2632" t="b">
        <v>0</v>
      </c>
      <c r="N2632" t="b">
        <v>1</v>
      </c>
      <c r="O2632" t="str">
        <f>_xlfn.XLOOKUP(WB_cost[[#This Row],[Склад]]&amp;WB_cost[[#This Row],[Тип поставки]],StatTbl[Join],StatTbl[Status])</f>
        <v>Игнорируем</v>
      </c>
    </row>
    <row r="2633" spans="4:15" x14ac:dyDescent="0.45">
      <c r="D2633" t="s">
        <v>264</v>
      </c>
      <c r="E2633" t="s">
        <v>62</v>
      </c>
      <c r="F2633" t="s">
        <v>108</v>
      </c>
      <c r="M2633" t="b">
        <v>0</v>
      </c>
      <c r="N2633" t="b">
        <v>1</v>
      </c>
      <c r="O2633" t="str">
        <f>_xlfn.XLOOKUP(WB_cost[[#This Row],[Склад]]&amp;WB_cost[[#This Row],[Тип поставки]],StatTbl[Join],StatTbl[Status])</f>
        <v>Игнорируем</v>
      </c>
    </row>
    <row r="2634" spans="4:15" x14ac:dyDescent="0.45">
      <c r="D2634" t="s">
        <v>285</v>
      </c>
      <c r="E2634" t="s">
        <v>62</v>
      </c>
      <c r="F2634" t="s">
        <v>108</v>
      </c>
      <c r="M2634" t="b">
        <v>0</v>
      </c>
      <c r="N2634" t="b">
        <v>1</v>
      </c>
      <c r="O2634" t="str">
        <f>_xlfn.XLOOKUP(WB_cost[[#This Row],[Склад]]&amp;WB_cost[[#This Row],[Тип поставки]],StatTbl[Join],StatTbl[Status])</f>
        <v>Игнорируем</v>
      </c>
    </row>
    <row r="2635" spans="4:15" x14ac:dyDescent="0.45">
      <c r="D2635" t="s">
        <v>286</v>
      </c>
      <c r="E2635" t="s">
        <v>62</v>
      </c>
      <c r="F2635" t="s">
        <v>108</v>
      </c>
      <c r="M2635" t="b">
        <v>0</v>
      </c>
      <c r="N2635" t="b">
        <v>1</v>
      </c>
      <c r="O2635" t="str">
        <f>_xlfn.XLOOKUP(WB_cost[[#This Row],[Склад]]&amp;WB_cost[[#This Row],[Тип поставки]],StatTbl[Join],StatTbl[Status])</f>
        <v>Игнорируем</v>
      </c>
    </row>
    <row r="2636" spans="4:15" x14ac:dyDescent="0.45">
      <c r="D2636" t="s">
        <v>287</v>
      </c>
      <c r="E2636" t="s">
        <v>62</v>
      </c>
      <c r="F2636" t="s">
        <v>108</v>
      </c>
      <c r="M2636" t="b">
        <v>0</v>
      </c>
      <c r="N2636" t="b">
        <v>1</v>
      </c>
      <c r="O2636" t="str">
        <f>_xlfn.XLOOKUP(WB_cost[[#This Row],[Склад]]&amp;WB_cost[[#This Row],[Тип поставки]],StatTbl[Join],StatTbl[Status])</f>
        <v>Игнорируем</v>
      </c>
    </row>
    <row r="2637" spans="4:15" x14ac:dyDescent="0.45">
      <c r="D2637" t="s">
        <v>288</v>
      </c>
      <c r="E2637" t="s">
        <v>62</v>
      </c>
      <c r="F2637" t="s">
        <v>108</v>
      </c>
      <c r="M2637" t="b">
        <v>0</v>
      </c>
      <c r="N2637" t="b">
        <v>1</v>
      </c>
      <c r="O2637" t="str">
        <f>_xlfn.XLOOKUP(WB_cost[[#This Row],[Склад]]&amp;WB_cost[[#This Row],[Тип поставки]],StatTbl[Join],StatTbl[Status])</f>
        <v>Игнорируем</v>
      </c>
    </row>
    <row r="2638" spans="4:15" x14ac:dyDescent="0.45">
      <c r="D2638" t="s">
        <v>289</v>
      </c>
      <c r="E2638" t="s">
        <v>62</v>
      </c>
      <c r="F2638" t="s">
        <v>108</v>
      </c>
      <c r="M2638" t="b">
        <v>0</v>
      </c>
      <c r="N2638" t="b">
        <v>1</v>
      </c>
      <c r="O2638" t="str">
        <f>_xlfn.XLOOKUP(WB_cost[[#This Row],[Склад]]&amp;WB_cost[[#This Row],[Тип поставки]],StatTbl[Join],StatTbl[Status])</f>
        <v>Игнорируем</v>
      </c>
    </row>
    <row r="2639" spans="4:15" x14ac:dyDescent="0.45">
      <c r="D2639" t="s">
        <v>353</v>
      </c>
      <c r="E2639" t="s">
        <v>62</v>
      </c>
      <c r="F2639" t="s">
        <v>108</v>
      </c>
      <c r="M2639" t="b">
        <v>0</v>
      </c>
      <c r="N2639" t="b">
        <v>1</v>
      </c>
      <c r="O2639" t="str">
        <f>_xlfn.XLOOKUP(WB_cost[[#This Row],[Склад]]&amp;WB_cost[[#This Row],[Тип поставки]],StatTbl[Join],StatTbl[Status])</f>
        <v>Игнорируем</v>
      </c>
    </row>
    <row r="2640" spans="4:15" x14ac:dyDescent="0.45">
      <c r="D2640" t="s">
        <v>354</v>
      </c>
      <c r="E2640" t="s">
        <v>62</v>
      </c>
      <c r="F2640" t="s">
        <v>108</v>
      </c>
      <c r="M2640" t="b">
        <v>0</v>
      </c>
      <c r="N2640" t="b">
        <v>1</v>
      </c>
      <c r="O2640" t="str">
        <f>_xlfn.XLOOKUP(WB_cost[[#This Row],[Склад]]&amp;WB_cost[[#This Row],[Тип поставки]],StatTbl[Join],StatTbl[Status])</f>
        <v>Игнорируем</v>
      </c>
    </row>
    <row r="2641" spans="4:15" x14ac:dyDescent="0.45">
      <c r="D2641" t="s">
        <v>357</v>
      </c>
      <c r="E2641" t="s">
        <v>62</v>
      </c>
      <c r="F2641" t="s">
        <v>108</v>
      </c>
      <c r="M2641" t="b">
        <v>0</v>
      </c>
      <c r="N2641" t="b">
        <v>1</v>
      </c>
      <c r="O2641" t="str">
        <f>_xlfn.XLOOKUP(WB_cost[[#This Row],[Склад]]&amp;WB_cost[[#This Row],[Тип поставки]],StatTbl[Join],StatTbl[Status])</f>
        <v>Игнорируем</v>
      </c>
    </row>
    <row r="2642" spans="4:15" x14ac:dyDescent="0.45">
      <c r="D2642" t="s">
        <v>358</v>
      </c>
      <c r="E2642" t="s">
        <v>62</v>
      </c>
      <c r="F2642" t="s">
        <v>108</v>
      </c>
      <c r="M2642" t="b">
        <v>0</v>
      </c>
      <c r="N2642" t="b">
        <v>1</v>
      </c>
      <c r="O2642" t="str">
        <f>_xlfn.XLOOKUP(WB_cost[[#This Row],[Склад]]&amp;WB_cost[[#This Row],[Тип поставки]],StatTbl[Join],StatTbl[Status])</f>
        <v>Игнорируем</v>
      </c>
    </row>
    <row r="2643" spans="4:15" x14ac:dyDescent="0.45">
      <c r="D2643" t="s">
        <v>359</v>
      </c>
      <c r="E2643" t="s">
        <v>62</v>
      </c>
      <c r="F2643" t="s">
        <v>108</v>
      </c>
      <c r="M2643" t="b">
        <v>0</v>
      </c>
      <c r="N2643" t="b">
        <v>1</v>
      </c>
      <c r="O2643" t="str">
        <f>_xlfn.XLOOKUP(WB_cost[[#This Row],[Склад]]&amp;WB_cost[[#This Row],[Тип поставки]],StatTbl[Join],StatTbl[Status])</f>
        <v>Игнорируем</v>
      </c>
    </row>
    <row r="2644" spans="4:15" x14ac:dyDescent="0.45">
      <c r="D2644" t="s">
        <v>260</v>
      </c>
      <c r="E2644" t="s">
        <v>62</v>
      </c>
      <c r="F2644" t="s">
        <v>6</v>
      </c>
      <c r="M2644" t="b">
        <v>0</v>
      </c>
      <c r="N2644" t="b">
        <v>1</v>
      </c>
      <c r="O2644" t="str">
        <f>_xlfn.XLOOKUP(WB_cost[[#This Row],[Склад]]&amp;WB_cost[[#This Row],[Тип поставки]],StatTbl[Join],StatTbl[Status])</f>
        <v>Игнорируем</v>
      </c>
    </row>
    <row r="2645" spans="4:15" x14ac:dyDescent="0.45">
      <c r="D2645" t="s">
        <v>261</v>
      </c>
      <c r="E2645" t="s">
        <v>62</v>
      </c>
      <c r="F2645" t="s">
        <v>6</v>
      </c>
      <c r="M2645" t="b">
        <v>0</v>
      </c>
      <c r="N2645" t="b">
        <v>1</v>
      </c>
      <c r="O2645" t="str">
        <f>_xlfn.XLOOKUP(WB_cost[[#This Row],[Склад]]&amp;WB_cost[[#This Row],[Тип поставки]],StatTbl[Join],StatTbl[Status])</f>
        <v>Игнорируем</v>
      </c>
    </row>
    <row r="2646" spans="4:15" x14ac:dyDescent="0.45">
      <c r="D2646" t="s">
        <v>262</v>
      </c>
      <c r="E2646" t="s">
        <v>62</v>
      </c>
      <c r="F2646" t="s">
        <v>6</v>
      </c>
      <c r="M2646" t="b">
        <v>0</v>
      </c>
      <c r="N2646" t="b">
        <v>1</v>
      </c>
      <c r="O2646" t="str">
        <f>_xlfn.XLOOKUP(WB_cost[[#This Row],[Склад]]&amp;WB_cost[[#This Row],[Тип поставки]],StatTbl[Join],StatTbl[Status])</f>
        <v>Игнорируем</v>
      </c>
    </row>
    <row r="2647" spans="4:15" x14ac:dyDescent="0.45">
      <c r="D2647" t="s">
        <v>263</v>
      </c>
      <c r="E2647" t="s">
        <v>62</v>
      </c>
      <c r="F2647" t="s">
        <v>6</v>
      </c>
      <c r="M2647" t="b">
        <v>0</v>
      </c>
      <c r="N2647" t="b">
        <v>1</v>
      </c>
      <c r="O2647" t="str">
        <f>_xlfn.XLOOKUP(WB_cost[[#This Row],[Склад]]&amp;WB_cost[[#This Row],[Тип поставки]],StatTbl[Join],StatTbl[Status])</f>
        <v>Игнорируем</v>
      </c>
    </row>
    <row r="2648" spans="4:15" x14ac:dyDescent="0.45">
      <c r="D2648" t="s">
        <v>264</v>
      </c>
      <c r="E2648" t="s">
        <v>62</v>
      </c>
      <c r="F2648" t="s">
        <v>6</v>
      </c>
      <c r="M2648" t="b">
        <v>0</v>
      </c>
      <c r="N2648" t="b">
        <v>1</v>
      </c>
      <c r="O2648" t="str">
        <f>_xlfn.XLOOKUP(WB_cost[[#This Row],[Склад]]&amp;WB_cost[[#This Row],[Тип поставки]],StatTbl[Join],StatTbl[Status])</f>
        <v>Игнорируем</v>
      </c>
    </row>
    <row r="2649" spans="4:15" x14ac:dyDescent="0.45">
      <c r="D2649" t="s">
        <v>285</v>
      </c>
      <c r="E2649" t="s">
        <v>62</v>
      </c>
      <c r="F2649" t="s">
        <v>6</v>
      </c>
      <c r="M2649" t="b">
        <v>0</v>
      </c>
      <c r="N2649" t="b">
        <v>1</v>
      </c>
      <c r="O2649" t="str">
        <f>_xlfn.XLOOKUP(WB_cost[[#This Row],[Склад]]&amp;WB_cost[[#This Row],[Тип поставки]],StatTbl[Join],StatTbl[Status])</f>
        <v>Игнорируем</v>
      </c>
    </row>
    <row r="2650" spans="4:15" x14ac:dyDescent="0.45">
      <c r="D2650" t="s">
        <v>286</v>
      </c>
      <c r="E2650" t="s">
        <v>62</v>
      </c>
      <c r="F2650" t="s">
        <v>6</v>
      </c>
      <c r="M2650" t="b">
        <v>0</v>
      </c>
      <c r="N2650" t="b">
        <v>1</v>
      </c>
      <c r="O2650" t="str">
        <f>_xlfn.XLOOKUP(WB_cost[[#This Row],[Склад]]&amp;WB_cost[[#This Row],[Тип поставки]],StatTbl[Join],StatTbl[Status])</f>
        <v>Игнорируем</v>
      </c>
    </row>
    <row r="2651" spans="4:15" x14ac:dyDescent="0.45">
      <c r="D2651" t="s">
        <v>287</v>
      </c>
      <c r="E2651" t="s">
        <v>62</v>
      </c>
      <c r="F2651" t="s">
        <v>6</v>
      </c>
      <c r="M2651" t="b">
        <v>0</v>
      </c>
      <c r="N2651" t="b">
        <v>1</v>
      </c>
      <c r="O2651" t="str">
        <f>_xlfn.XLOOKUP(WB_cost[[#This Row],[Склад]]&amp;WB_cost[[#This Row],[Тип поставки]],StatTbl[Join],StatTbl[Status])</f>
        <v>Игнорируем</v>
      </c>
    </row>
    <row r="2652" spans="4:15" x14ac:dyDescent="0.45">
      <c r="D2652" t="s">
        <v>288</v>
      </c>
      <c r="E2652" t="s">
        <v>62</v>
      </c>
      <c r="F2652" t="s">
        <v>6</v>
      </c>
      <c r="M2652" t="b">
        <v>0</v>
      </c>
      <c r="N2652" t="b">
        <v>1</v>
      </c>
      <c r="O2652" t="str">
        <f>_xlfn.XLOOKUP(WB_cost[[#This Row],[Склад]]&amp;WB_cost[[#This Row],[Тип поставки]],StatTbl[Join],StatTbl[Status])</f>
        <v>Игнорируем</v>
      </c>
    </row>
    <row r="2653" spans="4:15" x14ac:dyDescent="0.45">
      <c r="D2653" t="s">
        <v>289</v>
      </c>
      <c r="E2653" t="s">
        <v>62</v>
      </c>
      <c r="F2653" t="s">
        <v>6</v>
      </c>
      <c r="M2653" t="b">
        <v>0</v>
      </c>
      <c r="N2653" t="b">
        <v>1</v>
      </c>
      <c r="O2653" t="str">
        <f>_xlfn.XLOOKUP(WB_cost[[#This Row],[Склад]]&amp;WB_cost[[#This Row],[Тип поставки]],StatTbl[Join],StatTbl[Status])</f>
        <v>Игнорируем</v>
      </c>
    </row>
    <row r="2654" spans="4:15" x14ac:dyDescent="0.45">
      <c r="D2654" t="s">
        <v>353</v>
      </c>
      <c r="E2654" t="s">
        <v>62</v>
      </c>
      <c r="F2654" t="s">
        <v>6</v>
      </c>
      <c r="M2654" t="b">
        <v>0</v>
      </c>
      <c r="N2654" t="b">
        <v>1</v>
      </c>
      <c r="O2654" t="str">
        <f>_xlfn.XLOOKUP(WB_cost[[#This Row],[Склад]]&amp;WB_cost[[#This Row],[Тип поставки]],StatTbl[Join],StatTbl[Status])</f>
        <v>Игнорируем</v>
      </c>
    </row>
    <row r="2655" spans="4:15" x14ac:dyDescent="0.45">
      <c r="D2655" t="s">
        <v>354</v>
      </c>
      <c r="E2655" t="s">
        <v>62</v>
      </c>
      <c r="F2655" t="s">
        <v>6</v>
      </c>
      <c r="M2655" t="b">
        <v>0</v>
      </c>
      <c r="N2655" t="b">
        <v>1</v>
      </c>
      <c r="O2655" t="str">
        <f>_xlfn.XLOOKUP(WB_cost[[#This Row],[Склад]]&amp;WB_cost[[#This Row],[Тип поставки]],StatTbl[Join],StatTbl[Status])</f>
        <v>Игнорируем</v>
      </c>
    </row>
    <row r="2656" spans="4:15" x14ac:dyDescent="0.45">
      <c r="D2656" t="s">
        <v>357</v>
      </c>
      <c r="E2656" t="s">
        <v>62</v>
      </c>
      <c r="F2656" t="s">
        <v>6</v>
      </c>
      <c r="M2656" t="b">
        <v>0</v>
      </c>
      <c r="N2656" t="b">
        <v>1</v>
      </c>
      <c r="O2656" t="str">
        <f>_xlfn.XLOOKUP(WB_cost[[#This Row],[Склад]]&amp;WB_cost[[#This Row],[Тип поставки]],StatTbl[Join],StatTbl[Status])</f>
        <v>Игнорируем</v>
      </c>
    </row>
    <row r="2657" spans="4:15" x14ac:dyDescent="0.45">
      <c r="D2657" t="s">
        <v>358</v>
      </c>
      <c r="E2657" t="s">
        <v>62</v>
      </c>
      <c r="F2657" t="s">
        <v>6</v>
      </c>
      <c r="M2657" t="b">
        <v>0</v>
      </c>
      <c r="N2657" t="b">
        <v>1</v>
      </c>
      <c r="O2657" t="str">
        <f>_xlfn.XLOOKUP(WB_cost[[#This Row],[Склад]]&amp;WB_cost[[#This Row],[Тип поставки]],StatTbl[Join],StatTbl[Status])</f>
        <v>Игнорируем</v>
      </c>
    </row>
    <row r="2658" spans="4:15" x14ac:dyDescent="0.45">
      <c r="D2658" t="s">
        <v>359</v>
      </c>
      <c r="E2658" t="s">
        <v>62</v>
      </c>
      <c r="F2658" t="s">
        <v>6</v>
      </c>
      <c r="M2658" t="b">
        <v>0</v>
      </c>
      <c r="N2658" t="b">
        <v>1</v>
      </c>
      <c r="O2658" t="str">
        <f>_xlfn.XLOOKUP(WB_cost[[#This Row],[Склад]]&amp;WB_cost[[#This Row],[Тип поставки]],StatTbl[Join],StatTbl[Status])</f>
        <v>Игнорируем</v>
      </c>
    </row>
    <row r="2659" spans="4:15" x14ac:dyDescent="0.45">
      <c r="D2659" t="s">
        <v>260</v>
      </c>
      <c r="E2659" t="s">
        <v>63</v>
      </c>
      <c r="F2659" t="s">
        <v>107</v>
      </c>
      <c r="M2659" t="b">
        <v>1</v>
      </c>
      <c r="N2659" t="b">
        <v>1</v>
      </c>
      <c r="O2659" t="str">
        <f>_xlfn.XLOOKUP(WB_cost[[#This Row],[Склад]]&amp;WB_cost[[#This Row],[Тип поставки]],StatTbl[Join],StatTbl[Status])</f>
        <v>Игнорируем</v>
      </c>
    </row>
    <row r="2660" spans="4:15" x14ac:dyDescent="0.45">
      <c r="D2660" t="s">
        <v>261</v>
      </c>
      <c r="E2660" t="s">
        <v>63</v>
      </c>
      <c r="F2660" t="s">
        <v>107</v>
      </c>
      <c r="M2660" t="b">
        <v>1</v>
      </c>
      <c r="N2660" t="b">
        <v>1</v>
      </c>
      <c r="O2660" t="str">
        <f>_xlfn.XLOOKUP(WB_cost[[#This Row],[Склад]]&amp;WB_cost[[#This Row],[Тип поставки]],StatTbl[Join],StatTbl[Status])</f>
        <v>Игнорируем</v>
      </c>
    </row>
    <row r="2661" spans="4:15" x14ac:dyDescent="0.45">
      <c r="D2661" t="s">
        <v>262</v>
      </c>
      <c r="E2661" t="s">
        <v>63</v>
      </c>
      <c r="F2661" t="s">
        <v>107</v>
      </c>
      <c r="M2661" t="b">
        <v>1</v>
      </c>
      <c r="N2661" t="b">
        <v>1</v>
      </c>
      <c r="O2661" t="str">
        <f>_xlfn.XLOOKUP(WB_cost[[#This Row],[Склад]]&amp;WB_cost[[#This Row],[Тип поставки]],StatTbl[Join],StatTbl[Status])</f>
        <v>Игнорируем</v>
      </c>
    </row>
    <row r="2662" spans="4:15" x14ac:dyDescent="0.45">
      <c r="D2662" t="s">
        <v>263</v>
      </c>
      <c r="E2662" t="s">
        <v>63</v>
      </c>
      <c r="F2662" t="s">
        <v>107</v>
      </c>
      <c r="M2662" t="b">
        <v>1</v>
      </c>
      <c r="N2662" t="b">
        <v>1</v>
      </c>
      <c r="O2662" t="str">
        <f>_xlfn.XLOOKUP(WB_cost[[#This Row],[Склад]]&amp;WB_cost[[#This Row],[Тип поставки]],StatTbl[Join],StatTbl[Status])</f>
        <v>Игнорируем</v>
      </c>
    </row>
    <row r="2663" spans="4:15" x14ac:dyDescent="0.45">
      <c r="D2663" t="s">
        <v>264</v>
      </c>
      <c r="E2663" t="s">
        <v>63</v>
      </c>
      <c r="F2663" t="s">
        <v>107</v>
      </c>
      <c r="M2663" t="b">
        <v>1</v>
      </c>
      <c r="N2663" t="b">
        <v>1</v>
      </c>
      <c r="O2663" t="str">
        <f>_xlfn.XLOOKUP(WB_cost[[#This Row],[Склад]]&amp;WB_cost[[#This Row],[Тип поставки]],StatTbl[Join],StatTbl[Status])</f>
        <v>Игнорируем</v>
      </c>
    </row>
    <row r="2664" spans="4:15" x14ac:dyDescent="0.45">
      <c r="D2664" t="s">
        <v>285</v>
      </c>
      <c r="E2664" t="s">
        <v>63</v>
      </c>
      <c r="F2664" t="s">
        <v>107</v>
      </c>
      <c r="M2664" t="b">
        <v>1</v>
      </c>
      <c r="N2664" t="b">
        <v>1</v>
      </c>
      <c r="O2664" t="str">
        <f>_xlfn.XLOOKUP(WB_cost[[#This Row],[Склад]]&amp;WB_cost[[#This Row],[Тип поставки]],StatTbl[Join],StatTbl[Status])</f>
        <v>Игнорируем</v>
      </c>
    </row>
    <row r="2665" spans="4:15" x14ac:dyDescent="0.45">
      <c r="D2665" t="s">
        <v>286</v>
      </c>
      <c r="E2665" t="s">
        <v>63</v>
      </c>
      <c r="F2665" t="s">
        <v>107</v>
      </c>
      <c r="M2665" t="b">
        <v>1</v>
      </c>
      <c r="N2665" t="b">
        <v>1</v>
      </c>
      <c r="O2665" t="str">
        <f>_xlfn.XLOOKUP(WB_cost[[#This Row],[Склад]]&amp;WB_cost[[#This Row],[Тип поставки]],StatTbl[Join],StatTbl[Status])</f>
        <v>Игнорируем</v>
      </c>
    </row>
    <row r="2666" spans="4:15" x14ac:dyDescent="0.45">
      <c r="D2666" t="s">
        <v>287</v>
      </c>
      <c r="E2666" t="s">
        <v>63</v>
      </c>
      <c r="F2666" t="s">
        <v>107</v>
      </c>
      <c r="M2666" t="b">
        <v>1</v>
      </c>
      <c r="N2666" t="b">
        <v>1</v>
      </c>
      <c r="O2666" t="str">
        <f>_xlfn.XLOOKUP(WB_cost[[#This Row],[Склад]]&amp;WB_cost[[#This Row],[Тип поставки]],StatTbl[Join],StatTbl[Status])</f>
        <v>Игнорируем</v>
      </c>
    </row>
    <row r="2667" spans="4:15" x14ac:dyDescent="0.45">
      <c r="D2667" t="s">
        <v>288</v>
      </c>
      <c r="E2667" t="s">
        <v>63</v>
      </c>
      <c r="F2667" t="s">
        <v>107</v>
      </c>
      <c r="M2667" t="b">
        <v>1</v>
      </c>
      <c r="N2667" t="b">
        <v>1</v>
      </c>
      <c r="O2667" t="str">
        <f>_xlfn.XLOOKUP(WB_cost[[#This Row],[Склад]]&amp;WB_cost[[#This Row],[Тип поставки]],StatTbl[Join],StatTbl[Status])</f>
        <v>Игнорируем</v>
      </c>
    </row>
    <row r="2668" spans="4:15" x14ac:dyDescent="0.45">
      <c r="D2668" t="s">
        <v>289</v>
      </c>
      <c r="E2668" t="s">
        <v>63</v>
      </c>
      <c r="F2668" t="s">
        <v>107</v>
      </c>
      <c r="M2668" t="b">
        <v>1</v>
      </c>
      <c r="N2668" t="b">
        <v>1</v>
      </c>
      <c r="O2668" t="str">
        <f>_xlfn.XLOOKUP(WB_cost[[#This Row],[Склад]]&amp;WB_cost[[#This Row],[Тип поставки]],StatTbl[Join],StatTbl[Status])</f>
        <v>Игнорируем</v>
      </c>
    </row>
    <row r="2669" spans="4:15" x14ac:dyDescent="0.45">
      <c r="D2669" t="s">
        <v>353</v>
      </c>
      <c r="E2669" t="s">
        <v>63</v>
      </c>
      <c r="F2669" t="s">
        <v>107</v>
      </c>
      <c r="M2669" t="b">
        <v>1</v>
      </c>
      <c r="N2669" t="b">
        <v>1</v>
      </c>
      <c r="O2669" t="str">
        <f>_xlfn.XLOOKUP(WB_cost[[#This Row],[Склад]]&amp;WB_cost[[#This Row],[Тип поставки]],StatTbl[Join],StatTbl[Status])</f>
        <v>Игнорируем</v>
      </c>
    </row>
    <row r="2670" spans="4:15" x14ac:dyDescent="0.45">
      <c r="D2670" t="s">
        <v>354</v>
      </c>
      <c r="E2670" t="s">
        <v>63</v>
      </c>
      <c r="F2670" t="s">
        <v>107</v>
      </c>
      <c r="M2670" t="b">
        <v>1</v>
      </c>
      <c r="N2670" t="b">
        <v>1</v>
      </c>
      <c r="O2670" t="str">
        <f>_xlfn.XLOOKUP(WB_cost[[#This Row],[Склад]]&amp;WB_cost[[#This Row],[Тип поставки]],StatTbl[Join],StatTbl[Status])</f>
        <v>Игнорируем</v>
      </c>
    </row>
    <row r="2671" spans="4:15" x14ac:dyDescent="0.45">
      <c r="D2671" t="s">
        <v>357</v>
      </c>
      <c r="E2671" t="s">
        <v>63</v>
      </c>
      <c r="F2671" t="s">
        <v>107</v>
      </c>
      <c r="M2671" t="b">
        <v>1</v>
      </c>
      <c r="N2671" t="b">
        <v>1</v>
      </c>
      <c r="O2671" t="str">
        <f>_xlfn.XLOOKUP(WB_cost[[#This Row],[Склад]]&amp;WB_cost[[#This Row],[Тип поставки]],StatTbl[Join],StatTbl[Status])</f>
        <v>Игнорируем</v>
      </c>
    </row>
    <row r="2672" spans="4:15" x14ac:dyDescent="0.45">
      <c r="D2672" t="s">
        <v>358</v>
      </c>
      <c r="E2672" t="s">
        <v>63</v>
      </c>
      <c r="F2672" t="s">
        <v>107</v>
      </c>
      <c r="M2672" t="b">
        <v>1</v>
      </c>
      <c r="N2672" t="b">
        <v>1</v>
      </c>
      <c r="O2672" t="str">
        <f>_xlfn.XLOOKUP(WB_cost[[#This Row],[Склад]]&amp;WB_cost[[#This Row],[Тип поставки]],StatTbl[Join],StatTbl[Status])</f>
        <v>Игнорируем</v>
      </c>
    </row>
    <row r="2673" spans="4:15" x14ac:dyDescent="0.45">
      <c r="D2673" t="s">
        <v>359</v>
      </c>
      <c r="E2673" t="s">
        <v>63</v>
      </c>
      <c r="F2673" t="s">
        <v>107</v>
      </c>
      <c r="M2673" t="b">
        <v>1</v>
      </c>
      <c r="N2673" t="b">
        <v>1</v>
      </c>
      <c r="O2673" t="str">
        <f>_xlfn.XLOOKUP(WB_cost[[#This Row],[Склад]]&amp;WB_cost[[#This Row],[Тип поставки]],StatTbl[Join],StatTbl[Status])</f>
        <v>Игнорируем</v>
      </c>
    </row>
    <row r="2674" spans="4:15" x14ac:dyDescent="0.45">
      <c r="D2674" t="s">
        <v>260</v>
      </c>
      <c r="E2674" t="s">
        <v>63</v>
      </c>
      <c r="F2674" t="s">
        <v>108</v>
      </c>
      <c r="M2674" t="b">
        <v>0</v>
      </c>
      <c r="N2674" t="b">
        <v>1</v>
      </c>
      <c r="O2674" t="str">
        <f>_xlfn.XLOOKUP(WB_cost[[#This Row],[Склад]]&amp;WB_cost[[#This Row],[Тип поставки]],StatTbl[Join],StatTbl[Status])</f>
        <v>Игнорируем</v>
      </c>
    </row>
    <row r="2675" spans="4:15" x14ac:dyDescent="0.45">
      <c r="D2675" t="s">
        <v>261</v>
      </c>
      <c r="E2675" t="s">
        <v>63</v>
      </c>
      <c r="F2675" t="s">
        <v>108</v>
      </c>
      <c r="M2675" t="b">
        <v>0</v>
      </c>
      <c r="N2675" t="b">
        <v>1</v>
      </c>
      <c r="O2675" t="str">
        <f>_xlfn.XLOOKUP(WB_cost[[#This Row],[Склад]]&amp;WB_cost[[#This Row],[Тип поставки]],StatTbl[Join],StatTbl[Status])</f>
        <v>Игнорируем</v>
      </c>
    </row>
    <row r="2676" spans="4:15" x14ac:dyDescent="0.45">
      <c r="D2676" t="s">
        <v>262</v>
      </c>
      <c r="E2676" t="s">
        <v>63</v>
      </c>
      <c r="F2676" t="s">
        <v>108</v>
      </c>
      <c r="M2676" t="b">
        <v>0</v>
      </c>
      <c r="N2676" t="b">
        <v>1</v>
      </c>
      <c r="O2676" t="str">
        <f>_xlfn.XLOOKUP(WB_cost[[#This Row],[Склад]]&amp;WB_cost[[#This Row],[Тип поставки]],StatTbl[Join],StatTbl[Status])</f>
        <v>Игнорируем</v>
      </c>
    </row>
    <row r="2677" spans="4:15" x14ac:dyDescent="0.45">
      <c r="D2677" t="s">
        <v>263</v>
      </c>
      <c r="E2677" t="s">
        <v>63</v>
      </c>
      <c r="F2677" t="s">
        <v>108</v>
      </c>
      <c r="M2677" t="b">
        <v>0</v>
      </c>
      <c r="N2677" t="b">
        <v>1</v>
      </c>
      <c r="O2677" t="str">
        <f>_xlfn.XLOOKUP(WB_cost[[#This Row],[Склад]]&amp;WB_cost[[#This Row],[Тип поставки]],StatTbl[Join],StatTbl[Status])</f>
        <v>Игнорируем</v>
      </c>
    </row>
    <row r="2678" spans="4:15" x14ac:dyDescent="0.45">
      <c r="D2678" t="s">
        <v>264</v>
      </c>
      <c r="E2678" t="s">
        <v>63</v>
      </c>
      <c r="F2678" t="s">
        <v>108</v>
      </c>
      <c r="M2678" t="b">
        <v>0</v>
      </c>
      <c r="N2678" t="b">
        <v>1</v>
      </c>
      <c r="O2678" t="str">
        <f>_xlfn.XLOOKUP(WB_cost[[#This Row],[Склад]]&amp;WB_cost[[#This Row],[Тип поставки]],StatTbl[Join],StatTbl[Status])</f>
        <v>Игнорируем</v>
      </c>
    </row>
    <row r="2679" spans="4:15" x14ac:dyDescent="0.45">
      <c r="D2679" t="s">
        <v>285</v>
      </c>
      <c r="E2679" t="s">
        <v>63</v>
      </c>
      <c r="F2679" t="s">
        <v>108</v>
      </c>
      <c r="M2679" t="b">
        <v>0</v>
      </c>
      <c r="N2679" t="b">
        <v>1</v>
      </c>
      <c r="O2679" t="str">
        <f>_xlfn.XLOOKUP(WB_cost[[#This Row],[Склад]]&amp;WB_cost[[#This Row],[Тип поставки]],StatTbl[Join],StatTbl[Status])</f>
        <v>Игнорируем</v>
      </c>
    </row>
    <row r="2680" spans="4:15" x14ac:dyDescent="0.45">
      <c r="D2680" t="s">
        <v>286</v>
      </c>
      <c r="E2680" t="s">
        <v>63</v>
      </c>
      <c r="F2680" t="s">
        <v>108</v>
      </c>
      <c r="M2680" t="b">
        <v>0</v>
      </c>
      <c r="N2680" t="b">
        <v>1</v>
      </c>
      <c r="O2680" t="str">
        <f>_xlfn.XLOOKUP(WB_cost[[#This Row],[Склад]]&amp;WB_cost[[#This Row],[Тип поставки]],StatTbl[Join],StatTbl[Status])</f>
        <v>Игнорируем</v>
      </c>
    </row>
    <row r="2681" spans="4:15" x14ac:dyDescent="0.45">
      <c r="D2681" t="s">
        <v>287</v>
      </c>
      <c r="E2681" t="s">
        <v>63</v>
      </c>
      <c r="F2681" t="s">
        <v>108</v>
      </c>
      <c r="M2681" t="b">
        <v>0</v>
      </c>
      <c r="N2681" t="b">
        <v>1</v>
      </c>
      <c r="O2681" t="str">
        <f>_xlfn.XLOOKUP(WB_cost[[#This Row],[Склад]]&amp;WB_cost[[#This Row],[Тип поставки]],StatTbl[Join],StatTbl[Status])</f>
        <v>Игнорируем</v>
      </c>
    </row>
    <row r="2682" spans="4:15" x14ac:dyDescent="0.45">
      <c r="D2682" t="s">
        <v>288</v>
      </c>
      <c r="E2682" t="s">
        <v>63</v>
      </c>
      <c r="F2682" t="s">
        <v>108</v>
      </c>
      <c r="M2682" t="b">
        <v>0</v>
      </c>
      <c r="N2682" t="b">
        <v>1</v>
      </c>
      <c r="O2682" t="str">
        <f>_xlfn.XLOOKUP(WB_cost[[#This Row],[Склад]]&amp;WB_cost[[#This Row],[Тип поставки]],StatTbl[Join],StatTbl[Status])</f>
        <v>Игнорируем</v>
      </c>
    </row>
    <row r="2683" spans="4:15" x14ac:dyDescent="0.45">
      <c r="D2683" t="s">
        <v>289</v>
      </c>
      <c r="E2683" t="s">
        <v>63</v>
      </c>
      <c r="F2683" t="s">
        <v>108</v>
      </c>
      <c r="M2683" t="b">
        <v>0</v>
      </c>
      <c r="N2683" t="b">
        <v>1</v>
      </c>
      <c r="O2683" t="str">
        <f>_xlfn.XLOOKUP(WB_cost[[#This Row],[Склад]]&amp;WB_cost[[#This Row],[Тип поставки]],StatTbl[Join],StatTbl[Status])</f>
        <v>Игнорируем</v>
      </c>
    </row>
    <row r="2684" spans="4:15" x14ac:dyDescent="0.45">
      <c r="D2684" t="s">
        <v>353</v>
      </c>
      <c r="E2684" t="s">
        <v>63</v>
      </c>
      <c r="F2684" t="s">
        <v>108</v>
      </c>
      <c r="M2684" t="b">
        <v>0</v>
      </c>
      <c r="N2684" t="b">
        <v>1</v>
      </c>
      <c r="O2684" t="str">
        <f>_xlfn.XLOOKUP(WB_cost[[#This Row],[Склад]]&amp;WB_cost[[#This Row],[Тип поставки]],StatTbl[Join],StatTbl[Status])</f>
        <v>Игнорируем</v>
      </c>
    </row>
    <row r="2685" spans="4:15" x14ac:dyDescent="0.45">
      <c r="D2685" t="s">
        <v>354</v>
      </c>
      <c r="E2685" t="s">
        <v>63</v>
      </c>
      <c r="F2685" t="s">
        <v>108</v>
      </c>
      <c r="M2685" t="b">
        <v>0</v>
      </c>
      <c r="N2685" t="b">
        <v>1</v>
      </c>
      <c r="O2685" t="str">
        <f>_xlfn.XLOOKUP(WB_cost[[#This Row],[Склад]]&amp;WB_cost[[#This Row],[Тип поставки]],StatTbl[Join],StatTbl[Status])</f>
        <v>Игнорируем</v>
      </c>
    </row>
    <row r="2686" spans="4:15" x14ac:dyDescent="0.45">
      <c r="D2686" t="s">
        <v>357</v>
      </c>
      <c r="E2686" t="s">
        <v>63</v>
      </c>
      <c r="F2686" t="s">
        <v>108</v>
      </c>
      <c r="M2686" t="b">
        <v>0</v>
      </c>
      <c r="N2686" t="b">
        <v>1</v>
      </c>
      <c r="O2686" t="str">
        <f>_xlfn.XLOOKUP(WB_cost[[#This Row],[Склад]]&amp;WB_cost[[#This Row],[Тип поставки]],StatTbl[Join],StatTbl[Status])</f>
        <v>Игнорируем</v>
      </c>
    </row>
    <row r="2687" spans="4:15" x14ac:dyDescent="0.45">
      <c r="D2687" t="s">
        <v>358</v>
      </c>
      <c r="E2687" t="s">
        <v>63</v>
      </c>
      <c r="F2687" t="s">
        <v>108</v>
      </c>
      <c r="M2687" t="b">
        <v>0</v>
      </c>
      <c r="N2687" t="b">
        <v>1</v>
      </c>
      <c r="O2687" t="str">
        <f>_xlfn.XLOOKUP(WB_cost[[#This Row],[Склад]]&amp;WB_cost[[#This Row],[Тип поставки]],StatTbl[Join],StatTbl[Status])</f>
        <v>Игнорируем</v>
      </c>
    </row>
    <row r="2688" spans="4:15" x14ac:dyDescent="0.45">
      <c r="D2688" t="s">
        <v>359</v>
      </c>
      <c r="E2688" t="s">
        <v>63</v>
      </c>
      <c r="F2688" t="s">
        <v>108</v>
      </c>
      <c r="M2688" t="b">
        <v>0</v>
      </c>
      <c r="N2688" t="b">
        <v>1</v>
      </c>
      <c r="O2688" t="str">
        <f>_xlfn.XLOOKUP(WB_cost[[#This Row],[Склад]]&amp;WB_cost[[#This Row],[Тип поставки]],StatTbl[Join],StatTbl[Status])</f>
        <v>Игнорируем</v>
      </c>
    </row>
    <row r="2689" spans="4:15" x14ac:dyDescent="0.45">
      <c r="D2689" t="s">
        <v>260</v>
      </c>
      <c r="E2689" t="s">
        <v>63</v>
      </c>
      <c r="F2689" t="s">
        <v>6</v>
      </c>
      <c r="M2689" t="b">
        <v>0</v>
      </c>
      <c r="N2689" t="b">
        <v>1</v>
      </c>
      <c r="O2689" t="str">
        <f>_xlfn.XLOOKUP(WB_cost[[#This Row],[Склад]]&amp;WB_cost[[#This Row],[Тип поставки]],StatTbl[Join],StatTbl[Status])</f>
        <v>Игнорируем</v>
      </c>
    </row>
    <row r="2690" spans="4:15" x14ac:dyDescent="0.45">
      <c r="D2690" t="s">
        <v>261</v>
      </c>
      <c r="E2690" t="s">
        <v>63</v>
      </c>
      <c r="F2690" t="s">
        <v>6</v>
      </c>
      <c r="M2690" t="b">
        <v>0</v>
      </c>
      <c r="N2690" t="b">
        <v>1</v>
      </c>
      <c r="O2690" t="str">
        <f>_xlfn.XLOOKUP(WB_cost[[#This Row],[Склад]]&amp;WB_cost[[#This Row],[Тип поставки]],StatTbl[Join],StatTbl[Status])</f>
        <v>Игнорируем</v>
      </c>
    </row>
    <row r="2691" spans="4:15" x14ac:dyDescent="0.45">
      <c r="D2691" t="s">
        <v>262</v>
      </c>
      <c r="E2691" t="s">
        <v>63</v>
      </c>
      <c r="F2691" t="s">
        <v>6</v>
      </c>
      <c r="M2691" t="b">
        <v>0</v>
      </c>
      <c r="N2691" t="b">
        <v>1</v>
      </c>
      <c r="O2691" t="str">
        <f>_xlfn.XLOOKUP(WB_cost[[#This Row],[Склад]]&amp;WB_cost[[#This Row],[Тип поставки]],StatTbl[Join],StatTbl[Status])</f>
        <v>Игнорируем</v>
      </c>
    </row>
    <row r="2692" spans="4:15" x14ac:dyDescent="0.45">
      <c r="D2692" t="s">
        <v>263</v>
      </c>
      <c r="E2692" t="s">
        <v>63</v>
      </c>
      <c r="F2692" t="s">
        <v>6</v>
      </c>
      <c r="M2692" t="b">
        <v>0</v>
      </c>
      <c r="N2692" t="b">
        <v>1</v>
      </c>
      <c r="O2692" t="str">
        <f>_xlfn.XLOOKUP(WB_cost[[#This Row],[Склад]]&amp;WB_cost[[#This Row],[Тип поставки]],StatTbl[Join],StatTbl[Status])</f>
        <v>Игнорируем</v>
      </c>
    </row>
    <row r="2693" spans="4:15" x14ac:dyDescent="0.45">
      <c r="D2693" t="s">
        <v>264</v>
      </c>
      <c r="E2693" t="s">
        <v>63</v>
      </c>
      <c r="F2693" t="s">
        <v>6</v>
      </c>
      <c r="M2693" t="b">
        <v>0</v>
      </c>
      <c r="N2693" t="b">
        <v>1</v>
      </c>
      <c r="O2693" t="str">
        <f>_xlfn.XLOOKUP(WB_cost[[#This Row],[Склад]]&amp;WB_cost[[#This Row],[Тип поставки]],StatTbl[Join],StatTbl[Status])</f>
        <v>Игнорируем</v>
      </c>
    </row>
    <row r="2694" spans="4:15" x14ac:dyDescent="0.45">
      <c r="D2694" t="s">
        <v>285</v>
      </c>
      <c r="E2694" t="s">
        <v>63</v>
      </c>
      <c r="F2694" t="s">
        <v>6</v>
      </c>
      <c r="M2694" t="b">
        <v>0</v>
      </c>
      <c r="N2694" t="b">
        <v>1</v>
      </c>
      <c r="O2694" t="str">
        <f>_xlfn.XLOOKUP(WB_cost[[#This Row],[Склад]]&amp;WB_cost[[#This Row],[Тип поставки]],StatTbl[Join],StatTbl[Status])</f>
        <v>Игнорируем</v>
      </c>
    </row>
    <row r="2695" spans="4:15" x14ac:dyDescent="0.45">
      <c r="D2695" t="s">
        <v>286</v>
      </c>
      <c r="E2695" t="s">
        <v>63</v>
      </c>
      <c r="F2695" t="s">
        <v>6</v>
      </c>
      <c r="M2695" t="b">
        <v>0</v>
      </c>
      <c r="N2695" t="b">
        <v>1</v>
      </c>
      <c r="O2695" t="str">
        <f>_xlfn.XLOOKUP(WB_cost[[#This Row],[Склад]]&amp;WB_cost[[#This Row],[Тип поставки]],StatTbl[Join],StatTbl[Status])</f>
        <v>Игнорируем</v>
      </c>
    </row>
    <row r="2696" spans="4:15" x14ac:dyDescent="0.45">
      <c r="D2696" t="s">
        <v>287</v>
      </c>
      <c r="E2696" t="s">
        <v>63</v>
      </c>
      <c r="F2696" t="s">
        <v>6</v>
      </c>
      <c r="M2696" t="b">
        <v>0</v>
      </c>
      <c r="N2696" t="b">
        <v>1</v>
      </c>
      <c r="O2696" t="str">
        <f>_xlfn.XLOOKUP(WB_cost[[#This Row],[Склад]]&amp;WB_cost[[#This Row],[Тип поставки]],StatTbl[Join],StatTbl[Status])</f>
        <v>Игнорируем</v>
      </c>
    </row>
    <row r="2697" spans="4:15" x14ac:dyDescent="0.45">
      <c r="D2697" t="s">
        <v>288</v>
      </c>
      <c r="E2697" t="s">
        <v>63</v>
      </c>
      <c r="F2697" t="s">
        <v>6</v>
      </c>
      <c r="M2697" t="b">
        <v>0</v>
      </c>
      <c r="N2697" t="b">
        <v>1</v>
      </c>
      <c r="O2697" t="str">
        <f>_xlfn.XLOOKUP(WB_cost[[#This Row],[Склад]]&amp;WB_cost[[#This Row],[Тип поставки]],StatTbl[Join],StatTbl[Status])</f>
        <v>Игнорируем</v>
      </c>
    </row>
    <row r="2698" spans="4:15" x14ac:dyDescent="0.45">
      <c r="D2698" t="s">
        <v>289</v>
      </c>
      <c r="E2698" t="s">
        <v>63</v>
      </c>
      <c r="F2698" t="s">
        <v>6</v>
      </c>
      <c r="M2698" t="b">
        <v>0</v>
      </c>
      <c r="N2698" t="b">
        <v>1</v>
      </c>
      <c r="O2698" t="str">
        <f>_xlfn.XLOOKUP(WB_cost[[#This Row],[Склад]]&amp;WB_cost[[#This Row],[Тип поставки]],StatTbl[Join],StatTbl[Status])</f>
        <v>Игнорируем</v>
      </c>
    </row>
    <row r="2699" spans="4:15" x14ac:dyDescent="0.45">
      <c r="D2699" t="s">
        <v>353</v>
      </c>
      <c r="E2699" t="s">
        <v>63</v>
      </c>
      <c r="F2699" t="s">
        <v>6</v>
      </c>
      <c r="M2699" t="b">
        <v>0</v>
      </c>
      <c r="N2699" t="b">
        <v>1</v>
      </c>
      <c r="O2699" t="str">
        <f>_xlfn.XLOOKUP(WB_cost[[#This Row],[Склад]]&amp;WB_cost[[#This Row],[Тип поставки]],StatTbl[Join],StatTbl[Status])</f>
        <v>Игнорируем</v>
      </c>
    </row>
    <row r="2700" spans="4:15" x14ac:dyDescent="0.45">
      <c r="D2700" t="s">
        <v>354</v>
      </c>
      <c r="E2700" t="s">
        <v>63</v>
      </c>
      <c r="F2700" t="s">
        <v>6</v>
      </c>
      <c r="M2700" t="b">
        <v>0</v>
      </c>
      <c r="N2700" t="b">
        <v>1</v>
      </c>
      <c r="O2700" t="str">
        <f>_xlfn.XLOOKUP(WB_cost[[#This Row],[Склад]]&amp;WB_cost[[#This Row],[Тип поставки]],StatTbl[Join],StatTbl[Status])</f>
        <v>Игнорируем</v>
      </c>
    </row>
    <row r="2701" spans="4:15" x14ac:dyDescent="0.45">
      <c r="D2701" t="s">
        <v>357</v>
      </c>
      <c r="E2701" t="s">
        <v>63</v>
      </c>
      <c r="F2701" t="s">
        <v>6</v>
      </c>
      <c r="M2701" t="b">
        <v>0</v>
      </c>
      <c r="N2701" t="b">
        <v>1</v>
      </c>
      <c r="O2701" t="str">
        <f>_xlfn.XLOOKUP(WB_cost[[#This Row],[Склад]]&amp;WB_cost[[#This Row],[Тип поставки]],StatTbl[Join],StatTbl[Status])</f>
        <v>Игнорируем</v>
      </c>
    </row>
    <row r="2702" spans="4:15" x14ac:dyDescent="0.45">
      <c r="D2702" t="s">
        <v>358</v>
      </c>
      <c r="E2702" t="s">
        <v>63</v>
      </c>
      <c r="F2702" t="s">
        <v>6</v>
      </c>
      <c r="M2702" t="b">
        <v>0</v>
      </c>
      <c r="N2702" t="b">
        <v>1</v>
      </c>
      <c r="O2702" t="str">
        <f>_xlfn.XLOOKUP(WB_cost[[#This Row],[Склад]]&amp;WB_cost[[#This Row],[Тип поставки]],StatTbl[Join],StatTbl[Status])</f>
        <v>Игнорируем</v>
      </c>
    </row>
    <row r="2703" spans="4:15" x14ac:dyDescent="0.45">
      <c r="D2703" t="s">
        <v>359</v>
      </c>
      <c r="E2703" t="s">
        <v>63</v>
      </c>
      <c r="F2703" t="s">
        <v>6</v>
      </c>
      <c r="M2703" t="b">
        <v>0</v>
      </c>
      <c r="N2703" t="b">
        <v>1</v>
      </c>
      <c r="O2703" t="str">
        <f>_xlfn.XLOOKUP(WB_cost[[#This Row],[Склад]]&amp;WB_cost[[#This Row],[Тип поставки]],StatTbl[Join],StatTbl[Status])</f>
        <v>Игнорируем</v>
      </c>
    </row>
    <row r="2704" spans="4:15" x14ac:dyDescent="0.45">
      <c r="D2704" t="s">
        <v>260</v>
      </c>
      <c r="E2704" t="s">
        <v>64</v>
      </c>
      <c r="F2704" t="s">
        <v>107</v>
      </c>
      <c r="M2704" t="b">
        <v>1</v>
      </c>
      <c r="N2704" t="b">
        <v>1</v>
      </c>
      <c r="O2704" t="str">
        <f>_xlfn.XLOOKUP(WB_cost[[#This Row],[Склад]]&amp;WB_cost[[#This Row],[Тип поставки]],StatTbl[Join],StatTbl[Status])</f>
        <v>Игнорируем</v>
      </c>
    </row>
    <row r="2705" spans="4:15" x14ac:dyDescent="0.45">
      <c r="D2705" t="s">
        <v>261</v>
      </c>
      <c r="E2705" t="s">
        <v>64</v>
      </c>
      <c r="F2705" t="s">
        <v>107</v>
      </c>
      <c r="M2705" t="b">
        <v>1</v>
      </c>
      <c r="N2705" t="b">
        <v>1</v>
      </c>
      <c r="O2705" t="str">
        <f>_xlfn.XLOOKUP(WB_cost[[#This Row],[Склад]]&amp;WB_cost[[#This Row],[Тип поставки]],StatTbl[Join],StatTbl[Status])</f>
        <v>Игнорируем</v>
      </c>
    </row>
    <row r="2706" spans="4:15" x14ac:dyDescent="0.45">
      <c r="D2706" t="s">
        <v>262</v>
      </c>
      <c r="E2706" t="s">
        <v>64</v>
      </c>
      <c r="F2706" t="s">
        <v>107</v>
      </c>
      <c r="M2706" t="b">
        <v>1</v>
      </c>
      <c r="N2706" t="b">
        <v>1</v>
      </c>
      <c r="O2706" t="str">
        <f>_xlfn.XLOOKUP(WB_cost[[#This Row],[Склад]]&amp;WB_cost[[#This Row],[Тип поставки]],StatTbl[Join],StatTbl[Status])</f>
        <v>Игнорируем</v>
      </c>
    </row>
    <row r="2707" spans="4:15" x14ac:dyDescent="0.45">
      <c r="D2707" t="s">
        <v>263</v>
      </c>
      <c r="E2707" t="s">
        <v>64</v>
      </c>
      <c r="F2707" t="s">
        <v>107</v>
      </c>
      <c r="M2707" t="b">
        <v>1</v>
      </c>
      <c r="N2707" t="b">
        <v>1</v>
      </c>
      <c r="O2707" t="str">
        <f>_xlfn.XLOOKUP(WB_cost[[#This Row],[Склад]]&amp;WB_cost[[#This Row],[Тип поставки]],StatTbl[Join],StatTbl[Status])</f>
        <v>Игнорируем</v>
      </c>
    </row>
    <row r="2708" spans="4:15" x14ac:dyDescent="0.45">
      <c r="D2708" t="s">
        <v>264</v>
      </c>
      <c r="E2708" t="s">
        <v>64</v>
      </c>
      <c r="F2708" t="s">
        <v>107</v>
      </c>
      <c r="M2708" t="b">
        <v>1</v>
      </c>
      <c r="N2708" t="b">
        <v>1</v>
      </c>
      <c r="O2708" t="str">
        <f>_xlfn.XLOOKUP(WB_cost[[#This Row],[Склад]]&amp;WB_cost[[#This Row],[Тип поставки]],StatTbl[Join],StatTbl[Status])</f>
        <v>Игнорируем</v>
      </c>
    </row>
    <row r="2709" spans="4:15" x14ac:dyDescent="0.45">
      <c r="D2709" t="s">
        <v>285</v>
      </c>
      <c r="E2709" t="s">
        <v>64</v>
      </c>
      <c r="F2709" t="s">
        <v>107</v>
      </c>
      <c r="M2709" t="b">
        <v>1</v>
      </c>
      <c r="N2709" t="b">
        <v>1</v>
      </c>
      <c r="O2709" t="str">
        <f>_xlfn.XLOOKUP(WB_cost[[#This Row],[Склад]]&amp;WB_cost[[#This Row],[Тип поставки]],StatTbl[Join],StatTbl[Status])</f>
        <v>Игнорируем</v>
      </c>
    </row>
    <row r="2710" spans="4:15" x14ac:dyDescent="0.45">
      <c r="D2710" t="s">
        <v>286</v>
      </c>
      <c r="E2710" t="s">
        <v>64</v>
      </c>
      <c r="F2710" t="s">
        <v>107</v>
      </c>
      <c r="M2710" t="b">
        <v>1</v>
      </c>
      <c r="N2710" t="b">
        <v>1</v>
      </c>
      <c r="O2710" t="str">
        <f>_xlfn.XLOOKUP(WB_cost[[#This Row],[Склад]]&amp;WB_cost[[#This Row],[Тип поставки]],StatTbl[Join],StatTbl[Status])</f>
        <v>Игнорируем</v>
      </c>
    </row>
    <row r="2711" spans="4:15" x14ac:dyDescent="0.45">
      <c r="D2711" t="s">
        <v>287</v>
      </c>
      <c r="E2711" t="s">
        <v>64</v>
      </c>
      <c r="F2711" t="s">
        <v>107</v>
      </c>
      <c r="M2711" t="b">
        <v>1</v>
      </c>
      <c r="N2711" t="b">
        <v>1</v>
      </c>
      <c r="O2711" t="str">
        <f>_xlfn.XLOOKUP(WB_cost[[#This Row],[Склад]]&amp;WB_cost[[#This Row],[Тип поставки]],StatTbl[Join],StatTbl[Status])</f>
        <v>Игнорируем</v>
      </c>
    </row>
    <row r="2712" spans="4:15" x14ac:dyDescent="0.45">
      <c r="D2712" t="s">
        <v>288</v>
      </c>
      <c r="E2712" t="s">
        <v>64</v>
      </c>
      <c r="F2712" t="s">
        <v>107</v>
      </c>
      <c r="M2712" t="b">
        <v>1</v>
      </c>
      <c r="N2712" t="b">
        <v>1</v>
      </c>
      <c r="O2712" t="str">
        <f>_xlfn.XLOOKUP(WB_cost[[#This Row],[Склад]]&amp;WB_cost[[#This Row],[Тип поставки]],StatTbl[Join],StatTbl[Status])</f>
        <v>Игнорируем</v>
      </c>
    </row>
    <row r="2713" spans="4:15" x14ac:dyDescent="0.45">
      <c r="D2713" t="s">
        <v>289</v>
      </c>
      <c r="E2713" t="s">
        <v>64</v>
      </c>
      <c r="F2713" t="s">
        <v>107</v>
      </c>
      <c r="M2713" t="b">
        <v>1</v>
      </c>
      <c r="N2713" t="b">
        <v>1</v>
      </c>
      <c r="O2713" t="str">
        <f>_xlfn.XLOOKUP(WB_cost[[#This Row],[Склад]]&amp;WB_cost[[#This Row],[Тип поставки]],StatTbl[Join],StatTbl[Status])</f>
        <v>Игнорируем</v>
      </c>
    </row>
    <row r="2714" spans="4:15" x14ac:dyDescent="0.45">
      <c r="D2714" t="s">
        <v>353</v>
      </c>
      <c r="E2714" t="s">
        <v>64</v>
      </c>
      <c r="F2714" t="s">
        <v>107</v>
      </c>
      <c r="M2714" t="b">
        <v>1</v>
      </c>
      <c r="N2714" t="b">
        <v>1</v>
      </c>
      <c r="O2714" t="str">
        <f>_xlfn.XLOOKUP(WB_cost[[#This Row],[Склад]]&amp;WB_cost[[#This Row],[Тип поставки]],StatTbl[Join],StatTbl[Status])</f>
        <v>Игнорируем</v>
      </c>
    </row>
    <row r="2715" spans="4:15" x14ac:dyDescent="0.45">
      <c r="D2715" t="s">
        <v>354</v>
      </c>
      <c r="E2715" t="s">
        <v>64</v>
      </c>
      <c r="F2715" t="s">
        <v>107</v>
      </c>
      <c r="M2715" t="b">
        <v>1</v>
      </c>
      <c r="N2715" t="b">
        <v>1</v>
      </c>
      <c r="O2715" t="str">
        <f>_xlfn.XLOOKUP(WB_cost[[#This Row],[Склад]]&amp;WB_cost[[#This Row],[Тип поставки]],StatTbl[Join],StatTbl[Status])</f>
        <v>Игнорируем</v>
      </c>
    </row>
    <row r="2716" spans="4:15" x14ac:dyDescent="0.45">
      <c r="D2716" t="s">
        <v>357</v>
      </c>
      <c r="E2716" t="s">
        <v>64</v>
      </c>
      <c r="F2716" t="s">
        <v>107</v>
      </c>
      <c r="M2716" t="b">
        <v>1</v>
      </c>
      <c r="N2716" t="b">
        <v>1</v>
      </c>
      <c r="O2716" t="str">
        <f>_xlfn.XLOOKUP(WB_cost[[#This Row],[Склад]]&amp;WB_cost[[#This Row],[Тип поставки]],StatTbl[Join],StatTbl[Status])</f>
        <v>Игнорируем</v>
      </c>
    </row>
    <row r="2717" spans="4:15" x14ac:dyDescent="0.45">
      <c r="D2717" t="s">
        <v>358</v>
      </c>
      <c r="E2717" t="s">
        <v>64</v>
      </c>
      <c r="F2717" t="s">
        <v>107</v>
      </c>
      <c r="M2717" t="b">
        <v>1</v>
      </c>
      <c r="N2717" t="b">
        <v>1</v>
      </c>
      <c r="O2717" t="str">
        <f>_xlfn.XLOOKUP(WB_cost[[#This Row],[Склад]]&amp;WB_cost[[#This Row],[Тип поставки]],StatTbl[Join],StatTbl[Status])</f>
        <v>Игнорируем</v>
      </c>
    </row>
    <row r="2718" spans="4:15" x14ac:dyDescent="0.45">
      <c r="D2718" t="s">
        <v>359</v>
      </c>
      <c r="E2718" t="s">
        <v>64</v>
      </c>
      <c r="F2718" t="s">
        <v>107</v>
      </c>
      <c r="M2718" t="b">
        <v>1</v>
      </c>
      <c r="N2718" t="b">
        <v>1</v>
      </c>
      <c r="O2718" t="str">
        <f>_xlfn.XLOOKUP(WB_cost[[#This Row],[Склад]]&amp;WB_cost[[#This Row],[Тип поставки]],StatTbl[Join],StatTbl[Status])</f>
        <v>Игнорируем</v>
      </c>
    </row>
    <row r="2719" spans="4:15" x14ac:dyDescent="0.45">
      <c r="D2719" t="s">
        <v>260</v>
      </c>
      <c r="E2719" t="s">
        <v>64</v>
      </c>
      <c r="F2719" t="s">
        <v>108</v>
      </c>
      <c r="M2719" t="b">
        <v>0</v>
      </c>
      <c r="N2719" t="b">
        <v>1</v>
      </c>
      <c r="O2719" t="str">
        <f>_xlfn.XLOOKUP(WB_cost[[#This Row],[Склад]]&amp;WB_cost[[#This Row],[Тип поставки]],StatTbl[Join],StatTbl[Status])</f>
        <v>Игнорируем</v>
      </c>
    </row>
    <row r="2720" spans="4:15" x14ac:dyDescent="0.45">
      <c r="D2720" t="s">
        <v>261</v>
      </c>
      <c r="E2720" t="s">
        <v>64</v>
      </c>
      <c r="F2720" t="s">
        <v>108</v>
      </c>
      <c r="M2720" t="b">
        <v>0</v>
      </c>
      <c r="N2720" t="b">
        <v>1</v>
      </c>
      <c r="O2720" t="str">
        <f>_xlfn.XLOOKUP(WB_cost[[#This Row],[Склад]]&amp;WB_cost[[#This Row],[Тип поставки]],StatTbl[Join],StatTbl[Status])</f>
        <v>Игнорируем</v>
      </c>
    </row>
    <row r="2721" spans="4:15" x14ac:dyDescent="0.45">
      <c r="D2721" t="s">
        <v>262</v>
      </c>
      <c r="E2721" t="s">
        <v>64</v>
      </c>
      <c r="F2721" t="s">
        <v>108</v>
      </c>
      <c r="M2721" t="b">
        <v>0</v>
      </c>
      <c r="N2721" t="b">
        <v>1</v>
      </c>
      <c r="O2721" t="str">
        <f>_xlfn.XLOOKUP(WB_cost[[#This Row],[Склад]]&amp;WB_cost[[#This Row],[Тип поставки]],StatTbl[Join],StatTbl[Status])</f>
        <v>Игнорируем</v>
      </c>
    </row>
    <row r="2722" spans="4:15" x14ac:dyDescent="0.45">
      <c r="D2722" t="s">
        <v>263</v>
      </c>
      <c r="E2722" t="s">
        <v>64</v>
      </c>
      <c r="F2722" t="s">
        <v>108</v>
      </c>
      <c r="M2722" t="b">
        <v>0</v>
      </c>
      <c r="N2722" t="b">
        <v>1</v>
      </c>
      <c r="O2722" t="str">
        <f>_xlfn.XLOOKUP(WB_cost[[#This Row],[Склад]]&amp;WB_cost[[#This Row],[Тип поставки]],StatTbl[Join],StatTbl[Status])</f>
        <v>Игнорируем</v>
      </c>
    </row>
    <row r="2723" spans="4:15" x14ac:dyDescent="0.45">
      <c r="D2723" t="s">
        <v>264</v>
      </c>
      <c r="E2723" t="s">
        <v>64</v>
      </c>
      <c r="F2723" t="s">
        <v>108</v>
      </c>
      <c r="M2723" t="b">
        <v>0</v>
      </c>
      <c r="N2723" t="b">
        <v>1</v>
      </c>
      <c r="O2723" t="str">
        <f>_xlfn.XLOOKUP(WB_cost[[#This Row],[Склад]]&amp;WB_cost[[#This Row],[Тип поставки]],StatTbl[Join],StatTbl[Status])</f>
        <v>Игнорируем</v>
      </c>
    </row>
    <row r="2724" spans="4:15" x14ac:dyDescent="0.45">
      <c r="D2724" t="s">
        <v>285</v>
      </c>
      <c r="E2724" t="s">
        <v>64</v>
      </c>
      <c r="F2724" t="s">
        <v>108</v>
      </c>
      <c r="M2724" t="b">
        <v>0</v>
      </c>
      <c r="N2724" t="b">
        <v>1</v>
      </c>
      <c r="O2724" t="str">
        <f>_xlfn.XLOOKUP(WB_cost[[#This Row],[Склад]]&amp;WB_cost[[#This Row],[Тип поставки]],StatTbl[Join],StatTbl[Status])</f>
        <v>Игнорируем</v>
      </c>
    </row>
    <row r="2725" spans="4:15" x14ac:dyDescent="0.45">
      <c r="D2725" t="s">
        <v>286</v>
      </c>
      <c r="E2725" t="s">
        <v>64</v>
      </c>
      <c r="F2725" t="s">
        <v>108</v>
      </c>
      <c r="M2725" t="b">
        <v>0</v>
      </c>
      <c r="N2725" t="b">
        <v>1</v>
      </c>
      <c r="O2725" t="str">
        <f>_xlfn.XLOOKUP(WB_cost[[#This Row],[Склад]]&amp;WB_cost[[#This Row],[Тип поставки]],StatTbl[Join],StatTbl[Status])</f>
        <v>Игнорируем</v>
      </c>
    </row>
    <row r="2726" spans="4:15" x14ac:dyDescent="0.45">
      <c r="D2726" t="s">
        <v>287</v>
      </c>
      <c r="E2726" t="s">
        <v>64</v>
      </c>
      <c r="F2726" t="s">
        <v>108</v>
      </c>
      <c r="M2726" t="b">
        <v>0</v>
      </c>
      <c r="N2726" t="b">
        <v>1</v>
      </c>
      <c r="O2726" t="str">
        <f>_xlfn.XLOOKUP(WB_cost[[#This Row],[Склад]]&amp;WB_cost[[#This Row],[Тип поставки]],StatTbl[Join],StatTbl[Status])</f>
        <v>Игнорируем</v>
      </c>
    </row>
    <row r="2727" spans="4:15" x14ac:dyDescent="0.45">
      <c r="D2727" t="s">
        <v>288</v>
      </c>
      <c r="E2727" t="s">
        <v>64</v>
      </c>
      <c r="F2727" t="s">
        <v>108</v>
      </c>
      <c r="M2727" t="b">
        <v>0</v>
      </c>
      <c r="N2727" t="b">
        <v>1</v>
      </c>
      <c r="O2727" t="str">
        <f>_xlfn.XLOOKUP(WB_cost[[#This Row],[Склад]]&amp;WB_cost[[#This Row],[Тип поставки]],StatTbl[Join],StatTbl[Status])</f>
        <v>Игнорируем</v>
      </c>
    </row>
    <row r="2728" spans="4:15" x14ac:dyDescent="0.45">
      <c r="D2728" t="s">
        <v>289</v>
      </c>
      <c r="E2728" t="s">
        <v>64</v>
      </c>
      <c r="F2728" t="s">
        <v>108</v>
      </c>
      <c r="M2728" t="b">
        <v>0</v>
      </c>
      <c r="N2728" t="b">
        <v>1</v>
      </c>
      <c r="O2728" t="str">
        <f>_xlfn.XLOOKUP(WB_cost[[#This Row],[Склад]]&amp;WB_cost[[#This Row],[Тип поставки]],StatTbl[Join],StatTbl[Status])</f>
        <v>Игнорируем</v>
      </c>
    </row>
    <row r="2729" spans="4:15" x14ac:dyDescent="0.45">
      <c r="D2729" t="s">
        <v>353</v>
      </c>
      <c r="E2729" t="s">
        <v>64</v>
      </c>
      <c r="F2729" t="s">
        <v>108</v>
      </c>
      <c r="M2729" t="b">
        <v>0</v>
      </c>
      <c r="N2729" t="b">
        <v>1</v>
      </c>
      <c r="O2729" t="str">
        <f>_xlfn.XLOOKUP(WB_cost[[#This Row],[Склад]]&amp;WB_cost[[#This Row],[Тип поставки]],StatTbl[Join],StatTbl[Status])</f>
        <v>Игнорируем</v>
      </c>
    </row>
    <row r="2730" spans="4:15" x14ac:dyDescent="0.45">
      <c r="D2730" t="s">
        <v>354</v>
      </c>
      <c r="E2730" t="s">
        <v>64</v>
      </c>
      <c r="F2730" t="s">
        <v>108</v>
      </c>
      <c r="M2730" t="b">
        <v>0</v>
      </c>
      <c r="N2730" t="b">
        <v>1</v>
      </c>
      <c r="O2730" t="str">
        <f>_xlfn.XLOOKUP(WB_cost[[#This Row],[Склад]]&amp;WB_cost[[#This Row],[Тип поставки]],StatTbl[Join],StatTbl[Status])</f>
        <v>Игнорируем</v>
      </c>
    </row>
    <row r="2731" spans="4:15" x14ac:dyDescent="0.45">
      <c r="D2731" t="s">
        <v>357</v>
      </c>
      <c r="E2731" t="s">
        <v>64</v>
      </c>
      <c r="F2731" t="s">
        <v>108</v>
      </c>
      <c r="M2731" t="b">
        <v>0</v>
      </c>
      <c r="N2731" t="b">
        <v>1</v>
      </c>
      <c r="O2731" t="str">
        <f>_xlfn.XLOOKUP(WB_cost[[#This Row],[Склад]]&amp;WB_cost[[#This Row],[Тип поставки]],StatTbl[Join],StatTbl[Status])</f>
        <v>Игнорируем</v>
      </c>
    </row>
    <row r="2732" spans="4:15" x14ac:dyDescent="0.45">
      <c r="D2732" t="s">
        <v>358</v>
      </c>
      <c r="E2732" t="s">
        <v>64</v>
      </c>
      <c r="F2732" t="s">
        <v>108</v>
      </c>
      <c r="M2732" t="b">
        <v>0</v>
      </c>
      <c r="N2732" t="b">
        <v>1</v>
      </c>
      <c r="O2732" t="str">
        <f>_xlfn.XLOOKUP(WB_cost[[#This Row],[Склад]]&amp;WB_cost[[#This Row],[Тип поставки]],StatTbl[Join],StatTbl[Status])</f>
        <v>Игнорируем</v>
      </c>
    </row>
    <row r="2733" spans="4:15" x14ac:dyDescent="0.45">
      <c r="D2733" t="s">
        <v>359</v>
      </c>
      <c r="E2733" t="s">
        <v>64</v>
      </c>
      <c r="F2733" t="s">
        <v>108</v>
      </c>
      <c r="M2733" t="b">
        <v>0</v>
      </c>
      <c r="N2733" t="b">
        <v>1</v>
      </c>
      <c r="O2733" t="str">
        <f>_xlfn.XLOOKUP(WB_cost[[#This Row],[Склад]]&amp;WB_cost[[#This Row],[Тип поставки]],StatTbl[Join],StatTbl[Status])</f>
        <v>Игнорируем</v>
      </c>
    </row>
    <row r="2734" spans="4:15" x14ac:dyDescent="0.45">
      <c r="D2734" t="s">
        <v>260</v>
      </c>
      <c r="E2734" t="s">
        <v>64</v>
      </c>
      <c r="F2734" t="s">
        <v>6</v>
      </c>
      <c r="M2734" t="b">
        <v>0</v>
      </c>
      <c r="N2734" t="b">
        <v>1</v>
      </c>
      <c r="O2734" t="str">
        <f>_xlfn.XLOOKUP(WB_cost[[#This Row],[Склад]]&amp;WB_cost[[#This Row],[Тип поставки]],StatTbl[Join],StatTbl[Status])</f>
        <v>Игнорируем</v>
      </c>
    </row>
    <row r="2735" spans="4:15" x14ac:dyDescent="0.45">
      <c r="D2735" t="s">
        <v>261</v>
      </c>
      <c r="E2735" t="s">
        <v>64</v>
      </c>
      <c r="F2735" t="s">
        <v>6</v>
      </c>
      <c r="M2735" t="b">
        <v>0</v>
      </c>
      <c r="N2735" t="b">
        <v>1</v>
      </c>
      <c r="O2735" t="str">
        <f>_xlfn.XLOOKUP(WB_cost[[#This Row],[Склад]]&amp;WB_cost[[#This Row],[Тип поставки]],StatTbl[Join],StatTbl[Status])</f>
        <v>Игнорируем</v>
      </c>
    </row>
    <row r="2736" spans="4:15" x14ac:dyDescent="0.45">
      <c r="D2736" t="s">
        <v>262</v>
      </c>
      <c r="E2736" t="s">
        <v>64</v>
      </c>
      <c r="F2736" t="s">
        <v>6</v>
      </c>
      <c r="M2736" t="b">
        <v>0</v>
      </c>
      <c r="N2736" t="b">
        <v>1</v>
      </c>
      <c r="O2736" t="str">
        <f>_xlfn.XLOOKUP(WB_cost[[#This Row],[Склад]]&amp;WB_cost[[#This Row],[Тип поставки]],StatTbl[Join],StatTbl[Status])</f>
        <v>Игнорируем</v>
      </c>
    </row>
    <row r="2737" spans="4:15" x14ac:dyDescent="0.45">
      <c r="D2737" t="s">
        <v>263</v>
      </c>
      <c r="E2737" t="s">
        <v>64</v>
      </c>
      <c r="F2737" t="s">
        <v>6</v>
      </c>
      <c r="M2737" t="b">
        <v>0</v>
      </c>
      <c r="N2737" t="b">
        <v>1</v>
      </c>
      <c r="O2737" t="str">
        <f>_xlfn.XLOOKUP(WB_cost[[#This Row],[Склад]]&amp;WB_cost[[#This Row],[Тип поставки]],StatTbl[Join],StatTbl[Status])</f>
        <v>Игнорируем</v>
      </c>
    </row>
    <row r="2738" spans="4:15" x14ac:dyDescent="0.45">
      <c r="D2738" t="s">
        <v>264</v>
      </c>
      <c r="E2738" t="s">
        <v>64</v>
      </c>
      <c r="F2738" t="s">
        <v>6</v>
      </c>
      <c r="M2738" t="b">
        <v>0</v>
      </c>
      <c r="N2738" t="b">
        <v>1</v>
      </c>
      <c r="O2738" t="str">
        <f>_xlfn.XLOOKUP(WB_cost[[#This Row],[Склад]]&amp;WB_cost[[#This Row],[Тип поставки]],StatTbl[Join],StatTbl[Status])</f>
        <v>Игнорируем</v>
      </c>
    </row>
    <row r="2739" spans="4:15" x14ac:dyDescent="0.45">
      <c r="D2739" t="s">
        <v>285</v>
      </c>
      <c r="E2739" t="s">
        <v>64</v>
      </c>
      <c r="F2739" t="s">
        <v>6</v>
      </c>
      <c r="M2739" t="b">
        <v>0</v>
      </c>
      <c r="N2739" t="b">
        <v>1</v>
      </c>
      <c r="O2739" t="str">
        <f>_xlfn.XLOOKUP(WB_cost[[#This Row],[Склад]]&amp;WB_cost[[#This Row],[Тип поставки]],StatTbl[Join],StatTbl[Status])</f>
        <v>Игнорируем</v>
      </c>
    </row>
    <row r="2740" spans="4:15" x14ac:dyDescent="0.45">
      <c r="D2740" t="s">
        <v>286</v>
      </c>
      <c r="E2740" t="s">
        <v>64</v>
      </c>
      <c r="F2740" t="s">
        <v>6</v>
      </c>
      <c r="M2740" t="b">
        <v>0</v>
      </c>
      <c r="N2740" t="b">
        <v>1</v>
      </c>
      <c r="O2740" t="str">
        <f>_xlfn.XLOOKUP(WB_cost[[#This Row],[Склад]]&amp;WB_cost[[#This Row],[Тип поставки]],StatTbl[Join],StatTbl[Status])</f>
        <v>Игнорируем</v>
      </c>
    </row>
    <row r="2741" spans="4:15" x14ac:dyDescent="0.45">
      <c r="D2741" t="s">
        <v>287</v>
      </c>
      <c r="E2741" t="s">
        <v>64</v>
      </c>
      <c r="F2741" t="s">
        <v>6</v>
      </c>
      <c r="M2741" t="b">
        <v>0</v>
      </c>
      <c r="N2741" t="b">
        <v>1</v>
      </c>
      <c r="O2741" t="str">
        <f>_xlfn.XLOOKUP(WB_cost[[#This Row],[Склад]]&amp;WB_cost[[#This Row],[Тип поставки]],StatTbl[Join],StatTbl[Status])</f>
        <v>Игнорируем</v>
      </c>
    </row>
    <row r="2742" spans="4:15" x14ac:dyDescent="0.45">
      <c r="D2742" t="s">
        <v>288</v>
      </c>
      <c r="E2742" t="s">
        <v>64</v>
      </c>
      <c r="F2742" t="s">
        <v>6</v>
      </c>
      <c r="M2742" t="b">
        <v>0</v>
      </c>
      <c r="N2742" t="b">
        <v>1</v>
      </c>
      <c r="O2742" t="str">
        <f>_xlfn.XLOOKUP(WB_cost[[#This Row],[Склад]]&amp;WB_cost[[#This Row],[Тип поставки]],StatTbl[Join],StatTbl[Status])</f>
        <v>Игнорируем</v>
      </c>
    </row>
    <row r="2743" spans="4:15" x14ac:dyDescent="0.45">
      <c r="D2743" t="s">
        <v>289</v>
      </c>
      <c r="E2743" t="s">
        <v>64</v>
      </c>
      <c r="F2743" t="s">
        <v>6</v>
      </c>
      <c r="M2743" t="b">
        <v>0</v>
      </c>
      <c r="N2743" t="b">
        <v>1</v>
      </c>
      <c r="O2743" t="str">
        <f>_xlfn.XLOOKUP(WB_cost[[#This Row],[Склад]]&amp;WB_cost[[#This Row],[Тип поставки]],StatTbl[Join],StatTbl[Status])</f>
        <v>Игнорируем</v>
      </c>
    </row>
    <row r="2744" spans="4:15" x14ac:dyDescent="0.45">
      <c r="D2744" t="s">
        <v>353</v>
      </c>
      <c r="E2744" t="s">
        <v>64</v>
      </c>
      <c r="F2744" t="s">
        <v>6</v>
      </c>
      <c r="M2744" t="b">
        <v>0</v>
      </c>
      <c r="N2744" t="b">
        <v>1</v>
      </c>
      <c r="O2744" t="str">
        <f>_xlfn.XLOOKUP(WB_cost[[#This Row],[Склад]]&amp;WB_cost[[#This Row],[Тип поставки]],StatTbl[Join],StatTbl[Status])</f>
        <v>Игнорируем</v>
      </c>
    </row>
    <row r="2745" spans="4:15" x14ac:dyDescent="0.45">
      <c r="D2745" t="s">
        <v>354</v>
      </c>
      <c r="E2745" t="s">
        <v>64</v>
      </c>
      <c r="F2745" t="s">
        <v>6</v>
      </c>
      <c r="M2745" t="b">
        <v>0</v>
      </c>
      <c r="N2745" t="b">
        <v>1</v>
      </c>
      <c r="O2745" t="str">
        <f>_xlfn.XLOOKUP(WB_cost[[#This Row],[Склад]]&amp;WB_cost[[#This Row],[Тип поставки]],StatTbl[Join],StatTbl[Status])</f>
        <v>Игнорируем</v>
      </c>
    </row>
    <row r="2746" spans="4:15" x14ac:dyDescent="0.45">
      <c r="D2746" t="s">
        <v>357</v>
      </c>
      <c r="E2746" t="s">
        <v>64</v>
      </c>
      <c r="F2746" t="s">
        <v>6</v>
      </c>
      <c r="M2746" t="b">
        <v>0</v>
      </c>
      <c r="N2746" t="b">
        <v>1</v>
      </c>
      <c r="O2746" t="str">
        <f>_xlfn.XLOOKUP(WB_cost[[#This Row],[Склад]]&amp;WB_cost[[#This Row],[Тип поставки]],StatTbl[Join],StatTbl[Status])</f>
        <v>Игнорируем</v>
      </c>
    </row>
    <row r="2747" spans="4:15" x14ac:dyDescent="0.45">
      <c r="D2747" t="s">
        <v>358</v>
      </c>
      <c r="E2747" t="s">
        <v>64</v>
      </c>
      <c r="F2747" t="s">
        <v>6</v>
      </c>
      <c r="M2747" t="b">
        <v>0</v>
      </c>
      <c r="N2747" t="b">
        <v>1</v>
      </c>
      <c r="O2747" t="str">
        <f>_xlfn.XLOOKUP(WB_cost[[#This Row],[Склад]]&amp;WB_cost[[#This Row],[Тип поставки]],StatTbl[Join],StatTbl[Status])</f>
        <v>Игнорируем</v>
      </c>
    </row>
    <row r="2748" spans="4:15" x14ac:dyDescent="0.45">
      <c r="D2748" t="s">
        <v>359</v>
      </c>
      <c r="E2748" t="s">
        <v>64</v>
      </c>
      <c r="F2748" t="s">
        <v>6</v>
      </c>
      <c r="M2748" t="b">
        <v>0</v>
      </c>
      <c r="N2748" t="b">
        <v>1</v>
      </c>
      <c r="O2748" t="str">
        <f>_xlfn.XLOOKUP(WB_cost[[#This Row],[Склад]]&amp;WB_cost[[#This Row],[Тип поставки]],StatTbl[Join],StatTbl[Status])</f>
        <v>Игнорируем</v>
      </c>
    </row>
    <row r="2749" spans="4:15" x14ac:dyDescent="0.45">
      <c r="D2749" t="s">
        <v>260</v>
      </c>
      <c r="E2749" t="s">
        <v>65</v>
      </c>
      <c r="F2749" t="s">
        <v>107</v>
      </c>
      <c r="M2749" t="b">
        <v>1</v>
      </c>
      <c r="N2749" t="b">
        <v>1</v>
      </c>
      <c r="O2749" t="str">
        <f>_xlfn.XLOOKUP(WB_cost[[#This Row],[Склад]]&amp;WB_cost[[#This Row],[Тип поставки]],StatTbl[Join],StatTbl[Status])</f>
        <v>Игнорируем</v>
      </c>
    </row>
    <row r="2750" spans="4:15" x14ac:dyDescent="0.45">
      <c r="D2750" t="s">
        <v>261</v>
      </c>
      <c r="E2750" t="s">
        <v>65</v>
      </c>
      <c r="F2750" t="s">
        <v>107</v>
      </c>
      <c r="M2750" t="b">
        <v>1</v>
      </c>
      <c r="N2750" t="b">
        <v>1</v>
      </c>
      <c r="O2750" t="str">
        <f>_xlfn.XLOOKUP(WB_cost[[#This Row],[Склад]]&amp;WB_cost[[#This Row],[Тип поставки]],StatTbl[Join],StatTbl[Status])</f>
        <v>Игнорируем</v>
      </c>
    </row>
    <row r="2751" spans="4:15" x14ac:dyDescent="0.45">
      <c r="D2751" t="s">
        <v>262</v>
      </c>
      <c r="E2751" t="s">
        <v>65</v>
      </c>
      <c r="F2751" t="s">
        <v>107</v>
      </c>
      <c r="M2751" t="b">
        <v>1</v>
      </c>
      <c r="N2751" t="b">
        <v>1</v>
      </c>
      <c r="O2751" t="str">
        <f>_xlfn.XLOOKUP(WB_cost[[#This Row],[Склад]]&amp;WB_cost[[#This Row],[Тип поставки]],StatTbl[Join],StatTbl[Status])</f>
        <v>Игнорируем</v>
      </c>
    </row>
    <row r="2752" spans="4:15" x14ac:dyDescent="0.45">
      <c r="D2752" t="s">
        <v>263</v>
      </c>
      <c r="E2752" t="s">
        <v>65</v>
      </c>
      <c r="F2752" t="s">
        <v>107</v>
      </c>
      <c r="M2752" t="b">
        <v>1</v>
      </c>
      <c r="N2752" t="b">
        <v>1</v>
      </c>
      <c r="O2752" t="str">
        <f>_xlfn.XLOOKUP(WB_cost[[#This Row],[Склад]]&amp;WB_cost[[#This Row],[Тип поставки]],StatTbl[Join],StatTbl[Status])</f>
        <v>Игнорируем</v>
      </c>
    </row>
    <row r="2753" spans="4:15" x14ac:dyDescent="0.45">
      <c r="D2753" t="s">
        <v>264</v>
      </c>
      <c r="E2753" t="s">
        <v>65</v>
      </c>
      <c r="F2753" t="s">
        <v>107</v>
      </c>
      <c r="M2753" t="b">
        <v>1</v>
      </c>
      <c r="N2753" t="b">
        <v>1</v>
      </c>
      <c r="O2753" t="str">
        <f>_xlfn.XLOOKUP(WB_cost[[#This Row],[Склад]]&amp;WB_cost[[#This Row],[Тип поставки]],StatTbl[Join],StatTbl[Status])</f>
        <v>Игнорируем</v>
      </c>
    </row>
    <row r="2754" spans="4:15" x14ac:dyDescent="0.45">
      <c r="D2754" t="s">
        <v>285</v>
      </c>
      <c r="E2754" t="s">
        <v>65</v>
      </c>
      <c r="F2754" t="s">
        <v>107</v>
      </c>
      <c r="M2754" t="b">
        <v>1</v>
      </c>
      <c r="N2754" t="b">
        <v>1</v>
      </c>
      <c r="O2754" t="str">
        <f>_xlfn.XLOOKUP(WB_cost[[#This Row],[Склад]]&amp;WB_cost[[#This Row],[Тип поставки]],StatTbl[Join],StatTbl[Status])</f>
        <v>Игнорируем</v>
      </c>
    </row>
    <row r="2755" spans="4:15" x14ac:dyDescent="0.45">
      <c r="D2755" t="s">
        <v>286</v>
      </c>
      <c r="E2755" t="s">
        <v>65</v>
      </c>
      <c r="F2755" t="s">
        <v>107</v>
      </c>
      <c r="M2755" t="b">
        <v>1</v>
      </c>
      <c r="N2755" t="b">
        <v>1</v>
      </c>
      <c r="O2755" t="str">
        <f>_xlfn.XLOOKUP(WB_cost[[#This Row],[Склад]]&amp;WB_cost[[#This Row],[Тип поставки]],StatTbl[Join],StatTbl[Status])</f>
        <v>Игнорируем</v>
      </c>
    </row>
    <row r="2756" spans="4:15" x14ac:dyDescent="0.45">
      <c r="D2756" t="s">
        <v>287</v>
      </c>
      <c r="E2756" t="s">
        <v>65</v>
      </c>
      <c r="F2756" t="s">
        <v>107</v>
      </c>
      <c r="M2756" t="b">
        <v>1</v>
      </c>
      <c r="N2756" t="b">
        <v>1</v>
      </c>
      <c r="O2756" t="str">
        <f>_xlfn.XLOOKUP(WB_cost[[#This Row],[Склад]]&amp;WB_cost[[#This Row],[Тип поставки]],StatTbl[Join],StatTbl[Status])</f>
        <v>Игнорируем</v>
      </c>
    </row>
    <row r="2757" spans="4:15" x14ac:dyDescent="0.45">
      <c r="D2757" t="s">
        <v>288</v>
      </c>
      <c r="E2757" t="s">
        <v>65</v>
      </c>
      <c r="F2757" t="s">
        <v>107</v>
      </c>
      <c r="M2757" t="b">
        <v>1</v>
      </c>
      <c r="N2757" t="b">
        <v>1</v>
      </c>
      <c r="O2757" t="str">
        <f>_xlfn.XLOOKUP(WB_cost[[#This Row],[Склад]]&amp;WB_cost[[#This Row],[Тип поставки]],StatTbl[Join],StatTbl[Status])</f>
        <v>Игнорируем</v>
      </c>
    </row>
    <row r="2758" spans="4:15" x14ac:dyDescent="0.45">
      <c r="D2758" t="s">
        <v>289</v>
      </c>
      <c r="E2758" t="s">
        <v>65</v>
      </c>
      <c r="F2758" t="s">
        <v>107</v>
      </c>
      <c r="M2758" t="b">
        <v>1</v>
      </c>
      <c r="N2758" t="b">
        <v>1</v>
      </c>
      <c r="O2758" t="str">
        <f>_xlfn.XLOOKUP(WB_cost[[#This Row],[Склад]]&amp;WB_cost[[#This Row],[Тип поставки]],StatTbl[Join],StatTbl[Status])</f>
        <v>Игнорируем</v>
      </c>
    </row>
    <row r="2759" spans="4:15" x14ac:dyDescent="0.45">
      <c r="D2759" t="s">
        <v>353</v>
      </c>
      <c r="E2759" t="s">
        <v>65</v>
      </c>
      <c r="F2759" t="s">
        <v>107</v>
      </c>
      <c r="M2759" t="b">
        <v>1</v>
      </c>
      <c r="N2759" t="b">
        <v>1</v>
      </c>
      <c r="O2759" t="str">
        <f>_xlfn.XLOOKUP(WB_cost[[#This Row],[Склад]]&amp;WB_cost[[#This Row],[Тип поставки]],StatTbl[Join],StatTbl[Status])</f>
        <v>Игнорируем</v>
      </c>
    </row>
    <row r="2760" spans="4:15" x14ac:dyDescent="0.45">
      <c r="D2760" t="s">
        <v>354</v>
      </c>
      <c r="E2760" t="s">
        <v>65</v>
      </c>
      <c r="F2760" t="s">
        <v>107</v>
      </c>
      <c r="M2760" t="b">
        <v>1</v>
      </c>
      <c r="N2760" t="b">
        <v>1</v>
      </c>
      <c r="O2760" t="str">
        <f>_xlfn.XLOOKUP(WB_cost[[#This Row],[Склад]]&amp;WB_cost[[#This Row],[Тип поставки]],StatTbl[Join],StatTbl[Status])</f>
        <v>Игнорируем</v>
      </c>
    </row>
    <row r="2761" spans="4:15" x14ac:dyDescent="0.45">
      <c r="D2761" t="s">
        <v>357</v>
      </c>
      <c r="E2761" t="s">
        <v>65</v>
      </c>
      <c r="F2761" t="s">
        <v>107</v>
      </c>
      <c r="M2761" t="b">
        <v>1</v>
      </c>
      <c r="N2761" t="b">
        <v>1</v>
      </c>
      <c r="O2761" t="str">
        <f>_xlfn.XLOOKUP(WB_cost[[#This Row],[Склад]]&amp;WB_cost[[#This Row],[Тип поставки]],StatTbl[Join],StatTbl[Status])</f>
        <v>Игнорируем</v>
      </c>
    </row>
    <row r="2762" spans="4:15" x14ac:dyDescent="0.45">
      <c r="D2762" t="s">
        <v>358</v>
      </c>
      <c r="E2762" t="s">
        <v>65</v>
      </c>
      <c r="F2762" t="s">
        <v>107</v>
      </c>
      <c r="M2762" t="b">
        <v>1</v>
      </c>
      <c r="N2762" t="b">
        <v>1</v>
      </c>
      <c r="O2762" t="str">
        <f>_xlfn.XLOOKUP(WB_cost[[#This Row],[Склад]]&amp;WB_cost[[#This Row],[Тип поставки]],StatTbl[Join],StatTbl[Status])</f>
        <v>Игнорируем</v>
      </c>
    </row>
    <row r="2763" spans="4:15" x14ac:dyDescent="0.45">
      <c r="D2763" t="s">
        <v>359</v>
      </c>
      <c r="E2763" t="s">
        <v>65</v>
      </c>
      <c r="F2763" t="s">
        <v>107</v>
      </c>
      <c r="M2763" t="b">
        <v>1</v>
      </c>
      <c r="N2763" t="b">
        <v>1</v>
      </c>
      <c r="O2763" t="str">
        <f>_xlfn.XLOOKUP(WB_cost[[#This Row],[Склад]]&amp;WB_cost[[#This Row],[Тип поставки]],StatTbl[Join],StatTbl[Status])</f>
        <v>Игнорируем</v>
      </c>
    </row>
    <row r="2764" spans="4:15" x14ac:dyDescent="0.45">
      <c r="D2764" t="s">
        <v>260</v>
      </c>
      <c r="E2764" t="s">
        <v>65</v>
      </c>
      <c r="F2764" t="s">
        <v>108</v>
      </c>
      <c r="M2764" t="b">
        <v>0</v>
      </c>
      <c r="N2764" t="b">
        <v>1</v>
      </c>
      <c r="O2764" t="str">
        <f>_xlfn.XLOOKUP(WB_cost[[#This Row],[Склад]]&amp;WB_cost[[#This Row],[Тип поставки]],StatTbl[Join],StatTbl[Status])</f>
        <v>Игнорируем</v>
      </c>
    </row>
    <row r="2765" spans="4:15" x14ac:dyDescent="0.45">
      <c r="D2765" t="s">
        <v>261</v>
      </c>
      <c r="E2765" t="s">
        <v>65</v>
      </c>
      <c r="F2765" t="s">
        <v>108</v>
      </c>
      <c r="M2765" t="b">
        <v>0</v>
      </c>
      <c r="N2765" t="b">
        <v>1</v>
      </c>
      <c r="O2765" t="str">
        <f>_xlfn.XLOOKUP(WB_cost[[#This Row],[Склад]]&amp;WB_cost[[#This Row],[Тип поставки]],StatTbl[Join],StatTbl[Status])</f>
        <v>Игнорируем</v>
      </c>
    </row>
    <row r="2766" spans="4:15" x14ac:dyDescent="0.45">
      <c r="D2766" t="s">
        <v>262</v>
      </c>
      <c r="E2766" t="s">
        <v>65</v>
      </c>
      <c r="F2766" t="s">
        <v>108</v>
      </c>
      <c r="M2766" t="b">
        <v>0</v>
      </c>
      <c r="N2766" t="b">
        <v>1</v>
      </c>
      <c r="O2766" t="str">
        <f>_xlfn.XLOOKUP(WB_cost[[#This Row],[Склад]]&amp;WB_cost[[#This Row],[Тип поставки]],StatTbl[Join],StatTbl[Status])</f>
        <v>Игнорируем</v>
      </c>
    </row>
    <row r="2767" spans="4:15" x14ac:dyDescent="0.45">
      <c r="D2767" t="s">
        <v>263</v>
      </c>
      <c r="E2767" t="s">
        <v>65</v>
      </c>
      <c r="F2767" t="s">
        <v>108</v>
      </c>
      <c r="M2767" t="b">
        <v>0</v>
      </c>
      <c r="N2767" t="b">
        <v>1</v>
      </c>
      <c r="O2767" t="str">
        <f>_xlfn.XLOOKUP(WB_cost[[#This Row],[Склад]]&amp;WB_cost[[#This Row],[Тип поставки]],StatTbl[Join],StatTbl[Status])</f>
        <v>Игнорируем</v>
      </c>
    </row>
    <row r="2768" spans="4:15" x14ac:dyDescent="0.45">
      <c r="D2768" t="s">
        <v>264</v>
      </c>
      <c r="E2768" t="s">
        <v>65</v>
      </c>
      <c r="F2768" t="s">
        <v>108</v>
      </c>
      <c r="M2768" t="b">
        <v>0</v>
      </c>
      <c r="N2768" t="b">
        <v>1</v>
      </c>
      <c r="O2768" t="str">
        <f>_xlfn.XLOOKUP(WB_cost[[#This Row],[Склад]]&amp;WB_cost[[#This Row],[Тип поставки]],StatTbl[Join],StatTbl[Status])</f>
        <v>Игнорируем</v>
      </c>
    </row>
    <row r="2769" spans="4:15" x14ac:dyDescent="0.45">
      <c r="D2769" t="s">
        <v>285</v>
      </c>
      <c r="E2769" t="s">
        <v>65</v>
      </c>
      <c r="F2769" t="s">
        <v>108</v>
      </c>
      <c r="M2769" t="b">
        <v>0</v>
      </c>
      <c r="N2769" t="b">
        <v>1</v>
      </c>
      <c r="O2769" t="str">
        <f>_xlfn.XLOOKUP(WB_cost[[#This Row],[Склад]]&amp;WB_cost[[#This Row],[Тип поставки]],StatTbl[Join],StatTbl[Status])</f>
        <v>Игнорируем</v>
      </c>
    </row>
    <row r="2770" spans="4:15" x14ac:dyDescent="0.45">
      <c r="D2770" t="s">
        <v>286</v>
      </c>
      <c r="E2770" t="s">
        <v>65</v>
      </c>
      <c r="F2770" t="s">
        <v>108</v>
      </c>
      <c r="M2770" t="b">
        <v>0</v>
      </c>
      <c r="N2770" t="b">
        <v>1</v>
      </c>
      <c r="O2770" t="str">
        <f>_xlfn.XLOOKUP(WB_cost[[#This Row],[Склад]]&amp;WB_cost[[#This Row],[Тип поставки]],StatTbl[Join],StatTbl[Status])</f>
        <v>Игнорируем</v>
      </c>
    </row>
    <row r="2771" spans="4:15" x14ac:dyDescent="0.45">
      <c r="D2771" t="s">
        <v>287</v>
      </c>
      <c r="E2771" t="s">
        <v>65</v>
      </c>
      <c r="F2771" t="s">
        <v>108</v>
      </c>
      <c r="M2771" t="b">
        <v>0</v>
      </c>
      <c r="N2771" t="b">
        <v>1</v>
      </c>
      <c r="O2771" t="str">
        <f>_xlfn.XLOOKUP(WB_cost[[#This Row],[Склад]]&amp;WB_cost[[#This Row],[Тип поставки]],StatTbl[Join],StatTbl[Status])</f>
        <v>Игнорируем</v>
      </c>
    </row>
    <row r="2772" spans="4:15" x14ac:dyDescent="0.45">
      <c r="D2772" t="s">
        <v>288</v>
      </c>
      <c r="E2772" t="s">
        <v>65</v>
      </c>
      <c r="F2772" t="s">
        <v>108</v>
      </c>
      <c r="M2772" t="b">
        <v>0</v>
      </c>
      <c r="N2772" t="b">
        <v>1</v>
      </c>
      <c r="O2772" t="str">
        <f>_xlfn.XLOOKUP(WB_cost[[#This Row],[Склад]]&amp;WB_cost[[#This Row],[Тип поставки]],StatTbl[Join],StatTbl[Status])</f>
        <v>Игнорируем</v>
      </c>
    </row>
    <row r="2773" spans="4:15" x14ac:dyDescent="0.45">
      <c r="D2773" t="s">
        <v>289</v>
      </c>
      <c r="E2773" t="s">
        <v>65</v>
      </c>
      <c r="F2773" t="s">
        <v>108</v>
      </c>
      <c r="M2773" t="b">
        <v>0</v>
      </c>
      <c r="N2773" t="b">
        <v>1</v>
      </c>
      <c r="O2773" t="str">
        <f>_xlfn.XLOOKUP(WB_cost[[#This Row],[Склад]]&amp;WB_cost[[#This Row],[Тип поставки]],StatTbl[Join],StatTbl[Status])</f>
        <v>Игнорируем</v>
      </c>
    </row>
    <row r="2774" spans="4:15" x14ac:dyDescent="0.45">
      <c r="D2774" t="s">
        <v>353</v>
      </c>
      <c r="E2774" t="s">
        <v>65</v>
      </c>
      <c r="F2774" t="s">
        <v>108</v>
      </c>
      <c r="M2774" t="b">
        <v>0</v>
      </c>
      <c r="N2774" t="b">
        <v>1</v>
      </c>
      <c r="O2774" t="str">
        <f>_xlfn.XLOOKUP(WB_cost[[#This Row],[Склад]]&amp;WB_cost[[#This Row],[Тип поставки]],StatTbl[Join],StatTbl[Status])</f>
        <v>Игнорируем</v>
      </c>
    </row>
    <row r="2775" spans="4:15" x14ac:dyDescent="0.45">
      <c r="D2775" t="s">
        <v>354</v>
      </c>
      <c r="E2775" t="s">
        <v>65</v>
      </c>
      <c r="F2775" t="s">
        <v>108</v>
      </c>
      <c r="M2775" t="b">
        <v>0</v>
      </c>
      <c r="N2775" t="b">
        <v>1</v>
      </c>
      <c r="O2775" t="str">
        <f>_xlfn.XLOOKUP(WB_cost[[#This Row],[Склад]]&amp;WB_cost[[#This Row],[Тип поставки]],StatTbl[Join],StatTbl[Status])</f>
        <v>Игнорируем</v>
      </c>
    </row>
    <row r="2776" spans="4:15" x14ac:dyDescent="0.45">
      <c r="D2776" t="s">
        <v>357</v>
      </c>
      <c r="E2776" t="s">
        <v>65</v>
      </c>
      <c r="F2776" t="s">
        <v>108</v>
      </c>
      <c r="M2776" t="b">
        <v>0</v>
      </c>
      <c r="N2776" t="b">
        <v>1</v>
      </c>
      <c r="O2776" t="str">
        <f>_xlfn.XLOOKUP(WB_cost[[#This Row],[Склад]]&amp;WB_cost[[#This Row],[Тип поставки]],StatTbl[Join],StatTbl[Status])</f>
        <v>Игнорируем</v>
      </c>
    </row>
    <row r="2777" spans="4:15" x14ac:dyDescent="0.45">
      <c r="D2777" t="s">
        <v>358</v>
      </c>
      <c r="E2777" t="s">
        <v>65</v>
      </c>
      <c r="F2777" t="s">
        <v>108</v>
      </c>
      <c r="M2777" t="b">
        <v>0</v>
      </c>
      <c r="N2777" t="b">
        <v>1</v>
      </c>
      <c r="O2777" t="str">
        <f>_xlfn.XLOOKUP(WB_cost[[#This Row],[Склад]]&amp;WB_cost[[#This Row],[Тип поставки]],StatTbl[Join],StatTbl[Status])</f>
        <v>Игнорируем</v>
      </c>
    </row>
    <row r="2778" spans="4:15" x14ac:dyDescent="0.45">
      <c r="D2778" t="s">
        <v>359</v>
      </c>
      <c r="E2778" t="s">
        <v>65</v>
      </c>
      <c r="F2778" t="s">
        <v>108</v>
      </c>
      <c r="M2778" t="b">
        <v>0</v>
      </c>
      <c r="N2778" t="b">
        <v>1</v>
      </c>
      <c r="O2778" t="str">
        <f>_xlfn.XLOOKUP(WB_cost[[#This Row],[Склад]]&amp;WB_cost[[#This Row],[Тип поставки]],StatTbl[Join],StatTbl[Status])</f>
        <v>Игнорируем</v>
      </c>
    </row>
    <row r="2779" spans="4:15" x14ac:dyDescent="0.45">
      <c r="D2779" t="s">
        <v>260</v>
      </c>
      <c r="E2779" t="s">
        <v>65</v>
      </c>
      <c r="F2779" t="s">
        <v>6</v>
      </c>
      <c r="M2779" t="b">
        <v>0</v>
      </c>
      <c r="N2779" t="b">
        <v>1</v>
      </c>
      <c r="O2779" t="str">
        <f>_xlfn.XLOOKUP(WB_cost[[#This Row],[Склад]]&amp;WB_cost[[#This Row],[Тип поставки]],StatTbl[Join],StatTbl[Status])</f>
        <v>Игнорируем</v>
      </c>
    </row>
    <row r="2780" spans="4:15" x14ac:dyDescent="0.45">
      <c r="D2780" t="s">
        <v>261</v>
      </c>
      <c r="E2780" t="s">
        <v>65</v>
      </c>
      <c r="F2780" t="s">
        <v>6</v>
      </c>
      <c r="M2780" t="b">
        <v>0</v>
      </c>
      <c r="N2780" t="b">
        <v>1</v>
      </c>
      <c r="O2780" t="str">
        <f>_xlfn.XLOOKUP(WB_cost[[#This Row],[Склад]]&amp;WB_cost[[#This Row],[Тип поставки]],StatTbl[Join],StatTbl[Status])</f>
        <v>Игнорируем</v>
      </c>
    </row>
    <row r="2781" spans="4:15" x14ac:dyDescent="0.45">
      <c r="D2781" t="s">
        <v>262</v>
      </c>
      <c r="E2781" t="s">
        <v>65</v>
      </c>
      <c r="F2781" t="s">
        <v>6</v>
      </c>
      <c r="M2781" t="b">
        <v>0</v>
      </c>
      <c r="N2781" t="b">
        <v>1</v>
      </c>
      <c r="O2781" t="str">
        <f>_xlfn.XLOOKUP(WB_cost[[#This Row],[Склад]]&amp;WB_cost[[#This Row],[Тип поставки]],StatTbl[Join],StatTbl[Status])</f>
        <v>Игнорируем</v>
      </c>
    </row>
    <row r="2782" spans="4:15" x14ac:dyDescent="0.45">
      <c r="D2782" t="s">
        <v>263</v>
      </c>
      <c r="E2782" t="s">
        <v>65</v>
      </c>
      <c r="F2782" t="s">
        <v>6</v>
      </c>
      <c r="M2782" t="b">
        <v>0</v>
      </c>
      <c r="N2782" t="b">
        <v>1</v>
      </c>
      <c r="O2782" t="str">
        <f>_xlfn.XLOOKUP(WB_cost[[#This Row],[Склад]]&amp;WB_cost[[#This Row],[Тип поставки]],StatTbl[Join],StatTbl[Status])</f>
        <v>Игнорируем</v>
      </c>
    </row>
    <row r="2783" spans="4:15" x14ac:dyDescent="0.45">
      <c r="D2783" t="s">
        <v>264</v>
      </c>
      <c r="E2783" t="s">
        <v>65</v>
      </c>
      <c r="F2783" t="s">
        <v>6</v>
      </c>
      <c r="M2783" t="b">
        <v>0</v>
      </c>
      <c r="N2783" t="b">
        <v>1</v>
      </c>
      <c r="O2783" t="str">
        <f>_xlfn.XLOOKUP(WB_cost[[#This Row],[Склад]]&amp;WB_cost[[#This Row],[Тип поставки]],StatTbl[Join],StatTbl[Status])</f>
        <v>Игнорируем</v>
      </c>
    </row>
    <row r="2784" spans="4:15" x14ac:dyDescent="0.45">
      <c r="D2784" t="s">
        <v>285</v>
      </c>
      <c r="E2784" t="s">
        <v>65</v>
      </c>
      <c r="F2784" t="s">
        <v>6</v>
      </c>
      <c r="M2784" t="b">
        <v>0</v>
      </c>
      <c r="N2784" t="b">
        <v>1</v>
      </c>
      <c r="O2784" t="str">
        <f>_xlfn.XLOOKUP(WB_cost[[#This Row],[Склад]]&amp;WB_cost[[#This Row],[Тип поставки]],StatTbl[Join],StatTbl[Status])</f>
        <v>Игнорируем</v>
      </c>
    </row>
    <row r="2785" spans="4:15" x14ac:dyDescent="0.45">
      <c r="D2785" t="s">
        <v>286</v>
      </c>
      <c r="E2785" t="s">
        <v>65</v>
      </c>
      <c r="F2785" t="s">
        <v>6</v>
      </c>
      <c r="M2785" t="b">
        <v>0</v>
      </c>
      <c r="N2785" t="b">
        <v>1</v>
      </c>
      <c r="O2785" t="str">
        <f>_xlfn.XLOOKUP(WB_cost[[#This Row],[Склад]]&amp;WB_cost[[#This Row],[Тип поставки]],StatTbl[Join],StatTbl[Status])</f>
        <v>Игнорируем</v>
      </c>
    </row>
    <row r="2786" spans="4:15" x14ac:dyDescent="0.45">
      <c r="D2786" t="s">
        <v>287</v>
      </c>
      <c r="E2786" t="s">
        <v>65</v>
      </c>
      <c r="F2786" t="s">
        <v>6</v>
      </c>
      <c r="M2786" t="b">
        <v>0</v>
      </c>
      <c r="N2786" t="b">
        <v>1</v>
      </c>
      <c r="O2786" t="str">
        <f>_xlfn.XLOOKUP(WB_cost[[#This Row],[Склад]]&amp;WB_cost[[#This Row],[Тип поставки]],StatTbl[Join],StatTbl[Status])</f>
        <v>Игнорируем</v>
      </c>
    </row>
    <row r="2787" spans="4:15" x14ac:dyDescent="0.45">
      <c r="D2787" t="s">
        <v>288</v>
      </c>
      <c r="E2787" t="s">
        <v>65</v>
      </c>
      <c r="F2787" t="s">
        <v>6</v>
      </c>
      <c r="M2787" t="b">
        <v>0</v>
      </c>
      <c r="N2787" t="b">
        <v>1</v>
      </c>
      <c r="O2787" t="str">
        <f>_xlfn.XLOOKUP(WB_cost[[#This Row],[Склад]]&amp;WB_cost[[#This Row],[Тип поставки]],StatTbl[Join],StatTbl[Status])</f>
        <v>Игнорируем</v>
      </c>
    </row>
    <row r="2788" spans="4:15" x14ac:dyDescent="0.45">
      <c r="D2788" t="s">
        <v>289</v>
      </c>
      <c r="E2788" t="s">
        <v>65</v>
      </c>
      <c r="F2788" t="s">
        <v>6</v>
      </c>
      <c r="M2788" t="b">
        <v>0</v>
      </c>
      <c r="N2788" t="b">
        <v>1</v>
      </c>
      <c r="O2788" t="str">
        <f>_xlfn.XLOOKUP(WB_cost[[#This Row],[Склад]]&amp;WB_cost[[#This Row],[Тип поставки]],StatTbl[Join],StatTbl[Status])</f>
        <v>Игнорируем</v>
      </c>
    </row>
    <row r="2789" spans="4:15" x14ac:dyDescent="0.45">
      <c r="D2789" t="s">
        <v>353</v>
      </c>
      <c r="E2789" t="s">
        <v>65</v>
      </c>
      <c r="F2789" t="s">
        <v>6</v>
      </c>
      <c r="M2789" t="b">
        <v>0</v>
      </c>
      <c r="N2789" t="b">
        <v>1</v>
      </c>
      <c r="O2789" t="str">
        <f>_xlfn.XLOOKUP(WB_cost[[#This Row],[Склад]]&amp;WB_cost[[#This Row],[Тип поставки]],StatTbl[Join],StatTbl[Status])</f>
        <v>Игнорируем</v>
      </c>
    </row>
    <row r="2790" spans="4:15" x14ac:dyDescent="0.45">
      <c r="D2790" t="s">
        <v>354</v>
      </c>
      <c r="E2790" t="s">
        <v>65</v>
      </c>
      <c r="F2790" t="s">
        <v>6</v>
      </c>
      <c r="M2790" t="b">
        <v>0</v>
      </c>
      <c r="N2790" t="b">
        <v>1</v>
      </c>
      <c r="O2790" t="str">
        <f>_xlfn.XLOOKUP(WB_cost[[#This Row],[Склад]]&amp;WB_cost[[#This Row],[Тип поставки]],StatTbl[Join],StatTbl[Status])</f>
        <v>Игнорируем</v>
      </c>
    </row>
    <row r="2791" spans="4:15" x14ac:dyDescent="0.45">
      <c r="D2791" t="s">
        <v>357</v>
      </c>
      <c r="E2791" t="s">
        <v>65</v>
      </c>
      <c r="F2791" t="s">
        <v>6</v>
      </c>
      <c r="M2791" t="b">
        <v>0</v>
      </c>
      <c r="N2791" t="b">
        <v>1</v>
      </c>
      <c r="O2791" t="str">
        <f>_xlfn.XLOOKUP(WB_cost[[#This Row],[Склад]]&amp;WB_cost[[#This Row],[Тип поставки]],StatTbl[Join],StatTbl[Status])</f>
        <v>Игнорируем</v>
      </c>
    </row>
    <row r="2792" spans="4:15" x14ac:dyDescent="0.45">
      <c r="D2792" t="s">
        <v>358</v>
      </c>
      <c r="E2792" t="s">
        <v>65</v>
      </c>
      <c r="F2792" t="s">
        <v>6</v>
      </c>
      <c r="M2792" t="b">
        <v>0</v>
      </c>
      <c r="N2792" t="b">
        <v>1</v>
      </c>
      <c r="O2792" t="str">
        <f>_xlfn.XLOOKUP(WB_cost[[#This Row],[Склад]]&amp;WB_cost[[#This Row],[Тип поставки]],StatTbl[Join],StatTbl[Status])</f>
        <v>Игнорируем</v>
      </c>
    </row>
    <row r="2793" spans="4:15" x14ac:dyDescent="0.45">
      <c r="D2793" t="s">
        <v>359</v>
      </c>
      <c r="E2793" t="s">
        <v>65</v>
      </c>
      <c r="F2793" t="s">
        <v>6</v>
      </c>
      <c r="M2793" t="b">
        <v>0</v>
      </c>
      <c r="N2793" t="b">
        <v>1</v>
      </c>
      <c r="O2793" t="str">
        <f>_xlfn.XLOOKUP(WB_cost[[#This Row],[Склад]]&amp;WB_cost[[#This Row],[Тип поставки]],StatTbl[Join],StatTbl[Status])</f>
        <v>Игнорируем</v>
      </c>
    </row>
    <row r="2794" spans="4:15" x14ac:dyDescent="0.45">
      <c r="D2794" t="s">
        <v>260</v>
      </c>
      <c r="E2794" t="s">
        <v>66</v>
      </c>
      <c r="F2794" t="s">
        <v>107</v>
      </c>
      <c r="M2794" t="b">
        <v>1</v>
      </c>
      <c r="N2794" t="b">
        <v>1</v>
      </c>
      <c r="O2794" t="str">
        <f>_xlfn.XLOOKUP(WB_cost[[#This Row],[Склад]]&amp;WB_cost[[#This Row],[Тип поставки]],StatTbl[Join],StatTbl[Status])</f>
        <v>Игнорируем</v>
      </c>
    </row>
    <row r="2795" spans="4:15" x14ac:dyDescent="0.45">
      <c r="D2795" t="s">
        <v>261</v>
      </c>
      <c r="E2795" t="s">
        <v>66</v>
      </c>
      <c r="F2795" t="s">
        <v>107</v>
      </c>
      <c r="M2795" t="b">
        <v>1</v>
      </c>
      <c r="N2795" t="b">
        <v>1</v>
      </c>
      <c r="O2795" t="str">
        <f>_xlfn.XLOOKUP(WB_cost[[#This Row],[Склад]]&amp;WB_cost[[#This Row],[Тип поставки]],StatTbl[Join],StatTbl[Status])</f>
        <v>Игнорируем</v>
      </c>
    </row>
    <row r="2796" spans="4:15" x14ac:dyDescent="0.45">
      <c r="D2796" t="s">
        <v>262</v>
      </c>
      <c r="E2796" t="s">
        <v>66</v>
      </c>
      <c r="F2796" t="s">
        <v>107</v>
      </c>
      <c r="M2796" t="b">
        <v>1</v>
      </c>
      <c r="N2796" t="b">
        <v>1</v>
      </c>
      <c r="O2796" t="str">
        <f>_xlfn.XLOOKUP(WB_cost[[#This Row],[Склад]]&amp;WB_cost[[#This Row],[Тип поставки]],StatTbl[Join],StatTbl[Status])</f>
        <v>Игнорируем</v>
      </c>
    </row>
    <row r="2797" spans="4:15" x14ac:dyDescent="0.45">
      <c r="D2797" t="s">
        <v>263</v>
      </c>
      <c r="E2797" t="s">
        <v>66</v>
      </c>
      <c r="F2797" t="s">
        <v>107</v>
      </c>
      <c r="M2797" t="b">
        <v>1</v>
      </c>
      <c r="N2797" t="b">
        <v>1</v>
      </c>
      <c r="O2797" t="str">
        <f>_xlfn.XLOOKUP(WB_cost[[#This Row],[Склад]]&amp;WB_cost[[#This Row],[Тип поставки]],StatTbl[Join],StatTbl[Status])</f>
        <v>Игнорируем</v>
      </c>
    </row>
    <row r="2798" spans="4:15" x14ac:dyDescent="0.45">
      <c r="D2798" t="s">
        <v>264</v>
      </c>
      <c r="E2798" t="s">
        <v>66</v>
      </c>
      <c r="F2798" t="s">
        <v>107</v>
      </c>
      <c r="M2798" t="b">
        <v>1</v>
      </c>
      <c r="N2798" t="b">
        <v>1</v>
      </c>
      <c r="O2798" t="str">
        <f>_xlfn.XLOOKUP(WB_cost[[#This Row],[Склад]]&amp;WB_cost[[#This Row],[Тип поставки]],StatTbl[Join],StatTbl[Status])</f>
        <v>Игнорируем</v>
      </c>
    </row>
    <row r="2799" spans="4:15" x14ac:dyDescent="0.45">
      <c r="D2799" t="s">
        <v>285</v>
      </c>
      <c r="E2799" t="s">
        <v>66</v>
      </c>
      <c r="F2799" t="s">
        <v>107</v>
      </c>
      <c r="M2799" t="b">
        <v>1</v>
      </c>
      <c r="N2799" t="b">
        <v>1</v>
      </c>
      <c r="O2799" t="str">
        <f>_xlfn.XLOOKUP(WB_cost[[#This Row],[Склад]]&amp;WB_cost[[#This Row],[Тип поставки]],StatTbl[Join],StatTbl[Status])</f>
        <v>Игнорируем</v>
      </c>
    </row>
    <row r="2800" spans="4:15" x14ac:dyDescent="0.45">
      <c r="D2800" t="s">
        <v>286</v>
      </c>
      <c r="E2800" t="s">
        <v>66</v>
      </c>
      <c r="F2800" t="s">
        <v>107</v>
      </c>
      <c r="M2800" t="b">
        <v>1</v>
      </c>
      <c r="N2800" t="b">
        <v>1</v>
      </c>
      <c r="O2800" t="str">
        <f>_xlfn.XLOOKUP(WB_cost[[#This Row],[Склад]]&amp;WB_cost[[#This Row],[Тип поставки]],StatTbl[Join],StatTbl[Status])</f>
        <v>Игнорируем</v>
      </c>
    </row>
    <row r="2801" spans="4:15" x14ac:dyDescent="0.45">
      <c r="D2801" t="s">
        <v>287</v>
      </c>
      <c r="E2801" t="s">
        <v>66</v>
      </c>
      <c r="F2801" t="s">
        <v>107</v>
      </c>
      <c r="M2801" t="b">
        <v>1</v>
      </c>
      <c r="N2801" t="b">
        <v>1</v>
      </c>
      <c r="O2801" t="str">
        <f>_xlfn.XLOOKUP(WB_cost[[#This Row],[Склад]]&amp;WB_cost[[#This Row],[Тип поставки]],StatTbl[Join],StatTbl[Status])</f>
        <v>Игнорируем</v>
      </c>
    </row>
    <row r="2802" spans="4:15" x14ac:dyDescent="0.45">
      <c r="D2802" t="s">
        <v>288</v>
      </c>
      <c r="E2802" t="s">
        <v>66</v>
      </c>
      <c r="F2802" t="s">
        <v>107</v>
      </c>
      <c r="M2802" t="b">
        <v>1</v>
      </c>
      <c r="N2802" t="b">
        <v>1</v>
      </c>
      <c r="O2802" t="str">
        <f>_xlfn.XLOOKUP(WB_cost[[#This Row],[Склад]]&amp;WB_cost[[#This Row],[Тип поставки]],StatTbl[Join],StatTbl[Status])</f>
        <v>Игнорируем</v>
      </c>
    </row>
    <row r="2803" spans="4:15" x14ac:dyDescent="0.45">
      <c r="D2803" t="s">
        <v>289</v>
      </c>
      <c r="E2803" t="s">
        <v>66</v>
      </c>
      <c r="F2803" t="s">
        <v>107</v>
      </c>
      <c r="M2803" t="b">
        <v>1</v>
      </c>
      <c r="N2803" t="b">
        <v>1</v>
      </c>
      <c r="O2803" t="str">
        <f>_xlfn.XLOOKUP(WB_cost[[#This Row],[Склад]]&amp;WB_cost[[#This Row],[Тип поставки]],StatTbl[Join],StatTbl[Status])</f>
        <v>Игнорируем</v>
      </c>
    </row>
    <row r="2804" spans="4:15" x14ac:dyDescent="0.45">
      <c r="D2804" t="s">
        <v>353</v>
      </c>
      <c r="E2804" t="s">
        <v>66</v>
      </c>
      <c r="F2804" t="s">
        <v>107</v>
      </c>
      <c r="M2804" t="b">
        <v>1</v>
      </c>
      <c r="N2804" t="b">
        <v>1</v>
      </c>
      <c r="O2804" t="str">
        <f>_xlfn.XLOOKUP(WB_cost[[#This Row],[Склад]]&amp;WB_cost[[#This Row],[Тип поставки]],StatTbl[Join],StatTbl[Status])</f>
        <v>Игнорируем</v>
      </c>
    </row>
    <row r="2805" spans="4:15" x14ac:dyDescent="0.45">
      <c r="D2805" t="s">
        <v>354</v>
      </c>
      <c r="E2805" t="s">
        <v>66</v>
      </c>
      <c r="F2805" t="s">
        <v>107</v>
      </c>
      <c r="M2805" t="b">
        <v>1</v>
      </c>
      <c r="N2805" t="b">
        <v>1</v>
      </c>
      <c r="O2805" t="str">
        <f>_xlfn.XLOOKUP(WB_cost[[#This Row],[Склад]]&amp;WB_cost[[#This Row],[Тип поставки]],StatTbl[Join],StatTbl[Status])</f>
        <v>Игнорируем</v>
      </c>
    </row>
    <row r="2806" spans="4:15" x14ac:dyDescent="0.45">
      <c r="D2806" t="s">
        <v>357</v>
      </c>
      <c r="E2806" t="s">
        <v>66</v>
      </c>
      <c r="F2806" t="s">
        <v>107</v>
      </c>
      <c r="M2806" t="b">
        <v>1</v>
      </c>
      <c r="N2806" t="b">
        <v>1</v>
      </c>
      <c r="O2806" t="str">
        <f>_xlfn.XLOOKUP(WB_cost[[#This Row],[Склад]]&amp;WB_cost[[#This Row],[Тип поставки]],StatTbl[Join],StatTbl[Status])</f>
        <v>Игнорируем</v>
      </c>
    </row>
    <row r="2807" spans="4:15" x14ac:dyDescent="0.45">
      <c r="D2807" t="s">
        <v>358</v>
      </c>
      <c r="E2807" t="s">
        <v>66</v>
      </c>
      <c r="F2807" t="s">
        <v>107</v>
      </c>
      <c r="M2807" t="b">
        <v>1</v>
      </c>
      <c r="N2807" t="b">
        <v>1</v>
      </c>
      <c r="O2807" t="str">
        <f>_xlfn.XLOOKUP(WB_cost[[#This Row],[Склад]]&amp;WB_cost[[#This Row],[Тип поставки]],StatTbl[Join],StatTbl[Status])</f>
        <v>Игнорируем</v>
      </c>
    </row>
    <row r="2808" spans="4:15" x14ac:dyDescent="0.45">
      <c r="D2808" t="s">
        <v>359</v>
      </c>
      <c r="E2808" t="s">
        <v>66</v>
      </c>
      <c r="F2808" t="s">
        <v>107</v>
      </c>
      <c r="M2808" t="b">
        <v>1</v>
      </c>
      <c r="N2808" t="b">
        <v>1</v>
      </c>
      <c r="O2808" t="str">
        <f>_xlfn.XLOOKUP(WB_cost[[#This Row],[Склад]]&amp;WB_cost[[#This Row],[Тип поставки]],StatTbl[Join],StatTbl[Status])</f>
        <v>Игнорируем</v>
      </c>
    </row>
    <row r="2809" spans="4:15" x14ac:dyDescent="0.45">
      <c r="D2809" t="s">
        <v>260</v>
      </c>
      <c r="E2809" t="s">
        <v>66</v>
      </c>
      <c r="F2809" t="s">
        <v>108</v>
      </c>
      <c r="M2809" t="b">
        <v>0</v>
      </c>
      <c r="N2809" t="b">
        <v>1</v>
      </c>
      <c r="O2809" t="str">
        <f>_xlfn.XLOOKUP(WB_cost[[#This Row],[Склад]]&amp;WB_cost[[#This Row],[Тип поставки]],StatTbl[Join],StatTbl[Status])</f>
        <v>Игнорируем</v>
      </c>
    </row>
    <row r="2810" spans="4:15" x14ac:dyDescent="0.45">
      <c r="D2810" t="s">
        <v>261</v>
      </c>
      <c r="E2810" t="s">
        <v>66</v>
      </c>
      <c r="F2810" t="s">
        <v>108</v>
      </c>
      <c r="M2810" t="b">
        <v>0</v>
      </c>
      <c r="N2810" t="b">
        <v>1</v>
      </c>
      <c r="O2810" t="str">
        <f>_xlfn.XLOOKUP(WB_cost[[#This Row],[Склад]]&amp;WB_cost[[#This Row],[Тип поставки]],StatTbl[Join],StatTbl[Status])</f>
        <v>Игнорируем</v>
      </c>
    </row>
    <row r="2811" spans="4:15" x14ac:dyDescent="0.45">
      <c r="D2811" t="s">
        <v>262</v>
      </c>
      <c r="E2811" t="s">
        <v>66</v>
      </c>
      <c r="F2811" t="s">
        <v>108</v>
      </c>
      <c r="M2811" t="b">
        <v>0</v>
      </c>
      <c r="N2811" t="b">
        <v>1</v>
      </c>
      <c r="O2811" t="str">
        <f>_xlfn.XLOOKUP(WB_cost[[#This Row],[Склад]]&amp;WB_cost[[#This Row],[Тип поставки]],StatTbl[Join],StatTbl[Status])</f>
        <v>Игнорируем</v>
      </c>
    </row>
    <row r="2812" spans="4:15" x14ac:dyDescent="0.45">
      <c r="D2812" t="s">
        <v>263</v>
      </c>
      <c r="E2812" t="s">
        <v>66</v>
      </c>
      <c r="F2812" t="s">
        <v>108</v>
      </c>
      <c r="M2812" t="b">
        <v>0</v>
      </c>
      <c r="N2812" t="b">
        <v>1</v>
      </c>
      <c r="O2812" t="str">
        <f>_xlfn.XLOOKUP(WB_cost[[#This Row],[Склад]]&amp;WB_cost[[#This Row],[Тип поставки]],StatTbl[Join],StatTbl[Status])</f>
        <v>Игнорируем</v>
      </c>
    </row>
    <row r="2813" spans="4:15" x14ac:dyDescent="0.45">
      <c r="D2813" t="s">
        <v>264</v>
      </c>
      <c r="E2813" t="s">
        <v>66</v>
      </c>
      <c r="F2813" t="s">
        <v>108</v>
      </c>
      <c r="M2813" t="b">
        <v>0</v>
      </c>
      <c r="N2813" t="b">
        <v>1</v>
      </c>
      <c r="O2813" t="str">
        <f>_xlfn.XLOOKUP(WB_cost[[#This Row],[Склад]]&amp;WB_cost[[#This Row],[Тип поставки]],StatTbl[Join],StatTbl[Status])</f>
        <v>Игнорируем</v>
      </c>
    </row>
    <row r="2814" spans="4:15" x14ac:dyDescent="0.45">
      <c r="D2814" t="s">
        <v>285</v>
      </c>
      <c r="E2814" t="s">
        <v>66</v>
      </c>
      <c r="F2814" t="s">
        <v>108</v>
      </c>
      <c r="M2814" t="b">
        <v>0</v>
      </c>
      <c r="N2814" t="b">
        <v>1</v>
      </c>
      <c r="O2814" t="str">
        <f>_xlfn.XLOOKUP(WB_cost[[#This Row],[Склад]]&amp;WB_cost[[#This Row],[Тип поставки]],StatTbl[Join],StatTbl[Status])</f>
        <v>Игнорируем</v>
      </c>
    </row>
    <row r="2815" spans="4:15" x14ac:dyDescent="0.45">
      <c r="D2815" t="s">
        <v>286</v>
      </c>
      <c r="E2815" t="s">
        <v>66</v>
      </c>
      <c r="F2815" t="s">
        <v>108</v>
      </c>
      <c r="M2815" t="b">
        <v>0</v>
      </c>
      <c r="N2815" t="b">
        <v>1</v>
      </c>
      <c r="O2815" t="str">
        <f>_xlfn.XLOOKUP(WB_cost[[#This Row],[Склад]]&amp;WB_cost[[#This Row],[Тип поставки]],StatTbl[Join],StatTbl[Status])</f>
        <v>Игнорируем</v>
      </c>
    </row>
    <row r="2816" spans="4:15" x14ac:dyDescent="0.45">
      <c r="D2816" t="s">
        <v>287</v>
      </c>
      <c r="E2816" t="s">
        <v>66</v>
      </c>
      <c r="F2816" t="s">
        <v>108</v>
      </c>
      <c r="M2816" t="b">
        <v>0</v>
      </c>
      <c r="N2816" t="b">
        <v>1</v>
      </c>
      <c r="O2816" t="str">
        <f>_xlfn.XLOOKUP(WB_cost[[#This Row],[Склад]]&amp;WB_cost[[#This Row],[Тип поставки]],StatTbl[Join],StatTbl[Status])</f>
        <v>Игнорируем</v>
      </c>
    </row>
    <row r="2817" spans="4:15" x14ac:dyDescent="0.45">
      <c r="D2817" t="s">
        <v>288</v>
      </c>
      <c r="E2817" t="s">
        <v>66</v>
      </c>
      <c r="F2817" t="s">
        <v>108</v>
      </c>
      <c r="M2817" t="b">
        <v>0</v>
      </c>
      <c r="N2817" t="b">
        <v>1</v>
      </c>
      <c r="O2817" t="str">
        <f>_xlfn.XLOOKUP(WB_cost[[#This Row],[Склад]]&amp;WB_cost[[#This Row],[Тип поставки]],StatTbl[Join],StatTbl[Status])</f>
        <v>Игнорируем</v>
      </c>
    </row>
    <row r="2818" spans="4:15" x14ac:dyDescent="0.45">
      <c r="D2818" t="s">
        <v>289</v>
      </c>
      <c r="E2818" t="s">
        <v>66</v>
      </c>
      <c r="F2818" t="s">
        <v>108</v>
      </c>
      <c r="M2818" t="b">
        <v>0</v>
      </c>
      <c r="N2818" t="b">
        <v>1</v>
      </c>
      <c r="O2818" t="str">
        <f>_xlfn.XLOOKUP(WB_cost[[#This Row],[Склад]]&amp;WB_cost[[#This Row],[Тип поставки]],StatTbl[Join],StatTbl[Status])</f>
        <v>Игнорируем</v>
      </c>
    </row>
    <row r="2819" spans="4:15" x14ac:dyDescent="0.45">
      <c r="D2819" t="s">
        <v>353</v>
      </c>
      <c r="E2819" t="s">
        <v>66</v>
      </c>
      <c r="F2819" t="s">
        <v>108</v>
      </c>
      <c r="M2819" t="b">
        <v>0</v>
      </c>
      <c r="N2819" t="b">
        <v>1</v>
      </c>
      <c r="O2819" t="str">
        <f>_xlfn.XLOOKUP(WB_cost[[#This Row],[Склад]]&amp;WB_cost[[#This Row],[Тип поставки]],StatTbl[Join],StatTbl[Status])</f>
        <v>Игнорируем</v>
      </c>
    </row>
    <row r="2820" spans="4:15" x14ac:dyDescent="0.45">
      <c r="D2820" t="s">
        <v>354</v>
      </c>
      <c r="E2820" t="s">
        <v>66</v>
      </c>
      <c r="F2820" t="s">
        <v>108</v>
      </c>
      <c r="M2820" t="b">
        <v>0</v>
      </c>
      <c r="N2820" t="b">
        <v>1</v>
      </c>
      <c r="O2820" t="str">
        <f>_xlfn.XLOOKUP(WB_cost[[#This Row],[Склад]]&amp;WB_cost[[#This Row],[Тип поставки]],StatTbl[Join],StatTbl[Status])</f>
        <v>Игнорируем</v>
      </c>
    </row>
    <row r="2821" spans="4:15" x14ac:dyDescent="0.45">
      <c r="D2821" t="s">
        <v>357</v>
      </c>
      <c r="E2821" t="s">
        <v>66</v>
      </c>
      <c r="F2821" t="s">
        <v>108</v>
      </c>
      <c r="M2821" t="b">
        <v>0</v>
      </c>
      <c r="N2821" t="b">
        <v>1</v>
      </c>
      <c r="O2821" t="str">
        <f>_xlfn.XLOOKUP(WB_cost[[#This Row],[Склад]]&amp;WB_cost[[#This Row],[Тип поставки]],StatTbl[Join],StatTbl[Status])</f>
        <v>Игнорируем</v>
      </c>
    </row>
    <row r="2822" spans="4:15" x14ac:dyDescent="0.45">
      <c r="D2822" t="s">
        <v>358</v>
      </c>
      <c r="E2822" t="s">
        <v>66</v>
      </c>
      <c r="F2822" t="s">
        <v>108</v>
      </c>
      <c r="M2822" t="b">
        <v>0</v>
      </c>
      <c r="N2822" t="b">
        <v>1</v>
      </c>
      <c r="O2822" t="str">
        <f>_xlfn.XLOOKUP(WB_cost[[#This Row],[Склад]]&amp;WB_cost[[#This Row],[Тип поставки]],StatTbl[Join],StatTbl[Status])</f>
        <v>Игнорируем</v>
      </c>
    </row>
    <row r="2823" spans="4:15" x14ac:dyDescent="0.45">
      <c r="D2823" t="s">
        <v>359</v>
      </c>
      <c r="E2823" t="s">
        <v>66</v>
      </c>
      <c r="F2823" t="s">
        <v>108</v>
      </c>
      <c r="M2823" t="b">
        <v>0</v>
      </c>
      <c r="N2823" t="b">
        <v>1</v>
      </c>
      <c r="O2823" t="str">
        <f>_xlfn.XLOOKUP(WB_cost[[#This Row],[Склад]]&amp;WB_cost[[#This Row],[Тип поставки]],StatTbl[Join],StatTbl[Status])</f>
        <v>Игнорируем</v>
      </c>
    </row>
    <row r="2824" spans="4:15" x14ac:dyDescent="0.45">
      <c r="D2824" t="s">
        <v>260</v>
      </c>
      <c r="E2824" t="s">
        <v>66</v>
      </c>
      <c r="F2824" t="s">
        <v>6</v>
      </c>
      <c r="M2824" t="b">
        <v>0</v>
      </c>
      <c r="N2824" t="b">
        <v>1</v>
      </c>
      <c r="O2824" t="str">
        <f>_xlfn.XLOOKUP(WB_cost[[#This Row],[Склад]]&amp;WB_cost[[#This Row],[Тип поставки]],StatTbl[Join],StatTbl[Status])</f>
        <v>Игнорируем</v>
      </c>
    </row>
    <row r="2825" spans="4:15" x14ac:dyDescent="0.45">
      <c r="D2825" t="s">
        <v>261</v>
      </c>
      <c r="E2825" t="s">
        <v>66</v>
      </c>
      <c r="F2825" t="s">
        <v>6</v>
      </c>
      <c r="M2825" t="b">
        <v>0</v>
      </c>
      <c r="N2825" t="b">
        <v>1</v>
      </c>
      <c r="O2825" t="str">
        <f>_xlfn.XLOOKUP(WB_cost[[#This Row],[Склад]]&amp;WB_cost[[#This Row],[Тип поставки]],StatTbl[Join],StatTbl[Status])</f>
        <v>Игнорируем</v>
      </c>
    </row>
    <row r="2826" spans="4:15" x14ac:dyDescent="0.45">
      <c r="D2826" t="s">
        <v>262</v>
      </c>
      <c r="E2826" t="s">
        <v>66</v>
      </c>
      <c r="F2826" t="s">
        <v>6</v>
      </c>
      <c r="M2826" t="b">
        <v>0</v>
      </c>
      <c r="N2826" t="b">
        <v>1</v>
      </c>
      <c r="O2826" t="str">
        <f>_xlfn.XLOOKUP(WB_cost[[#This Row],[Склад]]&amp;WB_cost[[#This Row],[Тип поставки]],StatTbl[Join],StatTbl[Status])</f>
        <v>Игнорируем</v>
      </c>
    </row>
    <row r="2827" spans="4:15" x14ac:dyDescent="0.45">
      <c r="D2827" t="s">
        <v>263</v>
      </c>
      <c r="E2827" t="s">
        <v>66</v>
      </c>
      <c r="F2827" t="s">
        <v>6</v>
      </c>
      <c r="M2827" t="b">
        <v>0</v>
      </c>
      <c r="N2827" t="b">
        <v>1</v>
      </c>
      <c r="O2827" t="str">
        <f>_xlfn.XLOOKUP(WB_cost[[#This Row],[Склад]]&amp;WB_cost[[#This Row],[Тип поставки]],StatTbl[Join],StatTbl[Status])</f>
        <v>Игнорируем</v>
      </c>
    </row>
    <row r="2828" spans="4:15" x14ac:dyDescent="0.45">
      <c r="D2828" t="s">
        <v>264</v>
      </c>
      <c r="E2828" t="s">
        <v>66</v>
      </c>
      <c r="F2828" t="s">
        <v>6</v>
      </c>
      <c r="M2828" t="b">
        <v>0</v>
      </c>
      <c r="N2828" t="b">
        <v>1</v>
      </c>
      <c r="O2828" t="str">
        <f>_xlfn.XLOOKUP(WB_cost[[#This Row],[Склад]]&amp;WB_cost[[#This Row],[Тип поставки]],StatTbl[Join],StatTbl[Status])</f>
        <v>Игнорируем</v>
      </c>
    </row>
    <row r="2829" spans="4:15" x14ac:dyDescent="0.45">
      <c r="D2829" t="s">
        <v>285</v>
      </c>
      <c r="E2829" t="s">
        <v>66</v>
      </c>
      <c r="F2829" t="s">
        <v>6</v>
      </c>
      <c r="M2829" t="b">
        <v>0</v>
      </c>
      <c r="N2829" t="b">
        <v>1</v>
      </c>
      <c r="O2829" t="str">
        <f>_xlfn.XLOOKUP(WB_cost[[#This Row],[Склад]]&amp;WB_cost[[#This Row],[Тип поставки]],StatTbl[Join],StatTbl[Status])</f>
        <v>Игнорируем</v>
      </c>
    </row>
    <row r="2830" spans="4:15" x14ac:dyDescent="0.45">
      <c r="D2830" t="s">
        <v>286</v>
      </c>
      <c r="E2830" t="s">
        <v>66</v>
      </c>
      <c r="F2830" t="s">
        <v>6</v>
      </c>
      <c r="M2830" t="b">
        <v>0</v>
      </c>
      <c r="N2830" t="b">
        <v>1</v>
      </c>
      <c r="O2830" t="str">
        <f>_xlfn.XLOOKUP(WB_cost[[#This Row],[Склад]]&amp;WB_cost[[#This Row],[Тип поставки]],StatTbl[Join],StatTbl[Status])</f>
        <v>Игнорируем</v>
      </c>
    </row>
    <row r="2831" spans="4:15" x14ac:dyDescent="0.45">
      <c r="D2831" t="s">
        <v>287</v>
      </c>
      <c r="E2831" t="s">
        <v>66</v>
      </c>
      <c r="F2831" t="s">
        <v>6</v>
      </c>
      <c r="M2831" t="b">
        <v>0</v>
      </c>
      <c r="N2831" t="b">
        <v>1</v>
      </c>
      <c r="O2831" t="str">
        <f>_xlfn.XLOOKUP(WB_cost[[#This Row],[Склад]]&amp;WB_cost[[#This Row],[Тип поставки]],StatTbl[Join],StatTbl[Status])</f>
        <v>Игнорируем</v>
      </c>
    </row>
    <row r="2832" spans="4:15" x14ac:dyDescent="0.45">
      <c r="D2832" t="s">
        <v>288</v>
      </c>
      <c r="E2832" t="s">
        <v>66</v>
      </c>
      <c r="F2832" t="s">
        <v>6</v>
      </c>
      <c r="M2832" t="b">
        <v>0</v>
      </c>
      <c r="N2832" t="b">
        <v>1</v>
      </c>
      <c r="O2832" t="str">
        <f>_xlfn.XLOOKUP(WB_cost[[#This Row],[Склад]]&amp;WB_cost[[#This Row],[Тип поставки]],StatTbl[Join],StatTbl[Status])</f>
        <v>Игнорируем</v>
      </c>
    </row>
    <row r="2833" spans="4:15" x14ac:dyDescent="0.45">
      <c r="D2833" t="s">
        <v>289</v>
      </c>
      <c r="E2833" t="s">
        <v>66</v>
      </c>
      <c r="F2833" t="s">
        <v>6</v>
      </c>
      <c r="M2833" t="b">
        <v>0</v>
      </c>
      <c r="N2833" t="b">
        <v>1</v>
      </c>
      <c r="O2833" t="str">
        <f>_xlfn.XLOOKUP(WB_cost[[#This Row],[Склад]]&amp;WB_cost[[#This Row],[Тип поставки]],StatTbl[Join],StatTbl[Status])</f>
        <v>Игнорируем</v>
      </c>
    </row>
    <row r="2834" spans="4:15" x14ac:dyDescent="0.45">
      <c r="D2834" t="s">
        <v>353</v>
      </c>
      <c r="E2834" t="s">
        <v>66</v>
      </c>
      <c r="F2834" t="s">
        <v>6</v>
      </c>
      <c r="M2834" t="b">
        <v>0</v>
      </c>
      <c r="N2834" t="b">
        <v>1</v>
      </c>
      <c r="O2834" t="str">
        <f>_xlfn.XLOOKUP(WB_cost[[#This Row],[Склад]]&amp;WB_cost[[#This Row],[Тип поставки]],StatTbl[Join],StatTbl[Status])</f>
        <v>Игнорируем</v>
      </c>
    </row>
    <row r="2835" spans="4:15" x14ac:dyDescent="0.45">
      <c r="D2835" t="s">
        <v>354</v>
      </c>
      <c r="E2835" t="s">
        <v>66</v>
      </c>
      <c r="F2835" t="s">
        <v>6</v>
      </c>
      <c r="M2835" t="b">
        <v>0</v>
      </c>
      <c r="N2835" t="b">
        <v>1</v>
      </c>
      <c r="O2835" t="str">
        <f>_xlfn.XLOOKUP(WB_cost[[#This Row],[Склад]]&amp;WB_cost[[#This Row],[Тип поставки]],StatTbl[Join],StatTbl[Status])</f>
        <v>Игнорируем</v>
      </c>
    </row>
    <row r="2836" spans="4:15" x14ac:dyDescent="0.45">
      <c r="D2836" t="s">
        <v>357</v>
      </c>
      <c r="E2836" t="s">
        <v>66</v>
      </c>
      <c r="F2836" t="s">
        <v>6</v>
      </c>
      <c r="M2836" t="b">
        <v>0</v>
      </c>
      <c r="N2836" t="b">
        <v>1</v>
      </c>
      <c r="O2836" t="str">
        <f>_xlfn.XLOOKUP(WB_cost[[#This Row],[Склад]]&amp;WB_cost[[#This Row],[Тип поставки]],StatTbl[Join],StatTbl[Status])</f>
        <v>Игнорируем</v>
      </c>
    </row>
    <row r="2837" spans="4:15" x14ac:dyDescent="0.45">
      <c r="D2837" t="s">
        <v>358</v>
      </c>
      <c r="E2837" t="s">
        <v>66</v>
      </c>
      <c r="F2837" t="s">
        <v>6</v>
      </c>
      <c r="M2837" t="b">
        <v>0</v>
      </c>
      <c r="N2837" t="b">
        <v>1</v>
      </c>
      <c r="O2837" t="str">
        <f>_xlfn.XLOOKUP(WB_cost[[#This Row],[Склад]]&amp;WB_cost[[#This Row],[Тип поставки]],StatTbl[Join],StatTbl[Status])</f>
        <v>Игнорируем</v>
      </c>
    </row>
    <row r="2838" spans="4:15" x14ac:dyDescent="0.45">
      <c r="D2838" t="s">
        <v>359</v>
      </c>
      <c r="E2838" t="s">
        <v>66</v>
      </c>
      <c r="F2838" t="s">
        <v>6</v>
      </c>
      <c r="M2838" t="b">
        <v>0</v>
      </c>
      <c r="N2838" t="b">
        <v>1</v>
      </c>
      <c r="O2838" t="str">
        <f>_xlfn.XLOOKUP(WB_cost[[#This Row],[Склад]]&amp;WB_cost[[#This Row],[Тип поставки]],StatTbl[Join],StatTbl[Status])</f>
        <v>Игнорируем</v>
      </c>
    </row>
    <row r="2839" spans="4:15" x14ac:dyDescent="0.45">
      <c r="D2839" t="s">
        <v>260</v>
      </c>
      <c r="E2839" t="s">
        <v>67</v>
      </c>
      <c r="F2839" t="s">
        <v>107</v>
      </c>
      <c r="M2839" t="b">
        <v>1</v>
      </c>
      <c r="N2839" t="b">
        <v>1</v>
      </c>
      <c r="O2839" t="str">
        <f>_xlfn.XLOOKUP(WB_cost[[#This Row],[Склад]]&amp;WB_cost[[#This Row],[Тип поставки]],StatTbl[Join],StatTbl[Status])</f>
        <v>Игнорируем</v>
      </c>
    </row>
    <row r="2840" spans="4:15" x14ac:dyDescent="0.45">
      <c r="D2840" t="s">
        <v>261</v>
      </c>
      <c r="E2840" t="s">
        <v>67</v>
      </c>
      <c r="F2840" t="s">
        <v>107</v>
      </c>
      <c r="M2840" t="b">
        <v>1</v>
      </c>
      <c r="N2840" t="b">
        <v>1</v>
      </c>
      <c r="O2840" t="str">
        <f>_xlfn.XLOOKUP(WB_cost[[#This Row],[Склад]]&amp;WB_cost[[#This Row],[Тип поставки]],StatTbl[Join],StatTbl[Status])</f>
        <v>Игнорируем</v>
      </c>
    </row>
    <row r="2841" spans="4:15" x14ac:dyDescent="0.45">
      <c r="D2841" t="s">
        <v>262</v>
      </c>
      <c r="E2841" t="s">
        <v>67</v>
      </c>
      <c r="F2841" t="s">
        <v>107</v>
      </c>
      <c r="M2841" t="b">
        <v>1</v>
      </c>
      <c r="N2841" t="b">
        <v>1</v>
      </c>
      <c r="O2841" t="str">
        <f>_xlfn.XLOOKUP(WB_cost[[#This Row],[Склад]]&amp;WB_cost[[#This Row],[Тип поставки]],StatTbl[Join],StatTbl[Status])</f>
        <v>Игнорируем</v>
      </c>
    </row>
    <row r="2842" spans="4:15" x14ac:dyDescent="0.45">
      <c r="D2842" t="s">
        <v>263</v>
      </c>
      <c r="E2842" t="s">
        <v>67</v>
      </c>
      <c r="F2842" t="s">
        <v>107</v>
      </c>
      <c r="M2842" t="b">
        <v>1</v>
      </c>
      <c r="N2842" t="b">
        <v>1</v>
      </c>
      <c r="O2842" t="str">
        <f>_xlfn.XLOOKUP(WB_cost[[#This Row],[Склад]]&amp;WB_cost[[#This Row],[Тип поставки]],StatTbl[Join],StatTbl[Status])</f>
        <v>Игнорируем</v>
      </c>
    </row>
    <row r="2843" spans="4:15" x14ac:dyDescent="0.45">
      <c r="D2843" t="s">
        <v>264</v>
      </c>
      <c r="E2843" t="s">
        <v>67</v>
      </c>
      <c r="F2843" t="s">
        <v>107</v>
      </c>
      <c r="M2843" t="b">
        <v>1</v>
      </c>
      <c r="N2843" t="b">
        <v>1</v>
      </c>
      <c r="O2843" t="str">
        <f>_xlfn.XLOOKUP(WB_cost[[#This Row],[Склад]]&amp;WB_cost[[#This Row],[Тип поставки]],StatTbl[Join],StatTbl[Status])</f>
        <v>Игнорируем</v>
      </c>
    </row>
    <row r="2844" spans="4:15" x14ac:dyDescent="0.45">
      <c r="D2844" t="s">
        <v>285</v>
      </c>
      <c r="E2844" t="s">
        <v>67</v>
      </c>
      <c r="F2844" t="s">
        <v>107</v>
      </c>
      <c r="M2844" t="b">
        <v>1</v>
      </c>
      <c r="N2844" t="b">
        <v>1</v>
      </c>
      <c r="O2844" t="str">
        <f>_xlfn.XLOOKUP(WB_cost[[#This Row],[Склад]]&amp;WB_cost[[#This Row],[Тип поставки]],StatTbl[Join],StatTbl[Status])</f>
        <v>Игнорируем</v>
      </c>
    </row>
    <row r="2845" spans="4:15" x14ac:dyDescent="0.45">
      <c r="D2845" t="s">
        <v>286</v>
      </c>
      <c r="E2845" t="s">
        <v>67</v>
      </c>
      <c r="F2845" t="s">
        <v>107</v>
      </c>
      <c r="M2845" t="b">
        <v>1</v>
      </c>
      <c r="N2845" t="b">
        <v>1</v>
      </c>
      <c r="O2845" t="str">
        <f>_xlfn.XLOOKUP(WB_cost[[#This Row],[Склад]]&amp;WB_cost[[#This Row],[Тип поставки]],StatTbl[Join],StatTbl[Status])</f>
        <v>Игнорируем</v>
      </c>
    </row>
    <row r="2846" spans="4:15" x14ac:dyDescent="0.45">
      <c r="D2846" t="s">
        <v>287</v>
      </c>
      <c r="E2846" t="s">
        <v>67</v>
      </c>
      <c r="F2846" t="s">
        <v>107</v>
      </c>
      <c r="M2846" t="b">
        <v>1</v>
      </c>
      <c r="N2846" t="b">
        <v>1</v>
      </c>
      <c r="O2846" t="str">
        <f>_xlfn.XLOOKUP(WB_cost[[#This Row],[Склад]]&amp;WB_cost[[#This Row],[Тип поставки]],StatTbl[Join],StatTbl[Status])</f>
        <v>Игнорируем</v>
      </c>
    </row>
    <row r="2847" spans="4:15" x14ac:dyDescent="0.45">
      <c r="D2847" t="s">
        <v>288</v>
      </c>
      <c r="E2847" t="s">
        <v>67</v>
      </c>
      <c r="F2847" t="s">
        <v>107</v>
      </c>
      <c r="M2847" t="b">
        <v>1</v>
      </c>
      <c r="N2847" t="b">
        <v>1</v>
      </c>
      <c r="O2847" t="str">
        <f>_xlfn.XLOOKUP(WB_cost[[#This Row],[Склад]]&amp;WB_cost[[#This Row],[Тип поставки]],StatTbl[Join],StatTbl[Status])</f>
        <v>Игнорируем</v>
      </c>
    </row>
    <row r="2848" spans="4:15" x14ac:dyDescent="0.45">
      <c r="D2848" t="s">
        <v>289</v>
      </c>
      <c r="E2848" t="s">
        <v>67</v>
      </c>
      <c r="F2848" t="s">
        <v>107</v>
      </c>
      <c r="M2848" t="b">
        <v>1</v>
      </c>
      <c r="N2848" t="b">
        <v>1</v>
      </c>
      <c r="O2848" t="str">
        <f>_xlfn.XLOOKUP(WB_cost[[#This Row],[Склад]]&amp;WB_cost[[#This Row],[Тип поставки]],StatTbl[Join],StatTbl[Status])</f>
        <v>Игнорируем</v>
      </c>
    </row>
    <row r="2849" spans="4:15" x14ac:dyDescent="0.45">
      <c r="D2849" t="s">
        <v>353</v>
      </c>
      <c r="E2849" t="s">
        <v>67</v>
      </c>
      <c r="F2849" t="s">
        <v>107</v>
      </c>
      <c r="M2849" t="b">
        <v>1</v>
      </c>
      <c r="N2849" t="b">
        <v>1</v>
      </c>
      <c r="O2849" t="str">
        <f>_xlfn.XLOOKUP(WB_cost[[#This Row],[Склад]]&amp;WB_cost[[#This Row],[Тип поставки]],StatTbl[Join],StatTbl[Status])</f>
        <v>Игнорируем</v>
      </c>
    </row>
    <row r="2850" spans="4:15" x14ac:dyDescent="0.45">
      <c r="D2850" t="s">
        <v>354</v>
      </c>
      <c r="E2850" t="s">
        <v>67</v>
      </c>
      <c r="F2850" t="s">
        <v>107</v>
      </c>
      <c r="M2850" t="b">
        <v>1</v>
      </c>
      <c r="N2850" t="b">
        <v>1</v>
      </c>
      <c r="O2850" t="str">
        <f>_xlfn.XLOOKUP(WB_cost[[#This Row],[Склад]]&amp;WB_cost[[#This Row],[Тип поставки]],StatTbl[Join],StatTbl[Status])</f>
        <v>Игнорируем</v>
      </c>
    </row>
    <row r="2851" spans="4:15" x14ac:dyDescent="0.45">
      <c r="D2851" t="s">
        <v>357</v>
      </c>
      <c r="E2851" t="s">
        <v>67</v>
      </c>
      <c r="F2851" t="s">
        <v>107</v>
      </c>
      <c r="M2851" t="b">
        <v>1</v>
      </c>
      <c r="N2851" t="b">
        <v>1</v>
      </c>
      <c r="O2851" t="str">
        <f>_xlfn.XLOOKUP(WB_cost[[#This Row],[Склад]]&amp;WB_cost[[#This Row],[Тип поставки]],StatTbl[Join],StatTbl[Status])</f>
        <v>Игнорируем</v>
      </c>
    </row>
    <row r="2852" spans="4:15" x14ac:dyDescent="0.45">
      <c r="D2852" t="s">
        <v>358</v>
      </c>
      <c r="E2852" t="s">
        <v>67</v>
      </c>
      <c r="F2852" t="s">
        <v>107</v>
      </c>
      <c r="M2852" t="b">
        <v>1</v>
      </c>
      <c r="N2852" t="b">
        <v>1</v>
      </c>
      <c r="O2852" t="str">
        <f>_xlfn.XLOOKUP(WB_cost[[#This Row],[Склад]]&amp;WB_cost[[#This Row],[Тип поставки]],StatTbl[Join],StatTbl[Status])</f>
        <v>Игнорируем</v>
      </c>
    </row>
    <row r="2853" spans="4:15" x14ac:dyDescent="0.45">
      <c r="D2853" t="s">
        <v>359</v>
      </c>
      <c r="E2853" t="s">
        <v>67</v>
      </c>
      <c r="F2853" t="s">
        <v>107</v>
      </c>
      <c r="M2853" t="b">
        <v>1</v>
      </c>
      <c r="N2853" t="b">
        <v>1</v>
      </c>
      <c r="O2853" t="str">
        <f>_xlfn.XLOOKUP(WB_cost[[#This Row],[Склад]]&amp;WB_cost[[#This Row],[Тип поставки]],StatTbl[Join],StatTbl[Status])</f>
        <v>Игнорируем</v>
      </c>
    </row>
    <row r="2854" spans="4:15" x14ac:dyDescent="0.45">
      <c r="D2854" t="s">
        <v>260</v>
      </c>
      <c r="E2854" t="s">
        <v>67</v>
      </c>
      <c r="F2854" t="s">
        <v>108</v>
      </c>
      <c r="M2854" t="b">
        <v>0</v>
      </c>
      <c r="N2854" t="b">
        <v>1</v>
      </c>
      <c r="O2854" t="str">
        <f>_xlfn.XLOOKUP(WB_cost[[#This Row],[Склад]]&amp;WB_cost[[#This Row],[Тип поставки]],StatTbl[Join],StatTbl[Status])</f>
        <v>Игнорируем</v>
      </c>
    </row>
    <row r="2855" spans="4:15" x14ac:dyDescent="0.45">
      <c r="D2855" t="s">
        <v>261</v>
      </c>
      <c r="E2855" t="s">
        <v>67</v>
      </c>
      <c r="F2855" t="s">
        <v>108</v>
      </c>
      <c r="M2855" t="b">
        <v>0</v>
      </c>
      <c r="N2855" t="b">
        <v>1</v>
      </c>
      <c r="O2855" t="str">
        <f>_xlfn.XLOOKUP(WB_cost[[#This Row],[Склад]]&amp;WB_cost[[#This Row],[Тип поставки]],StatTbl[Join],StatTbl[Status])</f>
        <v>Игнорируем</v>
      </c>
    </row>
    <row r="2856" spans="4:15" x14ac:dyDescent="0.45">
      <c r="D2856" t="s">
        <v>262</v>
      </c>
      <c r="E2856" t="s">
        <v>67</v>
      </c>
      <c r="F2856" t="s">
        <v>108</v>
      </c>
      <c r="M2856" t="b">
        <v>0</v>
      </c>
      <c r="N2856" t="b">
        <v>1</v>
      </c>
      <c r="O2856" t="str">
        <f>_xlfn.XLOOKUP(WB_cost[[#This Row],[Склад]]&amp;WB_cost[[#This Row],[Тип поставки]],StatTbl[Join],StatTbl[Status])</f>
        <v>Игнорируем</v>
      </c>
    </row>
    <row r="2857" spans="4:15" x14ac:dyDescent="0.45">
      <c r="D2857" t="s">
        <v>263</v>
      </c>
      <c r="E2857" t="s">
        <v>67</v>
      </c>
      <c r="F2857" t="s">
        <v>108</v>
      </c>
      <c r="M2857" t="b">
        <v>0</v>
      </c>
      <c r="N2857" t="b">
        <v>1</v>
      </c>
      <c r="O2857" t="str">
        <f>_xlfn.XLOOKUP(WB_cost[[#This Row],[Склад]]&amp;WB_cost[[#This Row],[Тип поставки]],StatTbl[Join],StatTbl[Status])</f>
        <v>Игнорируем</v>
      </c>
    </row>
    <row r="2858" spans="4:15" x14ac:dyDescent="0.45">
      <c r="D2858" t="s">
        <v>264</v>
      </c>
      <c r="E2858" t="s">
        <v>67</v>
      </c>
      <c r="F2858" t="s">
        <v>108</v>
      </c>
      <c r="M2858" t="b">
        <v>0</v>
      </c>
      <c r="N2858" t="b">
        <v>1</v>
      </c>
      <c r="O2858" t="str">
        <f>_xlfn.XLOOKUP(WB_cost[[#This Row],[Склад]]&amp;WB_cost[[#This Row],[Тип поставки]],StatTbl[Join],StatTbl[Status])</f>
        <v>Игнорируем</v>
      </c>
    </row>
    <row r="2859" spans="4:15" x14ac:dyDescent="0.45">
      <c r="D2859" t="s">
        <v>285</v>
      </c>
      <c r="E2859" t="s">
        <v>67</v>
      </c>
      <c r="F2859" t="s">
        <v>108</v>
      </c>
      <c r="M2859" t="b">
        <v>0</v>
      </c>
      <c r="N2859" t="b">
        <v>1</v>
      </c>
      <c r="O2859" t="str">
        <f>_xlfn.XLOOKUP(WB_cost[[#This Row],[Склад]]&amp;WB_cost[[#This Row],[Тип поставки]],StatTbl[Join],StatTbl[Status])</f>
        <v>Игнорируем</v>
      </c>
    </row>
    <row r="2860" spans="4:15" x14ac:dyDescent="0.45">
      <c r="D2860" t="s">
        <v>286</v>
      </c>
      <c r="E2860" t="s">
        <v>67</v>
      </c>
      <c r="F2860" t="s">
        <v>108</v>
      </c>
      <c r="M2860" t="b">
        <v>0</v>
      </c>
      <c r="N2860" t="b">
        <v>1</v>
      </c>
      <c r="O2860" t="str">
        <f>_xlfn.XLOOKUP(WB_cost[[#This Row],[Склад]]&amp;WB_cost[[#This Row],[Тип поставки]],StatTbl[Join],StatTbl[Status])</f>
        <v>Игнорируем</v>
      </c>
    </row>
    <row r="2861" spans="4:15" x14ac:dyDescent="0.45">
      <c r="D2861" t="s">
        <v>287</v>
      </c>
      <c r="E2861" t="s">
        <v>67</v>
      </c>
      <c r="F2861" t="s">
        <v>108</v>
      </c>
      <c r="M2861" t="b">
        <v>0</v>
      </c>
      <c r="N2861" t="b">
        <v>1</v>
      </c>
      <c r="O2861" t="str">
        <f>_xlfn.XLOOKUP(WB_cost[[#This Row],[Склад]]&amp;WB_cost[[#This Row],[Тип поставки]],StatTbl[Join],StatTbl[Status])</f>
        <v>Игнорируем</v>
      </c>
    </row>
    <row r="2862" spans="4:15" x14ac:dyDescent="0.45">
      <c r="D2862" t="s">
        <v>288</v>
      </c>
      <c r="E2862" t="s">
        <v>67</v>
      </c>
      <c r="F2862" t="s">
        <v>108</v>
      </c>
      <c r="M2862" t="b">
        <v>0</v>
      </c>
      <c r="N2862" t="b">
        <v>1</v>
      </c>
      <c r="O2862" t="str">
        <f>_xlfn.XLOOKUP(WB_cost[[#This Row],[Склад]]&amp;WB_cost[[#This Row],[Тип поставки]],StatTbl[Join],StatTbl[Status])</f>
        <v>Игнорируем</v>
      </c>
    </row>
    <row r="2863" spans="4:15" x14ac:dyDescent="0.45">
      <c r="D2863" t="s">
        <v>289</v>
      </c>
      <c r="E2863" t="s">
        <v>67</v>
      </c>
      <c r="F2863" t="s">
        <v>108</v>
      </c>
      <c r="M2863" t="b">
        <v>0</v>
      </c>
      <c r="N2863" t="b">
        <v>1</v>
      </c>
      <c r="O2863" t="str">
        <f>_xlfn.XLOOKUP(WB_cost[[#This Row],[Склад]]&amp;WB_cost[[#This Row],[Тип поставки]],StatTbl[Join],StatTbl[Status])</f>
        <v>Игнорируем</v>
      </c>
    </row>
    <row r="2864" spans="4:15" x14ac:dyDescent="0.45">
      <c r="D2864" t="s">
        <v>353</v>
      </c>
      <c r="E2864" t="s">
        <v>67</v>
      </c>
      <c r="F2864" t="s">
        <v>108</v>
      </c>
      <c r="M2864" t="b">
        <v>0</v>
      </c>
      <c r="N2864" t="b">
        <v>1</v>
      </c>
      <c r="O2864" t="str">
        <f>_xlfn.XLOOKUP(WB_cost[[#This Row],[Склад]]&amp;WB_cost[[#This Row],[Тип поставки]],StatTbl[Join],StatTbl[Status])</f>
        <v>Игнорируем</v>
      </c>
    </row>
    <row r="2865" spans="4:15" x14ac:dyDescent="0.45">
      <c r="D2865" t="s">
        <v>354</v>
      </c>
      <c r="E2865" t="s">
        <v>67</v>
      </c>
      <c r="F2865" t="s">
        <v>108</v>
      </c>
      <c r="M2865" t="b">
        <v>0</v>
      </c>
      <c r="N2865" t="b">
        <v>1</v>
      </c>
      <c r="O2865" t="str">
        <f>_xlfn.XLOOKUP(WB_cost[[#This Row],[Склад]]&amp;WB_cost[[#This Row],[Тип поставки]],StatTbl[Join],StatTbl[Status])</f>
        <v>Игнорируем</v>
      </c>
    </row>
    <row r="2866" spans="4:15" x14ac:dyDescent="0.45">
      <c r="D2866" t="s">
        <v>357</v>
      </c>
      <c r="E2866" t="s">
        <v>67</v>
      </c>
      <c r="F2866" t="s">
        <v>108</v>
      </c>
      <c r="M2866" t="b">
        <v>0</v>
      </c>
      <c r="N2866" t="b">
        <v>1</v>
      </c>
      <c r="O2866" t="str">
        <f>_xlfn.XLOOKUP(WB_cost[[#This Row],[Склад]]&amp;WB_cost[[#This Row],[Тип поставки]],StatTbl[Join],StatTbl[Status])</f>
        <v>Игнорируем</v>
      </c>
    </row>
    <row r="2867" spans="4:15" x14ac:dyDescent="0.45">
      <c r="D2867" t="s">
        <v>358</v>
      </c>
      <c r="E2867" t="s">
        <v>67</v>
      </c>
      <c r="F2867" t="s">
        <v>108</v>
      </c>
      <c r="M2867" t="b">
        <v>0</v>
      </c>
      <c r="N2867" t="b">
        <v>1</v>
      </c>
      <c r="O2867" t="str">
        <f>_xlfn.XLOOKUP(WB_cost[[#This Row],[Склад]]&amp;WB_cost[[#This Row],[Тип поставки]],StatTbl[Join],StatTbl[Status])</f>
        <v>Игнорируем</v>
      </c>
    </row>
    <row r="2868" spans="4:15" x14ac:dyDescent="0.45">
      <c r="D2868" t="s">
        <v>359</v>
      </c>
      <c r="E2868" t="s">
        <v>67</v>
      </c>
      <c r="F2868" t="s">
        <v>108</v>
      </c>
      <c r="M2868" t="b">
        <v>0</v>
      </c>
      <c r="N2868" t="b">
        <v>1</v>
      </c>
      <c r="O2868" t="str">
        <f>_xlfn.XLOOKUP(WB_cost[[#This Row],[Склад]]&amp;WB_cost[[#This Row],[Тип поставки]],StatTbl[Join],StatTbl[Status])</f>
        <v>Игнорируем</v>
      </c>
    </row>
    <row r="2869" spans="4:15" x14ac:dyDescent="0.45">
      <c r="D2869" t="s">
        <v>260</v>
      </c>
      <c r="E2869" t="s">
        <v>67</v>
      </c>
      <c r="F2869" t="s">
        <v>6</v>
      </c>
      <c r="M2869" t="b">
        <v>0</v>
      </c>
      <c r="N2869" t="b">
        <v>1</v>
      </c>
      <c r="O2869" t="str">
        <f>_xlfn.XLOOKUP(WB_cost[[#This Row],[Склад]]&amp;WB_cost[[#This Row],[Тип поставки]],StatTbl[Join],StatTbl[Status])</f>
        <v>Игнорируем</v>
      </c>
    </row>
    <row r="2870" spans="4:15" x14ac:dyDescent="0.45">
      <c r="D2870" t="s">
        <v>261</v>
      </c>
      <c r="E2870" t="s">
        <v>67</v>
      </c>
      <c r="F2870" t="s">
        <v>6</v>
      </c>
      <c r="M2870" t="b">
        <v>0</v>
      </c>
      <c r="N2870" t="b">
        <v>1</v>
      </c>
      <c r="O2870" t="str">
        <f>_xlfn.XLOOKUP(WB_cost[[#This Row],[Склад]]&amp;WB_cost[[#This Row],[Тип поставки]],StatTbl[Join],StatTbl[Status])</f>
        <v>Игнорируем</v>
      </c>
    </row>
    <row r="2871" spans="4:15" x14ac:dyDescent="0.45">
      <c r="D2871" t="s">
        <v>262</v>
      </c>
      <c r="E2871" t="s">
        <v>67</v>
      </c>
      <c r="F2871" t="s">
        <v>6</v>
      </c>
      <c r="M2871" t="b">
        <v>0</v>
      </c>
      <c r="N2871" t="b">
        <v>1</v>
      </c>
      <c r="O2871" t="str">
        <f>_xlfn.XLOOKUP(WB_cost[[#This Row],[Склад]]&amp;WB_cost[[#This Row],[Тип поставки]],StatTbl[Join],StatTbl[Status])</f>
        <v>Игнорируем</v>
      </c>
    </row>
    <row r="2872" spans="4:15" x14ac:dyDescent="0.45">
      <c r="D2872" t="s">
        <v>263</v>
      </c>
      <c r="E2872" t="s">
        <v>67</v>
      </c>
      <c r="F2872" t="s">
        <v>6</v>
      </c>
      <c r="M2872" t="b">
        <v>0</v>
      </c>
      <c r="N2872" t="b">
        <v>1</v>
      </c>
      <c r="O2872" t="str">
        <f>_xlfn.XLOOKUP(WB_cost[[#This Row],[Склад]]&amp;WB_cost[[#This Row],[Тип поставки]],StatTbl[Join],StatTbl[Status])</f>
        <v>Игнорируем</v>
      </c>
    </row>
    <row r="2873" spans="4:15" x14ac:dyDescent="0.45">
      <c r="D2873" t="s">
        <v>264</v>
      </c>
      <c r="E2873" t="s">
        <v>67</v>
      </c>
      <c r="F2873" t="s">
        <v>6</v>
      </c>
      <c r="M2873" t="b">
        <v>0</v>
      </c>
      <c r="N2873" t="b">
        <v>1</v>
      </c>
      <c r="O2873" t="str">
        <f>_xlfn.XLOOKUP(WB_cost[[#This Row],[Склад]]&amp;WB_cost[[#This Row],[Тип поставки]],StatTbl[Join],StatTbl[Status])</f>
        <v>Игнорируем</v>
      </c>
    </row>
    <row r="2874" spans="4:15" x14ac:dyDescent="0.45">
      <c r="D2874" t="s">
        <v>285</v>
      </c>
      <c r="E2874" t="s">
        <v>67</v>
      </c>
      <c r="F2874" t="s">
        <v>6</v>
      </c>
      <c r="M2874" t="b">
        <v>0</v>
      </c>
      <c r="N2874" t="b">
        <v>1</v>
      </c>
      <c r="O2874" t="str">
        <f>_xlfn.XLOOKUP(WB_cost[[#This Row],[Склад]]&amp;WB_cost[[#This Row],[Тип поставки]],StatTbl[Join],StatTbl[Status])</f>
        <v>Игнорируем</v>
      </c>
    </row>
    <row r="2875" spans="4:15" x14ac:dyDescent="0.45">
      <c r="D2875" t="s">
        <v>286</v>
      </c>
      <c r="E2875" t="s">
        <v>67</v>
      </c>
      <c r="F2875" t="s">
        <v>6</v>
      </c>
      <c r="M2875" t="b">
        <v>0</v>
      </c>
      <c r="N2875" t="b">
        <v>1</v>
      </c>
      <c r="O2875" t="str">
        <f>_xlfn.XLOOKUP(WB_cost[[#This Row],[Склад]]&amp;WB_cost[[#This Row],[Тип поставки]],StatTbl[Join],StatTbl[Status])</f>
        <v>Игнорируем</v>
      </c>
    </row>
    <row r="2876" spans="4:15" x14ac:dyDescent="0.45">
      <c r="D2876" t="s">
        <v>287</v>
      </c>
      <c r="E2876" t="s">
        <v>67</v>
      </c>
      <c r="F2876" t="s">
        <v>6</v>
      </c>
      <c r="M2876" t="b">
        <v>0</v>
      </c>
      <c r="N2876" t="b">
        <v>1</v>
      </c>
      <c r="O2876" t="str">
        <f>_xlfn.XLOOKUP(WB_cost[[#This Row],[Склад]]&amp;WB_cost[[#This Row],[Тип поставки]],StatTbl[Join],StatTbl[Status])</f>
        <v>Игнорируем</v>
      </c>
    </row>
    <row r="2877" spans="4:15" x14ac:dyDescent="0.45">
      <c r="D2877" t="s">
        <v>288</v>
      </c>
      <c r="E2877" t="s">
        <v>67</v>
      </c>
      <c r="F2877" t="s">
        <v>6</v>
      </c>
      <c r="M2877" t="b">
        <v>0</v>
      </c>
      <c r="N2877" t="b">
        <v>1</v>
      </c>
      <c r="O2877" t="str">
        <f>_xlfn.XLOOKUP(WB_cost[[#This Row],[Склад]]&amp;WB_cost[[#This Row],[Тип поставки]],StatTbl[Join],StatTbl[Status])</f>
        <v>Игнорируем</v>
      </c>
    </row>
    <row r="2878" spans="4:15" x14ac:dyDescent="0.45">
      <c r="D2878" t="s">
        <v>289</v>
      </c>
      <c r="E2878" t="s">
        <v>67</v>
      </c>
      <c r="F2878" t="s">
        <v>6</v>
      </c>
      <c r="M2878" t="b">
        <v>0</v>
      </c>
      <c r="N2878" t="b">
        <v>1</v>
      </c>
      <c r="O2878" t="str">
        <f>_xlfn.XLOOKUP(WB_cost[[#This Row],[Склад]]&amp;WB_cost[[#This Row],[Тип поставки]],StatTbl[Join],StatTbl[Status])</f>
        <v>Игнорируем</v>
      </c>
    </row>
    <row r="2879" spans="4:15" x14ac:dyDescent="0.45">
      <c r="D2879" t="s">
        <v>353</v>
      </c>
      <c r="E2879" t="s">
        <v>67</v>
      </c>
      <c r="F2879" t="s">
        <v>6</v>
      </c>
      <c r="M2879" t="b">
        <v>0</v>
      </c>
      <c r="N2879" t="b">
        <v>1</v>
      </c>
      <c r="O2879" t="str">
        <f>_xlfn.XLOOKUP(WB_cost[[#This Row],[Склад]]&amp;WB_cost[[#This Row],[Тип поставки]],StatTbl[Join],StatTbl[Status])</f>
        <v>Игнорируем</v>
      </c>
    </row>
    <row r="2880" spans="4:15" x14ac:dyDescent="0.45">
      <c r="D2880" t="s">
        <v>354</v>
      </c>
      <c r="E2880" t="s">
        <v>67</v>
      </c>
      <c r="F2880" t="s">
        <v>6</v>
      </c>
      <c r="M2880" t="b">
        <v>0</v>
      </c>
      <c r="N2880" t="b">
        <v>1</v>
      </c>
      <c r="O2880" t="str">
        <f>_xlfn.XLOOKUP(WB_cost[[#This Row],[Склад]]&amp;WB_cost[[#This Row],[Тип поставки]],StatTbl[Join],StatTbl[Status])</f>
        <v>Игнорируем</v>
      </c>
    </row>
    <row r="2881" spans="4:15" x14ac:dyDescent="0.45">
      <c r="D2881" t="s">
        <v>357</v>
      </c>
      <c r="E2881" t="s">
        <v>67</v>
      </c>
      <c r="F2881" t="s">
        <v>6</v>
      </c>
      <c r="M2881" t="b">
        <v>0</v>
      </c>
      <c r="N2881" t="b">
        <v>1</v>
      </c>
      <c r="O2881" t="str">
        <f>_xlfn.XLOOKUP(WB_cost[[#This Row],[Склад]]&amp;WB_cost[[#This Row],[Тип поставки]],StatTbl[Join],StatTbl[Status])</f>
        <v>Игнорируем</v>
      </c>
    </row>
    <row r="2882" spans="4:15" x14ac:dyDescent="0.45">
      <c r="D2882" t="s">
        <v>358</v>
      </c>
      <c r="E2882" t="s">
        <v>67</v>
      </c>
      <c r="F2882" t="s">
        <v>6</v>
      </c>
      <c r="M2882" t="b">
        <v>0</v>
      </c>
      <c r="N2882" t="b">
        <v>1</v>
      </c>
      <c r="O2882" t="str">
        <f>_xlfn.XLOOKUP(WB_cost[[#This Row],[Склад]]&amp;WB_cost[[#This Row],[Тип поставки]],StatTbl[Join],StatTbl[Status])</f>
        <v>Игнорируем</v>
      </c>
    </row>
    <row r="2883" spans="4:15" x14ac:dyDescent="0.45">
      <c r="D2883" t="s">
        <v>359</v>
      </c>
      <c r="E2883" t="s">
        <v>67</v>
      </c>
      <c r="F2883" t="s">
        <v>6</v>
      </c>
      <c r="M2883" t="b">
        <v>0</v>
      </c>
      <c r="N2883" t="b">
        <v>1</v>
      </c>
      <c r="O2883" t="str">
        <f>_xlfn.XLOOKUP(WB_cost[[#This Row],[Склад]]&amp;WB_cost[[#This Row],[Тип поставки]],StatTbl[Join],StatTbl[Status])</f>
        <v>Игнорируем</v>
      </c>
    </row>
    <row r="2884" spans="4:15" x14ac:dyDescent="0.45">
      <c r="D2884" t="s">
        <v>260</v>
      </c>
      <c r="E2884" t="s">
        <v>68</v>
      </c>
      <c r="F2884" t="s">
        <v>107</v>
      </c>
      <c r="M2884" t="b">
        <v>1</v>
      </c>
      <c r="N2884" t="b">
        <v>1</v>
      </c>
      <c r="O2884" t="str">
        <f>_xlfn.XLOOKUP(WB_cost[[#This Row],[Склад]]&amp;WB_cost[[#This Row],[Тип поставки]],StatTbl[Join],StatTbl[Status])</f>
        <v>Игнорируем</v>
      </c>
    </row>
    <row r="2885" spans="4:15" x14ac:dyDescent="0.45">
      <c r="D2885" t="s">
        <v>261</v>
      </c>
      <c r="E2885" t="s">
        <v>68</v>
      </c>
      <c r="F2885" t="s">
        <v>107</v>
      </c>
      <c r="M2885" t="b">
        <v>1</v>
      </c>
      <c r="N2885" t="b">
        <v>1</v>
      </c>
      <c r="O2885" t="str">
        <f>_xlfn.XLOOKUP(WB_cost[[#This Row],[Склад]]&amp;WB_cost[[#This Row],[Тип поставки]],StatTbl[Join],StatTbl[Status])</f>
        <v>Игнорируем</v>
      </c>
    </row>
    <row r="2886" spans="4:15" x14ac:dyDescent="0.45">
      <c r="D2886" t="s">
        <v>262</v>
      </c>
      <c r="E2886" t="s">
        <v>68</v>
      </c>
      <c r="F2886" t="s">
        <v>107</v>
      </c>
      <c r="M2886" t="b">
        <v>1</v>
      </c>
      <c r="N2886" t="b">
        <v>1</v>
      </c>
      <c r="O2886" t="str">
        <f>_xlfn.XLOOKUP(WB_cost[[#This Row],[Склад]]&amp;WB_cost[[#This Row],[Тип поставки]],StatTbl[Join],StatTbl[Status])</f>
        <v>Игнорируем</v>
      </c>
    </row>
    <row r="2887" spans="4:15" x14ac:dyDescent="0.45">
      <c r="D2887" t="s">
        <v>263</v>
      </c>
      <c r="E2887" t="s">
        <v>68</v>
      </c>
      <c r="F2887" t="s">
        <v>107</v>
      </c>
      <c r="M2887" t="b">
        <v>1</v>
      </c>
      <c r="N2887" t="b">
        <v>1</v>
      </c>
      <c r="O2887" t="str">
        <f>_xlfn.XLOOKUP(WB_cost[[#This Row],[Склад]]&amp;WB_cost[[#This Row],[Тип поставки]],StatTbl[Join],StatTbl[Status])</f>
        <v>Игнорируем</v>
      </c>
    </row>
    <row r="2888" spans="4:15" x14ac:dyDescent="0.45">
      <c r="D2888" t="s">
        <v>264</v>
      </c>
      <c r="E2888" t="s">
        <v>68</v>
      </c>
      <c r="F2888" t="s">
        <v>107</v>
      </c>
      <c r="M2888" t="b">
        <v>1</v>
      </c>
      <c r="N2888" t="b">
        <v>1</v>
      </c>
      <c r="O2888" t="str">
        <f>_xlfn.XLOOKUP(WB_cost[[#This Row],[Склад]]&amp;WB_cost[[#This Row],[Тип поставки]],StatTbl[Join],StatTbl[Status])</f>
        <v>Игнорируем</v>
      </c>
    </row>
    <row r="2889" spans="4:15" x14ac:dyDescent="0.45">
      <c r="D2889" t="s">
        <v>285</v>
      </c>
      <c r="E2889" t="s">
        <v>68</v>
      </c>
      <c r="F2889" t="s">
        <v>107</v>
      </c>
      <c r="M2889" t="b">
        <v>1</v>
      </c>
      <c r="N2889" t="b">
        <v>1</v>
      </c>
      <c r="O2889" t="str">
        <f>_xlfn.XLOOKUP(WB_cost[[#This Row],[Склад]]&amp;WB_cost[[#This Row],[Тип поставки]],StatTbl[Join],StatTbl[Status])</f>
        <v>Игнорируем</v>
      </c>
    </row>
    <row r="2890" spans="4:15" x14ac:dyDescent="0.45">
      <c r="D2890" t="s">
        <v>286</v>
      </c>
      <c r="E2890" t="s">
        <v>68</v>
      </c>
      <c r="F2890" t="s">
        <v>107</v>
      </c>
      <c r="M2890" t="b">
        <v>1</v>
      </c>
      <c r="N2890" t="b">
        <v>1</v>
      </c>
      <c r="O2890" t="str">
        <f>_xlfn.XLOOKUP(WB_cost[[#This Row],[Склад]]&amp;WB_cost[[#This Row],[Тип поставки]],StatTbl[Join],StatTbl[Status])</f>
        <v>Игнорируем</v>
      </c>
    </row>
    <row r="2891" spans="4:15" x14ac:dyDescent="0.45">
      <c r="D2891" t="s">
        <v>287</v>
      </c>
      <c r="E2891" t="s">
        <v>68</v>
      </c>
      <c r="F2891" t="s">
        <v>107</v>
      </c>
      <c r="M2891" t="b">
        <v>1</v>
      </c>
      <c r="N2891" t="b">
        <v>1</v>
      </c>
      <c r="O2891" t="str">
        <f>_xlfn.XLOOKUP(WB_cost[[#This Row],[Склад]]&amp;WB_cost[[#This Row],[Тип поставки]],StatTbl[Join],StatTbl[Status])</f>
        <v>Игнорируем</v>
      </c>
    </row>
    <row r="2892" spans="4:15" x14ac:dyDescent="0.45">
      <c r="D2892" t="s">
        <v>288</v>
      </c>
      <c r="E2892" t="s">
        <v>68</v>
      </c>
      <c r="F2892" t="s">
        <v>107</v>
      </c>
      <c r="M2892" t="b">
        <v>1</v>
      </c>
      <c r="N2892" t="b">
        <v>1</v>
      </c>
      <c r="O2892" t="str">
        <f>_xlfn.XLOOKUP(WB_cost[[#This Row],[Склад]]&amp;WB_cost[[#This Row],[Тип поставки]],StatTbl[Join],StatTbl[Status])</f>
        <v>Игнорируем</v>
      </c>
    </row>
    <row r="2893" spans="4:15" x14ac:dyDescent="0.45">
      <c r="D2893" t="s">
        <v>289</v>
      </c>
      <c r="E2893" t="s">
        <v>68</v>
      </c>
      <c r="F2893" t="s">
        <v>107</v>
      </c>
      <c r="M2893" t="b">
        <v>1</v>
      </c>
      <c r="N2893" t="b">
        <v>1</v>
      </c>
      <c r="O2893" t="str">
        <f>_xlfn.XLOOKUP(WB_cost[[#This Row],[Склад]]&amp;WB_cost[[#This Row],[Тип поставки]],StatTbl[Join],StatTbl[Status])</f>
        <v>Игнорируем</v>
      </c>
    </row>
    <row r="2894" spans="4:15" x14ac:dyDescent="0.45">
      <c r="D2894" t="s">
        <v>353</v>
      </c>
      <c r="E2894" t="s">
        <v>68</v>
      </c>
      <c r="F2894" t="s">
        <v>107</v>
      </c>
      <c r="M2894" t="b">
        <v>1</v>
      </c>
      <c r="N2894" t="b">
        <v>1</v>
      </c>
      <c r="O2894" t="str">
        <f>_xlfn.XLOOKUP(WB_cost[[#This Row],[Склад]]&amp;WB_cost[[#This Row],[Тип поставки]],StatTbl[Join],StatTbl[Status])</f>
        <v>Игнорируем</v>
      </c>
    </row>
    <row r="2895" spans="4:15" x14ac:dyDescent="0.45">
      <c r="D2895" t="s">
        <v>354</v>
      </c>
      <c r="E2895" t="s">
        <v>68</v>
      </c>
      <c r="F2895" t="s">
        <v>107</v>
      </c>
      <c r="M2895" t="b">
        <v>1</v>
      </c>
      <c r="N2895" t="b">
        <v>1</v>
      </c>
      <c r="O2895" t="str">
        <f>_xlfn.XLOOKUP(WB_cost[[#This Row],[Склад]]&amp;WB_cost[[#This Row],[Тип поставки]],StatTbl[Join],StatTbl[Status])</f>
        <v>Игнорируем</v>
      </c>
    </row>
    <row r="2896" spans="4:15" x14ac:dyDescent="0.45">
      <c r="D2896" t="s">
        <v>357</v>
      </c>
      <c r="E2896" t="s">
        <v>68</v>
      </c>
      <c r="F2896" t="s">
        <v>107</v>
      </c>
      <c r="M2896" t="b">
        <v>1</v>
      </c>
      <c r="N2896" t="b">
        <v>1</v>
      </c>
      <c r="O2896" t="str">
        <f>_xlfn.XLOOKUP(WB_cost[[#This Row],[Склад]]&amp;WB_cost[[#This Row],[Тип поставки]],StatTbl[Join],StatTbl[Status])</f>
        <v>Игнорируем</v>
      </c>
    </row>
    <row r="2897" spans="4:15" x14ac:dyDescent="0.45">
      <c r="D2897" t="s">
        <v>358</v>
      </c>
      <c r="E2897" t="s">
        <v>68</v>
      </c>
      <c r="F2897" t="s">
        <v>107</v>
      </c>
      <c r="M2897" t="b">
        <v>1</v>
      </c>
      <c r="N2897" t="b">
        <v>1</v>
      </c>
      <c r="O2897" t="str">
        <f>_xlfn.XLOOKUP(WB_cost[[#This Row],[Склад]]&amp;WB_cost[[#This Row],[Тип поставки]],StatTbl[Join],StatTbl[Status])</f>
        <v>Игнорируем</v>
      </c>
    </row>
    <row r="2898" spans="4:15" x14ac:dyDescent="0.45">
      <c r="D2898" t="s">
        <v>359</v>
      </c>
      <c r="E2898" t="s">
        <v>68</v>
      </c>
      <c r="F2898" t="s">
        <v>107</v>
      </c>
      <c r="M2898" t="b">
        <v>1</v>
      </c>
      <c r="N2898" t="b">
        <v>1</v>
      </c>
      <c r="O2898" t="str">
        <f>_xlfn.XLOOKUP(WB_cost[[#This Row],[Склад]]&amp;WB_cost[[#This Row],[Тип поставки]],StatTbl[Join],StatTbl[Status])</f>
        <v>Игнорируем</v>
      </c>
    </row>
    <row r="2899" spans="4:15" x14ac:dyDescent="0.45">
      <c r="D2899" t="s">
        <v>260</v>
      </c>
      <c r="E2899" t="s">
        <v>68</v>
      </c>
      <c r="F2899" t="s">
        <v>108</v>
      </c>
      <c r="M2899" t="b">
        <v>0</v>
      </c>
      <c r="N2899" t="b">
        <v>1</v>
      </c>
      <c r="O2899" t="str">
        <f>_xlfn.XLOOKUP(WB_cost[[#This Row],[Склад]]&amp;WB_cost[[#This Row],[Тип поставки]],StatTbl[Join],StatTbl[Status])</f>
        <v>Игнорируем</v>
      </c>
    </row>
    <row r="2900" spans="4:15" x14ac:dyDescent="0.45">
      <c r="D2900" t="s">
        <v>261</v>
      </c>
      <c r="E2900" t="s">
        <v>68</v>
      </c>
      <c r="F2900" t="s">
        <v>108</v>
      </c>
      <c r="M2900" t="b">
        <v>0</v>
      </c>
      <c r="N2900" t="b">
        <v>1</v>
      </c>
      <c r="O2900" t="str">
        <f>_xlfn.XLOOKUP(WB_cost[[#This Row],[Склад]]&amp;WB_cost[[#This Row],[Тип поставки]],StatTbl[Join],StatTbl[Status])</f>
        <v>Игнорируем</v>
      </c>
    </row>
    <row r="2901" spans="4:15" x14ac:dyDescent="0.45">
      <c r="D2901" t="s">
        <v>262</v>
      </c>
      <c r="E2901" t="s">
        <v>68</v>
      </c>
      <c r="F2901" t="s">
        <v>108</v>
      </c>
      <c r="M2901" t="b">
        <v>0</v>
      </c>
      <c r="N2901" t="b">
        <v>1</v>
      </c>
      <c r="O2901" t="str">
        <f>_xlfn.XLOOKUP(WB_cost[[#This Row],[Склад]]&amp;WB_cost[[#This Row],[Тип поставки]],StatTbl[Join],StatTbl[Status])</f>
        <v>Игнорируем</v>
      </c>
    </row>
    <row r="2902" spans="4:15" x14ac:dyDescent="0.45">
      <c r="D2902" t="s">
        <v>263</v>
      </c>
      <c r="E2902" t="s">
        <v>68</v>
      </c>
      <c r="F2902" t="s">
        <v>108</v>
      </c>
      <c r="M2902" t="b">
        <v>0</v>
      </c>
      <c r="N2902" t="b">
        <v>1</v>
      </c>
      <c r="O2902" t="str">
        <f>_xlfn.XLOOKUP(WB_cost[[#This Row],[Склад]]&amp;WB_cost[[#This Row],[Тип поставки]],StatTbl[Join],StatTbl[Status])</f>
        <v>Игнорируем</v>
      </c>
    </row>
    <row r="2903" spans="4:15" x14ac:dyDescent="0.45">
      <c r="D2903" t="s">
        <v>264</v>
      </c>
      <c r="E2903" t="s">
        <v>68</v>
      </c>
      <c r="F2903" t="s">
        <v>108</v>
      </c>
      <c r="M2903" t="b">
        <v>0</v>
      </c>
      <c r="N2903" t="b">
        <v>1</v>
      </c>
      <c r="O2903" t="str">
        <f>_xlfn.XLOOKUP(WB_cost[[#This Row],[Склад]]&amp;WB_cost[[#This Row],[Тип поставки]],StatTbl[Join],StatTbl[Status])</f>
        <v>Игнорируем</v>
      </c>
    </row>
    <row r="2904" spans="4:15" x14ac:dyDescent="0.45">
      <c r="D2904" t="s">
        <v>285</v>
      </c>
      <c r="E2904" t="s">
        <v>68</v>
      </c>
      <c r="F2904" t="s">
        <v>108</v>
      </c>
      <c r="M2904" t="b">
        <v>0</v>
      </c>
      <c r="N2904" t="b">
        <v>1</v>
      </c>
      <c r="O2904" t="str">
        <f>_xlfn.XLOOKUP(WB_cost[[#This Row],[Склад]]&amp;WB_cost[[#This Row],[Тип поставки]],StatTbl[Join],StatTbl[Status])</f>
        <v>Игнорируем</v>
      </c>
    </row>
    <row r="2905" spans="4:15" x14ac:dyDescent="0.45">
      <c r="D2905" t="s">
        <v>286</v>
      </c>
      <c r="E2905" t="s">
        <v>68</v>
      </c>
      <c r="F2905" t="s">
        <v>108</v>
      </c>
      <c r="M2905" t="b">
        <v>0</v>
      </c>
      <c r="N2905" t="b">
        <v>1</v>
      </c>
      <c r="O2905" t="str">
        <f>_xlfn.XLOOKUP(WB_cost[[#This Row],[Склад]]&amp;WB_cost[[#This Row],[Тип поставки]],StatTbl[Join],StatTbl[Status])</f>
        <v>Игнорируем</v>
      </c>
    </row>
    <row r="2906" spans="4:15" x14ac:dyDescent="0.45">
      <c r="D2906" t="s">
        <v>287</v>
      </c>
      <c r="E2906" t="s">
        <v>68</v>
      </c>
      <c r="F2906" t="s">
        <v>108</v>
      </c>
      <c r="M2906" t="b">
        <v>0</v>
      </c>
      <c r="N2906" t="b">
        <v>1</v>
      </c>
      <c r="O2906" t="str">
        <f>_xlfn.XLOOKUP(WB_cost[[#This Row],[Склад]]&amp;WB_cost[[#This Row],[Тип поставки]],StatTbl[Join],StatTbl[Status])</f>
        <v>Игнорируем</v>
      </c>
    </row>
    <row r="2907" spans="4:15" x14ac:dyDescent="0.45">
      <c r="D2907" t="s">
        <v>288</v>
      </c>
      <c r="E2907" t="s">
        <v>68</v>
      </c>
      <c r="F2907" t="s">
        <v>108</v>
      </c>
      <c r="M2907" t="b">
        <v>0</v>
      </c>
      <c r="N2907" t="b">
        <v>1</v>
      </c>
      <c r="O2907" t="str">
        <f>_xlfn.XLOOKUP(WB_cost[[#This Row],[Склад]]&amp;WB_cost[[#This Row],[Тип поставки]],StatTbl[Join],StatTbl[Status])</f>
        <v>Игнорируем</v>
      </c>
    </row>
    <row r="2908" spans="4:15" x14ac:dyDescent="0.45">
      <c r="D2908" t="s">
        <v>289</v>
      </c>
      <c r="E2908" t="s">
        <v>68</v>
      </c>
      <c r="F2908" t="s">
        <v>108</v>
      </c>
      <c r="M2908" t="b">
        <v>0</v>
      </c>
      <c r="N2908" t="b">
        <v>1</v>
      </c>
      <c r="O2908" t="str">
        <f>_xlfn.XLOOKUP(WB_cost[[#This Row],[Склад]]&amp;WB_cost[[#This Row],[Тип поставки]],StatTbl[Join],StatTbl[Status])</f>
        <v>Игнорируем</v>
      </c>
    </row>
    <row r="2909" spans="4:15" x14ac:dyDescent="0.45">
      <c r="D2909" t="s">
        <v>353</v>
      </c>
      <c r="E2909" t="s">
        <v>68</v>
      </c>
      <c r="F2909" t="s">
        <v>108</v>
      </c>
      <c r="M2909" t="b">
        <v>0</v>
      </c>
      <c r="N2909" t="b">
        <v>1</v>
      </c>
      <c r="O2909" t="str">
        <f>_xlfn.XLOOKUP(WB_cost[[#This Row],[Склад]]&amp;WB_cost[[#This Row],[Тип поставки]],StatTbl[Join],StatTbl[Status])</f>
        <v>Игнорируем</v>
      </c>
    </row>
    <row r="2910" spans="4:15" x14ac:dyDescent="0.45">
      <c r="D2910" t="s">
        <v>354</v>
      </c>
      <c r="E2910" t="s">
        <v>68</v>
      </c>
      <c r="F2910" t="s">
        <v>108</v>
      </c>
      <c r="M2910" t="b">
        <v>0</v>
      </c>
      <c r="N2910" t="b">
        <v>1</v>
      </c>
      <c r="O2910" t="str">
        <f>_xlfn.XLOOKUP(WB_cost[[#This Row],[Склад]]&amp;WB_cost[[#This Row],[Тип поставки]],StatTbl[Join],StatTbl[Status])</f>
        <v>Игнорируем</v>
      </c>
    </row>
    <row r="2911" spans="4:15" x14ac:dyDescent="0.45">
      <c r="D2911" t="s">
        <v>357</v>
      </c>
      <c r="E2911" t="s">
        <v>68</v>
      </c>
      <c r="F2911" t="s">
        <v>108</v>
      </c>
      <c r="M2911" t="b">
        <v>0</v>
      </c>
      <c r="N2911" t="b">
        <v>1</v>
      </c>
      <c r="O2911" t="str">
        <f>_xlfn.XLOOKUP(WB_cost[[#This Row],[Склад]]&amp;WB_cost[[#This Row],[Тип поставки]],StatTbl[Join],StatTbl[Status])</f>
        <v>Игнорируем</v>
      </c>
    </row>
    <row r="2912" spans="4:15" x14ac:dyDescent="0.45">
      <c r="D2912" t="s">
        <v>358</v>
      </c>
      <c r="E2912" t="s">
        <v>68</v>
      </c>
      <c r="F2912" t="s">
        <v>108</v>
      </c>
      <c r="M2912" t="b">
        <v>0</v>
      </c>
      <c r="N2912" t="b">
        <v>1</v>
      </c>
      <c r="O2912" t="str">
        <f>_xlfn.XLOOKUP(WB_cost[[#This Row],[Склад]]&amp;WB_cost[[#This Row],[Тип поставки]],StatTbl[Join],StatTbl[Status])</f>
        <v>Игнорируем</v>
      </c>
    </row>
    <row r="2913" spans="4:15" x14ac:dyDescent="0.45">
      <c r="D2913" t="s">
        <v>359</v>
      </c>
      <c r="E2913" t="s">
        <v>68</v>
      </c>
      <c r="F2913" t="s">
        <v>108</v>
      </c>
      <c r="M2913" t="b">
        <v>0</v>
      </c>
      <c r="N2913" t="b">
        <v>1</v>
      </c>
      <c r="O2913" t="str">
        <f>_xlfn.XLOOKUP(WB_cost[[#This Row],[Склад]]&amp;WB_cost[[#This Row],[Тип поставки]],StatTbl[Join],StatTbl[Status])</f>
        <v>Игнорируем</v>
      </c>
    </row>
    <row r="2914" spans="4:15" x14ac:dyDescent="0.45">
      <c r="D2914" t="s">
        <v>260</v>
      </c>
      <c r="E2914" t="s">
        <v>68</v>
      </c>
      <c r="F2914" t="s">
        <v>6</v>
      </c>
      <c r="M2914" t="b">
        <v>0</v>
      </c>
      <c r="N2914" t="b">
        <v>1</v>
      </c>
      <c r="O2914" t="str">
        <f>_xlfn.XLOOKUP(WB_cost[[#This Row],[Склад]]&amp;WB_cost[[#This Row],[Тип поставки]],StatTbl[Join],StatTbl[Status])</f>
        <v>Игнорируем</v>
      </c>
    </row>
    <row r="2915" spans="4:15" x14ac:dyDescent="0.45">
      <c r="D2915" t="s">
        <v>261</v>
      </c>
      <c r="E2915" t="s">
        <v>68</v>
      </c>
      <c r="F2915" t="s">
        <v>6</v>
      </c>
      <c r="M2915" t="b">
        <v>0</v>
      </c>
      <c r="N2915" t="b">
        <v>1</v>
      </c>
      <c r="O2915" t="str">
        <f>_xlfn.XLOOKUP(WB_cost[[#This Row],[Склад]]&amp;WB_cost[[#This Row],[Тип поставки]],StatTbl[Join],StatTbl[Status])</f>
        <v>Игнорируем</v>
      </c>
    </row>
    <row r="2916" spans="4:15" x14ac:dyDescent="0.45">
      <c r="D2916" t="s">
        <v>262</v>
      </c>
      <c r="E2916" t="s">
        <v>68</v>
      </c>
      <c r="F2916" t="s">
        <v>6</v>
      </c>
      <c r="M2916" t="b">
        <v>0</v>
      </c>
      <c r="N2916" t="b">
        <v>1</v>
      </c>
      <c r="O2916" t="str">
        <f>_xlfn.XLOOKUP(WB_cost[[#This Row],[Склад]]&amp;WB_cost[[#This Row],[Тип поставки]],StatTbl[Join],StatTbl[Status])</f>
        <v>Игнорируем</v>
      </c>
    </row>
    <row r="2917" spans="4:15" x14ac:dyDescent="0.45">
      <c r="D2917" t="s">
        <v>263</v>
      </c>
      <c r="E2917" t="s">
        <v>68</v>
      </c>
      <c r="F2917" t="s">
        <v>6</v>
      </c>
      <c r="M2917" t="b">
        <v>0</v>
      </c>
      <c r="N2917" t="b">
        <v>1</v>
      </c>
      <c r="O2917" t="str">
        <f>_xlfn.XLOOKUP(WB_cost[[#This Row],[Склад]]&amp;WB_cost[[#This Row],[Тип поставки]],StatTbl[Join],StatTbl[Status])</f>
        <v>Игнорируем</v>
      </c>
    </row>
    <row r="2918" spans="4:15" x14ac:dyDescent="0.45">
      <c r="D2918" t="s">
        <v>264</v>
      </c>
      <c r="E2918" t="s">
        <v>68</v>
      </c>
      <c r="F2918" t="s">
        <v>6</v>
      </c>
      <c r="M2918" t="b">
        <v>0</v>
      </c>
      <c r="N2918" t="b">
        <v>1</v>
      </c>
      <c r="O2918" t="str">
        <f>_xlfn.XLOOKUP(WB_cost[[#This Row],[Склад]]&amp;WB_cost[[#This Row],[Тип поставки]],StatTbl[Join],StatTbl[Status])</f>
        <v>Игнорируем</v>
      </c>
    </row>
    <row r="2919" spans="4:15" x14ac:dyDescent="0.45">
      <c r="D2919" t="s">
        <v>285</v>
      </c>
      <c r="E2919" t="s">
        <v>68</v>
      </c>
      <c r="F2919" t="s">
        <v>6</v>
      </c>
      <c r="M2919" t="b">
        <v>0</v>
      </c>
      <c r="N2919" t="b">
        <v>1</v>
      </c>
      <c r="O2919" t="str">
        <f>_xlfn.XLOOKUP(WB_cost[[#This Row],[Склад]]&amp;WB_cost[[#This Row],[Тип поставки]],StatTbl[Join],StatTbl[Status])</f>
        <v>Игнорируем</v>
      </c>
    </row>
    <row r="2920" spans="4:15" x14ac:dyDescent="0.45">
      <c r="D2920" t="s">
        <v>286</v>
      </c>
      <c r="E2920" t="s">
        <v>68</v>
      </c>
      <c r="F2920" t="s">
        <v>6</v>
      </c>
      <c r="M2920" t="b">
        <v>0</v>
      </c>
      <c r="N2920" t="b">
        <v>1</v>
      </c>
      <c r="O2920" t="str">
        <f>_xlfn.XLOOKUP(WB_cost[[#This Row],[Склад]]&amp;WB_cost[[#This Row],[Тип поставки]],StatTbl[Join],StatTbl[Status])</f>
        <v>Игнорируем</v>
      </c>
    </row>
    <row r="2921" spans="4:15" x14ac:dyDescent="0.45">
      <c r="D2921" t="s">
        <v>287</v>
      </c>
      <c r="E2921" t="s">
        <v>68</v>
      </c>
      <c r="F2921" t="s">
        <v>6</v>
      </c>
      <c r="M2921" t="b">
        <v>0</v>
      </c>
      <c r="N2921" t="b">
        <v>1</v>
      </c>
      <c r="O2921" t="str">
        <f>_xlfn.XLOOKUP(WB_cost[[#This Row],[Склад]]&amp;WB_cost[[#This Row],[Тип поставки]],StatTbl[Join],StatTbl[Status])</f>
        <v>Игнорируем</v>
      </c>
    </row>
    <row r="2922" spans="4:15" x14ac:dyDescent="0.45">
      <c r="D2922" t="s">
        <v>288</v>
      </c>
      <c r="E2922" t="s">
        <v>68</v>
      </c>
      <c r="F2922" t="s">
        <v>6</v>
      </c>
      <c r="M2922" t="b">
        <v>0</v>
      </c>
      <c r="N2922" t="b">
        <v>1</v>
      </c>
      <c r="O2922" t="str">
        <f>_xlfn.XLOOKUP(WB_cost[[#This Row],[Склад]]&amp;WB_cost[[#This Row],[Тип поставки]],StatTbl[Join],StatTbl[Status])</f>
        <v>Игнорируем</v>
      </c>
    </row>
    <row r="2923" spans="4:15" x14ac:dyDescent="0.45">
      <c r="D2923" t="s">
        <v>289</v>
      </c>
      <c r="E2923" t="s">
        <v>68</v>
      </c>
      <c r="F2923" t="s">
        <v>6</v>
      </c>
      <c r="M2923" t="b">
        <v>0</v>
      </c>
      <c r="N2923" t="b">
        <v>1</v>
      </c>
      <c r="O2923" t="str">
        <f>_xlfn.XLOOKUP(WB_cost[[#This Row],[Склад]]&amp;WB_cost[[#This Row],[Тип поставки]],StatTbl[Join],StatTbl[Status])</f>
        <v>Игнорируем</v>
      </c>
    </row>
    <row r="2924" spans="4:15" x14ac:dyDescent="0.45">
      <c r="D2924" t="s">
        <v>353</v>
      </c>
      <c r="E2924" t="s">
        <v>68</v>
      </c>
      <c r="F2924" t="s">
        <v>6</v>
      </c>
      <c r="M2924" t="b">
        <v>0</v>
      </c>
      <c r="N2924" t="b">
        <v>1</v>
      </c>
      <c r="O2924" t="str">
        <f>_xlfn.XLOOKUP(WB_cost[[#This Row],[Склад]]&amp;WB_cost[[#This Row],[Тип поставки]],StatTbl[Join],StatTbl[Status])</f>
        <v>Игнорируем</v>
      </c>
    </row>
    <row r="2925" spans="4:15" x14ac:dyDescent="0.45">
      <c r="D2925" t="s">
        <v>354</v>
      </c>
      <c r="E2925" t="s">
        <v>68</v>
      </c>
      <c r="F2925" t="s">
        <v>6</v>
      </c>
      <c r="M2925" t="b">
        <v>0</v>
      </c>
      <c r="N2925" t="b">
        <v>1</v>
      </c>
      <c r="O2925" t="str">
        <f>_xlfn.XLOOKUP(WB_cost[[#This Row],[Склад]]&amp;WB_cost[[#This Row],[Тип поставки]],StatTbl[Join],StatTbl[Status])</f>
        <v>Игнорируем</v>
      </c>
    </row>
    <row r="2926" spans="4:15" x14ac:dyDescent="0.45">
      <c r="D2926" t="s">
        <v>357</v>
      </c>
      <c r="E2926" t="s">
        <v>68</v>
      </c>
      <c r="F2926" t="s">
        <v>6</v>
      </c>
      <c r="M2926" t="b">
        <v>0</v>
      </c>
      <c r="N2926" t="b">
        <v>1</v>
      </c>
      <c r="O2926" t="str">
        <f>_xlfn.XLOOKUP(WB_cost[[#This Row],[Склад]]&amp;WB_cost[[#This Row],[Тип поставки]],StatTbl[Join],StatTbl[Status])</f>
        <v>Игнорируем</v>
      </c>
    </row>
    <row r="2927" spans="4:15" x14ac:dyDescent="0.45">
      <c r="D2927" t="s">
        <v>358</v>
      </c>
      <c r="E2927" t="s">
        <v>68</v>
      </c>
      <c r="F2927" t="s">
        <v>6</v>
      </c>
      <c r="M2927" t="b">
        <v>0</v>
      </c>
      <c r="N2927" t="b">
        <v>1</v>
      </c>
      <c r="O2927" t="str">
        <f>_xlfn.XLOOKUP(WB_cost[[#This Row],[Склад]]&amp;WB_cost[[#This Row],[Тип поставки]],StatTbl[Join],StatTbl[Status])</f>
        <v>Игнорируем</v>
      </c>
    </row>
    <row r="2928" spans="4:15" x14ac:dyDescent="0.45">
      <c r="D2928" t="s">
        <v>359</v>
      </c>
      <c r="E2928" t="s">
        <v>68</v>
      </c>
      <c r="F2928" t="s">
        <v>6</v>
      </c>
      <c r="M2928" t="b">
        <v>0</v>
      </c>
      <c r="N2928" t="b">
        <v>1</v>
      </c>
      <c r="O2928" t="str">
        <f>_xlfn.XLOOKUP(WB_cost[[#This Row],[Склад]]&amp;WB_cost[[#This Row],[Тип поставки]],StatTbl[Join],StatTbl[Status])</f>
        <v>Игнорируем</v>
      </c>
    </row>
    <row r="2929" spans="4:15" x14ac:dyDescent="0.45">
      <c r="D2929" t="s">
        <v>260</v>
      </c>
      <c r="E2929" t="s">
        <v>69</v>
      </c>
      <c r="F2929" t="s">
        <v>107</v>
      </c>
      <c r="M2929" t="b">
        <v>0</v>
      </c>
      <c r="N2929" t="b">
        <v>1</v>
      </c>
      <c r="O2929" t="str">
        <f>_xlfn.XLOOKUP(WB_cost[[#This Row],[Склад]]&amp;WB_cost[[#This Row],[Тип поставки]],StatTbl[Join],StatTbl[Status])</f>
        <v>Игнорируем</v>
      </c>
    </row>
    <row r="2930" spans="4:15" x14ac:dyDescent="0.45">
      <c r="D2930" t="s">
        <v>261</v>
      </c>
      <c r="E2930" t="s">
        <v>69</v>
      </c>
      <c r="F2930" t="s">
        <v>107</v>
      </c>
      <c r="M2930" t="b">
        <v>0</v>
      </c>
      <c r="N2930" t="b">
        <v>1</v>
      </c>
      <c r="O2930" t="str">
        <f>_xlfn.XLOOKUP(WB_cost[[#This Row],[Склад]]&amp;WB_cost[[#This Row],[Тип поставки]],StatTbl[Join],StatTbl[Status])</f>
        <v>Игнорируем</v>
      </c>
    </row>
    <row r="2931" spans="4:15" x14ac:dyDescent="0.45">
      <c r="D2931" t="s">
        <v>262</v>
      </c>
      <c r="E2931" t="s">
        <v>69</v>
      </c>
      <c r="F2931" t="s">
        <v>107</v>
      </c>
      <c r="M2931" t="b">
        <v>0</v>
      </c>
      <c r="N2931" t="b">
        <v>1</v>
      </c>
      <c r="O2931" t="str">
        <f>_xlfn.XLOOKUP(WB_cost[[#This Row],[Склад]]&amp;WB_cost[[#This Row],[Тип поставки]],StatTbl[Join],StatTbl[Status])</f>
        <v>Игнорируем</v>
      </c>
    </row>
    <row r="2932" spans="4:15" x14ac:dyDescent="0.45">
      <c r="D2932" t="s">
        <v>263</v>
      </c>
      <c r="E2932" t="s">
        <v>69</v>
      </c>
      <c r="F2932" t="s">
        <v>107</v>
      </c>
      <c r="M2932" t="b">
        <v>0</v>
      </c>
      <c r="N2932" t="b">
        <v>1</v>
      </c>
      <c r="O2932" t="str">
        <f>_xlfn.XLOOKUP(WB_cost[[#This Row],[Склад]]&amp;WB_cost[[#This Row],[Тип поставки]],StatTbl[Join],StatTbl[Status])</f>
        <v>Игнорируем</v>
      </c>
    </row>
    <row r="2933" spans="4:15" x14ac:dyDescent="0.45">
      <c r="D2933" t="s">
        <v>264</v>
      </c>
      <c r="E2933" t="s">
        <v>69</v>
      </c>
      <c r="F2933" t="s">
        <v>107</v>
      </c>
      <c r="M2933" t="b">
        <v>0</v>
      </c>
      <c r="N2933" t="b">
        <v>1</v>
      </c>
      <c r="O2933" t="str">
        <f>_xlfn.XLOOKUP(WB_cost[[#This Row],[Склад]]&amp;WB_cost[[#This Row],[Тип поставки]],StatTbl[Join],StatTbl[Status])</f>
        <v>Игнорируем</v>
      </c>
    </row>
    <row r="2934" spans="4:15" x14ac:dyDescent="0.45">
      <c r="D2934" t="s">
        <v>285</v>
      </c>
      <c r="E2934" t="s">
        <v>69</v>
      </c>
      <c r="F2934" t="s">
        <v>107</v>
      </c>
      <c r="M2934" t="b">
        <v>0</v>
      </c>
      <c r="N2934" t="b">
        <v>1</v>
      </c>
      <c r="O2934" t="str">
        <f>_xlfn.XLOOKUP(WB_cost[[#This Row],[Склад]]&amp;WB_cost[[#This Row],[Тип поставки]],StatTbl[Join],StatTbl[Status])</f>
        <v>Игнорируем</v>
      </c>
    </row>
    <row r="2935" spans="4:15" x14ac:dyDescent="0.45">
      <c r="D2935" t="s">
        <v>286</v>
      </c>
      <c r="E2935" t="s">
        <v>69</v>
      </c>
      <c r="F2935" t="s">
        <v>107</v>
      </c>
      <c r="M2935" t="b">
        <v>0</v>
      </c>
      <c r="N2935" t="b">
        <v>1</v>
      </c>
      <c r="O2935" t="str">
        <f>_xlfn.XLOOKUP(WB_cost[[#This Row],[Склад]]&amp;WB_cost[[#This Row],[Тип поставки]],StatTbl[Join],StatTbl[Status])</f>
        <v>Игнорируем</v>
      </c>
    </row>
    <row r="2936" spans="4:15" x14ac:dyDescent="0.45">
      <c r="D2936" t="s">
        <v>287</v>
      </c>
      <c r="E2936" t="s">
        <v>69</v>
      </c>
      <c r="F2936" t="s">
        <v>107</v>
      </c>
      <c r="M2936" t="b">
        <v>0</v>
      </c>
      <c r="N2936" t="b">
        <v>1</v>
      </c>
      <c r="O2936" t="str">
        <f>_xlfn.XLOOKUP(WB_cost[[#This Row],[Склад]]&amp;WB_cost[[#This Row],[Тип поставки]],StatTbl[Join],StatTbl[Status])</f>
        <v>Игнорируем</v>
      </c>
    </row>
    <row r="2937" spans="4:15" x14ac:dyDescent="0.45">
      <c r="D2937" t="s">
        <v>288</v>
      </c>
      <c r="E2937" t="s">
        <v>69</v>
      </c>
      <c r="F2937" t="s">
        <v>107</v>
      </c>
      <c r="M2937" t="b">
        <v>0</v>
      </c>
      <c r="N2937" t="b">
        <v>1</v>
      </c>
      <c r="O2937" t="str">
        <f>_xlfn.XLOOKUP(WB_cost[[#This Row],[Склад]]&amp;WB_cost[[#This Row],[Тип поставки]],StatTbl[Join],StatTbl[Status])</f>
        <v>Игнорируем</v>
      </c>
    </row>
    <row r="2938" spans="4:15" x14ac:dyDescent="0.45">
      <c r="D2938" t="s">
        <v>289</v>
      </c>
      <c r="E2938" t="s">
        <v>69</v>
      </c>
      <c r="F2938" t="s">
        <v>107</v>
      </c>
      <c r="M2938" t="b">
        <v>0</v>
      </c>
      <c r="N2938" t="b">
        <v>1</v>
      </c>
      <c r="O2938" t="str">
        <f>_xlfn.XLOOKUP(WB_cost[[#This Row],[Склад]]&amp;WB_cost[[#This Row],[Тип поставки]],StatTbl[Join],StatTbl[Status])</f>
        <v>Игнорируем</v>
      </c>
    </row>
    <row r="2939" spans="4:15" x14ac:dyDescent="0.45">
      <c r="D2939" t="s">
        <v>353</v>
      </c>
      <c r="E2939" t="s">
        <v>69</v>
      </c>
      <c r="F2939" t="s">
        <v>107</v>
      </c>
      <c r="M2939" t="b">
        <v>0</v>
      </c>
      <c r="N2939" t="b">
        <v>1</v>
      </c>
      <c r="O2939" t="str">
        <f>_xlfn.XLOOKUP(WB_cost[[#This Row],[Склад]]&amp;WB_cost[[#This Row],[Тип поставки]],StatTbl[Join],StatTbl[Status])</f>
        <v>Игнорируем</v>
      </c>
    </row>
    <row r="2940" spans="4:15" x14ac:dyDescent="0.45">
      <c r="D2940" t="s">
        <v>354</v>
      </c>
      <c r="E2940" t="s">
        <v>69</v>
      </c>
      <c r="F2940" t="s">
        <v>107</v>
      </c>
      <c r="M2940" t="b">
        <v>0</v>
      </c>
      <c r="N2940" t="b">
        <v>1</v>
      </c>
      <c r="O2940" t="str">
        <f>_xlfn.XLOOKUP(WB_cost[[#This Row],[Склад]]&amp;WB_cost[[#This Row],[Тип поставки]],StatTbl[Join],StatTbl[Status])</f>
        <v>Игнорируем</v>
      </c>
    </row>
    <row r="2941" spans="4:15" x14ac:dyDescent="0.45">
      <c r="D2941" t="s">
        <v>357</v>
      </c>
      <c r="E2941" t="s">
        <v>69</v>
      </c>
      <c r="F2941" t="s">
        <v>107</v>
      </c>
      <c r="M2941" t="b">
        <v>0</v>
      </c>
      <c r="N2941" t="b">
        <v>1</v>
      </c>
      <c r="O2941" t="str">
        <f>_xlfn.XLOOKUP(WB_cost[[#This Row],[Склад]]&amp;WB_cost[[#This Row],[Тип поставки]],StatTbl[Join],StatTbl[Status])</f>
        <v>Игнорируем</v>
      </c>
    </row>
    <row r="2942" spans="4:15" x14ac:dyDescent="0.45">
      <c r="D2942" t="s">
        <v>358</v>
      </c>
      <c r="E2942" t="s">
        <v>69</v>
      </c>
      <c r="F2942" t="s">
        <v>107</v>
      </c>
      <c r="M2942" t="b">
        <v>0</v>
      </c>
      <c r="N2942" t="b">
        <v>1</v>
      </c>
      <c r="O2942" t="str">
        <f>_xlfn.XLOOKUP(WB_cost[[#This Row],[Склад]]&amp;WB_cost[[#This Row],[Тип поставки]],StatTbl[Join],StatTbl[Status])</f>
        <v>Игнорируем</v>
      </c>
    </row>
    <row r="2943" spans="4:15" x14ac:dyDescent="0.45">
      <c r="D2943" t="s">
        <v>359</v>
      </c>
      <c r="E2943" t="s">
        <v>69</v>
      </c>
      <c r="F2943" t="s">
        <v>107</v>
      </c>
      <c r="M2943" t="b">
        <v>0</v>
      </c>
      <c r="N2943" t="b">
        <v>1</v>
      </c>
      <c r="O2943" t="str">
        <f>_xlfn.XLOOKUP(WB_cost[[#This Row],[Склад]]&amp;WB_cost[[#This Row],[Тип поставки]],StatTbl[Join],StatTbl[Status])</f>
        <v>Игнорируем</v>
      </c>
    </row>
    <row r="2944" spans="4:15" x14ac:dyDescent="0.45">
      <c r="D2944" t="s">
        <v>260</v>
      </c>
      <c r="E2944" t="s">
        <v>69</v>
      </c>
      <c r="F2944" t="s">
        <v>108</v>
      </c>
      <c r="G2944" t="s">
        <v>204</v>
      </c>
      <c r="H2944" t="s">
        <v>204</v>
      </c>
      <c r="I2944" t="s">
        <v>318</v>
      </c>
      <c r="J2944" t="s">
        <v>319</v>
      </c>
      <c r="K2944" t="s">
        <v>240</v>
      </c>
      <c r="M2944" t="b">
        <v>1</v>
      </c>
      <c r="N2944" t="b">
        <v>0</v>
      </c>
      <c r="O2944" t="str">
        <f>_xlfn.XLOOKUP(WB_cost[[#This Row],[Склад]]&amp;WB_cost[[#This Row],[Тип поставки]],StatTbl[Join],StatTbl[Status])</f>
        <v>Игнорируем</v>
      </c>
    </row>
    <row r="2945" spans="4:15" x14ac:dyDescent="0.45">
      <c r="D2945" t="s">
        <v>261</v>
      </c>
      <c r="E2945" t="s">
        <v>69</v>
      </c>
      <c r="F2945" t="s">
        <v>108</v>
      </c>
      <c r="G2945" t="s">
        <v>204</v>
      </c>
      <c r="H2945" t="s">
        <v>204</v>
      </c>
      <c r="I2945" t="s">
        <v>318</v>
      </c>
      <c r="J2945" t="s">
        <v>319</v>
      </c>
      <c r="K2945" t="s">
        <v>240</v>
      </c>
      <c r="M2945" t="b">
        <v>1</v>
      </c>
      <c r="N2945" t="b">
        <v>0</v>
      </c>
      <c r="O2945" t="str">
        <f>_xlfn.XLOOKUP(WB_cost[[#This Row],[Склад]]&amp;WB_cost[[#This Row],[Тип поставки]],StatTbl[Join],StatTbl[Status])</f>
        <v>Игнорируем</v>
      </c>
    </row>
    <row r="2946" spans="4:15" x14ac:dyDescent="0.45">
      <c r="D2946" t="s">
        <v>262</v>
      </c>
      <c r="E2946" t="s">
        <v>69</v>
      </c>
      <c r="F2946" t="s">
        <v>108</v>
      </c>
      <c r="G2946" t="s">
        <v>204</v>
      </c>
      <c r="H2946" t="s">
        <v>204</v>
      </c>
      <c r="I2946" t="s">
        <v>318</v>
      </c>
      <c r="J2946" t="s">
        <v>319</v>
      </c>
      <c r="K2946" t="s">
        <v>240</v>
      </c>
      <c r="M2946" t="b">
        <v>1</v>
      </c>
      <c r="N2946" t="b">
        <v>0</v>
      </c>
      <c r="O2946" t="str">
        <f>_xlfn.XLOOKUP(WB_cost[[#This Row],[Склад]]&amp;WB_cost[[#This Row],[Тип поставки]],StatTbl[Join],StatTbl[Status])</f>
        <v>Игнорируем</v>
      </c>
    </row>
    <row r="2947" spans="4:15" x14ac:dyDescent="0.45">
      <c r="D2947" t="s">
        <v>263</v>
      </c>
      <c r="E2947" t="s">
        <v>69</v>
      </c>
      <c r="F2947" t="s">
        <v>108</v>
      </c>
      <c r="G2947" t="s">
        <v>204</v>
      </c>
      <c r="H2947" t="s">
        <v>204</v>
      </c>
      <c r="I2947" t="s">
        <v>318</v>
      </c>
      <c r="J2947" t="s">
        <v>319</v>
      </c>
      <c r="K2947" t="s">
        <v>240</v>
      </c>
      <c r="M2947" t="b">
        <v>1</v>
      </c>
      <c r="N2947" t="b">
        <v>0</v>
      </c>
      <c r="O2947" t="str">
        <f>_xlfn.XLOOKUP(WB_cost[[#This Row],[Склад]]&amp;WB_cost[[#This Row],[Тип поставки]],StatTbl[Join],StatTbl[Status])</f>
        <v>Игнорируем</v>
      </c>
    </row>
    <row r="2948" spans="4:15" x14ac:dyDescent="0.45">
      <c r="D2948" t="s">
        <v>264</v>
      </c>
      <c r="E2948" t="s">
        <v>69</v>
      </c>
      <c r="F2948" t="s">
        <v>108</v>
      </c>
      <c r="G2948" t="s">
        <v>204</v>
      </c>
      <c r="H2948" t="s">
        <v>204</v>
      </c>
      <c r="I2948" t="s">
        <v>318</v>
      </c>
      <c r="J2948" t="s">
        <v>319</v>
      </c>
      <c r="K2948" t="s">
        <v>240</v>
      </c>
      <c r="M2948" t="b">
        <v>1</v>
      </c>
      <c r="N2948" t="b">
        <v>0</v>
      </c>
      <c r="O2948" t="str">
        <f>_xlfn.XLOOKUP(WB_cost[[#This Row],[Склад]]&amp;WB_cost[[#This Row],[Тип поставки]],StatTbl[Join],StatTbl[Status])</f>
        <v>Игнорируем</v>
      </c>
    </row>
    <row r="2949" spans="4:15" x14ac:dyDescent="0.45">
      <c r="D2949" t="s">
        <v>285</v>
      </c>
      <c r="E2949" t="s">
        <v>69</v>
      </c>
      <c r="F2949" t="s">
        <v>108</v>
      </c>
      <c r="G2949" t="s">
        <v>204</v>
      </c>
      <c r="H2949" t="s">
        <v>204</v>
      </c>
      <c r="I2949" t="s">
        <v>318</v>
      </c>
      <c r="J2949" t="s">
        <v>319</v>
      </c>
      <c r="K2949" t="s">
        <v>240</v>
      </c>
      <c r="M2949" t="b">
        <v>1</v>
      </c>
      <c r="N2949" t="b">
        <v>0</v>
      </c>
      <c r="O2949" t="str">
        <f>_xlfn.XLOOKUP(WB_cost[[#This Row],[Склад]]&amp;WB_cost[[#This Row],[Тип поставки]],StatTbl[Join],StatTbl[Status])</f>
        <v>Игнорируем</v>
      </c>
    </row>
    <row r="2950" spans="4:15" x14ac:dyDescent="0.45">
      <c r="D2950" t="s">
        <v>286</v>
      </c>
      <c r="E2950" t="s">
        <v>69</v>
      </c>
      <c r="F2950" t="s">
        <v>108</v>
      </c>
      <c r="G2950" t="s">
        <v>204</v>
      </c>
      <c r="H2950" t="s">
        <v>204</v>
      </c>
      <c r="I2950" t="s">
        <v>318</v>
      </c>
      <c r="J2950" t="s">
        <v>319</v>
      </c>
      <c r="K2950" t="s">
        <v>240</v>
      </c>
      <c r="M2950" t="b">
        <v>1</v>
      </c>
      <c r="N2950" t="b">
        <v>0</v>
      </c>
      <c r="O2950" t="str">
        <f>_xlfn.XLOOKUP(WB_cost[[#This Row],[Склад]]&amp;WB_cost[[#This Row],[Тип поставки]],StatTbl[Join],StatTbl[Status])</f>
        <v>Игнорируем</v>
      </c>
    </row>
    <row r="2951" spans="4:15" x14ac:dyDescent="0.45">
      <c r="D2951" t="s">
        <v>287</v>
      </c>
      <c r="E2951" t="s">
        <v>69</v>
      </c>
      <c r="F2951" t="s">
        <v>108</v>
      </c>
      <c r="G2951" t="s">
        <v>204</v>
      </c>
      <c r="H2951" t="s">
        <v>204</v>
      </c>
      <c r="I2951" t="s">
        <v>318</v>
      </c>
      <c r="J2951" t="s">
        <v>319</v>
      </c>
      <c r="K2951" t="s">
        <v>240</v>
      </c>
      <c r="M2951" t="b">
        <v>1</v>
      </c>
      <c r="N2951" t="b">
        <v>0</v>
      </c>
      <c r="O2951" t="str">
        <f>_xlfn.XLOOKUP(WB_cost[[#This Row],[Склад]]&amp;WB_cost[[#This Row],[Тип поставки]],StatTbl[Join],StatTbl[Status])</f>
        <v>Игнорируем</v>
      </c>
    </row>
    <row r="2952" spans="4:15" x14ac:dyDescent="0.45">
      <c r="D2952" t="s">
        <v>288</v>
      </c>
      <c r="E2952" t="s">
        <v>69</v>
      </c>
      <c r="F2952" t="s">
        <v>108</v>
      </c>
      <c r="G2952" t="s">
        <v>204</v>
      </c>
      <c r="H2952" t="s">
        <v>204</v>
      </c>
      <c r="I2952" t="s">
        <v>318</v>
      </c>
      <c r="J2952" t="s">
        <v>319</v>
      </c>
      <c r="K2952" t="s">
        <v>240</v>
      </c>
      <c r="M2952" t="b">
        <v>1</v>
      </c>
      <c r="N2952" t="b">
        <v>0</v>
      </c>
      <c r="O2952" t="str">
        <f>_xlfn.XLOOKUP(WB_cost[[#This Row],[Склад]]&amp;WB_cost[[#This Row],[Тип поставки]],StatTbl[Join],StatTbl[Status])</f>
        <v>Игнорируем</v>
      </c>
    </row>
    <row r="2953" spans="4:15" x14ac:dyDescent="0.45">
      <c r="D2953" t="s">
        <v>289</v>
      </c>
      <c r="E2953" t="s">
        <v>69</v>
      </c>
      <c r="F2953" t="s">
        <v>108</v>
      </c>
      <c r="G2953" t="s">
        <v>204</v>
      </c>
      <c r="H2953" t="s">
        <v>204</v>
      </c>
      <c r="I2953" t="s">
        <v>318</v>
      </c>
      <c r="J2953" t="s">
        <v>319</v>
      </c>
      <c r="K2953" t="s">
        <v>240</v>
      </c>
      <c r="M2953" t="b">
        <v>1</v>
      </c>
      <c r="N2953" t="b">
        <v>0</v>
      </c>
      <c r="O2953" t="str">
        <f>_xlfn.XLOOKUP(WB_cost[[#This Row],[Склад]]&amp;WB_cost[[#This Row],[Тип поставки]],StatTbl[Join],StatTbl[Status])</f>
        <v>Игнорируем</v>
      </c>
    </row>
    <row r="2954" spans="4:15" x14ac:dyDescent="0.45">
      <c r="D2954" t="s">
        <v>353</v>
      </c>
      <c r="E2954" t="s">
        <v>69</v>
      </c>
      <c r="F2954" t="s">
        <v>108</v>
      </c>
      <c r="G2954" t="s">
        <v>204</v>
      </c>
      <c r="H2954" t="s">
        <v>204</v>
      </c>
      <c r="I2954" t="s">
        <v>318</v>
      </c>
      <c r="J2954" t="s">
        <v>319</v>
      </c>
      <c r="K2954" t="s">
        <v>240</v>
      </c>
      <c r="M2954" t="b">
        <v>1</v>
      </c>
      <c r="N2954" t="b">
        <v>0</v>
      </c>
      <c r="O2954" t="str">
        <f>_xlfn.XLOOKUP(WB_cost[[#This Row],[Склад]]&amp;WB_cost[[#This Row],[Тип поставки]],StatTbl[Join],StatTbl[Status])</f>
        <v>Игнорируем</v>
      </c>
    </row>
    <row r="2955" spans="4:15" x14ac:dyDescent="0.45">
      <c r="D2955" t="s">
        <v>354</v>
      </c>
      <c r="E2955" t="s">
        <v>69</v>
      </c>
      <c r="F2955" t="s">
        <v>108</v>
      </c>
      <c r="G2955" t="s">
        <v>204</v>
      </c>
      <c r="H2955" t="s">
        <v>204</v>
      </c>
      <c r="I2955" t="s">
        <v>318</v>
      </c>
      <c r="J2955" t="s">
        <v>319</v>
      </c>
      <c r="K2955" t="s">
        <v>240</v>
      </c>
      <c r="M2955" t="b">
        <v>1</v>
      </c>
      <c r="N2955" t="b">
        <v>0</v>
      </c>
      <c r="O2955" t="str">
        <f>_xlfn.XLOOKUP(WB_cost[[#This Row],[Склад]]&amp;WB_cost[[#This Row],[Тип поставки]],StatTbl[Join],StatTbl[Status])</f>
        <v>Игнорируем</v>
      </c>
    </row>
    <row r="2956" spans="4:15" x14ac:dyDescent="0.45">
      <c r="D2956" t="s">
        <v>357</v>
      </c>
      <c r="E2956" t="s">
        <v>69</v>
      </c>
      <c r="F2956" t="s">
        <v>108</v>
      </c>
      <c r="G2956" t="s">
        <v>204</v>
      </c>
      <c r="H2956" t="s">
        <v>204</v>
      </c>
      <c r="I2956" t="s">
        <v>318</v>
      </c>
      <c r="J2956" t="s">
        <v>319</v>
      </c>
      <c r="K2956" t="s">
        <v>240</v>
      </c>
      <c r="M2956" t="b">
        <v>1</v>
      </c>
      <c r="N2956" t="b">
        <v>0</v>
      </c>
      <c r="O2956" t="str">
        <f>_xlfn.XLOOKUP(WB_cost[[#This Row],[Склад]]&amp;WB_cost[[#This Row],[Тип поставки]],StatTbl[Join],StatTbl[Status])</f>
        <v>Игнорируем</v>
      </c>
    </row>
    <row r="2957" spans="4:15" x14ac:dyDescent="0.45">
      <c r="D2957" t="s">
        <v>358</v>
      </c>
      <c r="E2957" t="s">
        <v>69</v>
      </c>
      <c r="F2957" t="s">
        <v>108</v>
      </c>
      <c r="G2957" t="s">
        <v>204</v>
      </c>
      <c r="H2957" t="s">
        <v>204</v>
      </c>
      <c r="I2957" t="s">
        <v>318</v>
      </c>
      <c r="J2957" t="s">
        <v>319</v>
      </c>
      <c r="K2957" t="s">
        <v>240</v>
      </c>
      <c r="M2957" t="b">
        <v>1</v>
      </c>
      <c r="N2957" t="b">
        <v>0</v>
      </c>
      <c r="O2957" t="str">
        <f>_xlfn.XLOOKUP(WB_cost[[#This Row],[Склад]]&amp;WB_cost[[#This Row],[Тип поставки]],StatTbl[Join],StatTbl[Status])</f>
        <v>Игнорируем</v>
      </c>
    </row>
    <row r="2958" spans="4:15" x14ac:dyDescent="0.45">
      <c r="D2958" t="s">
        <v>359</v>
      </c>
      <c r="E2958" t="s">
        <v>69</v>
      </c>
      <c r="F2958" t="s">
        <v>108</v>
      </c>
      <c r="G2958" t="s">
        <v>204</v>
      </c>
      <c r="H2958" t="s">
        <v>204</v>
      </c>
      <c r="I2958" t="s">
        <v>318</v>
      </c>
      <c r="J2958" t="s">
        <v>319</v>
      </c>
      <c r="K2958" t="s">
        <v>240</v>
      </c>
      <c r="M2958" t="b">
        <v>1</v>
      </c>
      <c r="N2958" t="b">
        <v>0</v>
      </c>
      <c r="O2958" t="str">
        <f>_xlfn.XLOOKUP(WB_cost[[#This Row],[Склад]]&amp;WB_cost[[#This Row],[Тип поставки]],StatTbl[Join],StatTbl[Status])</f>
        <v>Игнорируем</v>
      </c>
    </row>
    <row r="2959" spans="4:15" x14ac:dyDescent="0.45">
      <c r="D2959" t="s">
        <v>260</v>
      </c>
      <c r="E2959" t="s">
        <v>69</v>
      </c>
      <c r="F2959" t="s">
        <v>6</v>
      </c>
      <c r="M2959" t="b">
        <v>0</v>
      </c>
      <c r="N2959" t="b">
        <v>1</v>
      </c>
      <c r="O2959" t="str">
        <f>_xlfn.XLOOKUP(WB_cost[[#This Row],[Склад]]&amp;WB_cost[[#This Row],[Тип поставки]],StatTbl[Join],StatTbl[Status])</f>
        <v>Игнорируем</v>
      </c>
    </row>
    <row r="2960" spans="4:15" x14ac:dyDescent="0.45">
      <c r="D2960" t="s">
        <v>261</v>
      </c>
      <c r="E2960" t="s">
        <v>69</v>
      </c>
      <c r="F2960" t="s">
        <v>6</v>
      </c>
      <c r="M2960" t="b">
        <v>0</v>
      </c>
      <c r="N2960" t="b">
        <v>1</v>
      </c>
      <c r="O2960" t="str">
        <f>_xlfn.XLOOKUP(WB_cost[[#This Row],[Склад]]&amp;WB_cost[[#This Row],[Тип поставки]],StatTbl[Join],StatTbl[Status])</f>
        <v>Игнорируем</v>
      </c>
    </row>
    <row r="2961" spans="4:15" x14ac:dyDescent="0.45">
      <c r="D2961" t="s">
        <v>262</v>
      </c>
      <c r="E2961" t="s">
        <v>69</v>
      </c>
      <c r="F2961" t="s">
        <v>6</v>
      </c>
      <c r="M2961" t="b">
        <v>0</v>
      </c>
      <c r="N2961" t="b">
        <v>1</v>
      </c>
      <c r="O2961" t="str">
        <f>_xlfn.XLOOKUP(WB_cost[[#This Row],[Склад]]&amp;WB_cost[[#This Row],[Тип поставки]],StatTbl[Join],StatTbl[Status])</f>
        <v>Игнорируем</v>
      </c>
    </row>
    <row r="2962" spans="4:15" x14ac:dyDescent="0.45">
      <c r="D2962" t="s">
        <v>263</v>
      </c>
      <c r="E2962" t="s">
        <v>69</v>
      </c>
      <c r="F2962" t="s">
        <v>6</v>
      </c>
      <c r="M2962" t="b">
        <v>0</v>
      </c>
      <c r="N2962" t="b">
        <v>1</v>
      </c>
      <c r="O2962" t="str">
        <f>_xlfn.XLOOKUP(WB_cost[[#This Row],[Склад]]&amp;WB_cost[[#This Row],[Тип поставки]],StatTbl[Join],StatTbl[Status])</f>
        <v>Игнорируем</v>
      </c>
    </row>
    <row r="2963" spans="4:15" x14ac:dyDescent="0.45">
      <c r="D2963" t="s">
        <v>264</v>
      </c>
      <c r="E2963" t="s">
        <v>69</v>
      </c>
      <c r="F2963" t="s">
        <v>6</v>
      </c>
      <c r="M2963" t="b">
        <v>0</v>
      </c>
      <c r="N2963" t="b">
        <v>1</v>
      </c>
      <c r="O2963" t="str">
        <f>_xlfn.XLOOKUP(WB_cost[[#This Row],[Склад]]&amp;WB_cost[[#This Row],[Тип поставки]],StatTbl[Join],StatTbl[Status])</f>
        <v>Игнорируем</v>
      </c>
    </row>
    <row r="2964" spans="4:15" x14ac:dyDescent="0.45">
      <c r="D2964" t="s">
        <v>285</v>
      </c>
      <c r="E2964" t="s">
        <v>69</v>
      </c>
      <c r="F2964" t="s">
        <v>6</v>
      </c>
      <c r="M2964" t="b">
        <v>0</v>
      </c>
      <c r="N2964" t="b">
        <v>1</v>
      </c>
      <c r="O2964" t="str">
        <f>_xlfn.XLOOKUP(WB_cost[[#This Row],[Склад]]&amp;WB_cost[[#This Row],[Тип поставки]],StatTbl[Join],StatTbl[Status])</f>
        <v>Игнорируем</v>
      </c>
    </row>
    <row r="2965" spans="4:15" x14ac:dyDescent="0.45">
      <c r="D2965" t="s">
        <v>286</v>
      </c>
      <c r="E2965" t="s">
        <v>69</v>
      </c>
      <c r="F2965" t="s">
        <v>6</v>
      </c>
      <c r="M2965" t="b">
        <v>0</v>
      </c>
      <c r="N2965" t="b">
        <v>1</v>
      </c>
      <c r="O2965" t="str">
        <f>_xlfn.XLOOKUP(WB_cost[[#This Row],[Склад]]&amp;WB_cost[[#This Row],[Тип поставки]],StatTbl[Join],StatTbl[Status])</f>
        <v>Игнорируем</v>
      </c>
    </row>
    <row r="2966" spans="4:15" x14ac:dyDescent="0.45">
      <c r="D2966" t="s">
        <v>287</v>
      </c>
      <c r="E2966" t="s">
        <v>69</v>
      </c>
      <c r="F2966" t="s">
        <v>6</v>
      </c>
      <c r="M2966" t="b">
        <v>0</v>
      </c>
      <c r="N2966" t="b">
        <v>1</v>
      </c>
      <c r="O2966" t="str">
        <f>_xlfn.XLOOKUP(WB_cost[[#This Row],[Склад]]&amp;WB_cost[[#This Row],[Тип поставки]],StatTbl[Join],StatTbl[Status])</f>
        <v>Игнорируем</v>
      </c>
    </row>
    <row r="2967" spans="4:15" x14ac:dyDescent="0.45">
      <c r="D2967" t="s">
        <v>288</v>
      </c>
      <c r="E2967" t="s">
        <v>69</v>
      </c>
      <c r="F2967" t="s">
        <v>6</v>
      </c>
      <c r="M2967" t="b">
        <v>0</v>
      </c>
      <c r="N2967" t="b">
        <v>1</v>
      </c>
      <c r="O2967" t="str">
        <f>_xlfn.XLOOKUP(WB_cost[[#This Row],[Склад]]&amp;WB_cost[[#This Row],[Тип поставки]],StatTbl[Join],StatTbl[Status])</f>
        <v>Игнорируем</v>
      </c>
    </row>
    <row r="2968" spans="4:15" x14ac:dyDescent="0.45">
      <c r="D2968" t="s">
        <v>289</v>
      </c>
      <c r="E2968" t="s">
        <v>69</v>
      </c>
      <c r="F2968" t="s">
        <v>6</v>
      </c>
      <c r="M2968" t="b">
        <v>0</v>
      </c>
      <c r="N2968" t="b">
        <v>1</v>
      </c>
      <c r="O2968" t="str">
        <f>_xlfn.XLOOKUP(WB_cost[[#This Row],[Склад]]&amp;WB_cost[[#This Row],[Тип поставки]],StatTbl[Join],StatTbl[Status])</f>
        <v>Игнорируем</v>
      </c>
    </row>
    <row r="2969" spans="4:15" x14ac:dyDescent="0.45">
      <c r="D2969" t="s">
        <v>353</v>
      </c>
      <c r="E2969" t="s">
        <v>69</v>
      </c>
      <c r="F2969" t="s">
        <v>6</v>
      </c>
      <c r="M2969" t="b">
        <v>0</v>
      </c>
      <c r="N2969" t="b">
        <v>1</v>
      </c>
      <c r="O2969" t="str">
        <f>_xlfn.XLOOKUP(WB_cost[[#This Row],[Склад]]&amp;WB_cost[[#This Row],[Тип поставки]],StatTbl[Join],StatTbl[Status])</f>
        <v>Игнорируем</v>
      </c>
    </row>
    <row r="2970" spans="4:15" x14ac:dyDescent="0.45">
      <c r="D2970" t="s">
        <v>354</v>
      </c>
      <c r="E2970" t="s">
        <v>69</v>
      </c>
      <c r="F2970" t="s">
        <v>6</v>
      </c>
      <c r="M2970" t="b">
        <v>0</v>
      </c>
      <c r="N2970" t="b">
        <v>1</v>
      </c>
      <c r="O2970" t="str">
        <f>_xlfn.XLOOKUP(WB_cost[[#This Row],[Склад]]&amp;WB_cost[[#This Row],[Тип поставки]],StatTbl[Join],StatTbl[Status])</f>
        <v>Игнорируем</v>
      </c>
    </row>
    <row r="2971" spans="4:15" x14ac:dyDescent="0.45">
      <c r="D2971" t="s">
        <v>357</v>
      </c>
      <c r="E2971" t="s">
        <v>69</v>
      </c>
      <c r="F2971" t="s">
        <v>6</v>
      </c>
      <c r="M2971" t="b">
        <v>0</v>
      </c>
      <c r="N2971" t="b">
        <v>1</v>
      </c>
      <c r="O2971" t="str">
        <f>_xlfn.XLOOKUP(WB_cost[[#This Row],[Склад]]&amp;WB_cost[[#This Row],[Тип поставки]],StatTbl[Join],StatTbl[Status])</f>
        <v>Игнорируем</v>
      </c>
    </row>
    <row r="2972" spans="4:15" x14ac:dyDescent="0.45">
      <c r="D2972" t="s">
        <v>358</v>
      </c>
      <c r="E2972" t="s">
        <v>69</v>
      </c>
      <c r="F2972" t="s">
        <v>6</v>
      </c>
      <c r="M2972" t="b">
        <v>0</v>
      </c>
      <c r="N2972" t="b">
        <v>1</v>
      </c>
      <c r="O2972" t="str">
        <f>_xlfn.XLOOKUP(WB_cost[[#This Row],[Склад]]&amp;WB_cost[[#This Row],[Тип поставки]],StatTbl[Join],StatTbl[Status])</f>
        <v>Игнорируем</v>
      </c>
    </row>
    <row r="2973" spans="4:15" x14ac:dyDescent="0.45">
      <c r="D2973" t="s">
        <v>359</v>
      </c>
      <c r="E2973" t="s">
        <v>69</v>
      </c>
      <c r="F2973" t="s">
        <v>6</v>
      </c>
      <c r="M2973" t="b">
        <v>0</v>
      </c>
      <c r="N2973" t="b">
        <v>1</v>
      </c>
      <c r="O2973" t="str">
        <f>_xlfn.XLOOKUP(WB_cost[[#This Row],[Склад]]&amp;WB_cost[[#This Row],[Тип поставки]],StatTbl[Join],StatTbl[Status])</f>
        <v>Игнорируем</v>
      </c>
    </row>
    <row r="2974" spans="4:15" x14ac:dyDescent="0.45">
      <c r="D2974" t="s">
        <v>260</v>
      </c>
      <c r="E2974" t="s">
        <v>70</v>
      </c>
      <c r="F2974" t="s">
        <v>107</v>
      </c>
      <c r="M2974" t="b">
        <v>1</v>
      </c>
      <c r="N2974" t="b">
        <v>1</v>
      </c>
      <c r="O2974" t="str">
        <f>_xlfn.XLOOKUP(WB_cost[[#This Row],[Склад]]&amp;WB_cost[[#This Row],[Тип поставки]],StatTbl[Join],StatTbl[Status])</f>
        <v>Игнорируем</v>
      </c>
    </row>
    <row r="2975" spans="4:15" x14ac:dyDescent="0.45">
      <c r="D2975" t="s">
        <v>261</v>
      </c>
      <c r="E2975" t="s">
        <v>70</v>
      </c>
      <c r="F2975" t="s">
        <v>107</v>
      </c>
      <c r="M2975" t="b">
        <v>1</v>
      </c>
      <c r="N2975" t="b">
        <v>1</v>
      </c>
      <c r="O2975" t="str">
        <f>_xlfn.XLOOKUP(WB_cost[[#This Row],[Склад]]&amp;WB_cost[[#This Row],[Тип поставки]],StatTbl[Join],StatTbl[Status])</f>
        <v>Игнорируем</v>
      </c>
    </row>
    <row r="2976" spans="4:15" x14ac:dyDescent="0.45">
      <c r="D2976" t="s">
        <v>262</v>
      </c>
      <c r="E2976" t="s">
        <v>70</v>
      </c>
      <c r="F2976" t="s">
        <v>107</v>
      </c>
      <c r="M2976" t="b">
        <v>1</v>
      </c>
      <c r="N2976" t="b">
        <v>1</v>
      </c>
      <c r="O2976" t="str">
        <f>_xlfn.XLOOKUP(WB_cost[[#This Row],[Склад]]&amp;WB_cost[[#This Row],[Тип поставки]],StatTbl[Join],StatTbl[Status])</f>
        <v>Игнорируем</v>
      </c>
    </row>
    <row r="2977" spans="4:15" x14ac:dyDescent="0.45">
      <c r="D2977" t="s">
        <v>263</v>
      </c>
      <c r="E2977" t="s">
        <v>70</v>
      </c>
      <c r="F2977" t="s">
        <v>107</v>
      </c>
      <c r="M2977" t="b">
        <v>1</v>
      </c>
      <c r="N2977" t="b">
        <v>1</v>
      </c>
      <c r="O2977" t="str">
        <f>_xlfn.XLOOKUP(WB_cost[[#This Row],[Склад]]&amp;WB_cost[[#This Row],[Тип поставки]],StatTbl[Join],StatTbl[Status])</f>
        <v>Игнорируем</v>
      </c>
    </row>
    <row r="2978" spans="4:15" x14ac:dyDescent="0.45">
      <c r="D2978" t="s">
        <v>264</v>
      </c>
      <c r="E2978" t="s">
        <v>70</v>
      </c>
      <c r="F2978" t="s">
        <v>107</v>
      </c>
      <c r="M2978" t="b">
        <v>1</v>
      </c>
      <c r="N2978" t="b">
        <v>1</v>
      </c>
      <c r="O2978" t="str">
        <f>_xlfn.XLOOKUP(WB_cost[[#This Row],[Склад]]&amp;WB_cost[[#This Row],[Тип поставки]],StatTbl[Join],StatTbl[Status])</f>
        <v>Игнорируем</v>
      </c>
    </row>
    <row r="2979" spans="4:15" x14ac:dyDescent="0.45">
      <c r="D2979" t="s">
        <v>285</v>
      </c>
      <c r="E2979" t="s">
        <v>70</v>
      </c>
      <c r="F2979" t="s">
        <v>107</v>
      </c>
      <c r="M2979" t="b">
        <v>1</v>
      </c>
      <c r="N2979" t="b">
        <v>1</v>
      </c>
      <c r="O2979" t="str">
        <f>_xlfn.XLOOKUP(WB_cost[[#This Row],[Склад]]&amp;WB_cost[[#This Row],[Тип поставки]],StatTbl[Join],StatTbl[Status])</f>
        <v>Игнорируем</v>
      </c>
    </row>
    <row r="2980" spans="4:15" x14ac:dyDescent="0.45">
      <c r="D2980" t="s">
        <v>286</v>
      </c>
      <c r="E2980" t="s">
        <v>70</v>
      </c>
      <c r="F2980" t="s">
        <v>107</v>
      </c>
      <c r="M2980" t="b">
        <v>1</v>
      </c>
      <c r="N2980" t="b">
        <v>1</v>
      </c>
      <c r="O2980" t="str">
        <f>_xlfn.XLOOKUP(WB_cost[[#This Row],[Склад]]&amp;WB_cost[[#This Row],[Тип поставки]],StatTbl[Join],StatTbl[Status])</f>
        <v>Игнорируем</v>
      </c>
    </row>
    <row r="2981" spans="4:15" x14ac:dyDescent="0.45">
      <c r="D2981" t="s">
        <v>287</v>
      </c>
      <c r="E2981" t="s">
        <v>70</v>
      </c>
      <c r="F2981" t="s">
        <v>107</v>
      </c>
      <c r="M2981" t="b">
        <v>1</v>
      </c>
      <c r="N2981" t="b">
        <v>1</v>
      </c>
      <c r="O2981" t="str">
        <f>_xlfn.XLOOKUP(WB_cost[[#This Row],[Склад]]&amp;WB_cost[[#This Row],[Тип поставки]],StatTbl[Join],StatTbl[Status])</f>
        <v>Игнорируем</v>
      </c>
    </row>
    <row r="2982" spans="4:15" x14ac:dyDescent="0.45">
      <c r="D2982" t="s">
        <v>288</v>
      </c>
      <c r="E2982" t="s">
        <v>70</v>
      </c>
      <c r="F2982" t="s">
        <v>107</v>
      </c>
      <c r="M2982" t="b">
        <v>1</v>
      </c>
      <c r="N2982" t="b">
        <v>1</v>
      </c>
      <c r="O2982" t="str">
        <f>_xlfn.XLOOKUP(WB_cost[[#This Row],[Склад]]&amp;WB_cost[[#This Row],[Тип поставки]],StatTbl[Join],StatTbl[Status])</f>
        <v>Игнорируем</v>
      </c>
    </row>
    <row r="2983" spans="4:15" x14ac:dyDescent="0.45">
      <c r="D2983" t="s">
        <v>289</v>
      </c>
      <c r="E2983" t="s">
        <v>70</v>
      </c>
      <c r="F2983" t="s">
        <v>107</v>
      </c>
      <c r="M2983" t="b">
        <v>1</v>
      </c>
      <c r="N2983" t="b">
        <v>1</v>
      </c>
      <c r="O2983" t="str">
        <f>_xlfn.XLOOKUP(WB_cost[[#This Row],[Склад]]&amp;WB_cost[[#This Row],[Тип поставки]],StatTbl[Join],StatTbl[Status])</f>
        <v>Игнорируем</v>
      </c>
    </row>
    <row r="2984" spans="4:15" x14ac:dyDescent="0.45">
      <c r="D2984" t="s">
        <v>353</v>
      </c>
      <c r="E2984" t="s">
        <v>70</v>
      </c>
      <c r="F2984" t="s">
        <v>107</v>
      </c>
      <c r="M2984" t="b">
        <v>1</v>
      </c>
      <c r="N2984" t="b">
        <v>1</v>
      </c>
      <c r="O2984" t="str">
        <f>_xlfn.XLOOKUP(WB_cost[[#This Row],[Склад]]&amp;WB_cost[[#This Row],[Тип поставки]],StatTbl[Join],StatTbl[Status])</f>
        <v>Игнорируем</v>
      </c>
    </row>
    <row r="2985" spans="4:15" x14ac:dyDescent="0.45">
      <c r="D2985" t="s">
        <v>354</v>
      </c>
      <c r="E2985" t="s">
        <v>70</v>
      </c>
      <c r="F2985" t="s">
        <v>107</v>
      </c>
      <c r="M2985" t="b">
        <v>1</v>
      </c>
      <c r="N2985" t="b">
        <v>1</v>
      </c>
      <c r="O2985" t="str">
        <f>_xlfn.XLOOKUP(WB_cost[[#This Row],[Склад]]&amp;WB_cost[[#This Row],[Тип поставки]],StatTbl[Join],StatTbl[Status])</f>
        <v>Игнорируем</v>
      </c>
    </row>
    <row r="2986" spans="4:15" x14ac:dyDescent="0.45">
      <c r="D2986" t="s">
        <v>357</v>
      </c>
      <c r="E2986" t="s">
        <v>70</v>
      </c>
      <c r="F2986" t="s">
        <v>107</v>
      </c>
      <c r="M2986" t="b">
        <v>1</v>
      </c>
      <c r="N2986" t="b">
        <v>1</v>
      </c>
      <c r="O2986" t="str">
        <f>_xlfn.XLOOKUP(WB_cost[[#This Row],[Склад]]&amp;WB_cost[[#This Row],[Тип поставки]],StatTbl[Join],StatTbl[Status])</f>
        <v>Игнорируем</v>
      </c>
    </row>
    <row r="2987" spans="4:15" x14ac:dyDescent="0.45">
      <c r="D2987" t="s">
        <v>358</v>
      </c>
      <c r="E2987" t="s">
        <v>70</v>
      </c>
      <c r="F2987" t="s">
        <v>107</v>
      </c>
      <c r="M2987" t="b">
        <v>1</v>
      </c>
      <c r="N2987" t="b">
        <v>1</v>
      </c>
      <c r="O2987" t="str">
        <f>_xlfn.XLOOKUP(WB_cost[[#This Row],[Склад]]&amp;WB_cost[[#This Row],[Тип поставки]],StatTbl[Join],StatTbl[Status])</f>
        <v>Игнорируем</v>
      </c>
    </row>
    <row r="2988" spans="4:15" x14ac:dyDescent="0.45">
      <c r="D2988" t="s">
        <v>359</v>
      </c>
      <c r="E2988" t="s">
        <v>70</v>
      </c>
      <c r="F2988" t="s">
        <v>107</v>
      </c>
      <c r="M2988" t="b">
        <v>1</v>
      </c>
      <c r="N2988" t="b">
        <v>1</v>
      </c>
      <c r="O2988" t="str">
        <f>_xlfn.XLOOKUP(WB_cost[[#This Row],[Склад]]&amp;WB_cost[[#This Row],[Тип поставки]],StatTbl[Join],StatTbl[Status])</f>
        <v>Игнорируем</v>
      </c>
    </row>
    <row r="2989" spans="4:15" x14ac:dyDescent="0.45">
      <c r="D2989" t="s">
        <v>260</v>
      </c>
      <c r="E2989" t="s">
        <v>70</v>
      </c>
      <c r="F2989" t="s">
        <v>108</v>
      </c>
      <c r="M2989" t="b">
        <v>0</v>
      </c>
      <c r="N2989" t="b">
        <v>1</v>
      </c>
      <c r="O2989" t="str">
        <f>_xlfn.XLOOKUP(WB_cost[[#This Row],[Склад]]&amp;WB_cost[[#This Row],[Тип поставки]],StatTbl[Join],StatTbl[Status])</f>
        <v>Игнорируем</v>
      </c>
    </row>
    <row r="2990" spans="4:15" x14ac:dyDescent="0.45">
      <c r="D2990" t="s">
        <v>261</v>
      </c>
      <c r="E2990" t="s">
        <v>70</v>
      </c>
      <c r="F2990" t="s">
        <v>108</v>
      </c>
      <c r="M2990" t="b">
        <v>0</v>
      </c>
      <c r="N2990" t="b">
        <v>1</v>
      </c>
      <c r="O2990" t="str">
        <f>_xlfn.XLOOKUP(WB_cost[[#This Row],[Склад]]&amp;WB_cost[[#This Row],[Тип поставки]],StatTbl[Join],StatTbl[Status])</f>
        <v>Игнорируем</v>
      </c>
    </row>
    <row r="2991" spans="4:15" x14ac:dyDescent="0.45">
      <c r="D2991" t="s">
        <v>262</v>
      </c>
      <c r="E2991" t="s">
        <v>70</v>
      </c>
      <c r="F2991" t="s">
        <v>108</v>
      </c>
      <c r="M2991" t="b">
        <v>0</v>
      </c>
      <c r="N2991" t="b">
        <v>1</v>
      </c>
      <c r="O2991" t="str">
        <f>_xlfn.XLOOKUP(WB_cost[[#This Row],[Склад]]&amp;WB_cost[[#This Row],[Тип поставки]],StatTbl[Join],StatTbl[Status])</f>
        <v>Игнорируем</v>
      </c>
    </row>
    <row r="2992" spans="4:15" x14ac:dyDescent="0.45">
      <c r="D2992" t="s">
        <v>263</v>
      </c>
      <c r="E2992" t="s">
        <v>70</v>
      </c>
      <c r="F2992" t="s">
        <v>108</v>
      </c>
      <c r="M2992" t="b">
        <v>0</v>
      </c>
      <c r="N2992" t="b">
        <v>1</v>
      </c>
      <c r="O2992" t="str">
        <f>_xlfn.XLOOKUP(WB_cost[[#This Row],[Склад]]&amp;WB_cost[[#This Row],[Тип поставки]],StatTbl[Join],StatTbl[Status])</f>
        <v>Игнорируем</v>
      </c>
    </row>
    <row r="2993" spans="4:15" x14ac:dyDescent="0.45">
      <c r="D2993" t="s">
        <v>264</v>
      </c>
      <c r="E2993" t="s">
        <v>70</v>
      </c>
      <c r="F2993" t="s">
        <v>108</v>
      </c>
      <c r="M2993" t="b">
        <v>0</v>
      </c>
      <c r="N2993" t="b">
        <v>1</v>
      </c>
      <c r="O2993" t="str">
        <f>_xlfn.XLOOKUP(WB_cost[[#This Row],[Склад]]&amp;WB_cost[[#This Row],[Тип поставки]],StatTbl[Join],StatTbl[Status])</f>
        <v>Игнорируем</v>
      </c>
    </row>
    <row r="2994" spans="4:15" x14ac:dyDescent="0.45">
      <c r="D2994" t="s">
        <v>285</v>
      </c>
      <c r="E2994" t="s">
        <v>70</v>
      </c>
      <c r="F2994" t="s">
        <v>108</v>
      </c>
      <c r="M2994" t="b">
        <v>0</v>
      </c>
      <c r="N2994" t="b">
        <v>1</v>
      </c>
      <c r="O2994" t="str">
        <f>_xlfn.XLOOKUP(WB_cost[[#This Row],[Склад]]&amp;WB_cost[[#This Row],[Тип поставки]],StatTbl[Join],StatTbl[Status])</f>
        <v>Игнорируем</v>
      </c>
    </row>
    <row r="2995" spans="4:15" x14ac:dyDescent="0.45">
      <c r="D2995" t="s">
        <v>286</v>
      </c>
      <c r="E2995" t="s">
        <v>70</v>
      </c>
      <c r="F2995" t="s">
        <v>108</v>
      </c>
      <c r="M2995" t="b">
        <v>0</v>
      </c>
      <c r="N2995" t="b">
        <v>1</v>
      </c>
      <c r="O2995" t="str">
        <f>_xlfn.XLOOKUP(WB_cost[[#This Row],[Склад]]&amp;WB_cost[[#This Row],[Тип поставки]],StatTbl[Join],StatTbl[Status])</f>
        <v>Игнорируем</v>
      </c>
    </row>
    <row r="2996" spans="4:15" x14ac:dyDescent="0.45">
      <c r="D2996" t="s">
        <v>287</v>
      </c>
      <c r="E2996" t="s">
        <v>70</v>
      </c>
      <c r="F2996" t="s">
        <v>108</v>
      </c>
      <c r="M2996" t="b">
        <v>0</v>
      </c>
      <c r="N2996" t="b">
        <v>1</v>
      </c>
      <c r="O2996" t="str">
        <f>_xlfn.XLOOKUP(WB_cost[[#This Row],[Склад]]&amp;WB_cost[[#This Row],[Тип поставки]],StatTbl[Join],StatTbl[Status])</f>
        <v>Игнорируем</v>
      </c>
    </row>
    <row r="2997" spans="4:15" x14ac:dyDescent="0.45">
      <c r="D2997" t="s">
        <v>288</v>
      </c>
      <c r="E2997" t="s">
        <v>70</v>
      </c>
      <c r="F2997" t="s">
        <v>108</v>
      </c>
      <c r="M2997" t="b">
        <v>0</v>
      </c>
      <c r="N2997" t="b">
        <v>1</v>
      </c>
      <c r="O2997" t="str">
        <f>_xlfn.XLOOKUP(WB_cost[[#This Row],[Склад]]&amp;WB_cost[[#This Row],[Тип поставки]],StatTbl[Join],StatTbl[Status])</f>
        <v>Игнорируем</v>
      </c>
    </row>
    <row r="2998" spans="4:15" x14ac:dyDescent="0.45">
      <c r="D2998" t="s">
        <v>289</v>
      </c>
      <c r="E2998" t="s">
        <v>70</v>
      </c>
      <c r="F2998" t="s">
        <v>108</v>
      </c>
      <c r="M2998" t="b">
        <v>0</v>
      </c>
      <c r="N2998" t="b">
        <v>1</v>
      </c>
      <c r="O2998" t="str">
        <f>_xlfn.XLOOKUP(WB_cost[[#This Row],[Склад]]&amp;WB_cost[[#This Row],[Тип поставки]],StatTbl[Join],StatTbl[Status])</f>
        <v>Игнорируем</v>
      </c>
    </row>
    <row r="2999" spans="4:15" x14ac:dyDescent="0.45">
      <c r="D2999" t="s">
        <v>353</v>
      </c>
      <c r="E2999" t="s">
        <v>70</v>
      </c>
      <c r="F2999" t="s">
        <v>108</v>
      </c>
      <c r="M2999" t="b">
        <v>0</v>
      </c>
      <c r="N2999" t="b">
        <v>1</v>
      </c>
      <c r="O2999" t="str">
        <f>_xlfn.XLOOKUP(WB_cost[[#This Row],[Склад]]&amp;WB_cost[[#This Row],[Тип поставки]],StatTbl[Join],StatTbl[Status])</f>
        <v>Игнорируем</v>
      </c>
    </row>
    <row r="3000" spans="4:15" x14ac:dyDescent="0.45">
      <c r="D3000" t="s">
        <v>354</v>
      </c>
      <c r="E3000" t="s">
        <v>70</v>
      </c>
      <c r="F3000" t="s">
        <v>108</v>
      </c>
      <c r="M3000" t="b">
        <v>0</v>
      </c>
      <c r="N3000" t="b">
        <v>1</v>
      </c>
      <c r="O3000" t="str">
        <f>_xlfn.XLOOKUP(WB_cost[[#This Row],[Склад]]&amp;WB_cost[[#This Row],[Тип поставки]],StatTbl[Join],StatTbl[Status])</f>
        <v>Игнорируем</v>
      </c>
    </row>
    <row r="3001" spans="4:15" x14ac:dyDescent="0.45">
      <c r="D3001" t="s">
        <v>357</v>
      </c>
      <c r="E3001" t="s">
        <v>70</v>
      </c>
      <c r="F3001" t="s">
        <v>108</v>
      </c>
      <c r="M3001" t="b">
        <v>0</v>
      </c>
      <c r="N3001" t="b">
        <v>1</v>
      </c>
      <c r="O3001" t="str">
        <f>_xlfn.XLOOKUP(WB_cost[[#This Row],[Склад]]&amp;WB_cost[[#This Row],[Тип поставки]],StatTbl[Join],StatTbl[Status])</f>
        <v>Игнорируем</v>
      </c>
    </row>
    <row r="3002" spans="4:15" x14ac:dyDescent="0.45">
      <c r="D3002" t="s">
        <v>358</v>
      </c>
      <c r="E3002" t="s">
        <v>70</v>
      </c>
      <c r="F3002" t="s">
        <v>108</v>
      </c>
      <c r="M3002" t="b">
        <v>0</v>
      </c>
      <c r="N3002" t="b">
        <v>1</v>
      </c>
      <c r="O3002" t="str">
        <f>_xlfn.XLOOKUP(WB_cost[[#This Row],[Склад]]&amp;WB_cost[[#This Row],[Тип поставки]],StatTbl[Join],StatTbl[Status])</f>
        <v>Игнорируем</v>
      </c>
    </row>
    <row r="3003" spans="4:15" x14ac:dyDescent="0.45">
      <c r="D3003" t="s">
        <v>359</v>
      </c>
      <c r="E3003" t="s">
        <v>70</v>
      </c>
      <c r="F3003" t="s">
        <v>108</v>
      </c>
      <c r="M3003" t="b">
        <v>0</v>
      </c>
      <c r="N3003" t="b">
        <v>1</v>
      </c>
      <c r="O3003" t="str">
        <f>_xlfn.XLOOKUP(WB_cost[[#This Row],[Склад]]&amp;WB_cost[[#This Row],[Тип поставки]],StatTbl[Join],StatTbl[Status])</f>
        <v>Игнорируем</v>
      </c>
    </row>
    <row r="3004" spans="4:15" x14ac:dyDescent="0.45">
      <c r="D3004" t="s">
        <v>260</v>
      </c>
      <c r="E3004" t="s">
        <v>70</v>
      </c>
      <c r="F3004" t="s">
        <v>6</v>
      </c>
      <c r="M3004" t="b">
        <v>0</v>
      </c>
      <c r="N3004" t="b">
        <v>1</v>
      </c>
      <c r="O3004" t="str">
        <f>_xlfn.XLOOKUP(WB_cost[[#This Row],[Склад]]&amp;WB_cost[[#This Row],[Тип поставки]],StatTbl[Join],StatTbl[Status])</f>
        <v>Игнорируем</v>
      </c>
    </row>
    <row r="3005" spans="4:15" x14ac:dyDescent="0.45">
      <c r="D3005" t="s">
        <v>261</v>
      </c>
      <c r="E3005" t="s">
        <v>70</v>
      </c>
      <c r="F3005" t="s">
        <v>6</v>
      </c>
      <c r="M3005" t="b">
        <v>0</v>
      </c>
      <c r="N3005" t="b">
        <v>1</v>
      </c>
      <c r="O3005" t="str">
        <f>_xlfn.XLOOKUP(WB_cost[[#This Row],[Склад]]&amp;WB_cost[[#This Row],[Тип поставки]],StatTbl[Join],StatTbl[Status])</f>
        <v>Игнорируем</v>
      </c>
    </row>
    <row r="3006" spans="4:15" x14ac:dyDescent="0.45">
      <c r="D3006" t="s">
        <v>262</v>
      </c>
      <c r="E3006" t="s">
        <v>70</v>
      </c>
      <c r="F3006" t="s">
        <v>6</v>
      </c>
      <c r="M3006" t="b">
        <v>0</v>
      </c>
      <c r="N3006" t="b">
        <v>1</v>
      </c>
      <c r="O3006" t="str">
        <f>_xlfn.XLOOKUP(WB_cost[[#This Row],[Склад]]&amp;WB_cost[[#This Row],[Тип поставки]],StatTbl[Join],StatTbl[Status])</f>
        <v>Игнорируем</v>
      </c>
    </row>
    <row r="3007" spans="4:15" x14ac:dyDescent="0.45">
      <c r="D3007" t="s">
        <v>263</v>
      </c>
      <c r="E3007" t="s">
        <v>70</v>
      </c>
      <c r="F3007" t="s">
        <v>6</v>
      </c>
      <c r="M3007" t="b">
        <v>0</v>
      </c>
      <c r="N3007" t="b">
        <v>1</v>
      </c>
      <c r="O3007" t="str">
        <f>_xlfn.XLOOKUP(WB_cost[[#This Row],[Склад]]&amp;WB_cost[[#This Row],[Тип поставки]],StatTbl[Join],StatTbl[Status])</f>
        <v>Игнорируем</v>
      </c>
    </row>
    <row r="3008" spans="4:15" x14ac:dyDescent="0.45">
      <c r="D3008" t="s">
        <v>264</v>
      </c>
      <c r="E3008" t="s">
        <v>70</v>
      </c>
      <c r="F3008" t="s">
        <v>6</v>
      </c>
      <c r="M3008" t="b">
        <v>0</v>
      </c>
      <c r="N3008" t="b">
        <v>1</v>
      </c>
      <c r="O3008" t="str">
        <f>_xlfn.XLOOKUP(WB_cost[[#This Row],[Склад]]&amp;WB_cost[[#This Row],[Тип поставки]],StatTbl[Join],StatTbl[Status])</f>
        <v>Игнорируем</v>
      </c>
    </row>
    <row r="3009" spans="4:15" x14ac:dyDescent="0.45">
      <c r="D3009" t="s">
        <v>285</v>
      </c>
      <c r="E3009" t="s">
        <v>70</v>
      </c>
      <c r="F3009" t="s">
        <v>6</v>
      </c>
      <c r="M3009" t="b">
        <v>0</v>
      </c>
      <c r="N3009" t="b">
        <v>1</v>
      </c>
      <c r="O3009" t="str">
        <f>_xlfn.XLOOKUP(WB_cost[[#This Row],[Склад]]&amp;WB_cost[[#This Row],[Тип поставки]],StatTbl[Join],StatTbl[Status])</f>
        <v>Игнорируем</v>
      </c>
    </row>
    <row r="3010" spans="4:15" x14ac:dyDescent="0.45">
      <c r="D3010" t="s">
        <v>286</v>
      </c>
      <c r="E3010" t="s">
        <v>70</v>
      </c>
      <c r="F3010" t="s">
        <v>6</v>
      </c>
      <c r="M3010" t="b">
        <v>0</v>
      </c>
      <c r="N3010" t="b">
        <v>1</v>
      </c>
      <c r="O3010" t="str">
        <f>_xlfn.XLOOKUP(WB_cost[[#This Row],[Склад]]&amp;WB_cost[[#This Row],[Тип поставки]],StatTbl[Join],StatTbl[Status])</f>
        <v>Игнорируем</v>
      </c>
    </row>
    <row r="3011" spans="4:15" x14ac:dyDescent="0.45">
      <c r="D3011" t="s">
        <v>287</v>
      </c>
      <c r="E3011" t="s">
        <v>70</v>
      </c>
      <c r="F3011" t="s">
        <v>6</v>
      </c>
      <c r="M3011" t="b">
        <v>0</v>
      </c>
      <c r="N3011" t="b">
        <v>1</v>
      </c>
      <c r="O3011" t="str">
        <f>_xlfn.XLOOKUP(WB_cost[[#This Row],[Склад]]&amp;WB_cost[[#This Row],[Тип поставки]],StatTbl[Join],StatTbl[Status])</f>
        <v>Игнорируем</v>
      </c>
    </row>
    <row r="3012" spans="4:15" x14ac:dyDescent="0.45">
      <c r="D3012" t="s">
        <v>288</v>
      </c>
      <c r="E3012" t="s">
        <v>70</v>
      </c>
      <c r="F3012" t="s">
        <v>6</v>
      </c>
      <c r="M3012" t="b">
        <v>0</v>
      </c>
      <c r="N3012" t="b">
        <v>1</v>
      </c>
      <c r="O3012" t="str">
        <f>_xlfn.XLOOKUP(WB_cost[[#This Row],[Склад]]&amp;WB_cost[[#This Row],[Тип поставки]],StatTbl[Join],StatTbl[Status])</f>
        <v>Игнорируем</v>
      </c>
    </row>
    <row r="3013" spans="4:15" x14ac:dyDescent="0.45">
      <c r="D3013" t="s">
        <v>289</v>
      </c>
      <c r="E3013" t="s">
        <v>70</v>
      </c>
      <c r="F3013" t="s">
        <v>6</v>
      </c>
      <c r="M3013" t="b">
        <v>0</v>
      </c>
      <c r="N3013" t="b">
        <v>1</v>
      </c>
      <c r="O3013" t="str">
        <f>_xlfn.XLOOKUP(WB_cost[[#This Row],[Склад]]&amp;WB_cost[[#This Row],[Тип поставки]],StatTbl[Join],StatTbl[Status])</f>
        <v>Игнорируем</v>
      </c>
    </row>
    <row r="3014" spans="4:15" x14ac:dyDescent="0.45">
      <c r="D3014" t="s">
        <v>353</v>
      </c>
      <c r="E3014" t="s">
        <v>70</v>
      </c>
      <c r="F3014" t="s">
        <v>6</v>
      </c>
      <c r="M3014" t="b">
        <v>0</v>
      </c>
      <c r="N3014" t="b">
        <v>1</v>
      </c>
      <c r="O3014" t="str">
        <f>_xlfn.XLOOKUP(WB_cost[[#This Row],[Склад]]&amp;WB_cost[[#This Row],[Тип поставки]],StatTbl[Join],StatTbl[Status])</f>
        <v>Игнорируем</v>
      </c>
    </row>
    <row r="3015" spans="4:15" x14ac:dyDescent="0.45">
      <c r="D3015" t="s">
        <v>354</v>
      </c>
      <c r="E3015" t="s">
        <v>70</v>
      </c>
      <c r="F3015" t="s">
        <v>6</v>
      </c>
      <c r="M3015" t="b">
        <v>0</v>
      </c>
      <c r="N3015" t="b">
        <v>1</v>
      </c>
      <c r="O3015" t="str">
        <f>_xlfn.XLOOKUP(WB_cost[[#This Row],[Склад]]&amp;WB_cost[[#This Row],[Тип поставки]],StatTbl[Join],StatTbl[Status])</f>
        <v>Игнорируем</v>
      </c>
    </row>
    <row r="3016" spans="4:15" x14ac:dyDescent="0.45">
      <c r="D3016" t="s">
        <v>357</v>
      </c>
      <c r="E3016" t="s">
        <v>70</v>
      </c>
      <c r="F3016" t="s">
        <v>6</v>
      </c>
      <c r="M3016" t="b">
        <v>0</v>
      </c>
      <c r="N3016" t="b">
        <v>1</v>
      </c>
      <c r="O3016" t="str">
        <f>_xlfn.XLOOKUP(WB_cost[[#This Row],[Склад]]&amp;WB_cost[[#This Row],[Тип поставки]],StatTbl[Join],StatTbl[Status])</f>
        <v>Игнорируем</v>
      </c>
    </row>
    <row r="3017" spans="4:15" x14ac:dyDescent="0.45">
      <c r="D3017" t="s">
        <v>358</v>
      </c>
      <c r="E3017" t="s">
        <v>70</v>
      </c>
      <c r="F3017" t="s">
        <v>6</v>
      </c>
      <c r="M3017" t="b">
        <v>0</v>
      </c>
      <c r="N3017" t="b">
        <v>1</v>
      </c>
      <c r="O3017" t="str">
        <f>_xlfn.XLOOKUP(WB_cost[[#This Row],[Склад]]&amp;WB_cost[[#This Row],[Тип поставки]],StatTbl[Join],StatTbl[Status])</f>
        <v>Игнорируем</v>
      </c>
    </row>
    <row r="3018" spans="4:15" x14ac:dyDescent="0.45">
      <c r="D3018" t="s">
        <v>359</v>
      </c>
      <c r="E3018" t="s">
        <v>70</v>
      </c>
      <c r="F3018" t="s">
        <v>6</v>
      </c>
      <c r="M3018" t="b">
        <v>0</v>
      </c>
      <c r="N3018" t="b">
        <v>1</v>
      </c>
      <c r="O3018" t="str">
        <f>_xlfn.XLOOKUP(WB_cost[[#This Row],[Склад]]&amp;WB_cost[[#This Row],[Тип поставки]],StatTbl[Join],StatTbl[Status])</f>
        <v>Игнорируем</v>
      </c>
    </row>
    <row r="3019" spans="4:15" x14ac:dyDescent="0.45">
      <c r="D3019" t="s">
        <v>260</v>
      </c>
      <c r="E3019" t="s">
        <v>71</v>
      </c>
      <c r="F3019" t="s">
        <v>107</v>
      </c>
      <c r="M3019" t="b">
        <v>1</v>
      </c>
      <c r="N3019" t="b">
        <v>1</v>
      </c>
      <c r="O3019" t="str">
        <f>_xlfn.XLOOKUP(WB_cost[[#This Row],[Склад]]&amp;WB_cost[[#This Row],[Тип поставки]],StatTbl[Join],StatTbl[Status])</f>
        <v>Игнорируем</v>
      </c>
    </row>
    <row r="3020" spans="4:15" x14ac:dyDescent="0.45">
      <c r="D3020" t="s">
        <v>261</v>
      </c>
      <c r="E3020" t="s">
        <v>71</v>
      </c>
      <c r="F3020" t="s">
        <v>107</v>
      </c>
      <c r="M3020" t="b">
        <v>1</v>
      </c>
      <c r="N3020" t="b">
        <v>1</v>
      </c>
      <c r="O3020" t="str">
        <f>_xlfn.XLOOKUP(WB_cost[[#This Row],[Склад]]&amp;WB_cost[[#This Row],[Тип поставки]],StatTbl[Join],StatTbl[Status])</f>
        <v>Игнорируем</v>
      </c>
    </row>
    <row r="3021" spans="4:15" x14ac:dyDescent="0.45">
      <c r="D3021" t="s">
        <v>262</v>
      </c>
      <c r="E3021" t="s">
        <v>71</v>
      </c>
      <c r="F3021" t="s">
        <v>107</v>
      </c>
      <c r="M3021" t="b">
        <v>1</v>
      </c>
      <c r="N3021" t="b">
        <v>1</v>
      </c>
      <c r="O3021" t="str">
        <f>_xlfn.XLOOKUP(WB_cost[[#This Row],[Склад]]&amp;WB_cost[[#This Row],[Тип поставки]],StatTbl[Join],StatTbl[Status])</f>
        <v>Игнорируем</v>
      </c>
    </row>
    <row r="3022" spans="4:15" x14ac:dyDescent="0.45">
      <c r="D3022" t="s">
        <v>263</v>
      </c>
      <c r="E3022" t="s">
        <v>71</v>
      </c>
      <c r="F3022" t="s">
        <v>107</v>
      </c>
      <c r="M3022" t="b">
        <v>1</v>
      </c>
      <c r="N3022" t="b">
        <v>1</v>
      </c>
      <c r="O3022" t="str">
        <f>_xlfn.XLOOKUP(WB_cost[[#This Row],[Склад]]&amp;WB_cost[[#This Row],[Тип поставки]],StatTbl[Join],StatTbl[Status])</f>
        <v>Игнорируем</v>
      </c>
    </row>
    <row r="3023" spans="4:15" x14ac:dyDescent="0.45">
      <c r="D3023" t="s">
        <v>264</v>
      </c>
      <c r="E3023" t="s">
        <v>71</v>
      </c>
      <c r="F3023" t="s">
        <v>107</v>
      </c>
      <c r="M3023" t="b">
        <v>1</v>
      </c>
      <c r="N3023" t="b">
        <v>1</v>
      </c>
      <c r="O3023" t="str">
        <f>_xlfn.XLOOKUP(WB_cost[[#This Row],[Склад]]&amp;WB_cost[[#This Row],[Тип поставки]],StatTbl[Join],StatTbl[Status])</f>
        <v>Игнорируем</v>
      </c>
    </row>
    <row r="3024" spans="4:15" x14ac:dyDescent="0.45">
      <c r="D3024" t="s">
        <v>285</v>
      </c>
      <c r="E3024" t="s">
        <v>71</v>
      </c>
      <c r="F3024" t="s">
        <v>107</v>
      </c>
      <c r="M3024" t="b">
        <v>1</v>
      </c>
      <c r="N3024" t="b">
        <v>1</v>
      </c>
      <c r="O3024" t="str">
        <f>_xlfn.XLOOKUP(WB_cost[[#This Row],[Склад]]&amp;WB_cost[[#This Row],[Тип поставки]],StatTbl[Join],StatTbl[Status])</f>
        <v>Игнорируем</v>
      </c>
    </row>
    <row r="3025" spans="4:15" x14ac:dyDescent="0.45">
      <c r="D3025" t="s">
        <v>286</v>
      </c>
      <c r="E3025" t="s">
        <v>71</v>
      </c>
      <c r="F3025" t="s">
        <v>107</v>
      </c>
      <c r="M3025" t="b">
        <v>1</v>
      </c>
      <c r="N3025" t="b">
        <v>1</v>
      </c>
      <c r="O3025" t="str">
        <f>_xlfn.XLOOKUP(WB_cost[[#This Row],[Склад]]&amp;WB_cost[[#This Row],[Тип поставки]],StatTbl[Join],StatTbl[Status])</f>
        <v>Игнорируем</v>
      </c>
    </row>
    <row r="3026" spans="4:15" x14ac:dyDescent="0.45">
      <c r="D3026" t="s">
        <v>287</v>
      </c>
      <c r="E3026" t="s">
        <v>71</v>
      </c>
      <c r="F3026" t="s">
        <v>107</v>
      </c>
      <c r="M3026" t="b">
        <v>1</v>
      </c>
      <c r="N3026" t="b">
        <v>1</v>
      </c>
      <c r="O3026" t="str">
        <f>_xlfn.XLOOKUP(WB_cost[[#This Row],[Склад]]&amp;WB_cost[[#This Row],[Тип поставки]],StatTbl[Join],StatTbl[Status])</f>
        <v>Игнорируем</v>
      </c>
    </row>
    <row r="3027" spans="4:15" x14ac:dyDescent="0.45">
      <c r="D3027" t="s">
        <v>288</v>
      </c>
      <c r="E3027" t="s">
        <v>71</v>
      </c>
      <c r="F3027" t="s">
        <v>107</v>
      </c>
      <c r="M3027" t="b">
        <v>1</v>
      </c>
      <c r="N3027" t="b">
        <v>1</v>
      </c>
      <c r="O3027" t="str">
        <f>_xlfn.XLOOKUP(WB_cost[[#This Row],[Склад]]&amp;WB_cost[[#This Row],[Тип поставки]],StatTbl[Join],StatTbl[Status])</f>
        <v>Игнорируем</v>
      </c>
    </row>
    <row r="3028" spans="4:15" x14ac:dyDescent="0.45">
      <c r="D3028" t="s">
        <v>289</v>
      </c>
      <c r="E3028" t="s">
        <v>71</v>
      </c>
      <c r="F3028" t="s">
        <v>107</v>
      </c>
      <c r="M3028" t="b">
        <v>1</v>
      </c>
      <c r="N3028" t="b">
        <v>1</v>
      </c>
      <c r="O3028" t="str">
        <f>_xlfn.XLOOKUP(WB_cost[[#This Row],[Склад]]&amp;WB_cost[[#This Row],[Тип поставки]],StatTbl[Join],StatTbl[Status])</f>
        <v>Игнорируем</v>
      </c>
    </row>
    <row r="3029" spans="4:15" x14ac:dyDescent="0.45">
      <c r="D3029" t="s">
        <v>353</v>
      </c>
      <c r="E3029" t="s">
        <v>71</v>
      </c>
      <c r="F3029" t="s">
        <v>107</v>
      </c>
      <c r="M3029" t="b">
        <v>1</v>
      </c>
      <c r="N3029" t="b">
        <v>1</v>
      </c>
      <c r="O3029" t="str">
        <f>_xlfn.XLOOKUP(WB_cost[[#This Row],[Склад]]&amp;WB_cost[[#This Row],[Тип поставки]],StatTbl[Join],StatTbl[Status])</f>
        <v>Игнорируем</v>
      </c>
    </row>
    <row r="3030" spans="4:15" x14ac:dyDescent="0.45">
      <c r="D3030" t="s">
        <v>354</v>
      </c>
      <c r="E3030" t="s">
        <v>71</v>
      </c>
      <c r="F3030" t="s">
        <v>107</v>
      </c>
      <c r="M3030" t="b">
        <v>1</v>
      </c>
      <c r="N3030" t="b">
        <v>1</v>
      </c>
      <c r="O3030" t="str">
        <f>_xlfn.XLOOKUP(WB_cost[[#This Row],[Склад]]&amp;WB_cost[[#This Row],[Тип поставки]],StatTbl[Join],StatTbl[Status])</f>
        <v>Игнорируем</v>
      </c>
    </row>
    <row r="3031" spans="4:15" x14ac:dyDescent="0.45">
      <c r="D3031" t="s">
        <v>357</v>
      </c>
      <c r="E3031" t="s">
        <v>71</v>
      </c>
      <c r="F3031" t="s">
        <v>107</v>
      </c>
      <c r="M3031" t="b">
        <v>1</v>
      </c>
      <c r="N3031" t="b">
        <v>1</v>
      </c>
      <c r="O3031" t="str">
        <f>_xlfn.XLOOKUP(WB_cost[[#This Row],[Склад]]&amp;WB_cost[[#This Row],[Тип поставки]],StatTbl[Join],StatTbl[Status])</f>
        <v>Игнорируем</v>
      </c>
    </row>
    <row r="3032" spans="4:15" x14ac:dyDescent="0.45">
      <c r="D3032" t="s">
        <v>358</v>
      </c>
      <c r="E3032" t="s">
        <v>71</v>
      </c>
      <c r="F3032" t="s">
        <v>107</v>
      </c>
      <c r="M3032" t="b">
        <v>1</v>
      </c>
      <c r="N3032" t="b">
        <v>1</v>
      </c>
      <c r="O3032" t="str">
        <f>_xlfn.XLOOKUP(WB_cost[[#This Row],[Склад]]&amp;WB_cost[[#This Row],[Тип поставки]],StatTbl[Join],StatTbl[Status])</f>
        <v>Игнорируем</v>
      </c>
    </row>
    <row r="3033" spans="4:15" x14ac:dyDescent="0.45">
      <c r="D3033" t="s">
        <v>359</v>
      </c>
      <c r="E3033" t="s">
        <v>71</v>
      </c>
      <c r="F3033" t="s">
        <v>107</v>
      </c>
      <c r="M3033" t="b">
        <v>1</v>
      </c>
      <c r="N3033" t="b">
        <v>1</v>
      </c>
      <c r="O3033" t="str">
        <f>_xlfn.XLOOKUP(WB_cost[[#This Row],[Склад]]&amp;WB_cost[[#This Row],[Тип поставки]],StatTbl[Join],StatTbl[Status])</f>
        <v>Игнорируем</v>
      </c>
    </row>
    <row r="3034" spans="4:15" x14ac:dyDescent="0.45">
      <c r="D3034" t="s">
        <v>260</v>
      </c>
      <c r="E3034" t="s">
        <v>71</v>
      </c>
      <c r="F3034" t="s">
        <v>108</v>
      </c>
      <c r="M3034" t="b">
        <v>0</v>
      </c>
      <c r="N3034" t="b">
        <v>1</v>
      </c>
      <c r="O3034" t="str">
        <f>_xlfn.XLOOKUP(WB_cost[[#This Row],[Склад]]&amp;WB_cost[[#This Row],[Тип поставки]],StatTbl[Join],StatTbl[Status])</f>
        <v>Игнорируем</v>
      </c>
    </row>
    <row r="3035" spans="4:15" x14ac:dyDescent="0.45">
      <c r="D3035" t="s">
        <v>261</v>
      </c>
      <c r="E3035" t="s">
        <v>71</v>
      </c>
      <c r="F3035" t="s">
        <v>108</v>
      </c>
      <c r="M3035" t="b">
        <v>0</v>
      </c>
      <c r="N3035" t="b">
        <v>1</v>
      </c>
      <c r="O3035" t="str">
        <f>_xlfn.XLOOKUP(WB_cost[[#This Row],[Склад]]&amp;WB_cost[[#This Row],[Тип поставки]],StatTbl[Join],StatTbl[Status])</f>
        <v>Игнорируем</v>
      </c>
    </row>
    <row r="3036" spans="4:15" x14ac:dyDescent="0.45">
      <c r="D3036" t="s">
        <v>262</v>
      </c>
      <c r="E3036" t="s">
        <v>71</v>
      </c>
      <c r="F3036" t="s">
        <v>108</v>
      </c>
      <c r="M3036" t="b">
        <v>0</v>
      </c>
      <c r="N3036" t="b">
        <v>1</v>
      </c>
      <c r="O3036" t="str">
        <f>_xlfn.XLOOKUP(WB_cost[[#This Row],[Склад]]&amp;WB_cost[[#This Row],[Тип поставки]],StatTbl[Join],StatTbl[Status])</f>
        <v>Игнорируем</v>
      </c>
    </row>
    <row r="3037" spans="4:15" x14ac:dyDescent="0.45">
      <c r="D3037" t="s">
        <v>263</v>
      </c>
      <c r="E3037" t="s">
        <v>71</v>
      </c>
      <c r="F3037" t="s">
        <v>108</v>
      </c>
      <c r="M3037" t="b">
        <v>0</v>
      </c>
      <c r="N3037" t="b">
        <v>1</v>
      </c>
      <c r="O3037" t="str">
        <f>_xlfn.XLOOKUP(WB_cost[[#This Row],[Склад]]&amp;WB_cost[[#This Row],[Тип поставки]],StatTbl[Join],StatTbl[Status])</f>
        <v>Игнорируем</v>
      </c>
    </row>
    <row r="3038" spans="4:15" x14ac:dyDescent="0.45">
      <c r="D3038" t="s">
        <v>264</v>
      </c>
      <c r="E3038" t="s">
        <v>71</v>
      </c>
      <c r="F3038" t="s">
        <v>108</v>
      </c>
      <c r="M3038" t="b">
        <v>0</v>
      </c>
      <c r="N3038" t="b">
        <v>1</v>
      </c>
      <c r="O3038" t="str">
        <f>_xlfn.XLOOKUP(WB_cost[[#This Row],[Склад]]&amp;WB_cost[[#This Row],[Тип поставки]],StatTbl[Join],StatTbl[Status])</f>
        <v>Игнорируем</v>
      </c>
    </row>
    <row r="3039" spans="4:15" x14ac:dyDescent="0.45">
      <c r="D3039" t="s">
        <v>285</v>
      </c>
      <c r="E3039" t="s">
        <v>71</v>
      </c>
      <c r="F3039" t="s">
        <v>108</v>
      </c>
      <c r="M3039" t="b">
        <v>0</v>
      </c>
      <c r="N3039" t="b">
        <v>1</v>
      </c>
      <c r="O3039" t="str">
        <f>_xlfn.XLOOKUP(WB_cost[[#This Row],[Склад]]&amp;WB_cost[[#This Row],[Тип поставки]],StatTbl[Join],StatTbl[Status])</f>
        <v>Игнорируем</v>
      </c>
    </row>
    <row r="3040" spans="4:15" x14ac:dyDescent="0.45">
      <c r="D3040" t="s">
        <v>286</v>
      </c>
      <c r="E3040" t="s">
        <v>71</v>
      </c>
      <c r="F3040" t="s">
        <v>108</v>
      </c>
      <c r="M3040" t="b">
        <v>0</v>
      </c>
      <c r="N3040" t="b">
        <v>1</v>
      </c>
      <c r="O3040" t="str">
        <f>_xlfn.XLOOKUP(WB_cost[[#This Row],[Склад]]&amp;WB_cost[[#This Row],[Тип поставки]],StatTbl[Join],StatTbl[Status])</f>
        <v>Игнорируем</v>
      </c>
    </row>
    <row r="3041" spans="4:15" x14ac:dyDescent="0.45">
      <c r="D3041" t="s">
        <v>287</v>
      </c>
      <c r="E3041" t="s">
        <v>71</v>
      </c>
      <c r="F3041" t="s">
        <v>108</v>
      </c>
      <c r="M3041" t="b">
        <v>0</v>
      </c>
      <c r="N3041" t="b">
        <v>1</v>
      </c>
      <c r="O3041" t="str">
        <f>_xlfn.XLOOKUP(WB_cost[[#This Row],[Склад]]&amp;WB_cost[[#This Row],[Тип поставки]],StatTbl[Join],StatTbl[Status])</f>
        <v>Игнорируем</v>
      </c>
    </row>
    <row r="3042" spans="4:15" x14ac:dyDescent="0.45">
      <c r="D3042" t="s">
        <v>288</v>
      </c>
      <c r="E3042" t="s">
        <v>71</v>
      </c>
      <c r="F3042" t="s">
        <v>108</v>
      </c>
      <c r="M3042" t="b">
        <v>0</v>
      </c>
      <c r="N3042" t="b">
        <v>1</v>
      </c>
      <c r="O3042" t="str">
        <f>_xlfn.XLOOKUP(WB_cost[[#This Row],[Склад]]&amp;WB_cost[[#This Row],[Тип поставки]],StatTbl[Join],StatTbl[Status])</f>
        <v>Игнорируем</v>
      </c>
    </row>
    <row r="3043" spans="4:15" x14ac:dyDescent="0.45">
      <c r="D3043" t="s">
        <v>289</v>
      </c>
      <c r="E3043" t="s">
        <v>71</v>
      </c>
      <c r="F3043" t="s">
        <v>108</v>
      </c>
      <c r="M3043" t="b">
        <v>0</v>
      </c>
      <c r="N3043" t="b">
        <v>1</v>
      </c>
      <c r="O3043" t="str">
        <f>_xlfn.XLOOKUP(WB_cost[[#This Row],[Склад]]&amp;WB_cost[[#This Row],[Тип поставки]],StatTbl[Join],StatTbl[Status])</f>
        <v>Игнорируем</v>
      </c>
    </row>
    <row r="3044" spans="4:15" x14ac:dyDescent="0.45">
      <c r="D3044" t="s">
        <v>353</v>
      </c>
      <c r="E3044" t="s">
        <v>71</v>
      </c>
      <c r="F3044" t="s">
        <v>108</v>
      </c>
      <c r="M3044" t="b">
        <v>0</v>
      </c>
      <c r="N3044" t="b">
        <v>1</v>
      </c>
      <c r="O3044" t="str">
        <f>_xlfn.XLOOKUP(WB_cost[[#This Row],[Склад]]&amp;WB_cost[[#This Row],[Тип поставки]],StatTbl[Join],StatTbl[Status])</f>
        <v>Игнорируем</v>
      </c>
    </row>
    <row r="3045" spans="4:15" x14ac:dyDescent="0.45">
      <c r="D3045" t="s">
        <v>354</v>
      </c>
      <c r="E3045" t="s">
        <v>71</v>
      </c>
      <c r="F3045" t="s">
        <v>108</v>
      </c>
      <c r="M3045" t="b">
        <v>0</v>
      </c>
      <c r="N3045" t="b">
        <v>1</v>
      </c>
      <c r="O3045" t="str">
        <f>_xlfn.XLOOKUP(WB_cost[[#This Row],[Склад]]&amp;WB_cost[[#This Row],[Тип поставки]],StatTbl[Join],StatTbl[Status])</f>
        <v>Игнорируем</v>
      </c>
    </row>
    <row r="3046" spans="4:15" x14ac:dyDescent="0.45">
      <c r="D3046" t="s">
        <v>357</v>
      </c>
      <c r="E3046" t="s">
        <v>71</v>
      </c>
      <c r="F3046" t="s">
        <v>108</v>
      </c>
      <c r="M3046" t="b">
        <v>0</v>
      </c>
      <c r="N3046" t="b">
        <v>1</v>
      </c>
      <c r="O3046" t="str">
        <f>_xlfn.XLOOKUP(WB_cost[[#This Row],[Склад]]&amp;WB_cost[[#This Row],[Тип поставки]],StatTbl[Join],StatTbl[Status])</f>
        <v>Игнорируем</v>
      </c>
    </row>
    <row r="3047" spans="4:15" x14ac:dyDescent="0.45">
      <c r="D3047" t="s">
        <v>358</v>
      </c>
      <c r="E3047" t="s">
        <v>71</v>
      </c>
      <c r="F3047" t="s">
        <v>108</v>
      </c>
      <c r="M3047" t="b">
        <v>0</v>
      </c>
      <c r="N3047" t="b">
        <v>1</v>
      </c>
      <c r="O3047" t="str">
        <f>_xlfn.XLOOKUP(WB_cost[[#This Row],[Склад]]&amp;WB_cost[[#This Row],[Тип поставки]],StatTbl[Join],StatTbl[Status])</f>
        <v>Игнорируем</v>
      </c>
    </row>
    <row r="3048" spans="4:15" x14ac:dyDescent="0.45">
      <c r="D3048" t="s">
        <v>359</v>
      </c>
      <c r="E3048" t="s">
        <v>71</v>
      </c>
      <c r="F3048" t="s">
        <v>108</v>
      </c>
      <c r="M3048" t="b">
        <v>0</v>
      </c>
      <c r="N3048" t="b">
        <v>1</v>
      </c>
      <c r="O3048" t="str">
        <f>_xlfn.XLOOKUP(WB_cost[[#This Row],[Склад]]&amp;WB_cost[[#This Row],[Тип поставки]],StatTbl[Join],StatTbl[Status])</f>
        <v>Игнорируем</v>
      </c>
    </row>
    <row r="3049" spans="4:15" x14ac:dyDescent="0.45">
      <c r="D3049" t="s">
        <v>260</v>
      </c>
      <c r="E3049" t="s">
        <v>71</v>
      </c>
      <c r="F3049" t="s">
        <v>6</v>
      </c>
      <c r="M3049" t="b">
        <v>0</v>
      </c>
      <c r="N3049" t="b">
        <v>1</v>
      </c>
      <c r="O3049" t="str">
        <f>_xlfn.XLOOKUP(WB_cost[[#This Row],[Склад]]&amp;WB_cost[[#This Row],[Тип поставки]],StatTbl[Join],StatTbl[Status])</f>
        <v>Игнорируем</v>
      </c>
    </row>
    <row r="3050" spans="4:15" x14ac:dyDescent="0.45">
      <c r="D3050" t="s">
        <v>261</v>
      </c>
      <c r="E3050" t="s">
        <v>71</v>
      </c>
      <c r="F3050" t="s">
        <v>6</v>
      </c>
      <c r="M3050" t="b">
        <v>0</v>
      </c>
      <c r="N3050" t="b">
        <v>1</v>
      </c>
      <c r="O3050" t="str">
        <f>_xlfn.XLOOKUP(WB_cost[[#This Row],[Склад]]&amp;WB_cost[[#This Row],[Тип поставки]],StatTbl[Join],StatTbl[Status])</f>
        <v>Игнорируем</v>
      </c>
    </row>
    <row r="3051" spans="4:15" x14ac:dyDescent="0.45">
      <c r="D3051" t="s">
        <v>262</v>
      </c>
      <c r="E3051" t="s">
        <v>71</v>
      </c>
      <c r="F3051" t="s">
        <v>6</v>
      </c>
      <c r="M3051" t="b">
        <v>0</v>
      </c>
      <c r="N3051" t="b">
        <v>1</v>
      </c>
      <c r="O3051" t="str">
        <f>_xlfn.XLOOKUP(WB_cost[[#This Row],[Склад]]&amp;WB_cost[[#This Row],[Тип поставки]],StatTbl[Join],StatTbl[Status])</f>
        <v>Игнорируем</v>
      </c>
    </row>
    <row r="3052" spans="4:15" x14ac:dyDescent="0.45">
      <c r="D3052" t="s">
        <v>263</v>
      </c>
      <c r="E3052" t="s">
        <v>71</v>
      </c>
      <c r="F3052" t="s">
        <v>6</v>
      </c>
      <c r="M3052" t="b">
        <v>0</v>
      </c>
      <c r="N3052" t="b">
        <v>1</v>
      </c>
      <c r="O3052" t="str">
        <f>_xlfn.XLOOKUP(WB_cost[[#This Row],[Склад]]&amp;WB_cost[[#This Row],[Тип поставки]],StatTbl[Join],StatTbl[Status])</f>
        <v>Игнорируем</v>
      </c>
    </row>
    <row r="3053" spans="4:15" x14ac:dyDescent="0.45">
      <c r="D3053" t="s">
        <v>264</v>
      </c>
      <c r="E3053" t="s">
        <v>71</v>
      </c>
      <c r="F3053" t="s">
        <v>6</v>
      </c>
      <c r="M3053" t="b">
        <v>0</v>
      </c>
      <c r="N3053" t="b">
        <v>1</v>
      </c>
      <c r="O3053" t="str">
        <f>_xlfn.XLOOKUP(WB_cost[[#This Row],[Склад]]&amp;WB_cost[[#This Row],[Тип поставки]],StatTbl[Join],StatTbl[Status])</f>
        <v>Игнорируем</v>
      </c>
    </row>
    <row r="3054" spans="4:15" x14ac:dyDescent="0.45">
      <c r="D3054" t="s">
        <v>285</v>
      </c>
      <c r="E3054" t="s">
        <v>71</v>
      </c>
      <c r="F3054" t="s">
        <v>6</v>
      </c>
      <c r="M3054" t="b">
        <v>0</v>
      </c>
      <c r="N3054" t="b">
        <v>1</v>
      </c>
      <c r="O3054" t="str">
        <f>_xlfn.XLOOKUP(WB_cost[[#This Row],[Склад]]&amp;WB_cost[[#This Row],[Тип поставки]],StatTbl[Join],StatTbl[Status])</f>
        <v>Игнорируем</v>
      </c>
    </row>
    <row r="3055" spans="4:15" x14ac:dyDescent="0.45">
      <c r="D3055" t="s">
        <v>286</v>
      </c>
      <c r="E3055" t="s">
        <v>71</v>
      </c>
      <c r="F3055" t="s">
        <v>6</v>
      </c>
      <c r="M3055" t="b">
        <v>0</v>
      </c>
      <c r="N3055" t="b">
        <v>1</v>
      </c>
      <c r="O3055" t="str">
        <f>_xlfn.XLOOKUP(WB_cost[[#This Row],[Склад]]&amp;WB_cost[[#This Row],[Тип поставки]],StatTbl[Join],StatTbl[Status])</f>
        <v>Игнорируем</v>
      </c>
    </row>
    <row r="3056" spans="4:15" x14ac:dyDescent="0.45">
      <c r="D3056" t="s">
        <v>287</v>
      </c>
      <c r="E3056" t="s">
        <v>71</v>
      </c>
      <c r="F3056" t="s">
        <v>6</v>
      </c>
      <c r="M3056" t="b">
        <v>0</v>
      </c>
      <c r="N3056" t="b">
        <v>1</v>
      </c>
      <c r="O3056" t="str">
        <f>_xlfn.XLOOKUP(WB_cost[[#This Row],[Склад]]&amp;WB_cost[[#This Row],[Тип поставки]],StatTbl[Join],StatTbl[Status])</f>
        <v>Игнорируем</v>
      </c>
    </row>
    <row r="3057" spans="4:15" x14ac:dyDescent="0.45">
      <c r="D3057" t="s">
        <v>288</v>
      </c>
      <c r="E3057" t="s">
        <v>71</v>
      </c>
      <c r="F3057" t="s">
        <v>6</v>
      </c>
      <c r="M3057" t="b">
        <v>0</v>
      </c>
      <c r="N3057" t="b">
        <v>1</v>
      </c>
      <c r="O3057" t="str">
        <f>_xlfn.XLOOKUP(WB_cost[[#This Row],[Склад]]&amp;WB_cost[[#This Row],[Тип поставки]],StatTbl[Join],StatTbl[Status])</f>
        <v>Игнорируем</v>
      </c>
    </row>
    <row r="3058" spans="4:15" x14ac:dyDescent="0.45">
      <c r="D3058" t="s">
        <v>289</v>
      </c>
      <c r="E3058" t="s">
        <v>71</v>
      </c>
      <c r="F3058" t="s">
        <v>6</v>
      </c>
      <c r="M3058" t="b">
        <v>0</v>
      </c>
      <c r="N3058" t="b">
        <v>1</v>
      </c>
      <c r="O3058" t="str">
        <f>_xlfn.XLOOKUP(WB_cost[[#This Row],[Склад]]&amp;WB_cost[[#This Row],[Тип поставки]],StatTbl[Join],StatTbl[Status])</f>
        <v>Игнорируем</v>
      </c>
    </row>
    <row r="3059" spans="4:15" x14ac:dyDescent="0.45">
      <c r="D3059" t="s">
        <v>353</v>
      </c>
      <c r="E3059" t="s">
        <v>71</v>
      </c>
      <c r="F3059" t="s">
        <v>6</v>
      </c>
      <c r="M3059" t="b">
        <v>0</v>
      </c>
      <c r="N3059" t="b">
        <v>1</v>
      </c>
      <c r="O3059" t="str">
        <f>_xlfn.XLOOKUP(WB_cost[[#This Row],[Склад]]&amp;WB_cost[[#This Row],[Тип поставки]],StatTbl[Join],StatTbl[Status])</f>
        <v>Игнорируем</v>
      </c>
    </row>
    <row r="3060" spans="4:15" x14ac:dyDescent="0.45">
      <c r="D3060" t="s">
        <v>354</v>
      </c>
      <c r="E3060" t="s">
        <v>71</v>
      </c>
      <c r="F3060" t="s">
        <v>6</v>
      </c>
      <c r="M3060" t="b">
        <v>0</v>
      </c>
      <c r="N3060" t="b">
        <v>1</v>
      </c>
      <c r="O3060" t="str">
        <f>_xlfn.XLOOKUP(WB_cost[[#This Row],[Склад]]&amp;WB_cost[[#This Row],[Тип поставки]],StatTbl[Join],StatTbl[Status])</f>
        <v>Игнорируем</v>
      </c>
    </row>
    <row r="3061" spans="4:15" x14ac:dyDescent="0.45">
      <c r="D3061" t="s">
        <v>357</v>
      </c>
      <c r="E3061" t="s">
        <v>71</v>
      </c>
      <c r="F3061" t="s">
        <v>6</v>
      </c>
      <c r="M3061" t="b">
        <v>0</v>
      </c>
      <c r="N3061" t="b">
        <v>1</v>
      </c>
      <c r="O3061" t="str">
        <f>_xlfn.XLOOKUP(WB_cost[[#This Row],[Склад]]&amp;WB_cost[[#This Row],[Тип поставки]],StatTbl[Join],StatTbl[Status])</f>
        <v>Игнорируем</v>
      </c>
    </row>
    <row r="3062" spans="4:15" x14ac:dyDescent="0.45">
      <c r="D3062" t="s">
        <v>358</v>
      </c>
      <c r="E3062" t="s">
        <v>71</v>
      </c>
      <c r="F3062" t="s">
        <v>6</v>
      </c>
      <c r="M3062" t="b">
        <v>0</v>
      </c>
      <c r="N3062" t="b">
        <v>1</v>
      </c>
      <c r="O3062" t="str">
        <f>_xlfn.XLOOKUP(WB_cost[[#This Row],[Склад]]&amp;WB_cost[[#This Row],[Тип поставки]],StatTbl[Join],StatTbl[Status])</f>
        <v>Игнорируем</v>
      </c>
    </row>
    <row r="3063" spans="4:15" x14ac:dyDescent="0.45">
      <c r="D3063" t="s">
        <v>359</v>
      </c>
      <c r="E3063" t="s">
        <v>71</v>
      </c>
      <c r="F3063" t="s">
        <v>6</v>
      </c>
      <c r="M3063" t="b">
        <v>0</v>
      </c>
      <c r="N3063" t="b">
        <v>1</v>
      </c>
      <c r="O3063" t="str">
        <f>_xlfn.XLOOKUP(WB_cost[[#This Row],[Склад]]&amp;WB_cost[[#This Row],[Тип поставки]],StatTbl[Join],StatTbl[Status])</f>
        <v>Игнорируем</v>
      </c>
    </row>
    <row r="3064" spans="4:15" x14ac:dyDescent="0.45">
      <c r="D3064" t="s">
        <v>260</v>
      </c>
      <c r="E3064" t="s">
        <v>72</v>
      </c>
      <c r="F3064" t="s">
        <v>107</v>
      </c>
      <c r="M3064" t="b">
        <v>1</v>
      </c>
      <c r="N3064" t="b">
        <v>1</v>
      </c>
      <c r="O3064" t="str">
        <f>_xlfn.XLOOKUP(WB_cost[[#This Row],[Склад]]&amp;WB_cost[[#This Row],[Тип поставки]],StatTbl[Join],StatTbl[Status])</f>
        <v>Игнорируем</v>
      </c>
    </row>
    <row r="3065" spans="4:15" x14ac:dyDescent="0.45">
      <c r="D3065" t="s">
        <v>261</v>
      </c>
      <c r="E3065" t="s">
        <v>72</v>
      </c>
      <c r="F3065" t="s">
        <v>107</v>
      </c>
      <c r="M3065" t="b">
        <v>1</v>
      </c>
      <c r="N3065" t="b">
        <v>1</v>
      </c>
      <c r="O3065" t="str">
        <f>_xlfn.XLOOKUP(WB_cost[[#This Row],[Склад]]&amp;WB_cost[[#This Row],[Тип поставки]],StatTbl[Join],StatTbl[Status])</f>
        <v>Игнорируем</v>
      </c>
    </row>
    <row r="3066" spans="4:15" x14ac:dyDescent="0.45">
      <c r="D3066" t="s">
        <v>262</v>
      </c>
      <c r="E3066" t="s">
        <v>72</v>
      </c>
      <c r="F3066" t="s">
        <v>107</v>
      </c>
      <c r="M3066" t="b">
        <v>1</v>
      </c>
      <c r="N3066" t="b">
        <v>1</v>
      </c>
      <c r="O3066" t="str">
        <f>_xlfn.XLOOKUP(WB_cost[[#This Row],[Склад]]&amp;WB_cost[[#This Row],[Тип поставки]],StatTbl[Join],StatTbl[Status])</f>
        <v>Игнорируем</v>
      </c>
    </row>
    <row r="3067" spans="4:15" x14ac:dyDescent="0.45">
      <c r="D3067" t="s">
        <v>263</v>
      </c>
      <c r="E3067" t="s">
        <v>72</v>
      </c>
      <c r="F3067" t="s">
        <v>107</v>
      </c>
      <c r="M3067" t="b">
        <v>1</v>
      </c>
      <c r="N3067" t="b">
        <v>1</v>
      </c>
      <c r="O3067" t="str">
        <f>_xlfn.XLOOKUP(WB_cost[[#This Row],[Склад]]&amp;WB_cost[[#This Row],[Тип поставки]],StatTbl[Join],StatTbl[Status])</f>
        <v>Игнорируем</v>
      </c>
    </row>
    <row r="3068" spans="4:15" x14ac:dyDescent="0.45">
      <c r="D3068" t="s">
        <v>264</v>
      </c>
      <c r="E3068" t="s">
        <v>72</v>
      </c>
      <c r="F3068" t="s">
        <v>107</v>
      </c>
      <c r="M3068" t="b">
        <v>1</v>
      </c>
      <c r="N3068" t="b">
        <v>1</v>
      </c>
      <c r="O3068" t="str">
        <f>_xlfn.XLOOKUP(WB_cost[[#This Row],[Склад]]&amp;WB_cost[[#This Row],[Тип поставки]],StatTbl[Join],StatTbl[Status])</f>
        <v>Игнорируем</v>
      </c>
    </row>
    <row r="3069" spans="4:15" x14ac:dyDescent="0.45">
      <c r="D3069" t="s">
        <v>285</v>
      </c>
      <c r="E3069" t="s">
        <v>72</v>
      </c>
      <c r="F3069" t="s">
        <v>107</v>
      </c>
      <c r="M3069" t="b">
        <v>1</v>
      </c>
      <c r="N3069" t="b">
        <v>1</v>
      </c>
      <c r="O3069" t="str">
        <f>_xlfn.XLOOKUP(WB_cost[[#This Row],[Склад]]&amp;WB_cost[[#This Row],[Тип поставки]],StatTbl[Join],StatTbl[Status])</f>
        <v>Игнорируем</v>
      </c>
    </row>
    <row r="3070" spans="4:15" x14ac:dyDescent="0.45">
      <c r="D3070" t="s">
        <v>286</v>
      </c>
      <c r="E3070" t="s">
        <v>72</v>
      </c>
      <c r="F3070" t="s">
        <v>107</v>
      </c>
      <c r="M3070" t="b">
        <v>1</v>
      </c>
      <c r="N3070" t="b">
        <v>1</v>
      </c>
      <c r="O3070" t="str">
        <f>_xlfn.XLOOKUP(WB_cost[[#This Row],[Склад]]&amp;WB_cost[[#This Row],[Тип поставки]],StatTbl[Join],StatTbl[Status])</f>
        <v>Игнорируем</v>
      </c>
    </row>
    <row r="3071" spans="4:15" x14ac:dyDescent="0.45">
      <c r="D3071" t="s">
        <v>287</v>
      </c>
      <c r="E3071" t="s">
        <v>72</v>
      </c>
      <c r="F3071" t="s">
        <v>107</v>
      </c>
      <c r="M3071" t="b">
        <v>1</v>
      </c>
      <c r="N3071" t="b">
        <v>1</v>
      </c>
      <c r="O3071" t="str">
        <f>_xlfn.XLOOKUP(WB_cost[[#This Row],[Склад]]&amp;WB_cost[[#This Row],[Тип поставки]],StatTbl[Join],StatTbl[Status])</f>
        <v>Игнорируем</v>
      </c>
    </row>
    <row r="3072" spans="4:15" x14ac:dyDescent="0.45">
      <c r="D3072" t="s">
        <v>288</v>
      </c>
      <c r="E3072" t="s">
        <v>72</v>
      </c>
      <c r="F3072" t="s">
        <v>107</v>
      </c>
      <c r="M3072" t="b">
        <v>1</v>
      </c>
      <c r="N3072" t="b">
        <v>1</v>
      </c>
      <c r="O3072" t="str">
        <f>_xlfn.XLOOKUP(WB_cost[[#This Row],[Склад]]&amp;WB_cost[[#This Row],[Тип поставки]],StatTbl[Join],StatTbl[Status])</f>
        <v>Игнорируем</v>
      </c>
    </row>
    <row r="3073" spans="4:15" x14ac:dyDescent="0.45">
      <c r="D3073" t="s">
        <v>289</v>
      </c>
      <c r="E3073" t="s">
        <v>72</v>
      </c>
      <c r="F3073" t="s">
        <v>107</v>
      </c>
      <c r="M3073" t="b">
        <v>1</v>
      </c>
      <c r="N3073" t="b">
        <v>1</v>
      </c>
      <c r="O3073" t="str">
        <f>_xlfn.XLOOKUP(WB_cost[[#This Row],[Склад]]&amp;WB_cost[[#This Row],[Тип поставки]],StatTbl[Join],StatTbl[Status])</f>
        <v>Игнорируем</v>
      </c>
    </row>
    <row r="3074" spans="4:15" x14ac:dyDescent="0.45">
      <c r="D3074" t="s">
        <v>353</v>
      </c>
      <c r="E3074" t="s">
        <v>72</v>
      </c>
      <c r="F3074" t="s">
        <v>107</v>
      </c>
      <c r="M3074" t="b">
        <v>1</v>
      </c>
      <c r="N3074" t="b">
        <v>1</v>
      </c>
      <c r="O3074" t="str">
        <f>_xlfn.XLOOKUP(WB_cost[[#This Row],[Склад]]&amp;WB_cost[[#This Row],[Тип поставки]],StatTbl[Join],StatTbl[Status])</f>
        <v>Игнорируем</v>
      </c>
    </row>
    <row r="3075" spans="4:15" x14ac:dyDescent="0.45">
      <c r="D3075" t="s">
        <v>354</v>
      </c>
      <c r="E3075" t="s">
        <v>72</v>
      </c>
      <c r="F3075" t="s">
        <v>107</v>
      </c>
      <c r="M3075" t="b">
        <v>1</v>
      </c>
      <c r="N3075" t="b">
        <v>1</v>
      </c>
      <c r="O3075" t="str">
        <f>_xlfn.XLOOKUP(WB_cost[[#This Row],[Склад]]&amp;WB_cost[[#This Row],[Тип поставки]],StatTbl[Join],StatTbl[Status])</f>
        <v>Игнорируем</v>
      </c>
    </row>
    <row r="3076" spans="4:15" x14ac:dyDescent="0.45">
      <c r="D3076" t="s">
        <v>357</v>
      </c>
      <c r="E3076" t="s">
        <v>72</v>
      </c>
      <c r="F3076" t="s">
        <v>107</v>
      </c>
      <c r="M3076" t="b">
        <v>1</v>
      </c>
      <c r="N3076" t="b">
        <v>1</v>
      </c>
      <c r="O3076" t="str">
        <f>_xlfn.XLOOKUP(WB_cost[[#This Row],[Склад]]&amp;WB_cost[[#This Row],[Тип поставки]],StatTbl[Join],StatTbl[Status])</f>
        <v>Игнорируем</v>
      </c>
    </row>
    <row r="3077" spans="4:15" x14ac:dyDescent="0.45">
      <c r="D3077" t="s">
        <v>358</v>
      </c>
      <c r="E3077" t="s">
        <v>72</v>
      </c>
      <c r="F3077" t="s">
        <v>107</v>
      </c>
      <c r="M3077" t="b">
        <v>1</v>
      </c>
      <c r="N3077" t="b">
        <v>1</v>
      </c>
      <c r="O3077" t="str">
        <f>_xlfn.XLOOKUP(WB_cost[[#This Row],[Склад]]&amp;WB_cost[[#This Row],[Тип поставки]],StatTbl[Join],StatTbl[Status])</f>
        <v>Игнорируем</v>
      </c>
    </row>
    <row r="3078" spans="4:15" x14ac:dyDescent="0.45">
      <c r="D3078" t="s">
        <v>359</v>
      </c>
      <c r="E3078" t="s">
        <v>72</v>
      </c>
      <c r="F3078" t="s">
        <v>107</v>
      </c>
      <c r="M3078" t="b">
        <v>1</v>
      </c>
      <c r="N3078" t="b">
        <v>1</v>
      </c>
      <c r="O3078" t="str">
        <f>_xlfn.XLOOKUP(WB_cost[[#This Row],[Склад]]&amp;WB_cost[[#This Row],[Тип поставки]],StatTbl[Join],StatTbl[Status])</f>
        <v>Игнорируем</v>
      </c>
    </row>
    <row r="3079" spans="4:15" x14ac:dyDescent="0.45">
      <c r="D3079" t="s">
        <v>260</v>
      </c>
      <c r="E3079" t="s">
        <v>72</v>
      </c>
      <c r="F3079" t="s">
        <v>108</v>
      </c>
      <c r="M3079" t="b">
        <v>0</v>
      </c>
      <c r="N3079" t="b">
        <v>1</v>
      </c>
      <c r="O3079" t="str">
        <f>_xlfn.XLOOKUP(WB_cost[[#This Row],[Склад]]&amp;WB_cost[[#This Row],[Тип поставки]],StatTbl[Join],StatTbl[Status])</f>
        <v>Игнорируем</v>
      </c>
    </row>
    <row r="3080" spans="4:15" x14ac:dyDescent="0.45">
      <c r="D3080" t="s">
        <v>261</v>
      </c>
      <c r="E3080" t="s">
        <v>72</v>
      </c>
      <c r="F3080" t="s">
        <v>108</v>
      </c>
      <c r="M3080" t="b">
        <v>0</v>
      </c>
      <c r="N3080" t="b">
        <v>1</v>
      </c>
      <c r="O3080" t="str">
        <f>_xlfn.XLOOKUP(WB_cost[[#This Row],[Склад]]&amp;WB_cost[[#This Row],[Тип поставки]],StatTbl[Join],StatTbl[Status])</f>
        <v>Игнорируем</v>
      </c>
    </row>
    <row r="3081" spans="4:15" x14ac:dyDescent="0.45">
      <c r="D3081" t="s">
        <v>262</v>
      </c>
      <c r="E3081" t="s">
        <v>72</v>
      </c>
      <c r="F3081" t="s">
        <v>108</v>
      </c>
      <c r="M3081" t="b">
        <v>0</v>
      </c>
      <c r="N3081" t="b">
        <v>1</v>
      </c>
      <c r="O3081" t="str">
        <f>_xlfn.XLOOKUP(WB_cost[[#This Row],[Склад]]&amp;WB_cost[[#This Row],[Тип поставки]],StatTbl[Join],StatTbl[Status])</f>
        <v>Игнорируем</v>
      </c>
    </row>
    <row r="3082" spans="4:15" x14ac:dyDescent="0.45">
      <c r="D3082" t="s">
        <v>263</v>
      </c>
      <c r="E3082" t="s">
        <v>72</v>
      </c>
      <c r="F3082" t="s">
        <v>108</v>
      </c>
      <c r="M3082" t="b">
        <v>0</v>
      </c>
      <c r="N3082" t="b">
        <v>1</v>
      </c>
      <c r="O3082" t="str">
        <f>_xlfn.XLOOKUP(WB_cost[[#This Row],[Склад]]&amp;WB_cost[[#This Row],[Тип поставки]],StatTbl[Join],StatTbl[Status])</f>
        <v>Игнорируем</v>
      </c>
    </row>
    <row r="3083" spans="4:15" x14ac:dyDescent="0.45">
      <c r="D3083" t="s">
        <v>264</v>
      </c>
      <c r="E3083" t="s">
        <v>72</v>
      </c>
      <c r="F3083" t="s">
        <v>108</v>
      </c>
      <c r="M3083" t="b">
        <v>0</v>
      </c>
      <c r="N3083" t="b">
        <v>1</v>
      </c>
      <c r="O3083" t="str">
        <f>_xlfn.XLOOKUP(WB_cost[[#This Row],[Склад]]&amp;WB_cost[[#This Row],[Тип поставки]],StatTbl[Join],StatTbl[Status])</f>
        <v>Игнорируем</v>
      </c>
    </row>
    <row r="3084" spans="4:15" x14ac:dyDescent="0.45">
      <c r="D3084" t="s">
        <v>285</v>
      </c>
      <c r="E3084" t="s">
        <v>72</v>
      </c>
      <c r="F3084" t="s">
        <v>108</v>
      </c>
      <c r="M3084" t="b">
        <v>0</v>
      </c>
      <c r="N3084" t="b">
        <v>1</v>
      </c>
      <c r="O3084" t="str">
        <f>_xlfn.XLOOKUP(WB_cost[[#This Row],[Склад]]&amp;WB_cost[[#This Row],[Тип поставки]],StatTbl[Join],StatTbl[Status])</f>
        <v>Игнорируем</v>
      </c>
    </row>
    <row r="3085" spans="4:15" x14ac:dyDescent="0.45">
      <c r="D3085" t="s">
        <v>286</v>
      </c>
      <c r="E3085" t="s">
        <v>72</v>
      </c>
      <c r="F3085" t="s">
        <v>108</v>
      </c>
      <c r="M3085" t="b">
        <v>0</v>
      </c>
      <c r="N3085" t="b">
        <v>1</v>
      </c>
      <c r="O3085" t="str">
        <f>_xlfn.XLOOKUP(WB_cost[[#This Row],[Склад]]&amp;WB_cost[[#This Row],[Тип поставки]],StatTbl[Join],StatTbl[Status])</f>
        <v>Игнорируем</v>
      </c>
    </row>
    <row r="3086" spans="4:15" x14ac:dyDescent="0.45">
      <c r="D3086" t="s">
        <v>287</v>
      </c>
      <c r="E3086" t="s">
        <v>72</v>
      </c>
      <c r="F3086" t="s">
        <v>108</v>
      </c>
      <c r="M3086" t="b">
        <v>0</v>
      </c>
      <c r="N3086" t="b">
        <v>1</v>
      </c>
      <c r="O3086" t="str">
        <f>_xlfn.XLOOKUP(WB_cost[[#This Row],[Склад]]&amp;WB_cost[[#This Row],[Тип поставки]],StatTbl[Join],StatTbl[Status])</f>
        <v>Игнорируем</v>
      </c>
    </row>
    <row r="3087" spans="4:15" x14ac:dyDescent="0.45">
      <c r="D3087" t="s">
        <v>288</v>
      </c>
      <c r="E3087" t="s">
        <v>72</v>
      </c>
      <c r="F3087" t="s">
        <v>108</v>
      </c>
      <c r="M3087" t="b">
        <v>0</v>
      </c>
      <c r="N3087" t="b">
        <v>1</v>
      </c>
      <c r="O3087" t="str">
        <f>_xlfn.XLOOKUP(WB_cost[[#This Row],[Склад]]&amp;WB_cost[[#This Row],[Тип поставки]],StatTbl[Join],StatTbl[Status])</f>
        <v>Игнорируем</v>
      </c>
    </row>
    <row r="3088" spans="4:15" x14ac:dyDescent="0.45">
      <c r="D3088" t="s">
        <v>289</v>
      </c>
      <c r="E3088" t="s">
        <v>72</v>
      </c>
      <c r="F3088" t="s">
        <v>108</v>
      </c>
      <c r="M3088" t="b">
        <v>0</v>
      </c>
      <c r="N3088" t="b">
        <v>1</v>
      </c>
      <c r="O3088" t="str">
        <f>_xlfn.XLOOKUP(WB_cost[[#This Row],[Склад]]&amp;WB_cost[[#This Row],[Тип поставки]],StatTbl[Join],StatTbl[Status])</f>
        <v>Игнорируем</v>
      </c>
    </row>
    <row r="3089" spans="4:15" x14ac:dyDescent="0.45">
      <c r="D3089" t="s">
        <v>353</v>
      </c>
      <c r="E3089" t="s">
        <v>72</v>
      </c>
      <c r="F3089" t="s">
        <v>108</v>
      </c>
      <c r="M3089" t="b">
        <v>0</v>
      </c>
      <c r="N3089" t="b">
        <v>1</v>
      </c>
      <c r="O3089" t="str">
        <f>_xlfn.XLOOKUP(WB_cost[[#This Row],[Склад]]&amp;WB_cost[[#This Row],[Тип поставки]],StatTbl[Join],StatTbl[Status])</f>
        <v>Игнорируем</v>
      </c>
    </row>
    <row r="3090" spans="4:15" x14ac:dyDescent="0.45">
      <c r="D3090" t="s">
        <v>354</v>
      </c>
      <c r="E3090" t="s">
        <v>72</v>
      </c>
      <c r="F3090" t="s">
        <v>108</v>
      </c>
      <c r="M3090" t="b">
        <v>0</v>
      </c>
      <c r="N3090" t="b">
        <v>1</v>
      </c>
      <c r="O3090" t="str">
        <f>_xlfn.XLOOKUP(WB_cost[[#This Row],[Склад]]&amp;WB_cost[[#This Row],[Тип поставки]],StatTbl[Join],StatTbl[Status])</f>
        <v>Игнорируем</v>
      </c>
    </row>
    <row r="3091" spans="4:15" x14ac:dyDescent="0.45">
      <c r="D3091" t="s">
        <v>357</v>
      </c>
      <c r="E3091" t="s">
        <v>72</v>
      </c>
      <c r="F3091" t="s">
        <v>108</v>
      </c>
      <c r="M3091" t="b">
        <v>0</v>
      </c>
      <c r="N3091" t="b">
        <v>1</v>
      </c>
      <c r="O3091" t="str">
        <f>_xlfn.XLOOKUP(WB_cost[[#This Row],[Склад]]&amp;WB_cost[[#This Row],[Тип поставки]],StatTbl[Join],StatTbl[Status])</f>
        <v>Игнорируем</v>
      </c>
    </row>
    <row r="3092" spans="4:15" x14ac:dyDescent="0.45">
      <c r="D3092" t="s">
        <v>358</v>
      </c>
      <c r="E3092" t="s">
        <v>72</v>
      </c>
      <c r="F3092" t="s">
        <v>108</v>
      </c>
      <c r="M3092" t="b">
        <v>0</v>
      </c>
      <c r="N3092" t="b">
        <v>1</v>
      </c>
      <c r="O3092" t="str">
        <f>_xlfn.XLOOKUP(WB_cost[[#This Row],[Склад]]&amp;WB_cost[[#This Row],[Тип поставки]],StatTbl[Join],StatTbl[Status])</f>
        <v>Игнорируем</v>
      </c>
    </row>
    <row r="3093" spans="4:15" x14ac:dyDescent="0.45">
      <c r="D3093" t="s">
        <v>359</v>
      </c>
      <c r="E3093" t="s">
        <v>72</v>
      </c>
      <c r="F3093" t="s">
        <v>108</v>
      </c>
      <c r="M3093" t="b">
        <v>0</v>
      </c>
      <c r="N3093" t="b">
        <v>1</v>
      </c>
      <c r="O3093" t="str">
        <f>_xlfn.XLOOKUP(WB_cost[[#This Row],[Склад]]&amp;WB_cost[[#This Row],[Тип поставки]],StatTbl[Join],StatTbl[Status])</f>
        <v>Игнорируем</v>
      </c>
    </row>
    <row r="3094" spans="4:15" x14ac:dyDescent="0.45">
      <c r="D3094" t="s">
        <v>260</v>
      </c>
      <c r="E3094" t="s">
        <v>72</v>
      </c>
      <c r="F3094" t="s">
        <v>6</v>
      </c>
      <c r="M3094" t="b">
        <v>0</v>
      </c>
      <c r="N3094" t="b">
        <v>1</v>
      </c>
      <c r="O3094" t="str">
        <f>_xlfn.XLOOKUP(WB_cost[[#This Row],[Склад]]&amp;WB_cost[[#This Row],[Тип поставки]],StatTbl[Join],StatTbl[Status])</f>
        <v>Игнорируем</v>
      </c>
    </row>
    <row r="3095" spans="4:15" x14ac:dyDescent="0.45">
      <c r="D3095" t="s">
        <v>261</v>
      </c>
      <c r="E3095" t="s">
        <v>72</v>
      </c>
      <c r="F3095" t="s">
        <v>6</v>
      </c>
      <c r="M3095" t="b">
        <v>0</v>
      </c>
      <c r="N3095" t="b">
        <v>1</v>
      </c>
      <c r="O3095" t="str">
        <f>_xlfn.XLOOKUP(WB_cost[[#This Row],[Склад]]&amp;WB_cost[[#This Row],[Тип поставки]],StatTbl[Join],StatTbl[Status])</f>
        <v>Игнорируем</v>
      </c>
    </row>
    <row r="3096" spans="4:15" x14ac:dyDescent="0.45">
      <c r="D3096" t="s">
        <v>262</v>
      </c>
      <c r="E3096" t="s">
        <v>72</v>
      </c>
      <c r="F3096" t="s">
        <v>6</v>
      </c>
      <c r="M3096" t="b">
        <v>0</v>
      </c>
      <c r="N3096" t="b">
        <v>1</v>
      </c>
      <c r="O3096" t="str">
        <f>_xlfn.XLOOKUP(WB_cost[[#This Row],[Склад]]&amp;WB_cost[[#This Row],[Тип поставки]],StatTbl[Join],StatTbl[Status])</f>
        <v>Игнорируем</v>
      </c>
    </row>
    <row r="3097" spans="4:15" x14ac:dyDescent="0.45">
      <c r="D3097" t="s">
        <v>263</v>
      </c>
      <c r="E3097" t="s">
        <v>72</v>
      </c>
      <c r="F3097" t="s">
        <v>6</v>
      </c>
      <c r="M3097" t="b">
        <v>0</v>
      </c>
      <c r="N3097" t="b">
        <v>1</v>
      </c>
      <c r="O3097" t="str">
        <f>_xlfn.XLOOKUP(WB_cost[[#This Row],[Склад]]&amp;WB_cost[[#This Row],[Тип поставки]],StatTbl[Join],StatTbl[Status])</f>
        <v>Игнорируем</v>
      </c>
    </row>
    <row r="3098" spans="4:15" x14ac:dyDescent="0.45">
      <c r="D3098" t="s">
        <v>264</v>
      </c>
      <c r="E3098" t="s">
        <v>72</v>
      </c>
      <c r="F3098" t="s">
        <v>6</v>
      </c>
      <c r="M3098" t="b">
        <v>0</v>
      </c>
      <c r="N3098" t="b">
        <v>1</v>
      </c>
      <c r="O3098" t="str">
        <f>_xlfn.XLOOKUP(WB_cost[[#This Row],[Склад]]&amp;WB_cost[[#This Row],[Тип поставки]],StatTbl[Join],StatTbl[Status])</f>
        <v>Игнорируем</v>
      </c>
    </row>
    <row r="3099" spans="4:15" x14ac:dyDescent="0.45">
      <c r="D3099" t="s">
        <v>285</v>
      </c>
      <c r="E3099" t="s">
        <v>72</v>
      </c>
      <c r="F3099" t="s">
        <v>6</v>
      </c>
      <c r="M3099" t="b">
        <v>0</v>
      </c>
      <c r="N3099" t="b">
        <v>1</v>
      </c>
      <c r="O3099" t="str">
        <f>_xlfn.XLOOKUP(WB_cost[[#This Row],[Склад]]&amp;WB_cost[[#This Row],[Тип поставки]],StatTbl[Join],StatTbl[Status])</f>
        <v>Игнорируем</v>
      </c>
    </row>
    <row r="3100" spans="4:15" x14ac:dyDescent="0.45">
      <c r="D3100" t="s">
        <v>286</v>
      </c>
      <c r="E3100" t="s">
        <v>72</v>
      </c>
      <c r="F3100" t="s">
        <v>6</v>
      </c>
      <c r="M3100" t="b">
        <v>0</v>
      </c>
      <c r="N3100" t="b">
        <v>1</v>
      </c>
      <c r="O3100" t="str">
        <f>_xlfn.XLOOKUP(WB_cost[[#This Row],[Склад]]&amp;WB_cost[[#This Row],[Тип поставки]],StatTbl[Join],StatTbl[Status])</f>
        <v>Игнорируем</v>
      </c>
    </row>
    <row r="3101" spans="4:15" x14ac:dyDescent="0.45">
      <c r="D3101" t="s">
        <v>287</v>
      </c>
      <c r="E3101" t="s">
        <v>72</v>
      </c>
      <c r="F3101" t="s">
        <v>6</v>
      </c>
      <c r="M3101" t="b">
        <v>0</v>
      </c>
      <c r="N3101" t="b">
        <v>1</v>
      </c>
      <c r="O3101" t="str">
        <f>_xlfn.XLOOKUP(WB_cost[[#This Row],[Склад]]&amp;WB_cost[[#This Row],[Тип поставки]],StatTbl[Join],StatTbl[Status])</f>
        <v>Игнорируем</v>
      </c>
    </row>
    <row r="3102" spans="4:15" x14ac:dyDescent="0.45">
      <c r="D3102" t="s">
        <v>288</v>
      </c>
      <c r="E3102" t="s">
        <v>72</v>
      </c>
      <c r="F3102" t="s">
        <v>6</v>
      </c>
      <c r="M3102" t="b">
        <v>0</v>
      </c>
      <c r="N3102" t="b">
        <v>1</v>
      </c>
      <c r="O3102" t="str">
        <f>_xlfn.XLOOKUP(WB_cost[[#This Row],[Склад]]&amp;WB_cost[[#This Row],[Тип поставки]],StatTbl[Join],StatTbl[Status])</f>
        <v>Игнорируем</v>
      </c>
    </row>
    <row r="3103" spans="4:15" x14ac:dyDescent="0.45">
      <c r="D3103" t="s">
        <v>289</v>
      </c>
      <c r="E3103" t="s">
        <v>72</v>
      </c>
      <c r="F3103" t="s">
        <v>6</v>
      </c>
      <c r="M3103" t="b">
        <v>0</v>
      </c>
      <c r="N3103" t="b">
        <v>1</v>
      </c>
      <c r="O3103" t="str">
        <f>_xlfn.XLOOKUP(WB_cost[[#This Row],[Склад]]&amp;WB_cost[[#This Row],[Тип поставки]],StatTbl[Join],StatTbl[Status])</f>
        <v>Игнорируем</v>
      </c>
    </row>
    <row r="3104" spans="4:15" x14ac:dyDescent="0.45">
      <c r="D3104" t="s">
        <v>353</v>
      </c>
      <c r="E3104" t="s">
        <v>72</v>
      </c>
      <c r="F3104" t="s">
        <v>6</v>
      </c>
      <c r="M3104" t="b">
        <v>0</v>
      </c>
      <c r="N3104" t="b">
        <v>1</v>
      </c>
      <c r="O3104" t="str">
        <f>_xlfn.XLOOKUP(WB_cost[[#This Row],[Склад]]&amp;WB_cost[[#This Row],[Тип поставки]],StatTbl[Join],StatTbl[Status])</f>
        <v>Игнорируем</v>
      </c>
    </row>
    <row r="3105" spans="4:15" x14ac:dyDescent="0.45">
      <c r="D3105" t="s">
        <v>354</v>
      </c>
      <c r="E3105" t="s">
        <v>72</v>
      </c>
      <c r="F3105" t="s">
        <v>6</v>
      </c>
      <c r="M3105" t="b">
        <v>0</v>
      </c>
      <c r="N3105" t="b">
        <v>1</v>
      </c>
      <c r="O3105" t="str">
        <f>_xlfn.XLOOKUP(WB_cost[[#This Row],[Склад]]&amp;WB_cost[[#This Row],[Тип поставки]],StatTbl[Join],StatTbl[Status])</f>
        <v>Игнорируем</v>
      </c>
    </row>
    <row r="3106" spans="4:15" x14ac:dyDescent="0.45">
      <c r="D3106" t="s">
        <v>357</v>
      </c>
      <c r="E3106" t="s">
        <v>72</v>
      </c>
      <c r="F3106" t="s">
        <v>6</v>
      </c>
      <c r="M3106" t="b">
        <v>0</v>
      </c>
      <c r="N3106" t="b">
        <v>1</v>
      </c>
      <c r="O3106" t="str">
        <f>_xlfn.XLOOKUP(WB_cost[[#This Row],[Склад]]&amp;WB_cost[[#This Row],[Тип поставки]],StatTbl[Join],StatTbl[Status])</f>
        <v>Игнорируем</v>
      </c>
    </row>
    <row r="3107" spans="4:15" x14ac:dyDescent="0.45">
      <c r="D3107" t="s">
        <v>358</v>
      </c>
      <c r="E3107" t="s">
        <v>72</v>
      </c>
      <c r="F3107" t="s">
        <v>6</v>
      </c>
      <c r="M3107" t="b">
        <v>0</v>
      </c>
      <c r="N3107" t="b">
        <v>1</v>
      </c>
      <c r="O3107" t="str">
        <f>_xlfn.XLOOKUP(WB_cost[[#This Row],[Склад]]&amp;WB_cost[[#This Row],[Тип поставки]],StatTbl[Join],StatTbl[Status])</f>
        <v>Игнорируем</v>
      </c>
    </row>
    <row r="3108" spans="4:15" x14ac:dyDescent="0.45">
      <c r="D3108" t="s">
        <v>359</v>
      </c>
      <c r="E3108" t="s">
        <v>72</v>
      </c>
      <c r="F3108" t="s">
        <v>6</v>
      </c>
      <c r="M3108" t="b">
        <v>0</v>
      </c>
      <c r="N3108" t="b">
        <v>1</v>
      </c>
      <c r="O3108" t="str">
        <f>_xlfn.XLOOKUP(WB_cost[[#This Row],[Склад]]&amp;WB_cost[[#This Row],[Тип поставки]],StatTbl[Join],StatTbl[Status])</f>
        <v>Игнорируем</v>
      </c>
    </row>
    <row r="3109" spans="4:15" x14ac:dyDescent="0.45">
      <c r="D3109" t="s">
        <v>260</v>
      </c>
      <c r="E3109" t="s">
        <v>73</v>
      </c>
      <c r="F3109" t="s">
        <v>107</v>
      </c>
      <c r="M3109" t="b">
        <v>1</v>
      </c>
      <c r="N3109" t="b">
        <v>1</v>
      </c>
      <c r="O3109" t="str">
        <f>_xlfn.XLOOKUP(WB_cost[[#This Row],[Склад]]&amp;WB_cost[[#This Row],[Тип поставки]],StatTbl[Join],StatTbl[Status])</f>
        <v>Игнорируем</v>
      </c>
    </row>
    <row r="3110" spans="4:15" x14ac:dyDescent="0.45">
      <c r="D3110" t="s">
        <v>261</v>
      </c>
      <c r="E3110" t="s">
        <v>73</v>
      </c>
      <c r="F3110" t="s">
        <v>107</v>
      </c>
      <c r="M3110" t="b">
        <v>1</v>
      </c>
      <c r="N3110" t="b">
        <v>1</v>
      </c>
      <c r="O3110" t="str">
        <f>_xlfn.XLOOKUP(WB_cost[[#This Row],[Склад]]&amp;WB_cost[[#This Row],[Тип поставки]],StatTbl[Join],StatTbl[Status])</f>
        <v>Игнорируем</v>
      </c>
    </row>
    <row r="3111" spans="4:15" x14ac:dyDescent="0.45">
      <c r="D3111" t="s">
        <v>262</v>
      </c>
      <c r="E3111" t="s">
        <v>73</v>
      </c>
      <c r="F3111" t="s">
        <v>107</v>
      </c>
      <c r="M3111" t="b">
        <v>1</v>
      </c>
      <c r="N3111" t="b">
        <v>1</v>
      </c>
      <c r="O3111" t="str">
        <f>_xlfn.XLOOKUP(WB_cost[[#This Row],[Склад]]&amp;WB_cost[[#This Row],[Тип поставки]],StatTbl[Join],StatTbl[Status])</f>
        <v>Игнорируем</v>
      </c>
    </row>
    <row r="3112" spans="4:15" x14ac:dyDescent="0.45">
      <c r="D3112" t="s">
        <v>263</v>
      </c>
      <c r="E3112" t="s">
        <v>73</v>
      </c>
      <c r="F3112" t="s">
        <v>107</v>
      </c>
      <c r="M3112" t="b">
        <v>1</v>
      </c>
      <c r="N3112" t="b">
        <v>1</v>
      </c>
      <c r="O3112" t="str">
        <f>_xlfn.XLOOKUP(WB_cost[[#This Row],[Склад]]&amp;WB_cost[[#This Row],[Тип поставки]],StatTbl[Join],StatTbl[Status])</f>
        <v>Игнорируем</v>
      </c>
    </row>
    <row r="3113" spans="4:15" x14ac:dyDescent="0.45">
      <c r="D3113" t="s">
        <v>264</v>
      </c>
      <c r="E3113" t="s">
        <v>73</v>
      </c>
      <c r="F3113" t="s">
        <v>107</v>
      </c>
      <c r="M3113" t="b">
        <v>1</v>
      </c>
      <c r="N3113" t="b">
        <v>1</v>
      </c>
      <c r="O3113" t="str">
        <f>_xlfn.XLOOKUP(WB_cost[[#This Row],[Склад]]&amp;WB_cost[[#This Row],[Тип поставки]],StatTbl[Join],StatTbl[Status])</f>
        <v>Игнорируем</v>
      </c>
    </row>
    <row r="3114" spans="4:15" x14ac:dyDescent="0.45">
      <c r="D3114" t="s">
        <v>285</v>
      </c>
      <c r="E3114" t="s">
        <v>73</v>
      </c>
      <c r="F3114" t="s">
        <v>107</v>
      </c>
      <c r="M3114" t="b">
        <v>1</v>
      </c>
      <c r="N3114" t="b">
        <v>1</v>
      </c>
      <c r="O3114" t="str">
        <f>_xlfn.XLOOKUP(WB_cost[[#This Row],[Склад]]&amp;WB_cost[[#This Row],[Тип поставки]],StatTbl[Join],StatTbl[Status])</f>
        <v>Игнорируем</v>
      </c>
    </row>
    <row r="3115" spans="4:15" x14ac:dyDescent="0.45">
      <c r="D3115" t="s">
        <v>286</v>
      </c>
      <c r="E3115" t="s">
        <v>73</v>
      </c>
      <c r="F3115" t="s">
        <v>107</v>
      </c>
      <c r="M3115" t="b">
        <v>1</v>
      </c>
      <c r="N3115" t="b">
        <v>1</v>
      </c>
      <c r="O3115" t="str">
        <f>_xlfn.XLOOKUP(WB_cost[[#This Row],[Склад]]&amp;WB_cost[[#This Row],[Тип поставки]],StatTbl[Join],StatTbl[Status])</f>
        <v>Игнорируем</v>
      </c>
    </row>
    <row r="3116" spans="4:15" x14ac:dyDescent="0.45">
      <c r="D3116" t="s">
        <v>287</v>
      </c>
      <c r="E3116" t="s">
        <v>73</v>
      </c>
      <c r="F3116" t="s">
        <v>107</v>
      </c>
      <c r="M3116" t="b">
        <v>1</v>
      </c>
      <c r="N3116" t="b">
        <v>1</v>
      </c>
      <c r="O3116" t="str">
        <f>_xlfn.XLOOKUP(WB_cost[[#This Row],[Склад]]&amp;WB_cost[[#This Row],[Тип поставки]],StatTbl[Join],StatTbl[Status])</f>
        <v>Игнорируем</v>
      </c>
    </row>
    <row r="3117" spans="4:15" x14ac:dyDescent="0.45">
      <c r="D3117" t="s">
        <v>288</v>
      </c>
      <c r="E3117" t="s">
        <v>73</v>
      </c>
      <c r="F3117" t="s">
        <v>107</v>
      </c>
      <c r="M3117" t="b">
        <v>1</v>
      </c>
      <c r="N3117" t="b">
        <v>1</v>
      </c>
      <c r="O3117" t="str">
        <f>_xlfn.XLOOKUP(WB_cost[[#This Row],[Склад]]&amp;WB_cost[[#This Row],[Тип поставки]],StatTbl[Join],StatTbl[Status])</f>
        <v>Игнорируем</v>
      </c>
    </row>
    <row r="3118" spans="4:15" x14ac:dyDescent="0.45">
      <c r="D3118" t="s">
        <v>289</v>
      </c>
      <c r="E3118" t="s">
        <v>73</v>
      </c>
      <c r="F3118" t="s">
        <v>107</v>
      </c>
      <c r="M3118" t="b">
        <v>1</v>
      </c>
      <c r="N3118" t="b">
        <v>1</v>
      </c>
      <c r="O3118" t="str">
        <f>_xlfn.XLOOKUP(WB_cost[[#This Row],[Склад]]&amp;WB_cost[[#This Row],[Тип поставки]],StatTbl[Join],StatTbl[Status])</f>
        <v>Игнорируем</v>
      </c>
    </row>
    <row r="3119" spans="4:15" x14ac:dyDescent="0.45">
      <c r="D3119" t="s">
        <v>353</v>
      </c>
      <c r="E3119" t="s">
        <v>73</v>
      </c>
      <c r="F3119" t="s">
        <v>107</v>
      </c>
      <c r="M3119" t="b">
        <v>1</v>
      </c>
      <c r="N3119" t="b">
        <v>1</v>
      </c>
      <c r="O3119" t="str">
        <f>_xlfn.XLOOKUP(WB_cost[[#This Row],[Склад]]&amp;WB_cost[[#This Row],[Тип поставки]],StatTbl[Join],StatTbl[Status])</f>
        <v>Игнорируем</v>
      </c>
    </row>
    <row r="3120" spans="4:15" x14ac:dyDescent="0.45">
      <c r="D3120" t="s">
        <v>354</v>
      </c>
      <c r="E3120" t="s">
        <v>73</v>
      </c>
      <c r="F3120" t="s">
        <v>107</v>
      </c>
      <c r="M3120" t="b">
        <v>1</v>
      </c>
      <c r="N3120" t="b">
        <v>1</v>
      </c>
      <c r="O3120" t="str">
        <f>_xlfn.XLOOKUP(WB_cost[[#This Row],[Склад]]&amp;WB_cost[[#This Row],[Тип поставки]],StatTbl[Join],StatTbl[Status])</f>
        <v>Игнорируем</v>
      </c>
    </row>
    <row r="3121" spans="4:15" x14ac:dyDescent="0.45">
      <c r="D3121" t="s">
        <v>357</v>
      </c>
      <c r="E3121" t="s">
        <v>73</v>
      </c>
      <c r="F3121" t="s">
        <v>107</v>
      </c>
      <c r="M3121" t="b">
        <v>1</v>
      </c>
      <c r="N3121" t="b">
        <v>1</v>
      </c>
      <c r="O3121" t="str">
        <f>_xlfn.XLOOKUP(WB_cost[[#This Row],[Склад]]&amp;WB_cost[[#This Row],[Тип поставки]],StatTbl[Join],StatTbl[Status])</f>
        <v>Игнорируем</v>
      </c>
    </row>
    <row r="3122" spans="4:15" x14ac:dyDescent="0.45">
      <c r="D3122" t="s">
        <v>358</v>
      </c>
      <c r="E3122" t="s">
        <v>73</v>
      </c>
      <c r="F3122" t="s">
        <v>107</v>
      </c>
      <c r="M3122" t="b">
        <v>1</v>
      </c>
      <c r="N3122" t="b">
        <v>1</v>
      </c>
      <c r="O3122" t="str">
        <f>_xlfn.XLOOKUP(WB_cost[[#This Row],[Склад]]&amp;WB_cost[[#This Row],[Тип поставки]],StatTbl[Join],StatTbl[Status])</f>
        <v>Игнорируем</v>
      </c>
    </row>
    <row r="3123" spans="4:15" x14ac:dyDescent="0.45">
      <c r="D3123" t="s">
        <v>359</v>
      </c>
      <c r="E3123" t="s">
        <v>73</v>
      </c>
      <c r="F3123" t="s">
        <v>107</v>
      </c>
      <c r="M3123" t="b">
        <v>1</v>
      </c>
      <c r="N3123" t="b">
        <v>1</v>
      </c>
      <c r="O3123" t="str">
        <f>_xlfn.XLOOKUP(WB_cost[[#This Row],[Склад]]&amp;WB_cost[[#This Row],[Тип поставки]],StatTbl[Join],StatTbl[Status])</f>
        <v>Игнорируем</v>
      </c>
    </row>
    <row r="3124" spans="4:15" x14ac:dyDescent="0.45">
      <c r="D3124" t="s">
        <v>260</v>
      </c>
      <c r="E3124" t="s">
        <v>73</v>
      </c>
      <c r="F3124" t="s">
        <v>108</v>
      </c>
      <c r="M3124" t="b">
        <v>0</v>
      </c>
      <c r="N3124" t="b">
        <v>1</v>
      </c>
      <c r="O3124" t="str">
        <f>_xlfn.XLOOKUP(WB_cost[[#This Row],[Склад]]&amp;WB_cost[[#This Row],[Тип поставки]],StatTbl[Join],StatTbl[Status])</f>
        <v>Игнорируем</v>
      </c>
    </row>
    <row r="3125" spans="4:15" x14ac:dyDescent="0.45">
      <c r="D3125" t="s">
        <v>261</v>
      </c>
      <c r="E3125" t="s">
        <v>73</v>
      </c>
      <c r="F3125" t="s">
        <v>108</v>
      </c>
      <c r="M3125" t="b">
        <v>0</v>
      </c>
      <c r="N3125" t="b">
        <v>1</v>
      </c>
      <c r="O3125" t="str">
        <f>_xlfn.XLOOKUP(WB_cost[[#This Row],[Склад]]&amp;WB_cost[[#This Row],[Тип поставки]],StatTbl[Join],StatTbl[Status])</f>
        <v>Игнорируем</v>
      </c>
    </row>
    <row r="3126" spans="4:15" x14ac:dyDescent="0.45">
      <c r="D3126" t="s">
        <v>262</v>
      </c>
      <c r="E3126" t="s">
        <v>73</v>
      </c>
      <c r="F3126" t="s">
        <v>108</v>
      </c>
      <c r="M3126" t="b">
        <v>0</v>
      </c>
      <c r="N3126" t="b">
        <v>1</v>
      </c>
      <c r="O3126" t="str">
        <f>_xlfn.XLOOKUP(WB_cost[[#This Row],[Склад]]&amp;WB_cost[[#This Row],[Тип поставки]],StatTbl[Join],StatTbl[Status])</f>
        <v>Игнорируем</v>
      </c>
    </row>
    <row r="3127" spans="4:15" x14ac:dyDescent="0.45">
      <c r="D3127" t="s">
        <v>263</v>
      </c>
      <c r="E3127" t="s">
        <v>73</v>
      </c>
      <c r="F3127" t="s">
        <v>108</v>
      </c>
      <c r="M3127" t="b">
        <v>0</v>
      </c>
      <c r="N3127" t="b">
        <v>1</v>
      </c>
      <c r="O3127" t="str">
        <f>_xlfn.XLOOKUP(WB_cost[[#This Row],[Склад]]&amp;WB_cost[[#This Row],[Тип поставки]],StatTbl[Join],StatTbl[Status])</f>
        <v>Игнорируем</v>
      </c>
    </row>
    <row r="3128" spans="4:15" x14ac:dyDescent="0.45">
      <c r="D3128" t="s">
        <v>264</v>
      </c>
      <c r="E3128" t="s">
        <v>73</v>
      </c>
      <c r="F3128" t="s">
        <v>108</v>
      </c>
      <c r="M3128" t="b">
        <v>0</v>
      </c>
      <c r="N3128" t="b">
        <v>1</v>
      </c>
      <c r="O3128" t="str">
        <f>_xlfn.XLOOKUP(WB_cost[[#This Row],[Склад]]&amp;WB_cost[[#This Row],[Тип поставки]],StatTbl[Join],StatTbl[Status])</f>
        <v>Игнорируем</v>
      </c>
    </row>
    <row r="3129" spans="4:15" x14ac:dyDescent="0.45">
      <c r="D3129" t="s">
        <v>285</v>
      </c>
      <c r="E3129" t="s">
        <v>73</v>
      </c>
      <c r="F3129" t="s">
        <v>108</v>
      </c>
      <c r="M3129" t="b">
        <v>0</v>
      </c>
      <c r="N3129" t="b">
        <v>1</v>
      </c>
      <c r="O3129" t="str">
        <f>_xlfn.XLOOKUP(WB_cost[[#This Row],[Склад]]&amp;WB_cost[[#This Row],[Тип поставки]],StatTbl[Join],StatTbl[Status])</f>
        <v>Игнорируем</v>
      </c>
    </row>
    <row r="3130" spans="4:15" x14ac:dyDescent="0.45">
      <c r="D3130" t="s">
        <v>286</v>
      </c>
      <c r="E3130" t="s">
        <v>73</v>
      </c>
      <c r="F3130" t="s">
        <v>108</v>
      </c>
      <c r="M3130" t="b">
        <v>0</v>
      </c>
      <c r="N3130" t="b">
        <v>1</v>
      </c>
      <c r="O3130" t="str">
        <f>_xlfn.XLOOKUP(WB_cost[[#This Row],[Склад]]&amp;WB_cost[[#This Row],[Тип поставки]],StatTbl[Join],StatTbl[Status])</f>
        <v>Игнорируем</v>
      </c>
    </row>
    <row r="3131" spans="4:15" x14ac:dyDescent="0.45">
      <c r="D3131" t="s">
        <v>287</v>
      </c>
      <c r="E3131" t="s">
        <v>73</v>
      </c>
      <c r="F3131" t="s">
        <v>108</v>
      </c>
      <c r="M3131" t="b">
        <v>0</v>
      </c>
      <c r="N3131" t="b">
        <v>1</v>
      </c>
      <c r="O3131" t="str">
        <f>_xlfn.XLOOKUP(WB_cost[[#This Row],[Склад]]&amp;WB_cost[[#This Row],[Тип поставки]],StatTbl[Join],StatTbl[Status])</f>
        <v>Игнорируем</v>
      </c>
    </row>
    <row r="3132" spans="4:15" x14ac:dyDescent="0.45">
      <c r="D3132" t="s">
        <v>288</v>
      </c>
      <c r="E3132" t="s">
        <v>73</v>
      </c>
      <c r="F3132" t="s">
        <v>108</v>
      </c>
      <c r="M3132" t="b">
        <v>0</v>
      </c>
      <c r="N3132" t="b">
        <v>1</v>
      </c>
      <c r="O3132" t="str">
        <f>_xlfn.XLOOKUP(WB_cost[[#This Row],[Склад]]&amp;WB_cost[[#This Row],[Тип поставки]],StatTbl[Join],StatTbl[Status])</f>
        <v>Игнорируем</v>
      </c>
    </row>
    <row r="3133" spans="4:15" x14ac:dyDescent="0.45">
      <c r="D3133" t="s">
        <v>289</v>
      </c>
      <c r="E3133" t="s">
        <v>73</v>
      </c>
      <c r="F3133" t="s">
        <v>108</v>
      </c>
      <c r="M3133" t="b">
        <v>0</v>
      </c>
      <c r="N3133" t="b">
        <v>1</v>
      </c>
      <c r="O3133" t="str">
        <f>_xlfn.XLOOKUP(WB_cost[[#This Row],[Склад]]&amp;WB_cost[[#This Row],[Тип поставки]],StatTbl[Join],StatTbl[Status])</f>
        <v>Игнорируем</v>
      </c>
    </row>
    <row r="3134" spans="4:15" x14ac:dyDescent="0.45">
      <c r="D3134" t="s">
        <v>353</v>
      </c>
      <c r="E3134" t="s">
        <v>73</v>
      </c>
      <c r="F3134" t="s">
        <v>108</v>
      </c>
      <c r="M3134" t="b">
        <v>0</v>
      </c>
      <c r="N3134" t="b">
        <v>1</v>
      </c>
      <c r="O3134" t="str">
        <f>_xlfn.XLOOKUP(WB_cost[[#This Row],[Склад]]&amp;WB_cost[[#This Row],[Тип поставки]],StatTbl[Join],StatTbl[Status])</f>
        <v>Игнорируем</v>
      </c>
    </row>
    <row r="3135" spans="4:15" x14ac:dyDescent="0.45">
      <c r="D3135" t="s">
        <v>354</v>
      </c>
      <c r="E3135" t="s">
        <v>73</v>
      </c>
      <c r="F3135" t="s">
        <v>108</v>
      </c>
      <c r="M3135" t="b">
        <v>0</v>
      </c>
      <c r="N3135" t="b">
        <v>1</v>
      </c>
      <c r="O3135" t="str">
        <f>_xlfn.XLOOKUP(WB_cost[[#This Row],[Склад]]&amp;WB_cost[[#This Row],[Тип поставки]],StatTbl[Join],StatTbl[Status])</f>
        <v>Игнорируем</v>
      </c>
    </row>
    <row r="3136" spans="4:15" x14ac:dyDescent="0.45">
      <c r="D3136" t="s">
        <v>357</v>
      </c>
      <c r="E3136" t="s">
        <v>73</v>
      </c>
      <c r="F3136" t="s">
        <v>108</v>
      </c>
      <c r="M3136" t="b">
        <v>0</v>
      </c>
      <c r="N3136" t="b">
        <v>1</v>
      </c>
      <c r="O3136" t="str">
        <f>_xlfn.XLOOKUP(WB_cost[[#This Row],[Склад]]&amp;WB_cost[[#This Row],[Тип поставки]],StatTbl[Join],StatTbl[Status])</f>
        <v>Игнорируем</v>
      </c>
    </row>
    <row r="3137" spans="4:15" x14ac:dyDescent="0.45">
      <c r="D3137" t="s">
        <v>358</v>
      </c>
      <c r="E3137" t="s">
        <v>73</v>
      </c>
      <c r="F3137" t="s">
        <v>108</v>
      </c>
      <c r="M3137" t="b">
        <v>0</v>
      </c>
      <c r="N3137" t="b">
        <v>1</v>
      </c>
      <c r="O3137" t="str">
        <f>_xlfn.XLOOKUP(WB_cost[[#This Row],[Склад]]&amp;WB_cost[[#This Row],[Тип поставки]],StatTbl[Join],StatTbl[Status])</f>
        <v>Игнорируем</v>
      </c>
    </row>
    <row r="3138" spans="4:15" x14ac:dyDescent="0.45">
      <c r="D3138" t="s">
        <v>359</v>
      </c>
      <c r="E3138" t="s">
        <v>73</v>
      </c>
      <c r="F3138" t="s">
        <v>108</v>
      </c>
      <c r="M3138" t="b">
        <v>0</v>
      </c>
      <c r="N3138" t="b">
        <v>1</v>
      </c>
      <c r="O3138" t="str">
        <f>_xlfn.XLOOKUP(WB_cost[[#This Row],[Склад]]&amp;WB_cost[[#This Row],[Тип поставки]],StatTbl[Join],StatTbl[Status])</f>
        <v>Игнорируем</v>
      </c>
    </row>
    <row r="3139" spans="4:15" x14ac:dyDescent="0.45">
      <c r="D3139" t="s">
        <v>260</v>
      </c>
      <c r="E3139" t="s">
        <v>73</v>
      </c>
      <c r="F3139" t="s">
        <v>6</v>
      </c>
      <c r="M3139" t="b">
        <v>0</v>
      </c>
      <c r="N3139" t="b">
        <v>1</v>
      </c>
      <c r="O3139" t="str">
        <f>_xlfn.XLOOKUP(WB_cost[[#This Row],[Склад]]&amp;WB_cost[[#This Row],[Тип поставки]],StatTbl[Join],StatTbl[Status])</f>
        <v>Игнорируем</v>
      </c>
    </row>
    <row r="3140" spans="4:15" x14ac:dyDescent="0.45">
      <c r="D3140" t="s">
        <v>261</v>
      </c>
      <c r="E3140" t="s">
        <v>73</v>
      </c>
      <c r="F3140" t="s">
        <v>6</v>
      </c>
      <c r="M3140" t="b">
        <v>0</v>
      </c>
      <c r="N3140" t="b">
        <v>1</v>
      </c>
      <c r="O3140" t="str">
        <f>_xlfn.XLOOKUP(WB_cost[[#This Row],[Склад]]&amp;WB_cost[[#This Row],[Тип поставки]],StatTbl[Join],StatTbl[Status])</f>
        <v>Игнорируем</v>
      </c>
    </row>
    <row r="3141" spans="4:15" x14ac:dyDescent="0.45">
      <c r="D3141" t="s">
        <v>262</v>
      </c>
      <c r="E3141" t="s">
        <v>73</v>
      </c>
      <c r="F3141" t="s">
        <v>6</v>
      </c>
      <c r="M3141" t="b">
        <v>0</v>
      </c>
      <c r="N3141" t="b">
        <v>1</v>
      </c>
      <c r="O3141" t="str">
        <f>_xlfn.XLOOKUP(WB_cost[[#This Row],[Склад]]&amp;WB_cost[[#This Row],[Тип поставки]],StatTbl[Join],StatTbl[Status])</f>
        <v>Игнорируем</v>
      </c>
    </row>
    <row r="3142" spans="4:15" x14ac:dyDescent="0.45">
      <c r="D3142" t="s">
        <v>263</v>
      </c>
      <c r="E3142" t="s">
        <v>73</v>
      </c>
      <c r="F3142" t="s">
        <v>6</v>
      </c>
      <c r="M3142" t="b">
        <v>0</v>
      </c>
      <c r="N3142" t="b">
        <v>1</v>
      </c>
      <c r="O3142" t="str">
        <f>_xlfn.XLOOKUP(WB_cost[[#This Row],[Склад]]&amp;WB_cost[[#This Row],[Тип поставки]],StatTbl[Join],StatTbl[Status])</f>
        <v>Игнорируем</v>
      </c>
    </row>
    <row r="3143" spans="4:15" x14ac:dyDescent="0.45">
      <c r="D3143" t="s">
        <v>264</v>
      </c>
      <c r="E3143" t="s">
        <v>73</v>
      </c>
      <c r="F3143" t="s">
        <v>6</v>
      </c>
      <c r="M3143" t="b">
        <v>0</v>
      </c>
      <c r="N3143" t="b">
        <v>1</v>
      </c>
      <c r="O3143" t="str">
        <f>_xlfn.XLOOKUP(WB_cost[[#This Row],[Склад]]&amp;WB_cost[[#This Row],[Тип поставки]],StatTbl[Join],StatTbl[Status])</f>
        <v>Игнорируем</v>
      </c>
    </row>
    <row r="3144" spans="4:15" x14ac:dyDescent="0.45">
      <c r="D3144" t="s">
        <v>285</v>
      </c>
      <c r="E3144" t="s">
        <v>73</v>
      </c>
      <c r="F3144" t="s">
        <v>6</v>
      </c>
      <c r="M3144" t="b">
        <v>0</v>
      </c>
      <c r="N3144" t="b">
        <v>1</v>
      </c>
      <c r="O3144" t="str">
        <f>_xlfn.XLOOKUP(WB_cost[[#This Row],[Склад]]&amp;WB_cost[[#This Row],[Тип поставки]],StatTbl[Join],StatTbl[Status])</f>
        <v>Игнорируем</v>
      </c>
    </row>
    <row r="3145" spans="4:15" x14ac:dyDescent="0.45">
      <c r="D3145" t="s">
        <v>286</v>
      </c>
      <c r="E3145" t="s">
        <v>73</v>
      </c>
      <c r="F3145" t="s">
        <v>6</v>
      </c>
      <c r="M3145" t="b">
        <v>0</v>
      </c>
      <c r="N3145" t="b">
        <v>1</v>
      </c>
      <c r="O3145" t="str">
        <f>_xlfn.XLOOKUP(WB_cost[[#This Row],[Склад]]&amp;WB_cost[[#This Row],[Тип поставки]],StatTbl[Join],StatTbl[Status])</f>
        <v>Игнорируем</v>
      </c>
    </row>
    <row r="3146" spans="4:15" x14ac:dyDescent="0.45">
      <c r="D3146" t="s">
        <v>287</v>
      </c>
      <c r="E3146" t="s">
        <v>73</v>
      </c>
      <c r="F3146" t="s">
        <v>6</v>
      </c>
      <c r="M3146" t="b">
        <v>0</v>
      </c>
      <c r="N3146" t="b">
        <v>1</v>
      </c>
      <c r="O3146" t="str">
        <f>_xlfn.XLOOKUP(WB_cost[[#This Row],[Склад]]&amp;WB_cost[[#This Row],[Тип поставки]],StatTbl[Join],StatTbl[Status])</f>
        <v>Игнорируем</v>
      </c>
    </row>
    <row r="3147" spans="4:15" x14ac:dyDescent="0.45">
      <c r="D3147" t="s">
        <v>288</v>
      </c>
      <c r="E3147" t="s">
        <v>73</v>
      </c>
      <c r="F3147" t="s">
        <v>6</v>
      </c>
      <c r="M3147" t="b">
        <v>0</v>
      </c>
      <c r="N3147" t="b">
        <v>1</v>
      </c>
      <c r="O3147" t="str">
        <f>_xlfn.XLOOKUP(WB_cost[[#This Row],[Склад]]&amp;WB_cost[[#This Row],[Тип поставки]],StatTbl[Join],StatTbl[Status])</f>
        <v>Игнорируем</v>
      </c>
    </row>
    <row r="3148" spans="4:15" x14ac:dyDescent="0.45">
      <c r="D3148" t="s">
        <v>289</v>
      </c>
      <c r="E3148" t="s">
        <v>73</v>
      </c>
      <c r="F3148" t="s">
        <v>6</v>
      </c>
      <c r="M3148" t="b">
        <v>0</v>
      </c>
      <c r="N3148" t="b">
        <v>1</v>
      </c>
      <c r="O3148" t="str">
        <f>_xlfn.XLOOKUP(WB_cost[[#This Row],[Склад]]&amp;WB_cost[[#This Row],[Тип поставки]],StatTbl[Join],StatTbl[Status])</f>
        <v>Игнорируем</v>
      </c>
    </row>
    <row r="3149" spans="4:15" x14ac:dyDescent="0.45">
      <c r="D3149" t="s">
        <v>353</v>
      </c>
      <c r="E3149" t="s">
        <v>73</v>
      </c>
      <c r="F3149" t="s">
        <v>6</v>
      </c>
      <c r="M3149" t="b">
        <v>0</v>
      </c>
      <c r="N3149" t="b">
        <v>1</v>
      </c>
      <c r="O3149" t="str">
        <f>_xlfn.XLOOKUP(WB_cost[[#This Row],[Склад]]&amp;WB_cost[[#This Row],[Тип поставки]],StatTbl[Join],StatTbl[Status])</f>
        <v>Игнорируем</v>
      </c>
    </row>
    <row r="3150" spans="4:15" x14ac:dyDescent="0.45">
      <c r="D3150" t="s">
        <v>354</v>
      </c>
      <c r="E3150" t="s">
        <v>73</v>
      </c>
      <c r="F3150" t="s">
        <v>6</v>
      </c>
      <c r="M3150" t="b">
        <v>0</v>
      </c>
      <c r="N3150" t="b">
        <v>1</v>
      </c>
      <c r="O3150" t="str">
        <f>_xlfn.XLOOKUP(WB_cost[[#This Row],[Склад]]&amp;WB_cost[[#This Row],[Тип поставки]],StatTbl[Join],StatTbl[Status])</f>
        <v>Игнорируем</v>
      </c>
    </row>
    <row r="3151" spans="4:15" x14ac:dyDescent="0.45">
      <c r="D3151" t="s">
        <v>357</v>
      </c>
      <c r="E3151" t="s">
        <v>73</v>
      </c>
      <c r="F3151" t="s">
        <v>6</v>
      </c>
      <c r="M3151" t="b">
        <v>0</v>
      </c>
      <c r="N3151" t="b">
        <v>1</v>
      </c>
      <c r="O3151" t="str">
        <f>_xlfn.XLOOKUP(WB_cost[[#This Row],[Склад]]&amp;WB_cost[[#This Row],[Тип поставки]],StatTbl[Join],StatTbl[Status])</f>
        <v>Игнорируем</v>
      </c>
    </row>
    <row r="3152" spans="4:15" x14ac:dyDescent="0.45">
      <c r="D3152" t="s">
        <v>358</v>
      </c>
      <c r="E3152" t="s">
        <v>73</v>
      </c>
      <c r="F3152" t="s">
        <v>6</v>
      </c>
      <c r="M3152" t="b">
        <v>0</v>
      </c>
      <c r="N3152" t="b">
        <v>1</v>
      </c>
      <c r="O3152" t="str">
        <f>_xlfn.XLOOKUP(WB_cost[[#This Row],[Склад]]&amp;WB_cost[[#This Row],[Тип поставки]],StatTbl[Join],StatTbl[Status])</f>
        <v>Игнорируем</v>
      </c>
    </row>
    <row r="3153" spans="4:15" x14ac:dyDescent="0.45">
      <c r="D3153" t="s">
        <v>359</v>
      </c>
      <c r="E3153" t="s">
        <v>73</v>
      </c>
      <c r="F3153" t="s">
        <v>6</v>
      </c>
      <c r="M3153" t="b">
        <v>0</v>
      </c>
      <c r="N3153" t="b">
        <v>1</v>
      </c>
      <c r="O3153" t="str">
        <f>_xlfn.XLOOKUP(WB_cost[[#This Row],[Склад]]&amp;WB_cost[[#This Row],[Тип поставки]],StatTbl[Join],StatTbl[Status])</f>
        <v>Игнорируем</v>
      </c>
    </row>
    <row r="3154" spans="4:15" x14ac:dyDescent="0.45">
      <c r="D3154" t="s">
        <v>260</v>
      </c>
      <c r="E3154" t="s">
        <v>74</v>
      </c>
      <c r="F3154" t="s">
        <v>107</v>
      </c>
      <c r="M3154" t="b">
        <v>1</v>
      </c>
      <c r="N3154" t="b">
        <v>1</v>
      </c>
      <c r="O3154" t="str">
        <f>_xlfn.XLOOKUP(WB_cost[[#This Row],[Склад]]&amp;WB_cost[[#This Row],[Тип поставки]],StatTbl[Join],StatTbl[Status])</f>
        <v>Игнорируем</v>
      </c>
    </row>
    <row r="3155" spans="4:15" x14ac:dyDescent="0.45">
      <c r="D3155" t="s">
        <v>261</v>
      </c>
      <c r="E3155" t="s">
        <v>74</v>
      </c>
      <c r="F3155" t="s">
        <v>107</v>
      </c>
      <c r="M3155" t="b">
        <v>1</v>
      </c>
      <c r="N3155" t="b">
        <v>1</v>
      </c>
      <c r="O3155" t="str">
        <f>_xlfn.XLOOKUP(WB_cost[[#This Row],[Склад]]&amp;WB_cost[[#This Row],[Тип поставки]],StatTbl[Join],StatTbl[Status])</f>
        <v>Игнорируем</v>
      </c>
    </row>
    <row r="3156" spans="4:15" x14ac:dyDescent="0.45">
      <c r="D3156" t="s">
        <v>262</v>
      </c>
      <c r="E3156" t="s">
        <v>74</v>
      </c>
      <c r="F3156" t="s">
        <v>107</v>
      </c>
      <c r="M3156" t="b">
        <v>1</v>
      </c>
      <c r="N3156" t="b">
        <v>1</v>
      </c>
      <c r="O3156" t="str">
        <f>_xlfn.XLOOKUP(WB_cost[[#This Row],[Склад]]&amp;WB_cost[[#This Row],[Тип поставки]],StatTbl[Join],StatTbl[Status])</f>
        <v>Игнорируем</v>
      </c>
    </row>
    <row r="3157" spans="4:15" x14ac:dyDescent="0.45">
      <c r="D3157" t="s">
        <v>263</v>
      </c>
      <c r="E3157" t="s">
        <v>74</v>
      </c>
      <c r="F3157" t="s">
        <v>107</v>
      </c>
      <c r="M3157" t="b">
        <v>1</v>
      </c>
      <c r="N3157" t="b">
        <v>1</v>
      </c>
      <c r="O3157" t="str">
        <f>_xlfn.XLOOKUP(WB_cost[[#This Row],[Склад]]&amp;WB_cost[[#This Row],[Тип поставки]],StatTbl[Join],StatTbl[Status])</f>
        <v>Игнорируем</v>
      </c>
    </row>
    <row r="3158" spans="4:15" x14ac:dyDescent="0.45">
      <c r="D3158" t="s">
        <v>264</v>
      </c>
      <c r="E3158" t="s">
        <v>74</v>
      </c>
      <c r="F3158" t="s">
        <v>107</v>
      </c>
      <c r="M3158" t="b">
        <v>1</v>
      </c>
      <c r="N3158" t="b">
        <v>1</v>
      </c>
      <c r="O3158" t="str">
        <f>_xlfn.XLOOKUP(WB_cost[[#This Row],[Склад]]&amp;WB_cost[[#This Row],[Тип поставки]],StatTbl[Join],StatTbl[Status])</f>
        <v>Игнорируем</v>
      </c>
    </row>
    <row r="3159" spans="4:15" x14ac:dyDescent="0.45">
      <c r="D3159" t="s">
        <v>285</v>
      </c>
      <c r="E3159" t="s">
        <v>74</v>
      </c>
      <c r="F3159" t="s">
        <v>107</v>
      </c>
      <c r="M3159" t="b">
        <v>1</v>
      </c>
      <c r="N3159" t="b">
        <v>1</v>
      </c>
      <c r="O3159" t="str">
        <f>_xlfn.XLOOKUP(WB_cost[[#This Row],[Склад]]&amp;WB_cost[[#This Row],[Тип поставки]],StatTbl[Join],StatTbl[Status])</f>
        <v>Игнорируем</v>
      </c>
    </row>
    <row r="3160" spans="4:15" x14ac:dyDescent="0.45">
      <c r="D3160" t="s">
        <v>286</v>
      </c>
      <c r="E3160" t="s">
        <v>74</v>
      </c>
      <c r="F3160" t="s">
        <v>107</v>
      </c>
      <c r="M3160" t="b">
        <v>1</v>
      </c>
      <c r="N3160" t="b">
        <v>1</v>
      </c>
      <c r="O3160" t="str">
        <f>_xlfn.XLOOKUP(WB_cost[[#This Row],[Склад]]&amp;WB_cost[[#This Row],[Тип поставки]],StatTbl[Join],StatTbl[Status])</f>
        <v>Игнорируем</v>
      </c>
    </row>
    <row r="3161" spans="4:15" x14ac:dyDescent="0.45">
      <c r="D3161" t="s">
        <v>287</v>
      </c>
      <c r="E3161" t="s">
        <v>74</v>
      </c>
      <c r="F3161" t="s">
        <v>107</v>
      </c>
      <c r="M3161" t="b">
        <v>1</v>
      </c>
      <c r="N3161" t="b">
        <v>1</v>
      </c>
      <c r="O3161" t="str">
        <f>_xlfn.XLOOKUP(WB_cost[[#This Row],[Склад]]&amp;WB_cost[[#This Row],[Тип поставки]],StatTbl[Join],StatTbl[Status])</f>
        <v>Игнорируем</v>
      </c>
    </row>
    <row r="3162" spans="4:15" x14ac:dyDescent="0.45">
      <c r="D3162" t="s">
        <v>288</v>
      </c>
      <c r="E3162" t="s">
        <v>74</v>
      </c>
      <c r="F3162" t="s">
        <v>107</v>
      </c>
      <c r="M3162" t="b">
        <v>1</v>
      </c>
      <c r="N3162" t="b">
        <v>1</v>
      </c>
      <c r="O3162" t="str">
        <f>_xlfn.XLOOKUP(WB_cost[[#This Row],[Склад]]&amp;WB_cost[[#This Row],[Тип поставки]],StatTbl[Join],StatTbl[Status])</f>
        <v>Игнорируем</v>
      </c>
    </row>
    <row r="3163" spans="4:15" x14ac:dyDescent="0.45">
      <c r="D3163" t="s">
        <v>289</v>
      </c>
      <c r="E3163" t="s">
        <v>74</v>
      </c>
      <c r="F3163" t="s">
        <v>107</v>
      </c>
      <c r="M3163" t="b">
        <v>1</v>
      </c>
      <c r="N3163" t="b">
        <v>1</v>
      </c>
      <c r="O3163" t="str">
        <f>_xlfn.XLOOKUP(WB_cost[[#This Row],[Склад]]&amp;WB_cost[[#This Row],[Тип поставки]],StatTbl[Join],StatTbl[Status])</f>
        <v>Игнорируем</v>
      </c>
    </row>
    <row r="3164" spans="4:15" x14ac:dyDescent="0.45">
      <c r="D3164" t="s">
        <v>353</v>
      </c>
      <c r="E3164" t="s">
        <v>74</v>
      </c>
      <c r="F3164" t="s">
        <v>107</v>
      </c>
      <c r="M3164" t="b">
        <v>1</v>
      </c>
      <c r="N3164" t="b">
        <v>1</v>
      </c>
      <c r="O3164" t="str">
        <f>_xlfn.XLOOKUP(WB_cost[[#This Row],[Склад]]&amp;WB_cost[[#This Row],[Тип поставки]],StatTbl[Join],StatTbl[Status])</f>
        <v>Игнорируем</v>
      </c>
    </row>
    <row r="3165" spans="4:15" x14ac:dyDescent="0.45">
      <c r="D3165" t="s">
        <v>354</v>
      </c>
      <c r="E3165" t="s">
        <v>74</v>
      </c>
      <c r="F3165" t="s">
        <v>107</v>
      </c>
      <c r="M3165" t="b">
        <v>1</v>
      </c>
      <c r="N3165" t="b">
        <v>1</v>
      </c>
      <c r="O3165" t="str">
        <f>_xlfn.XLOOKUP(WB_cost[[#This Row],[Склад]]&amp;WB_cost[[#This Row],[Тип поставки]],StatTbl[Join],StatTbl[Status])</f>
        <v>Игнорируем</v>
      </c>
    </row>
    <row r="3166" spans="4:15" x14ac:dyDescent="0.45">
      <c r="D3166" t="s">
        <v>357</v>
      </c>
      <c r="E3166" t="s">
        <v>74</v>
      </c>
      <c r="F3166" t="s">
        <v>107</v>
      </c>
      <c r="M3166" t="b">
        <v>1</v>
      </c>
      <c r="N3166" t="b">
        <v>1</v>
      </c>
      <c r="O3166" t="str">
        <f>_xlfn.XLOOKUP(WB_cost[[#This Row],[Склад]]&amp;WB_cost[[#This Row],[Тип поставки]],StatTbl[Join],StatTbl[Status])</f>
        <v>Игнорируем</v>
      </c>
    </row>
    <row r="3167" spans="4:15" x14ac:dyDescent="0.45">
      <c r="D3167" t="s">
        <v>358</v>
      </c>
      <c r="E3167" t="s">
        <v>74</v>
      </c>
      <c r="F3167" t="s">
        <v>107</v>
      </c>
      <c r="M3167" t="b">
        <v>1</v>
      </c>
      <c r="N3167" t="b">
        <v>1</v>
      </c>
      <c r="O3167" t="str">
        <f>_xlfn.XLOOKUP(WB_cost[[#This Row],[Склад]]&amp;WB_cost[[#This Row],[Тип поставки]],StatTbl[Join],StatTbl[Status])</f>
        <v>Игнорируем</v>
      </c>
    </row>
    <row r="3168" spans="4:15" x14ac:dyDescent="0.45">
      <c r="D3168" t="s">
        <v>359</v>
      </c>
      <c r="E3168" t="s">
        <v>74</v>
      </c>
      <c r="F3168" t="s">
        <v>107</v>
      </c>
      <c r="M3168" t="b">
        <v>1</v>
      </c>
      <c r="N3168" t="b">
        <v>1</v>
      </c>
      <c r="O3168" t="str">
        <f>_xlfn.XLOOKUP(WB_cost[[#This Row],[Склад]]&amp;WB_cost[[#This Row],[Тип поставки]],StatTbl[Join],StatTbl[Status])</f>
        <v>Игнорируем</v>
      </c>
    </row>
    <row r="3169" spans="4:15" x14ac:dyDescent="0.45">
      <c r="D3169" t="s">
        <v>260</v>
      </c>
      <c r="E3169" t="s">
        <v>74</v>
      </c>
      <c r="F3169" t="s">
        <v>108</v>
      </c>
      <c r="M3169" t="b">
        <v>0</v>
      </c>
      <c r="N3169" t="b">
        <v>1</v>
      </c>
      <c r="O3169" t="str">
        <f>_xlfn.XLOOKUP(WB_cost[[#This Row],[Склад]]&amp;WB_cost[[#This Row],[Тип поставки]],StatTbl[Join],StatTbl[Status])</f>
        <v>Игнорируем</v>
      </c>
    </row>
    <row r="3170" spans="4:15" x14ac:dyDescent="0.45">
      <c r="D3170" t="s">
        <v>261</v>
      </c>
      <c r="E3170" t="s">
        <v>74</v>
      </c>
      <c r="F3170" t="s">
        <v>108</v>
      </c>
      <c r="M3170" t="b">
        <v>0</v>
      </c>
      <c r="N3170" t="b">
        <v>1</v>
      </c>
      <c r="O3170" t="str">
        <f>_xlfn.XLOOKUP(WB_cost[[#This Row],[Склад]]&amp;WB_cost[[#This Row],[Тип поставки]],StatTbl[Join],StatTbl[Status])</f>
        <v>Игнорируем</v>
      </c>
    </row>
    <row r="3171" spans="4:15" x14ac:dyDescent="0.45">
      <c r="D3171" t="s">
        <v>262</v>
      </c>
      <c r="E3171" t="s">
        <v>74</v>
      </c>
      <c r="F3171" t="s">
        <v>108</v>
      </c>
      <c r="M3171" t="b">
        <v>0</v>
      </c>
      <c r="N3171" t="b">
        <v>1</v>
      </c>
      <c r="O3171" t="str">
        <f>_xlfn.XLOOKUP(WB_cost[[#This Row],[Склад]]&amp;WB_cost[[#This Row],[Тип поставки]],StatTbl[Join],StatTbl[Status])</f>
        <v>Игнорируем</v>
      </c>
    </row>
    <row r="3172" spans="4:15" x14ac:dyDescent="0.45">
      <c r="D3172" t="s">
        <v>263</v>
      </c>
      <c r="E3172" t="s">
        <v>74</v>
      </c>
      <c r="F3172" t="s">
        <v>108</v>
      </c>
      <c r="M3172" t="b">
        <v>0</v>
      </c>
      <c r="N3172" t="b">
        <v>1</v>
      </c>
      <c r="O3172" t="str">
        <f>_xlfn.XLOOKUP(WB_cost[[#This Row],[Склад]]&amp;WB_cost[[#This Row],[Тип поставки]],StatTbl[Join],StatTbl[Status])</f>
        <v>Игнорируем</v>
      </c>
    </row>
    <row r="3173" spans="4:15" x14ac:dyDescent="0.45">
      <c r="D3173" t="s">
        <v>264</v>
      </c>
      <c r="E3173" t="s">
        <v>74</v>
      </c>
      <c r="F3173" t="s">
        <v>108</v>
      </c>
      <c r="M3173" t="b">
        <v>0</v>
      </c>
      <c r="N3173" t="b">
        <v>1</v>
      </c>
      <c r="O3173" t="str">
        <f>_xlfn.XLOOKUP(WB_cost[[#This Row],[Склад]]&amp;WB_cost[[#This Row],[Тип поставки]],StatTbl[Join],StatTbl[Status])</f>
        <v>Игнорируем</v>
      </c>
    </row>
    <row r="3174" spans="4:15" x14ac:dyDescent="0.45">
      <c r="D3174" t="s">
        <v>285</v>
      </c>
      <c r="E3174" t="s">
        <v>74</v>
      </c>
      <c r="F3174" t="s">
        <v>108</v>
      </c>
      <c r="M3174" t="b">
        <v>0</v>
      </c>
      <c r="N3174" t="b">
        <v>1</v>
      </c>
      <c r="O3174" t="str">
        <f>_xlfn.XLOOKUP(WB_cost[[#This Row],[Склад]]&amp;WB_cost[[#This Row],[Тип поставки]],StatTbl[Join],StatTbl[Status])</f>
        <v>Игнорируем</v>
      </c>
    </row>
    <row r="3175" spans="4:15" x14ac:dyDescent="0.45">
      <c r="D3175" t="s">
        <v>286</v>
      </c>
      <c r="E3175" t="s">
        <v>74</v>
      </c>
      <c r="F3175" t="s">
        <v>108</v>
      </c>
      <c r="M3175" t="b">
        <v>0</v>
      </c>
      <c r="N3175" t="b">
        <v>1</v>
      </c>
      <c r="O3175" t="str">
        <f>_xlfn.XLOOKUP(WB_cost[[#This Row],[Склад]]&amp;WB_cost[[#This Row],[Тип поставки]],StatTbl[Join],StatTbl[Status])</f>
        <v>Игнорируем</v>
      </c>
    </row>
    <row r="3176" spans="4:15" x14ac:dyDescent="0.45">
      <c r="D3176" t="s">
        <v>287</v>
      </c>
      <c r="E3176" t="s">
        <v>74</v>
      </c>
      <c r="F3176" t="s">
        <v>108</v>
      </c>
      <c r="M3176" t="b">
        <v>0</v>
      </c>
      <c r="N3176" t="b">
        <v>1</v>
      </c>
      <c r="O3176" t="str">
        <f>_xlfn.XLOOKUP(WB_cost[[#This Row],[Склад]]&amp;WB_cost[[#This Row],[Тип поставки]],StatTbl[Join],StatTbl[Status])</f>
        <v>Игнорируем</v>
      </c>
    </row>
    <row r="3177" spans="4:15" x14ac:dyDescent="0.45">
      <c r="D3177" t="s">
        <v>288</v>
      </c>
      <c r="E3177" t="s">
        <v>74</v>
      </c>
      <c r="F3177" t="s">
        <v>108</v>
      </c>
      <c r="M3177" t="b">
        <v>0</v>
      </c>
      <c r="N3177" t="b">
        <v>1</v>
      </c>
      <c r="O3177" t="str">
        <f>_xlfn.XLOOKUP(WB_cost[[#This Row],[Склад]]&amp;WB_cost[[#This Row],[Тип поставки]],StatTbl[Join],StatTbl[Status])</f>
        <v>Игнорируем</v>
      </c>
    </row>
    <row r="3178" spans="4:15" x14ac:dyDescent="0.45">
      <c r="D3178" t="s">
        <v>289</v>
      </c>
      <c r="E3178" t="s">
        <v>74</v>
      </c>
      <c r="F3178" t="s">
        <v>108</v>
      </c>
      <c r="M3178" t="b">
        <v>0</v>
      </c>
      <c r="N3178" t="b">
        <v>1</v>
      </c>
      <c r="O3178" t="str">
        <f>_xlfn.XLOOKUP(WB_cost[[#This Row],[Склад]]&amp;WB_cost[[#This Row],[Тип поставки]],StatTbl[Join],StatTbl[Status])</f>
        <v>Игнорируем</v>
      </c>
    </row>
    <row r="3179" spans="4:15" x14ac:dyDescent="0.45">
      <c r="D3179" t="s">
        <v>353</v>
      </c>
      <c r="E3179" t="s">
        <v>74</v>
      </c>
      <c r="F3179" t="s">
        <v>108</v>
      </c>
      <c r="M3179" t="b">
        <v>0</v>
      </c>
      <c r="N3179" t="b">
        <v>1</v>
      </c>
      <c r="O3179" t="str">
        <f>_xlfn.XLOOKUP(WB_cost[[#This Row],[Склад]]&amp;WB_cost[[#This Row],[Тип поставки]],StatTbl[Join],StatTbl[Status])</f>
        <v>Игнорируем</v>
      </c>
    </row>
    <row r="3180" spans="4:15" x14ac:dyDescent="0.45">
      <c r="D3180" t="s">
        <v>354</v>
      </c>
      <c r="E3180" t="s">
        <v>74</v>
      </c>
      <c r="F3180" t="s">
        <v>108</v>
      </c>
      <c r="M3180" t="b">
        <v>0</v>
      </c>
      <c r="N3180" t="b">
        <v>1</v>
      </c>
      <c r="O3180" t="str">
        <f>_xlfn.XLOOKUP(WB_cost[[#This Row],[Склад]]&amp;WB_cost[[#This Row],[Тип поставки]],StatTbl[Join],StatTbl[Status])</f>
        <v>Игнорируем</v>
      </c>
    </row>
    <row r="3181" spans="4:15" x14ac:dyDescent="0.45">
      <c r="D3181" t="s">
        <v>357</v>
      </c>
      <c r="E3181" t="s">
        <v>74</v>
      </c>
      <c r="F3181" t="s">
        <v>108</v>
      </c>
      <c r="M3181" t="b">
        <v>0</v>
      </c>
      <c r="N3181" t="b">
        <v>1</v>
      </c>
      <c r="O3181" t="str">
        <f>_xlfn.XLOOKUP(WB_cost[[#This Row],[Склад]]&amp;WB_cost[[#This Row],[Тип поставки]],StatTbl[Join],StatTbl[Status])</f>
        <v>Игнорируем</v>
      </c>
    </row>
    <row r="3182" spans="4:15" x14ac:dyDescent="0.45">
      <c r="D3182" t="s">
        <v>358</v>
      </c>
      <c r="E3182" t="s">
        <v>74</v>
      </c>
      <c r="F3182" t="s">
        <v>108</v>
      </c>
      <c r="M3182" t="b">
        <v>0</v>
      </c>
      <c r="N3182" t="b">
        <v>1</v>
      </c>
      <c r="O3182" t="str">
        <f>_xlfn.XLOOKUP(WB_cost[[#This Row],[Склад]]&amp;WB_cost[[#This Row],[Тип поставки]],StatTbl[Join],StatTbl[Status])</f>
        <v>Игнорируем</v>
      </c>
    </row>
    <row r="3183" spans="4:15" x14ac:dyDescent="0.45">
      <c r="D3183" t="s">
        <v>359</v>
      </c>
      <c r="E3183" t="s">
        <v>74</v>
      </c>
      <c r="F3183" t="s">
        <v>108</v>
      </c>
      <c r="M3183" t="b">
        <v>0</v>
      </c>
      <c r="N3183" t="b">
        <v>1</v>
      </c>
      <c r="O3183" t="str">
        <f>_xlfn.XLOOKUP(WB_cost[[#This Row],[Склад]]&amp;WB_cost[[#This Row],[Тип поставки]],StatTbl[Join],StatTbl[Status])</f>
        <v>Игнорируем</v>
      </c>
    </row>
    <row r="3184" spans="4:15" x14ac:dyDescent="0.45">
      <c r="D3184" t="s">
        <v>260</v>
      </c>
      <c r="E3184" t="s">
        <v>74</v>
      </c>
      <c r="F3184" t="s">
        <v>6</v>
      </c>
      <c r="M3184" t="b">
        <v>0</v>
      </c>
      <c r="N3184" t="b">
        <v>1</v>
      </c>
      <c r="O3184" t="str">
        <f>_xlfn.XLOOKUP(WB_cost[[#This Row],[Склад]]&amp;WB_cost[[#This Row],[Тип поставки]],StatTbl[Join],StatTbl[Status])</f>
        <v>Игнорируем</v>
      </c>
    </row>
    <row r="3185" spans="4:15" x14ac:dyDescent="0.45">
      <c r="D3185" t="s">
        <v>261</v>
      </c>
      <c r="E3185" t="s">
        <v>74</v>
      </c>
      <c r="F3185" t="s">
        <v>6</v>
      </c>
      <c r="M3185" t="b">
        <v>0</v>
      </c>
      <c r="N3185" t="b">
        <v>1</v>
      </c>
      <c r="O3185" t="str">
        <f>_xlfn.XLOOKUP(WB_cost[[#This Row],[Склад]]&amp;WB_cost[[#This Row],[Тип поставки]],StatTbl[Join],StatTbl[Status])</f>
        <v>Игнорируем</v>
      </c>
    </row>
    <row r="3186" spans="4:15" x14ac:dyDescent="0.45">
      <c r="D3186" t="s">
        <v>262</v>
      </c>
      <c r="E3186" t="s">
        <v>74</v>
      </c>
      <c r="F3186" t="s">
        <v>6</v>
      </c>
      <c r="M3186" t="b">
        <v>0</v>
      </c>
      <c r="N3186" t="b">
        <v>1</v>
      </c>
      <c r="O3186" t="str">
        <f>_xlfn.XLOOKUP(WB_cost[[#This Row],[Склад]]&amp;WB_cost[[#This Row],[Тип поставки]],StatTbl[Join],StatTbl[Status])</f>
        <v>Игнорируем</v>
      </c>
    </row>
    <row r="3187" spans="4:15" x14ac:dyDescent="0.45">
      <c r="D3187" t="s">
        <v>263</v>
      </c>
      <c r="E3187" t="s">
        <v>74</v>
      </c>
      <c r="F3187" t="s">
        <v>6</v>
      </c>
      <c r="M3187" t="b">
        <v>0</v>
      </c>
      <c r="N3187" t="b">
        <v>1</v>
      </c>
      <c r="O3187" t="str">
        <f>_xlfn.XLOOKUP(WB_cost[[#This Row],[Склад]]&amp;WB_cost[[#This Row],[Тип поставки]],StatTbl[Join],StatTbl[Status])</f>
        <v>Игнорируем</v>
      </c>
    </row>
    <row r="3188" spans="4:15" x14ac:dyDescent="0.45">
      <c r="D3188" t="s">
        <v>264</v>
      </c>
      <c r="E3188" t="s">
        <v>74</v>
      </c>
      <c r="F3188" t="s">
        <v>6</v>
      </c>
      <c r="M3188" t="b">
        <v>0</v>
      </c>
      <c r="N3188" t="b">
        <v>1</v>
      </c>
      <c r="O3188" t="str">
        <f>_xlfn.XLOOKUP(WB_cost[[#This Row],[Склад]]&amp;WB_cost[[#This Row],[Тип поставки]],StatTbl[Join],StatTbl[Status])</f>
        <v>Игнорируем</v>
      </c>
    </row>
    <row r="3189" spans="4:15" x14ac:dyDescent="0.45">
      <c r="D3189" t="s">
        <v>285</v>
      </c>
      <c r="E3189" t="s">
        <v>74</v>
      </c>
      <c r="F3189" t="s">
        <v>6</v>
      </c>
      <c r="M3189" t="b">
        <v>0</v>
      </c>
      <c r="N3189" t="b">
        <v>1</v>
      </c>
      <c r="O3189" t="str">
        <f>_xlfn.XLOOKUP(WB_cost[[#This Row],[Склад]]&amp;WB_cost[[#This Row],[Тип поставки]],StatTbl[Join],StatTbl[Status])</f>
        <v>Игнорируем</v>
      </c>
    </row>
    <row r="3190" spans="4:15" x14ac:dyDescent="0.45">
      <c r="D3190" t="s">
        <v>286</v>
      </c>
      <c r="E3190" t="s">
        <v>74</v>
      </c>
      <c r="F3190" t="s">
        <v>6</v>
      </c>
      <c r="M3190" t="b">
        <v>0</v>
      </c>
      <c r="N3190" t="b">
        <v>1</v>
      </c>
      <c r="O3190" t="str">
        <f>_xlfn.XLOOKUP(WB_cost[[#This Row],[Склад]]&amp;WB_cost[[#This Row],[Тип поставки]],StatTbl[Join],StatTbl[Status])</f>
        <v>Игнорируем</v>
      </c>
    </row>
    <row r="3191" spans="4:15" x14ac:dyDescent="0.45">
      <c r="D3191" t="s">
        <v>287</v>
      </c>
      <c r="E3191" t="s">
        <v>74</v>
      </c>
      <c r="F3191" t="s">
        <v>6</v>
      </c>
      <c r="M3191" t="b">
        <v>0</v>
      </c>
      <c r="N3191" t="b">
        <v>1</v>
      </c>
      <c r="O3191" t="str">
        <f>_xlfn.XLOOKUP(WB_cost[[#This Row],[Склад]]&amp;WB_cost[[#This Row],[Тип поставки]],StatTbl[Join],StatTbl[Status])</f>
        <v>Игнорируем</v>
      </c>
    </row>
    <row r="3192" spans="4:15" x14ac:dyDescent="0.45">
      <c r="D3192" t="s">
        <v>288</v>
      </c>
      <c r="E3192" t="s">
        <v>74</v>
      </c>
      <c r="F3192" t="s">
        <v>6</v>
      </c>
      <c r="M3192" t="b">
        <v>0</v>
      </c>
      <c r="N3192" t="b">
        <v>1</v>
      </c>
      <c r="O3192" t="str">
        <f>_xlfn.XLOOKUP(WB_cost[[#This Row],[Склад]]&amp;WB_cost[[#This Row],[Тип поставки]],StatTbl[Join],StatTbl[Status])</f>
        <v>Игнорируем</v>
      </c>
    </row>
    <row r="3193" spans="4:15" x14ac:dyDescent="0.45">
      <c r="D3193" t="s">
        <v>289</v>
      </c>
      <c r="E3193" t="s">
        <v>74</v>
      </c>
      <c r="F3193" t="s">
        <v>6</v>
      </c>
      <c r="M3193" t="b">
        <v>0</v>
      </c>
      <c r="N3193" t="b">
        <v>1</v>
      </c>
      <c r="O3193" t="str">
        <f>_xlfn.XLOOKUP(WB_cost[[#This Row],[Склад]]&amp;WB_cost[[#This Row],[Тип поставки]],StatTbl[Join],StatTbl[Status])</f>
        <v>Игнорируем</v>
      </c>
    </row>
    <row r="3194" spans="4:15" x14ac:dyDescent="0.45">
      <c r="D3194" t="s">
        <v>353</v>
      </c>
      <c r="E3194" t="s">
        <v>74</v>
      </c>
      <c r="F3194" t="s">
        <v>6</v>
      </c>
      <c r="M3194" t="b">
        <v>0</v>
      </c>
      <c r="N3194" t="b">
        <v>1</v>
      </c>
      <c r="O3194" t="str">
        <f>_xlfn.XLOOKUP(WB_cost[[#This Row],[Склад]]&amp;WB_cost[[#This Row],[Тип поставки]],StatTbl[Join],StatTbl[Status])</f>
        <v>Игнорируем</v>
      </c>
    </row>
    <row r="3195" spans="4:15" x14ac:dyDescent="0.45">
      <c r="D3195" t="s">
        <v>354</v>
      </c>
      <c r="E3195" t="s">
        <v>74</v>
      </c>
      <c r="F3195" t="s">
        <v>6</v>
      </c>
      <c r="M3195" t="b">
        <v>0</v>
      </c>
      <c r="N3195" t="b">
        <v>1</v>
      </c>
      <c r="O3195" t="str">
        <f>_xlfn.XLOOKUP(WB_cost[[#This Row],[Склад]]&amp;WB_cost[[#This Row],[Тип поставки]],StatTbl[Join],StatTbl[Status])</f>
        <v>Игнорируем</v>
      </c>
    </row>
    <row r="3196" spans="4:15" x14ac:dyDescent="0.45">
      <c r="D3196" t="s">
        <v>357</v>
      </c>
      <c r="E3196" t="s">
        <v>74</v>
      </c>
      <c r="F3196" t="s">
        <v>6</v>
      </c>
      <c r="M3196" t="b">
        <v>0</v>
      </c>
      <c r="N3196" t="b">
        <v>1</v>
      </c>
      <c r="O3196" t="str">
        <f>_xlfn.XLOOKUP(WB_cost[[#This Row],[Склад]]&amp;WB_cost[[#This Row],[Тип поставки]],StatTbl[Join],StatTbl[Status])</f>
        <v>Игнорируем</v>
      </c>
    </row>
    <row r="3197" spans="4:15" x14ac:dyDescent="0.45">
      <c r="D3197" t="s">
        <v>358</v>
      </c>
      <c r="E3197" t="s">
        <v>74</v>
      </c>
      <c r="F3197" t="s">
        <v>6</v>
      </c>
      <c r="M3197" t="b">
        <v>0</v>
      </c>
      <c r="N3197" t="b">
        <v>1</v>
      </c>
      <c r="O3197" t="str">
        <f>_xlfn.XLOOKUP(WB_cost[[#This Row],[Склад]]&amp;WB_cost[[#This Row],[Тип поставки]],StatTbl[Join],StatTbl[Status])</f>
        <v>Игнорируем</v>
      </c>
    </row>
    <row r="3198" spans="4:15" x14ac:dyDescent="0.45">
      <c r="D3198" t="s">
        <v>359</v>
      </c>
      <c r="E3198" t="s">
        <v>74</v>
      </c>
      <c r="F3198" t="s">
        <v>6</v>
      </c>
      <c r="M3198" t="b">
        <v>0</v>
      </c>
      <c r="N3198" t="b">
        <v>1</v>
      </c>
      <c r="O3198" t="str">
        <f>_xlfn.XLOOKUP(WB_cost[[#This Row],[Склад]]&amp;WB_cost[[#This Row],[Тип поставки]],StatTbl[Join],StatTbl[Status])</f>
        <v>Игнорируем</v>
      </c>
    </row>
    <row r="3199" spans="4:15" x14ac:dyDescent="0.45">
      <c r="D3199" t="s">
        <v>260</v>
      </c>
      <c r="E3199" t="s">
        <v>75</v>
      </c>
      <c r="F3199" t="s">
        <v>107</v>
      </c>
      <c r="M3199" t="b">
        <v>1</v>
      </c>
      <c r="N3199" t="b">
        <v>1</v>
      </c>
      <c r="O3199" t="str">
        <f>_xlfn.XLOOKUP(WB_cost[[#This Row],[Склад]]&amp;WB_cost[[#This Row],[Тип поставки]],StatTbl[Join],StatTbl[Status])</f>
        <v>Игнорируем</v>
      </c>
    </row>
    <row r="3200" spans="4:15" x14ac:dyDescent="0.45">
      <c r="D3200" t="s">
        <v>261</v>
      </c>
      <c r="E3200" t="s">
        <v>75</v>
      </c>
      <c r="F3200" t="s">
        <v>107</v>
      </c>
      <c r="M3200" t="b">
        <v>1</v>
      </c>
      <c r="N3200" t="b">
        <v>1</v>
      </c>
      <c r="O3200" t="str">
        <f>_xlfn.XLOOKUP(WB_cost[[#This Row],[Склад]]&amp;WB_cost[[#This Row],[Тип поставки]],StatTbl[Join],StatTbl[Status])</f>
        <v>Игнорируем</v>
      </c>
    </row>
    <row r="3201" spans="4:15" x14ac:dyDescent="0.45">
      <c r="D3201" t="s">
        <v>262</v>
      </c>
      <c r="E3201" t="s">
        <v>75</v>
      </c>
      <c r="F3201" t="s">
        <v>107</v>
      </c>
      <c r="M3201" t="b">
        <v>1</v>
      </c>
      <c r="N3201" t="b">
        <v>1</v>
      </c>
      <c r="O3201" t="str">
        <f>_xlfn.XLOOKUP(WB_cost[[#This Row],[Склад]]&amp;WB_cost[[#This Row],[Тип поставки]],StatTbl[Join],StatTbl[Status])</f>
        <v>Игнорируем</v>
      </c>
    </row>
    <row r="3202" spans="4:15" x14ac:dyDescent="0.45">
      <c r="D3202" t="s">
        <v>263</v>
      </c>
      <c r="E3202" t="s">
        <v>75</v>
      </c>
      <c r="F3202" t="s">
        <v>107</v>
      </c>
      <c r="M3202" t="b">
        <v>1</v>
      </c>
      <c r="N3202" t="b">
        <v>1</v>
      </c>
      <c r="O3202" t="str">
        <f>_xlfn.XLOOKUP(WB_cost[[#This Row],[Склад]]&amp;WB_cost[[#This Row],[Тип поставки]],StatTbl[Join],StatTbl[Status])</f>
        <v>Игнорируем</v>
      </c>
    </row>
    <row r="3203" spans="4:15" x14ac:dyDescent="0.45">
      <c r="D3203" t="s">
        <v>264</v>
      </c>
      <c r="E3203" t="s">
        <v>75</v>
      </c>
      <c r="F3203" t="s">
        <v>107</v>
      </c>
      <c r="M3203" t="b">
        <v>1</v>
      </c>
      <c r="N3203" t="b">
        <v>1</v>
      </c>
      <c r="O3203" t="str">
        <f>_xlfn.XLOOKUP(WB_cost[[#This Row],[Склад]]&amp;WB_cost[[#This Row],[Тип поставки]],StatTbl[Join],StatTbl[Status])</f>
        <v>Игнорируем</v>
      </c>
    </row>
    <row r="3204" spans="4:15" x14ac:dyDescent="0.45">
      <c r="D3204" t="s">
        <v>285</v>
      </c>
      <c r="E3204" t="s">
        <v>75</v>
      </c>
      <c r="F3204" t="s">
        <v>107</v>
      </c>
      <c r="M3204" t="b">
        <v>1</v>
      </c>
      <c r="N3204" t="b">
        <v>1</v>
      </c>
      <c r="O3204" t="str">
        <f>_xlfn.XLOOKUP(WB_cost[[#This Row],[Склад]]&amp;WB_cost[[#This Row],[Тип поставки]],StatTbl[Join],StatTbl[Status])</f>
        <v>Игнорируем</v>
      </c>
    </row>
    <row r="3205" spans="4:15" x14ac:dyDescent="0.45">
      <c r="D3205" t="s">
        <v>286</v>
      </c>
      <c r="E3205" t="s">
        <v>75</v>
      </c>
      <c r="F3205" t="s">
        <v>107</v>
      </c>
      <c r="M3205" t="b">
        <v>1</v>
      </c>
      <c r="N3205" t="b">
        <v>1</v>
      </c>
      <c r="O3205" t="str">
        <f>_xlfn.XLOOKUP(WB_cost[[#This Row],[Склад]]&amp;WB_cost[[#This Row],[Тип поставки]],StatTbl[Join],StatTbl[Status])</f>
        <v>Игнорируем</v>
      </c>
    </row>
    <row r="3206" spans="4:15" x14ac:dyDescent="0.45">
      <c r="D3206" t="s">
        <v>287</v>
      </c>
      <c r="E3206" t="s">
        <v>75</v>
      </c>
      <c r="F3206" t="s">
        <v>107</v>
      </c>
      <c r="M3206" t="b">
        <v>1</v>
      </c>
      <c r="N3206" t="b">
        <v>1</v>
      </c>
      <c r="O3206" t="str">
        <f>_xlfn.XLOOKUP(WB_cost[[#This Row],[Склад]]&amp;WB_cost[[#This Row],[Тип поставки]],StatTbl[Join],StatTbl[Status])</f>
        <v>Игнорируем</v>
      </c>
    </row>
    <row r="3207" spans="4:15" x14ac:dyDescent="0.45">
      <c r="D3207" t="s">
        <v>288</v>
      </c>
      <c r="E3207" t="s">
        <v>75</v>
      </c>
      <c r="F3207" t="s">
        <v>107</v>
      </c>
      <c r="M3207" t="b">
        <v>1</v>
      </c>
      <c r="N3207" t="b">
        <v>1</v>
      </c>
      <c r="O3207" t="str">
        <f>_xlfn.XLOOKUP(WB_cost[[#This Row],[Склад]]&amp;WB_cost[[#This Row],[Тип поставки]],StatTbl[Join],StatTbl[Status])</f>
        <v>Игнорируем</v>
      </c>
    </row>
    <row r="3208" spans="4:15" x14ac:dyDescent="0.45">
      <c r="D3208" t="s">
        <v>289</v>
      </c>
      <c r="E3208" t="s">
        <v>75</v>
      </c>
      <c r="F3208" t="s">
        <v>107</v>
      </c>
      <c r="M3208" t="b">
        <v>1</v>
      </c>
      <c r="N3208" t="b">
        <v>1</v>
      </c>
      <c r="O3208" t="str">
        <f>_xlfn.XLOOKUP(WB_cost[[#This Row],[Склад]]&amp;WB_cost[[#This Row],[Тип поставки]],StatTbl[Join],StatTbl[Status])</f>
        <v>Игнорируем</v>
      </c>
    </row>
    <row r="3209" spans="4:15" x14ac:dyDescent="0.45">
      <c r="D3209" t="s">
        <v>353</v>
      </c>
      <c r="E3209" t="s">
        <v>75</v>
      </c>
      <c r="F3209" t="s">
        <v>107</v>
      </c>
      <c r="M3209" t="b">
        <v>1</v>
      </c>
      <c r="N3209" t="b">
        <v>1</v>
      </c>
      <c r="O3209" t="str">
        <f>_xlfn.XLOOKUP(WB_cost[[#This Row],[Склад]]&amp;WB_cost[[#This Row],[Тип поставки]],StatTbl[Join],StatTbl[Status])</f>
        <v>Игнорируем</v>
      </c>
    </row>
    <row r="3210" spans="4:15" x14ac:dyDescent="0.45">
      <c r="D3210" t="s">
        <v>354</v>
      </c>
      <c r="E3210" t="s">
        <v>75</v>
      </c>
      <c r="F3210" t="s">
        <v>107</v>
      </c>
      <c r="M3210" t="b">
        <v>1</v>
      </c>
      <c r="N3210" t="b">
        <v>1</v>
      </c>
      <c r="O3210" t="str">
        <f>_xlfn.XLOOKUP(WB_cost[[#This Row],[Склад]]&amp;WB_cost[[#This Row],[Тип поставки]],StatTbl[Join],StatTbl[Status])</f>
        <v>Игнорируем</v>
      </c>
    </row>
    <row r="3211" spans="4:15" x14ac:dyDescent="0.45">
      <c r="D3211" t="s">
        <v>357</v>
      </c>
      <c r="E3211" t="s">
        <v>75</v>
      </c>
      <c r="F3211" t="s">
        <v>107</v>
      </c>
      <c r="M3211" t="b">
        <v>1</v>
      </c>
      <c r="N3211" t="b">
        <v>1</v>
      </c>
      <c r="O3211" t="str">
        <f>_xlfn.XLOOKUP(WB_cost[[#This Row],[Склад]]&amp;WB_cost[[#This Row],[Тип поставки]],StatTbl[Join],StatTbl[Status])</f>
        <v>Игнорируем</v>
      </c>
    </row>
    <row r="3212" spans="4:15" x14ac:dyDescent="0.45">
      <c r="D3212" t="s">
        <v>358</v>
      </c>
      <c r="E3212" t="s">
        <v>75</v>
      </c>
      <c r="F3212" t="s">
        <v>107</v>
      </c>
      <c r="M3212" t="b">
        <v>1</v>
      </c>
      <c r="N3212" t="b">
        <v>1</v>
      </c>
      <c r="O3212" t="str">
        <f>_xlfn.XLOOKUP(WB_cost[[#This Row],[Склад]]&amp;WB_cost[[#This Row],[Тип поставки]],StatTbl[Join],StatTbl[Status])</f>
        <v>Игнорируем</v>
      </c>
    </row>
    <row r="3213" spans="4:15" x14ac:dyDescent="0.45">
      <c r="D3213" t="s">
        <v>359</v>
      </c>
      <c r="E3213" t="s">
        <v>75</v>
      </c>
      <c r="F3213" t="s">
        <v>107</v>
      </c>
      <c r="M3213" t="b">
        <v>1</v>
      </c>
      <c r="N3213" t="b">
        <v>1</v>
      </c>
      <c r="O3213" t="str">
        <f>_xlfn.XLOOKUP(WB_cost[[#This Row],[Склад]]&amp;WB_cost[[#This Row],[Тип поставки]],StatTbl[Join],StatTbl[Status])</f>
        <v>Игнорируем</v>
      </c>
    </row>
    <row r="3214" spans="4:15" x14ac:dyDescent="0.45">
      <c r="D3214" t="s">
        <v>260</v>
      </c>
      <c r="E3214" t="s">
        <v>75</v>
      </c>
      <c r="F3214" t="s">
        <v>108</v>
      </c>
      <c r="G3214" t="s">
        <v>202</v>
      </c>
      <c r="H3214" t="s">
        <v>202</v>
      </c>
      <c r="I3214" t="s">
        <v>314</v>
      </c>
      <c r="J3214" t="s">
        <v>315</v>
      </c>
      <c r="K3214" t="s">
        <v>252</v>
      </c>
      <c r="M3214" t="b">
        <v>1</v>
      </c>
      <c r="N3214" t="b">
        <v>0</v>
      </c>
      <c r="O3214" t="str">
        <f>_xlfn.XLOOKUP(WB_cost[[#This Row],[Склад]]&amp;WB_cost[[#This Row],[Тип поставки]],StatTbl[Join],StatTbl[Status])</f>
        <v>Игнорируем</v>
      </c>
    </row>
    <row r="3215" spans="4:15" x14ac:dyDescent="0.45">
      <c r="D3215" t="s">
        <v>261</v>
      </c>
      <c r="E3215" t="s">
        <v>75</v>
      </c>
      <c r="F3215" t="s">
        <v>108</v>
      </c>
      <c r="G3215" t="s">
        <v>202</v>
      </c>
      <c r="H3215" t="s">
        <v>202</v>
      </c>
      <c r="I3215" t="s">
        <v>314</v>
      </c>
      <c r="J3215" t="s">
        <v>315</v>
      </c>
      <c r="K3215" t="s">
        <v>252</v>
      </c>
      <c r="M3215" t="b">
        <v>1</v>
      </c>
      <c r="N3215" t="b">
        <v>0</v>
      </c>
      <c r="O3215" t="str">
        <f>_xlfn.XLOOKUP(WB_cost[[#This Row],[Склад]]&amp;WB_cost[[#This Row],[Тип поставки]],StatTbl[Join],StatTbl[Status])</f>
        <v>Игнорируем</v>
      </c>
    </row>
    <row r="3216" spans="4:15" x14ac:dyDescent="0.45">
      <c r="D3216" t="s">
        <v>262</v>
      </c>
      <c r="E3216" t="s">
        <v>75</v>
      </c>
      <c r="F3216" t="s">
        <v>108</v>
      </c>
      <c r="G3216" t="s">
        <v>202</v>
      </c>
      <c r="H3216" t="s">
        <v>202</v>
      </c>
      <c r="I3216" t="s">
        <v>314</v>
      </c>
      <c r="J3216" t="s">
        <v>315</v>
      </c>
      <c r="K3216" t="s">
        <v>252</v>
      </c>
      <c r="M3216" t="b">
        <v>1</v>
      </c>
      <c r="N3216" t="b">
        <v>0</v>
      </c>
      <c r="O3216" t="str">
        <f>_xlfn.XLOOKUP(WB_cost[[#This Row],[Склад]]&amp;WB_cost[[#This Row],[Тип поставки]],StatTbl[Join],StatTbl[Status])</f>
        <v>Игнорируем</v>
      </c>
    </row>
    <row r="3217" spans="4:15" x14ac:dyDescent="0.45">
      <c r="D3217" t="s">
        <v>263</v>
      </c>
      <c r="E3217" t="s">
        <v>75</v>
      </c>
      <c r="F3217" t="s">
        <v>108</v>
      </c>
      <c r="G3217" t="s">
        <v>202</v>
      </c>
      <c r="H3217" t="s">
        <v>202</v>
      </c>
      <c r="I3217" t="s">
        <v>314</v>
      </c>
      <c r="J3217" t="s">
        <v>315</v>
      </c>
      <c r="K3217" t="s">
        <v>252</v>
      </c>
      <c r="M3217" t="b">
        <v>1</v>
      </c>
      <c r="N3217" t="b">
        <v>0</v>
      </c>
      <c r="O3217" t="str">
        <f>_xlfn.XLOOKUP(WB_cost[[#This Row],[Склад]]&amp;WB_cost[[#This Row],[Тип поставки]],StatTbl[Join],StatTbl[Status])</f>
        <v>Игнорируем</v>
      </c>
    </row>
    <row r="3218" spans="4:15" x14ac:dyDescent="0.45">
      <c r="D3218" t="s">
        <v>264</v>
      </c>
      <c r="E3218" t="s">
        <v>75</v>
      </c>
      <c r="F3218" t="s">
        <v>108</v>
      </c>
      <c r="G3218" t="s">
        <v>202</v>
      </c>
      <c r="H3218" t="s">
        <v>202</v>
      </c>
      <c r="I3218" t="s">
        <v>314</v>
      </c>
      <c r="J3218" t="s">
        <v>315</v>
      </c>
      <c r="K3218" t="s">
        <v>252</v>
      </c>
      <c r="M3218" t="b">
        <v>1</v>
      </c>
      <c r="N3218" t="b">
        <v>0</v>
      </c>
      <c r="O3218" t="str">
        <f>_xlfn.XLOOKUP(WB_cost[[#This Row],[Склад]]&amp;WB_cost[[#This Row],[Тип поставки]],StatTbl[Join],StatTbl[Status])</f>
        <v>Игнорируем</v>
      </c>
    </row>
    <row r="3219" spans="4:15" x14ac:dyDescent="0.45">
      <c r="D3219" t="s">
        <v>285</v>
      </c>
      <c r="E3219" t="s">
        <v>75</v>
      </c>
      <c r="F3219" t="s">
        <v>108</v>
      </c>
      <c r="G3219" t="s">
        <v>202</v>
      </c>
      <c r="H3219" t="s">
        <v>202</v>
      </c>
      <c r="I3219" t="s">
        <v>314</v>
      </c>
      <c r="J3219" t="s">
        <v>315</v>
      </c>
      <c r="K3219" t="s">
        <v>252</v>
      </c>
      <c r="M3219" t="b">
        <v>1</v>
      </c>
      <c r="N3219" t="b">
        <v>0</v>
      </c>
      <c r="O3219" t="str">
        <f>_xlfn.XLOOKUP(WB_cost[[#This Row],[Склад]]&amp;WB_cost[[#This Row],[Тип поставки]],StatTbl[Join],StatTbl[Status])</f>
        <v>Игнорируем</v>
      </c>
    </row>
    <row r="3220" spans="4:15" x14ac:dyDescent="0.45">
      <c r="D3220" t="s">
        <v>286</v>
      </c>
      <c r="E3220" t="s">
        <v>75</v>
      </c>
      <c r="F3220" t="s">
        <v>108</v>
      </c>
      <c r="G3220" t="s">
        <v>202</v>
      </c>
      <c r="H3220" t="s">
        <v>202</v>
      </c>
      <c r="I3220" t="s">
        <v>314</v>
      </c>
      <c r="J3220" t="s">
        <v>315</v>
      </c>
      <c r="K3220" t="s">
        <v>252</v>
      </c>
      <c r="M3220" t="b">
        <v>1</v>
      </c>
      <c r="N3220" t="b">
        <v>0</v>
      </c>
      <c r="O3220" t="str">
        <f>_xlfn.XLOOKUP(WB_cost[[#This Row],[Склад]]&amp;WB_cost[[#This Row],[Тип поставки]],StatTbl[Join],StatTbl[Status])</f>
        <v>Игнорируем</v>
      </c>
    </row>
    <row r="3221" spans="4:15" x14ac:dyDescent="0.45">
      <c r="D3221" t="s">
        <v>287</v>
      </c>
      <c r="E3221" t="s">
        <v>75</v>
      </c>
      <c r="F3221" t="s">
        <v>108</v>
      </c>
      <c r="G3221" t="s">
        <v>202</v>
      </c>
      <c r="H3221" t="s">
        <v>202</v>
      </c>
      <c r="I3221" t="s">
        <v>314</v>
      </c>
      <c r="J3221" t="s">
        <v>315</v>
      </c>
      <c r="K3221" t="s">
        <v>252</v>
      </c>
      <c r="M3221" t="b">
        <v>1</v>
      </c>
      <c r="N3221" t="b">
        <v>0</v>
      </c>
      <c r="O3221" t="str">
        <f>_xlfn.XLOOKUP(WB_cost[[#This Row],[Склад]]&amp;WB_cost[[#This Row],[Тип поставки]],StatTbl[Join],StatTbl[Status])</f>
        <v>Игнорируем</v>
      </c>
    </row>
    <row r="3222" spans="4:15" x14ac:dyDescent="0.45">
      <c r="D3222" t="s">
        <v>288</v>
      </c>
      <c r="E3222" t="s">
        <v>75</v>
      </c>
      <c r="F3222" t="s">
        <v>108</v>
      </c>
      <c r="G3222" t="s">
        <v>202</v>
      </c>
      <c r="H3222" t="s">
        <v>202</v>
      </c>
      <c r="I3222" t="s">
        <v>314</v>
      </c>
      <c r="J3222" t="s">
        <v>315</v>
      </c>
      <c r="K3222" t="s">
        <v>252</v>
      </c>
      <c r="M3222" t="b">
        <v>1</v>
      </c>
      <c r="N3222" t="b">
        <v>0</v>
      </c>
      <c r="O3222" t="str">
        <f>_xlfn.XLOOKUP(WB_cost[[#This Row],[Склад]]&amp;WB_cost[[#This Row],[Тип поставки]],StatTbl[Join],StatTbl[Status])</f>
        <v>Игнорируем</v>
      </c>
    </row>
    <row r="3223" spans="4:15" x14ac:dyDescent="0.45">
      <c r="D3223" t="s">
        <v>289</v>
      </c>
      <c r="E3223" t="s">
        <v>75</v>
      </c>
      <c r="F3223" t="s">
        <v>108</v>
      </c>
      <c r="G3223" t="s">
        <v>202</v>
      </c>
      <c r="H3223" t="s">
        <v>202</v>
      </c>
      <c r="I3223" t="s">
        <v>314</v>
      </c>
      <c r="J3223" t="s">
        <v>315</v>
      </c>
      <c r="K3223" t="s">
        <v>252</v>
      </c>
      <c r="M3223" t="b">
        <v>1</v>
      </c>
      <c r="N3223" t="b">
        <v>0</v>
      </c>
      <c r="O3223" t="str">
        <f>_xlfn.XLOOKUP(WB_cost[[#This Row],[Склад]]&amp;WB_cost[[#This Row],[Тип поставки]],StatTbl[Join],StatTbl[Status])</f>
        <v>Игнорируем</v>
      </c>
    </row>
    <row r="3224" spans="4:15" x14ac:dyDescent="0.45">
      <c r="D3224" t="s">
        <v>353</v>
      </c>
      <c r="E3224" t="s">
        <v>75</v>
      </c>
      <c r="F3224" t="s">
        <v>108</v>
      </c>
      <c r="G3224" t="s">
        <v>202</v>
      </c>
      <c r="H3224" t="s">
        <v>202</v>
      </c>
      <c r="I3224" t="s">
        <v>314</v>
      </c>
      <c r="J3224" t="s">
        <v>315</v>
      </c>
      <c r="K3224" t="s">
        <v>252</v>
      </c>
      <c r="M3224" t="b">
        <v>1</v>
      </c>
      <c r="N3224" t="b">
        <v>0</v>
      </c>
      <c r="O3224" t="str">
        <f>_xlfn.XLOOKUP(WB_cost[[#This Row],[Склад]]&amp;WB_cost[[#This Row],[Тип поставки]],StatTbl[Join],StatTbl[Status])</f>
        <v>Игнорируем</v>
      </c>
    </row>
    <row r="3225" spans="4:15" x14ac:dyDescent="0.45">
      <c r="D3225" t="s">
        <v>354</v>
      </c>
      <c r="E3225" t="s">
        <v>75</v>
      </c>
      <c r="F3225" t="s">
        <v>108</v>
      </c>
      <c r="G3225" t="s">
        <v>202</v>
      </c>
      <c r="H3225" t="s">
        <v>202</v>
      </c>
      <c r="I3225" t="s">
        <v>314</v>
      </c>
      <c r="J3225" t="s">
        <v>315</v>
      </c>
      <c r="K3225" t="s">
        <v>252</v>
      </c>
      <c r="M3225" t="b">
        <v>1</v>
      </c>
      <c r="N3225" t="b">
        <v>0</v>
      </c>
      <c r="O3225" t="str">
        <f>_xlfn.XLOOKUP(WB_cost[[#This Row],[Склад]]&amp;WB_cost[[#This Row],[Тип поставки]],StatTbl[Join],StatTbl[Status])</f>
        <v>Игнорируем</v>
      </c>
    </row>
    <row r="3226" spans="4:15" x14ac:dyDescent="0.45">
      <c r="D3226" t="s">
        <v>357</v>
      </c>
      <c r="E3226" t="s">
        <v>75</v>
      </c>
      <c r="F3226" t="s">
        <v>108</v>
      </c>
      <c r="G3226" t="s">
        <v>202</v>
      </c>
      <c r="H3226" t="s">
        <v>202</v>
      </c>
      <c r="I3226" t="s">
        <v>314</v>
      </c>
      <c r="J3226" t="s">
        <v>315</v>
      </c>
      <c r="K3226" t="s">
        <v>252</v>
      </c>
      <c r="M3226" t="b">
        <v>1</v>
      </c>
      <c r="N3226" t="b">
        <v>0</v>
      </c>
      <c r="O3226" t="str">
        <f>_xlfn.XLOOKUP(WB_cost[[#This Row],[Склад]]&amp;WB_cost[[#This Row],[Тип поставки]],StatTbl[Join],StatTbl[Status])</f>
        <v>Игнорируем</v>
      </c>
    </row>
    <row r="3227" spans="4:15" x14ac:dyDescent="0.45">
      <c r="D3227" t="s">
        <v>358</v>
      </c>
      <c r="E3227" t="s">
        <v>75</v>
      </c>
      <c r="F3227" t="s">
        <v>108</v>
      </c>
      <c r="G3227" t="s">
        <v>202</v>
      </c>
      <c r="H3227" t="s">
        <v>202</v>
      </c>
      <c r="I3227" t="s">
        <v>314</v>
      </c>
      <c r="J3227" t="s">
        <v>315</v>
      </c>
      <c r="K3227" t="s">
        <v>252</v>
      </c>
      <c r="M3227" t="b">
        <v>1</v>
      </c>
      <c r="N3227" t="b">
        <v>0</v>
      </c>
      <c r="O3227" t="str">
        <f>_xlfn.XLOOKUP(WB_cost[[#This Row],[Склад]]&amp;WB_cost[[#This Row],[Тип поставки]],StatTbl[Join],StatTbl[Status])</f>
        <v>Игнорируем</v>
      </c>
    </row>
    <row r="3228" spans="4:15" x14ac:dyDescent="0.45">
      <c r="D3228" t="s">
        <v>359</v>
      </c>
      <c r="E3228" t="s">
        <v>75</v>
      </c>
      <c r="F3228" t="s">
        <v>108</v>
      </c>
      <c r="G3228" t="s">
        <v>202</v>
      </c>
      <c r="H3228" t="s">
        <v>202</v>
      </c>
      <c r="I3228" t="s">
        <v>314</v>
      </c>
      <c r="J3228" t="s">
        <v>315</v>
      </c>
      <c r="K3228" t="s">
        <v>252</v>
      </c>
      <c r="M3228" t="b">
        <v>1</v>
      </c>
      <c r="N3228" t="b">
        <v>0</v>
      </c>
      <c r="O3228" t="str">
        <f>_xlfn.XLOOKUP(WB_cost[[#This Row],[Склад]]&amp;WB_cost[[#This Row],[Тип поставки]],StatTbl[Join],StatTbl[Status])</f>
        <v>Игнорируем</v>
      </c>
    </row>
    <row r="3229" spans="4:15" x14ac:dyDescent="0.45">
      <c r="D3229" t="s">
        <v>260</v>
      </c>
      <c r="E3229" t="s">
        <v>75</v>
      </c>
      <c r="F3229" t="s">
        <v>6</v>
      </c>
      <c r="M3229" t="b">
        <v>0</v>
      </c>
      <c r="N3229" t="b">
        <v>1</v>
      </c>
      <c r="O3229" t="str">
        <f>_xlfn.XLOOKUP(WB_cost[[#This Row],[Склад]]&amp;WB_cost[[#This Row],[Тип поставки]],StatTbl[Join],StatTbl[Status])</f>
        <v>Игнорируем</v>
      </c>
    </row>
    <row r="3230" spans="4:15" x14ac:dyDescent="0.45">
      <c r="D3230" t="s">
        <v>261</v>
      </c>
      <c r="E3230" t="s">
        <v>75</v>
      </c>
      <c r="F3230" t="s">
        <v>6</v>
      </c>
      <c r="M3230" t="b">
        <v>0</v>
      </c>
      <c r="N3230" t="b">
        <v>1</v>
      </c>
      <c r="O3230" t="str">
        <f>_xlfn.XLOOKUP(WB_cost[[#This Row],[Склад]]&amp;WB_cost[[#This Row],[Тип поставки]],StatTbl[Join],StatTbl[Status])</f>
        <v>Игнорируем</v>
      </c>
    </row>
    <row r="3231" spans="4:15" x14ac:dyDescent="0.45">
      <c r="D3231" t="s">
        <v>262</v>
      </c>
      <c r="E3231" t="s">
        <v>75</v>
      </c>
      <c r="F3231" t="s">
        <v>6</v>
      </c>
      <c r="M3231" t="b">
        <v>0</v>
      </c>
      <c r="N3231" t="b">
        <v>1</v>
      </c>
      <c r="O3231" t="str">
        <f>_xlfn.XLOOKUP(WB_cost[[#This Row],[Склад]]&amp;WB_cost[[#This Row],[Тип поставки]],StatTbl[Join],StatTbl[Status])</f>
        <v>Игнорируем</v>
      </c>
    </row>
    <row r="3232" spans="4:15" x14ac:dyDescent="0.45">
      <c r="D3232" t="s">
        <v>263</v>
      </c>
      <c r="E3232" t="s">
        <v>75</v>
      </c>
      <c r="F3232" t="s">
        <v>6</v>
      </c>
      <c r="M3232" t="b">
        <v>0</v>
      </c>
      <c r="N3232" t="b">
        <v>1</v>
      </c>
      <c r="O3232" t="str">
        <f>_xlfn.XLOOKUP(WB_cost[[#This Row],[Склад]]&amp;WB_cost[[#This Row],[Тип поставки]],StatTbl[Join],StatTbl[Status])</f>
        <v>Игнорируем</v>
      </c>
    </row>
    <row r="3233" spans="4:15" x14ac:dyDescent="0.45">
      <c r="D3233" t="s">
        <v>264</v>
      </c>
      <c r="E3233" t="s">
        <v>75</v>
      </c>
      <c r="F3233" t="s">
        <v>6</v>
      </c>
      <c r="M3233" t="b">
        <v>0</v>
      </c>
      <c r="N3233" t="b">
        <v>1</v>
      </c>
      <c r="O3233" t="str">
        <f>_xlfn.XLOOKUP(WB_cost[[#This Row],[Склад]]&amp;WB_cost[[#This Row],[Тип поставки]],StatTbl[Join],StatTbl[Status])</f>
        <v>Игнорируем</v>
      </c>
    </row>
    <row r="3234" spans="4:15" x14ac:dyDescent="0.45">
      <c r="D3234" t="s">
        <v>285</v>
      </c>
      <c r="E3234" t="s">
        <v>75</v>
      </c>
      <c r="F3234" t="s">
        <v>6</v>
      </c>
      <c r="M3234" t="b">
        <v>0</v>
      </c>
      <c r="N3234" t="b">
        <v>1</v>
      </c>
      <c r="O3234" t="str">
        <f>_xlfn.XLOOKUP(WB_cost[[#This Row],[Склад]]&amp;WB_cost[[#This Row],[Тип поставки]],StatTbl[Join],StatTbl[Status])</f>
        <v>Игнорируем</v>
      </c>
    </row>
    <row r="3235" spans="4:15" x14ac:dyDescent="0.45">
      <c r="D3235" t="s">
        <v>286</v>
      </c>
      <c r="E3235" t="s">
        <v>75</v>
      </c>
      <c r="F3235" t="s">
        <v>6</v>
      </c>
      <c r="M3235" t="b">
        <v>0</v>
      </c>
      <c r="N3235" t="b">
        <v>1</v>
      </c>
      <c r="O3235" t="str">
        <f>_xlfn.XLOOKUP(WB_cost[[#This Row],[Склад]]&amp;WB_cost[[#This Row],[Тип поставки]],StatTbl[Join],StatTbl[Status])</f>
        <v>Игнорируем</v>
      </c>
    </row>
    <row r="3236" spans="4:15" x14ac:dyDescent="0.45">
      <c r="D3236" t="s">
        <v>287</v>
      </c>
      <c r="E3236" t="s">
        <v>75</v>
      </c>
      <c r="F3236" t="s">
        <v>6</v>
      </c>
      <c r="M3236" t="b">
        <v>0</v>
      </c>
      <c r="N3236" t="b">
        <v>1</v>
      </c>
      <c r="O3236" t="str">
        <f>_xlfn.XLOOKUP(WB_cost[[#This Row],[Склад]]&amp;WB_cost[[#This Row],[Тип поставки]],StatTbl[Join],StatTbl[Status])</f>
        <v>Игнорируем</v>
      </c>
    </row>
    <row r="3237" spans="4:15" x14ac:dyDescent="0.45">
      <c r="D3237" t="s">
        <v>288</v>
      </c>
      <c r="E3237" t="s">
        <v>75</v>
      </c>
      <c r="F3237" t="s">
        <v>6</v>
      </c>
      <c r="M3237" t="b">
        <v>0</v>
      </c>
      <c r="N3237" t="b">
        <v>1</v>
      </c>
      <c r="O3237" t="str">
        <f>_xlfn.XLOOKUP(WB_cost[[#This Row],[Склад]]&amp;WB_cost[[#This Row],[Тип поставки]],StatTbl[Join],StatTbl[Status])</f>
        <v>Игнорируем</v>
      </c>
    </row>
    <row r="3238" spans="4:15" x14ac:dyDescent="0.45">
      <c r="D3238" t="s">
        <v>289</v>
      </c>
      <c r="E3238" t="s">
        <v>75</v>
      </c>
      <c r="F3238" t="s">
        <v>6</v>
      </c>
      <c r="M3238" t="b">
        <v>0</v>
      </c>
      <c r="N3238" t="b">
        <v>1</v>
      </c>
      <c r="O3238" t="str">
        <f>_xlfn.XLOOKUP(WB_cost[[#This Row],[Склад]]&amp;WB_cost[[#This Row],[Тип поставки]],StatTbl[Join],StatTbl[Status])</f>
        <v>Игнорируем</v>
      </c>
    </row>
    <row r="3239" spans="4:15" x14ac:dyDescent="0.45">
      <c r="D3239" t="s">
        <v>353</v>
      </c>
      <c r="E3239" t="s">
        <v>75</v>
      </c>
      <c r="F3239" t="s">
        <v>6</v>
      </c>
      <c r="M3239" t="b">
        <v>0</v>
      </c>
      <c r="N3239" t="b">
        <v>1</v>
      </c>
      <c r="O3239" t="str">
        <f>_xlfn.XLOOKUP(WB_cost[[#This Row],[Склад]]&amp;WB_cost[[#This Row],[Тип поставки]],StatTbl[Join],StatTbl[Status])</f>
        <v>Игнорируем</v>
      </c>
    </row>
    <row r="3240" spans="4:15" x14ac:dyDescent="0.45">
      <c r="D3240" t="s">
        <v>354</v>
      </c>
      <c r="E3240" t="s">
        <v>75</v>
      </c>
      <c r="F3240" t="s">
        <v>6</v>
      </c>
      <c r="M3240" t="b">
        <v>0</v>
      </c>
      <c r="N3240" t="b">
        <v>1</v>
      </c>
      <c r="O3240" t="str">
        <f>_xlfn.XLOOKUP(WB_cost[[#This Row],[Склад]]&amp;WB_cost[[#This Row],[Тип поставки]],StatTbl[Join],StatTbl[Status])</f>
        <v>Игнорируем</v>
      </c>
    </row>
    <row r="3241" spans="4:15" x14ac:dyDescent="0.45">
      <c r="D3241" t="s">
        <v>357</v>
      </c>
      <c r="E3241" t="s">
        <v>75</v>
      </c>
      <c r="F3241" t="s">
        <v>6</v>
      </c>
      <c r="M3241" t="b">
        <v>0</v>
      </c>
      <c r="N3241" t="b">
        <v>1</v>
      </c>
      <c r="O3241" t="str">
        <f>_xlfn.XLOOKUP(WB_cost[[#This Row],[Склад]]&amp;WB_cost[[#This Row],[Тип поставки]],StatTbl[Join],StatTbl[Status])</f>
        <v>Игнорируем</v>
      </c>
    </row>
    <row r="3242" spans="4:15" x14ac:dyDescent="0.45">
      <c r="D3242" t="s">
        <v>358</v>
      </c>
      <c r="E3242" t="s">
        <v>75</v>
      </c>
      <c r="F3242" t="s">
        <v>6</v>
      </c>
      <c r="M3242" t="b">
        <v>0</v>
      </c>
      <c r="N3242" t="b">
        <v>1</v>
      </c>
      <c r="O3242" t="str">
        <f>_xlfn.XLOOKUP(WB_cost[[#This Row],[Склад]]&amp;WB_cost[[#This Row],[Тип поставки]],StatTbl[Join],StatTbl[Status])</f>
        <v>Игнорируем</v>
      </c>
    </row>
    <row r="3243" spans="4:15" x14ac:dyDescent="0.45">
      <c r="D3243" t="s">
        <v>359</v>
      </c>
      <c r="E3243" t="s">
        <v>75</v>
      </c>
      <c r="F3243" t="s">
        <v>6</v>
      </c>
      <c r="M3243" t="b">
        <v>0</v>
      </c>
      <c r="N3243" t="b">
        <v>1</v>
      </c>
      <c r="O3243" t="str">
        <f>_xlfn.XLOOKUP(WB_cost[[#This Row],[Склад]]&amp;WB_cost[[#This Row],[Тип поставки]],StatTbl[Join],StatTbl[Status])</f>
        <v>Игнорируем</v>
      </c>
    </row>
    <row r="3244" spans="4:15" x14ac:dyDescent="0.45">
      <c r="D3244" t="s">
        <v>260</v>
      </c>
      <c r="E3244" t="s">
        <v>77</v>
      </c>
      <c r="F3244" t="s">
        <v>107</v>
      </c>
      <c r="M3244" t="b">
        <v>1</v>
      </c>
      <c r="N3244" t="b">
        <v>1</v>
      </c>
      <c r="O3244" t="str">
        <f>_xlfn.XLOOKUP(WB_cost[[#This Row],[Склад]]&amp;WB_cost[[#This Row],[Тип поставки]],StatTbl[Join],StatTbl[Status])</f>
        <v>Игнорируем</v>
      </c>
    </row>
    <row r="3245" spans="4:15" x14ac:dyDescent="0.45">
      <c r="D3245" t="s">
        <v>261</v>
      </c>
      <c r="E3245" t="s">
        <v>77</v>
      </c>
      <c r="F3245" t="s">
        <v>107</v>
      </c>
      <c r="M3245" t="b">
        <v>1</v>
      </c>
      <c r="N3245" t="b">
        <v>1</v>
      </c>
      <c r="O3245" t="str">
        <f>_xlfn.XLOOKUP(WB_cost[[#This Row],[Склад]]&amp;WB_cost[[#This Row],[Тип поставки]],StatTbl[Join],StatTbl[Status])</f>
        <v>Игнорируем</v>
      </c>
    </row>
    <row r="3246" spans="4:15" x14ac:dyDescent="0.45">
      <c r="D3246" t="s">
        <v>262</v>
      </c>
      <c r="E3246" t="s">
        <v>77</v>
      </c>
      <c r="F3246" t="s">
        <v>107</v>
      </c>
      <c r="M3246" t="b">
        <v>1</v>
      </c>
      <c r="N3246" t="b">
        <v>1</v>
      </c>
      <c r="O3246" t="str">
        <f>_xlfn.XLOOKUP(WB_cost[[#This Row],[Склад]]&amp;WB_cost[[#This Row],[Тип поставки]],StatTbl[Join],StatTbl[Status])</f>
        <v>Игнорируем</v>
      </c>
    </row>
    <row r="3247" spans="4:15" x14ac:dyDescent="0.45">
      <c r="D3247" t="s">
        <v>263</v>
      </c>
      <c r="E3247" t="s">
        <v>77</v>
      </c>
      <c r="F3247" t="s">
        <v>107</v>
      </c>
      <c r="M3247" t="b">
        <v>1</v>
      </c>
      <c r="N3247" t="b">
        <v>1</v>
      </c>
      <c r="O3247" t="str">
        <f>_xlfn.XLOOKUP(WB_cost[[#This Row],[Склад]]&amp;WB_cost[[#This Row],[Тип поставки]],StatTbl[Join],StatTbl[Status])</f>
        <v>Игнорируем</v>
      </c>
    </row>
    <row r="3248" spans="4:15" x14ac:dyDescent="0.45">
      <c r="D3248" t="s">
        <v>264</v>
      </c>
      <c r="E3248" t="s">
        <v>77</v>
      </c>
      <c r="F3248" t="s">
        <v>107</v>
      </c>
      <c r="M3248" t="b">
        <v>1</v>
      </c>
      <c r="N3248" t="b">
        <v>1</v>
      </c>
      <c r="O3248" t="str">
        <f>_xlfn.XLOOKUP(WB_cost[[#This Row],[Склад]]&amp;WB_cost[[#This Row],[Тип поставки]],StatTbl[Join],StatTbl[Status])</f>
        <v>Игнорируем</v>
      </c>
    </row>
    <row r="3249" spans="4:15" x14ac:dyDescent="0.45">
      <c r="D3249" t="s">
        <v>285</v>
      </c>
      <c r="E3249" t="s">
        <v>77</v>
      </c>
      <c r="F3249" t="s">
        <v>107</v>
      </c>
      <c r="M3249" t="b">
        <v>1</v>
      </c>
      <c r="N3249" t="b">
        <v>1</v>
      </c>
      <c r="O3249" t="str">
        <f>_xlfn.XLOOKUP(WB_cost[[#This Row],[Склад]]&amp;WB_cost[[#This Row],[Тип поставки]],StatTbl[Join],StatTbl[Status])</f>
        <v>Игнорируем</v>
      </c>
    </row>
    <row r="3250" spans="4:15" x14ac:dyDescent="0.45">
      <c r="D3250" t="s">
        <v>286</v>
      </c>
      <c r="E3250" t="s">
        <v>77</v>
      </c>
      <c r="F3250" t="s">
        <v>107</v>
      </c>
      <c r="M3250" t="b">
        <v>1</v>
      </c>
      <c r="N3250" t="b">
        <v>1</v>
      </c>
      <c r="O3250" t="str">
        <f>_xlfn.XLOOKUP(WB_cost[[#This Row],[Склад]]&amp;WB_cost[[#This Row],[Тип поставки]],StatTbl[Join],StatTbl[Status])</f>
        <v>Игнорируем</v>
      </c>
    </row>
    <row r="3251" spans="4:15" x14ac:dyDescent="0.45">
      <c r="D3251" t="s">
        <v>287</v>
      </c>
      <c r="E3251" t="s">
        <v>77</v>
      </c>
      <c r="F3251" t="s">
        <v>107</v>
      </c>
      <c r="M3251" t="b">
        <v>1</v>
      </c>
      <c r="N3251" t="b">
        <v>1</v>
      </c>
      <c r="O3251" t="str">
        <f>_xlfn.XLOOKUP(WB_cost[[#This Row],[Склад]]&amp;WB_cost[[#This Row],[Тип поставки]],StatTbl[Join],StatTbl[Status])</f>
        <v>Игнорируем</v>
      </c>
    </row>
    <row r="3252" spans="4:15" x14ac:dyDescent="0.45">
      <c r="D3252" t="s">
        <v>288</v>
      </c>
      <c r="E3252" t="s">
        <v>77</v>
      </c>
      <c r="F3252" t="s">
        <v>107</v>
      </c>
      <c r="M3252" t="b">
        <v>1</v>
      </c>
      <c r="N3252" t="b">
        <v>1</v>
      </c>
      <c r="O3252" t="str">
        <f>_xlfn.XLOOKUP(WB_cost[[#This Row],[Склад]]&amp;WB_cost[[#This Row],[Тип поставки]],StatTbl[Join],StatTbl[Status])</f>
        <v>Игнорируем</v>
      </c>
    </row>
    <row r="3253" spans="4:15" x14ac:dyDescent="0.45">
      <c r="D3253" t="s">
        <v>289</v>
      </c>
      <c r="E3253" t="s">
        <v>77</v>
      </c>
      <c r="F3253" t="s">
        <v>107</v>
      </c>
      <c r="M3253" t="b">
        <v>1</v>
      </c>
      <c r="N3253" t="b">
        <v>1</v>
      </c>
      <c r="O3253" t="str">
        <f>_xlfn.XLOOKUP(WB_cost[[#This Row],[Склад]]&amp;WB_cost[[#This Row],[Тип поставки]],StatTbl[Join],StatTbl[Status])</f>
        <v>Игнорируем</v>
      </c>
    </row>
    <row r="3254" spans="4:15" x14ac:dyDescent="0.45">
      <c r="D3254" t="s">
        <v>353</v>
      </c>
      <c r="E3254" t="s">
        <v>77</v>
      </c>
      <c r="F3254" t="s">
        <v>107</v>
      </c>
      <c r="M3254" t="b">
        <v>1</v>
      </c>
      <c r="N3254" t="b">
        <v>1</v>
      </c>
      <c r="O3254" t="str">
        <f>_xlfn.XLOOKUP(WB_cost[[#This Row],[Склад]]&amp;WB_cost[[#This Row],[Тип поставки]],StatTbl[Join],StatTbl[Status])</f>
        <v>Игнорируем</v>
      </c>
    </row>
    <row r="3255" spans="4:15" x14ac:dyDescent="0.45">
      <c r="D3255" t="s">
        <v>354</v>
      </c>
      <c r="E3255" t="s">
        <v>77</v>
      </c>
      <c r="F3255" t="s">
        <v>107</v>
      </c>
      <c r="M3255" t="b">
        <v>1</v>
      </c>
      <c r="N3255" t="b">
        <v>1</v>
      </c>
      <c r="O3255" t="str">
        <f>_xlfn.XLOOKUP(WB_cost[[#This Row],[Склад]]&amp;WB_cost[[#This Row],[Тип поставки]],StatTbl[Join],StatTbl[Status])</f>
        <v>Игнорируем</v>
      </c>
    </row>
    <row r="3256" spans="4:15" x14ac:dyDescent="0.45">
      <c r="D3256" t="s">
        <v>357</v>
      </c>
      <c r="E3256" t="s">
        <v>77</v>
      </c>
      <c r="F3256" t="s">
        <v>107</v>
      </c>
      <c r="M3256" t="b">
        <v>1</v>
      </c>
      <c r="N3256" t="b">
        <v>1</v>
      </c>
      <c r="O3256" t="str">
        <f>_xlfn.XLOOKUP(WB_cost[[#This Row],[Склад]]&amp;WB_cost[[#This Row],[Тип поставки]],StatTbl[Join],StatTbl[Status])</f>
        <v>Игнорируем</v>
      </c>
    </row>
    <row r="3257" spans="4:15" x14ac:dyDescent="0.45">
      <c r="D3257" t="s">
        <v>358</v>
      </c>
      <c r="E3257" t="s">
        <v>77</v>
      </c>
      <c r="F3257" t="s">
        <v>107</v>
      </c>
      <c r="M3257" t="b">
        <v>1</v>
      </c>
      <c r="N3257" t="b">
        <v>1</v>
      </c>
      <c r="O3257" t="str">
        <f>_xlfn.XLOOKUP(WB_cost[[#This Row],[Склад]]&amp;WB_cost[[#This Row],[Тип поставки]],StatTbl[Join],StatTbl[Status])</f>
        <v>Игнорируем</v>
      </c>
    </row>
    <row r="3258" spans="4:15" x14ac:dyDescent="0.45">
      <c r="D3258" t="s">
        <v>359</v>
      </c>
      <c r="E3258" t="s">
        <v>77</v>
      </c>
      <c r="F3258" t="s">
        <v>107</v>
      </c>
      <c r="M3258" t="b">
        <v>1</v>
      </c>
      <c r="N3258" t="b">
        <v>1</v>
      </c>
      <c r="O3258" t="str">
        <f>_xlfn.XLOOKUP(WB_cost[[#This Row],[Склад]]&amp;WB_cost[[#This Row],[Тип поставки]],StatTbl[Join],StatTbl[Status])</f>
        <v>Игнорируем</v>
      </c>
    </row>
    <row r="3259" spans="4:15" x14ac:dyDescent="0.45">
      <c r="D3259" t="s">
        <v>260</v>
      </c>
      <c r="E3259" t="s">
        <v>77</v>
      </c>
      <c r="F3259" t="s">
        <v>108</v>
      </c>
      <c r="M3259" t="b">
        <v>0</v>
      </c>
      <c r="N3259" t="b">
        <v>1</v>
      </c>
      <c r="O3259" t="str">
        <f>_xlfn.XLOOKUP(WB_cost[[#This Row],[Склад]]&amp;WB_cost[[#This Row],[Тип поставки]],StatTbl[Join],StatTbl[Status])</f>
        <v>Игнорируем</v>
      </c>
    </row>
    <row r="3260" spans="4:15" x14ac:dyDescent="0.45">
      <c r="D3260" t="s">
        <v>261</v>
      </c>
      <c r="E3260" t="s">
        <v>77</v>
      </c>
      <c r="F3260" t="s">
        <v>108</v>
      </c>
      <c r="M3260" t="b">
        <v>0</v>
      </c>
      <c r="N3260" t="b">
        <v>1</v>
      </c>
      <c r="O3260" t="str">
        <f>_xlfn.XLOOKUP(WB_cost[[#This Row],[Склад]]&amp;WB_cost[[#This Row],[Тип поставки]],StatTbl[Join],StatTbl[Status])</f>
        <v>Игнорируем</v>
      </c>
    </row>
    <row r="3261" spans="4:15" x14ac:dyDescent="0.45">
      <c r="D3261" t="s">
        <v>262</v>
      </c>
      <c r="E3261" t="s">
        <v>77</v>
      </c>
      <c r="F3261" t="s">
        <v>108</v>
      </c>
      <c r="M3261" t="b">
        <v>0</v>
      </c>
      <c r="N3261" t="b">
        <v>1</v>
      </c>
      <c r="O3261" t="str">
        <f>_xlfn.XLOOKUP(WB_cost[[#This Row],[Склад]]&amp;WB_cost[[#This Row],[Тип поставки]],StatTbl[Join],StatTbl[Status])</f>
        <v>Игнорируем</v>
      </c>
    </row>
    <row r="3262" spans="4:15" x14ac:dyDescent="0.45">
      <c r="D3262" t="s">
        <v>263</v>
      </c>
      <c r="E3262" t="s">
        <v>77</v>
      </c>
      <c r="F3262" t="s">
        <v>108</v>
      </c>
      <c r="M3262" t="b">
        <v>0</v>
      </c>
      <c r="N3262" t="b">
        <v>1</v>
      </c>
      <c r="O3262" t="str">
        <f>_xlfn.XLOOKUP(WB_cost[[#This Row],[Склад]]&amp;WB_cost[[#This Row],[Тип поставки]],StatTbl[Join],StatTbl[Status])</f>
        <v>Игнорируем</v>
      </c>
    </row>
    <row r="3263" spans="4:15" x14ac:dyDescent="0.45">
      <c r="D3263" t="s">
        <v>264</v>
      </c>
      <c r="E3263" t="s">
        <v>77</v>
      </c>
      <c r="F3263" t="s">
        <v>108</v>
      </c>
      <c r="M3263" t="b">
        <v>0</v>
      </c>
      <c r="N3263" t="b">
        <v>1</v>
      </c>
      <c r="O3263" t="str">
        <f>_xlfn.XLOOKUP(WB_cost[[#This Row],[Склад]]&amp;WB_cost[[#This Row],[Тип поставки]],StatTbl[Join],StatTbl[Status])</f>
        <v>Игнорируем</v>
      </c>
    </row>
    <row r="3264" spans="4:15" x14ac:dyDescent="0.45">
      <c r="D3264" t="s">
        <v>285</v>
      </c>
      <c r="E3264" t="s">
        <v>77</v>
      </c>
      <c r="F3264" t="s">
        <v>108</v>
      </c>
      <c r="M3264" t="b">
        <v>0</v>
      </c>
      <c r="N3264" t="b">
        <v>1</v>
      </c>
      <c r="O3264" t="str">
        <f>_xlfn.XLOOKUP(WB_cost[[#This Row],[Склад]]&amp;WB_cost[[#This Row],[Тип поставки]],StatTbl[Join],StatTbl[Status])</f>
        <v>Игнорируем</v>
      </c>
    </row>
    <row r="3265" spans="4:15" x14ac:dyDescent="0.45">
      <c r="D3265" t="s">
        <v>286</v>
      </c>
      <c r="E3265" t="s">
        <v>77</v>
      </c>
      <c r="F3265" t="s">
        <v>108</v>
      </c>
      <c r="M3265" t="b">
        <v>0</v>
      </c>
      <c r="N3265" t="b">
        <v>1</v>
      </c>
      <c r="O3265" t="str">
        <f>_xlfn.XLOOKUP(WB_cost[[#This Row],[Склад]]&amp;WB_cost[[#This Row],[Тип поставки]],StatTbl[Join],StatTbl[Status])</f>
        <v>Игнорируем</v>
      </c>
    </row>
    <row r="3266" spans="4:15" x14ac:dyDescent="0.45">
      <c r="D3266" t="s">
        <v>287</v>
      </c>
      <c r="E3266" t="s">
        <v>77</v>
      </c>
      <c r="F3266" t="s">
        <v>108</v>
      </c>
      <c r="M3266" t="b">
        <v>0</v>
      </c>
      <c r="N3266" t="b">
        <v>1</v>
      </c>
      <c r="O3266" t="str">
        <f>_xlfn.XLOOKUP(WB_cost[[#This Row],[Склад]]&amp;WB_cost[[#This Row],[Тип поставки]],StatTbl[Join],StatTbl[Status])</f>
        <v>Игнорируем</v>
      </c>
    </row>
    <row r="3267" spans="4:15" x14ac:dyDescent="0.45">
      <c r="D3267" t="s">
        <v>288</v>
      </c>
      <c r="E3267" t="s">
        <v>77</v>
      </c>
      <c r="F3267" t="s">
        <v>108</v>
      </c>
      <c r="M3267" t="b">
        <v>0</v>
      </c>
      <c r="N3267" t="b">
        <v>1</v>
      </c>
      <c r="O3267" t="str">
        <f>_xlfn.XLOOKUP(WB_cost[[#This Row],[Склад]]&amp;WB_cost[[#This Row],[Тип поставки]],StatTbl[Join],StatTbl[Status])</f>
        <v>Игнорируем</v>
      </c>
    </row>
    <row r="3268" spans="4:15" x14ac:dyDescent="0.45">
      <c r="D3268" t="s">
        <v>289</v>
      </c>
      <c r="E3268" t="s">
        <v>77</v>
      </c>
      <c r="F3268" t="s">
        <v>108</v>
      </c>
      <c r="M3268" t="b">
        <v>0</v>
      </c>
      <c r="N3268" t="b">
        <v>1</v>
      </c>
      <c r="O3268" t="str">
        <f>_xlfn.XLOOKUP(WB_cost[[#This Row],[Склад]]&amp;WB_cost[[#This Row],[Тип поставки]],StatTbl[Join],StatTbl[Status])</f>
        <v>Игнорируем</v>
      </c>
    </row>
    <row r="3269" spans="4:15" x14ac:dyDescent="0.45">
      <c r="D3269" t="s">
        <v>353</v>
      </c>
      <c r="E3269" t="s">
        <v>77</v>
      </c>
      <c r="F3269" t="s">
        <v>108</v>
      </c>
      <c r="M3269" t="b">
        <v>0</v>
      </c>
      <c r="N3269" t="b">
        <v>1</v>
      </c>
      <c r="O3269" t="str">
        <f>_xlfn.XLOOKUP(WB_cost[[#This Row],[Склад]]&amp;WB_cost[[#This Row],[Тип поставки]],StatTbl[Join],StatTbl[Status])</f>
        <v>Игнорируем</v>
      </c>
    </row>
    <row r="3270" spans="4:15" x14ac:dyDescent="0.45">
      <c r="D3270" t="s">
        <v>354</v>
      </c>
      <c r="E3270" t="s">
        <v>77</v>
      </c>
      <c r="F3270" t="s">
        <v>108</v>
      </c>
      <c r="M3270" t="b">
        <v>0</v>
      </c>
      <c r="N3270" t="b">
        <v>1</v>
      </c>
      <c r="O3270" t="str">
        <f>_xlfn.XLOOKUP(WB_cost[[#This Row],[Склад]]&amp;WB_cost[[#This Row],[Тип поставки]],StatTbl[Join],StatTbl[Status])</f>
        <v>Игнорируем</v>
      </c>
    </row>
    <row r="3271" spans="4:15" x14ac:dyDescent="0.45">
      <c r="D3271" t="s">
        <v>357</v>
      </c>
      <c r="E3271" t="s">
        <v>77</v>
      </c>
      <c r="F3271" t="s">
        <v>108</v>
      </c>
      <c r="M3271" t="b">
        <v>0</v>
      </c>
      <c r="N3271" t="b">
        <v>1</v>
      </c>
      <c r="O3271" t="str">
        <f>_xlfn.XLOOKUP(WB_cost[[#This Row],[Склад]]&amp;WB_cost[[#This Row],[Тип поставки]],StatTbl[Join],StatTbl[Status])</f>
        <v>Игнорируем</v>
      </c>
    </row>
    <row r="3272" spans="4:15" x14ac:dyDescent="0.45">
      <c r="D3272" t="s">
        <v>358</v>
      </c>
      <c r="E3272" t="s">
        <v>77</v>
      </c>
      <c r="F3272" t="s">
        <v>108</v>
      </c>
      <c r="M3272" t="b">
        <v>0</v>
      </c>
      <c r="N3272" t="b">
        <v>1</v>
      </c>
      <c r="O3272" t="str">
        <f>_xlfn.XLOOKUP(WB_cost[[#This Row],[Склад]]&amp;WB_cost[[#This Row],[Тип поставки]],StatTbl[Join],StatTbl[Status])</f>
        <v>Игнорируем</v>
      </c>
    </row>
    <row r="3273" spans="4:15" x14ac:dyDescent="0.45">
      <c r="D3273" t="s">
        <v>359</v>
      </c>
      <c r="E3273" t="s">
        <v>77</v>
      </c>
      <c r="F3273" t="s">
        <v>108</v>
      </c>
      <c r="M3273" t="b">
        <v>0</v>
      </c>
      <c r="N3273" t="b">
        <v>1</v>
      </c>
      <c r="O3273" t="str">
        <f>_xlfn.XLOOKUP(WB_cost[[#This Row],[Склад]]&amp;WB_cost[[#This Row],[Тип поставки]],StatTbl[Join],StatTbl[Status])</f>
        <v>Игнорируем</v>
      </c>
    </row>
    <row r="3274" spans="4:15" x14ac:dyDescent="0.45">
      <c r="D3274" t="s">
        <v>260</v>
      </c>
      <c r="E3274" t="s">
        <v>77</v>
      </c>
      <c r="F3274" t="s">
        <v>6</v>
      </c>
      <c r="M3274" t="b">
        <v>0</v>
      </c>
      <c r="N3274" t="b">
        <v>1</v>
      </c>
      <c r="O3274" t="str">
        <f>_xlfn.XLOOKUP(WB_cost[[#This Row],[Склад]]&amp;WB_cost[[#This Row],[Тип поставки]],StatTbl[Join],StatTbl[Status])</f>
        <v>Игнорируем</v>
      </c>
    </row>
    <row r="3275" spans="4:15" x14ac:dyDescent="0.45">
      <c r="D3275" t="s">
        <v>261</v>
      </c>
      <c r="E3275" t="s">
        <v>77</v>
      </c>
      <c r="F3275" t="s">
        <v>6</v>
      </c>
      <c r="M3275" t="b">
        <v>0</v>
      </c>
      <c r="N3275" t="b">
        <v>1</v>
      </c>
      <c r="O3275" t="str">
        <f>_xlfn.XLOOKUP(WB_cost[[#This Row],[Склад]]&amp;WB_cost[[#This Row],[Тип поставки]],StatTbl[Join],StatTbl[Status])</f>
        <v>Игнорируем</v>
      </c>
    </row>
    <row r="3276" spans="4:15" x14ac:dyDescent="0.45">
      <c r="D3276" t="s">
        <v>262</v>
      </c>
      <c r="E3276" t="s">
        <v>77</v>
      </c>
      <c r="F3276" t="s">
        <v>6</v>
      </c>
      <c r="M3276" t="b">
        <v>0</v>
      </c>
      <c r="N3276" t="b">
        <v>1</v>
      </c>
      <c r="O3276" t="str">
        <f>_xlfn.XLOOKUP(WB_cost[[#This Row],[Склад]]&amp;WB_cost[[#This Row],[Тип поставки]],StatTbl[Join],StatTbl[Status])</f>
        <v>Игнорируем</v>
      </c>
    </row>
    <row r="3277" spans="4:15" x14ac:dyDescent="0.45">
      <c r="D3277" t="s">
        <v>263</v>
      </c>
      <c r="E3277" t="s">
        <v>77</v>
      </c>
      <c r="F3277" t="s">
        <v>6</v>
      </c>
      <c r="M3277" t="b">
        <v>0</v>
      </c>
      <c r="N3277" t="b">
        <v>1</v>
      </c>
      <c r="O3277" t="str">
        <f>_xlfn.XLOOKUP(WB_cost[[#This Row],[Склад]]&amp;WB_cost[[#This Row],[Тип поставки]],StatTbl[Join],StatTbl[Status])</f>
        <v>Игнорируем</v>
      </c>
    </row>
    <row r="3278" spans="4:15" x14ac:dyDescent="0.45">
      <c r="D3278" t="s">
        <v>264</v>
      </c>
      <c r="E3278" t="s">
        <v>77</v>
      </c>
      <c r="F3278" t="s">
        <v>6</v>
      </c>
      <c r="M3278" t="b">
        <v>0</v>
      </c>
      <c r="N3278" t="b">
        <v>1</v>
      </c>
      <c r="O3278" t="str">
        <f>_xlfn.XLOOKUP(WB_cost[[#This Row],[Склад]]&amp;WB_cost[[#This Row],[Тип поставки]],StatTbl[Join],StatTbl[Status])</f>
        <v>Игнорируем</v>
      </c>
    </row>
    <row r="3279" spans="4:15" x14ac:dyDescent="0.45">
      <c r="D3279" t="s">
        <v>285</v>
      </c>
      <c r="E3279" t="s">
        <v>77</v>
      </c>
      <c r="F3279" t="s">
        <v>6</v>
      </c>
      <c r="M3279" t="b">
        <v>0</v>
      </c>
      <c r="N3279" t="b">
        <v>1</v>
      </c>
      <c r="O3279" t="str">
        <f>_xlfn.XLOOKUP(WB_cost[[#This Row],[Склад]]&amp;WB_cost[[#This Row],[Тип поставки]],StatTbl[Join],StatTbl[Status])</f>
        <v>Игнорируем</v>
      </c>
    </row>
    <row r="3280" spans="4:15" x14ac:dyDescent="0.45">
      <c r="D3280" t="s">
        <v>286</v>
      </c>
      <c r="E3280" t="s">
        <v>77</v>
      </c>
      <c r="F3280" t="s">
        <v>6</v>
      </c>
      <c r="M3280" t="b">
        <v>0</v>
      </c>
      <c r="N3280" t="b">
        <v>1</v>
      </c>
      <c r="O3280" t="str">
        <f>_xlfn.XLOOKUP(WB_cost[[#This Row],[Склад]]&amp;WB_cost[[#This Row],[Тип поставки]],StatTbl[Join],StatTbl[Status])</f>
        <v>Игнорируем</v>
      </c>
    </row>
    <row r="3281" spans="4:15" x14ac:dyDescent="0.45">
      <c r="D3281" t="s">
        <v>287</v>
      </c>
      <c r="E3281" t="s">
        <v>77</v>
      </c>
      <c r="F3281" t="s">
        <v>6</v>
      </c>
      <c r="M3281" t="b">
        <v>0</v>
      </c>
      <c r="N3281" t="b">
        <v>1</v>
      </c>
      <c r="O3281" t="str">
        <f>_xlfn.XLOOKUP(WB_cost[[#This Row],[Склад]]&amp;WB_cost[[#This Row],[Тип поставки]],StatTbl[Join],StatTbl[Status])</f>
        <v>Игнорируем</v>
      </c>
    </row>
    <row r="3282" spans="4:15" x14ac:dyDescent="0.45">
      <c r="D3282" t="s">
        <v>288</v>
      </c>
      <c r="E3282" t="s">
        <v>77</v>
      </c>
      <c r="F3282" t="s">
        <v>6</v>
      </c>
      <c r="M3282" t="b">
        <v>0</v>
      </c>
      <c r="N3282" t="b">
        <v>1</v>
      </c>
      <c r="O3282" t="str">
        <f>_xlfn.XLOOKUP(WB_cost[[#This Row],[Склад]]&amp;WB_cost[[#This Row],[Тип поставки]],StatTbl[Join],StatTbl[Status])</f>
        <v>Игнорируем</v>
      </c>
    </row>
    <row r="3283" spans="4:15" x14ac:dyDescent="0.45">
      <c r="D3283" t="s">
        <v>289</v>
      </c>
      <c r="E3283" t="s">
        <v>77</v>
      </c>
      <c r="F3283" t="s">
        <v>6</v>
      </c>
      <c r="M3283" t="b">
        <v>0</v>
      </c>
      <c r="N3283" t="b">
        <v>1</v>
      </c>
      <c r="O3283" t="str">
        <f>_xlfn.XLOOKUP(WB_cost[[#This Row],[Склад]]&amp;WB_cost[[#This Row],[Тип поставки]],StatTbl[Join],StatTbl[Status])</f>
        <v>Игнорируем</v>
      </c>
    </row>
    <row r="3284" spans="4:15" x14ac:dyDescent="0.45">
      <c r="D3284" t="s">
        <v>353</v>
      </c>
      <c r="E3284" t="s">
        <v>77</v>
      </c>
      <c r="F3284" t="s">
        <v>6</v>
      </c>
      <c r="M3284" t="b">
        <v>0</v>
      </c>
      <c r="N3284" t="b">
        <v>1</v>
      </c>
      <c r="O3284" t="str">
        <f>_xlfn.XLOOKUP(WB_cost[[#This Row],[Склад]]&amp;WB_cost[[#This Row],[Тип поставки]],StatTbl[Join],StatTbl[Status])</f>
        <v>Игнорируем</v>
      </c>
    </row>
    <row r="3285" spans="4:15" x14ac:dyDescent="0.45">
      <c r="D3285" t="s">
        <v>354</v>
      </c>
      <c r="E3285" t="s">
        <v>77</v>
      </c>
      <c r="F3285" t="s">
        <v>6</v>
      </c>
      <c r="M3285" t="b">
        <v>0</v>
      </c>
      <c r="N3285" t="b">
        <v>1</v>
      </c>
      <c r="O3285" t="str">
        <f>_xlfn.XLOOKUP(WB_cost[[#This Row],[Склад]]&amp;WB_cost[[#This Row],[Тип поставки]],StatTbl[Join],StatTbl[Status])</f>
        <v>Игнорируем</v>
      </c>
    </row>
    <row r="3286" spans="4:15" x14ac:dyDescent="0.45">
      <c r="D3286" t="s">
        <v>357</v>
      </c>
      <c r="E3286" t="s">
        <v>77</v>
      </c>
      <c r="F3286" t="s">
        <v>6</v>
      </c>
      <c r="M3286" t="b">
        <v>0</v>
      </c>
      <c r="N3286" t="b">
        <v>1</v>
      </c>
      <c r="O3286" t="str">
        <f>_xlfn.XLOOKUP(WB_cost[[#This Row],[Склад]]&amp;WB_cost[[#This Row],[Тип поставки]],StatTbl[Join],StatTbl[Status])</f>
        <v>Игнорируем</v>
      </c>
    </row>
    <row r="3287" spans="4:15" x14ac:dyDescent="0.45">
      <c r="D3287" t="s">
        <v>358</v>
      </c>
      <c r="E3287" t="s">
        <v>77</v>
      </c>
      <c r="F3287" t="s">
        <v>6</v>
      </c>
      <c r="M3287" t="b">
        <v>0</v>
      </c>
      <c r="N3287" t="b">
        <v>1</v>
      </c>
      <c r="O3287" t="str">
        <f>_xlfn.XLOOKUP(WB_cost[[#This Row],[Склад]]&amp;WB_cost[[#This Row],[Тип поставки]],StatTbl[Join],StatTbl[Status])</f>
        <v>Игнорируем</v>
      </c>
    </row>
    <row r="3288" spans="4:15" x14ac:dyDescent="0.45">
      <c r="D3288" t="s">
        <v>359</v>
      </c>
      <c r="E3288" t="s">
        <v>77</v>
      </c>
      <c r="F3288" t="s">
        <v>6</v>
      </c>
      <c r="M3288" t="b">
        <v>0</v>
      </c>
      <c r="N3288" t="b">
        <v>1</v>
      </c>
      <c r="O3288" t="str">
        <f>_xlfn.XLOOKUP(WB_cost[[#This Row],[Склад]]&amp;WB_cost[[#This Row],[Тип поставки]],StatTbl[Join],StatTbl[Status])</f>
        <v>Игнорируем</v>
      </c>
    </row>
    <row r="3289" spans="4:15" x14ac:dyDescent="0.45">
      <c r="D3289" t="s">
        <v>260</v>
      </c>
      <c r="E3289" t="s">
        <v>76</v>
      </c>
      <c r="F3289" t="s">
        <v>107</v>
      </c>
      <c r="M3289" t="b">
        <v>1</v>
      </c>
      <c r="N3289" t="b">
        <v>1</v>
      </c>
      <c r="O3289" t="str">
        <f>_xlfn.XLOOKUP(WB_cost[[#This Row],[Склад]]&amp;WB_cost[[#This Row],[Тип поставки]],StatTbl[Join],StatTbl[Status])</f>
        <v>Игнорируем</v>
      </c>
    </row>
    <row r="3290" spans="4:15" x14ac:dyDescent="0.45">
      <c r="D3290" t="s">
        <v>261</v>
      </c>
      <c r="E3290" t="s">
        <v>76</v>
      </c>
      <c r="F3290" t="s">
        <v>107</v>
      </c>
      <c r="M3290" t="b">
        <v>1</v>
      </c>
      <c r="N3290" t="b">
        <v>1</v>
      </c>
      <c r="O3290" t="str">
        <f>_xlfn.XLOOKUP(WB_cost[[#This Row],[Склад]]&amp;WB_cost[[#This Row],[Тип поставки]],StatTbl[Join],StatTbl[Status])</f>
        <v>Игнорируем</v>
      </c>
    </row>
    <row r="3291" spans="4:15" x14ac:dyDescent="0.45">
      <c r="D3291" t="s">
        <v>262</v>
      </c>
      <c r="E3291" t="s">
        <v>76</v>
      </c>
      <c r="F3291" t="s">
        <v>107</v>
      </c>
      <c r="M3291" t="b">
        <v>1</v>
      </c>
      <c r="N3291" t="b">
        <v>1</v>
      </c>
      <c r="O3291" t="str">
        <f>_xlfn.XLOOKUP(WB_cost[[#This Row],[Склад]]&amp;WB_cost[[#This Row],[Тип поставки]],StatTbl[Join],StatTbl[Status])</f>
        <v>Игнорируем</v>
      </c>
    </row>
    <row r="3292" spans="4:15" x14ac:dyDescent="0.45">
      <c r="D3292" t="s">
        <v>263</v>
      </c>
      <c r="E3292" t="s">
        <v>76</v>
      </c>
      <c r="F3292" t="s">
        <v>107</v>
      </c>
      <c r="M3292" t="b">
        <v>1</v>
      </c>
      <c r="N3292" t="b">
        <v>1</v>
      </c>
      <c r="O3292" t="str">
        <f>_xlfn.XLOOKUP(WB_cost[[#This Row],[Склад]]&amp;WB_cost[[#This Row],[Тип поставки]],StatTbl[Join],StatTbl[Status])</f>
        <v>Игнорируем</v>
      </c>
    </row>
    <row r="3293" spans="4:15" x14ac:dyDescent="0.45">
      <c r="D3293" t="s">
        <v>264</v>
      </c>
      <c r="E3293" t="s">
        <v>76</v>
      </c>
      <c r="F3293" t="s">
        <v>107</v>
      </c>
      <c r="M3293" t="b">
        <v>1</v>
      </c>
      <c r="N3293" t="b">
        <v>1</v>
      </c>
      <c r="O3293" t="str">
        <f>_xlfn.XLOOKUP(WB_cost[[#This Row],[Склад]]&amp;WB_cost[[#This Row],[Тип поставки]],StatTbl[Join],StatTbl[Status])</f>
        <v>Игнорируем</v>
      </c>
    </row>
    <row r="3294" spans="4:15" x14ac:dyDescent="0.45">
      <c r="D3294" t="s">
        <v>285</v>
      </c>
      <c r="E3294" t="s">
        <v>76</v>
      </c>
      <c r="F3294" t="s">
        <v>107</v>
      </c>
      <c r="M3294" t="b">
        <v>1</v>
      </c>
      <c r="N3294" t="b">
        <v>1</v>
      </c>
      <c r="O3294" t="str">
        <f>_xlfn.XLOOKUP(WB_cost[[#This Row],[Склад]]&amp;WB_cost[[#This Row],[Тип поставки]],StatTbl[Join],StatTbl[Status])</f>
        <v>Игнорируем</v>
      </c>
    </row>
    <row r="3295" spans="4:15" x14ac:dyDescent="0.45">
      <c r="D3295" t="s">
        <v>286</v>
      </c>
      <c r="E3295" t="s">
        <v>76</v>
      </c>
      <c r="F3295" t="s">
        <v>107</v>
      </c>
      <c r="M3295" t="b">
        <v>1</v>
      </c>
      <c r="N3295" t="b">
        <v>1</v>
      </c>
      <c r="O3295" t="str">
        <f>_xlfn.XLOOKUP(WB_cost[[#This Row],[Склад]]&amp;WB_cost[[#This Row],[Тип поставки]],StatTbl[Join],StatTbl[Status])</f>
        <v>Игнорируем</v>
      </c>
    </row>
    <row r="3296" spans="4:15" x14ac:dyDescent="0.45">
      <c r="D3296" t="s">
        <v>287</v>
      </c>
      <c r="E3296" t="s">
        <v>76</v>
      </c>
      <c r="F3296" t="s">
        <v>107</v>
      </c>
      <c r="M3296" t="b">
        <v>1</v>
      </c>
      <c r="N3296" t="b">
        <v>1</v>
      </c>
      <c r="O3296" t="str">
        <f>_xlfn.XLOOKUP(WB_cost[[#This Row],[Склад]]&amp;WB_cost[[#This Row],[Тип поставки]],StatTbl[Join],StatTbl[Status])</f>
        <v>Игнорируем</v>
      </c>
    </row>
    <row r="3297" spans="4:15" x14ac:dyDescent="0.45">
      <c r="D3297" t="s">
        <v>288</v>
      </c>
      <c r="E3297" t="s">
        <v>76</v>
      </c>
      <c r="F3297" t="s">
        <v>107</v>
      </c>
      <c r="M3297" t="b">
        <v>1</v>
      </c>
      <c r="N3297" t="b">
        <v>1</v>
      </c>
      <c r="O3297" t="str">
        <f>_xlfn.XLOOKUP(WB_cost[[#This Row],[Склад]]&amp;WB_cost[[#This Row],[Тип поставки]],StatTbl[Join],StatTbl[Status])</f>
        <v>Игнорируем</v>
      </c>
    </row>
    <row r="3298" spans="4:15" x14ac:dyDescent="0.45">
      <c r="D3298" t="s">
        <v>289</v>
      </c>
      <c r="E3298" t="s">
        <v>76</v>
      </c>
      <c r="F3298" t="s">
        <v>107</v>
      </c>
      <c r="M3298" t="b">
        <v>1</v>
      </c>
      <c r="N3298" t="b">
        <v>1</v>
      </c>
      <c r="O3298" t="str">
        <f>_xlfn.XLOOKUP(WB_cost[[#This Row],[Склад]]&amp;WB_cost[[#This Row],[Тип поставки]],StatTbl[Join],StatTbl[Status])</f>
        <v>Игнорируем</v>
      </c>
    </row>
    <row r="3299" spans="4:15" x14ac:dyDescent="0.45">
      <c r="D3299" t="s">
        <v>353</v>
      </c>
      <c r="E3299" t="s">
        <v>76</v>
      </c>
      <c r="F3299" t="s">
        <v>107</v>
      </c>
      <c r="M3299" t="b">
        <v>1</v>
      </c>
      <c r="N3299" t="b">
        <v>1</v>
      </c>
      <c r="O3299" t="str">
        <f>_xlfn.XLOOKUP(WB_cost[[#This Row],[Склад]]&amp;WB_cost[[#This Row],[Тип поставки]],StatTbl[Join],StatTbl[Status])</f>
        <v>Игнорируем</v>
      </c>
    </row>
    <row r="3300" spans="4:15" x14ac:dyDescent="0.45">
      <c r="D3300" t="s">
        <v>354</v>
      </c>
      <c r="E3300" t="s">
        <v>76</v>
      </c>
      <c r="F3300" t="s">
        <v>107</v>
      </c>
      <c r="M3300" t="b">
        <v>1</v>
      </c>
      <c r="N3300" t="b">
        <v>1</v>
      </c>
      <c r="O3300" t="str">
        <f>_xlfn.XLOOKUP(WB_cost[[#This Row],[Склад]]&amp;WB_cost[[#This Row],[Тип поставки]],StatTbl[Join],StatTbl[Status])</f>
        <v>Игнорируем</v>
      </c>
    </row>
    <row r="3301" spans="4:15" x14ac:dyDescent="0.45">
      <c r="D3301" t="s">
        <v>357</v>
      </c>
      <c r="E3301" t="s">
        <v>76</v>
      </c>
      <c r="F3301" t="s">
        <v>107</v>
      </c>
      <c r="M3301" t="b">
        <v>1</v>
      </c>
      <c r="N3301" t="b">
        <v>1</v>
      </c>
      <c r="O3301" t="str">
        <f>_xlfn.XLOOKUP(WB_cost[[#This Row],[Склад]]&amp;WB_cost[[#This Row],[Тип поставки]],StatTbl[Join],StatTbl[Status])</f>
        <v>Игнорируем</v>
      </c>
    </row>
    <row r="3302" spans="4:15" x14ac:dyDescent="0.45">
      <c r="D3302" t="s">
        <v>358</v>
      </c>
      <c r="E3302" t="s">
        <v>76</v>
      </c>
      <c r="F3302" t="s">
        <v>107</v>
      </c>
      <c r="M3302" t="b">
        <v>1</v>
      </c>
      <c r="N3302" t="b">
        <v>1</v>
      </c>
      <c r="O3302" t="str">
        <f>_xlfn.XLOOKUP(WB_cost[[#This Row],[Склад]]&amp;WB_cost[[#This Row],[Тип поставки]],StatTbl[Join],StatTbl[Status])</f>
        <v>Игнорируем</v>
      </c>
    </row>
    <row r="3303" spans="4:15" x14ac:dyDescent="0.45">
      <c r="D3303" t="s">
        <v>359</v>
      </c>
      <c r="E3303" t="s">
        <v>76</v>
      </c>
      <c r="F3303" t="s">
        <v>107</v>
      </c>
      <c r="M3303" t="b">
        <v>1</v>
      </c>
      <c r="N3303" t="b">
        <v>1</v>
      </c>
      <c r="O3303" t="str">
        <f>_xlfn.XLOOKUP(WB_cost[[#This Row],[Склад]]&amp;WB_cost[[#This Row],[Тип поставки]],StatTbl[Join],StatTbl[Status])</f>
        <v>Игнорируем</v>
      </c>
    </row>
    <row r="3304" spans="4:15" x14ac:dyDescent="0.45">
      <c r="D3304" t="s">
        <v>260</v>
      </c>
      <c r="E3304" t="s">
        <v>76</v>
      </c>
      <c r="F3304" t="s">
        <v>108</v>
      </c>
      <c r="M3304" t="b">
        <v>0</v>
      </c>
      <c r="N3304" t="b">
        <v>1</v>
      </c>
      <c r="O3304" t="str">
        <f>_xlfn.XLOOKUP(WB_cost[[#This Row],[Склад]]&amp;WB_cost[[#This Row],[Тип поставки]],StatTbl[Join],StatTbl[Status])</f>
        <v>Игнорируем</v>
      </c>
    </row>
    <row r="3305" spans="4:15" x14ac:dyDescent="0.45">
      <c r="D3305" t="s">
        <v>261</v>
      </c>
      <c r="E3305" t="s">
        <v>76</v>
      </c>
      <c r="F3305" t="s">
        <v>108</v>
      </c>
      <c r="M3305" t="b">
        <v>0</v>
      </c>
      <c r="N3305" t="b">
        <v>1</v>
      </c>
      <c r="O3305" t="str">
        <f>_xlfn.XLOOKUP(WB_cost[[#This Row],[Склад]]&amp;WB_cost[[#This Row],[Тип поставки]],StatTbl[Join],StatTbl[Status])</f>
        <v>Игнорируем</v>
      </c>
    </row>
    <row r="3306" spans="4:15" x14ac:dyDescent="0.45">
      <c r="D3306" t="s">
        <v>262</v>
      </c>
      <c r="E3306" t="s">
        <v>76</v>
      </c>
      <c r="F3306" t="s">
        <v>108</v>
      </c>
      <c r="M3306" t="b">
        <v>0</v>
      </c>
      <c r="N3306" t="b">
        <v>1</v>
      </c>
      <c r="O3306" t="str">
        <f>_xlfn.XLOOKUP(WB_cost[[#This Row],[Склад]]&amp;WB_cost[[#This Row],[Тип поставки]],StatTbl[Join],StatTbl[Status])</f>
        <v>Игнорируем</v>
      </c>
    </row>
    <row r="3307" spans="4:15" x14ac:dyDescent="0.45">
      <c r="D3307" t="s">
        <v>263</v>
      </c>
      <c r="E3307" t="s">
        <v>76</v>
      </c>
      <c r="F3307" t="s">
        <v>108</v>
      </c>
      <c r="M3307" t="b">
        <v>0</v>
      </c>
      <c r="N3307" t="b">
        <v>1</v>
      </c>
      <c r="O3307" t="str">
        <f>_xlfn.XLOOKUP(WB_cost[[#This Row],[Склад]]&amp;WB_cost[[#This Row],[Тип поставки]],StatTbl[Join],StatTbl[Status])</f>
        <v>Игнорируем</v>
      </c>
    </row>
    <row r="3308" spans="4:15" x14ac:dyDescent="0.45">
      <c r="D3308" t="s">
        <v>264</v>
      </c>
      <c r="E3308" t="s">
        <v>76</v>
      </c>
      <c r="F3308" t="s">
        <v>108</v>
      </c>
      <c r="M3308" t="b">
        <v>0</v>
      </c>
      <c r="N3308" t="b">
        <v>1</v>
      </c>
      <c r="O3308" t="str">
        <f>_xlfn.XLOOKUP(WB_cost[[#This Row],[Склад]]&amp;WB_cost[[#This Row],[Тип поставки]],StatTbl[Join],StatTbl[Status])</f>
        <v>Игнорируем</v>
      </c>
    </row>
    <row r="3309" spans="4:15" x14ac:dyDescent="0.45">
      <c r="D3309" t="s">
        <v>285</v>
      </c>
      <c r="E3309" t="s">
        <v>76</v>
      </c>
      <c r="F3309" t="s">
        <v>108</v>
      </c>
      <c r="M3309" t="b">
        <v>0</v>
      </c>
      <c r="N3309" t="b">
        <v>1</v>
      </c>
      <c r="O3309" t="str">
        <f>_xlfn.XLOOKUP(WB_cost[[#This Row],[Склад]]&amp;WB_cost[[#This Row],[Тип поставки]],StatTbl[Join],StatTbl[Status])</f>
        <v>Игнорируем</v>
      </c>
    </row>
    <row r="3310" spans="4:15" x14ac:dyDescent="0.45">
      <c r="D3310" t="s">
        <v>286</v>
      </c>
      <c r="E3310" t="s">
        <v>76</v>
      </c>
      <c r="F3310" t="s">
        <v>108</v>
      </c>
      <c r="M3310" t="b">
        <v>0</v>
      </c>
      <c r="N3310" t="b">
        <v>1</v>
      </c>
      <c r="O3310" t="str">
        <f>_xlfn.XLOOKUP(WB_cost[[#This Row],[Склад]]&amp;WB_cost[[#This Row],[Тип поставки]],StatTbl[Join],StatTbl[Status])</f>
        <v>Игнорируем</v>
      </c>
    </row>
    <row r="3311" spans="4:15" x14ac:dyDescent="0.45">
      <c r="D3311" t="s">
        <v>287</v>
      </c>
      <c r="E3311" t="s">
        <v>76</v>
      </c>
      <c r="F3311" t="s">
        <v>108</v>
      </c>
      <c r="M3311" t="b">
        <v>0</v>
      </c>
      <c r="N3311" t="b">
        <v>1</v>
      </c>
      <c r="O3311" t="str">
        <f>_xlfn.XLOOKUP(WB_cost[[#This Row],[Склад]]&amp;WB_cost[[#This Row],[Тип поставки]],StatTbl[Join],StatTbl[Status])</f>
        <v>Игнорируем</v>
      </c>
    </row>
    <row r="3312" spans="4:15" x14ac:dyDescent="0.45">
      <c r="D3312" t="s">
        <v>288</v>
      </c>
      <c r="E3312" t="s">
        <v>76</v>
      </c>
      <c r="F3312" t="s">
        <v>108</v>
      </c>
      <c r="M3312" t="b">
        <v>0</v>
      </c>
      <c r="N3312" t="b">
        <v>1</v>
      </c>
      <c r="O3312" t="str">
        <f>_xlfn.XLOOKUP(WB_cost[[#This Row],[Склад]]&amp;WB_cost[[#This Row],[Тип поставки]],StatTbl[Join],StatTbl[Status])</f>
        <v>Игнорируем</v>
      </c>
    </row>
    <row r="3313" spans="4:15" x14ac:dyDescent="0.45">
      <c r="D3313" t="s">
        <v>289</v>
      </c>
      <c r="E3313" t="s">
        <v>76</v>
      </c>
      <c r="F3313" t="s">
        <v>108</v>
      </c>
      <c r="M3313" t="b">
        <v>0</v>
      </c>
      <c r="N3313" t="b">
        <v>1</v>
      </c>
      <c r="O3313" t="str">
        <f>_xlfn.XLOOKUP(WB_cost[[#This Row],[Склад]]&amp;WB_cost[[#This Row],[Тип поставки]],StatTbl[Join],StatTbl[Status])</f>
        <v>Игнорируем</v>
      </c>
    </row>
    <row r="3314" spans="4:15" x14ac:dyDescent="0.45">
      <c r="D3314" t="s">
        <v>353</v>
      </c>
      <c r="E3314" t="s">
        <v>76</v>
      </c>
      <c r="F3314" t="s">
        <v>108</v>
      </c>
      <c r="M3314" t="b">
        <v>0</v>
      </c>
      <c r="N3314" t="b">
        <v>1</v>
      </c>
      <c r="O3314" t="str">
        <f>_xlfn.XLOOKUP(WB_cost[[#This Row],[Склад]]&amp;WB_cost[[#This Row],[Тип поставки]],StatTbl[Join],StatTbl[Status])</f>
        <v>Игнорируем</v>
      </c>
    </row>
    <row r="3315" spans="4:15" x14ac:dyDescent="0.45">
      <c r="D3315" t="s">
        <v>354</v>
      </c>
      <c r="E3315" t="s">
        <v>76</v>
      </c>
      <c r="F3315" t="s">
        <v>108</v>
      </c>
      <c r="M3315" t="b">
        <v>0</v>
      </c>
      <c r="N3315" t="b">
        <v>1</v>
      </c>
      <c r="O3315" t="str">
        <f>_xlfn.XLOOKUP(WB_cost[[#This Row],[Склад]]&amp;WB_cost[[#This Row],[Тип поставки]],StatTbl[Join],StatTbl[Status])</f>
        <v>Игнорируем</v>
      </c>
    </row>
    <row r="3316" spans="4:15" x14ac:dyDescent="0.45">
      <c r="D3316" t="s">
        <v>357</v>
      </c>
      <c r="E3316" t="s">
        <v>76</v>
      </c>
      <c r="F3316" t="s">
        <v>108</v>
      </c>
      <c r="M3316" t="b">
        <v>0</v>
      </c>
      <c r="N3316" t="b">
        <v>1</v>
      </c>
      <c r="O3316" t="str">
        <f>_xlfn.XLOOKUP(WB_cost[[#This Row],[Склад]]&amp;WB_cost[[#This Row],[Тип поставки]],StatTbl[Join],StatTbl[Status])</f>
        <v>Игнорируем</v>
      </c>
    </row>
    <row r="3317" spans="4:15" x14ac:dyDescent="0.45">
      <c r="D3317" t="s">
        <v>358</v>
      </c>
      <c r="E3317" t="s">
        <v>76</v>
      </c>
      <c r="F3317" t="s">
        <v>108</v>
      </c>
      <c r="M3317" t="b">
        <v>0</v>
      </c>
      <c r="N3317" t="b">
        <v>1</v>
      </c>
      <c r="O3317" t="str">
        <f>_xlfn.XLOOKUP(WB_cost[[#This Row],[Склад]]&amp;WB_cost[[#This Row],[Тип поставки]],StatTbl[Join],StatTbl[Status])</f>
        <v>Игнорируем</v>
      </c>
    </row>
    <row r="3318" spans="4:15" x14ac:dyDescent="0.45">
      <c r="D3318" t="s">
        <v>359</v>
      </c>
      <c r="E3318" t="s">
        <v>76</v>
      </c>
      <c r="F3318" t="s">
        <v>108</v>
      </c>
      <c r="M3318" t="b">
        <v>0</v>
      </c>
      <c r="N3318" t="b">
        <v>1</v>
      </c>
      <c r="O3318" t="str">
        <f>_xlfn.XLOOKUP(WB_cost[[#This Row],[Склад]]&amp;WB_cost[[#This Row],[Тип поставки]],StatTbl[Join],StatTbl[Status])</f>
        <v>Игнорируем</v>
      </c>
    </row>
    <row r="3319" spans="4:15" x14ac:dyDescent="0.45">
      <c r="D3319" t="s">
        <v>260</v>
      </c>
      <c r="E3319" t="s">
        <v>76</v>
      </c>
      <c r="F3319" t="s">
        <v>6</v>
      </c>
      <c r="M3319" t="b">
        <v>0</v>
      </c>
      <c r="N3319" t="b">
        <v>1</v>
      </c>
      <c r="O3319" t="str">
        <f>_xlfn.XLOOKUP(WB_cost[[#This Row],[Склад]]&amp;WB_cost[[#This Row],[Тип поставки]],StatTbl[Join],StatTbl[Status])</f>
        <v>Игнорируем</v>
      </c>
    </row>
    <row r="3320" spans="4:15" x14ac:dyDescent="0.45">
      <c r="D3320" t="s">
        <v>261</v>
      </c>
      <c r="E3320" t="s">
        <v>76</v>
      </c>
      <c r="F3320" t="s">
        <v>6</v>
      </c>
      <c r="M3320" t="b">
        <v>0</v>
      </c>
      <c r="N3320" t="b">
        <v>1</v>
      </c>
      <c r="O3320" t="str">
        <f>_xlfn.XLOOKUP(WB_cost[[#This Row],[Склад]]&amp;WB_cost[[#This Row],[Тип поставки]],StatTbl[Join],StatTbl[Status])</f>
        <v>Игнорируем</v>
      </c>
    </row>
    <row r="3321" spans="4:15" x14ac:dyDescent="0.45">
      <c r="D3321" t="s">
        <v>262</v>
      </c>
      <c r="E3321" t="s">
        <v>76</v>
      </c>
      <c r="F3321" t="s">
        <v>6</v>
      </c>
      <c r="M3321" t="b">
        <v>0</v>
      </c>
      <c r="N3321" t="b">
        <v>1</v>
      </c>
      <c r="O3321" t="str">
        <f>_xlfn.XLOOKUP(WB_cost[[#This Row],[Склад]]&amp;WB_cost[[#This Row],[Тип поставки]],StatTbl[Join],StatTbl[Status])</f>
        <v>Игнорируем</v>
      </c>
    </row>
    <row r="3322" spans="4:15" x14ac:dyDescent="0.45">
      <c r="D3322" t="s">
        <v>263</v>
      </c>
      <c r="E3322" t="s">
        <v>76</v>
      </c>
      <c r="F3322" t="s">
        <v>6</v>
      </c>
      <c r="M3322" t="b">
        <v>0</v>
      </c>
      <c r="N3322" t="b">
        <v>1</v>
      </c>
      <c r="O3322" t="str">
        <f>_xlfn.XLOOKUP(WB_cost[[#This Row],[Склад]]&amp;WB_cost[[#This Row],[Тип поставки]],StatTbl[Join],StatTbl[Status])</f>
        <v>Игнорируем</v>
      </c>
    </row>
    <row r="3323" spans="4:15" x14ac:dyDescent="0.45">
      <c r="D3323" t="s">
        <v>264</v>
      </c>
      <c r="E3323" t="s">
        <v>76</v>
      </c>
      <c r="F3323" t="s">
        <v>6</v>
      </c>
      <c r="M3323" t="b">
        <v>0</v>
      </c>
      <c r="N3323" t="b">
        <v>1</v>
      </c>
      <c r="O3323" t="str">
        <f>_xlfn.XLOOKUP(WB_cost[[#This Row],[Склад]]&amp;WB_cost[[#This Row],[Тип поставки]],StatTbl[Join],StatTbl[Status])</f>
        <v>Игнорируем</v>
      </c>
    </row>
    <row r="3324" spans="4:15" x14ac:dyDescent="0.45">
      <c r="D3324" t="s">
        <v>285</v>
      </c>
      <c r="E3324" t="s">
        <v>76</v>
      </c>
      <c r="F3324" t="s">
        <v>6</v>
      </c>
      <c r="M3324" t="b">
        <v>0</v>
      </c>
      <c r="N3324" t="b">
        <v>1</v>
      </c>
      <c r="O3324" t="str">
        <f>_xlfn.XLOOKUP(WB_cost[[#This Row],[Склад]]&amp;WB_cost[[#This Row],[Тип поставки]],StatTbl[Join],StatTbl[Status])</f>
        <v>Игнорируем</v>
      </c>
    </row>
    <row r="3325" spans="4:15" x14ac:dyDescent="0.45">
      <c r="D3325" t="s">
        <v>286</v>
      </c>
      <c r="E3325" t="s">
        <v>76</v>
      </c>
      <c r="F3325" t="s">
        <v>6</v>
      </c>
      <c r="M3325" t="b">
        <v>0</v>
      </c>
      <c r="N3325" t="b">
        <v>1</v>
      </c>
      <c r="O3325" t="str">
        <f>_xlfn.XLOOKUP(WB_cost[[#This Row],[Склад]]&amp;WB_cost[[#This Row],[Тип поставки]],StatTbl[Join],StatTbl[Status])</f>
        <v>Игнорируем</v>
      </c>
    </row>
    <row r="3326" spans="4:15" x14ac:dyDescent="0.45">
      <c r="D3326" t="s">
        <v>287</v>
      </c>
      <c r="E3326" t="s">
        <v>76</v>
      </c>
      <c r="F3326" t="s">
        <v>6</v>
      </c>
      <c r="M3326" t="b">
        <v>0</v>
      </c>
      <c r="N3326" t="b">
        <v>1</v>
      </c>
      <c r="O3326" t="str">
        <f>_xlfn.XLOOKUP(WB_cost[[#This Row],[Склад]]&amp;WB_cost[[#This Row],[Тип поставки]],StatTbl[Join],StatTbl[Status])</f>
        <v>Игнорируем</v>
      </c>
    </row>
    <row r="3327" spans="4:15" x14ac:dyDescent="0.45">
      <c r="D3327" t="s">
        <v>288</v>
      </c>
      <c r="E3327" t="s">
        <v>76</v>
      </c>
      <c r="F3327" t="s">
        <v>6</v>
      </c>
      <c r="M3327" t="b">
        <v>0</v>
      </c>
      <c r="N3327" t="b">
        <v>1</v>
      </c>
      <c r="O3327" t="str">
        <f>_xlfn.XLOOKUP(WB_cost[[#This Row],[Склад]]&amp;WB_cost[[#This Row],[Тип поставки]],StatTbl[Join],StatTbl[Status])</f>
        <v>Игнорируем</v>
      </c>
    </row>
    <row r="3328" spans="4:15" x14ac:dyDescent="0.45">
      <c r="D3328" t="s">
        <v>289</v>
      </c>
      <c r="E3328" t="s">
        <v>76</v>
      </c>
      <c r="F3328" t="s">
        <v>6</v>
      </c>
      <c r="M3328" t="b">
        <v>0</v>
      </c>
      <c r="N3328" t="b">
        <v>1</v>
      </c>
      <c r="O3328" t="str">
        <f>_xlfn.XLOOKUP(WB_cost[[#This Row],[Склад]]&amp;WB_cost[[#This Row],[Тип поставки]],StatTbl[Join],StatTbl[Status])</f>
        <v>Игнорируем</v>
      </c>
    </row>
    <row r="3329" spans="4:15" x14ac:dyDescent="0.45">
      <c r="D3329" t="s">
        <v>353</v>
      </c>
      <c r="E3329" t="s">
        <v>76</v>
      </c>
      <c r="F3329" t="s">
        <v>6</v>
      </c>
      <c r="M3329" t="b">
        <v>0</v>
      </c>
      <c r="N3329" t="b">
        <v>1</v>
      </c>
      <c r="O3329" t="str">
        <f>_xlfn.XLOOKUP(WB_cost[[#This Row],[Склад]]&amp;WB_cost[[#This Row],[Тип поставки]],StatTbl[Join],StatTbl[Status])</f>
        <v>Игнорируем</v>
      </c>
    </row>
    <row r="3330" spans="4:15" x14ac:dyDescent="0.45">
      <c r="D3330" t="s">
        <v>354</v>
      </c>
      <c r="E3330" t="s">
        <v>76</v>
      </c>
      <c r="F3330" t="s">
        <v>6</v>
      </c>
      <c r="M3330" t="b">
        <v>0</v>
      </c>
      <c r="N3330" t="b">
        <v>1</v>
      </c>
      <c r="O3330" t="str">
        <f>_xlfn.XLOOKUP(WB_cost[[#This Row],[Склад]]&amp;WB_cost[[#This Row],[Тип поставки]],StatTbl[Join],StatTbl[Status])</f>
        <v>Игнорируем</v>
      </c>
    </row>
    <row r="3331" spans="4:15" x14ac:dyDescent="0.45">
      <c r="D3331" t="s">
        <v>357</v>
      </c>
      <c r="E3331" t="s">
        <v>76</v>
      </c>
      <c r="F3331" t="s">
        <v>6</v>
      </c>
      <c r="M3331" t="b">
        <v>0</v>
      </c>
      <c r="N3331" t="b">
        <v>1</v>
      </c>
      <c r="O3331" t="str">
        <f>_xlfn.XLOOKUP(WB_cost[[#This Row],[Склад]]&amp;WB_cost[[#This Row],[Тип поставки]],StatTbl[Join],StatTbl[Status])</f>
        <v>Игнорируем</v>
      </c>
    </row>
    <row r="3332" spans="4:15" x14ac:dyDescent="0.45">
      <c r="D3332" t="s">
        <v>358</v>
      </c>
      <c r="E3332" t="s">
        <v>76</v>
      </c>
      <c r="F3332" t="s">
        <v>6</v>
      </c>
      <c r="M3332" t="b">
        <v>0</v>
      </c>
      <c r="N3332" t="b">
        <v>1</v>
      </c>
      <c r="O3332" t="str">
        <f>_xlfn.XLOOKUP(WB_cost[[#This Row],[Склад]]&amp;WB_cost[[#This Row],[Тип поставки]],StatTbl[Join],StatTbl[Status])</f>
        <v>Игнорируем</v>
      </c>
    </row>
    <row r="3333" spans="4:15" x14ac:dyDescent="0.45">
      <c r="D3333" t="s">
        <v>359</v>
      </c>
      <c r="E3333" t="s">
        <v>76</v>
      </c>
      <c r="F3333" t="s">
        <v>6</v>
      </c>
      <c r="M3333" t="b">
        <v>0</v>
      </c>
      <c r="N3333" t="b">
        <v>1</v>
      </c>
      <c r="O3333" t="str">
        <f>_xlfn.XLOOKUP(WB_cost[[#This Row],[Склад]]&amp;WB_cost[[#This Row],[Тип поставки]],StatTbl[Join],StatTbl[Status])</f>
        <v>Игнорируем</v>
      </c>
    </row>
    <row r="3334" spans="4:15" x14ac:dyDescent="0.45">
      <c r="D3334" t="s">
        <v>260</v>
      </c>
      <c r="E3334" t="s">
        <v>78</v>
      </c>
      <c r="F3334" t="s">
        <v>107</v>
      </c>
      <c r="M3334" t="b">
        <v>1</v>
      </c>
      <c r="N3334" t="b">
        <v>1</v>
      </c>
      <c r="O3334" t="str">
        <f>_xlfn.XLOOKUP(WB_cost[[#This Row],[Склад]]&amp;WB_cost[[#This Row],[Тип поставки]],StatTbl[Join],StatTbl[Status])</f>
        <v>Игнорируем</v>
      </c>
    </row>
    <row r="3335" spans="4:15" x14ac:dyDescent="0.45">
      <c r="D3335" t="s">
        <v>261</v>
      </c>
      <c r="E3335" t="s">
        <v>78</v>
      </c>
      <c r="F3335" t="s">
        <v>107</v>
      </c>
      <c r="M3335" t="b">
        <v>1</v>
      </c>
      <c r="N3335" t="b">
        <v>1</v>
      </c>
      <c r="O3335" t="str">
        <f>_xlfn.XLOOKUP(WB_cost[[#This Row],[Склад]]&amp;WB_cost[[#This Row],[Тип поставки]],StatTbl[Join],StatTbl[Status])</f>
        <v>Игнорируем</v>
      </c>
    </row>
    <row r="3336" spans="4:15" x14ac:dyDescent="0.45">
      <c r="D3336" t="s">
        <v>262</v>
      </c>
      <c r="E3336" t="s">
        <v>78</v>
      </c>
      <c r="F3336" t="s">
        <v>107</v>
      </c>
      <c r="M3336" t="b">
        <v>1</v>
      </c>
      <c r="N3336" t="b">
        <v>1</v>
      </c>
      <c r="O3336" t="str">
        <f>_xlfn.XLOOKUP(WB_cost[[#This Row],[Склад]]&amp;WB_cost[[#This Row],[Тип поставки]],StatTbl[Join],StatTbl[Status])</f>
        <v>Игнорируем</v>
      </c>
    </row>
    <row r="3337" spans="4:15" x14ac:dyDescent="0.45">
      <c r="D3337" t="s">
        <v>263</v>
      </c>
      <c r="E3337" t="s">
        <v>78</v>
      </c>
      <c r="F3337" t="s">
        <v>107</v>
      </c>
      <c r="M3337" t="b">
        <v>1</v>
      </c>
      <c r="N3337" t="b">
        <v>1</v>
      </c>
      <c r="O3337" t="str">
        <f>_xlfn.XLOOKUP(WB_cost[[#This Row],[Склад]]&amp;WB_cost[[#This Row],[Тип поставки]],StatTbl[Join],StatTbl[Status])</f>
        <v>Игнорируем</v>
      </c>
    </row>
    <row r="3338" spans="4:15" x14ac:dyDescent="0.45">
      <c r="D3338" t="s">
        <v>264</v>
      </c>
      <c r="E3338" t="s">
        <v>78</v>
      </c>
      <c r="F3338" t="s">
        <v>107</v>
      </c>
      <c r="M3338" t="b">
        <v>1</v>
      </c>
      <c r="N3338" t="b">
        <v>1</v>
      </c>
      <c r="O3338" t="str">
        <f>_xlfn.XLOOKUP(WB_cost[[#This Row],[Склад]]&amp;WB_cost[[#This Row],[Тип поставки]],StatTbl[Join],StatTbl[Status])</f>
        <v>Игнорируем</v>
      </c>
    </row>
    <row r="3339" spans="4:15" x14ac:dyDescent="0.45">
      <c r="D3339" t="s">
        <v>285</v>
      </c>
      <c r="E3339" t="s">
        <v>78</v>
      </c>
      <c r="F3339" t="s">
        <v>107</v>
      </c>
      <c r="M3339" t="b">
        <v>1</v>
      </c>
      <c r="N3339" t="b">
        <v>1</v>
      </c>
      <c r="O3339" t="str">
        <f>_xlfn.XLOOKUP(WB_cost[[#This Row],[Склад]]&amp;WB_cost[[#This Row],[Тип поставки]],StatTbl[Join],StatTbl[Status])</f>
        <v>Игнорируем</v>
      </c>
    </row>
    <row r="3340" spans="4:15" x14ac:dyDescent="0.45">
      <c r="D3340" t="s">
        <v>286</v>
      </c>
      <c r="E3340" t="s">
        <v>78</v>
      </c>
      <c r="F3340" t="s">
        <v>107</v>
      </c>
      <c r="M3340" t="b">
        <v>1</v>
      </c>
      <c r="N3340" t="b">
        <v>1</v>
      </c>
      <c r="O3340" t="str">
        <f>_xlfn.XLOOKUP(WB_cost[[#This Row],[Склад]]&amp;WB_cost[[#This Row],[Тип поставки]],StatTbl[Join],StatTbl[Status])</f>
        <v>Игнорируем</v>
      </c>
    </row>
    <row r="3341" spans="4:15" x14ac:dyDescent="0.45">
      <c r="D3341" t="s">
        <v>287</v>
      </c>
      <c r="E3341" t="s">
        <v>78</v>
      </c>
      <c r="F3341" t="s">
        <v>107</v>
      </c>
      <c r="M3341" t="b">
        <v>1</v>
      </c>
      <c r="N3341" t="b">
        <v>1</v>
      </c>
      <c r="O3341" t="str">
        <f>_xlfn.XLOOKUP(WB_cost[[#This Row],[Склад]]&amp;WB_cost[[#This Row],[Тип поставки]],StatTbl[Join],StatTbl[Status])</f>
        <v>Игнорируем</v>
      </c>
    </row>
    <row r="3342" spans="4:15" x14ac:dyDescent="0.45">
      <c r="D3342" t="s">
        <v>288</v>
      </c>
      <c r="E3342" t="s">
        <v>78</v>
      </c>
      <c r="F3342" t="s">
        <v>107</v>
      </c>
      <c r="M3342" t="b">
        <v>1</v>
      </c>
      <c r="N3342" t="b">
        <v>1</v>
      </c>
      <c r="O3342" t="str">
        <f>_xlfn.XLOOKUP(WB_cost[[#This Row],[Склад]]&amp;WB_cost[[#This Row],[Тип поставки]],StatTbl[Join],StatTbl[Status])</f>
        <v>Игнорируем</v>
      </c>
    </row>
    <row r="3343" spans="4:15" x14ac:dyDescent="0.45">
      <c r="D3343" t="s">
        <v>289</v>
      </c>
      <c r="E3343" t="s">
        <v>78</v>
      </c>
      <c r="F3343" t="s">
        <v>107</v>
      </c>
      <c r="M3343" t="b">
        <v>1</v>
      </c>
      <c r="N3343" t="b">
        <v>1</v>
      </c>
      <c r="O3343" t="str">
        <f>_xlfn.XLOOKUP(WB_cost[[#This Row],[Склад]]&amp;WB_cost[[#This Row],[Тип поставки]],StatTbl[Join],StatTbl[Status])</f>
        <v>Игнорируем</v>
      </c>
    </row>
    <row r="3344" spans="4:15" x14ac:dyDescent="0.45">
      <c r="D3344" t="s">
        <v>353</v>
      </c>
      <c r="E3344" t="s">
        <v>78</v>
      </c>
      <c r="F3344" t="s">
        <v>107</v>
      </c>
      <c r="M3344" t="b">
        <v>1</v>
      </c>
      <c r="N3344" t="b">
        <v>1</v>
      </c>
      <c r="O3344" t="str">
        <f>_xlfn.XLOOKUP(WB_cost[[#This Row],[Склад]]&amp;WB_cost[[#This Row],[Тип поставки]],StatTbl[Join],StatTbl[Status])</f>
        <v>Игнорируем</v>
      </c>
    </row>
    <row r="3345" spans="4:15" x14ac:dyDescent="0.45">
      <c r="D3345" t="s">
        <v>354</v>
      </c>
      <c r="E3345" t="s">
        <v>78</v>
      </c>
      <c r="F3345" t="s">
        <v>107</v>
      </c>
      <c r="M3345" t="b">
        <v>1</v>
      </c>
      <c r="N3345" t="b">
        <v>1</v>
      </c>
      <c r="O3345" t="str">
        <f>_xlfn.XLOOKUP(WB_cost[[#This Row],[Склад]]&amp;WB_cost[[#This Row],[Тип поставки]],StatTbl[Join],StatTbl[Status])</f>
        <v>Игнорируем</v>
      </c>
    </row>
    <row r="3346" spans="4:15" x14ac:dyDescent="0.45">
      <c r="D3346" t="s">
        <v>357</v>
      </c>
      <c r="E3346" t="s">
        <v>78</v>
      </c>
      <c r="F3346" t="s">
        <v>107</v>
      </c>
      <c r="M3346" t="b">
        <v>1</v>
      </c>
      <c r="N3346" t="b">
        <v>1</v>
      </c>
      <c r="O3346" t="str">
        <f>_xlfn.XLOOKUP(WB_cost[[#This Row],[Склад]]&amp;WB_cost[[#This Row],[Тип поставки]],StatTbl[Join],StatTbl[Status])</f>
        <v>Игнорируем</v>
      </c>
    </row>
    <row r="3347" spans="4:15" x14ac:dyDescent="0.45">
      <c r="D3347" t="s">
        <v>358</v>
      </c>
      <c r="E3347" t="s">
        <v>78</v>
      </c>
      <c r="F3347" t="s">
        <v>107</v>
      </c>
      <c r="M3347" t="b">
        <v>1</v>
      </c>
      <c r="N3347" t="b">
        <v>1</v>
      </c>
      <c r="O3347" t="str">
        <f>_xlfn.XLOOKUP(WB_cost[[#This Row],[Склад]]&amp;WB_cost[[#This Row],[Тип поставки]],StatTbl[Join],StatTbl[Status])</f>
        <v>Игнорируем</v>
      </c>
    </row>
    <row r="3348" spans="4:15" x14ac:dyDescent="0.45">
      <c r="D3348" t="s">
        <v>359</v>
      </c>
      <c r="E3348" t="s">
        <v>78</v>
      </c>
      <c r="F3348" t="s">
        <v>107</v>
      </c>
      <c r="M3348" t="b">
        <v>1</v>
      </c>
      <c r="N3348" t="b">
        <v>1</v>
      </c>
      <c r="O3348" t="str">
        <f>_xlfn.XLOOKUP(WB_cost[[#This Row],[Склад]]&amp;WB_cost[[#This Row],[Тип поставки]],StatTbl[Join],StatTbl[Status])</f>
        <v>Игнорируем</v>
      </c>
    </row>
    <row r="3349" spans="4:15" x14ac:dyDescent="0.45">
      <c r="D3349" t="s">
        <v>260</v>
      </c>
      <c r="E3349" t="s">
        <v>78</v>
      </c>
      <c r="F3349" t="s">
        <v>108</v>
      </c>
      <c r="M3349" t="b">
        <v>0</v>
      </c>
      <c r="N3349" t="b">
        <v>1</v>
      </c>
      <c r="O3349" t="str">
        <f>_xlfn.XLOOKUP(WB_cost[[#This Row],[Склад]]&amp;WB_cost[[#This Row],[Тип поставки]],StatTbl[Join],StatTbl[Status])</f>
        <v>Игнорируем</v>
      </c>
    </row>
    <row r="3350" spans="4:15" x14ac:dyDescent="0.45">
      <c r="D3350" t="s">
        <v>261</v>
      </c>
      <c r="E3350" t="s">
        <v>78</v>
      </c>
      <c r="F3350" t="s">
        <v>108</v>
      </c>
      <c r="M3350" t="b">
        <v>0</v>
      </c>
      <c r="N3350" t="b">
        <v>1</v>
      </c>
      <c r="O3350" t="str">
        <f>_xlfn.XLOOKUP(WB_cost[[#This Row],[Склад]]&amp;WB_cost[[#This Row],[Тип поставки]],StatTbl[Join],StatTbl[Status])</f>
        <v>Игнорируем</v>
      </c>
    </row>
    <row r="3351" spans="4:15" x14ac:dyDescent="0.45">
      <c r="D3351" t="s">
        <v>262</v>
      </c>
      <c r="E3351" t="s">
        <v>78</v>
      </c>
      <c r="F3351" t="s">
        <v>108</v>
      </c>
      <c r="M3351" t="b">
        <v>0</v>
      </c>
      <c r="N3351" t="b">
        <v>1</v>
      </c>
      <c r="O3351" t="str">
        <f>_xlfn.XLOOKUP(WB_cost[[#This Row],[Склад]]&amp;WB_cost[[#This Row],[Тип поставки]],StatTbl[Join],StatTbl[Status])</f>
        <v>Игнорируем</v>
      </c>
    </row>
    <row r="3352" spans="4:15" x14ac:dyDescent="0.45">
      <c r="D3352" t="s">
        <v>263</v>
      </c>
      <c r="E3352" t="s">
        <v>78</v>
      </c>
      <c r="F3352" t="s">
        <v>108</v>
      </c>
      <c r="M3352" t="b">
        <v>0</v>
      </c>
      <c r="N3352" t="b">
        <v>1</v>
      </c>
      <c r="O3352" t="str">
        <f>_xlfn.XLOOKUP(WB_cost[[#This Row],[Склад]]&amp;WB_cost[[#This Row],[Тип поставки]],StatTbl[Join],StatTbl[Status])</f>
        <v>Игнорируем</v>
      </c>
    </row>
    <row r="3353" spans="4:15" x14ac:dyDescent="0.45">
      <c r="D3353" t="s">
        <v>264</v>
      </c>
      <c r="E3353" t="s">
        <v>78</v>
      </c>
      <c r="F3353" t="s">
        <v>108</v>
      </c>
      <c r="M3353" t="b">
        <v>0</v>
      </c>
      <c r="N3353" t="b">
        <v>1</v>
      </c>
      <c r="O3353" t="str">
        <f>_xlfn.XLOOKUP(WB_cost[[#This Row],[Склад]]&amp;WB_cost[[#This Row],[Тип поставки]],StatTbl[Join],StatTbl[Status])</f>
        <v>Игнорируем</v>
      </c>
    </row>
    <row r="3354" spans="4:15" x14ac:dyDescent="0.45">
      <c r="D3354" t="s">
        <v>285</v>
      </c>
      <c r="E3354" t="s">
        <v>78</v>
      </c>
      <c r="F3354" t="s">
        <v>108</v>
      </c>
      <c r="M3354" t="b">
        <v>0</v>
      </c>
      <c r="N3354" t="b">
        <v>1</v>
      </c>
      <c r="O3354" t="str">
        <f>_xlfn.XLOOKUP(WB_cost[[#This Row],[Склад]]&amp;WB_cost[[#This Row],[Тип поставки]],StatTbl[Join],StatTbl[Status])</f>
        <v>Игнорируем</v>
      </c>
    </row>
    <row r="3355" spans="4:15" x14ac:dyDescent="0.45">
      <c r="D3355" t="s">
        <v>286</v>
      </c>
      <c r="E3355" t="s">
        <v>78</v>
      </c>
      <c r="F3355" t="s">
        <v>108</v>
      </c>
      <c r="M3355" t="b">
        <v>0</v>
      </c>
      <c r="N3355" t="b">
        <v>1</v>
      </c>
      <c r="O3355" t="str">
        <f>_xlfn.XLOOKUP(WB_cost[[#This Row],[Склад]]&amp;WB_cost[[#This Row],[Тип поставки]],StatTbl[Join],StatTbl[Status])</f>
        <v>Игнорируем</v>
      </c>
    </row>
    <row r="3356" spans="4:15" x14ac:dyDescent="0.45">
      <c r="D3356" t="s">
        <v>287</v>
      </c>
      <c r="E3356" t="s">
        <v>78</v>
      </c>
      <c r="F3356" t="s">
        <v>108</v>
      </c>
      <c r="M3356" t="b">
        <v>0</v>
      </c>
      <c r="N3356" t="b">
        <v>1</v>
      </c>
      <c r="O3356" t="str">
        <f>_xlfn.XLOOKUP(WB_cost[[#This Row],[Склад]]&amp;WB_cost[[#This Row],[Тип поставки]],StatTbl[Join],StatTbl[Status])</f>
        <v>Игнорируем</v>
      </c>
    </row>
    <row r="3357" spans="4:15" x14ac:dyDescent="0.45">
      <c r="D3357" t="s">
        <v>288</v>
      </c>
      <c r="E3357" t="s">
        <v>78</v>
      </c>
      <c r="F3357" t="s">
        <v>108</v>
      </c>
      <c r="M3357" t="b">
        <v>0</v>
      </c>
      <c r="N3357" t="b">
        <v>1</v>
      </c>
      <c r="O3357" t="str">
        <f>_xlfn.XLOOKUP(WB_cost[[#This Row],[Склад]]&amp;WB_cost[[#This Row],[Тип поставки]],StatTbl[Join],StatTbl[Status])</f>
        <v>Игнорируем</v>
      </c>
    </row>
    <row r="3358" spans="4:15" x14ac:dyDescent="0.45">
      <c r="D3358" t="s">
        <v>289</v>
      </c>
      <c r="E3358" t="s">
        <v>78</v>
      </c>
      <c r="F3358" t="s">
        <v>108</v>
      </c>
      <c r="M3358" t="b">
        <v>0</v>
      </c>
      <c r="N3358" t="b">
        <v>1</v>
      </c>
      <c r="O3358" t="str">
        <f>_xlfn.XLOOKUP(WB_cost[[#This Row],[Склад]]&amp;WB_cost[[#This Row],[Тип поставки]],StatTbl[Join],StatTbl[Status])</f>
        <v>Игнорируем</v>
      </c>
    </row>
    <row r="3359" spans="4:15" x14ac:dyDescent="0.45">
      <c r="D3359" t="s">
        <v>353</v>
      </c>
      <c r="E3359" t="s">
        <v>78</v>
      </c>
      <c r="F3359" t="s">
        <v>108</v>
      </c>
      <c r="M3359" t="b">
        <v>0</v>
      </c>
      <c r="N3359" t="b">
        <v>1</v>
      </c>
      <c r="O3359" t="str">
        <f>_xlfn.XLOOKUP(WB_cost[[#This Row],[Склад]]&amp;WB_cost[[#This Row],[Тип поставки]],StatTbl[Join],StatTbl[Status])</f>
        <v>Игнорируем</v>
      </c>
    </row>
    <row r="3360" spans="4:15" x14ac:dyDescent="0.45">
      <c r="D3360" t="s">
        <v>354</v>
      </c>
      <c r="E3360" t="s">
        <v>78</v>
      </c>
      <c r="F3360" t="s">
        <v>108</v>
      </c>
      <c r="M3360" t="b">
        <v>0</v>
      </c>
      <c r="N3360" t="b">
        <v>1</v>
      </c>
      <c r="O3360" t="str">
        <f>_xlfn.XLOOKUP(WB_cost[[#This Row],[Склад]]&amp;WB_cost[[#This Row],[Тип поставки]],StatTbl[Join],StatTbl[Status])</f>
        <v>Игнорируем</v>
      </c>
    </row>
    <row r="3361" spans="4:15" x14ac:dyDescent="0.45">
      <c r="D3361" t="s">
        <v>357</v>
      </c>
      <c r="E3361" t="s">
        <v>78</v>
      </c>
      <c r="F3361" t="s">
        <v>108</v>
      </c>
      <c r="M3361" t="b">
        <v>0</v>
      </c>
      <c r="N3361" t="b">
        <v>1</v>
      </c>
      <c r="O3361" t="str">
        <f>_xlfn.XLOOKUP(WB_cost[[#This Row],[Склад]]&amp;WB_cost[[#This Row],[Тип поставки]],StatTbl[Join],StatTbl[Status])</f>
        <v>Игнорируем</v>
      </c>
    </row>
    <row r="3362" spans="4:15" x14ac:dyDescent="0.45">
      <c r="D3362" t="s">
        <v>358</v>
      </c>
      <c r="E3362" t="s">
        <v>78</v>
      </c>
      <c r="F3362" t="s">
        <v>108</v>
      </c>
      <c r="M3362" t="b">
        <v>0</v>
      </c>
      <c r="N3362" t="b">
        <v>1</v>
      </c>
      <c r="O3362" t="str">
        <f>_xlfn.XLOOKUP(WB_cost[[#This Row],[Склад]]&amp;WB_cost[[#This Row],[Тип поставки]],StatTbl[Join],StatTbl[Status])</f>
        <v>Игнорируем</v>
      </c>
    </row>
    <row r="3363" spans="4:15" x14ac:dyDescent="0.45">
      <c r="D3363" t="s">
        <v>359</v>
      </c>
      <c r="E3363" t="s">
        <v>78</v>
      </c>
      <c r="F3363" t="s">
        <v>108</v>
      </c>
      <c r="M3363" t="b">
        <v>0</v>
      </c>
      <c r="N3363" t="b">
        <v>1</v>
      </c>
      <c r="O3363" t="str">
        <f>_xlfn.XLOOKUP(WB_cost[[#This Row],[Склад]]&amp;WB_cost[[#This Row],[Тип поставки]],StatTbl[Join],StatTbl[Status])</f>
        <v>Игнорируем</v>
      </c>
    </row>
    <row r="3364" spans="4:15" x14ac:dyDescent="0.45">
      <c r="D3364" t="s">
        <v>260</v>
      </c>
      <c r="E3364" t="s">
        <v>78</v>
      </c>
      <c r="F3364" t="s">
        <v>6</v>
      </c>
      <c r="M3364" t="b">
        <v>0</v>
      </c>
      <c r="N3364" t="b">
        <v>1</v>
      </c>
      <c r="O3364" t="str">
        <f>_xlfn.XLOOKUP(WB_cost[[#This Row],[Склад]]&amp;WB_cost[[#This Row],[Тип поставки]],StatTbl[Join],StatTbl[Status])</f>
        <v>Игнорируем</v>
      </c>
    </row>
    <row r="3365" spans="4:15" x14ac:dyDescent="0.45">
      <c r="D3365" t="s">
        <v>261</v>
      </c>
      <c r="E3365" t="s">
        <v>78</v>
      </c>
      <c r="F3365" t="s">
        <v>6</v>
      </c>
      <c r="M3365" t="b">
        <v>0</v>
      </c>
      <c r="N3365" t="b">
        <v>1</v>
      </c>
      <c r="O3365" t="str">
        <f>_xlfn.XLOOKUP(WB_cost[[#This Row],[Склад]]&amp;WB_cost[[#This Row],[Тип поставки]],StatTbl[Join],StatTbl[Status])</f>
        <v>Игнорируем</v>
      </c>
    </row>
    <row r="3366" spans="4:15" x14ac:dyDescent="0.45">
      <c r="D3366" t="s">
        <v>262</v>
      </c>
      <c r="E3366" t="s">
        <v>78</v>
      </c>
      <c r="F3366" t="s">
        <v>6</v>
      </c>
      <c r="M3366" t="b">
        <v>0</v>
      </c>
      <c r="N3366" t="b">
        <v>1</v>
      </c>
      <c r="O3366" t="str">
        <f>_xlfn.XLOOKUP(WB_cost[[#This Row],[Склад]]&amp;WB_cost[[#This Row],[Тип поставки]],StatTbl[Join],StatTbl[Status])</f>
        <v>Игнорируем</v>
      </c>
    </row>
    <row r="3367" spans="4:15" x14ac:dyDescent="0.45">
      <c r="D3367" t="s">
        <v>263</v>
      </c>
      <c r="E3367" t="s">
        <v>78</v>
      </c>
      <c r="F3367" t="s">
        <v>6</v>
      </c>
      <c r="M3367" t="b">
        <v>0</v>
      </c>
      <c r="N3367" t="b">
        <v>1</v>
      </c>
      <c r="O3367" t="str">
        <f>_xlfn.XLOOKUP(WB_cost[[#This Row],[Склад]]&amp;WB_cost[[#This Row],[Тип поставки]],StatTbl[Join],StatTbl[Status])</f>
        <v>Игнорируем</v>
      </c>
    </row>
    <row r="3368" spans="4:15" x14ac:dyDescent="0.45">
      <c r="D3368" t="s">
        <v>264</v>
      </c>
      <c r="E3368" t="s">
        <v>78</v>
      </c>
      <c r="F3368" t="s">
        <v>6</v>
      </c>
      <c r="M3368" t="b">
        <v>0</v>
      </c>
      <c r="N3368" t="b">
        <v>1</v>
      </c>
      <c r="O3368" t="str">
        <f>_xlfn.XLOOKUP(WB_cost[[#This Row],[Склад]]&amp;WB_cost[[#This Row],[Тип поставки]],StatTbl[Join],StatTbl[Status])</f>
        <v>Игнорируем</v>
      </c>
    </row>
    <row r="3369" spans="4:15" x14ac:dyDescent="0.45">
      <c r="D3369" t="s">
        <v>285</v>
      </c>
      <c r="E3369" t="s">
        <v>78</v>
      </c>
      <c r="F3369" t="s">
        <v>6</v>
      </c>
      <c r="M3369" t="b">
        <v>0</v>
      </c>
      <c r="N3369" t="b">
        <v>1</v>
      </c>
      <c r="O3369" t="str">
        <f>_xlfn.XLOOKUP(WB_cost[[#This Row],[Склад]]&amp;WB_cost[[#This Row],[Тип поставки]],StatTbl[Join],StatTbl[Status])</f>
        <v>Игнорируем</v>
      </c>
    </row>
    <row r="3370" spans="4:15" x14ac:dyDescent="0.45">
      <c r="D3370" t="s">
        <v>286</v>
      </c>
      <c r="E3370" t="s">
        <v>78</v>
      </c>
      <c r="F3370" t="s">
        <v>6</v>
      </c>
      <c r="M3370" t="b">
        <v>0</v>
      </c>
      <c r="N3370" t="b">
        <v>1</v>
      </c>
      <c r="O3370" t="str">
        <f>_xlfn.XLOOKUP(WB_cost[[#This Row],[Склад]]&amp;WB_cost[[#This Row],[Тип поставки]],StatTbl[Join],StatTbl[Status])</f>
        <v>Игнорируем</v>
      </c>
    </row>
    <row r="3371" spans="4:15" x14ac:dyDescent="0.45">
      <c r="D3371" t="s">
        <v>287</v>
      </c>
      <c r="E3371" t="s">
        <v>78</v>
      </c>
      <c r="F3371" t="s">
        <v>6</v>
      </c>
      <c r="M3371" t="b">
        <v>0</v>
      </c>
      <c r="N3371" t="b">
        <v>1</v>
      </c>
      <c r="O3371" t="str">
        <f>_xlfn.XLOOKUP(WB_cost[[#This Row],[Склад]]&amp;WB_cost[[#This Row],[Тип поставки]],StatTbl[Join],StatTbl[Status])</f>
        <v>Игнорируем</v>
      </c>
    </row>
    <row r="3372" spans="4:15" x14ac:dyDescent="0.45">
      <c r="D3372" t="s">
        <v>288</v>
      </c>
      <c r="E3372" t="s">
        <v>78</v>
      </c>
      <c r="F3372" t="s">
        <v>6</v>
      </c>
      <c r="M3372" t="b">
        <v>0</v>
      </c>
      <c r="N3372" t="b">
        <v>1</v>
      </c>
      <c r="O3372" t="str">
        <f>_xlfn.XLOOKUP(WB_cost[[#This Row],[Склад]]&amp;WB_cost[[#This Row],[Тип поставки]],StatTbl[Join],StatTbl[Status])</f>
        <v>Игнорируем</v>
      </c>
    </row>
    <row r="3373" spans="4:15" x14ac:dyDescent="0.45">
      <c r="D3373" t="s">
        <v>289</v>
      </c>
      <c r="E3373" t="s">
        <v>78</v>
      </c>
      <c r="F3373" t="s">
        <v>6</v>
      </c>
      <c r="M3373" t="b">
        <v>0</v>
      </c>
      <c r="N3373" t="b">
        <v>1</v>
      </c>
      <c r="O3373" t="str">
        <f>_xlfn.XLOOKUP(WB_cost[[#This Row],[Склад]]&amp;WB_cost[[#This Row],[Тип поставки]],StatTbl[Join],StatTbl[Status])</f>
        <v>Игнорируем</v>
      </c>
    </row>
    <row r="3374" spans="4:15" x14ac:dyDescent="0.45">
      <c r="D3374" t="s">
        <v>353</v>
      </c>
      <c r="E3374" t="s">
        <v>78</v>
      </c>
      <c r="F3374" t="s">
        <v>6</v>
      </c>
      <c r="M3374" t="b">
        <v>0</v>
      </c>
      <c r="N3374" t="b">
        <v>1</v>
      </c>
      <c r="O3374" t="str">
        <f>_xlfn.XLOOKUP(WB_cost[[#This Row],[Склад]]&amp;WB_cost[[#This Row],[Тип поставки]],StatTbl[Join],StatTbl[Status])</f>
        <v>Игнорируем</v>
      </c>
    </row>
    <row r="3375" spans="4:15" x14ac:dyDescent="0.45">
      <c r="D3375" t="s">
        <v>354</v>
      </c>
      <c r="E3375" t="s">
        <v>78</v>
      </c>
      <c r="F3375" t="s">
        <v>6</v>
      </c>
      <c r="M3375" t="b">
        <v>0</v>
      </c>
      <c r="N3375" t="b">
        <v>1</v>
      </c>
      <c r="O3375" t="str">
        <f>_xlfn.XLOOKUP(WB_cost[[#This Row],[Склад]]&amp;WB_cost[[#This Row],[Тип поставки]],StatTbl[Join],StatTbl[Status])</f>
        <v>Игнорируем</v>
      </c>
    </row>
    <row r="3376" spans="4:15" x14ac:dyDescent="0.45">
      <c r="D3376" t="s">
        <v>357</v>
      </c>
      <c r="E3376" t="s">
        <v>78</v>
      </c>
      <c r="F3376" t="s">
        <v>6</v>
      </c>
      <c r="M3376" t="b">
        <v>0</v>
      </c>
      <c r="N3376" t="b">
        <v>1</v>
      </c>
      <c r="O3376" t="str">
        <f>_xlfn.XLOOKUP(WB_cost[[#This Row],[Склад]]&amp;WB_cost[[#This Row],[Тип поставки]],StatTbl[Join],StatTbl[Status])</f>
        <v>Игнорируем</v>
      </c>
    </row>
    <row r="3377" spans="4:15" x14ac:dyDescent="0.45">
      <c r="D3377" t="s">
        <v>358</v>
      </c>
      <c r="E3377" t="s">
        <v>78</v>
      </c>
      <c r="F3377" t="s">
        <v>6</v>
      </c>
      <c r="M3377" t="b">
        <v>0</v>
      </c>
      <c r="N3377" t="b">
        <v>1</v>
      </c>
      <c r="O3377" t="str">
        <f>_xlfn.XLOOKUP(WB_cost[[#This Row],[Склад]]&amp;WB_cost[[#This Row],[Тип поставки]],StatTbl[Join],StatTbl[Status])</f>
        <v>Игнорируем</v>
      </c>
    </row>
    <row r="3378" spans="4:15" x14ac:dyDescent="0.45">
      <c r="D3378" t="s">
        <v>359</v>
      </c>
      <c r="E3378" t="s">
        <v>78</v>
      </c>
      <c r="F3378" t="s">
        <v>6</v>
      </c>
      <c r="M3378" t="b">
        <v>0</v>
      </c>
      <c r="N3378" t="b">
        <v>1</v>
      </c>
      <c r="O3378" t="str">
        <f>_xlfn.XLOOKUP(WB_cost[[#This Row],[Склад]]&amp;WB_cost[[#This Row],[Тип поставки]],StatTbl[Join],StatTbl[Status])</f>
        <v>Игнорируем</v>
      </c>
    </row>
    <row r="3379" spans="4:15" x14ac:dyDescent="0.45">
      <c r="D3379" t="s">
        <v>260</v>
      </c>
      <c r="E3379" t="s">
        <v>179</v>
      </c>
      <c r="F3379" t="s">
        <v>107</v>
      </c>
      <c r="G3379" t="s">
        <v>218</v>
      </c>
      <c r="H3379" t="s">
        <v>218</v>
      </c>
      <c r="I3379" t="s">
        <v>341</v>
      </c>
      <c r="J3379" t="s">
        <v>342</v>
      </c>
      <c r="K3379" t="s">
        <v>245</v>
      </c>
      <c r="L3379" t="s">
        <v>245</v>
      </c>
      <c r="M3379" t="b">
        <v>1</v>
      </c>
      <c r="N3379" t="b">
        <v>0</v>
      </c>
      <c r="O3379" t="str">
        <f>_xlfn.XLOOKUP(WB_cost[[#This Row],[Склад]]&amp;WB_cost[[#This Row],[Тип поставки]],StatTbl[Join],StatTbl[Status])</f>
        <v>Игнорируем</v>
      </c>
    </row>
    <row r="3380" spans="4:15" x14ac:dyDescent="0.45">
      <c r="D3380" t="s">
        <v>261</v>
      </c>
      <c r="E3380" t="s">
        <v>179</v>
      </c>
      <c r="F3380" t="s">
        <v>107</v>
      </c>
      <c r="G3380" t="s">
        <v>218</v>
      </c>
      <c r="H3380" t="s">
        <v>218</v>
      </c>
      <c r="I3380" t="s">
        <v>341</v>
      </c>
      <c r="J3380" t="s">
        <v>342</v>
      </c>
      <c r="K3380" t="s">
        <v>245</v>
      </c>
      <c r="L3380" t="s">
        <v>245</v>
      </c>
      <c r="M3380" t="b">
        <v>1</v>
      </c>
      <c r="N3380" t="b">
        <v>0</v>
      </c>
      <c r="O3380" t="str">
        <f>_xlfn.XLOOKUP(WB_cost[[#This Row],[Склад]]&amp;WB_cost[[#This Row],[Тип поставки]],StatTbl[Join],StatTbl[Status])</f>
        <v>Игнорируем</v>
      </c>
    </row>
    <row r="3381" spans="4:15" x14ac:dyDescent="0.45">
      <c r="D3381" t="s">
        <v>262</v>
      </c>
      <c r="E3381" t="s">
        <v>179</v>
      </c>
      <c r="F3381" t="s">
        <v>107</v>
      </c>
      <c r="G3381" t="s">
        <v>218</v>
      </c>
      <c r="H3381" t="s">
        <v>218</v>
      </c>
      <c r="I3381" t="s">
        <v>341</v>
      </c>
      <c r="J3381" t="s">
        <v>342</v>
      </c>
      <c r="K3381" t="s">
        <v>245</v>
      </c>
      <c r="L3381" t="s">
        <v>245</v>
      </c>
      <c r="M3381" t="b">
        <v>1</v>
      </c>
      <c r="N3381" t="b">
        <v>0</v>
      </c>
      <c r="O3381" t="str">
        <f>_xlfn.XLOOKUP(WB_cost[[#This Row],[Склад]]&amp;WB_cost[[#This Row],[Тип поставки]],StatTbl[Join],StatTbl[Status])</f>
        <v>Игнорируем</v>
      </c>
    </row>
    <row r="3382" spans="4:15" x14ac:dyDescent="0.45">
      <c r="D3382" t="s">
        <v>263</v>
      </c>
      <c r="E3382" t="s">
        <v>179</v>
      </c>
      <c r="F3382" t="s">
        <v>107</v>
      </c>
      <c r="G3382" t="s">
        <v>218</v>
      </c>
      <c r="H3382" t="s">
        <v>218</v>
      </c>
      <c r="I3382" t="s">
        <v>341</v>
      </c>
      <c r="J3382" t="s">
        <v>342</v>
      </c>
      <c r="K3382" t="s">
        <v>245</v>
      </c>
      <c r="L3382" t="s">
        <v>245</v>
      </c>
      <c r="M3382" t="b">
        <v>1</v>
      </c>
      <c r="N3382" t="b">
        <v>0</v>
      </c>
      <c r="O3382" t="str">
        <f>_xlfn.XLOOKUP(WB_cost[[#This Row],[Склад]]&amp;WB_cost[[#This Row],[Тип поставки]],StatTbl[Join],StatTbl[Status])</f>
        <v>Игнорируем</v>
      </c>
    </row>
    <row r="3383" spans="4:15" x14ac:dyDescent="0.45">
      <c r="D3383" t="s">
        <v>264</v>
      </c>
      <c r="E3383" t="s">
        <v>179</v>
      </c>
      <c r="F3383" t="s">
        <v>107</v>
      </c>
      <c r="G3383" t="s">
        <v>218</v>
      </c>
      <c r="H3383" t="s">
        <v>218</v>
      </c>
      <c r="I3383" t="s">
        <v>341</v>
      </c>
      <c r="J3383" t="s">
        <v>342</v>
      </c>
      <c r="K3383" t="s">
        <v>245</v>
      </c>
      <c r="L3383" t="s">
        <v>245</v>
      </c>
      <c r="M3383" t="b">
        <v>1</v>
      </c>
      <c r="N3383" t="b">
        <v>0</v>
      </c>
      <c r="O3383" t="str">
        <f>_xlfn.XLOOKUP(WB_cost[[#This Row],[Склад]]&amp;WB_cost[[#This Row],[Тип поставки]],StatTbl[Join],StatTbl[Status])</f>
        <v>Игнорируем</v>
      </c>
    </row>
    <row r="3384" spans="4:15" x14ac:dyDescent="0.45">
      <c r="D3384" t="s">
        <v>285</v>
      </c>
      <c r="E3384" t="s">
        <v>179</v>
      </c>
      <c r="F3384" t="s">
        <v>107</v>
      </c>
      <c r="G3384" t="s">
        <v>218</v>
      </c>
      <c r="H3384" t="s">
        <v>218</v>
      </c>
      <c r="I3384" t="s">
        <v>341</v>
      </c>
      <c r="J3384" t="s">
        <v>342</v>
      </c>
      <c r="K3384" t="s">
        <v>245</v>
      </c>
      <c r="L3384" t="s">
        <v>245</v>
      </c>
      <c r="M3384" t="b">
        <v>1</v>
      </c>
      <c r="N3384" t="b">
        <v>0</v>
      </c>
      <c r="O3384" t="str">
        <f>_xlfn.XLOOKUP(WB_cost[[#This Row],[Склад]]&amp;WB_cost[[#This Row],[Тип поставки]],StatTbl[Join],StatTbl[Status])</f>
        <v>Игнорируем</v>
      </c>
    </row>
    <row r="3385" spans="4:15" x14ac:dyDescent="0.45">
      <c r="D3385" t="s">
        <v>286</v>
      </c>
      <c r="E3385" t="s">
        <v>179</v>
      </c>
      <c r="F3385" t="s">
        <v>107</v>
      </c>
      <c r="G3385" t="s">
        <v>218</v>
      </c>
      <c r="H3385" t="s">
        <v>218</v>
      </c>
      <c r="I3385" t="s">
        <v>341</v>
      </c>
      <c r="J3385" t="s">
        <v>342</v>
      </c>
      <c r="K3385" t="s">
        <v>245</v>
      </c>
      <c r="L3385" t="s">
        <v>245</v>
      </c>
      <c r="M3385" t="b">
        <v>1</v>
      </c>
      <c r="N3385" t="b">
        <v>0</v>
      </c>
      <c r="O3385" t="str">
        <f>_xlfn.XLOOKUP(WB_cost[[#This Row],[Склад]]&amp;WB_cost[[#This Row],[Тип поставки]],StatTbl[Join],StatTbl[Status])</f>
        <v>Игнорируем</v>
      </c>
    </row>
    <row r="3386" spans="4:15" x14ac:dyDescent="0.45">
      <c r="D3386" t="s">
        <v>287</v>
      </c>
      <c r="E3386" t="s">
        <v>179</v>
      </c>
      <c r="F3386" t="s">
        <v>107</v>
      </c>
      <c r="G3386" t="s">
        <v>218</v>
      </c>
      <c r="H3386" t="s">
        <v>218</v>
      </c>
      <c r="I3386" t="s">
        <v>341</v>
      </c>
      <c r="J3386" t="s">
        <v>342</v>
      </c>
      <c r="K3386" t="s">
        <v>245</v>
      </c>
      <c r="L3386" t="s">
        <v>245</v>
      </c>
      <c r="M3386" t="b">
        <v>1</v>
      </c>
      <c r="N3386" t="b">
        <v>0</v>
      </c>
      <c r="O3386" t="str">
        <f>_xlfn.XLOOKUP(WB_cost[[#This Row],[Склад]]&amp;WB_cost[[#This Row],[Тип поставки]],StatTbl[Join],StatTbl[Status])</f>
        <v>Игнорируем</v>
      </c>
    </row>
    <row r="3387" spans="4:15" x14ac:dyDescent="0.45">
      <c r="D3387" t="s">
        <v>288</v>
      </c>
      <c r="E3387" t="s">
        <v>179</v>
      </c>
      <c r="F3387" t="s">
        <v>107</v>
      </c>
      <c r="G3387" t="s">
        <v>218</v>
      </c>
      <c r="H3387" t="s">
        <v>218</v>
      </c>
      <c r="I3387" t="s">
        <v>341</v>
      </c>
      <c r="J3387" t="s">
        <v>342</v>
      </c>
      <c r="K3387" t="s">
        <v>245</v>
      </c>
      <c r="L3387" t="s">
        <v>245</v>
      </c>
      <c r="M3387" t="b">
        <v>1</v>
      </c>
      <c r="N3387" t="b">
        <v>0</v>
      </c>
      <c r="O3387" t="str">
        <f>_xlfn.XLOOKUP(WB_cost[[#This Row],[Склад]]&amp;WB_cost[[#This Row],[Тип поставки]],StatTbl[Join],StatTbl[Status])</f>
        <v>Игнорируем</v>
      </c>
    </row>
    <row r="3388" spans="4:15" x14ac:dyDescent="0.45">
      <c r="D3388" t="s">
        <v>289</v>
      </c>
      <c r="E3388" t="s">
        <v>179</v>
      </c>
      <c r="F3388" t="s">
        <v>107</v>
      </c>
      <c r="G3388" t="s">
        <v>218</v>
      </c>
      <c r="H3388" t="s">
        <v>218</v>
      </c>
      <c r="I3388" t="s">
        <v>341</v>
      </c>
      <c r="J3388" t="s">
        <v>342</v>
      </c>
      <c r="K3388" t="s">
        <v>245</v>
      </c>
      <c r="L3388" t="s">
        <v>245</v>
      </c>
      <c r="M3388" t="b">
        <v>1</v>
      </c>
      <c r="N3388" t="b">
        <v>0</v>
      </c>
      <c r="O3388" t="str">
        <f>_xlfn.XLOOKUP(WB_cost[[#This Row],[Склад]]&amp;WB_cost[[#This Row],[Тип поставки]],StatTbl[Join],StatTbl[Status])</f>
        <v>Игнорируем</v>
      </c>
    </row>
    <row r="3389" spans="4:15" x14ac:dyDescent="0.45">
      <c r="D3389" t="s">
        <v>353</v>
      </c>
      <c r="E3389" t="s">
        <v>179</v>
      </c>
      <c r="F3389" t="s">
        <v>107</v>
      </c>
      <c r="G3389" t="s">
        <v>218</v>
      </c>
      <c r="H3389" t="s">
        <v>218</v>
      </c>
      <c r="I3389" t="s">
        <v>341</v>
      </c>
      <c r="J3389" t="s">
        <v>342</v>
      </c>
      <c r="K3389" t="s">
        <v>245</v>
      </c>
      <c r="L3389" t="s">
        <v>245</v>
      </c>
      <c r="M3389" t="b">
        <v>1</v>
      </c>
      <c r="N3389" t="b">
        <v>0</v>
      </c>
      <c r="O3389" t="str">
        <f>_xlfn.XLOOKUP(WB_cost[[#This Row],[Склад]]&amp;WB_cost[[#This Row],[Тип поставки]],StatTbl[Join],StatTbl[Status])</f>
        <v>Игнорируем</v>
      </c>
    </row>
    <row r="3390" spans="4:15" x14ac:dyDescent="0.45">
      <c r="D3390" t="s">
        <v>354</v>
      </c>
      <c r="E3390" t="s">
        <v>179</v>
      </c>
      <c r="F3390" t="s">
        <v>107</v>
      </c>
      <c r="G3390" t="s">
        <v>218</v>
      </c>
      <c r="H3390" t="s">
        <v>218</v>
      </c>
      <c r="I3390" t="s">
        <v>341</v>
      </c>
      <c r="J3390" t="s">
        <v>342</v>
      </c>
      <c r="K3390" t="s">
        <v>245</v>
      </c>
      <c r="L3390" t="s">
        <v>245</v>
      </c>
      <c r="M3390" t="b">
        <v>1</v>
      </c>
      <c r="N3390" t="b">
        <v>0</v>
      </c>
      <c r="O3390" t="str">
        <f>_xlfn.XLOOKUP(WB_cost[[#This Row],[Склад]]&amp;WB_cost[[#This Row],[Тип поставки]],StatTbl[Join],StatTbl[Status])</f>
        <v>Игнорируем</v>
      </c>
    </row>
    <row r="3391" spans="4:15" x14ac:dyDescent="0.45">
      <c r="D3391" t="s">
        <v>357</v>
      </c>
      <c r="E3391" t="s">
        <v>179</v>
      </c>
      <c r="F3391" t="s">
        <v>107</v>
      </c>
      <c r="G3391" t="s">
        <v>218</v>
      </c>
      <c r="H3391" t="s">
        <v>218</v>
      </c>
      <c r="I3391" t="s">
        <v>341</v>
      </c>
      <c r="J3391" t="s">
        <v>342</v>
      </c>
      <c r="K3391" t="s">
        <v>245</v>
      </c>
      <c r="L3391" t="s">
        <v>245</v>
      </c>
      <c r="M3391" t="b">
        <v>1</v>
      </c>
      <c r="N3391" t="b">
        <v>0</v>
      </c>
      <c r="O3391" t="str">
        <f>_xlfn.XLOOKUP(WB_cost[[#This Row],[Склад]]&amp;WB_cost[[#This Row],[Тип поставки]],StatTbl[Join],StatTbl[Status])</f>
        <v>Игнорируем</v>
      </c>
    </row>
    <row r="3392" spans="4:15" x14ac:dyDescent="0.45">
      <c r="D3392" t="s">
        <v>358</v>
      </c>
      <c r="E3392" t="s">
        <v>179</v>
      </c>
      <c r="F3392" t="s">
        <v>107</v>
      </c>
      <c r="G3392" t="s">
        <v>218</v>
      </c>
      <c r="H3392" t="s">
        <v>218</v>
      </c>
      <c r="I3392" t="s">
        <v>341</v>
      </c>
      <c r="J3392" t="s">
        <v>342</v>
      </c>
      <c r="K3392" t="s">
        <v>245</v>
      </c>
      <c r="L3392" t="s">
        <v>245</v>
      </c>
      <c r="M3392" t="b">
        <v>1</v>
      </c>
      <c r="N3392" t="b">
        <v>0</v>
      </c>
      <c r="O3392" t="str">
        <f>_xlfn.XLOOKUP(WB_cost[[#This Row],[Склад]]&amp;WB_cost[[#This Row],[Тип поставки]],StatTbl[Join],StatTbl[Status])</f>
        <v>Игнорируем</v>
      </c>
    </row>
    <row r="3393" spans="4:15" x14ac:dyDescent="0.45">
      <c r="D3393" t="s">
        <v>359</v>
      </c>
      <c r="E3393" t="s">
        <v>179</v>
      </c>
      <c r="F3393" t="s">
        <v>107</v>
      </c>
      <c r="G3393" t="s">
        <v>218</v>
      </c>
      <c r="H3393" t="s">
        <v>218</v>
      </c>
      <c r="I3393" t="s">
        <v>341</v>
      </c>
      <c r="J3393" t="s">
        <v>342</v>
      </c>
      <c r="K3393" t="s">
        <v>245</v>
      </c>
      <c r="L3393" t="s">
        <v>245</v>
      </c>
      <c r="M3393" t="b">
        <v>1</v>
      </c>
      <c r="N3393" t="b">
        <v>0</v>
      </c>
      <c r="O3393" t="str">
        <f>_xlfn.XLOOKUP(WB_cost[[#This Row],[Склад]]&amp;WB_cost[[#This Row],[Тип поставки]],StatTbl[Join],StatTbl[Status])</f>
        <v>Игнорируем</v>
      </c>
    </row>
    <row r="3394" spans="4:15" x14ac:dyDescent="0.45">
      <c r="D3394" t="s">
        <v>260</v>
      </c>
      <c r="E3394" t="s">
        <v>179</v>
      </c>
      <c r="F3394" t="s">
        <v>108</v>
      </c>
      <c r="M3394" t="b">
        <v>1</v>
      </c>
      <c r="N3394" t="b">
        <v>1</v>
      </c>
      <c r="O3394" t="str">
        <f>_xlfn.XLOOKUP(WB_cost[[#This Row],[Склад]]&amp;WB_cost[[#This Row],[Тип поставки]],StatTbl[Join],StatTbl[Status])</f>
        <v>Игнорируем</v>
      </c>
    </row>
    <row r="3395" spans="4:15" x14ac:dyDescent="0.45">
      <c r="D3395" t="s">
        <v>261</v>
      </c>
      <c r="E3395" t="s">
        <v>179</v>
      </c>
      <c r="F3395" t="s">
        <v>108</v>
      </c>
      <c r="M3395" t="b">
        <v>1</v>
      </c>
      <c r="N3395" t="b">
        <v>1</v>
      </c>
      <c r="O3395" t="str">
        <f>_xlfn.XLOOKUP(WB_cost[[#This Row],[Склад]]&amp;WB_cost[[#This Row],[Тип поставки]],StatTbl[Join],StatTbl[Status])</f>
        <v>Игнорируем</v>
      </c>
    </row>
    <row r="3396" spans="4:15" x14ac:dyDescent="0.45">
      <c r="D3396" t="s">
        <v>262</v>
      </c>
      <c r="E3396" t="s">
        <v>179</v>
      </c>
      <c r="F3396" t="s">
        <v>108</v>
      </c>
      <c r="M3396" t="b">
        <v>1</v>
      </c>
      <c r="N3396" t="b">
        <v>1</v>
      </c>
      <c r="O3396" t="str">
        <f>_xlfn.XLOOKUP(WB_cost[[#This Row],[Склад]]&amp;WB_cost[[#This Row],[Тип поставки]],StatTbl[Join],StatTbl[Status])</f>
        <v>Игнорируем</v>
      </c>
    </row>
    <row r="3397" spans="4:15" x14ac:dyDescent="0.45">
      <c r="D3397" t="s">
        <v>263</v>
      </c>
      <c r="E3397" t="s">
        <v>179</v>
      </c>
      <c r="F3397" t="s">
        <v>108</v>
      </c>
      <c r="M3397" t="b">
        <v>1</v>
      </c>
      <c r="N3397" t="b">
        <v>1</v>
      </c>
      <c r="O3397" t="str">
        <f>_xlfn.XLOOKUP(WB_cost[[#This Row],[Склад]]&amp;WB_cost[[#This Row],[Тип поставки]],StatTbl[Join],StatTbl[Status])</f>
        <v>Игнорируем</v>
      </c>
    </row>
    <row r="3398" spans="4:15" x14ac:dyDescent="0.45">
      <c r="D3398" t="s">
        <v>264</v>
      </c>
      <c r="E3398" t="s">
        <v>179</v>
      </c>
      <c r="F3398" t="s">
        <v>108</v>
      </c>
      <c r="M3398" t="b">
        <v>1</v>
      </c>
      <c r="N3398" t="b">
        <v>1</v>
      </c>
      <c r="O3398" t="str">
        <f>_xlfn.XLOOKUP(WB_cost[[#This Row],[Склад]]&amp;WB_cost[[#This Row],[Тип поставки]],StatTbl[Join],StatTbl[Status])</f>
        <v>Игнорируем</v>
      </c>
    </row>
    <row r="3399" spans="4:15" x14ac:dyDescent="0.45">
      <c r="D3399" t="s">
        <v>285</v>
      </c>
      <c r="E3399" t="s">
        <v>179</v>
      </c>
      <c r="F3399" t="s">
        <v>108</v>
      </c>
      <c r="M3399" t="b">
        <v>1</v>
      </c>
      <c r="N3399" t="b">
        <v>1</v>
      </c>
      <c r="O3399" t="str">
        <f>_xlfn.XLOOKUP(WB_cost[[#This Row],[Склад]]&amp;WB_cost[[#This Row],[Тип поставки]],StatTbl[Join],StatTbl[Status])</f>
        <v>Игнорируем</v>
      </c>
    </row>
    <row r="3400" spans="4:15" x14ac:dyDescent="0.45">
      <c r="D3400" t="s">
        <v>286</v>
      </c>
      <c r="E3400" t="s">
        <v>179</v>
      </c>
      <c r="F3400" t="s">
        <v>108</v>
      </c>
      <c r="M3400" t="b">
        <v>1</v>
      </c>
      <c r="N3400" t="b">
        <v>1</v>
      </c>
      <c r="O3400" t="str">
        <f>_xlfn.XLOOKUP(WB_cost[[#This Row],[Склад]]&amp;WB_cost[[#This Row],[Тип поставки]],StatTbl[Join],StatTbl[Status])</f>
        <v>Игнорируем</v>
      </c>
    </row>
    <row r="3401" spans="4:15" x14ac:dyDescent="0.45">
      <c r="D3401" t="s">
        <v>287</v>
      </c>
      <c r="E3401" t="s">
        <v>179</v>
      </c>
      <c r="F3401" t="s">
        <v>108</v>
      </c>
      <c r="M3401" t="b">
        <v>1</v>
      </c>
      <c r="N3401" t="b">
        <v>1</v>
      </c>
      <c r="O3401" t="str">
        <f>_xlfn.XLOOKUP(WB_cost[[#This Row],[Склад]]&amp;WB_cost[[#This Row],[Тип поставки]],StatTbl[Join],StatTbl[Status])</f>
        <v>Игнорируем</v>
      </c>
    </row>
    <row r="3402" spans="4:15" x14ac:dyDescent="0.45">
      <c r="D3402" t="s">
        <v>288</v>
      </c>
      <c r="E3402" t="s">
        <v>179</v>
      </c>
      <c r="F3402" t="s">
        <v>108</v>
      </c>
      <c r="M3402" t="b">
        <v>1</v>
      </c>
      <c r="N3402" t="b">
        <v>1</v>
      </c>
      <c r="O3402" t="str">
        <f>_xlfn.XLOOKUP(WB_cost[[#This Row],[Склад]]&amp;WB_cost[[#This Row],[Тип поставки]],StatTbl[Join],StatTbl[Status])</f>
        <v>Игнорируем</v>
      </c>
    </row>
    <row r="3403" spans="4:15" x14ac:dyDescent="0.45">
      <c r="D3403" t="s">
        <v>289</v>
      </c>
      <c r="E3403" t="s">
        <v>179</v>
      </c>
      <c r="F3403" t="s">
        <v>108</v>
      </c>
      <c r="M3403" t="b">
        <v>1</v>
      </c>
      <c r="N3403" t="b">
        <v>1</v>
      </c>
      <c r="O3403" t="str">
        <f>_xlfn.XLOOKUP(WB_cost[[#This Row],[Склад]]&amp;WB_cost[[#This Row],[Тип поставки]],StatTbl[Join],StatTbl[Status])</f>
        <v>Игнорируем</v>
      </c>
    </row>
    <row r="3404" spans="4:15" x14ac:dyDescent="0.45">
      <c r="D3404" t="s">
        <v>353</v>
      </c>
      <c r="E3404" t="s">
        <v>179</v>
      </c>
      <c r="F3404" t="s">
        <v>108</v>
      </c>
      <c r="M3404" t="b">
        <v>1</v>
      </c>
      <c r="N3404" t="b">
        <v>1</v>
      </c>
      <c r="O3404" t="str">
        <f>_xlfn.XLOOKUP(WB_cost[[#This Row],[Склад]]&amp;WB_cost[[#This Row],[Тип поставки]],StatTbl[Join],StatTbl[Status])</f>
        <v>Игнорируем</v>
      </c>
    </row>
    <row r="3405" spans="4:15" x14ac:dyDescent="0.45">
      <c r="D3405" t="s">
        <v>354</v>
      </c>
      <c r="E3405" t="s">
        <v>179</v>
      </c>
      <c r="F3405" t="s">
        <v>108</v>
      </c>
      <c r="M3405" t="b">
        <v>1</v>
      </c>
      <c r="N3405" t="b">
        <v>1</v>
      </c>
      <c r="O3405" t="str">
        <f>_xlfn.XLOOKUP(WB_cost[[#This Row],[Склад]]&amp;WB_cost[[#This Row],[Тип поставки]],StatTbl[Join],StatTbl[Status])</f>
        <v>Игнорируем</v>
      </c>
    </row>
    <row r="3406" spans="4:15" x14ac:dyDescent="0.45">
      <c r="D3406" t="s">
        <v>357</v>
      </c>
      <c r="E3406" t="s">
        <v>179</v>
      </c>
      <c r="F3406" t="s">
        <v>108</v>
      </c>
      <c r="M3406" t="b">
        <v>1</v>
      </c>
      <c r="N3406" t="b">
        <v>1</v>
      </c>
      <c r="O3406" t="str">
        <f>_xlfn.XLOOKUP(WB_cost[[#This Row],[Склад]]&amp;WB_cost[[#This Row],[Тип поставки]],StatTbl[Join],StatTbl[Status])</f>
        <v>Игнорируем</v>
      </c>
    </row>
    <row r="3407" spans="4:15" x14ac:dyDescent="0.45">
      <c r="D3407" t="s">
        <v>358</v>
      </c>
      <c r="E3407" t="s">
        <v>179</v>
      </c>
      <c r="F3407" t="s">
        <v>108</v>
      </c>
      <c r="M3407" t="b">
        <v>1</v>
      </c>
      <c r="N3407" t="b">
        <v>1</v>
      </c>
      <c r="O3407" t="str">
        <f>_xlfn.XLOOKUP(WB_cost[[#This Row],[Склад]]&amp;WB_cost[[#This Row],[Тип поставки]],StatTbl[Join],StatTbl[Status])</f>
        <v>Игнорируем</v>
      </c>
    </row>
    <row r="3408" spans="4:15" x14ac:dyDescent="0.45">
      <c r="D3408" t="s">
        <v>359</v>
      </c>
      <c r="E3408" t="s">
        <v>179</v>
      </c>
      <c r="F3408" t="s">
        <v>108</v>
      </c>
      <c r="M3408" t="b">
        <v>1</v>
      </c>
      <c r="N3408" t="b">
        <v>1</v>
      </c>
      <c r="O3408" t="str">
        <f>_xlfn.XLOOKUP(WB_cost[[#This Row],[Склад]]&amp;WB_cost[[#This Row],[Тип поставки]],StatTbl[Join],StatTbl[Status])</f>
        <v>Игнорируем</v>
      </c>
    </row>
    <row r="3409" spans="4:15" x14ac:dyDescent="0.45">
      <c r="D3409" t="s">
        <v>260</v>
      </c>
      <c r="E3409" t="s">
        <v>179</v>
      </c>
      <c r="F3409" t="s">
        <v>6</v>
      </c>
      <c r="G3409" t="s">
        <v>218</v>
      </c>
      <c r="H3409" t="s">
        <v>218</v>
      </c>
      <c r="I3409" t="s">
        <v>341</v>
      </c>
      <c r="J3409" t="s">
        <v>342</v>
      </c>
      <c r="K3409" t="s">
        <v>245</v>
      </c>
      <c r="L3409" t="s">
        <v>245</v>
      </c>
      <c r="M3409" t="b">
        <v>0</v>
      </c>
      <c r="N3409" t="b">
        <v>0</v>
      </c>
      <c r="O3409" t="str">
        <f>_xlfn.XLOOKUP(WB_cost[[#This Row],[Склад]]&amp;WB_cost[[#This Row],[Тип поставки]],StatTbl[Join],StatTbl[Status])</f>
        <v>Игнорируем</v>
      </c>
    </row>
    <row r="3410" spans="4:15" x14ac:dyDescent="0.45">
      <c r="D3410" t="s">
        <v>261</v>
      </c>
      <c r="E3410" t="s">
        <v>179</v>
      </c>
      <c r="F3410" t="s">
        <v>6</v>
      </c>
      <c r="G3410" t="s">
        <v>218</v>
      </c>
      <c r="H3410" t="s">
        <v>218</v>
      </c>
      <c r="I3410" t="s">
        <v>341</v>
      </c>
      <c r="J3410" t="s">
        <v>342</v>
      </c>
      <c r="K3410" t="s">
        <v>245</v>
      </c>
      <c r="L3410" t="s">
        <v>245</v>
      </c>
      <c r="M3410" t="b">
        <v>0</v>
      </c>
      <c r="N3410" t="b">
        <v>0</v>
      </c>
      <c r="O3410" t="str">
        <f>_xlfn.XLOOKUP(WB_cost[[#This Row],[Склад]]&amp;WB_cost[[#This Row],[Тип поставки]],StatTbl[Join],StatTbl[Status])</f>
        <v>Игнорируем</v>
      </c>
    </row>
    <row r="3411" spans="4:15" x14ac:dyDescent="0.45">
      <c r="D3411" t="s">
        <v>262</v>
      </c>
      <c r="E3411" t="s">
        <v>179</v>
      </c>
      <c r="F3411" t="s">
        <v>6</v>
      </c>
      <c r="G3411" t="s">
        <v>218</v>
      </c>
      <c r="H3411" t="s">
        <v>218</v>
      </c>
      <c r="I3411" t="s">
        <v>341</v>
      </c>
      <c r="J3411" t="s">
        <v>342</v>
      </c>
      <c r="K3411" t="s">
        <v>245</v>
      </c>
      <c r="L3411" t="s">
        <v>245</v>
      </c>
      <c r="M3411" t="b">
        <v>0</v>
      </c>
      <c r="N3411" t="b">
        <v>0</v>
      </c>
      <c r="O3411" t="str">
        <f>_xlfn.XLOOKUP(WB_cost[[#This Row],[Склад]]&amp;WB_cost[[#This Row],[Тип поставки]],StatTbl[Join],StatTbl[Status])</f>
        <v>Игнорируем</v>
      </c>
    </row>
    <row r="3412" spans="4:15" x14ac:dyDescent="0.45">
      <c r="D3412" t="s">
        <v>263</v>
      </c>
      <c r="E3412" t="s">
        <v>179</v>
      </c>
      <c r="F3412" t="s">
        <v>6</v>
      </c>
      <c r="G3412" t="s">
        <v>218</v>
      </c>
      <c r="H3412" t="s">
        <v>218</v>
      </c>
      <c r="I3412" t="s">
        <v>341</v>
      </c>
      <c r="J3412" t="s">
        <v>342</v>
      </c>
      <c r="K3412" t="s">
        <v>245</v>
      </c>
      <c r="L3412" t="s">
        <v>245</v>
      </c>
      <c r="M3412" t="b">
        <v>0</v>
      </c>
      <c r="N3412" t="b">
        <v>0</v>
      </c>
      <c r="O3412" t="str">
        <f>_xlfn.XLOOKUP(WB_cost[[#This Row],[Склад]]&amp;WB_cost[[#This Row],[Тип поставки]],StatTbl[Join],StatTbl[Status])</f>
        <v>Игнорируем</v>
      </c>
    </row>
    <row r="3413" spans="4:15" x14ac:dyDescent="0.45">
      <c r="D3413" t="s">
        <v>264</v>
      </c>
      <c r="E3413" t="s">
        <v>179</v>
      </c>
      <c r="F3413" t="s">
        <v>6</v>
      </c>
      <c r="G3413" t="s">
        <v>218</v>
      </c>
      <c r="H3413" t="s">
        <v>218</v>
      </c>
      <c r="I3413" t="s">
        <v>341</v>
      </c>
      <c r="J3413" t="s">
        <v>342</v>
      </c>
      <c r="K3413" t="s">
        <v>245</v>
      </c>
      <c r="L3413" t="s">
        <v>245</v>
      </c>
      <c r="M3413" t="b">
        <v>0</v>
      </c>
      <c r="N3413" t="b">
        <v>0</v>
      </c>
      <c r="O3413" t="str">
        <f>_xlfn.XLOOKUP(WB_cost[[#This Row],[Склад]]&amp;WB_cost[[#This Row],[Тип поставки]],StatTbl[Join],StatTbl[Status])</f>
        <v>Игнорируем</v>
      </c>
    </row>
    <row r="3414" spans="4:15" x14ac:dyDescent="0.45">
      <c r="D3414" t="s">
        <v>285</v>
      </c>
      <c r="E3414" t="s">
        <v>179</v>
      </c>
      <c r="F3414" t="s">
        <v>6</v>
      </c>
      <c r="G3414" t="s">
        <v>218</v>
      </c>
      <c r="H3414" t="s">
        <v>218</v>
      </c>
      <c r="I3414" t="s">
        <v>341</v>
      </c>
      <c r="J3414" t="s">
        <v>342</v>
      </c>
      <c r="K3414" t="s">
        <v>245</v>
      </c>
      <c r="L3414" t="s">
        <v>245</v>
      </c>
      <c r="M3414" t="b">
        <v>0</v>
      </c>
      <c r="N3414" t="b">
        <v>0</v>
      </c>
      <c r="O3414" t="str">
        <f>_xlfn.XLOOKUP(WB_cost[[#This Row],[Склад]]&amp;WB_cost[[#This Row],[Тип поставки]],StatTbl[Join],StatTbl[Status])</f>
        <v>Игнорируем</v>
      </c>
    </row>
    <row r="3415" spans="4:15" x14ac:dyDescent="0.45">
      <c r="D3415" t="s">
        <v>286</v>
      </c>
      <c r="E3415" t="s">
        <v>179</v>
      </c>
      <c r="F3415" t="s">
        <v>6</v>
      </c>
      <c r="G3415" t="s">
        <v>218</v>
      </c>
      <c r="H3415" t="s">
        <v>218</v>
      </c>
      <c r="I3415" t="s">
        <v>341</v>
      </c>
      <c r="J3415" t="s">
        <v>342</v>
      </c>
      <c r="K3415" t="s">
        <v>245</v>
      </c>
      <c r="L3415" t="s">
        <v>245</v>
      </c>
      <c r="M3415" t="b">
        <v>0</v>
      </c>
      <c r="N3415" t="b">
        <v>0</v>
      </c>
      <c r="O3415" t="str">
        <f>_xlfn.XLOOKUP(WB_cost[[#This Row],[Склад]]&amp;WB_cost[[#This Row],[Тип поставки]],StatTbl[Join],StatTbl[Status])</f>
        <v>Игнорируем</v>
      </c>
    </row>
    <row r="3416" spans="4:15" x14ac:dyDescent="0.45">
      <c r="D3416" t="s">
        <v>287</v>
      </c>
      <c r="E3416" t="s">
        <v>179</v>
      </c>
      <c r="F3416" t="s">
        <v>6</v>
      </c>
      <c r="G3416" t="s">
        <v>218</v>
      </c>
      <c r="H3416" t="s">
        <v>218</v>
      </c>
      <c r="I3416" t="s">
        <v>341</v>
      </c>
      <c r="J3416" t="s">
        <v>342</v>
      </c>
      <c r="K3416" t="s">
        <v>245</v>
      </c>
      <c r="L3416" t="s">
        <v>245</v>
      </c>
      <c r="M3416" t="b">
        <v>0</v>
      </c>
      <c r="N3416" t="b">
        <v>0</v>
      </c>
      <c r="O3416" t="str">
        <f>_xlfn.XLOOKUP(WB_cost[[#This Row],[Склад]]&amp;WB_cost[[#This Row],[Тип поставки]],StatTbl[Join],StatTbl[Status])</f>
        <v>Игнорируем</v>
      </c>
    </row>
    <row r="3417" spans="4:15" x14ac:dyDescent="0.45">
      <c r="D3417" t="s">
        <v>288</v>
      </c>
      <c r="E3417" t="s">
        <v>179</v>
      </c>
      <c r="F3417" t="s">
        <v>6</v>
      </c>
      <c r="G3417" t="s">
        <v>218</v>
      </c>
      <c r="H3417" t="s">
        <v>218</v>
      </c>
      <c r="I3417" t="s">
        <v>341</v>
      </c>
      <c r="J3417" t="s">
        <v>342</v>
      </c>
      <c r="K3417" t="s">
        <v>245</v>
      </c>
      <c r="L3417" t="s">
        <v>245</v>
      </c>
      <c r="M3417" t="b">
        <v>0</v>
      </c>
      <c r="N3417" t="b">
        <v>0</v>
      </c>
      <c r="O3417" t="str">
        <f>_xlfn.XLOOKUP(WB_cost[[#This Row],[Склад]]&amp;WB_cost[[#This Row],[Тип поставки]],StatTbl[Join],StatTbl[Status])</f>
        <v>Игнорируем</v>
      </c>
    </row>
    <row r="3418" spans="4:15" x14ac:dyDescent="0.45">
      <c r="D3418" t="s">
        <v>289</v>
      </c>
      <c r="E3418" t="s">
        <v>179</v>
      </c>
      <c r="F3418" t="s">
        <v>6</v>
      </c>
      <c r="G3418" t="s">
        <v>218</v>
      </c>
      <c r="H3418" t="s">
        <v>218</v>
      </c>
      <c r="I3418" t="s">
        <v>341</v>
      </c>
      <c r="J3418" t="s">
        <v>342</v>
      </c>
      <c r="K3418" t="s">
        <v>245</v>
      </c>
      <c r="L3418" t="s">
        <v>245</v>
      </c>
      <c r="M3418" t="b">
        <v>0</v>
      </c>
      <c r="N3418" t="b">
        <v>0</v>
      </c>
      <c r="O3418" t="str">
        <f>_xlfn.XLOOKUP(WB_cost[[#This Row],[Склад]]&amp;WB_cost[[#This Row],[Тип поставки]],StatTbl[Join],StatTbl[Status])</f>
        <v>Игнорируем</v>
      </c>
    </row>
    <row r="3419" spans="4:15" x14ac:dyDescent="0.45">
      <c r="D3419" t="s">
        <v>353</v>
      </c>
      <c r="E3419" t="s">
        <v>179</v>
      </c>
      <c r="F3419" t="s">
        <v>6</v>
      </c>
      <c r="G3419" t="s">
        <v>218</v>
      </c>
      <c r="H3419" t="s">
        <v>218</v>
      </c>
      <c r="I3419" t="s">
        <v>341</v>
      </c>
      <c r="J3419" t="s">
        <v>342</v>
      </c>
      <c r="K3419" t="s">
        <v>245</v>
      </c>
      <c r="L3419" t="s">
        <v>245</v>
      </c>
      <c r="M3419" t="b">
        <v>0</v>
      </c>
      <c r="N3419" t="b">
        <v>0</v>
      </c>
      <c r="O3419" t="str">
        <f>_xlfn.XLOOKUP(WB_cost[[#This Row],[Склад]]&amp;WB_cost[[#This Row],[Тип поставки]],StatTbl[Join],StatTbl[Status])</f>
        <v>Игнорируем</v>
      </c>
    </row>
    <row r="3420" spans="4:15" x14ac:dyDescent="0.45">
      <c r="D3420" t="s">
        <v>354</v>
      </c>
      <c r="E3420" t="s">
        <v>179</v>
      </c>
      <c r="F3420" t="s">
        <v>6</v>
      </c>
      <c r="G3420" t="s">
        <v>218</v>
      </c>
      <c r="H3420" t="s">
        <v>218</v>
      </c>
      <c r="I3420" t="s">
        <v>341</v>
      </c>
      <c r="J3420" t="s">
        <v>342</v>
      </c>
      <c r="K3420" t="s">
        <v>245</v>
      </c>
      <c r="L3420" t="s">
        <v>245</v>
      </c>
      <c r="M3420" t="b">
        <v>0</v>
      </c>
      <c r="N3420" t="b">
        <v>0</v>
      </c>
      <c r="O3420" t="str">
        <f>_xlfn.XLOOKUP(WB_cost[[#This Row],[Склад]]&amp;WB_cost[[#This Row],[Тип поставки]],StatTbl[Join],StatTbl[Status])</f>
        <v>Игнорируем</v>
      </c>
    </row>
    <row r="3421" spans="4:15" x14ac:dyDescent="0.45">
      <c r="D3421" t="s">
        <v>357</v>
      </c>
      <c r="E3421" t="s">
        <v>179</v>
      </c>
      <c r="F3421" t="s">
        <v>6</v>
      </c>
      <c r="G3421" t="s">
        <v>218</v>
      </c>
      <c r="H3421" t="s">
        <v>218</v>
      </c>
      <c r="I3421" t="s">
        <v>341</v>
      </c>
      <c r="J3421" t="s">
        <v>342</v>
      </c>
      <c r="K3421" t="s">
        <v>245</v>
      </c>
      <c r="L3421" t="s">
        <v>245</v>
      </c>
      <c r="M3421" t="b">
        <v>0</v>
      </c>
      <c r="N3421" t="b">
        <v>0</v>
      </c>
      <c r="O3421" t="str">
        <f>_xlfn.XLOOKUP(WB_cost[[#This Row],[Склад]]&amp;WB_cost[[#This Row],[Тип поставки]],StatTbl[Join],StatTbl[Status])</f>
        <v>Игнорируем</v>
      </c>
    </row>
    <row r="3422" spans="4:15" x14ac:dyDescent="0.45">
      <c r="D3422" t="s">
        <v>358</v>
      </c>
      <c r="E3422" t="s">
        <v>179</v>
      </c>
      <c r="F3422" t="s">
        <v>6</v>
      </c>
      <c r="G3422" t="s">
        <v>218</v>
      </c>
      <c r="H3422" t="s">
        <v>218</v>
      </c>
      <c r="I3422" t="s">
        <v>341</v>
      </c>
      <c r="J3422" t="s">
        <v>342</v>
      </c>
      <c r="K3422" t="s">
        <v>245</v>
      </c>
      <c r="L3422" t="s">
        <v>245</v>
      </c>
      <c r="M3422" t="b">
        <v>0</v>
      </c>
      <c r="N3422" t="b">
        <v>0</v>
      </c>
      <c r="O3422" t="str">
        <f>_xlfn.XLOOKUP(WB_cost[[#This Row],[Склад]]&amp;WB_cost[[#This Row],[Тип поставки]],StatTbl[Join],StatTbl[Status])</f>
        <v>Игнорируем</v>
      </c>
    </row>
    <row r="3423" spans="4:15" x14ac:dyDescent="0.45">
      <c r="D3423" t="s">
        <v>359</v>
      </c>
      <c r="E3423" t="s">
        <v>179</v>
      </c>
      <c r="F3423" t="s">
        <v>6</v>
      </c>
      <c r="G3423" t="s">
        <v>218</v>
      </c>
      <c r="H3423" t="s">
        <v>218</v>
      </c>
      <c r="I3423" t="s">
        <v>341</v>
      </c>
      <c r="J3423" t="s">
        <v>342</v>
      </c>
      <c r="K3423" t="s">
        <v>245</v>
      </c>
      <c r="L3423" t="s">
        <v>245</v>
      </c>
      <c r="M3423" t="b">
        <v>0</v>
      </c>
      <c r="N3423" t="b">
        <v>0</v>
      </c>
      <c r="O3423" t="str">
        <f>_xlfn.XLOOKUP(WB_cost[[#This Row],[Склад]]&amp;WB_cost[[#This Row],[Тип поставки]],StatTbl[Join],StatTbl[Status])</f>
        <v>Игнорируем</v>
      </c>
    </row>
    <row r="3424" spans="4:15" x14ac:dyDescent="0.45">
      <c r="D3424" t="s">
        <v>260</v>
      </c>
      <c r="E3424" t="s">
        <v>79</v>
      </c>
      <c r="F3424" t="s">
        <v>107</v>
      </c>
      <c r="M3424" t="b">
        <v>1</v>
      </c>
      <c r="N3424" t="b">
        <v>1</v>
      </c>
      <c r="O3424" t="str">
        <f>_xlfn.XLOOKUP(WB_cost[[#This Row],[Склад]]&amp;WB_cost[[#This Row],[Тип поставки]],StatTbl[Join],StatTbl[Status])</f>
        <v>Игнорируем</v>
      </c>
    </row>
    <row r="3425" spans="4:15" x14ac:dyDescent="0.45">
      <c r="D3425" t="s">
        <v>261</v>
      </c>
      <c r="E3425" t="s">
        <v>79</v>
      </c>
      <c r="F3425" t="s">
        <v>107</v>
      </c>
      <c r="M3425" t="b">
        <v>1</v>
      </c>
      <c r="N3425" t="b">
        <v>1</v>
      </c>
      <c r="O3425" t="str">
        <f>_xlfn.XLOOKUP(WB_cost[[#This Row],[Склад]]&amp;WB_cost[[#This Row],[Тип поставки]],StatTbl[Join],StatTbl[Status])</f>
        <v>Игнорируем</v>
      </c>
    </row>
    <row r="3426" spans="4:15" x14ac:dyDescent="0.45">
      <c r="D3426" t="s">
        <v>262</v>
      </c>
      <c r="E3426" t="s">
        <v>79</v>
      </c>
      <c r="F3426" t="s">
        <v>107</v>
      </c>
      <c r="M3426" t="b">
        <v>1</v>
      </c>
      <c r="N3426" t="b">
        <v>1</v>
      </c>
      <c r="O3426" t="str">
        <f>_xlfn.XLOOKUP(WB_cost[[#This Row],[Склад]]&amp;WB_cost[[#This Row],[Тип поставки]],StatTbl[Join],StatTbl[Status])</f>
        <v>Игнорируем</v>
      </c>
    </row>
    <row r="3427" spans="4:15" x14ac:dyDescent="0.45">
      <c r="D3427" t="s">
        <v>263</v>
      </c>
      <c r="E3427" t="s">
        <v>79</v>
      </c>
      <c r="F3427" t="s">
        <v>107</v>
      </c>
      <c r="M3427" t="b">
        <v>1</v>
      </c>
      <c r="N3427" t="b">
        <v>1</v>
      </c>
      <c r="O3427" t="str">
        <f>_xlfn.XLOOKUP(WB_cost[[#This Row],[Склад]]&amp;WB_cost[[#This Row],[Тип поставки]],StatTbl[Join],StatTbl[Status])</f>
        <v>Игнорируем</v>
      </c>
    </row>
    <row r="3428" spans="4:15" x14ac:dyDescent="0.45">
      <c r="D3428" t="s">
        <v>264</v>
      </c>
      <c r="E3428" t="s">
        <v>79</v>
      </c>
      <c r="F3428" t="s">
        <v>107</v>
      </c>
      <c r="M3428" t="b">
        <v>1</v>
      </c>
      <c r="N3428" t="b">
        <v>1</v>
      </c>
      <c r="O3428" t="str">
        <f>_xlfn.XLOOKUP(WB_cost[[#This Row],[Склад]]&amp;WB_cost[[#This Row],[Тип поставки]],StatTbl[Join],StatTbl[Status])</f>
        <v>Игнорируем</v>
      </c>
    </row>
    <row r="3429" spans="4:15" x14ac:dyDescent="0.45">
      <c r="D3429" t="s">
        <v>285</v>
      </c>
      <c r="E3429" t="s">
        <v>79</v>
      </c>
      <c r="F3429" t="s">
        <v>107</v>
      </c>
      <c r="M3429" t="b">
        <v>1</v>
      </c>
      <c r="N3429" t="b">
        <v>1</v>
      </c>
      <c r="O3429" t="str">
        <f>_xlfn.XLOOKUP(WB_cost[[#This Row],[Склад]]&amp;WB_cost[[#This Row],[Тип поставки]],StatTbl[Join],StatTbl[Status])</f>
        <v>Игнорируем</v>
      </c>
    </row>
    <row r="3430" spans="4:15" x14ac:dyDescent="0.45">
      <c r="D3430" t="s">
        <v>286</v>
      </c>
      <c r="E3430" t="s">
        <v>79</v>
      </c>
      <c r="F3430" t="s">
        <v>107</v>
      </c>
      <c r="M3430" t="b">
        <v>1</v>
      </c>
      <c r="N3430" t="b">
        <v>1</v>
      </c>
      <c r="O3430" t="str">
        <f>_xlfn.XLOOKUP(WB_cost[[#This Row],[Склад]]&amp;WB_cost[[#This Row],[Тип поставки]],StatTbl[Join],StatTbl[Status])</f>
        <v>Игнорируем</v>
      </c>
    </row>
    <row r="3431" spans="4:15" x14ac:dyDescent="0.45">
      <c r="D3431" t="s">
        <v>287</v>
      </c>
      <c r="E3431" t="s">
        <v>79</v>
      </c>
      <c r="F3431" t="s">
        <v>107</v>
      </c>
      <c r="M3431" t="b">
        <v>1</v>
      </c>
      <c r="N3431" t="b">
        <v>1</v>
      </c>
      <c r="O3431" t="str">
        <f>_xlfn.XLOOKUP(WB_cost[[#This Row],[Склад]]&amp;WB_cost[[#This Row],[Тип поставки]],StatTbl[Join],StatTbl[Status])</f>
        <v>Игнорируем</v>
      </c>
    </row>
    <row r="3432" spans="4:15" x14ac:dyDescent="0.45">
      <c r="D3432" t="s">
        <v>288</v>
      </c>
      <c r="E3432" t="s">
        <v>79</v>
      </c>
      <c r="F3432" t="s">
        <v>107</v>
      </c>
      <c r="M3432" t="b">
        <v>1</v>
      </c>
      <c r="N3432" t="b">
        <v>1</v>
      </c>
      <c r="O3432" t="str">
        <f>_xlfn.XLOOKUP(WB_cost[[#This Row],[Склад]]&amp;WB_cost[[#This Row],[Тип поставки]],StatTbl[Join],StatTbl[Status])</f>
        <v>Игнорируем</v>
      </c>
    </row>
    <row r="3433" spans="4:15" x14ac:dyDescent="0.45">
      <c r="D3433" t="s">
        <v>289</v>
      </c>
      <c r="E3433" t="s">
        <v>79</v>
      </c>
      <c r="F3433" t="s">
        <v>107</v>
      </c>
      <c r="M3433" t="b">
        <v>1</v>
      </c>
      <c r="N3433" t="b">
        <v>1</v>
      </c>
      <c r="O3433" t="str">
        <f>_xlfn.XLOOKUP(WB_cost[[#This Row],[Склад]]&amp;WB_cost[[#This Row],[Тип поставки]],StatTbl[Join],StatTbl[Status])</f>
        <v>Игнорируем</v>
      </c>
    </row>
    <row r="3434" spans="4:15" x14ac:dyDescent="0.45">
      <c r="D3434" t="s">
        <v>353</v>
      </c>
      <c r="E3434" t="s">
        <v>79</v>
      </c>
      <c r="F3434" t="s">
        <v>107</v>
      </c>
      <c r="M3434" t="b">
        <v>1</v>
      </c>
      <c r="N3434" t="b">
        <v>1</v>
      </c>
      <c r="O3434" t="str">
        <f>_xlfn.XLOOKUP(WB_cost[[#This Row],[Склад]]&amp;WB_cost[[#This Row],[Тип поставки]],StatTbl[Join],StatTbl[Status])</f>
        <v>Игнорируем</v>
      </c>
    </row>
    <row r="3435" spans="4:15" x14ac:dyDescent="0.45">
      <c r="D3435" t="s">
        <v>354</v>
      </c>
      <c r="E3435" t="s">
        <v>79</v>
      </c>
      <c r="F3435" t="s">
        <v>107</v>
      </c>
      <c r="M3435" t="b">
        <v>1</v>
      </c>
      <c r="N3435" t="b">
        <v>1</v>
      </c>
      <c r="O3435" t="str">
        <f>_xlfn.XLOOKUP(WB_cost[[#This Row],[Склад]]&amp;WB_cost[[#This Row],[Тип поставки]],StatTbl[Join],StatTbl[Status])</f>
        <v>Игнорируем</v>
      </c>
    </row>
    <row r="3436" spans="4:15" x14ac:dyDescent="0.45">
      <c r="D3436" t="s">
        <v>357</v>
      </c>
      <c r="E3436" t="s">
        <v>79</v>
      </c>
      <c r="F3436" t="s">
        <v>107</v>
      </c>
      <c r="M3436" t="b">
        <v>1</v>
      </c>
      <c r="N3436" t="b">
        <v>1</v>
      </c>
      <c r="O3436" t="str">
        <f>_xlfn.XLOOKUP(WB_cost[[#This Row],[Склад]]&amp;WB_cost[[#This Row],[Тип поставки]],StatTbl[Join],StatTbl[Status])</f>
        <v>Игнорируем</v>
      </c>
    </row>
    <row r="3437" spans="4:15" x14ac:dyDescent="0.45">
      <c r="D3437" t="s">
        <v>358</v>
      </c>
      <c r="E3437" t="s">
        <v>79</v>
      </c>
      <c r="F3437" t="s">
        <v>107</v>
      </c>
      <c r="M3437" t="b">
        <v>1</v>
      </c>
      <c r="N3437" t="b">
        <v>1</v>
      </c>
      <c r="O3437" t="str">
        <f>_xlfn.XLOOKUP(WB_cost[[#This Row],[Склад]]&amp;WB_cost[[#This Row],[Тип поставки]],StatTbl[Join],StatTbl[Status])</f>
        <v>Игнорируем</v>
      </c>
    </row>
    <row r="3438" spans="4:15" x14ac:dyDescent="0.45">
      <c r="D3438" t="s">
        <v>359</v>
      </c>
      <c r="E3438" t="s">
        <v>79</v>
      </c>
      <c r="F3438" t="s">
        <v>107</v>
      </c>
      <c r="M3438" t="b">
        <v>1</v>
      </c>
      <c r="N3438" t="b">
        <v>1</v>
      </c>
      <c r="O3438" t="str">
        <f>_xlfn.XLOOKUP(WB_cost[[#This Row],[Склад]]&amp;WB_cost[[#This Row],[Тип поставки]],StatTbl[Join],StatTbl[Status])</f>
        <v>Игнорируем</v>
      </c>
    </row>
    <row r="3439" spans="4:15" x14ac:dyDescent="0.45">
      <c r="D3439" t="s">
        <v>260</v>
      </c>
      <c r="E3439" t="s">
        <v>79</v>
      </c>
      <c r="F3439" t="s">
        <v>108</v>
      </c>
      <c r="M3439" t="b">
        <v>0</v>
      </c>
      <c r="N3439" t="b">
        <v>1</v>
      </c>
      <c r="O3439" t="str">
        <f>_xlfn.XLOOKUP(WB_cost[[#This Row],[Склад]]&amp;WB_cost[[#This Row],[Тип поставки]],StatTbl[Join],StatTbl[Status])</f>
        <v>Игнорируем</v>
      </c>
    </row>
    <row r="3440" spans="4:15" x14ac:dyDescent="0.45">
      <c r="D3440" t="s">
        <v>261</v>
      </c>
      <c r="E3440" t="s">
        <v>79</v>
      </c>
      <c r="F3440" t="s">
        <v>108</v>
      </c>
      <c r="M3440" t="b">
        <v>0</v>
      </c>
      <c r="N3440" t="b">
        <v>1</v>
      </c>
      <c r="O3440" t="str">
        <f>_xlfn.XLOOKUP(WB_cost[[#This Row],[Склад]]&amp;WB_cost[[#This Row],[Тип поставки]],StatTbl[Join],StatTbl[Status])</f>
        <v>Игнорируем</v>
      </c>
    </row>
    <row r="3441" spans="4:15" x14ac:dyDescent="0.45">
      <c r="D3441" t="s">
        <v>262</v>
      </c>
      <c r="E3441" t="s">
        <v>79</v>
      </c>
      <c r="F3441" t="s">
        <v>108</v>
      </c>
      <c r="M3441" t="b">
        <v>0</v>
      </c>
      <c r="N3441" t="b">
        <v>1</v>
      </c>
      <c r="O3441" t="str">
        <f>_xlfn.XLOOKUP(WB_cost[[#This Row],[Склад]]&amp;WB_cost[[#This Row],[Тип поставки]],StatTbl[Join],StatTbl[Status])</f>
        <v>Игнорируем</v>
      </c>
    </row>
    <row r="3442" spans="4:15" x14ac:dyDescent="0.45">
      <c r="D3442" t="s">
        <v>263</v>
      </c>
      <c r="E3442" t="s">
        <v>79</v>
      </c>
      <c r="F3442" t="s">
        <v>108</v>
      </c>
      <c r="M3442" t="b">
        <v>0</v>
      </c>
      <c r="N3442" t="b">
        <v>1</v>
      </c>
      <c r="O3442" t="str">
        <f>_xlfn.XLOOKUP(WB_cost[[#This Row],[Склад]]&amp;WB_cost[[#This Row],[Тип поставки]],StatTbl[Join],StatTbl[Status])</f>
        <v>Игнорируем</v>
      </c>
    </row>
    <row r="3443" spans="4:15" x14ac:dyDescent="0.45">
      <c r="D3443" t="s">
        <v>264</v>
      </c>
      <c r="E3443" t="s">
        <v>79</v>
      </c>
      <c r="F3443" t="s">
        <v>108</v>
      </c>
      <c r="M3443" t="b">
        <v>0</v>
      </c>
      <c r="N3443" t="b">
        <v>1</v>
      </c>
      <c r="O3443" t="str">
        <f>_xlfn.XLOOKUP(WB_cost[[#This Row],[Склад]]&amp;WB_cost[[#This Row],[Тип поставки]],StatTbl[Join],StatTbl[Status])</f>
        <v>Игнорируем</v>
      </c>
    </row>
    <row r="3444" spans="4:15" x14ac:dyDescent="0.45">
      <c r="D3444" t="s">
        <v>285</v>
      </c>
      <c r="E3444" t="s">
        <v>79</v>
      </c>
      <c r="F3444" t="s">
        <v>108</v>
      </c>
      <c r="M3444" t="b">
        <v>0</v>
      </c>
      <c r="N3444" t="b">
        <v>1</v>
      </c>
      <c r="O3444" t="str">
        <f>_xlfn.XLOOKUP(WB_cost[[#This Row],[Склад]]&amp;WB_cost[[#This Row],[Тип поставки]],StatTbl[Join],StatTbl[Status])</f>
        <v>Игнорируем</v>
      </c>
    </row>
    <row r="3445" spans="4:15" x14ac:dyDescent="0.45">
      <c r="D3445" t="s">
        <v>286</v>
      </c>
      <c r="E3445" t="s">
        <v>79</v>
      </c>
      <c r="F3445" t="s">
        <v>108</v>
      </c>
      <c r="M3445" t="b">
        <v>0</v>
      </c>
      <c r="N3445" t="b">
        <v>1</v>
      </c>
      <c r="O3445" t="str">
        <f>_xlfn.XLOOKUP(WB_cost[[#This Row],[Склад]]&amp;WB_cost[[#This Row],[Тип поставки]],StatTbl[Join],StatTbl[Status])</f>
        <v>Игнорируем</v>
      </c>
    </row>
    <row r="3446" spans="4:15" x14ac:dyDescent="0.45">
      <c r="D3446" t="s">
        <v>287</v>
      </c>
      <c r="E3446" t="s">
        <v>79</v>
      </c>
      <c r="F3446" t="s">
        <v>108</v>
      </c>
      <c r="M3446" t="b">
        <v>0</v>
      </c>
      <c r="N3446" t="b">
        <v>1</v>
      </c>
      <c r="O3446" t="str">
        <f>_xlfn.XLOOKUP(WB_cost[[#This Row],[Склад]]&amp;WB_cost[[#This Row],[Тип поставки]],StatTbl[Join],StatTbl[Status])</f>
        <v>Игнорируем</v>
      </c>
    </row>
    <row r="3447" spans="4:15" x14ac:dyDescent="0.45">
      <c r="D3447" t="s">
        <v>288</v>
      </c>
      <c r="E3447" t="s">
        <v>79</v>
      </c>
      <c r="F3447" t="s">
        <v>108</v>
      </c>
      <c r="M3447" t="b">
        <v>0</v>
      </c>
      <c r="N3447" t="b">
        <v>1</v>
      </c>
      <c r="O3447" t="str">
        <f>_xlfn.XLOOKUP(WB_cost[[#This Row],[Склад]]&amp;WB_cost[[#This Row],[Тип поставки]],StatTbl[Join],StatTbl[Status])</f>
        <v>Игнорируем</v>
      </c>
    </row>
    <row r="3448" spans="4:15" x14ac:dyDescent="0.45">
      <c r="D3448" t="s">
        <v>289</v>
      </c>
      <c r="E3448" t="s">
        <v>79</v>
      </c>
      <c r="F3448" t="s">
        <v>108</v>
      </c>
      <c r="M3448" t="b">
        <v>0</v>
      </c>
      <c r="N3448" t="b">
        <v>1</v>
      </c>
      <c r="O3448" t="str">
        <f>_xlfn.XLOOKUP(WB_cost[[#This Row],[Склад]]&amp;WB_cost[[#This Row],[Тип поставки]],StatTbl[Join],StatTbl[Status])</f>
        <v>Игнорируем</v>
      </c>
    </row>
    <row r="3449" spans="4:15" x14ac:dyDescent="0.45">
      <c r="D3449" t="s">
        <v>353</v>
      </c>
      <c r="E3449" t="s">
        <v>79</v>
      </c>
      <c r="F3449" t="s">
        <v>108</v>
      </c>
      <c r="M3449" t="b">
        <v>0</v>
      </c>
      <c r="N3449" t="b">
        <v>1</v>
      </c>
      <c r="O3449" t="str">
        <f>_xlfn.XLOOKUP(WB_cost[[#This Row],[Склад]]&amp;WB_cost[[#This Row],[Тип поставки]],StatTbl[Join],StatTbl[Status])</f>
        <v>Игнорируем</v>
      </c>
    </row>
    <row r="3450" spans="4:15" x14ac:dyDescent="0.45">
      <c r="D3450" t="s">
        <v>354</v>
      </c>
      <c r="E3450" t="s">
        <v>79</v>
      </c>
      <c r="F3450" t="s">
        <v>108</v>
      </c>
      <c r="M3450" t="b">
        <v>0</v>
      </c>
      <c r="N3450" t="b">
        <v>1</v>
      </c>
      <c r="O3450" t="str">
        <f>_xlfn.XLOOKUP(WB_cost[[#This Row],[Склад]]&amp;WB_cost[[#This Row],[Тип поставки]],StatTbl[Join],StatTbl[Status])</f>
        <v>Игнорируем</v>
      </c>
    </row>
    <row r="3451" spans="4:15" x14ac:dyDescent="0.45">
      <c r="D3451" t="s">
        <v>357</v>
      </c>
      <c r="E3451" t="s">
        <v>79</v>
      </c>
      <c r="F3451" t="s">
        <v>108</v>
      </c>
      <c r="M3451" t="b">
        <v>0</v>
      </c>
      <c r="N3451" t="b">
        <v>1</v>
      </c>
      <c r="O3451" t="str">
        <f>_xlfn.XLOOKUP(WB_cost[[#This Row],[Склад]]&amp;WB_cost[[#This Row],[Тип поставки]],StatTbl[Join],StatTbl[Status])</f>
        <v>Игнорируем</v>
      </c>
    </row>
    <row r="3452" spans="4:15" x14ac:dyDescent="0.45">
      <c r="D3452" t="s">
        <v>358</v>
      </c>
      <c r="E3452" t="s">
        <v>79</v>
      </c>
      <c r="F3452" t="s">
        <v>108</v>
      </c>
      <c r="M3452" t="b">
        <v>0</v>
      </c>
      <c r="N3452" t="b">
        <v>1</v>
      </c>
      <c r="O3452" t="str">
        <f>_xlfn.XLOOKUP(WB_cost[[#This Row],[Склад]]&amp;WB_cost[[#This Row],[Тип поставки]],StatTbl[Join],StatTbl[Status])</f>
        <v>Игнорируем</v>
      </c>
    </row>
    <row r="3453" spans="4:15" x14ac:dyDescent="0.45">
      <c r="D3453" t="s">
        <v>359</v>
      </c>
      <c r="E3453" t="s">
        <v>79</v>
      </c>
      <c r="F3453" t="s">
        <v>108</v>
      </c>
      <c r="M3453" t="b">
        <v>0</v>
      </c>
      <c r="N3453" t="b">
        <v>1</v>
      </c>
      <c r="O3453" t="str">
        <f>_xlfn.XLOOKUP(WB_cost[[#This Row],[Склад]]&amp;WB_cost[[#This Row],[Тип поставки]],StatTbl[Join],StatTbl[Status])</f>
        <v>Игнорируем</v>
      </c>
    </row>
    <row r="3454" spans="4:15" x14ac:dyDescent="0.45">
      <c r="D3454" t="s">
        <v>260</v>
      </c>
      <c r="E3454" t="s">
        <v>79</v>
      </c>
      <c r="F3454" t="s">
        <v>6</v>
      </c>
      <c r="M3454" t="b">
        <v>0</v>
      </c>
      <c r="N3454" t="b">
        <v>1</v>
      </c>
      <c r="O3454" t="str">
        <f>_xlfn.XLOOKUP(WB_cost[[#This Row],[Склад]]&amp;WB_cost[[#This Row],[Тип поставки]],StatTbl[Join],StatTbl[Status])</f>
        <v>Игнорируем</v>
      </c>
    </row>
    <row r="3455" spans="4:15" x14ac:dyDescent="0.45">
      <c r="D3455" t="s">
        <v>261</v>
      </c>
      <c r="E3455" t="s">
        <v>79</v>
      </c>
      <c r="F3455" t="s">
        <v>6</v>
      </c>
      <c r="M3455" t="b">
        <v>0</v>
      </c>
      <c r="N3455" t="b">
        <v>1</v>
      </c>
      <c r="O3455" t="str">
        <f>_xlfn.XLOOKUP(WB_cost[[#This Row],[Склад]]&amp;WB_cost[[#This Row],[Тип поставки]],StatTbl[Join],StatTbl[Status])</f>
        <v>Игнорируем</v>
      </c>
    </row>
    <row r="3456" spans="4:15" x14ac:dyDescent="0.45">
      <c r="D3456" t="s">
        <v>262</v>
      </c>
      <c r="E3456" t="s">
        <v>79</v>
      </c>
      <c r="F3456" t="s">
        <v>6</v>
      </c>
      <c r="M3456" t="b">
        <v>0</v>
      </c>
      <c r="N3456" t="b">
        <v>1</v>
      </c>
      <c r="O3456" t="str">
        <f>_xlfn.XLOOKUP(WB_cost[[#This Row],[Склад]]&amp;WB_cost[[#This Row],[Тип поставки]],StatTbl[Join],StatTbl[Status])</f>
        <v>Игнорируем</v>
      </c>
    </row>
    <row r="3457" spans="4:15" x14ac:dyDescent="0.45">
      <c r="D3457" t="s">
        <v>263</v>
      </c>
      <c r="E3457" t="s">
        <v>79</v>
      </c>
      <c r="F3457" t="s">
        <v>6</v>
      </c>
      <c r="M3457" t="b">
        <v>0</v>
      </c>
      <c r="N3457" t="b">
        <v>1</v>
      </c>
      <c r="O3457" t="str">
        <f>_xlfn.XLOOKUP(WB_cost[[#This Row],[Склад]]&amp;WB_cost[[#This Row],[Тип поставки]],StatTbl[Join],StatTbl[Status])</f>
        <v>Игнорируем</v>
      </c>
    </row>
    <row r="3458" spans="4:15" x14ac:dyDescent="0.45">
      <c r="D3458" t="s">
        <v>264</v>
      </c>
      <c r="E3458" t="s">
        <v>79</v>
      </c>
      <c r="F3458" t="s">
        <v>6</v>
      </c>
      <c r="M3458" t="b">
        <v>0</v>
      </c>
      <c r="N3458" t="b">
        <v>1</v>
      </c>
      <c r="O3458" t="str">
        <f>_xlfn.XLOOKUP(WB_cost[[#This Row],[Склад]]&amp;WB_cost[[#This Row],[Тип поставки]],StatTbl[Join],StatTbl[Status])</f>
        <v>Игнорируем</v>
      </c>
    </row>
    <row r="3459" spans="4:15" x14ac:dyDescent="0.45">
      <c r="D3459" t="s">
        <v>285</v>
      </c>
      <c r="E3459" t="s">
        <v>79</v>
      </c>
      <c r="F3459" t="s">
        <v>6</v>
      </c>
      <c r="M3459" t="b">
        <v>0</v>
      </c>
      <c r="N3459" t="b">
        <v>1</v>
      </c>
      <c r="O3459" t="str">
        <f>_xlfn.XLOOKUP(WB_cost[[#This Row],[Склад]]&amp;WB_cost[[#This Row],[Тип поставки]],StatTbl[Join],StatTbl[Status])</f>
        <v>Игнорируем</v>
      </c>
    </row>
    <row r="3460" spans="4:15" x14ac:dyDescent="0.45">
      <c r="D3460" t="s">
        <v>286</v>
      </c>
      <c r="E3460" t="s">
        <v>79</v>
      </c>
      <c r="F3460" t="s">
        <v>6</v>
      </c>
      <c r="M3460" t="b">
        <v>0</v>
      </c>
      <c r="N3460" t="b">
        <v>1</v>
      </c>
      <c r="O3460" t="str">
        <f>_xlfn.XLOOKUP(WB_cost[[#This Row],[Склад]]&amp;WB_cost[[#This Row],[Тип поставки]],StatTbl[Join],StatTbl[Status])</f>
        <v>Игнорируем</v>
      </c>
    </row>
    <row r="3461" spans="4:15" x14ac:dyDescent="0.45">
      <c r="D3461" t="s">
        <v>287</v>
      </c>
      <c r="E3461" t="s">
        <v>79</v>
      </c>
      <c r="F3461" t="s">
        <v>6</v>
      </c>
      <c r="M3461" t="b">
        <v>0</v>
      </c>
      <c r="N3461" t="b">
        <v>1</v>
      </c>
      <c r="O3461" t="str">
        <f>_xlfn.XLOOKUP(WB_cost[[#This Row],[Склад]]&amp;WB_cost[[#This Row],[Тип поставки]],StatTbl[Join],StatTbl[Status])</f>
        <v>Игнорируем</v>
      </c>
    </row>
    <row r="3462" spans="4:15" x14ac:dyDescent="0.45">
      <c r="D3462" t="s">
        <v>288</v>
      </c>
      <c r="E3462" t="s">
        <v>79</v>
      </c>
      <c r="F3462" t="s">
        <v>6</v>
      </c>
      <c r="M3462" t="b">
        <v>0</v>
      </c>
      <c r="N3462" t="b">
        <v>1</v>
      </c>
      <c r="O3462" t="str">
        <f>_xlfn.XLOOKUP(WB_cost[[#This Row],[Склад]]&amp;WB_cost[[#This Row],[Тип поставки]],StatTbl[Join],StatTbl[Status])</f>
        <v>Игнорируем</v>
      </c>
    </row>
    <row r="3463" spans="4:15" x14ac:dyDescent="0.45">
      <c r="D3463" t="s">
        <v>289</v>
      </c>
      <c r="E3463" t="s">
        <v>79</v>
      </c>
      <c r="F3463" t="s">
        <v>6</v>
      </c>
      <c r="M3463" t="b">
        <v>0</v>
      </c>
      <c r="N3463" t="b">
        <v>1</v>
      </c>
      <c r="O3463" t="str">
        <f>_xlfn.XLOOKUP(WB_cost[[#This Row],[Склад]]&amp;WB_cost[[#This Row],[Тип поставки]],StatTbl[Join],StatTbl[Status])</f>
        <v>Игнорируем</v>
      </c>
    </row>
    <row r="3464" spans="4:15" x14ac:dyDescent="0.45">
      <c r="D3464" t="s">
        <v>353</v>
      </c>
      <c r="E3464" t="s">
        <v>79</v>
      </c>
      <c r="F3464" t="s">
        <v>6</v>
      </c>
      <c r="M3464" t="b">
        <v>0</v>
      </c>
      <c r="N3464" t="b">
        <v>1</v>
      </c>
      <c r="O3464" t="str">
        <f>_xlfn.XLOOKUP(WB_cost[[#This Row],[Склад]]&amp;WB_cost[[#This Row],[Тип поставки]],StatTbl[Join],StatTbl[Status])</f>
        <v>Игнорируем</v>
      </c>
    </row>
    <row r="3465" spans="4:15" x14ac:dyDescent="0.45">
      <c r="D3465" t="s">
        <v>354</v>
      </c>
      <c r="E3465" t="s">
        <v>79</v>
      </c>
      <c r="F3465" t="s">
        <v>6</v>
      </c>
      <c r="M3465" t="b">
        <v>0</v>
      </c>
      <c r="N3465" t="b">
        <v>1</v>
      </c>
      <c r="O3465" t="str">
        <f>_xlfn.XLOOKUP(WB_cost[[#This Row],[Склад]]&amp;WB_cost[[#This Row],[Тип поставки]],StatTbl[Join],StatTbl[Status])</f>
        <v>Игнорируем</v>
      </c>
    </row>
    <row r="3466" spans="4:15" x14ac:dyDescent="0.45">
      <c r="D3466" t="s">
        <v>357</v>
      </c>
      <c r="E3466" t="s">
        <v>79</v>
      </c>
      <c r="F3466" t="s">
        <v>6</v>
      </c>
      <c r="M3466" t="b">
        <v>0</v>
      </c>
      <c r="N3466" t="b">
        <v>1</v>
      </c>
      <c r="O3466" t="str">
        <f>_xlfn.XLOOKUP(WB_cost[[#This Row],[Склад]]&amp;WB_cost[[#This Row],[Тип поставки]],StatTbl[Join],StatTbl[Status])</f>
        <v>Игнорируем</v>
      </c>
    </row>
    <row r="3467" spans="4:15" x14ac:dyDescent="0.45">
      <c r="D3467" t="s">
        <v>358</v>
      </c>
      <c r="E3467" t="s">
        <v>79</v>
      </c>
      <c r="F3467" t="s">
        <v>6</v>
      </c>
      <c r="M3467" t="b">
        <v>0</v>
      </c>
      <c r="N3467" t="b">
        <v>1</v>
      </c>
      <c r="O3467" t="str">
        <f>_xlfn.XLOOKUP(WB_cost[[#This Row],[Склад]]&amp;WB_cost[[#This Row],[Тип поставки]],StatTbl[Join],StatTbl[Status])</f>
        <v>Игнорируем</v>
      </c>
    </row>
    <row r="3468" spans="4:15" x14ac:dyDescent="0.45">
      <c r="D3468" t="s">
        <v>359</v>
      </c>
      <c r="E3468" t="s">
        <v>79</v>
      </c>
      <c r="F3468" t="s">
        <v>6</v>
      </c>
      <c r="M3468" t="b">
        <v>0</v>
      </c>
      <c r="N3468" t="b">
        <v>1</v>
      </c>
      <c r="O3468" t="str">
        <f>_xlfn.XLOOKUP(WB_cost[[#This Row],[Склад]]&amp;WB_cost[[#This Row],[Тип поставки]],StatTbl[Join],StatTbl[Status])</f>
        <v>Игнорируем</v>
      </c>
    </row>
    <row r="3469" spans="4:15" x14ac:dyDescent="0.45">
      <c r="D3469" t="s">
        <v>260</v>
      </c>
      <c r="E3469" t="s">
        <v>80</v>
      </c>
      <c r="F3469" t="s">
        <v>107</v>
      </c>
      <c r="M3469" t="b">
        <v>1</v>
      </c>
      <c r="N3469" t="b">
        <v>1</v>
      </c>
      <c r="O3469" t="str">
        <f>_xlfn.XLOOKUP(WB_cost[[#This Row],[Склад]]&amp;WB_cost[[#This Row],[Тип поставки]],StatTbl[Join],StatTbl[Status])</f>
        <v>Игнорируем</v>
      </c>
    </row>
    <row r="3470" spans="4:15" x14ac:dyDescent="0.45">
      <c r="D3470" t="s">
        <v>261</v>
      </c>
      <c r="E3470" t="s">
        <v>80</v>
      </c>
      <c r="F3470" t="s">
        <v>107</v>
      </c>
      <c r="M3470" t="b">
        <v>1</v>
      </c>
      <c r="N3470" t="b">
        <v>1</v>
      </c>
      <c r="O3470" t="str">
        <f>_xlfn.XLOOKUP(WB_cost[[#This Row],[Склад]]&amp;WB_cost[[#This Row],[Тип поставки]],StatTbl[Join],StatTbl[Status])</f>
        <v>Игнорируем</v>
      </c>
    </row>
    <row r="3471" spans="4:15" x14ac:dyDescent="0.45">
      <c r="D3471" t="s">
        <v>262</v>
      </c>
      <c r="E3471" t="s">
        <v>80</v>
      </c>
      <c r="F3471" t="s">
        <v>107</v>
      </c>
      <c r="M3471" t="b">
        <v>1</v>
      </c>
      <c r="N3471" t="b">
        <v>1</v>
      </c>
      <c r="O3471" t="str">
        <f>_xlfn.XLOOKUP(WB_cost[[#This Row],[Склад]]&amp;WB_cost[[#This Row],[Тип поставки]],StatTbl[Join],StatTbl[Status])</f>
        <v>Игнорируем</v>
      </c>
    </row>
    <row r="3472" spans="4:15" x14ac:dyDescent="0.45">
      <c r="D3472" t="s">
        <v>263</v>
      </c>
      <c r="E3472" t="s">
        <v>80</v>
      </c>
      <c r="F3472" t="s">
        <v>107</v>
      </c>
      <c r="M3472" t="b">
        <v>1</v>
      </c>
      <c r="N3472" t="b">
        <v>1</v>
      </c>
      <c r="O3472" t="str">
        <f>_xlfn.XLOOKUP(WB_cost[[#This Row],[Склад]]&amp;WB_cost[[#This Row],[Тип поставки]],StatTbl[Join],StatTbl[Status])</f>
        <v>Игнорируем</v>
      </c>
    </row>
    <row r="3473" spans="4:15" x14ac:dyDescent="0.45">
      <c r="D3473" t="s">
        <v>264</v>
      </c>
      <c r="E3473" t="s">
        <v>80</v>
      </c>
      <c r="F3473" t="s">
        <v>107</v>
      </c>
      <c r="M3473" t="b">
        <v>1</v>
      </c>
      <c r="N3473" t="b">
        <v>1</v>
      </c>
      <c r="O3473" t="str">
        <f>_xlfn.XLOOKUP(WB_cost[[#This Row],[Склад]]&amp;WB_cost[[#This Row],[Тип поставки]],StatTbl[Join],StatTbl[Status])</f>
        <v>Игнорируем</v>
      </c>
    </row>
    <row r="3474" spans="4:15" x14ac:dyDescent="0.45">
      <c r="D3474" t="s">
        <v>285</v>
      </c>
      <c r="E3474" t="s">
        <v>80</v>
      </c>
      <c r="F3474" t="s">
        <v>107</v>
      </c>
      <c r="M3474" t="b">
        <v>1</v>
      </c>
      <c r="N3474" t="b">
        <v>1</v>
      </c>
      <c r="O3474" t="str">
        <f>_xlfn.XLOOKUP(WB_cost[[#This Row],[Склад]]&amp;WB_cost[[#This Row],[Тип поставки]],StatTbl[Join],StatTbl[Status])</f>
        <v>Игнорируем</v>
      </c>
    </row>
    <row r="3475" spans="4:15" x14ac:dyDescent="0.45">
      <c r="D3475" t="s">
        <v>286</v>
      </c>
      <c r="E3475" t="s">
        <v>80</v>
      </c>
      <c r="F3475" t="s">
        <v>107</v>
      </c>
      <c r="M3475" t="b">
        <v>1</v>
      </c>
      <c r="N3475" t="b">
        <v>1</v>
      </c>
      <c r="O3475" t="str">
        <f>_xlfn.XLOOKUP(WB_cost[[#This Row],[Склад]]&amp;WB_cost[[#This Row],[Тип поставки]],StatTbl[Join],StatTbl[Status])</f>
        <v>Игнорируем</v>
      </c>
    </row>
    <row r="3476" spans="4:15" x14ac:dyDescent="0.45">
      <c r="D3476" t="s">
        <v>287</v>
      </c>
      <c r="E3476" t="s">
        <v>80</v>
      </c>
      <c r="F3476" t="s">
        <v>107</v>
      </c>
      <c r="M3476" t="b">
        <v>1</v>
      </c>
      <c r="N3476" t="b">
        <v>1</v>
      </c>
      <c r="O3476" t="str">
        <f>_xlfn.XLOOKUP(WB_cost[[#This Row],[Склад]]&amp;WB_cost[[#This Row],[Тип поставки]],StatTbl[Join],StatTbl[Status])</f>
        <v>Игнорируем</v>
      </c>
    </row>
    <row r="3477" spans="4:15" x14ac:dyDescent="0.45">
      <c r="D3477" t="s">
        <v>288</v>
      </c>
      <c r="E3477" t="s">
        <v>80</v>
      </c>
      <c r="F3477" t="s">
        <v>107</v>
      </c>
      <c r="M3477" t="b">
        <v>1</v>
      </c>
      <c r="N3477" t="b">
        <v>1</v>
      </c>
      <c r="O3477" t="str">
        <f>_xlfn.XLOOKUP(WB_cost[[#This Row],[Склад]]&amp;WB_cost[[#This Row],[Тип поставки]],StatTbl[Join],StatTbl[Status])</f>
        <v>Игнорируем</v>
      </c>
    </row>
    <row r="3478" spans="4:15" x14ac:dyDescent="0.45">
      <c r="D3478" t="s">
        <v>289</v>
      </c>
      <c r="E3478" t="s">
        <v>80</v>
      </c>
      <c r="F3478" t="s">
        <v>107</v>
      </c>
      <c r="M3478" t="b">
        <v>1</v>
      </c>
      <c r="N3478" t="b">
        <v>1</v>
      </c>
      <c r="O3478" t="str">
        <f>_xlfn.XLOOKUP(WB_cost[[#This Row],[Склад]]&amp;WB_cost[[#This Row],[Тип поставки]],StatTbl[Join],StatTbl[Status])</f>
        <v>Игнорируем</v>
      </c>
    </row>
    <row r="3479" spans="4:15" x14ac:dyDescent="0.45">
      <c r="D3479" t="s">
        <v>353</v>
      </c>
      <c r="E3479" t="s">
        <v>80</v>
      </c>
      <c r="F3479" t="s">
        <v>107</v>
      </c>
      <c r="M3479" t="b">
        <v>1</v>
      </c>
      <c r="N3479" t="b">
        <v>1</v>
      </c>
      <c r="O3479" t="str">
        <f>_xlfn.XLOOKUP(WB_cost[[#This Row],[Склад]]&amp;WB_cost[[#This Row],[Тип поставки]],StatTbl[Join],StatTbl[Status])</f>
        <v>Игнорируем</v>
      </c>
    </row>
    <row r="3480" spans="4:15" x14ac:dyDescent="0.45">
      <c r="D3480" t="s">
        <v>354</v>
      </c>
      <c r="E3480" t="s">
        <v>80</v>
      </c>
      <c r="F3480" t="s">
        <v>107</v>
      </c>
      <c r="M3480" t="b">
        <v>1</v>
      </c>
      <c r="N3480" t="b">
        <v>1</v>
      </c>
      <c r="O3480" t="str">
        <f>_xlfn.XLOOKUP(WB_cost[[#This Row],[Склад]]&amp;WB_cost[[#This Row],[Тип поставки]],StatTbl[Join],StatTbl[Status])</f>
        <v>Игнорируем</v>
      </c>
    </row>
    <row r="3481" spans="4:15" x14ac:dyDescent="0.45">
      <c r="D3481" t="s">
        <v>357</v>
      </c>
      <c r="E3481" t="s">
        <v>80</v>
      </c>
      <c r="F3481" t="s">
        <v>107</v>
      </c>
      <c r="M3481" t="b">
        <v>1</v>
      </c>
      <c r="N3481" t="b">
        <v>1</v>
      </c>
      <c r="O3481" t="str">
        <f>_xlfn.XLOOKUP(WB_cost[[#This Row],[Склад]]&amp;WB_cost[[#This Row],[Тип поставки]],StatTbl[Join],StatTbl[Status])</f>
        <v>Игнорируем</v>
      </c>
    </row>
    <row r="3482" spans="4:15" x14ac:dyDescent="0.45">
      <c r="D3482" t="s">
        <v>358</v>
      </c>
      <c r="E3482" t="s">
        <v>80</v>
      </c>
      <c r="F3482" t="s">
        <v>107</v>
      </c>
      <c r="M3482" t="b">
        <v>1</v>
      </c>
      <c r="N3482" t="b">
        <v>1</v>
      </c>
      <c r="O3482" t="str">
        <f>_xlfn.XLOOKUP(WB_cost[[#This Row],[Склад]]&amp;WB_cost[[#This Row],[Тип поставки]],StatTbl[Join],StatTbl[Status])</f>
        <v>Игнорируем</v>
      </c>
    </row>
    <row r="3483" spans="4:15" x14ac:dyDescent="0.45">
      <c r="D3483" t="s">
        <v>359</v>
      </c>
      <c r="E3483" t="s">
        <v>80</v>
      </c>
      <c r="F3483" t="s">
        <v>107</v>
      </c>
      <c r="M3483" t="b">
        <v>1</v>
      </c>
      <c r="N3483" t="b">
        <v>1</v>
      </c>
      <c r="O3483" t="str">
        <f>_xlfn.XLOOKUP(WB_cost[[#This Row],[Склад]]&amp;WB_cost[[#This Row],[Тип поставки]],StatTbl[Join],StatTbl[Status])</f>
        <v>Игнорируем</v>
      </c>
    </row>
    <row r="3484" spans="4:15" x14ac:dyDescent="0.45">
      <c r="D3484" t="s">
        <v>260</v>
      </c>
      <c r="E3484" t="s">
        <v>80</v>
      </c>
      <c r="F3484" t="s">
        <v>108</v>
      </c>
      <c r="M3484" t="b">
        <v>0</v>
      </c>
      <c r="N3484" t="b">
        <v>1</v>
      </c>
      <c r="O3484" t="str">
        <f>_xlfn.XLOOKUP(WB_cost[[#This Row],[Склад]]&amp;WB_cost[[#This Row],[Тип поставки]],StatTbl[Join],StatTbl[Status])</f>
        <v>Игнорируем</v>
      </c>
    </row>
    <row r="3485" spans="4:15" x14ac:dyDescent="0.45">
      <c r="D3485" t="s">
        <v>261</v>
      </c>
      <c r="E3485" t="s">
        <v>80</v>
      </c>
      <c r="F3485" t="s">
        <v>108</v>
      </c>
      <c r="M3485" t="b">
        <v>0</v>
      </c>
      <c r="N3485" t="b">
        <v>1</v>
      </c>
      <c r="O3485" t="str">
        <f>_xlfn.XLOOKUP(WB_cost[[#This Row],[Склад]]&amp;WB_cost[[#This Row],[Тип поставки]],StatTbl[Join],StatTbl[Status])</f>
        <v>Игнорируем</v>
      </c>
    </row>
    <row r="3486" spans="4:15" x14ac:dyDescent="0.45">
      <c r="D3486" t="s">
        <v>262</v>
      </c>
      <c r="E3486" t="s">
        <v>80</v>
      </c>
      <c r="F3486" t="s">
        <v>108</v>
      </c>
      <c r="M3486" t="b">
        <v>0</v>
      </c>
      <c r="N3486" t="b">
        <v>1</v>
      </c>
      <c r="O3486" t="str">
        <f>_xlfn.XLOOKUP(WB_cost[[#This Row],[Склад]]&amp;WB_cost[[#This Row],[Тип поставки]],StatTbl[Join],StatTbl[Status])</f>
        <v>Игнорируем</v>
      </c>
    </row>
    <row r="3487" spans="4:15" x14ac:dyDescent="0.45">
      <c r="D3487" t="s">
        <v>263</v>
      </c>
      <c r="E3487" t="s">
        <v>80</v>
      </c>
      <c r="F3487" t="s">
        <v>108</v>
      </c>
      <c r="M3487" t="b">
        <v>0</v>
      </c>
      <c r="N3487" t="b">
        <v>1</v>
      </c>
      <c r="O3487" t="str">
        <f>_xlfn.XLOOKUP(WB_cost[[#This Row],[Склад]]&amp;WB_cost[[#This Row],[Тип поставки]],StatTbl[Join],StatTbl[Status])</f>
        <v>Игнорируем</v>
      </c>
    </row>
    <row r="3488" spans="4:15" x14ac:dyDescent="0.45">
      <c r="D3488" t="s">
        <v>264</v>
      </c>
      <c r="E3488" t="s">
        <v>80</v>
      </c>
      <c r="F3488" t="s">
        <v>108</v>
      </c>
      <c r="M3488" t="b">
        <v>0</v>
      </c>
      <c r="N3488" t="b">
        <v>1</v>
      </c>
      <c r="O3488" t="str">
        <f>_xlfn.XLOOKUP(WB_cost[[#This Row],[Склад]]&amp;WB_cost[[#This Row],[Тип поставки]],StatTbl[Join],StatTbl[Status])</f>
        <v>Игнорируем</v>
      </c>
    </row>
    <row r="3489" spans="4:15" x14ac:dyDescent="0.45">
      <c r="D3489" t="s">
        <v>285</v>
      </c>
      <c r="E3489" t="s">
        <v>80</v>
      </c>
      <c r="F3489" t="s">
        <v>108</v>
      </c>
      <c r="M3489" t="b">
        <v>0</v>
      </c>
      <c r="N3489" t="b">
        <v>1</v>
      </c>
      <c r="O3489" t="str">
        <f>_xlfn.XLOOKUP(WB_cost[[#This Row],[Склад]]&amp;WB_cost[[#This Row],[Тип поставки]],StatTbl[Join],StatTbl[Status])</f>
        <v>Игнорируем</v>
      </c>
    </row>
    <row r="3490" spans="4:15" x14ac:dyDescent="0.45">
      <c r="D3490" t="s">
        <v>286</v>
      </c>
      <c r="E3490" t="s">
        <v>80</v>
      </c>
      <c r="F3490" t="s">
        <v>108</v>
      </c>
      <c r="M3490" t="b">
        <v>0</v>
      </c>
      <c r="N3490" t="b">
        <v>1</v>
      </c>
      <c r="O3490" t="str">
        <f>_xlfn.XLOOKUP(WB_cost[[#This Row],[Склад]]&amp;WB_cost[[#This Row],[Тип поставки]],StatTbl[Join],StatTbl[Status])</f>
        <v>Игнорируем</v>
      </c>
    </row>
    <row r="3491" spans="4:15" x14ac:dyDescent="0.45">
      <c r="D3491" t="s">
        <v>287</v>
      </c>
      <c r="E3491" t="s">
        <v>80</v>
      </c>
      <c r="F3491" t="s">
        <v>108</v>
      </c>
      <c r="M3491" t="b">
        <v>0</v>
      </c>
      <c r="N3491" t="b">
        <v>1</v>
      </c>
      <c r="O3491" t="str">
        <f>_xlfn.XLOOKUP(WB_cost[[#This Row],[Склад]]&amp;WB_cost[[#This Row],[Тип поставки]],StatTbl[Join],StatTbl[Status])</f>
        <v>Игнорируем</v>
      </c>
    </row>
    <row r="3492" spans="4:15" x14ac:dyDescent="0.45">
      <c r="D3492" t="s">
        <v>288</v>
      </c>
      <c r="E3492" t="s">
        <v>80</v>
      </c>
      <c r="F3492" t="s">
        <v>108</v>
      </c>
      <c r="M3492" t="b">
        <v>0</v>
      </c>
      <c r="N3492" t="b">
        <v>1</v>
      </c>
      <c r="O3492" t="str">
        <f>_xlfn.XLOOKUP(WB_cost[[#This Row],[Склад]]&amp;WB_cost[[#This Row],[Тип поставки]],StatTbl[Join],StatTbl[Status])</f>
        <v>Игнорируем</v>
      </c>
    </row>
    <row r="3493" spans="4:15" x14ac:dyDescent="0.45">
      <c r="D3493" t="s">
        <v>289</v>
      </c>
      <c r="E3493" t="s">
        <v>80</v>
      </c>
      <c r="F3493" t="s">
        <v>108</v>
      </c>
      <c r="M3493" t="b">
        <v>0</v>
      </c>
      <c r="N3493" t="b">
        <v>1</v>
      </c>
      <c r="O3493" t="str">
        <f>_xlfn.XLOOKUP(WB_cost[[#This Row],[Склад]]&amp;WB_cost[[#This Row],[Тип поставки]],StatTbl[Join],StatTbl[Status])</f>
        <v>Игнорируем</v>
      </c>
    </row>
    <row r="3494" spans="4:15" x14ac:dyDescent="0.45">
      <c r="D3494" t="s">
        <v>353</v>
      </c>
      <c r="E3494" t="s">
        <v>80</v>
      </c>
      <c r="F3494" t="s">
        <v>108</v>
      </c>
      <c r="M3494" t="b">
        <v>0</v>
      </c>
      <c r="N3494" t="b">
        <v>1</v>
      </c>
      <c r="O3494" t="str">
        <f>_xlfn.XLOOKUP(WB_cost[[#This Row],[Склад]]&amp;WB_cost[[#This Row],[Тип поставки]],StatTbl[Join],StatTbl[Status])</f>
        <v>Игнорируем</v>
      </c>
    </row>
    <row r="3495" spans="4:15" x14ac:dyDescent="0.45">
      <c r="D3495" t="s">
        <v>354</v>
      </c>
      <c r="E3495" t="s">
        <v>80</v>
      </c>
      <c r="F3495" t="s">
        <v>108</v>
      </c>
      <c r="M3495" t="b">
        <v>0</v>
      </c>
      <c r="N3495" t="b">
        <v>1</v>
      </c>
      <c r="O3495" t="str">
        <f>_xlfn.XLOOKUP(WB_cost[[#This Row],[Склад]]&amp;WB_cost[[#This Row],[Тип поставки]],StatTbl[Join],StatTbl[Status])</f>
        <v>Игнорируем</v>
      </c>
    </row>
    <row r="3496" spans="4:15" x14ac:dyDescent="0.45">
      <c r="D3496" t="s">
        <v>357</v>
      </c>
      <c r="E3496" t="s">
        <v>80</v>
      </c>
      <c r="F3496" t="s">
        <v>108</v>
      </c>
      <c r="M3496" t="b">
        <v>0</v>
      </c>
      <c r="N3496" t="b">
        <v>1</v>
      </c>
      <c r="O3496" t="str">
        <f>_xlfn.XLOOKUP(WB_cost[[#This Row],[Склад]]&amp;WB_cost[[#This Row],[Тип поставки]],StatTbl[Join],StatTbl[Status])</f>
        <v>Игнорируем</v>
      </c>
    </row>
    <row r="3497" spans="4:15" x14ac:dyDescent="0.45">
      <c r="D3497" t="s">
        <v>358</v>
      </c>
      <c r="E3497" t="s">
        <v>80</v>
      </c>
      <c r="F3497" t="s">
        <v>108</v>
      </c>
      <c r="M3497" t="b">
        <v>0</v>
      </c>
      <c r="N3497" t="b">
        <v>1</v>
      </c>
      <c r="O3497" t="str">
        <f>_xlfn.XLOOKUP(WB_cost[[#This Row],[Склад]]&amp;WB_cost[[#This Row],[Тип поставки]],StatTbl[Join],StatTbl[Status])</f>
        <v>Игнорируем</v>
      </c>
    </row>
    <row r="3498" spans="4:15" x14ac:dyDescent="0.45">
      <c r="D3498" t="s">
        <v>359</v>
      </c>
      <c r="E3498" t="s">
        <v>80</v>
      </c>
      <c r="F3498" t="s">
        <v>108</v>
      </c>
      <c r="M3498" t="b">
        <v>0</v>
      </c>
      <c r="N3498" t="b">
        <v>1</v>
      </c>
      <c r="O3498" t="str">
        <f>_xlfn.XLOOKUP(WB_cost[[#This Row],[Склад]]&amp;WB_cost[[#This Row],[Тип поставки]],StatTbl[Join],StatTbl[Status])</f>
        <v>Игнорируем</v>
      </c>
    </row>
    <row r="3499" spans="4:15" x14ac:dyDescent="0.45">
      <c r="D3499" t="s">
        <v>260</v>
      </c>
      <c r="E3499" t="s">
        <v>80</v>
      </c>
      <c r="F3499" t="s">
        <v>6</v>
      </c>
      <c r="M3499" t="b">
        <v>0</v>
      </c>
      <c r="N3499" t="b">
        <v>1</v>
      </c>
      <c r="O3499" t="str">
        <f>_xlfn.XLOOKUP(WB_cost[[#This Row],[Склад]]&amp;WB_cost[[#This Row],[Тип поставки]],StatTbl[Join],StatTbl[Status])</f>
        <v>Игнорируем</v>
      </c>
    </row>
    <row r="3500" spans="4:15" x14ac:dyDescent="0.45">
      <c r="D3500" t="s">
        <v>261</v>
      </c>
      <c r="E3500" t="s">
        <v>80</v>
      </c>
      <c r="F3500" t="s">
        <v>6</v>
      </c>
      <c r="M3500" t="b">
        <v>0</v>
      </c>
      <c r="N3500" t="b">
        <v>1</v>
      </c>
      <c r="O3500" t="str">
        <f>_xlfn.XLOOKUP(WB_cost[[#This Row],[Склад]]&amp;WB_cost[[#This Row],[Тип поставки]],StatTbl[Join],StatTbl[Status])</f>
        <v>Игнорируем</v>
      </c>
    </row>
    <row r="3501" spans="4:15" x14ac:dyDescent="0.45">
      <c r="D3501" t="s">
        <v>262</v>
      </c>
      <c r="E3501" t="s">
        <v>80</v>
      </c>
      <c r="F3501" t="s">
        <v>6</v>
      </c>
      <c r="M3501" t="b">
        <v>0</v>
      </c>
      <c r="N3501" t="b">
        <v>1</v>
      </c>
      <c r="O3501" t="str">
        <f>_xlfn.XLOOKUP(WB_cost[[#This Row],[Склад]]&amp;WB_cost[[#This Row],[Тип поставки]],StatTbl[Join],StatTbl[Status])</f>
        <v>Игнорируем</v>
      </c>
    </row>
    <row r="3502" spans="4:15" x14ac:dyDescent="0.45">
      <c r="D3502" t="s">
        <v>263</v>
      </c>
      <c r="E3502" t="s">
        <v>80</v>
      </c>
      <c r="F3502" t="s">
        <v>6</v>
      </c>
      <c r="M3502" t="b">
        <v>0</v>
      </c>
      <c r="N3502" t="b">
        <v>1</v>
      </c>
      <c r="O3502" t="str">
        <f>_xlfn.XLOOKUP(WB_cost[[#This Row],[Склад]]&amp;WB_cost[[#This Row],[Тип поставки]],StatTbl[Join],StatTbl[Status])</f>
        <v>Игнорируем</v>
      </c>
    </row>
    <row r="3503" spans="4:15" x14ac:dyDescent="0.45">
      <c r="D3503" t="s">
        <v>264</v>
      </c>
      <c r="E3503" t="s">
        <v>80</v>
      </c>
      <c r="F3503" t="s">
        <v>6</v>
      </c>
      <c r="M3503" t="b">
        <v>0</v>
      </c>
      <c r="N3503" t="b">
        <v>1</v>
      </c>
      <c r="O3503" t="str">
        <f>_xlfn.XLOOKUP(WB_cost[[#This Row],[Склад]]&amp;WB_cost[[#This Row],[Тип поставки]],StatTbl[Join],StatTbl[Status])</f>
        <v>Игнорируем</v>
      </c>
    </row>
    <row r="3504" spans="4:15" x14ac:dyDescent="0.45">
      <c r="D3504" t="s">
        <v>285</v>
      </c>
      <c r="E3504" t="s">
        <v>80</v>
      </c>
      <c r="F3504" t="s">
        <v>6</v>
      </c>
      <c r="M3504" t="b">
        <v>0</v>
      </c>
      <c r="N3504" t="b">
        <v>1</v>
      </c>
      <c r="O3504" t="str">
        <f>_xlfn.XLOOKUP(WB_cost[[#This Row],[Склад]]&amp;WB_cost[[#This Row],[Тип поставки]],StatTbl[Join],StatTbl[Status])</f>
        <v>Игнорируем</v>
      </c>
    </row>
    <row r="3505" spans="4:15" x14ac:dyDescent="0.45">
      <c r="D3505" t="s">
        <v>286</v>
      </c>
      <c r="E3505" t="s">
        <v>80</v>
      </c>
      <c r="F3505" t="s">
        <v>6</v>
      </c>
      <c r="M3505" t="b">
        <v>0</v>
      </c>
      <c r="N3505" t="b">
        <v>1</v>
      </c>
      <c r="O3505" t="str">
        <f>_xlfn.XLOOKUP(WB_cost[[#This Row],[Склад]]&amp;WB_cost[[#This Row],[Тип поставки]],StatTbl[Join],StatTbl[Status])</f>
        <v>Игнорируем</v>
      </c>
    </row>
    <row r="3506" spans="4:15" x14ac:dyDescent="0.45">
      <c r="D3506" t="s">
        <v>287</v>
      </c>
      <c r="E3506" t="s">
        <v>80</v>
      </c>
      <c r="F3506" t="s">
        <v>6</v>
      </c>
      <c r="M3506" t="b">
        <v>0</v>
      </c>
      <c r="N3506" t="b">
        <v>1</v>
      </c>
      <c r="O3506" t="str">
        <f>_xlfn.XLOOKUP(WB_cost[[#This Row],[Склад]]&amp;WB_cost[[#This Row],[Тип поставки]],StatTbl[Join],StatTbl[Status])</f>
        <v>Игнорируем</v>
      </c>
    </row>
    <row r="3507" spans="4:15" x14ac:dyDescent="0.45">
      <c r="D3507" t="s">
        <v>288</v>
      </c>
      <c r="E3507" t="s">
        <v>80</v>
      </c>
      <c r="F3507" t="s">
        <v>6</v>
      </c>
      <c r="M3507" t="b">
        <v>0</v>
      </c>
      <c r="N3507" t="b">
        <v>1</v>
      </c>
      <c r="O3507" t="str">
        <f>_xlfn.XLOOKUP(WB_cost[[#This Row],[Склад]]&amp;WB_cost[[#This Row],[Тип поставки]],StatTbl[Join],StatTbl[Status])</f>
        <v>Игнорируем</v>
      </c>
    </row>
    <row r="3508" spans="4:15" x14ac:dyDescent="0.45">
      <c r="D3508" t="s">
        <v>289</v>
      </c>
      <c r="E3508" t="s">
        <v>80</v>
      </c>
      <c r="F3508" t="s">
        <v>6</v>
      </c>
      <c r="M3508" t="b">
        <v>0</v>
      </c>
      <c r="N3508" t="b">
        <v>1</v>
      </c>
      <c r="O3508" t="str">
        <f>_xlfn.XLOOKUP(WB_cost[[#This Row],[Склад]]&amp;WB_cost[[#This Row],[Тип поставки]],StatTbl[Join],StatTbl[Status])</f>
        <v>Игнорируем</v>
      </c>
    </row>
    <row r="3509" spans="4:15" x14ac:dyDescent="0.45">
      <c r="D3509" t="s">
        <v>353</v>
      </c>
      <c r="E3509" t="s">
        <v>80</v>
      </c>
      <c r="F3509" t="s">
        <v>6</v>
      </c>
      <c r="M3509" t="b">
        <v>0</v>
      </c>
      <c r="N3509" t="b">
        <v>1</v>
      </c>
      <c r="O3509" t="str">
        <f>_xlfn.XLOOKUP(WB_cost[[#This Row],[Склад]]&amp;WB_cost[[#This Row],[Тип поставки]],StatTbl[Join],StatTbl[Status])</f>
        <v>Игнорируем</v>
      </c>
    </row>
    <row r="3510" spans="4:15" x14ac:dyDescent="0.45">
      <c r="D3510" t="s">
        <v>354</v>
      </c>
      <c r="E3510" t="s">
        <v>80</v>
      </c>
      <c r="F3510" t="s">
        <v>6</v>
      </c>
      <c r="M3510" t="b">
        <v>0</v>
      </c>
      <c r="N3510" t="b">
        <v>1</v>
      </c>
      <c r="O3510" t="str">
        <f>_xlfn.XLOOKUP(WB_cost[[#This Row],[Склад]]&amp;WB_cost[[#This Row],[Тип поставки]],StatTbl[Join],StatTbl[Status])</f>
        <v>Игнорируем</v>
      </c>
    </row>
    <row r="3511" spans="4:15" x14ac:dyDescent="0.45">
      <c r="D3511" t="s">
        <v>357</v>
      </c>
      <c r="E3511" t="s">
        <v>80</v>
      </c>
      <c r="F3511" t="s">
        <v>6</v>
      </c>
      <c r="M3511" t="b">
        <v>0</v>
      </c>
      <c r="N3511" t="b">
        <v>1</v>
      </c>
      <c r="O3511" t="str">
        <f>_xlfn.XLOOKUP(WB_cost[[#This Row],[Склад]]&amp;WB_cost[[#This Row],[Тип поставки]],StatTbl[Join],StatTbl[Status])</f>
        <v>Игнорируем</v>
      </c>
    </row>
    <row r="3512" spans="4:15" x14ac:dyDescent="0.45">
      <c r="D3512" t="s">
        <v>358</v>
      </c>
      <c r="E3512" t="s">
        <v>80</v>
      </c>
      <c r="F3512" t="s">
        <v>6</v>
      </c>
      <c r="M3512" t="b">
        <v>0</v>
      </c>
      <c r="N3512" t="b">
        <v>1</v>
      </c>
      <c r="O3512" t="str">
        <f>_xlfn.XLOOKUP(WB_cost[[#This Row],[Склад]]&amp;WB_cost[[#This Row],[Тип поставки]],StatTbl[Join],StatTbl[Status])</f>
        <v>Игнорируем</v>
      </c>
    </row>
    <row r="3513" spans="4:15" x14ac:dyDescent="0.45">
      <c r="D3513" t="s">
        <v>359</v>
      </c>
      <c r="E3513" t="s">
        <v>80</v>
      </c>
      <c r="F3513" t="s">
        <v>6</v>
      </c>
      <c r="M3513" t="b">
        <v>0</v>
      </c>
      <c r="N3513" t="b">
        <v>1</v>
      </c>
      <c r="O3513" t="str">
        <f>_xlfn.XLOOKUP(WB_cost[[#This Row],[Склад]]&amp;WB_cost[[#This Row],[Тип поставки]],StatTbl[Join],StatTbl[Status])</f>
        <v>Игнорируем</v>
      </c>
    </row>
    <row r="3514" spans="4:15" x14ac:dyDescent="0.45">
      <c r="D3514" t="s">
        <v>260</v>
      </c>
      <c r="E3514" t="s">
        <v>81</v>
      </c>
      <c r="F3514" t="s">
        <v>107</v>
      </c>
      <c r="M3514" t="b">
        <v>1</v>
      </c>
      <c r="N3514" t="b">
        <v>1</v>
      </c>
      <c r="O3514" t="str">
        <f>_xlfn.XLOOKUP(WB_cost[[#This Row],[Склад]]&amp;WB_cost[[#This Row],[Тип поставки]],StatTbl[Join],StatTbl[Status])</f>
        <v>Игнорируем</v>
      </c>
    </row>
    <row r="3515" spans="4:15" x14ac:dyDescent="0.45">
      <c r="D3515" t="s">
        <v>261</v>
      </c>
      <c r="E3515" t="s">
        <v>81</v>
      </c>
      <c r="F3515" t="s">
        <v>107</v>
      </c>
      <c r="M3515" t="b">
        <v>1</v>
      </c>
      <c r="N3515" t="b">
        <v>1</v>
      </c>
      <c r="O3515" t="str">
        <f>_xlfn.XLOOKUP(WB_cost[[#This Row],[Склад]]&amp;WB_cost[[#This Row],[Тип поставки]],StatTbl[Join],StatTbl[Status])</f>
        <v>Игнорируем</v>
      </c>
    </row>
    <row r="3516" spans="4:15" x14ac:dyDescent="0.45">
      <c r="D3516" t="s">
        <v>262</v>
      </c>
      <c r="E3516" t="s">
        <v>81</v>
      </c>
      <c r="F3516" t="s">
        <v>107</v>
      </c>
      <c r="M3516" t="b">
        <v>1</v>
      </c>
      <c r="N3516" t="b">
        <v>1</v>
      </c>
      <c r="O3516" t="str">
        <f>_xlfn.XLOOKUP(WB_cost[[#This Row],[Склад]]&amp;WB_cost[[#This Row],[Тип поставки]],StatTbl[Join],StatTbl[Status])</f>
        <v>Игнорируем</v>
      </c>
    </row>
    <row r="3517" spans="4:15" x14ac:dyDescent="0.45">
      <c r="D3517" t="s">
        <v>263</v>
      </c>
      <c r="E3517" t="s">
        <v>81</v>
      </c>
      <c r="F3517" t="s">
        <v>107</v>
      </c>
      <c r="M3517" t="b">
        <v>1</v>
      </c>
      <c r="N3517" t="b">
        <v>1</v>
      </c>
      <c r="O3517" t="str">
        <f>_xlfn.XLOOKUP(WB_cost[[#This Row],[Склад]]&amp;WB_cost[[#This Row],[Тип поставки]],StatTbl[Join],StatTbl[Status])</f>
        <v>Игнорируем</v>
      </c>
    </row>
    <row r="3518" spans="4:15" x14ac:dyDescent="0.45">
      <c r="D3518" t="s">
        <v>264</v>
      </c>
      <c r="E3518" t="s">
        <v>81</v>
      </c>
      <c r="F3518" t="s">
        <v>107</v>
      </c>
      <c r="M3518" t="b">
        <v>1</v>
      </c>
      <c r="N3518" t="b">
        <v>1</v>
      </c>
      <c r="O3518" t="str">
        <f>_xlfn.XLOOKUP(WB_cost[[#This Row],[Склад]]&amp;WB_cost[[#This Row],[Тип поставки]],StatTbl[Join],StatTbl[Status])</f>
        <v>Игнорируем</v>
      </c>
    </row>
    <row r="3519" spans="4:15" x14ac:dyDescent="0.45">
      <c r="D3519" t="s">
        <v>285</v>
      </c>
      <c r="E3519" t="s">
        <v>81</v>
      </c>
      <c r="F3519" t="s">
        <v>107</v>
      </c>
      <c r="M3519" t="b">
        <v>1</v>
      </c>
      <c r="N3519" t="b">
        <v>1</v>
      </c>
      <c r="O3519" t="str">
        <f>_xlfn.XLOOKUP(WB_cost[[#This Row],[Склад]]&amp;WB_cost[[#This Row],[Тип поставки]],StatTbl[Join],StatTbl[Status])</f>
        <v>Игнорируем</v>
      </c>
    </row>
    <row r="3520" spans="4:15" x14ac:dyDescent="0.45">
      <c r="D3520" t="s">
        <v>286</v>
      </c>
      <c r="E3520" t="s">
        <v>81</v>
      </c>
      <c r="F3520" t="s">
        <v>107</v>
      </c>
      <c r="M3520" t="b">
        <v>1</v>
      </c>
      <c r="N3520" t="b">
        <v>1</v>
      </c>
      <c r="O3520" t="str">
        <f>_xlfn.XLOOKUP(WB_cost[[#This Row],[Склад]]&amp;WB_cost[[#This Row],[Тип поставки]],StatTbl[Join],StatTbl[Status])</f>
        <v>Игнорируем</v>
      </c>
    </row>
    <row r="3521" spans="4:15" x14ac:dyDescent="0.45">
      <c r="D3521" t="s">
        <v>287</v>
      </c>
      <c r="E3521" t="s">
        <v>81</v>
      </c>
      <c r="F3521" t="s">
        <v>107</v>
      </c>
      <c r="M3521" t="b">
        <v>1</v>
      </c>
      <c r="N3521" t="b">
        <v>1</v>
      </c>
      <c r="O3521" t="str">
        <f>_xlfn.XLOOKUP(WB_cost[[#This Row],[Склад]]&amp;WB_cost[[#This Row],[Тип поставки]],StatTbl[Join],StatTbl[Status])</f>
        <v>Игнорируем</v>
      </c>
    </row>
    <row r="3522" spans="4:15" x14ac:dyDescent="0.45">
      <c r="D3522" t="s">
        <v>288</v>
      </c>
      <c r="E3522" t="s">
        <v>81</v>
      </c>
      <c r="F3522" t="s">
        <v>107</v>
      </c>
      <c r="M3522" t="b">
        <v>1</v>
      </c>
      <c r="N3522" t="b">
        <v>1</v>
      </c>
      <c r="O3522" t="str">
        <f>_xlfn.XLOOKUP(WB_cost[[#This Row],[Склад]]&amp;WB_cost[[#This Row],[Тип поставки]],StatTbl[Join],StatTbl[Status])</f>
        <v>Игнорируем</v>
      </c>
    </row>
    <row r="3523" spans="4:15" x14ac:dyDescent="0.45">
      <c r="D3523" t="s">
        <v>289</v>
      </c>
      <c r="E3523" t="s">
        <v>81</v>
      </c>
      <c r="F3523" t="s">
        <v>107</v>
      </c>
      <c r="M3523" t="b">
        <v>1</v>
      </c>
      <c r="N3523" t="b">
        <v>1</v>
      </c>
      <c r="O3523" t="str">
        <f>_xlfn.XLOOKUP(WB_cost[[#This Row],[Склад]]&amp;WB_cost[[#This Row],[Тип поставки]],StatTbl[Join],StatTbl[Status])</f>
        <v>Игнорируем</v>
      </c>
    </row>
    <row r="3524" spans="4:15" x14ac:dyDescent="0.45">
      <c r="D3524" t="s">
        <v>353</v>
      </c>
      <c r="E3524" t="s">
        <v>81</v>
      </c>
      <c r="F3524" t="s">
        <v>107</v>
      </c>
      <c r="M3524" t="b">
        <v>1</v>
      </c>
      <c r="N3524" t="b">
        <v>1</v>
      </c>
      <c r="O3524" t="str">
        <f>_xlfn.XLOOKUP(WB_cost[[#This Row],[Склад]]&amp;WB_cost[[#This Row],[Тип поставки]],StatTbl[Join],StatTbl[Status])</f>
        <v>Игнорируем</v>
      </c>
    </row>
    <row r="3525" spans="4:15" x14ac:dyDescent="0.45">
      <c r="D3525" t="s">
        <v>354</v>
      </c>
      <c r="E3525" t="s">
        <v>81</v>
      </c>
      <c r="F3525" t="s">
        <v>107</v>
      </c>
      <c r="M3525" t="b">
        <v>1</v>
      </c>
      <c r="N3525" t="b">
        <v>1</v>
      </c>
      <c r="O3525" t="str">
        <f>_xlfn.XLOOKUP(WB_cost[[#This Row],[Склад]]&amp;WB_cost[[#This Row],[Тип поставки]],StatTbl[Join],StatTbl[Status])</f>
        <v>Игнорируем</v>
      </c>
    </row>
    <row r="3526" spans="4:15" x14ac:dyDescent="0.45">
      <c r="D3526" t="s">
        <v>357</v>
      </c>
      <c r="E3526" t="s">
        <v>81</v>
      </c>
      <c r="F3526" t="s">
        <v>107</v>
      </c>
      <c r="M3526" t="b">
        <v>1</v>
      </c>
      <c r="N3526" t="b">
        <v>1</v>
      </c>
      <c r="O3526" t="str">
        <f>_xlfn.XLOOKUP(WB_cost[[#This Row],[Склад]]&amp;WB_cost[[#This Row],[Тип поставки]],StatTbl[Join],StatTbl[Status])</f>
        <v>Игнорируем</v>
      </c>
    </row>
    <row r="3527" spans="4:15" x14ac:dyDescent="0.45">
      <c r="D3527" t="s">
        <v>358</v>
      </c>
      <c r="E3527" t="s">
        <v>81</v>
      </c>
      <c r="F3527" t="s">
        <v>107</v>
      </c>
      <c r="M3527" t="b">
        <v>1</v>
      </c>
      <c r="N3527" t="b">
        <v>1</v>
      </c>
      <c r="O3527" t="str">
        <f>_xlfn.XLOOKUP(WB_cost[[#This Row],[Склад]]&amp;WB_cost[[#This Row],[Тип поставки]],StatTbl[Join],StatTbl[Status])</f>
        <v>Игнорируем</v>
      </c>
    </row>
    <row r="3528" spans="4:15" x14ac:dyDescent="0.45">
      <c r="D3528" t="s">
        <v>359</v>
      </c>
      <c r="E3528" t="s">
        <v>81</v>
      </c>
      <c r="F3528" t="s">
        <v>107</v>
      </c>
      <c r="M3528" t="b">
        <v>1</v>
      </c>
      <c r="N3528" t="b">
        <v>1</v>
      </c>
      <c r="O3528" t="str">
        <f>_xlfn.XLOOKUP(WB_cost[[#This Row],[Склад]]&amp;WB_cost[[#This Row],[Тип поставки]],StatTbl[Join],StatTbl[Status])</f>
        <v>Игнорируем</v>
      </c>
    </row>
    <row r="3529" spans="4:15" x14ac:dyDescent="0.45">
      <c r="D3529" t="s">
        <v>260</v>
      </c>
      <c r="E3529" t="s">
        <v>81</v>
      </c>
      <c r="F3529" t="s">
        <v>108</v>
      </c>
      <c r="M3529" t="b">
        <v>0</v>
      </c>
      <c r="N3529" t="b">
        <v>1</v>
      </c>
      <c r="O3529" t="str">
        <f>_xlfn.XLOOKUP(WB_cost[[#This Row],[Склад]]&amp;WB_cost[[#This Row],[Тип поставки]],StatTbl[Join],StatTbl[Status])</f>
        <v>Игнорируем</v>
      </c>
    </row>
    <row r="3530" spans="4:15" x14ac:dyDescent="0.45">
      <c r="D3530" t="s">
        <v>261</v>
      </c>
      <c r="E3530" t="s">
        <v>81</v>
      </c>
      <c r="F3530" t="s">
        <v>108</v>
      </c>
      <c r="M3530" t="b">
        <v>0</v>
      </c>
      <c r="N3530" t="b">
        <v>1</v>
      </c>
      <c r="O3530" t="str">
        <f>_xlfn.XLOOKUP(WB_cost[[#This Row],[Склад]]&amp;WB_cost[[#This Row],[Тип поставки]],StatTbl[Join],StatTbl[Status])</f>
        <v>Игнорируем</v>
      </c>
    </row>
    <row r="3531" spans="4:15" x14ac:dyDescent="0.45">
      <c r="D3531" t="s">
        <v>262</v>
      </c>
      <c r="E3531" t="s">
        <v>81</v>
      </c>
      <c r="F3531" t="s">
        <v>108</v>
      </c>
      <c r="M3531" t="b">
        <v>0</v>
      </c>
      <c r="N3531" t="b">
        <v>1</v>
      </c>
      <c r="O3531" t="str">
        <f>_xlfn.XLOOKUP(WB_cost[[#This Row],[Склад]]&amp;WB_cost[[#This Row],[Тип поставки]],StatTbl[Join],StatTbl[Status])</f>
        <v>Игнорируем</v>
      </c>
    </row>
    <row r="3532" spans="4:15" x14ac:dyDescent="0.45">
      <c r="D3532" t="s">
        <v>263</v>
      </c>
      <c r="E3532" t="s">
        <v>81</v>
      </c>
      <c r="F3532" t="s">
        <v>108</v>
      </c>
      <c r="M3532" t="b">
        <v>0</v>
      </c>
      <c r="N3532" t="b">
        <v>1</v>
      </c>
      <c r="O3532" t="str">
        <f>_xlfn.XLOOKUP(WB_cost[[#This Row],[Склад]]&amp;WB_cost[[#This Row],[Тип поставки]],StatTbl[Join],StatTbl[Status])</f>
        <v>Игнорируем</v>
      </c>
    </row>
    <row r="3533" spans="4:15" x14ac:dyDescent="0.45">
      <c r="D3533" t="s">
        <v>264</v>
      </c>
      <c r="E3533" t="s">
        <v>81</v>
      </c>
      <c r="F3533" t="s">
        <v>108</v>
      </c>
      <c r="M3533" t="b">
        <v>0</v>
      </c>
      <c r="N3533" t="b">
        <v>1</v>
      </c>
      <c r="O3533" t="str">
        <f>_xlfn.XLOOKUP(WB_cost[[#This Row],[Склад]]&amp;WB_cost[[#This Row],[Тип поставки]],StatTbl[Join],StatTbl[Status])</f>
        <v>Игнорируем</v>
      </c>
    </row>
    <row r="3534" spans="4:15" x14ac:dyDescent="0.45">
      <c r="D3534" t="s">
        <v>285</v>
      </c>
      <c r="E3534" t="s">
        <v>81</v>
      </c>
      <c r="F3534" t="s">
        <v>108</v>
      </c>
      <c r="M3534" t="b">
        <v>0</v>
      </c>
      <c r="N3534" t="b">
        <v>1</v>
      </c>
      <c r="O3534" t="str">
        <f>_xlfn.XLOOKUP(WB_cost[[#This Row],[Склад]]&amp;WB_cost[[#This Row],[Тип поставки]],StatTbl[Join],StatTbl[Status])</f>
        <v>Игнорируем</v>
      </c>
    </row>
    <row r="3535" spans="4:15" x14ac:dyDescent="0.45">
      <c r="D3535" t="s">
        <v>286</v>
      </c>
      <c r="E3535" t="s">
        <v>81</v>
      </c>
      <c r="F3535" t="s">
        <v>108</v>
      </c>
      <c r="M3535" t="b">
        <v>0</v>
      </c>
      <c r="N3535" t="b">
        <v>1</v>
      </c>
      <c r="O3535" t="str">
        <f>_xlfn.XLOOKUP(WB_cost[[#This Row],[Склад]]&amp;WB_cost[[#This Row],[Тип поставки]],StatTbl[Join],StatTbl[Status])</f>
        <v>Игнорируем</v>
      </c>
    </row>
    <row r="3536" spans="4:15" x14ac:dyDescent="0.45">
      <c r="D3536" t="s">
        <v>287</v>
      </c>
      <c r="E3536" t="s">
        <v>81</v>
      </c>
      <c r="F3536" t="s">
        <v>108</v>
      </c>
      <c r="M3536" t="b">
        <v>0</v>
      </c>
      <c r="N3536" t="b">
        <v>1</v>
      </c>
      <c r="O3536" t="str">
        <f>_xlfn.XLOOKUP(WB_cost[[#This Row],[Склад]]&amp;WB_cost[[#This Row],[Тип поставки]],StatTbl[Join],StatTbl[Status])</f>
        <v>Игнорируем</v>
      </c>
    </row>
    <row r="3537" spans="4:15" x14ac:dyDescent="0.45">
      <c r="D3537" t="s">
        <v>288</v>
      </c>
      <c r="E3537" t="s">
        <v>81</v>
      </c>
      <c r="F3537" t="s">
        <v>108</v>
      </c>
      <c r="M3537" t="b">
        <v>0</v>
      </c>
      <c r="N3537" t="b">
        <v>1</v>
      </c>
      <c r="O3537" t="str">
        <f>_xlfn.XLOOKUP(WB_cost[[#This Row],[Склад]]&amp;WB_cost[[#This Row],[Тип поставки]],StatTbl[Join],StatTbl[Status])</f>
        <v>Игнорируем</v>
      </c>
    </row>
    <row r="3538" spans="4:15" x14ac:dyDescent="0.45">
      <c r="D3538" t="s">
        <v>289</v>
      </c>
      <c r="E3538" t="s">
        <v>81</v>
      </c>
      <c r="F3538" t="s">
        <v>108</v>
      </c>
      <c r="M3538" t="b">
        <v>0</v>
      </c>
      <c r="N3538" t="b">
        <v>1</v>
      </c>
      <c r="O3538" t="str">
        <f>_xlfn.XLOOKUP(WB_cost[[#This Row],[Склад]]&amp;WB_cost[[#This Row],[Тип поставки]],StatTbl[Join],StatTbl[Status])</f>
        <v>Игнорируем</v>
      </c>
    </row>
    <row r="3539" spans="4:15" x14ac:dyDescent="0.45">
      <c r="D3539" t="s">
        <v>353</v>
      </c>
      <c r="E3539" t="s">
        <v>81</v>
      </c>
      <c r="F3539" t="s">
        <v>108</v>
      </c>
      <c r="M3539" t="b">
        <v>0</v>
      </c>
      <c r="N3539" t="b">
        <v>1</v>
      </c>
      <c r="O3539" t="str">
        <f>_xlfn.XLOOKUP(WB_cost[[#This Row],[Склад]]&amp;WB_cost[[#This Row],[Тип поставки]],StatTbl[Join],StatTbl[Status])</f>
        <v>Игнорируем</v>
      </c>
    </row>
    <row r="3540" spans="4:15" x14ac:dyDescent="0.45">
      <c r="D3540" t="s">
        <v>354</v>
      </c>
      <c r="E3540" t="s">
        <v>81</v>
      </c>
      <c r="F3540" t="s">
        <v>108</v>
      </c>
      <c r="M3540" t="b">
        <v>0</v>
      </c>
      <c r="N3540" t="b">
        <v>1</v>
      </c>
      <c r="O3540" t="str">
        <f>_xlfn.XLOOKUP(WB_cost[[#This Row],[Склад]]&amp;WB_cost[[#This Row],[Тип поставки]],StatTbl[Join],StatTbl[Status])</f>
        <v>Игнорируем</v>
      </c>
    </row>
    <row r="3541" spans="4:15" x14ac:dyDescent="0.45">
      <c r="D3541" t="s">
        <v>357</v>
      </c>
      <c r="E3541" t="s">
        <v>81</v>
      </c>
      <c r="F3541" t="s">
        <v>108</v>
      </c>
      <c r="M3541" t="b">
        <v>0</v>
      </c>
      <c r="N3541" t="b">
        <v>1</v>
      </c>
      <c r="O3541" t="str">
        <f>_xlfn.XLOOKUP(WB_cost[[#This Row],[Склад]]&amp;WB_cost[[#This Row],[Тип поставки]],StatTbl[Join],StatTbl[Status])</f>
        <v>Игнорируем</v>
      </c>
    </row>
    <row r="3542" spans="4:15" x14ac:dyDescent="0.45">
      <c r="D3542" t="s">
        <v>358</v>
      </c>
      <c r="E3542" t="s">
        <v>81</v>
      </c>
      <c r="F3542" t="s">
        <v>108</v>
      </c>
      <c r="M3542" t="b">
        <v>0</v>
      </c>
      <c r="N3542" t="b">
        <v>1</v>
      </c>
      <c r="O3542" t="str">
        <f>_xlfn.XLOOKUP(WB_cost[[#This Row],[Склад]]&amp;WB_cost[[#This Row],[Тип поставки]],StatTbl[Join],StatTbl[Status])</f>
        <v>Игнорируем</v>
      </c>
    </row>
    <row r="3543" spans="4:15" x14ac:dyDescent="0.45">
      <c r="D3543" t="s">
        <v>359</v>
      </c>
      <c r="E3543" t="s">
        <v>81</v>
      </c>
      <c r="F3543" t="s">
        <v>108</v>
      </c>
      <c r="M3543" t="b">
        <v>0</v>
      </c>
      <c r="N3543" t="b">
        <v>1</v>
      </c>
      <c r="O3543" t="str">
        <f>_xlfn.XLOOKUP(WB_cost[[#This Row],[Склад]]&amp;WB_cost[[#This Row],[Тип поставки]],StatTbl[Join],StatTbl[Status])</f>
        <v>Игнорируем</v>
      </c>
    </row>
    <row r="3544" spans="4:15" x14ac:dyDescent="0.45">
      <c r="D3544" t="s">
        <v>260</v>
      </c>
      <c r="E3544" t="s">
        <v>81</v>
      </c>
      <c r="F3544" t="s">
        <v>6</v>
      </c>
      <c r="M3544" t="b">
        <v>0</v>
      </c>
      <c r="N3544" t="b">
        <v>1</v>
      </c>
      <c r="O3544" t="str">
        <f>_xlfn.XLOOKUP(WB_cost[[#This Row],[Склад]]&amp;WB_cost[[#This Row],[Тип поставки]],StatTbl[Join],StatTbl[Status])</f>
        <v>Игнорируем</v>
      </c>
    </row>
    <row r="3545" spans="4:15" x14ac:dyDescent="0.45">
      <c r="D3545" t="s">
        <v>261</v>
      </c>
      <c r="E3545" t="s">
        <v>81</v>
      </c>
      <c r="F3545" t="s">
        <v>6</v>
      </c>
      <c r="M3545" t="b">
        <v>0</v>
      </c>
      <c r="N3545" t="b">
        <v>1</v>
      </c>
      <c r="O3545" t="str">
        <f>_xlfn.XLOOKUP(WB_cost[[#This Row],[Склад]]&amp;WB_cost[[#This Row],[Тип поставки]],StatTbl[Join],StatTbl[Status])</f>
        <v>Игнорируем</v>
      </c>
    </row>
    <row r="3546" spans="4:15" x14ac:dyDescent="0.45">
      <c r="D3546" t="s">
        <v>262</v>
      </c>
      <c r="E3546" t="s">
        <v>81</v>
      </c>
      <c r="F3546" t="s">
        <v>6</v>
      </c>
      <c r="M3546" t="b">
        <v>0</v>
      </c>
      <c r="N3546" t="b">
        <v>1</v>
      </c>
      <c r="O3546" t="str">
        <f>_xlfn.XLOOKUP(WB_cost[[#This Row],[Склад]]&amp;WB_cost[[#This Row],[Тип поставки]],StatTbl[Join],StatTbl[Status])</f>
        <v>Игнорируем</v>
      </c>
    </row>
    <row r="3547" spans="4:15" x14ac:dyDescent="0.45">
      <c r="D3547" t="s">
        <v>263</v>
      </c>
      <c r="E3547" t="s">
        <v>81</v>
      </c>
      <c r="F3547" t="s">
        <v>6</v>
      </c>
      <c r="M3547" t="b">
        <v>0</v>
      </c>
      <c r="N3547" t="b">
        <v>1</v>
      </c>
      <c r="O3547" t="str">
        <f>_xlfn.XLOOKUP(WB_cost[[#This Row],[Склад]]&amp;WB_cost[[#This Row],[Тип поставки]],StatTbl[Join],StatTbl[Status])</f>
        <v>Игнорируем</v>
      </c>
    </row>
    <row r="3548" spans="4:15" x14ac:dyDescent="0.45">
      <c r="D3548" t="s">
        <v>264</v>
      </c>
      <c r="E3548" t="s">
        <v>81</v>
      </c>
      <c r="F3548" t="s">
        <v>6</v>
      </c>
      <c r="M3548" t="b">
        <v>0</v>
      </c>
      <c r="N3548" t="b">
        <v>1</v>
      </c>
      <c r="O3548" t="str">
        <f>_xlfn.XLOOKUP(WB_cost[[#This Row],[Склад]]&amp;WB_cost[[#This Row],[Тип поставки]],StatTbl[Join],StatTbl[Status])</f>
        <v>Игнорируем</v>
      </c>
    </row>
    <row r="3549" spans="4:15" x14ac:dyDescent="0.45">
      <c r="D3549" t="s">
        <v>285</v>
      </c>
      <c r="E3549" t="s">
        <v>81</v>
      </c>
      <c r="F3549" t="s">
        <v>6</v>
      </c>
      <c r="M3549" t="b">
        <v>0</v>
      </c>
      <c r="N3549" t="b">
        <v>1</v>
      </c>
      <c r="O3549" t="str">
        <f>_xlfn.XLOOKUP(WB_cost[[#This Row],[Склад]]&amp;WB_cost[[#This Row],[Тип поставки]],StatTbl[Join],StatTbl[Status])</f>
        <v>Игнорируем</v>
      </c>
    </row>
    <row r="3550" spans="4:15" x14ac:dyDescent="0.45">
      <c r="D3550" t="s">
        <v>286</v>
      </c>
      <c r="E3550" t="s">
        <v>81</v>
      </c>
      <c r="F3550" t="s">
        <v>6</v>
      </c>
      <c r="M3550" t="b">
        <v>0</v>
      </c>
      <c r="N3550" t="b">
        <v>1</v>
      </c>
      <c r="O3550" t="str">
        <f>_xlfn.XLOOKUP(WB_cost[[#This Row],[Склад]]&amp;WB_cost[[#This Row],[Тип поставки]],StatTbl[Join],StatTbl[Status])</f>
        <v>Игнорируем</v>
      </c>
    </row>
    <row r="3551" spans="4:15" x14ac:dyDescent="0.45">
      <c r="D3551" t="s">
        <v>287</v>
      </c>
      <c r="E3551" t="s">
        <v>81</v>
      </c>
      <c r="F3551" t="s">
        <v>6</v>
      </c>
      <c r="M3551" t="b">
        <v>0</v>
      </c>
      <c r="N3551" t="b">
        <v>1</v>
      </c>
      <c r="O3551" t="str">
        <f>_xlfn.XLOOKUP(WB_cost[[#This Row],[Склад]]&amp;WB_cost[[#This Row],[Тип поставки]],StatTbl[Join],StatTbl[Status])</f>
        <v>Игнорируем</v>
      </c>
    </row>
    <row r="3552" spans="4:15" x14ac:dyDescent="0.45">
      <c r="D3552" t="s">
        <v>288</v>
      </c>
      <c r="E3552" t="s">
        <v>81</v>
      </c>
      <c r="F3552" t="s">
        <v>6</v>
      </c>
      <c r="M3552" t="b">
        <v>0</v>
      </c>
      <c r="N3552" t="b">
        <v>1</v>
      </c>
      <c r="O3552" t="str">
        <f>_xlfn.XLOOKUP(WB_cost[[#This Row],[Склад]]&amp;WB_cost[[#This Row],[Тип поставки]],StatTbl[Join],StatTbl[Status])</f>
        <v>Игнорируем</v>
      </c>
    </row>
    <row r="3553" spans="4:15" x14ac:dyDescent="0.45">
      <c r="D3553" t="s">
        <v>289</v>
      </c>
      <c r="E3553" t="s">
        <v>81</v>
      </c>
      <c r="F3553" t="s">
        <v>6</v>
      </c>
      <c r="M3553" t="b">
        <v>0</v>
      </c>
      <c r="N3553" t="b">
        <v>1</v>
      </c>
      <c r="O3553" t="str">
        <f>_xlfn.XLOOKUP(WB_cost[[#This Row],[Склад]]&amp;WB_cost[[#This Row],[Тип поставки]],StatTbl[Join],StatTbl[Status])</f>
        <v>Игнорируем</v>
      </c>
    </row>
    <row r="3554" spans="4:15" x14ac:dyDescent="0.45">
      <c r="D3554" t="s">
        <v>353</v>
      </c>
      <c r="E3554" t="s">
        <v>81</v>
      </c>
      <c r="F3554" t="s">
        <v>6</v>
      </c>
      <c r="M3554" t="b">
        <v>0</v>
      </c>
      <c r="N3554" t="b">
        <v>1</v>
      </c>
      <c r="O3554" t="str">
        <f>_xlfn.XLOOKUP(WB_cost[[#This Row],[Склад]]&amp;WB_cost[[#This Row],[Тип поставки]],StatTbl[Join],StatTbl[Status])</f>
        <v>Игнорируем</v>
      </c>
    </row>
    <row r="3555" spans="4:15" x14ac:dyDescent="0.45">
      <c r="D3555" t="s">
        <v>354</v>
      </c>
      <c r="E3555" t="s">
        <v>81</v>
      </c>
      <c r="F3555" t="s">
        <v>6</v>
      </c>
      <c r="M3555" t="b">
        <v>0</v>
      </c>
      <c r="N3555" t="b">
        <v>1</v>
      </c>
      <c r="O3555" t="str">
        <f>_xlfn.XLOOKUP(WB_cost[[#This Row],[Склад]]&amp;WB_cost[[#This Row],[Тип поставки]],StatTbl[Join],StatTbl[Status])</f>
        <v>Игнорируем</v>
      </c>
    </row>
    <row r="3556" spans="4:15" x14ac:dyDescent="0.45">
      <c r="D3556" t="s">
        <v>357</v>
      </c>
      <c r="E3556" t="s">
        <v>81</v>
      </c>
      <c r="F3556" t="s">
        <v>6</v>
      </c>
      <c r="M3556" t="b">
        <v>0</v>
      </c>
      <c r="N3556" t="b">
        <v>1</v>
      </c>
      <c r="O3556" t="str">
        <f>_xlfn.XLOOKUP(WB_cost[[#This Row],[Склад]]&amp;WB_cost[[#This Row],[Тип поставки]],StatTbl[Join],StatTbl[Status])</f>
        <v>Игнорируем</v>
      </c>
    </row>
    <row r="3557" spans="4:15" x14ac:dyDescent="0.45">
      <c r="D3557" t="s">
        <v>358</v>
      </c>
      <c r="E3557" t="s">
        <v>81</v>
      </c>
      <c r="F3557" t="s">
        <v>6</v>
      </c>
      <c r="M3557" t="b">
        <v>0</v>
      </c>
      <c r="N3557" t="b">
        <v>1</v>
      </c>
      <c r="O3557" t="str">
        <f>_xlfn.XLOOKUP(WB_cost[[#This Row],[Склад]]&amp;WB_cost[[#This Row],[Тип поставки]],StatTbl[Join],StatTbl[Status])</f>
        <v>Игнорируем</v>
      </c>
    </row>
    <row r="3558" spans="4:15" x14ac:dyDescent="0.45">
      <c r="D3558" t="s">
        <v>359</v>
      </c>
      <c r="E3558" t="s">
        <v>81</v>
      </c>
      <c r="F3558" t="s">
        <v>6</v>
      </c>
      <c r="M3558" t="b">
        <v>0</v>
      </c>
      <c r="N3558" t="b">
        <v>1</v>
      </c>
      <c r="O3558" t="str">
        <f>_xlfn.XLOOKUP(WB_cost[[#This Row],[Склад]]&amp;WB_cost[[#This Row],[Тип поставки]],StatTbl[Join],StatTbl[Status])</f>
        <v>Игнорируем</v>
      </c>
    </row>
    <row r="3559" spans="4:15" x14ac:dyDescent="0.45">
      <c r="D3559" t="s">
        <v>260</v>
      </c>
      <c r="E3559" t="s">
        <v>180</v>
      </c>
      <c r="F3559" t="s">
        <v>107</v>
      </c>
      <c r="M3559" t="b">
        <v>1</v>
      </c>
      <c r="N3559" t="b">
        <v>1</v>
      </c>
      <c r="O3559" t="str">
        <f>_xlfn.XLOOKUP(WB_cost[[#This Row],[Склад]]&amp;WB_cost[[#This Row],[Тип поставки]],StatTbl[Join],StatTbl[Status])</f>
        <v>Игнорируем</v>
      </c>
    </row>
    <row r="3560" spans="4:15" x14ac:dyDescent="0.45">
      <c r="D3560" t="s">
        <v>261</v>
      </c>
      <c r="E3560" t="s">
        <v>180</v>
      </c>
      <c r="F3560" t="s">
        <v>107</v>
      </c>
      <c r="M3560" t="b">
        <v>1</v>
      </c>
      <c r="N3560" t="b">
        <v>1</v>
      </c>
      <c r="O3560" t="str">
        <f>_xlfn.XLOOKUP(WB_cost[[#This Row],[Склад]]&amp;WB_cost[[#This Row],[Тип поставки]],StatTbl[Join],StatTbl[Status])</f>
        <v>Игнорируем</v>
      </c>
    </row>
    <row r="3561" spans="4:15" x14ac:dyDescent="0.45">
      <c r="D3561" t="s">
        <v>262</v>
      </c>
      <c r="E3561" t="s">
        <v>180</v>
      </c>
      <c r="F3561" t="s">
        <v>107</v>
      </c>
      <c r="M3561" t="b">
        <v>1</v>
      </c>
      <c r="N3561" t="b">
        <v>1</v>
      </c>
      <c r="O3561" t="str">
        <f>_xlfn.XLOOKUP(WB_cost[[#This Row],[Склад]]&amp;WB_cost[[#This Row],[Тип поставки]],StatTbl[Join],StatTbl[Status])</f>
        <v>Игнорируем</v>
      </c>
    </row>
    <row r="3562" spans="4:15" x14ac:dyDescent="0.45">
      <c r="D3562" t="s">
        <v>263</v>
      </c>
      <c r="E3562" t="s">
        <v>180</v>
      </c>
      <c r="F3562" t="s">
        <v>107</v>
      </c>
      <c r="M3562" t="b">
        <v>1</v>
      </c>
      <c r="N3562" t="b">
        <v>1</v>
      </c>
      <c r="O3562" t="str">
        <f>_xlfn.XLOOKUP(WB_cost[[#This Row],[Склад]]&amp;WB_cost[[#This Row],[Тип поставки]],StatTbl[Join],StatTbl[Status])</f>
        <v>Игнорируем</v>
      </c>
    </row>
    <row r="3563" spans="4:15" x14ac:dyDescent="0.45">
      <c r="D3563" t="s">
        <v>264</v>
      </c>
      <c r="E3563" t="s">
        <v>180</v>
      </c>
      <c r="F3563" t="s">
        <v>107</v>
      </c>
      <c r="M3563" t="b">
        <v>1</v>
      </c>
      <c r="N3563" t="b">
        <v>1</v>
      </c>
      <c r="O3563" t="str">
        <f>_xlfn.XLOOKUP(WB_cost[[#This Row],[Склад]]&amp;WB_cost[[#This Row],[Тип поставки]],StatTbl[Join],StatTbl[Status])</f>
        <v>Игнорируем</v>
      </c>
    </row>
    <row r="3564" spans="4:15" x14ac:dyDescent="0.45">
      <c r="D3564" t="s">
        <v>285</v>
      </c>
      <c r="E3564" t="s">
        <v>180</v>
      </c>
      <c r="F3564" t="s">
        <v>107</v>
      </c>
      <c r="M3564" t="b">
        <v>1</v>
      </c>
      <c r="N3564" t="b">
        <v>1</v>
      </c>
      <c r="O3564" t="str">
        <f>_xlfn.XLOOKUP(WB_cost[[#This Row],[Склад]]&amp;WB_cost[[#This Row],[Тип поставки]],StatTbl[Join],StatTbl[Status])</f>
        <v>Игнорируем</v>
      </c>
    </row>
    <row r="3565" spans="4:15" x14ac:dyDescent="0.45">
      <c r="D3565" t="s">
        <v>286</v>
      </c>
      <c r="E3565" t="s">
        <v>180</v>
      </c>
      <c r="F3565" t="s">
        <v>107</v>
      </c>
      <c r="M3565" t="b">
        <v>1</v>
      </c>
      <c r="N3565" t="b">
        <v>1</v>
      </c>
      <c r="O3565" t="str">
        <f>_xlfn.XLOOKUP(WB_cost[[#This Row],[Склад]]&amp;WB_cost[[#This Row],[Тип поставки]],StatTbl[Join],StatTbl[Status])</f>
        <v>Игнорируем</v>
      </c>
    </row>
    <row r="3566" spans="4:15" x14ac:dyDescent="0.45">
      <c r="D3566" t="s">
        <v>287</v>
      </c>
      <c r="E3566" t="s">
        <v>180</v>
      </c>
      <c r="F3566" t="s">
        <v>107</v>
      </c>
      <c r="M3566" t="b">
        <v>1</v>
      </c>
      <c r="N3566" t="b">
        <v>1</v>
      </c>
      <c r="O3566" t="str">
        <f>_xlfn.XLOOKUP(WB_cost[[#This Row],[Склад]]&amp;WB_cost[[#This Row],[Тип поставки]],StatTbl[Join],StatTbl[Status])</f>
        <v>Игнорируем</v>
      </c>
    </row>
    <row r="3567" spans="4:15" x14ac:dyDescent="0.45">
      <c r="D3567" t="s">
        <v>288</v>
      </c>
      <c r="E3567" t="s">
        <v>180</v>
      </c>
      <c r="F3567" t="s">
        <v>107</v>
      </c>
      <c r="M3567" t="b">
        <v>1</v>
      </c>
      <c r="N3567" t="b">
        <v>1</v>
      </c>
      <c r="O3567" t="str">
        <f>_xlfn.XLOOKUP(WB_cost[[#This Row],[Склад]]&amp;WB_cost[[#This Row],[Тип поставки]],StatTbl[Join],StatTbl[Status])</f>
        <v>Игнорируем</v>
      </c>
    </row>
    <row r="3568" spans="4:15" x14ac:dyDescent="0.45">
      <c r="D3568" t="s">
        <v>289</v>
      </c>
      <c r="E3568" t="s">
        <v>180</v>
      </c>
      <c r="F3568" t="s">
        <v>107</v>
      </c>
      <c r="M3568" t="b">
        <v>1</v>
      </c>
      <c r="N3568" t="b">
        <v>1</v>
      </c>
      <c r="O3568" t="str">
        <f>_xlfn.XLOOKUP(WB_cost[[#This Row],[Склад]]&amp;WB_cost[[#This Row],[Тип поставки]],StatTbl[Join],StatTbl[Status])</f>
        <v>Игнорируем</v>
      </c>
    </row>
    <row r="3569" spans="4:15" x14ac:dyDescent="0.45">
      <c r="D3569" t="s">
        <v>353</v>
      </c>
      <c r="E3569" t="s">
        <v>180</v>
      </c>
      <c r="F3569" t="s">
        <v>107</v>
      </c>
      <c r="M3569" t="b">
        <v>1</v>
      </c>
      <c r="N3569" t="b">
        <v>1</v>
      </c>
      <c r="O3569" t="str">
        <f>_xlfn.XLOOKUP(WB_cost[[#This Row],[Склад]]&amp;WB_cost[[#This Row],[Тип поставки]],StatTbl[Join],StatTbl[Status])</f>
        <v>Игнорируем</v>
      </c>
    </row>
    <row r="3570" spans="4:15" x14ac:dyDescent="0.45">
      <c r="D3570" t="s">
        <v>354</v>
      </c>
      <c r="E3570" t="s">
        <v>180</v>
      </c>
      <c r="F3570" t="s">
        <v>107</v>
      </c>
      <c r="M3570" t="b">
        <v>1</v>
      </c>
      <c r="N3570" t="b">
        <v>1</v>
      </c>
      <c r="O3570" t="str">
        <f>_xlfn.XLOOKUP(WB_cost[[#This Row],[Склад]]&amp;WB_cost[[#This Row],[Тип поставки]],StatTbl[Join],StatTbl[Status])</f>
        <v>Игнорируем</v>
      </c>
    </row>
    <row r="3571" spans="4:15" x14ac:dyDescent="0.45">
      <c r="D3571" t="s">
        <v>357</v>
      </c>
      <c r="E3571" t="s">
        <v>180</v>
      </c>
      <c r="F3571" t="s">
        <v>107</v>
      </c>
      <c r="M3571" t="b">
        <v>1</v>
      </c>
      <c r="N3571" t="b">
        <v>1</v>
      </c>
      <c r="O3571" t="str">
        <f>_xlfn.XLOOKUP(WB_cost[[#This Row],[Склад]]&amp;WB_cost[[#This Row],[Тип поставки]],StatTbl[Join],StatTbl[Status])</f>
        <v>Игнорируем</v>
      </c>
    </row>
    <row r="3572" spans="4:15" x14ac:dyDescent="0.45">
      <c r="D3572" t="s">
        <v>358</v>
      </c>
      <c r="E3572" t="s">
        <v>180</v>
      </c>
      <c r="F3572" t="s">
        <v>107</v>
      </c>
      <c r="M3572" t="b">
        <v>1</v>
      </c>
      <c r="N3572" t="b">
        <v>1</v>
      </c>
      <c r="O3572" t="str">
        <f>_xlfn.XLOOKUP(WB_cost[[#This Row],[Склад]]&amp;WB_cost[[#This Row],[Тип поставки]],StatTbl[Join],StatTbl[Status])</f>
        <v>Игнорируем</v>
      </c>
    </row>
    <row r="3573" spans="4:15" x14ac:dyDescent="0.45">
      <c r="D3573" t="s">
        <v>359</v>
      </c>
      <c r="E3573" t="s">
        <v>180</v>
      </c>
      <c r="F3573" t="s">
        <v>107</v>
      </c>
      <c r="M3573" t="b">
        <v>1</v>
      </c>
      <c r="N3573" t="b">
        <v>1</v>
      </c>
      <c r="O3573" t="str">
        <f>_xlfn.XLOOKUP(WB_cost[[#This Row],[Склад]]&amp;WB_cost[[#This Row],[Тип поставки]],StatTbl[Join],StatTbl[Status])</f>
        <v>Игнорируем</v>
      </c>
    </row>
    <row r="3574" spans="4:15" x14ac:dyDescent="0.45">
      <c r="D3574" t="s">
        <v>260</v>
      </c>
      <c r="E3574" t="s">
        <v>180</v>
      </c>
      <c r="F3574" t="s">
        <v>108</v>
      </c>
      <c r="M3574" t="b">
        <v>0</v>
      </c>
      <c r="N3574" t="b">
        <v>1</v>
      </c>
      <c r="O3574" t="str">
        <f>_xlfn.XLOOKUP(WB_cost[[#This Row],[Склад]]&amp;WB_cost[[#This Row],[Тип поставки]],StatTbl[Join],StatTbl[Status])</f>
        <v>Игнорируем</v>
      </c>
    </row>
    <row r="3575" spans="4:15" x14ac:dyDescent="0.45">
      <c r="D3575" t="s">
        <v>261</v>
      </c>
      <c r="E3575" t="s">
        <v>180</v>
      </c>
      <c r="F3575" t="s">
        <v>108</v>
      </c>
      <c r="M3575" t="b">
        <v>0</v>
      </c>
      <c r="N3575" t="b">
        <v>1</v>
      </c>
      <c r="O3575" t="str">
        <f>_xlfn.XLOOKUP(WB_cost[[#This Row],[Склад]]&amp;WB_cost[[#This Row],[Тип поставки]],StatTbl[Join],StatTbl[Status])</f>
        <v>Игнорируем</v>
      </c>
    </row>
    <row r="3576" spans="4:15" x14ac:dyDescent="0.45">
      <c r="D3576" t="s">
        <v>262</v>
      </c>
      <c r="E3576" t="s">
        <v>180</v>
      </c>
      <c r="F3576" t="s">
        <v>108</v>
      </c>
      <c r="M3576" t="b">
        <v>0</v>
      </c>
      <c r="N3576" t="b">
        <v>1</v>
      </c>
      <c r="O3576" t="str">
        <f>_xlfn.XLOOKUP(WB_cost[[#This Row],[Склад]]&amp;WB_cost[[#This Row],[Тип поставки]],StatTbl[Join],StatTbl[Status])</f>
        <v>Игнорируем</v>
      </c>
    </row>
    <row r="3577" spans="4:15" x14ac:dyDescent="0.45">
      <c r="D3577" t="s">
        <v>263</v>
      </c>
      <c r="E3577" t="s">
        <v>180</v>
      </c>
      <c r="F3577" t="s">
        <v>108</v>
      </c>
      <c r="M3577" t="b">
        <v>0</v>
      </c>
      <c r="N3577" t="b">
        <v>1</v>
      </c>
      <c r="O3577" t="str">
        <f>_xlfn.XLOOKUP(WB_cost[[#This Row],[Склад]]&amp;WB_cost[[#This Row],[Тип поставки]],StatTbl[Join],StatTbl[Status])</f>
        <v>Игнорируем</v>
      </c>
    </row>
    <row r="3578" spans="4:15" x14ac:dyDescent="0.45">
      <c r="D3578" t="s">
        <v>264</v>
      </c>
      <c r="E3578" t="s">
        <v>180</v>
      </c>
      <c r="F3578" t="s">
        <v>108</v>
      </c>
      <c r="M3578" t="b">
        <v>0</v>
      </c>
      <c r="N3578" t="b">
        <v>1</v>
      </c>
      <c r="O3578" t="str">
        <f>_xlfn.XLOOKUP(WB_cost[[#This Row],[Склад]]&amp;WB_cost[[#This Row],[Тип поставки]],StatTbl[Join],StatTbl[Status])</f>
        <v>Игнорируем</v>
      </c>
    </row>
    <row r="3579" spans="4:15" x14ac:dyDescent="0.45">
      <c r="D3579" t="s">
        <v>285</v>
      </c>
      <c r="E3579" t="s">
        <v>180</v>
      </c>
      <c r="F3579" t="s">
        <v>108</v>
      </c>
      <c r="M3579" t="b">
        <v>0</v>
      </c>
      <c r="N3579" t="b">
        <v>1</v>
      </c>
      <c r="O3579" t="str">
        <f>_xlfn.XLOOKUP(WB_cost[[#This Row],[Склад]]&amp;WB_cost[[#This Row],[Тип поставки]],StatTbl[Join],StatTbl[Status])</f>
        <v>Игнорируем</v>
      </c>
    </row>
    <row r="3580" spans="4:15" x14ac:dyDescent="0.45">
      <c r="D3580" t="s">
        <v>286</v>
      </c>
      <c r="E3580" t="s">
        <v>180</v>
      </c>
      <c r="F3580" t="s">
        <v>108</v>
      </c>
      <c r="M3580" t="b">
        <v>0</v>
      </c>
      <c r="N3580" t="b">
        <v>1</v>
      </c>
      <c r="O3580" t="str">
        <f>_xlfn.XLOOKUP(WB_cost[[#This Row],[Склад]]&amp;WB_cost[[#This Row],[Тип поставки]],StatTbl[Join],StatTbl[Status])</f>
        <v>Игнорируем</v>
      </c>
    </row>
    <row r="3581" spans="4:15" x14ac:dyDescent="0.45">
      <c r="D3581" t="s">
        <v>287</v>
      </c>
      <c r="E3581" t="s">
        <v>180</v>
      </c>
      <c r="F3581" t="s">
        <v>108</v>
      </c>
      <c r="M3581" t="b">
        <v>0</v>
      </c>
      <c r="N3581" t="b">
        <v>1</v>
      </c>
      <c r="O3581" t="str">
        <f>_xlfn.XLOOKUP(WB_cost[[#This Row],[Склад]]&amp;WB_cost[[#This Row],[Тип поставки]],StatTbl[Join],StatTbl[Status])</f>
        <v>Игнорируем</v>
      </c>
    </row>
    <row r="3582" spans="4:15" x14ac:dyDescent="0.45">
      <c r="D3582" t="s">
        <v>288</v>
      </c>
      <c r="E3582" t="s">
        <v>180</v>
      </c>
      <c r="F3582" t="s">
        <v>108</v>
      </c>
      <c r="M3582" t="b">
        <v>0</v>
      </c>
      <c r="N3582" t="b">
        <v>1</v>
      </c>
      <c r="O3582" t="str">
        <f>_xlfn.XLOOKUP(WB_cost[[#This Row],[Склад]]&amp;WB_cost[[#This Row],[Тип поставки]],StatTbl[Join],StatTbl[Status])</f>
        <v>Игнорируем</v>
      </c>
    </row>
    <row r="3583" spans="4:15" x14ac:dyDescent="0.45">
      <c r="D3583" t="s">
        <v>289</v>
      </c>
      <c r="E3583" t="s">
        <v>180</v>
      </c>
      <c r="F3583" t="s">
        <v>108</v>
      </c>
      <c r="M3583" t="b">
        <v>0</v>
      </c>
      <c r="N3583" t="b">
        <v>1</v>
      </c>
      <c r="O3583" t="str">
        <f>_xlfn.XLOOKUP(WB_cost[[#This Row],[Склад]]&amp;WB_cost[[#This Row],[Тип поставки]],StatTbl[Join],StatTbl[Status])</f>
        <v>Игнорируем</v>
      </c>
    </row>
    <row r="3584" spans="4:15" x14ac:dyDescent="0.45">
      <c r="D3584" t="s">
        <v>353</v>
      </c>
      <c r="E3584" t="s">
        <v>180</v>
      </c>
      <c r="F3584" t="s">
        <v>108</v>
      </c>
      <c r="M3584" t="b">
        <v>0</v>
      </c>
      <c r="N3584" t="b">
        <v>1</v>
      </c>
      <c r="O3584" t="str">
        <f>_xlfn.XLOOKUP(WB_cost[[#This Row],[Склад]]&amp;WB_cost[[#This Row],[Тип поставки]],StatTbl[Join],StatTbl[Status])</f>
        <v>Игнорируем</v>
      </c>
    </row>
    <row r="3585" spans="4:15" x14ac:dyDescent="0.45">
      <c r="D3585" t="s">
        <v>354</v>
      </c>
      <c r="E3585" t="s">
        <v>180</v>
      </c>
      <c r="F3585" t="s">
        <v>108</v>
      </c>
      <c r="M3585" t="b">
        <v>0</v>
      </c>
      <c r="N3585" t="b">
        <v>1</v>
      </c>
      <c r="O3585" t="str">
        <f>_xlfn.XLOOKUP(WB_cost[[#This Row],[Склад]]&amp;WB_cost[[#This Row],[Тип поставки]],StatTbl[Join],StatTbl[Status])</f>
        <v>Игнорируем</v>
      </c>
    </row>
    <row r="3586" spans="4:15" x14ac:dyDescent="0.45">
      <c r="D3586" t="s">
        <v>357</v>
      </c>
      <c r="E3586" t="s">
        <v>180</v>
      </c>
      <c r="F3586" t="s">
        <v>108</v>
      </c>
      <c r="M3586" t="b">
        <v>0</v>
      </c>
      <c r="N3586" t="b">
        <v>1</v>
      </c>
      <c r="O3586" t="str">
        <f>_xlfn.XLOOKUP(WB_cost[[#This Row],[Склад]]&amp;WB_cost[[#This Row],[Тип поставки]],StatTbl[Join],StatTbl[Status])</f>
        <v>Игнорируем</v>
      </c>
    </row>
    <row r="3587" spans="4:15" x14ac:dyDescent="0.45">
      <c r="D3587" t="s">
        <v>358</v>
      </c>
      <c r="E3587" t="s">
        <v>180</v>
      </c>
      <c r="F3587" t="s">
        <v>108</v>
      </c>
      <c r="M3587" t="b">
        <v>0</v>
      </c>
      <c r="N3587" t="b">
        <v>1</v>
      </c>
      <c r="O3587" t="str">
        <f>_xlfn.XLOOKUP(WB_cost[[#This Row],[Склад]]&amp;WB_cost[[#This Row],[Тип поставки]],StatTbl[Join],StatTbl[Status])</f>
        <v>Игнорируем</v>
      </c>
    </row>
    <row r="3588" spans="4:15" x14ac:dyDescent="0.45">
      <c r="D3588" t="s">
        <v>359</v>
      </c>
      <c r="E3588" t="s">
        <v>180</v>
      </c>
      <c r="F3588" t="s">
        <v>108</v>
      </c>
      <c r="M3588" t="b">
        <v>0</v>
      </c>
      <c r="N3588" t="b">
        <v>1</v>
      </c>
      <c r="O3588" t="str">
        <f>_xlfn.XLOOKUP(WB_cost[[#This Row],[Склад]]&amp;WB_cost[[#This Row],[Тип поставки]],StatTbl[Join],StatTbl[Status])</f>
        <v>Игнорируем</v>
      </c>
    </row>
    <row r="3589" spans="4:15" x14ac:dyDescent="0.45">
      <c r="D3589" t="s">
        <v>260</v>
      </c>
      <c r="E3589" t="s">
        <v>180</v>
      </c>
      <c r="F3589" t="s">
        <v>6</v>
      </c>
      <c r="M3589" t="b">
        <v>0</v>
      </c>
      <c r="N3589" t="b">
        <v>1</v>
      </c>
      <c r="O3589" t="str">
        <f>_xlfn.XLOOKUP(WB_cost[[#This Row],[Склад]]&amp;WB_cost[[#This Row],[Тип поставки]],StatTbl[Join],StatTbl[Status])</f>
        <v>Игнорируем</v>
      </c>
    </row>
    <row r="3590" spans="4:15" x14ac:dyDescent="0.45">
      <c r="D3590" t="s">
        <v>261</v>
      </c>
      <c r="E3590" t="s">
        <v>180</v>
      </c>
      <c r="F3590" t="s">
        <v>6</v>
      </c>
      <c r="M3590" t="b">
        <v>0</v>
      </c>
      <c r="N3590" t="b">
        <v>1</v>
      </c>
      <c r="O3590" t="str">
        <f>_xlfn.XLOOKUP(WB_cost[[#This Row],[Склад]]&amp;WB_cost[[#This Row],[Тип поставки]],StatTbl[Join],StatTbl[Status])</f>
        <v>Игнорируем</v>
      </c>
    </row>
    <row r="3591" spans="4:15" x14ac:dyDescent="0.45">
      <c r="D3591" t="s">
        <v>262</v>
      </c>
      <c r="E3591" t="s">
        <v>180</v>
      </c>
      <c r="F3591" t="s">
        <v>6</v>
      </c>
      <c r="M3591" t="b">
        <v>0</v>
      </c>
      <c r="N3591" t="b">
        <v>1</v>
      </c>
      <c r="O3591" t="str">
        <f>_xlfn.XLOOKUP(WB_cost[[#This Row],[Склад]]&amp;WB_cost[[#This Row],[Тип поставки]],StatTbl[Join],StatTbl[Status])</f>
        <v>Игнорируем</v>
      </c>
    </row>
    <row r="3592" spans="4:15" x14ac:dyDescent="0.45">
      <c r="D3592" t="s">
        <v>263</v>
      </c>
      <c r="E3592" t="s">
        <v>180</v>
      </c>
      <c r="F3592" t="s">
        <v>6</v>
      </c>
      <c r="M3592" t="b">
        <v>0</v>
      </c>
      <c r="N3592" t="b">
        <v>1</v>
      </c>
      <c r="O3592" t="str">
        <f>_xlfn.XLOOKUP(WB_cost[[#This Row],[Склад]]&amp;WB_cost[[#This Row],[Тип поставки]],StatTbl[Join],StatTbl[Status])</f>
        <v>Игнорируем</v>
      </c>
    </row>
    <row r="3593" spans="4:15" x14ac:dyDescent="0.45">
      <c r="D3593" t="s">
        <v>264</v>
      </c>
      <c r="E3593" t="s">
        <v>180</v>
      </c>
      <c r="F3593" t="s">
        <v>6</v>
      </c>
      <c r="M3593" t="b">
        <v>0</v>
      </c>
      <c r="N3593" t="b">
        <v>1</v>
      </c>
      <c r="O3593" t="str">
        <f>_xlfn.XLOOKUP(WB_cost[[#This Row],[Склад]]&amp;WB_cost[[#This Row],[Тип поставки]],StatTbl[Join],StatTbl[Status])</f>
        <v>Игнорируем</v>
      </c>
    </row>
    <row r="3594" spans="4:15" x14ac:dyDescent="0.45">
      <c r="D3594" t="s">
        <v>285</v>
      </c>
      <c r="E3594" t="s">
        <v>180</v>
      </c>
      <c r="F3594" t="s">
        <v>6</v>
      </c>
      <c r="M3594" t="b">
        <v>0</v>
      </c>
      <c r="N3594" t="b">
        <v>1</v>
      </c>
      <c r="O3594" t="str">
        <f>_xlfn.XLOOKUP(WB_cost[[#This Row],[Склад]]&amp;WB_cost[[#This Row],[Тип поставки]],StatTbl[Join],StatTbl[Status])</f>
        <v>Игнорируем</v>
      </c>
    </row>
    <row r="3595" spans="4:15" x14ac:dyDescent="0.45">
      <c r="D3595" t="s">
        <v>286</v>
      </c>
      <c r="E3595" t="s">
        <v>180</v>
      </c>
      <c r="F3595" t="s">
        <v>6</v>
      </c>
      <c r="M3595" t="b">
        <v>0</v>
      </c>
      <c r="N3595" t="b">
        <v>1</v>
      </c>
      <c r="O3595" t="str">
        <f>_xlfn.XLOOKUP(WB_cost[[#This Row],[Склад]]&amp;WB_cost[[#This Row],[Тип поставки]],StatTbl[Join],StatTbl[Status])</f>
        <v>Игнорируем</v>
      </c>
    </row>
    <row r="3596" spans="4:15" x14ac:dyDescent="0.45">
      <c r="D3596" t="s">
        <v>287</v>
      </c>
      <c r="E3596" t="s">
        <v>180</v>
      </c>
      <c r="F3596" t="s">
        <v>6</v>
      </c>
      <c r="M3596" t="b">
        <v>0</v>
      </c>
      <c r="N3596" t="b">
        <v>1</v>
      </c>
      <c r="O3596" t="str">
        <f>_xlfn.XLOOKUP(WB_cost[[#This Row],[Склад]]&amp;WB_cost[[#This Row],[Тип поставки]],StatTbl[Join],StatTbl[Status])</f>
        <v>Игнорируем</v>
      </c>
    </row>
    <row r="3597" spans="4:15" x14ac:dyDescent="0.45">
      <c r="D3597" t="s">
        <v>288</v>
      </c>
      <c r="E3597" t="s">
        <v>180</v>
      </c>
      <c r="F3597" t="s">
        <v>6</v>
      </c>
      <c r="M3597" t="b">
        <v>0</v>
      </c>
      <c r="N3597" t="b">
        <v>1</v>
      </c>
      <c r="O3597" t="str">
        <f>_xlfn.XLOOKUP(WB_cost[[#This Row],[Склад]]&amp;WB_cost[[#This Row],[Тип поставки]],StatTbl[Join],StatTbl[Status])</f>
        <v>Игнорируем</v>
      </c>
    </row>
    <row r="3598" spans="4:15" x14ac:dyDescent="0.45">
      <c r="D3598" t="s">
        <v>289</v>
      </c>
      <c r="E3598" t="s">
        <v>180</v>
      </c>
      <c r="F3598" t="s">
        <v>6</v>
      </c>
      <c r="M3598" t="b">
        <v>0</v>
      </c>
      <c r="N3598" t="b">
        <v>1</v>
      </c>
      <c r="O3598" t="str">
        <f>_xlfn.XLOOKUP(WB_cost[[#This Row],[Склад]]&amp;WB_cost[[#This Row],[Тип поставки]],StatTbl[Join],StatTbl[Status])</f>
        <v>Игнорируем</v>
      </c>
    </row>
    <row r="3599" spans="4:15" x14ac:dyDescent="0.45">
      <c r="D3599" t="s">
        <v>353</v>
      </c>
      <c r="E3599" t="s">
        <v>180</v>
      </c>
      <c r="F3599" t="s">
        <v>6</v>
      </c>
      <c r="M3599" t="b">
        <v>0</v>
      </c>
      <c r="N3599" t="b">
        <v>1</v>
      </c>
      <c r="O3599" t="str">
        <f>_xlfn.XLOOKUP(WB_cost[[#This Row],[Склад]]&amp;WB_cost[[#This Row],[Тип поставки]],StatTbl[Join],StatTbl[Status])</f>
        <v>Игнорируем</v>
      </c>
    </row>
    <row r="3600" spans="4:15" x14ac:dyDescent="0.45">
      <c r="D3600" t="s">
        <v>354</v>
      </c>
      <c r="E3600" t="s">
        <v>180</v>
      </c>
      <c r="F3600" t="s">
        <v>6</v>
      </c>
      <c r="M3600" t="b">
        <v>0</v>
      </c>
      <c r="N3600" t="b">
        <v>1</v>
      </c>
      <c r="O3600" t="str">
        <f>_xlfn.XLOOKUP(WB_cost[[#This Row],[Склад]]&amp;WB_cost[[#This Row],[Тип поставки]],StatTbl[Join],StatTbl[Status])</f>
        <v>Игнорируем</v>
      </c>
    </row>
    <row r="3601" spans="4:15" x14ac:dyDescent="0.45">
      <c r="D3601" t="s">
        <v>357</v>
      </c>
      <c r="E3601" t="s">
        <v>180</v>
      </c>
      <c r="F3601" t="s">
        <v>6</v>
      </c>
      <c r="M3601" t="b">
        <v>0</v>
      </c>
      <c r="N3601" t="b">
        <v>1</v>
      </c>
      <c r="O3601" t="str">
        <f>_xlfn.XLOOKUP(WB_cost[[#This Row],[Склад]]&amp;WB_cost[[#This Row],[Тип поставки]],StatTbl[Join],StatTbl[Status])</f>
        <v>Игнорируем</v>
      </c>
    </row>
    <row r="3602" spans="4:15" x14ac:dyDescent="0.45">
      <c r="D3602" t="s">
        <v>358</v>
      </c>
      <c r="E3602" t="s">
        <v>180</v>
      </c>
      <c r="F3602" t="s">
        <v>6</v>
      </c>
      <c r="M3602" t="b">
        <v>0</v>
      </c>
      <c r="N3602" t="b">
        <v>1</v>
      </c>
      <c r="O3602" t="str">
        <f>_xlfn.XLOOKUP(WB_cost[[#This Row],[Склад]]&amp;WB_cost[[#This Row],[Тип поставки]],StatTbl[Join],StatTbl[Status])</f>
        <v>Игнорируем</v>
      </c>
    </row>
    <row r="3603" spans="4:15" x14ac:dyDescent="0.45">
      <c r="D3603" t="s">
        <v>359</v>
      </c>
      <c r="E3603" t="s">
        <v>180</v>
      </c>
      <c r="F3603" t="s">
        <v>6</v>
      </c>
      <c r="M3603" t="b">
        <v>0</v>
      </c>
      <c r="N3603" t="b">
        <v>1</v>
      </c>
      <c r="O3603" t="str">
        <f>_xlfn.XLOOKUP(WB_cost[[#This Row],[Склад]]&amp;WB_cost[[#This Row],[Тип поставки]],StatTbl[Join],StatTbl[Status])</f>
        <v>Игнорируем</v>
      </c>
    </row>
    <row r="3604" spans="4:15" x14ac:dyDescent="0.45">
      <c r="D3604" t="s">
        <v>260</v>
      </c>
      <c r="E3604" t="s">
        <v>82</v>
      </c>
      <c r="F3604" t="s">
        <v>107</v>
      </c>
      <c r="M3604" t="b">
        <v>1</v>
      </c>
      <c r="N3604" t="b">
        <v>1</v>
      </c>
      <c r="O3604" t="e">
        <f>_xlfn.XLOOKUP(WB_cost[[#This Row],[Склад]]&amp;WB_cost[[#This Row],[Тип поставки]],StatTbl[Join],StatTbl[Status])</f>
        <v>#N/A</v>
      </c>
    </row>
    <row r="3605" spans="4:15" x14ac:dyDescent="0.45">
      <c r="D3605" t="s">
        <v>261</v>
      </c>
      <c r="E3605" t="s">
        <v>82</v>
      </c>
      <c r="F3605" t="s">
        <v>107</v>
      </c>
      <c r="M3605" t="b">
        <v>1</v>
      </c>
      <c r="N3605" t="b">
        <v>1</v>
      </c>
      <c r="O3605" t="e">
        <f>_xlfn.XLOOKUP(WB_cost[[#This Row],[Склад]]&amp;WB_cost[[#This Row],[Тип поставки]],StatTbl[Join],StatTbl[Status])</f>
        <v>#N/A</v>
      </c>
    </row>
    <row r="3606" spans="4:15" x14ac:dyDescent="0.45">
      <c r="D3606" t="s">
        <v>262</v>
      </c>
      <c r="E3606" t="s">
        <v>82</v>
      </c>
      <c r="F3606" t="s">
        <v>107</v>
      </c>
      <c r="M3606" t="b">
        <v>1</v>
      </c>
      <c r="N3606" t="b">
        <v>1</v>
      </c>
      <c r="O3606" t="e">
        <f>_xlfn.XLOOKUP(WB_cost[[#This Row],[Склад]]&amp;WB_cost[[#This Row],[Тип поставки]],StatTbl[Join],StatTbl[Status])</f>
        <v>#N/A</v>
      </c>
    </row>
    <row r="3607" spans="4:15" x14ac:dyDescent="0.45">
      <c r="D3607" t="s">
        <v>263</v>
      </c>
      <c r="E3607" t="s">
        <v>82</v>
      </c>
      <c r="F3607" t="s">
        <v>107</v>
      </c>
      <c r="M3607" t="b">
        <v>1</v>
      </c>
      <c r="N3607" t="b">
        <v>1</v>
      </c>
      <c r="O3607" t="e">
        <f>_xlfn.XLOOKUP(WB_cost[[#This Row],[Склад]]&amp;WB_cost[[#This Row],[Тип поставки]],StatTbl[Join],StatTbl[Status])</f>
        <v>#N/A</v>
      </c>
    </row>
    <row r="3608" spans="4:15" x14ac:dyDescent="0.45">
      <c r="D3608" t="s">
        <v>264</v>
      </c>
      <c r="E3608" t="s">
        <v>82</v>
      </c>
      <c r="F3608" t="s">
        <v>107</v>
      </c>
      <c r="M3608" t="b">
        <v>1</v>
      </c>
      <c r="N3608" t="b">
        <v>1</v>
      </c>
      <c r="O3608" t="e">
        <f>_xlfn.XLOOKUP(WB_cost[[#This Row],[Склад]]&amp;WB_cost[[#This Row],[Тип поставки]],StatTbl[Join],StatTbl[Status])</f>
        <v>#N/A</v>
      </c>
    </row>
    <row r="3609" spans="4:15" x14ac:dyDescent="0.45">
      <c r="D3609" t="s">
        <v>285</v>
      </c>
      <c r="E3609" t="s">
        <v>82</v>
      </c>
      <c r="F3609" t="s">
        <v>107</v>
      </c>
      <c r="M3609" t="b">
        <v>1</v>
      </c>
      <c r="N3609" t="b">
        <v>1</v>
      </c>
      <c r="O3609" t="e">
        <f>_xlfn.XLOOKUP(WB_cost[[#This Row],[Склад]]&amp;WB_cost[[#This Row],[Тип поставки]],StatTbl[Join],StatTbl[Status])</f>
        <v>#N/A</v>
      </c>
    </row>
    <row r="3610" spans="4:15" x14ac:dyDescent="0.45">
      <c r="D3610" t="s">
        <v>286</v>
      </c>
      <c r="E3610" t="s">
        <v>82</v>
      </c>
      <c r="F3610" t="s">
        <v>107</v>
      </c>
      <c r="M3610" t="b">
        <v>1</v>
      </c>
      <c r="N3610" t="b">
        <v>1</v>
      </c>
      <c r="O3610" t="e">
        <f>_xlfn.XLOOKUP(WB_cost[[#This Row],[Склад]]&amp;WB_cost[[#This Row],[Тип поставки]],StatTbl[Join],StatTbl[Status])</f>
        <v>#N/A</v>
      </c>
    </row>
    <row r="3611" spans="4:15" x14ac:dyDescent="0.45">
      <c r="D3611" t="s">
        <v>287</v>
      </c>
      <c r="E3611" t="s">
        <v>82</v>
      </c>
      <c r="F3611" t="s">
        <v>107</v>
      </c>
      <c r="M3611" t="b">
        <v>1</v>
      </c>
      <c r="N3611" t="b">
        <v>1</v>
      </c>
      <c r="O3611" t="e">
        <f>_xlfn.XLOOKUP(WB_cost[[#This Row],[Склад]]&amp;WB_cost[[#This Row],[Тип поставки]],StatTbl[Join],StatTbl[Status])</f>
        <v>#N/A</v>
      </c>
    </row>
    <row r="3612" spans="4:15" x14ac:dyDescent="0.45">
      <c r="D3612" t="s">
        <v>288</v>
      </c>
      <c r="E3612" t="s">
        <v>82</v>
      </c>
      <c r="F3612" t="s">
        <v>107</v>
      </c>
      <c r="M3612" t="b">
        <v>1</v>
      </c>
      <c r="N3612" t="b">
        <v>1</v>
      </c>
      <c r="O3612" t="e">
        <f>_xlfn.XLOOKUP(WB_cost[[#This Row],[Склад]]&amp;WB_cost[[#This Row],[Тип поставки]],StatTbl[Join],StatTbl[Status])</f>
        <v>#N/A</v>
      </c>
    </row>
    <row r="3613" spans="4:15" x14ac:dyDescent="0.45">
      <c r="D3613" t="s">
        <v>289</v>
      </c>
      <c r="E3613" t="s">
        <v>82</v>
      </c>
      <c r="F3613" t="s">
        <v>107</v>
      </c>
      <c r="M3613" t="b">
        <v>1</v>
      </c>
      <c r="N3613" t="b">
        <v>1</v>
      </c>
      <c r="O3613" t="e">
        <f>_xlfn.XLOOKUP(WB_cost[[#This Row],[Склад]]&amp;WB_cost[[#This Row],[Тип поставки]],StatTbl[Join],StatTbl[Status])</f>
        <v>#N/A</v>
      </c>
    </row>
    <row r="3614" spans="4:15" x14ac:dyDescent="0.45">
      <c r="D3614" t="s">
        <v>353</v>
      </c>
      <c r="E3614" t="s">
        <v>82</v>
      </c>
      <c r="F3614" t="s">
        <v>107</v>
      </c>
      <c r="M3614" t="b">
        <v>1</v>
      </c>
      <c r="N3614" t="b">
        <v>1</v>
      </c>
      <c r="O3614" t="e">
        <f>_xlfn.XLOOKUP(WB_cost[[#This Row],[Склад]]&amp;WB_cost[[#This Row],[Тип поставки]],StatTbl[Join],StatTbl[Status])</f>
        <v>#N/A</v>
      </c>
    </row>
    <row r="3615" spans="4:15" x14ac:dyDescent="0.45">
      <c r="D3615" t="s">
        <v>354</v>
      </c>
      <c r="E3615" t="s">
        <v>82</v>
      </c>
      <c r="F3615" t="s">
        <v>107</v>
      </c>
      <c r="M3615" t="b">
        <v>1</v>
      </c>
      <c r="N3615" t="b">
        <v>1</v>
      </c>
      <c r="O3615" t="e">
        <f>_xlfn.XLOOKUP(WB_cost[[#This Row],[Склад]]&amp;WB_cost[[#This Row],[Тип поставки]],StatTbl[Join],StatTbl[Status])</f>
        <v>#N/A</v>
      </c>
    </row>
    <row r="3616" spans="4:15" x14ac:dyDescent="0.45">
      <c r="D3616" t="s">
        <v>357</v>
      </c>
      <c r="E3616" t="s">
        <v>82</v>
      </c>
      <c r="F3616" t="s">
        <v>107</v>
      </c>
      <c r="M3616" t="b">
        <v>1</v>
      </c>
      <c r="N3616" t="b">
        <v>1</v>
      </c>
      <c r="O3616" t="e">
        <f>_xlfn.XLOOKUP(WB_cost[[#This Row],[Склад]]&amp;WB_cost[[#This Row],[Тип поставки]],StatTbl[Join],StatTbl[Status])</f>
        <v>#N/A</v>
      </c>
    </row>
    <row r="3617" spans="4:15" x14ac:dyDescent="0.45">
      <c r="D3617" t="s">
        <v>358</v>
      </c>
      <c r="E3617" t="s">
        <v>82</v>
      </c>
      <c r="F3617" t="s">
        <v>107</v>
      </c>
      <c r="M3617" t="b">
        <v>1</v>
      </c>
      <c r="N3617" t="b">
        <v>1</v>
      </c>
      <c r="O3617" t="e">
        <f>_xlfn.XLOOKUP(WB_cost[[#This Row],[Склад]]&amp;WB_cost[[#This Row],[Тип поставки]],StatTbl[Join],StatTbl[Status])</f>
        <v>#N/A</v>
      </c>
    </row>
    <row r="3618" spans="4:15" x14ac:dyDescent="0.45">
      <c r="D3618" t="s">
        <v>359</v>
      </c>
      <c r="E3618" t="s">
        <v>82</v>
      </c>
      <c r="F3618" t="s">
        <v>107</v>
      </c>
      <c r="M3618" t="b">
        <v>1</v>
      </c>
      <c r="N3618" t="b">
        <v>1</v>
      </c>
      <c r="O3618" t="e">
        <f>_xlfn.XLOOKUP(WB_cost[[#This Row],[Склад]]&amp;WB_cost[[#This Row],[Тип поставки]],StatTbl[Join],StatTbl[Status])</f>
        <v>#N/A</v>
      </c>
    </row>
    <row r="3619" spans="4:15" x14ac:dyDescent="0.45">
      <c r="D3619" t="s">
        <v>260</v>
      </c>
      <c r="E3619" t="s">
        <v>82</v>
      </c>
      <c r="F3619" t="s">
        <v>108</v>
      </c>
      <c r="M3619" t="b">
        <v>0</v>
      </c>
      <c r="N3619" t="b">
        <v>1</v>
      </c>
      <c r="O3619" t="e">
        <f>_xlfn.XLOOKUP(WB_cost[[#This Row],[Склад]]&amp;WB_cost[[#This Row],[Тип поставки]],StatTbl[Join],StatTbl[Status])</f>
        <v>#N/A</v>
      </c>
    </row>
    <row r="3620" spans="4:15" x14ac:dyDescent="0.45">
      <c r="D3620" t="s">
        <v>261</v>
      </c>
      <c r="E3620" t="s">
        <v>82</v>
      </c>
      <c r="F3620" t="s">
        <v>108</v>
      </c>
      <c r="M3620" t="b">
        <v>0</v>
      </c>
      <c r="N3620" t="b">
        <v>1</v>
      </c>
      <c r="O3620" t="e">
        <f>_xlfn.XLOOKUP(WB_cost[[#This Row],[Склад]]&amp;WB_cost[[#This Row],[Тип поставки]],StatTbl[Join],StatTbl[Status])</f>
        <v>#N/A</v>
      </c>
    </row>
    <row r="3621" spans="4:15" x14ac:dyDescent="0.45">
      <c r="D3621" t="s">
        <v>262</v>
      </c>
      <c r="E3621" t="s">
        <v>82</v>
      </c>
      <c r="F3621" t="s">
        <v>108</v>
      </c>
      <c r="M3621" t="b">
        <v>0</v>
      </c>
      <c r="N3621" t="b">
        <v>1</v>
      </c>
      <c r="O3621" t="e">
        <f>_xlfn.XLOOKUP(WB_cost[[#This Row],[Склад]]&amp;WB_cost[[#This Row],[Тип поставки]],StatTbl[Join],StatTbl[Status])</f>
        <v>#N/A</v>
      </c>
    </row>
    <row r="3622" spans="4:15" x14ac:dyDescent="0.45">
      <c r="D3622" t="s">
        <v>263</v>
      </c>
      <c r="E3622" t="s">
        <v>82</v>
      </c>
      <c r="F3622" t="s">
        <v>108</v>
      </c>
      <c r="M3622" t="b">
        <v>0</v>
      </c>
      <c r="N3622" t="b">
        <v>1</v>
      </c>
      <c r="O3622" t="e">
        <f>_xlfn.XLOOKUP(WB_cost[[#This Row],[Склад]]&amp;WB_cost[[#This Row],[Тип поставки]],StatTbl[Join],StatTbl[Status])</f>
        <v>#N/A</v>
      </c>
    </row>
    <row r="3623" spans="4:15" x14ac:dyDescent="0.45">
      <c r="D3623" t="s">
        <v>264</v>
      </c>
      <c r="E3623" t="s">
        <v>82</v>
      </c>
      <c r="F3623" t="s">
        <v>108</v>
      </c>
      <c r="M3623" t="b">
        <v>0</v>
      </c>
      <c r="N3623" t="b">
        <v>1</v>
      </c>
      <c r="O3623" t="e">
        <f>_xlfn.XLOOKUP(WB_cost[[#This Row],[Склад]]&amp;WB_cost[[#This Row],[Тип поставки]],StatTbl[Join],StatTbl[Status])</f>
        <v>#N/A</v>
      </c>
    </row>
    <row r="3624" spans="4:15" x14ac:dyDescent="0.45">
      <c r="D3624" t="s">
        <v>285</v>
      </c>
      <c r="E3624" t="s">
        <v>82</v>
      </c>
      <c r="F3624" t="s">
        <v>108</v>
      </c>
      <c r="M3624" t="b">
        <v>0</v>
      </c>
      <c r="N3624" t="b">
        <v>1</v>
      </c>
      <c r="O3624" t="e">
        <f>_xlfn.XLOOKUP(WB_cost[[#This Row],[Склад]]&amp;WB_cost[[#This Row],[Тип поставки]],StatTbl[Join],StatTbl[Status])</f>
        <v>#N/A</v>
      </c>
    </row>
    <row r="3625" spans="4:15" x14ac:dyDescent="0.45">
      <c r="D3625" t="s">
        <v>286</v>
      </c>
      <c r="E3625" t="s">
        <v>82</v>
      </c>
      <c r="F3625" t="s">
        <v>108</v>
      </c>
      <c r="M3625" t="b">
        <v>0</v>
      </c>
      <c r="N3625" t="b">
        <v>1</v>
      </c>
      <c r="O3625" t="e">
        <f>_xlfn.XLOOKUP(WB_cost[[#This Row],[Склад]]&amp;WB_cost[[#This Row],[Тип поставки]],StatTbl[Join],StatTbl[Status])</f>
        <v>#N/A</v>
      </c>
    </row>
    <row r="3626" spans="4:15" x14ac:dyDescent="0.45">
      <c r="D3626" t="s">
        <v>287</v>
      </c>
      <c r="E3626" t="s">
        <v>82</v>
      </c>
      <c r="F3626" t="s">
        <v>108</v>
      </c>
      <c r="M3626" t="b">
        <v>0</v>
      </c>
      <c r="N3626" t="b">
        <v>1</v>
      </c>
      <c r="O3626" t="e">
        <f>_xlfn.XLOOKUP(WB_cost[[#This Row],[Склад]]&amp;WB_cost[[#This Row],[Тип поставки]],StatTbl[Join],StatTbl[Status])</f>
        <v>#N/A</v>
      </c>
    </row>
    <row r="3627" spans="4:15" x14ac:dyDescent="0.45">
      <c r="D3627" t="s">
        <v>288</v>
      </c>
      <c r="E3627" t="s">
        <v>82</v>
      </c>
      <c r="F3627" t="s">
        <v>108</v>
      </c>
      <c r="M3627" t="b">
        <v>0</v>
      </c>
      <c r="N3627" t="b">
        <v>1</v>
      </c>
      <c r="O3627" t="e">
        <f>_xlfn.XLOOKUP(WB_cost[[#This Row],[Склад]]&amp;WB_cost[[#This Row],[Тип поставки]],StatTbl[Join],StatTbl[Status])</f>
        <v>#N/A</v>
      </c>
    </row>
    <row r="3628" spans="4:15" x14ac:dyDescent="0.45">
      <c r="D3628" t="s">
        <v>289</v>
      </c>
      <c r="E3628" t="s">
        <v>82</v>
      </c>
      <c r="F3628" t="s">
        <v>108</v>
      </c>
      <c r="M3628" t="b">
        <v>0</v>
      </c>
      <c r="N3628" t="b">
        <v>1</v>
      </c>
      <c r="O3628" t="e">
        <f>_xlfn.XLOOKUP(WB_cost[[#This Row],[Склад]]&amp;WB_cost[[#This Row],[Тип поставки]],StatTbl[Join],StatTbl[Status])</f>
        <v>#N/A</v>
      </c>
    </row>
    <row r="3629" spans="4:15" x14ac:dyDescent="0.45">
      <c r="D3629" t="s">
        <v>353</v>
      </c>
      <c r="E3629" t="s">
        <v>82</v>
      </c>
      <c r="F3629" t="s">
        <v>108</v>
      </c>
      <c r="M3629" t="b">
        <v>0</v>
      </c>
      <c r="N3629" t="b">
        <v>1</v>
      </c>
      <c r="O3629" t="e">
        <f>_xlfn.XLOOKUP(WB_cost[[#This Row],[Склад]]&amp;WB_cost[[#This Row],[Тип поставки]],StatTbl[Join],StatTbl[Status])</f>
        <v>#N/A</v>
      </c>
    </row>
    <row r="3630" spans="4:15" x14ac:dyDescent="0.45">
      <c r="D3630" t="s">
        <v>354</v>
      </c>
      <c r="E3630" t="s">
        <v>82</v>
      </c>
      <c r="F3630" t="s">
        <v>108</v>
      </c>
      <c r="M3630" t="b">
        <v>0</v>
      </c>
      <c r="N3630" t="b">
        <v>1</v>
      </c>
      <c r="O3630" t="e">
        <f>_xlfn.XLOOKUP(WB_cost[[#This Row],[Склад]]&amp;WB_cost[[#This Row],[Тип поставки]],StatTbl[Join],StatTbl[Status])</f>
        <v>#N/A</v>
      </c>
    </row>
    <row r="3631" spans="4:15" x14ac:dyDescent="0.45">
      <c r="D3631" t="s">
        <v>357</v>
      </c>
      <c r="E3631" t="s">
        <v>82</v>
      </c>
      <c r="F3631" t="s">
        <v>108</v>
      </c>
      <c r="M3631" t="b">
        <v>0</v>
      </c>
      <c r="N3631" t="b">
        <v>1</v>
      </c>
      <c r="O3631" t="e">
        <f>_xlfn.XLOOKUP(WB_cost[[#This Row],[Склад]]&amp;WB_cost[[#This Row],[Тип поставки]],StatTbl[Join],StatTbl[Status])</f>
        <v>#N/A</v>
      </c>
    </row>
    <row r="3632" spans="4:15" x14ac:dyDescent="0.45">
      <c r="D3632" t="s">
        <v>358</v>
      </c>
      <c r="E3632" t="s">
        <v>82</v>
      </c>
      <c r="F3632" t="s">
        <v>108</v>
      </c>
      <c r="M3632" t="b">
        <v>0</v>
      </c>
      <c r="N3632" t="b">
        <v>1</v>
      </c>
      <c r="O3632" t="e">
        <f>_xlfn.XLOOKUP(WB_cost[[#This Row],[Склад]]&amp;WB_cost[[#This Row],[Тип поставки]],StatTbl[Join],StatTbl[Status])</f>
        <v>#N/A</v>
      </c>
    </row>
    <row r="3633" spans="4:15" x14ac:dyDescent="0.45">
      <c r="D3633" t="s">
        <v>359</v>
      </c>
      <c r="E3633" t="s">
        <v>82</v>
      </c>
      <c r="F3633" t="s">
        <v>108</v>
      </c>
      <c r="M3633" t="b">
        <v>0</v>
      </c>
      <c r="N3633" t="b">
        <v>1</v>
      </c>
      <c r="O3633" t="e">
        <f>_xlfn.XLOOKUP(WB_cost[[#This Row],[Склад]]&amp;WB_cost[[#This Row],[Тип поставки]],StatTbl[Join],StatTbl[Status])</f>
        <v>#N/A</v>
      </c>
    </row>
    <row r="3634" spans="4:15" x14ac:dyDescent="0.45">
      <c r="D3634" t="s">
        <v>260</v>
      </c>
      <c r="E3634" t="s">
        <v>82</v>
      </c>
      <c r="F3634" t="s">
        <v>6</v>
      </c>
      <c r="M3634" t="b">
        <v>0</v>
      </c>
      <c r="N3634" t="b">
        <v>1</v>
      </c>
      <c r="O3634" t="e">
        <f>_xlfn.XLOOKUP(WB_cost[[#This Row],[Склад]]&amp;WB_cost[[#This Row],[Тип поставки]],StatTbl[Join],StatTbl[Status])</f>
        <v>#N/A</v>
      </c>
    </row>
    <row r="3635" spans="4:15" x14ac:dyDescent="0.45">
      <c r="D3635" t="s">
        <v>261</v>
      </c>
      <c r="E3635" t="s">
        <v>82</v>
      </c>
      <c r="F3635" t="s">
        <v>6</v>
      </c>
      <c r="M3635" t="b">
        <v>0</v>
      </c>
      <c r="N3635" t="b">
        <v>1</v>
      </c>
      <c r="O3635" t="e">
        <f>_xlfn.XLOOKUP(WB_cost[[#This Row],[Склад]]&amp;WB_cost[[#This Row],[Тип поставки]],StatTbl[Join],StatTbl[Status])</f>
        <v>#N/A</v>
      </c>
    </row>
    <row r="3636" spans="4:15" x14ac:dyDescent="0.45">
      <c r="D3636" t="s">
        <v>262</v>
      </c>
      <c r="E3636" t="s">
        <v>82</v>
      </c>
      <c r="F3636" t="s">
        <v>6</v>
      </c>
      <c r="M3636" t="b">
        <v>0</v>
      </c>
      <c r="N3636" t="b">
        <v>1</v>
      </c>
      <c r="O3636" t="e">
        <f>_xlfn.XLOOKUP(WB_cost[[#This Row],[Склад]]&amp;WB_cost[[#This Row],[Тип поставки]],StatTbl[Join],StatTbl[Status])</f>
        <v>#N/A</v>
      </c>
    </row>
    <row r="3637" spans="4:15" x14ac:dyDescent="0.45">
      <c r="D3637" t="s">
        <v>263</v>
      </c>
      <c r="E3637" t="s">
        <v>82</v>
      </c>
      <c r="F3637" t="s">
        <v>6</v>
      </c>
      <c r="M3637" t="b">
        <v>0</v>
      </c>
      <c r="N3637" t="b">
        <v>1</v>
      </c>
      <c r="O3637" t="e">
        <f>_xlfn.XLOOKUP(WB_cost[[#This Row],[Склад]]&amp;WB_cost[[#This Row],[Тип поставки]],StatTbl[Join],StatTbl[Status])</f>
        <v>#N/A</v>
      </c>
    </row>
    <row r="3638" spans="4:15" x14ac:dyDescent="0.45">
      <c r="D3638" t="s">
        <v>264</v>
      </c>
      <c r="E3638" t="s">
        <v>82</v>
      </c>
      <c r="F3638" t="s">
        <v>6</v>
      </c>
      <c r="M3638" t="b">
        <v>0</v>
      </c>
      <c r="N3638" t="b">
        <v>1</v>
      </c>
      <c r="O3638" t="e">
        <f>_xlfn.XLOOKUP(WB_cost[[#This Row],[Склад]]&amp;WB_cost[[#This Row],[Тип поставки]],StatTbl[Join],StatTbl[Status])</f>
        <v>#N/A</v>
      </c>
    </row>
    <row r="3639" spans="4:15" x14ac:dyDescent="0.45">
      <c r="D3639" t="s">
        <v>285</v>
      </c>
      <c r="E3639" t="s">
        <v>82</v>
      </c>
      <c r="F3639" t="s">
        <v>6</v>
      </c>
      <c r="M3639" t="b">
        <v>0</v>
      </c>
      <c r="N3639" t="b">
        <v>1</v>
      </c>
      <c r="O3639" t="e">
        <f>_xlfn.XLOOKUP(WB_cost[[#This Row],[Склад]]&amp;WB_cost[[#This Row],[Тип поставки]],StatTbl[Join],StatTbl[Status])</f>
        <v>#N/A</v>
      </c>
    </row>
    <row r="3640" spans="4:15" x14ac:dyDescent="0.45">
      <c r="D3640" t="s">
        <v>286</v>
      </c>
      <c r="E3640" t="s">
        <v>82</v>
      </c>
      <c r="F3640" t="s">
        <v>6</v>
      </c>
      <c r="M3640" t="b">
        <v>0</v>
      </c>
      <c r="N3640" t="b">
        <v>1</v>
      </c>
      <c r="O3640" t="e">
        <f>_xlfn.XLOOKUP(WB_cost[[#This Row],[Склад]]&amp;WB_cost[[#This Row],[Тип поставки]],StatTbl[Join],StatTbl[Status])</f>
        <v>#N/A</v>
      </c>
    </row>
    <row r="3641" spans="4:15" x14ac:dyDescent="0.45">
      <c r="D3641" t="s">
        <v>287</v>
      </c>
      <c r="E3641" t="s">
        <v>82</v>
      </c>
      <c r="F3641" t="s">
        <v>6</v>
      </c>
      <c r="M3641" t="b">
        <v>0</v>
      </c>
      <c r="N3641" t="b">
        <v>1</v>
      </c>
      <c r="O3641" t="e">
        <f>_xlfn.XLOOKUP(WB_cost[[#This Row],[Склад]]&amp;WB_cost[[#This Row],[Тип поставки]],StatTbl[Join],StatTbl[Status])</f>
        <v>#N/A</v>
      </c>
    </row>
    <row r="3642" spans="4:15" x14ac:dyDescent="0.45">
      <c r="D3642" t="s">
        <v>288</v>
      </c>
      <c r="E3642" t="s">
        <v>82</v>
      </c>
      <c r="F3642" t="s">
        <v>6</v>
      </c>
      <c r="M3642" t="b">
        <v>0</v>
      </c>
      <c r="N3642" t="b">
        <v>1</v>
      </c>
      <c r="O3642" t="e">
        <f>_xlfn.XLOOKUP(WB_cost[[#This Row],[Склад]]&amp;WB_cost[[#This Row],[Тип поставки]],StatTbl[Join],StatTbl[Status])</f>
        <v>#N/A</v>
      </c>
    </row>
    <row r="3643" spans="4:15" x14ac:dyDescent="0.45">
      <c r="D3643" t="s">
        <v>289</v>
      </c>
      <c r="E3643" t="s">
        <v>82</v>
      </c>
      <c r="F3643" t="s">
        <v>6</v>
      </c>
      <c r="M3643" t="b">
        <v>0</v>
      </c>
      <c r="N3643" t="b">
        <v>1</v>
      </c>
      <c r="O3643" t="e">
        <f>_xlfn.XLOOKUP(WB_cost[[#This Row],[Склад]]&amp;WB_cost[[#This Row],[Тип поставки]],StatTbl[Join],StatTbl[Status])</f>
        <v>#N/A</v>
      </c>
    </row>
    <row r="3644" spans="4:15" x14ac:dyDescent="0.45">
      <c r="D3644" t="s">
        <v>353</v>
      </c>
      <c r="E3644" t="s">
        <v>82</v>
      </c>
      <c r="F3644" t="s">
        <v>6</v>
      </c>
      <c r="M3644" t="b">
        <v>0</v>
      </c>
      <c r="N3644" t="b">
        <v>1</v>
      </c>
      <c r="O3644" t="e">
        <f>_xlfn.XLOOKUP(WB_cost[[#This Row],[Склад]]&amp;WB_cost[[#This Row],[Тип поставки]],StatTbl[Join],StatTbl[Status])</f>
        <v>#N/A</v>
      </c>
    </row>
    <row r="3645" spans="4:15" x14ac:dyDescent="0.45">
      <c r="D3645" t="s">
        <v>354</v>
      </c>
      <c r="E3645" t="s">
        <v>82</v>
      </c>
      <c r="F3645" t="s">
        <v>6</v>
      </c>
      <c r="M3645" t="b">
        <v>0</v>
      </c>
      <c r="N3645" t="b">
        <v>1</v>
      </c>
      <c r="O3645" t="e">
        <f>_xlfn.XLOOKUP(WB_cost[[#This Row],[Склад]]&amp;WB_cost[[#This Row],[Тип поставки]],StatTbl[Join],StatTbl[Status])</f>
        <v>#N/A</v>
      </c>
    </row>
    <row r="3646" spans="4:15" x14ac:dyDescent="0.45">
      <c r="D3646" t="s">
        <v>357</v>
      </c>
      <c r="E3646" t="s">
        <v>82</v>
      </c>
      <c r="F3646" t="s">
        <v>6</v>
      </c>
      <c r="M3646" t="b">
        <v>0</v>
      </c>
      <c r="N3646" t="b">
        <v>1</v>
      </c>
      <c r="O3646" t="e">
        <f>_xlfn.XLOOKUP(WB_cost[[#This Row],[Склад]]&amp;WB_cost[[#This Row],[Тип поставки]],StatTbl[Join],StatTbl[Status])</f>
        <v>#N/A</v>
      </c>
    </row>
    <row r="3647" spans="4:15" x14ac:dyDescent="0.45">
      <c r="D3647" t="s">
        <v>358</v>
      </c>
      <c r="E3647" t="s">
        <v>82</v>
      </c>
      <c r="F3647" t="s">
        <v>6</v>
      </c>
      <c r="M3647" t="b">
        <v>0</v>
      </c>
      <c r="N3647" t="b">
        <v>1</v>
      </c>
      <c r="O3647" t="e">
        <f>_xlfn.XLOOKUP(WB_cost[[#This Row],[Склад]]&amp;WB_cost[[#This Row],[Тип поставки]],StatTbl[Join],StatTbl[Status])</f>
        <v>#N/A</v>
      </c>
    </row>
    <row r="3648" spans="4:15" x14ac:dyDescent="0.45">
      <c r="D3648" t="s">
        <v>359</v>
      </c>
      <c r="E3648" t="s">
        <v>82</v>
      </c>
      <c r="F3648" t="s">
        <v>6</v>
      </c>
      <c r="M3648" t="b">
        <v>0</v>
      </c>
      <c r="N3648" t="b">
        <v>1</v>
      </c>
      <c r="O3648" t="e">
        <f>_xlfn.XLOOKUP(WB_cost[[#This Row],[Склад]]&amp;WB_cost[[#This Row],[Тип поставки]],StatTbl[Join],StatTbl[Status])</f>
        <v>#N/A</v>
      </c>
    </row>
    <row r="3649" spans="4:15" x14ac:dyDescent="0.45">
      <c r="D3649" t="s">
        <v>260</v>
      </c>
      <c r="E3649" t="s">
        <v>83</v>
      </c>
      <c r="F3649" t="s">
        <v>107</v>
      </c>
      <c r="M3649" t="b">
        <v>1</v>
      </c>
      <c r="N3649" t="b">
        <v>1</v>
      </c>
      <c r="O3649" t="str">
        <f>_xlfn.XLOOKUP(WB_cost[[#This Row],[Склад]]&amp;WB_cost[[#This Row],[Тип поставки]],StatTbl[Join],StatTbl[Status])</f>
        <v>Игнорируем</v>
      </c>
    </row>
    <row r="3650" spans="4:15" x14ac:dyDescent="0.45">
      <c r="D3650" t="s">
        <v>261</v>
      </c>
      <c r="E3650" t="s">
        <v>83</v>
      </c>
      <c r="F3650" t="s">
        <v>107</v>
      </c>
      <c r="M3650" t="b">
        <v>1</v>
      </c>
      <c r="N3650" t="b">
        <v>1</v>
      </c>
      <c r="O3650" t="str">
        <f>_xlfn.XLOOKUP(WB_cost[[#This Row],[Склад]]&amp;WB_cost[[#This Row],[Тип поставки]],StatTbl[Join],StatTbl[Status])</f>
        <v>Игнорируем</v>
      </c>
    </row>
    <row r="3651" spans="4:15" x14ac:dyDescent="0.45">
      <c r="D3651" t="s">
        <v>262</v>
      </c>
      <c r="E3651" t="s">
        <v>83</v>
      </c>
      <c r="F3651" t="s">
        <v>107</v>
      </c>
      <c r="M3651" t="b">
        <v>1</v>
      </c>
      <c r="N3651" t="b">
        <v>1</v>
      </c>
      <c r="O3651" t="str">
        <f>_xlfn.XLOOKUP(WB_cost[[#This Row],[Склад]]&amp;WB_cost[[#This Row],[Тип поставки]],StatTbl[Join],StatTbl[Status])</f>
        <v>Игнорируем</v>
      </c>
    </row>
    <row r="3652" spans="4:15" x14ac:dyDescent="0.45">
      <c r="D3652" t="s">
        <v>263</v>
      </c>
      <c r="E3652" t="s">
        <v>83</v>
      </c>
      <c r="F3652" t="s">
        <v>107</v>
      </c>
      <c r="M3652" t="b">
        <v>1</v>
      </c>
      <c r="N3652" t="b">
        <v>1</v>
      </c>
      <c r="O3652" t="str">
        <f>_xlfn.XLOOKUP(WB_cost[[#This Row],[Склад]]&amp;WB_cost[[#This Row],[Тип поставки]],StatTbl[Join],StatTbl[Status])</f>
        <v>Игнорируем</v>
      </c>
    </row>
    <row r="3653" spans="4:15" x14ac:dyDescent="0.45">
      <c r="D3653" t="s">
        <v>264</v>
      </c>
      <c r="E3653" t="s">
        <v>83</v>
      </c>
      <c r="F3653" t="s">
        <v>107</v>
      </c>
      <c r="M3653" t="b">
        <v>1</v>
      </c>
      <c r="N3653" t="b">
        <v>1</v>
      </c>
      <c r="O3653" t="str">
        <f>_xlfn.XLOOKUP(WB_cost[[#This Row],[Склад]]&amp;WB_cost[[#This Row],[Тип поставки]],StatTbl[Join],StatTbl[Status])</f>
        <v>Игнорируем</v>
      </c>
    </row>
    <row r="3654" spans="4:15" x14ac:dyDescent="0.45">
      <c r="D3654" t="s">
        <v>285</v>
      </c>
      <c r="E3654" t="s">
        <v>83</v>
      </c>
      <c r="F3654" t="s">
        <v>107</v>
      </c>
      <c r="M3654" t="b">
        <v>1</v>
      </c>
      <c r="N3654" t="b">
        <v>1</v>
      </c>
      <c r="O3654" t="str">
        <f>_xlfn.XLOOKUP(WB_cost[[#This Row],[Склад]]&amp;WB_cost[[#This Row],[Тип поставки]],StatTbl[Join],StatTbl[Status])</f>
        <v>Игнорируем</v>
      </c>
    </row>
    <row r="3655" spans="4:15" x14ac:dyDescent="0.45">
      <c r="D3655" t="s">
        <v>286</v>
      </c>
      <c r="E3655" t="s">
        <v>83</v>
      </c>
      <c r="F3655" t="s">
        <v>107</v>
      </c>
      <c r="M3655" t="b">
        <v>1</v>
      </c>
      <c r="N3655" t="b">
        <v>1</v>
      </c>
      <c r="O3655" t="str">
        <f>_xlfn.XLOOKUP(WB_cost[[#This Row],[Склад]]&amp;WB_cost[[#This Row],[Тип поставки]],StatTbl[Join],StatTbl[Status])</f>
        <v>Игнорируем</v>
      </c>
    </row>
    <row r="3656" spans="4:15" x14ac:dyDescent="0.45">
      <c r="D3656" t="s">
        <v>287</v>
      </c>
      <c r="E3656" t="s">
        <v>83</v>
      </c>
      <c r="F3656" t="s">
        <v>107</v>
      </c>
      <c r="M3656" t="b">
        <v>1</v>
      </c>
      <c r="N3656" t="b">
        <v>1</v>
      </c>
      <c r="O3656" t="str">
        <f>_xlfn.XLOOKUP(WB_cost[[#This Row],[Склад]]&amp;WB_cost[[#This Row],[Тип поставки]],StatTbl[Join],StatTbl[Status])</f>
        <v>Игнорируем</v>
      </c>
    </row>
    <row r="3657" spans="4:15" x14ac:dyDescent="0.45">
      <c r="D3657" t="s">
        <v>288</v>
      </c>
      <c r="E3657" t="s">
        <v>83</v>
      </c>
      <c r="F3657" t="s">
        <v>107</v>
      </c>
      <c r="M3657" t="b">
        <v>1</v>
      </c>
      <c r="N3657" t="b">
        <v>1</v>
      </c>
      <c r="O3657" t="str">
        <f>_xlfn.XLOOKUP(WB_cost[[#This Row],[Склад]]&amp;WB_cost[[#This Row],[Тип поставки]],StatTbl[Join],StatTbl[Status])</f>
        <v>Игнорируем</v>
      </c>
    </row>
    <row r="3658" spans="4:15" x14ac:dyDescent="0.45">
      <c r="D3658" t="s">
        <v>289</v>
      </c>
      <c r="E3658" t="s">
        <v>83</v>
      </c>
      <c r="F3658" t="s">
        <v>107</v>
      </c>
      <c r="M3658" t="b">
        <v>1</v>
      </c>
      <c r="N3658" t="b">
        <v>1</v>
      </c>
      <c r="O3658" t="str">
        <f>_xlfn.XLOOKUP(WB_cost[[#This Row],[Склад]]&amp;WB_cost[[#This Row],[Тип поставки]],StatTbl[Join],StatTbl[Status])</f>
        <v>Игнорируем</v>
      </c>
    </row>
    <row r="3659" spans="4:15" x14ac:dyDescent="0.45">
      <c r="D3659" t="s">
        <v>353</v>
      </c>
      <c r="E3659" t="s">
        <v>83</v>
      </c>
      <c r="F3659" t="s">
        <v>107</v>
      </c>
      <c r="M3659" t="b">
        <v>1</v>
      </c>
      <c r="N3659" t="b">
        <v>1</v>
      </c>
      <c r="O3659" t="str">
        <f>_xlfn.XLOOKUP(WB_cost[[#This Row],[Склад]]&amp;WB_cost[[#This Row],[Тип поставки]],StatTbl[Join],StatTbl[Status])</f>
        <v>Игнорируем</v>
      </c>
    </row>
    <row r="3660" spans="4:15" x14ac:dyDescent="0.45">
      <c r="D3660" t="s">
        <v>354</v>
      </c>
      <c r="E3660" t="s">
        <v>83</v>
      </c>
      <c r="F3660" t="s">
        <v>107</v>
      </c>
      <c r="M3660" t="b">
        <v>1</v>
      </c>
      <c r="N3660" t="b">
        <v>1</v>
      </c>
      <c r="O3660" t="str">
        <f>_xlfn.XLOOKUP(WB_cost[[#This Row],[Склад]]&amp;WB_cost[[#This Row],[Тип поставки]],StatTbl[Join],StatTbl[Status])</f>
        <v>Игнорируем</v>
      </c>
    </row>
    <row r="3661" spans="4:15" x14ac:dyDescent="0.45">
      <c r="D3661" t="s">
        <v>357</v>
      </c>
      <c r="E3661" t="s">
        <v>83</v>
      </c>
      <c r="F3661" t="s">
        <v>107</v>
      </c>
      <c r="M3661" t="b">
        <v>1</v>
      </c>
      <c r="N3661" t="b">
        <v>1</v>
      </c>
      <c r="O3661" t="str">
        <f>_xlfn.XLOOKUP(WB_cost[[#This Row],[Склад]]&amp;WB_cost[[#This Row],[Тип поставки]],StatTbl[Join],StatTbl[Status])</f>
        <v>Игнорируем</v>
      </c>
    </row>
    <row r="3662" spans="4:15" x14ac:dyDescent="0.45">
      <c r="D3662" t="s">
        <v>358</v>
      </c>
      <c r="E3662" t="s">
        <v>83</v>
      </c>
      <c r="F3662" t="s">
        <v>107</v>
      </c>
      <c r="M3662" t="b">
        <v>1</v>
      </c>
      <c r="N3662" t="b">
        <v>1</v>
      </c>
      <c r="O3662" t="str">
        <f>_xlfn.XLOOKUP(WB_cost[[#This Row],[Склад]]&amp;WB_cost[[#This Row],[Тип поставки]],StatTbl[Join],StatTbl[Status])</f>
        <v>Игнорируем</v>
      </c>
    </row>
    <row r="3663" spans="4:15" x14ac:dyDescent="0.45">
      <c r="D3663" t="s">
        <v>359</v>
      </c>
      <c r="E3663" t="s">
        <v>83</v>
      </c>
      <c r="F3663" t="s">
        <v>107</v>
      </c>
      <c r="M3663" t="b">
        <v>1</v>
      </c>
      <c r="N3663" t="b">
        <v>1</v>
      </c>
      <c r="O3663" t="str">
        <f>_xlfn.XLOOKUP(WB_cost[[#This Row],[Склад]]&amp;WB_cost[[#This Row],[Тип поставки]],StatTbl[Join],StatTbl[Status])</f>
        <v>Игнорируем</v>
      </c>
    </row>
    <row r="3664" spans="4:15" x14ac:dyDescent="0.45">
      <c r="D3664" t="s">
        <v>260</v>
      </c>
      <c r="E3664" t="s">
        <v>83</v>
      </c>
      <c r="F3664" t="s">
        <v>108</v>
      </c>
      <c r="M3664" t="b">
        <v>0</v>
      </c>
      <c r="N3664" t="b">
        <v>1</v>
      </c>
      <c r="O3664" t="str">
        <f>_xlfn.XLOOKUP(WB_cost[[#This Row],[Склад]]&amp;WB_cost[[#This Row],[Тип поставки]],StatTbl[Join],StatTbl[Status])</f>
        <v>Игнорируем</v>
      </c>
    </row>
    <row r="3665" spans="4:15" x14ac:dyDescent="0.45">
      <c r="D3665" t="s">
        <v>261</v>
      </c>
      <c r="E3665" t="s">
        <v>83</v>
      </c>
      <c r="F3665" t="s">
        <v>108</v>
      </c>
      <c r="M3665" t="b">
        <v>0</v>
      </c>
      <c r="N3665" t="b">
        <v>1</v>
      </c>
      <c r="O3665" t="str">
        <f>_xlfn.XLOOKUP(WB_cost[[#This Row],[Склад]]&amp;WB_cost[[#This Row],[Тип поставки]],StatTbl[Join],StatTbl[Status])</f>
        <v>Игнорируем</v>
      </c>
    </row>
    <row r="3666" spans="4:15" x14ac:dyDescent="0.45">
      <c r="D3666" t="s">
        <v>262</v>
      </c>
      <c r="E3666" t="s">
        <v>83</v>
      </c>
      <c r="F3666" t="s">
        <v>108</v>
      </c>
      <c r="M3666" t="b">
        <v>0</v>
      </c>
      <c r="N3666" t="b">
        <v>1</v>
      </c>
      <c r="O3666" t="str">
        <f>_xlfn.XLOOKUP(WB_cost[[#This Row],[Склад]]&amp;WB_cost[[#This Row],[Тип поставки]],StatTbl[Join],StatTbl[Status])</f>
        <v>Игнорируем</v>
      </c>
    </row>
    <row r="3667" spans="4:15" x14ac:dyDescent="0.45">
      <c r="D3667" t="s">
        <v>263</v>
      </c>
      <c r="E3667" t="s">
        <v>83</v>
      </c>
      <c r="F3667" t="s">
        <v>108</v>
      </c>
      <c r="M3667" t="b">
        <v>0</v>
      </c>
      <c r="N3667" t="b">
        <v>1</v>
      </c>
      <c r="O3667" t="str">
        <f>_xlfn.XLOOKUP(WB_cost[[#This Row],[Склад]]&amp;WB_cost[[#This Row],[Тип поставки]],StatTbl[Join],StatTbl[Status])</f>
        <v>Игнорируем</v>
      </c>
    </row>
    <row r="3668" spans="4:15" x14ac:dyDescent="0.45">
      <c r="D3668" t="s">
        <v>264</v>
      </c>
      <c r="E3668" t="s">
        <v>83</v>
      </c>
      <c r="F3668" t="s">
        <v>108</v>
      </c>
      <c r="M3668" t="b">
        <v>0</v>
      </c>
      <c r="N3668" t="b">
        <v>1</v>
      </c>
      <c r="O3668" t="str">
        <f>_xlfn.XLOOKUP(WB_cost[[#This Row],[Склад]]&amp;WB_cost[[#This Row],[Тип поставки]],StatTbl[Join],StatTbl[Status])</f>
        <v>Игнорируем</v>
      </c>
    </row>
    <row r="3669" spans="4:15" x14ac:dyDescent="0.45">
      <c r="D3669" t="s">
        <v>285</v>
      </c>
      <c r="E3669" t="s">
        <v>83</v>
      </c>
      <c r="F3669" t="s">
        <v>108</v>
      </c>
      <c r="M3669" t="b">
        <v>0</v>
      </c>
      <c r="N3669" t="b">
        <v>1</v>
      </c>
      <c r="O3669" t="str">
        <f>_xlfn.XLOOKUP(WB_cost[[#This Row],[Склад]]&amp;WB_cost[[#This Row],[Тип поставки]],StatTbl[Join],StatTbl[Status])</f>
        <v>Игнорируем</v>
      </c>
    </row>
    <row r="3670" spans="4:15" x14ac:dyDescent="0.45">
      <c r="D3670" t="s">
        <v>286</v>
      </c>
      <c r="E3670" t="s">
        <v>83</v>
      </c>
      <c r="F3670" t="s">
        <v>108</v>
      </c>
      <c r="M3670" t="b">
        <v>0</v>
      </c>
      <c r="N3670" t="b">
        <v>1</v>
      </c>
      <c r="O3670" t="str">
        <f>_xlfn.XLOOKUP(WB_cost[[#This Row],[Склад]]&amp;WB_cost[[#This Row],[Тип поставки]],StatTbl[Join],StatTbl[Status])</f>
        <v>Игнорируем</v>
      </c>
    </row>
    <row r="3671" spans="4:15" x14ac:dyDescent="0.45">
      <c r="D3671" t="s">
        <v>287</v>
      </c>
      <c r="E3671" t="s">
        <v>83</v>
      </c>
      <c r="F3671" t="s">
        <v>108</v>
      </c>
      <c r="M3671" t="b">
        <v>0</v>
      </c>
      <c r="N3671" t="b">
        <v>1</v>
      </c>
      <c r="O3671" t="str">
        <f>_xlfn.XLOOKUP(WB_cost[[#This Row],[Склад]]&amp;WB_cost[[#This Row],[Тип поставки]],StatTbl[Join],StatTbl[Status])</f>
        <v>Игнорируем</v>
      </c>
    </row>
    <row r="3672" spans="4:15" x14ac:dyDescent="0.45">
      <c r="D3672" t="s">
        <v>288</v>
      </c>
      <c r="E3672" t="s">
        <v>83</v>
      </c>
      <c r="F3672" t="s">
        <v>108</v>
      </c>
      <c r="M3672" t="b">
        <v>0</v>
      </c>
      <c r="N3672" t="b">
        <v>1</v>
      </c>
      <c r="O3672" t="str">
        <f>_xlfn.XLOOKUP(WB_cost[[#This Row],[Склад]]&amp;WB_cost[[#This Row],[Тип поставки]],StatTbl[Join],StatTbl[Status])</f>
        <v>Игнорируем</v>
      </c>
    </row>
    <row r="3673" spans="4:15" x14ac:dyDescent="0.45">
      <c r="D3673" t="s">
        <v>289</v>
      </c>
      <c r="E3673" t="s">
        <v>83</v>
      </c>
      <c r="F3673" t="s">
        <v>108</v>
      </c>
      <c r="M3673" t="b">
        <v>0</v>
      </c>
      <c r="N3673" t="b">
        <v>1</v>
      </c>
      <c r="O3673" t="str">
        <f>_xlfn.XLOOKUP(WB_cost[[#This Row],[Склад]]&amp;WB_cost[[#This Row],[Тип поставки]],StatTbl[Join],StatTbl[Status])</f>
        <v>Игнорируем</v>
      </c>
    </row>
    <row r="3674" spans="4:15" x14ac:dyDescent="0.45">
      <c r="D3674" t="s">
        <v>353</v>
      </c>
      <c r="E3674" t="s">
        <v>83</v>
      </c>
      <c r="F3674" t="s">
        <v>108</v>
      </c>
      <c r="M3674" t="b">
        <v>0</v>
      </c>
      <c r="N3674" t="b">
        <v>1</v>
      </c>
      <c r="O3674" t="str">
        <f>_xlfn.XLOOKUP(WB_cost[[#This Row],[Склад]]&amp;WB_cost[[#This Row],[Тип поставки]],StatTbl[Join],StatTbl[Status])</f>
        <v>Игнорируем</v>
      </c>
    </row>
    <row r="3675" spans="4:15" x14ac:dyDescent="0.45">
      <c r="D3675" t="s">
        <v>354</v>
      </c>
      <c r="E3675" t="s">
        <v>83</v>
      </c>
      <c r="F3675" t="s">
        <v>108</v>
      </c>
      <c r="M3675" t="b">
        <v>0</v>
      </c>
      <c r="N3675" t="b">
        <v>1</v>
      </c>
      <c r="O3675" t="str">
        <f>_xlfn.XLOOKUP(WB_cost[[#This Row],[Склад]]&amp;WB_cost[[#This Row],[Тип поставки]],StatTbl[Join],StatTbl[Status])</f>
        <v>Игнорируем</v>
      </c>
    </row>
    <row r="3676" spans="4:15" x14ac:dyDescent="0.45">
      <c r="D3676" t="s">
        <v>357</v>
      </c>
      <c r="E3676" t="s">
        <v>83</v>
      </c>
      <c r="F3676" t="s">
        <v>108</v>
      </c>
      <c r="M3676" t="b">
        <v>0</v>
      </c>
      <c r="N3676" t="b">
        <v>1</v>
      </c>
      <c r="O3676" t="str">
        <f>_xlfn.XLOOKUP(WB_cost[[#This Row],[Склад]]&amp;WB_cost[[#This Row],[Тип поставки]],StatTbl[Join],StatTbl[Status])</f>
        <v>Игнорируем</v>
      </c>
    </row>
    <row r="3677" spans="4:15" x14ac:dyDescent="0.45">
      <c r="D3677" t="s">
        <v>358</v>
      </c>
      <c r="E3677" t="s">
        <v>83</v>
      </c>
      <c r="F3677" t="s">
        <v>108</v>
      </c>
      <c r="M3677" t="b">
        <v>0</v>
      </c>
      <c r="N3677" t="b">
        <v>1</v>
      </c>
      <c r="O3677" t="str">
        <f>_xlfn.XLOOKUP(WB_cost[[#This Row],[Склад]]&amp;WB_cost[[#This Row],[Тип поставки]],StatTbl[Join],StatTbl[Status])</f>
        <v>Игнорируем</v>
      </c>
    </row>
    <row r="3678" spans="4:15" x14ac:dyDescent="0.45">
      <c r="D3678" t="s">
        <v>359</v>
      </c>
      <c r="E3678" t="s">
        <v>83</v>
      </c>
      <c r="F3678" t="s">
        <v>108</v>
      </c>
      <c r="M3678" t="b">
        <v>0</v>
      </c>
      <c r="N3678" t="b">
        <v>1</v>
      </c>
      <c r="O3678" t="str">
        <f>_xlfn.XLOOKUP(WB_cost[[#This Row],[Склад]]&amp;WB_cost[[#This Row],[Тип поставки]],StatTbl[Join],StatTbl[Status])</f>
        <v>Игнорируем</v>
      </c>
    </row>
    <row r="3679" spans="4:15" x14ac:dyDescent="0.45">
      <c r="D3679" t="s">
        <v>260</v>
      </c>
      <c r="E3679" t="s">
        <v>83</v>
      </c>
      <c r="F3679" t="s">
        <v>6</v>
      </c>
      <c r="M3679" t="b">
        <v>0</v>
      </c>
      <c r="N3679" t="b">
        <v>1</v>
      </c>
      <c r="O3679" t="str">
        <f>_xlfn.XLOOKUP(WB_cost[[#This Row],[Склад]]&amp;WB_cost[[#This Row],[Тип поставки]],StatTbl[Join],StatTbl[Status])</f>
        <v>Игнорируем</v>
      </c>
    </row>
    <row r="3680" spans="4:15" x14ac:dyDescent="0.45">
      <c r="D3680" t="s">
        <v>261</v>
      </c>
      <c r="E3680" t="s">
        <v>83</v>
      </c>
      <c r="F3680" t="s">
        <v>6</v>
      </c>
      <c r="M3680" t="b">
        <v>0</v>
      </c>
      <c r="N3680" t="b">
        <v>1</v>
      </c>
      <c r="O3680" t="str">
        <f>_xlfn.XLOOKUP(WB_cost[[#This Row],[Склад]]&amp;WB_cost[[#This Row],[Тип поставки]],StatTbl[Join],StatTbl[Status])</f>
        <v>Игнорируем</v>
      </c>
    </row>
    <row r="3681" spans="4:15" x14ac:dyDescent="0.45">
      <c r="D3681" t="s">
        <v>262</v>
      </c>
      <c r="E3681" t="s">
        <v>83</v>
      </c>
      <c r="F3681" t="s">
        <v>6</v>
      </c>
      <c r="M3681" t="b">
        <v>0</v>
      </c>
      <c r="N3681" t="b">
        <v>1</v>
      </c>
      <c r="O3681" t="str">
        <f>_xlfn.XLOOKUP(WB_cost[[#This Row],[Склад]]&amp;WB_cost[[#This Row],[Тип поставки]],StatTbl[Join],StatTbl[Status])</f>
        <v>Игнорируем</v>
      </c>
    </row>
    <row r="3682" spans="4:15" x14ac:dyDescent="0.45">
      <c r="D3682" t="s">
        <v>263</v>
      </c>
      <c r="E3682" t="s">
        <v>83</v>
      </c>
      <c r="F3682" t="s">
        <v>6</v>
      </c>
      <c r="M3682" t="b">
        <v>0</v>
      </c>
      <c r="N3682" t="b">
        <v>1</v>
      </c>
      <c r="O3682" t="str">
        <f>_xlfn.XLOOKUP(WB_cost[[#This Row],[Склад]]&amp;WB_cost[[#This Row],[Тип поставки]],StatTbl[Join],StatTbl[Status])</f>
        <v>Игнорируем</v>
      </c>
    </row>
    <row r="3683" spans="4:15" x14ac:dyDescent="0.45">
      <c r="D3683" t="s">
        <v>264</v>
      </c>
      <c r="E3683" t="s">
        <v>83</v>
      </c>
      <c r="F3683" t="s">
        <v>6</v>
      </c>
      <c r="M3683" t="b">
        <v>0</v>
      </c>
      <c r="N3683" t="b">
        <v>1</v>
      </c>
      <c r="O3683" t="str">
        <f>_xlfn.XLOOKUP(WB_cost[[#This Row],[Склад]]&amp;WB_cost[[#This Row],[Тип поставки]],StatTbl[Join],StatTbl[Status])</f>
        <v>Игнорируем</v>
      </c>
    </row>
    <row r="3684" spans="4:15" x14ac:dyDescent="0.45">
      <c r="D3684" t="s">
        <v>285</v>
      </c>
      <c r="E3684" t="s">
        <v>83</v>
      </c>
      <c r="F3684" t="s">
        <v>6</v>
      </c>
      <c r="M3684" t="b">
        <v>0</v>
      </c>
      <c r="N3684" t="b">
        <v>1</v>
      </c>
      <c r="O3684" t="str">
        <f>_xlfn.XLOOKUP(WB_cost[[#This Row],[Склад]]&amp;WB_cost[[#This Row],[Тип поставки]],StatTbl[Join],StatTbl[Status])</f>
        <v>Игнорируем</v>
      </c>
    </row>
    <row r="3685" spans="4:15" x14ac:dyDescent="0.45">
      <c r="D3685" t="s">
        <v>286</v>
      </c>
      <c r="E3685" t="s">
        <v>83</v>
      </c>
      <c r="F3685" t="s">
        <v>6</v>
      </c>
      <c r="M3685" t="b">
        <v>0</v>
      </c>
      <c r="N3685" t="b">
        <v>1</v>
      </c>
      <c r="O3685" t="str">
        <f>_xlfn.XLOOKUP(WB_cost[[#This Row],[Склад]]&amp;WB_cost[[#This Row],[Тип поставки]],StatTbl[Join],StatTbl[Status])</f>
        <v>Игнорируем</v>
      </c>
    </row>
    <row r="3686" spans="4:15" x14ac:dyDescent="0.45">
      <c r="D3686" t="s">
        <v>287</v>
      </c>
      <c r="E3686" t="s">
        <v>83</v>
      </c>
      <c r="F3686" t="s">
        <v>6</v>
      </c>
      <c r="M3686" t="b">
        <v>0</v>
      </c>
      <c r="N3686" t="b">
        <v>1</v>
      </c>
      <c r="O3686" t="str">
        <f>_xlfn.XLOOKUP(WB_cost[[#This Row],[Склад]]&amp;WB_cost[[#This Row],[Тип поставки]],StatTbl[Join],StatTbl[Status])</f>
        <v>Игнорируем</v>
      </c>
    </row>
    <row r="3687" spans="4:15" x14ac:dyDescent="0.45">
      <c r="D3687" t="s">
        <v>288</v>
      </c>
      <c r="E3687" t="s">
        <v>83</v>
      </c>
      <c r="F3687" t="s">
        <v>6</v>
      </c>
      <c r="M3687" t="b">
        <v>0</v>
      </c>
      <c r="N3687" t="b">
        <v>1</v>
      </c>
      <c r="O3687" t="str">
        <f>_xlfn.XLOOKUP(WB_cost[[#This Row],[Склад]]&amp;WB_cost[[#This Row],[Тип поставки]],StatTbl[Join],StatTbl[Status])</f>
        <v>Игнорируем</v>
      </c>
    </row>
    <row r="3688" spans="4:15" x14ac:dyDescent="0.45">
      <c r="D3688" t="s">
        <v>289</v>
      </c>
      <c r="E3688" t="s">
        <v>83</v>
      </c>
      <c r="F3688" t="s">
        <v>6</v>
      </c>
      <c r="M3688" t="b">
        <v>0</v>
      </c>
      <c r="N3688" t="b">
        <v>1</v>
      </c>
      <c r="O3688" t="str">
        <f>_xlfn.XLOOKUP(WB_cost[[#This Row],[Склад]]&amp;WB_cost[[#This Row],[Тип поставки]],StatTbl[Join],StatTbl[Status])</f>
        <v>Игнорируем</v>
      </c>
    </row>
    <row r="3689" spans="4:15" x14ac:dyDescent="0.45">
      <c r="D3689" t="s">
        <v>353</v>
      </c>
      <c r="E3689" t="s">
        <v>83</v>
      </c>
      <c r="F3689" t="s">
        <v>6</v>
      </c>
      <c r="M3689" t="b">
        <v>0</v>
      </c>
      <c r="N3689" t="b">
        <v>1</v>
      </c>
      <c r="O3689" t="str">
        <f>_xlfn.XLOOKUP(WB_cost[[#This Row],[Склад]]&amp;WB_cost[[#This Row],[Тип поставки]],StatTbl[Join],StatTbl[Status])</f>
        <v>Игнорируем</v>
      </c>
    </row>
    <row r="3690" spans="4:15" x14ac:dyDescent="0.45">
      <c r="D3690" t="s">
        <v>354</v>
      </c>
      <c r="E3690" t="s">
        <v>83</v>
      </c>
      <c r="F3690" t="s">
        <v>6</v>
      </c>
      <c r="M3690" t="b">
        <v>0</v>
      </c>
      <c r="N3690" t="b">
        <v>1</v>
      </c>
      <c r="O3690" t="str">
        <f>_xlfn.XLOOKUP(WB_cost[[#This Row],[Склад]]&amp;WB_cost[[#This Row],[Тип поставки]],StatTbl[Join],StatTbl[Status])</f>
        <v>Игнорируем</v>
      </c>
    </row>
    <row r="3691" spans="4:15" x14ac:dyDescent="0.45">
      <c r="D3691" t="s">
        <v>357</v>
      </c>
      <c r="E3691" t="s">
        <v>83</v>
      </c>
      <c r="F3691" t="s">
        <v>6</v>
      </c>
      <c r="M3691" t="b">
        <v>0</v>
      </c>
      <c r="N3691" t="b">
        <v>1</v>
      </c>
      <c r="O3691" t="str">
        <f>_xlfn.XLOOKUP(WB_cost[[#This Row],[Склад]]&amp;WB_cost[[#This Row],[Тип поставки]],StatTbl[Join],StatTbl[Status])</f>
        <v>Игнорируем</v>
      </c>
    </row>
    <row r="3692" spans="4:15" x14ac:dyDescent="0.45">
      <c r="D3692" t="s">
        <v>358</v>
      </c>
      <c r="E3692" t="s">
        <v>83</v>
      </c>
      <c r="F3692" t="s">
        <v>6</v>
      </c>
      <c r="M3692" t="b">
        <v>0</v>
      </c>
      <c r="N3692" t="b">
        <v>1</v>
      </c>
      <c r="O3692" t="str">
        <f>_xlfn.XLOOKUP(WB_cost[[#This Row],[Склад]]&amp;WB_cost[[#This Row],[Тип поставки]],StatTbl[Join],StatTbl[Status])</f>
        <v>Игнорируем</v>
      </c>
    </row>
    <row r="3693" spans="4:15" x14ac:dyDescent="0.45">
      <c r="D3693" t="s">
        <v>359</v>
      </c>
      <c r="E3693" t="s">
        <v>83</v>
      </c>
      <c r="F3693" t="s">
        <v>6</v>
      </c>
      <c r="M3693" t="b">
        <v>0</v>
      </c>
      <c r="N3693" t="b">
        <v>1</v>
      </c>
      <c r="O3693" t="str">
        <f>_xlfn.XLOOKUP(WB_cost[[#This Row],[Склад]]&amp;WB_cost[[#This Row],[Тип поставки]],StatTbl[Join],StatTbl[Status])</f>
        <v>Игнорируем</v>
      </c>
    </row>
    <row r="3694" spans="4:15" x14ac:dyDescent="0.45">
      <c r="D3694" t="s">
        <v>260</v>
      </c>
      <c r="E3694" t="s">
        <v>84</v>
      </c>
      <c r="F3694" t="s">
        <v>107</v>
      </c>
      <c r="M3694" t="b">
        <v>1</v>
      </c>
      <c r="N3694" t="b">
        <v>1</v>
      </c>
      <c r="O3694" t="str">
        <f>_xlfn.XLOOKUP(WB_cost[[#This Row],[Склад]]&amp;WB_cost[[#This Row],[Тип поставки]],StatTbl[Join],StatTbl[Status])</f>
        <v>Игнорируем</v>
      </c>
    </row>
    <row r="3695" spans="4:15" x14ac:dyDescent="0.45">
      <c r="D3695" t="s">
        <v>261</v>
      </c>
      <c r="E3695" t="s">
        <v>84</v>
      </c>
      <c r="F3695" t="s">
        <v>107</v>
      </c>
      <c r="M3695" t="b">
        <v>1</v>
      </c>
      <c r="N3695" t="b">
        <v>1</v>
      </c>
      <c r="O3695" t="str">
        <f>_xlfn.XLOOKUP(WB_cost[[#This Row],[Склад]]&amp;WB_cost[[#This Row],[Тип поставки]],StatTbl[Join],StatTbl[Status])</f>
        <v>Игнорируем</v>
      </c>
    </row>
    <row r="3696" spans="4:15" x14ac:dyDescent="0.45">
      <c r="D3696" t="s">
        <v>262</v>
      </c>
      <c r="E3696" t="s">
        <v>84</v>
      </c>
      <c r="F3696" t="s">
        <v>107</v>
      </c>
      <c r="M3696" t="b">
        <v>1</v>
      </c>
      <c r="N3696" t="b">
        <v>1</v>
      </c>
      <c r="O3696" t="str">
        <f>_xlfn.XLOOKUP(WB_cost[[#This Row],[Склад]]&amp;WB_cost[[#This Row],[Тип поставки]],StatTbl[Join],StatTbl[Status])</f>
        <v>Игнорируем</v>
      </c>
    </row>
    <row r="3697" spans="4:15" x14ac:dyDescent="0.45">
      <c r="D3697" t="s">
        <v>263</v>
      </c>
      <c r="E3697" t="s">
        <v>84</v>
      </c>
      <c r="F3697" t="s">
        <v>107</v>
      </c>
      <c r="M3697" t="b">
        <v>1</v>
      </c>
      <c r="N3697" t="b">
        <v>1</v>
      </c>
      <c r="O3697" t="str">
        <f>_xlfn.XLOOKUP(WB_cost[[#This Row],[Склад]]&amp;WB_cost[[#This Row],[Тип поставки]],StatTbl[Join],StatTbl[Status])</f>
        <v>Игнорируем</v>
      </c>
    </row>
    <row r="3698" spans="4:15" x14ac:dyDescent="0.45">
      <c r="D3698" t="s">
        <v>264</v>
      </c>
      <c r="E3698" t="s">
        <v>84</v>
      </c>
      <c r="F3698" t="s">
        <v>107</v>
      </c>
      <c r="M3698" t="b">
        <v>1</v>
      </c>
      <c r="N3698" t="b">
        <v>1</v>
      </c>
      <c r="O3698" t="str">
        <f>_xlfn.XLOOKUP(WB_cost[[#This Row],[Склад]]&amp;WB_cost[[#This Row],[Тип поставки]],StatTbl[Join],StatTbl[Status])</f>
        <v>Игнорируем</v>
      </c>
    </row>
    <row r="3699" spans="4:15" x14ac:dyDescent="0.45">
      <c r="D3699" t="s">
        <v>285</v>
      </c>
      <c r="E3699" t="s">
        <v>84</v>
      </c>
      <c r="F3699" t="s">
        <v>107</v>
      </c>
      <c r="M3699" t="b">
        <v>1</v>
      </c>
      <c r="N3699" t="b">
        <v>1</v>
      </c>
      <c r="O3699" t="str">
        <f>_xlfn.XLOOKUP(WB_cost[[#This Row],[Склад]]&amp;WB_cost[[#This Row],[Тип поставки]],StatTbl[Join],StatTbl[Status])</f>
        <v>Игнорируем</v>
      </c>
    </row>
    <row r="3700" spans="4:15" x14ac:dyDescent="0.45">
      <c r="D3700" t="s">
        <v>286</v>
      </c>
      <c r="E3700" t="s">
        <v>84</v>
      </c>
      <c r="F3700" t="s">
        <v>107</v>
      </c>
      <c r="M3700" t="b">
        <v>1</v>
      </c>
      <c r="N3700" t="b">
        <v>1</v>
      </c>
      <c r="O3700" t="str">
        <f>_xlfn.XLOOKUP(WB_cost[[#This Row],[Склад]]&amp;WB_cost[[#This Row],[Тип поставки]],StatTbl[Join],StatTbl[Status])</f>
        <v>Игнорируем</v>
      </c>
    </row>
    <row r="3701" spans="4:15" x14ac:dyDescent="0.45">
      <c r="D3701" t="s">
        <v>287</v>
      </c>
      <c r="E3701" t="s">
        <v>84</v>
      </c>
      <c r="F3701" t="s">
        <v>107</v>
      </c>
      <c r="M3701" t="b">
        <v>1</v>
      </c>
      <c r="N3701" t="b">
        <v>1</v>
      </c>
      <c r="O3701" t="str">
        <f>_xlfn.XLOOKUP(WB_cost[[#This Row],[Склад]]&amp;WB_cost[[#This Row],[Тип поставки]],StatTbl[Join],StatTbl[Status])</f>
        <v>Игнорируем</v>
      </c>
    </row>
    <row r="3702" spans="4:15" x14ac:dyDescent="0.45">
      <c r="D3702" t="s">
        <v>288</v>
      </c>
      <c r="E3702" t="s">
        <v>84</v>
      </c>
      <c r="F3702" t="s">
        <v>107</v>
      </c>
      <c r="M3702" t="b">
        <v>1</v>
      </c>
      <c r="N3702" t="b">
        <v>1</v>
      </c>
      <c r="O3702" t="str">
        <f>_xlfn.XLOOKUP(WB_cost[[#This Row],[Склад]]&amp;WB_cost[[#This Row],[Тип поставки]],StatTbl[Join],StatTbl[Status])</f>
        <v>Игнорируем</v>
      </c>
    </row>
    <row r="3703" spans="4:15" x14ac:dyDescent="0.45">
      <c r="D3703" t="s">
        <v>289</v>
      </c>
      <c r="E3703" t="s">
        <v>84</v>
      </c>
      <c r="F3703" t="s">
        <v>107</v>
      </c>
      <c r="M3703" t="b">
        <v>1</v>
      </c>
      <c r="N3703" t="b">
        <v>1</v>
      </c>
      <c r="O3703" t="str">
        <f>_xlfn.XLOOKUP(WB_cost[[#This Row],[Склад]]&amp;WB_cost[[#This Row],[Тип поставки]],StatTbl[Join],StatTbl[Status])</f>
        <v>Игнорируем</v>
      </c>
    </row>
    <row r="3704" spans="4:15" x14ac:dyDescent="0.45">
      <c r="D3704" t="s">
        <v>353</v>
      </c>
      <c r="E3704" t="s">
        <v>84</v>
      </c>
      <c r="F3704" t="s">
        <v>107</v>
      </c>
      <c r="M3704" t="b">
        <v>1</v>
      </c>
      <c r="N3704" t="b">
        <v>1</v>
      </c>
      <c r="O3704" t="str">
        <f>_xlfn.XLOOKUP(WB_cost[[#This Row],[Склад]]&amp;WB_cost[[#This Row],[Тип поставки]],StatTbl[Join],StatTbl[Status])</f>
        <v>Игнорируем</v>
      </c>
    </row>
    <row r="3705" spans="4:15" x14ac:dyDescent="0.45">
      <c r="D3705" t="s">
        <v>354</v>
      </c>
      <c r="E3705" t="s">
        <v>84</v>
      </c>
      <c r="F3705" t="s">
        <v>107</v>
      </c>
      <c r="M3705" t="b">
        <v>1</v>
      </c>
      <c r="N3705" t="b">
        <v>1</v>
      </c>
      <c r="O3705" t="str">
        <f>_xlfn.XLOOKUP(WB_cost[[#This Row],[Склад]]&amp;WB_cost[[#This Row],[Тип поставки]],StatTbl[Join],StatTbl[Status])</f>
        <v>Игнорируем</v>
      </c>
    </row>
    <row r="3706" spans="4:15" x14ac:dyDescent="0.45">
      <c r="D3706" t="s">
        <v>357</v>
      </c>
      <c r="E3706" t="s">
        <v>84</v>
      </c>
      <c r="F3706" t="s">
        <v>107</v>
      </c>
      <c r="M3706" t="b">
        <v>1</v>
      </c>
      <c r="N3706" t="b">
        <v>1</v>
      </c>
      <c r="O3706" t="str">
        <f>_xlfn.XLOOKUP(WB_cost[[#This Row],[Склад]]&amp;WB_cost[[#This Row],[Тип поставки]],StatTbl[Join],StatTbl[Status])</f>
        <v>Игнорируем</v>
      </c>
    </row>
    <row r="3707" spans="4:15" x14ac:dyDescent="0.45">
      <c r="D3707" t="s">
        <v>358</v>
      </c>
      <c r="E3707" t="s">
        <v>84</v>
      </c>
      <c r="F3707" t="s">
        <v>107</v>
      </c>
      <c r="M3707" t="b">
        <v>1</v>
      </c>
      <c r="N3707" t="b">
        <v>1</v>
      </c>
      <c r="O3707" t="str">
        <f>_xlfn.XLOOKUP(WB_cost[[#This Row],[Склад]]&amp;WB_cost[[#This Row],[Тип поставки]],StatTbl[Join],StatTbl[Status])</f>
        <v>Игнорируем</v>
      </c>
    </row>
    <row r="3708" spans="4:15" x14ac:dyDescent="0.45">
      <c r="D3708" t="s">
        <v>359</v>
      </c>
      <c r="E3708" t="s">
        <v>84</v>
      </c>
      <c r="F3708" t="s">
        <v>107</v>
      </c>
      <c r="M3708" t="b">
        <v>1</v>
      </c>
      <c r="N3708" t="b">
        <v>1</v>
      </c>
      <c r="O3708" t="str">
        <f>_xlfn.XLOOKUP(WB_cost[[#This Row],[Склад]]&amp;WB_cost[[#This Row],[Тип поставки]],StatTbl[Join],StatTbl[Status])</f>
        <v>Игнорируем</v>
      </c>
    </row>
    <row r="3709" spans="4:15" x14ac:dyDescent="0.45">
      <c r="D3709" t="s">
        <v>260</v>
      </c>
      <c r="E3709" t="s">
        <v>84</v>
      </c>
      <c r="F3709" t="s">
        <v>108</v>
      </c>
      <c r="M3709" t="b">
        <v>0</v>
      </c>
      <c r="N3709" t="b">
        <v>1</v>
      </c>
      <c r="O3709" t="str">
        <f>_xlfn.XLOOKUP(WB_cost[[#This Row],[Склад]]&amp;WB_cost[[#This Row],[Тип поставки]],StatTbl[Join],StatTbl[Status])</f>
        <v>Игнорируем</v>
      </c>
    </row>
    <row r="3710" spans="4:15" x14ac:dyDescent="0.45">
      <c r="D3710" t="s">
        <v>261</v>
      </c>
      <c r="E3710" t="s">
        <v>84</v>
      </c>
      <c r="F3710" t="s">
        <v>108</v>
      </c>
      <c r="M3710" t="b">
        <v>0</v>
      </c>
      <c r="N3710" t="b">
        <v>1</v>
      </c>
      <c r="O3710" t="str">
        <f>_xlfn.XLOOKUP(WB_cost[[#This Row],[Склад]]&amp;WB_cost[[#This Row],[Тип поставки]],StatTbl[Join],StatTbl[Status])</f>
        <v>Игнорируем</v>
      </c>
    </row>
    <row r="3711" spans="4:15" x14ac:dyDescent="0.45">
      <c r="D3711" t="s">
        <v>262</v>
      </c>
      <c r="E3711" t="s">
        <v>84</v>
      </c>
      <c r="F3711" t="s">
        <v>108</v>
      </c>
      <c r="M3711" t="b">
        <v>0</v>
      </c>
      <c r="N3711" t="b">
        <v>1</v>
      </c>
      <c r="O3711" t="str">
        <f>_xlfn.XLOOKUP(WB_cost[[#This Row],[Склад]]&amp;WB_cost[[#This Row],[Тип поставки]],StatTbl[Join],StatTbl[Status])</f>
        <v>Игнорируем</v>
      </c>
    </row>
    <row r="3712" spans="4:15" x14ac:dyDescent="0.45">
      <c r="D3712" t="s">
        <v>263</v>
      </c>
      <c r="E3712" t="s">
        <v>84</v>
      </c>
      <c r="F3712" t="s">
        <v>108</v>
      </c>
      <c r="M3712" t="b">
        <v>0</v>
      </c>
      <c r="N3712" t="b">
        <v>1</v>
      </c>
      <c r="O3712" t="str">
        <f>_xlfn.XLOOKUP(WB_cost[[#This Row],[Склад]]&amp;WB_cost[[#This Row],[Тип поставки]],StatTbl[Join],StatTbl[Status])</f>
        <v>Игнорируем</v>
      </c>
    </row>
    <row r="3713" spans="4:15" x14ac:dyDescent="0.45">
      <c r="D3713" t="s">
        <v>264</v>
      </c>
      <c r="E3713" t="s">
        <v>84</v>
      </c>
      <c r="F3713" t="s">
        <v>108</v>
      </c>
      <c r="M3713" t="b">
        <v>0</v>
      </c>
      <c r="N3713" t="b">
        <v>1</v>
      </c>
      <c r="O3713" t="str">
        <f>_xlfn.XLOOKUP(WB_cost[[#This Row],[Склад]]&amp;WB_cost[[#This Row],[Тип поставки]],StatTbl[Join],StatTbl[Status])</f>
        <v>Игнорируем</v>
      </c>
    </row>
    <row r="3714" spans="4:15" x14ac:dyDescent="0.45">
      <c r="D3714" t="s">
        <v>285</v>
      </c>
      <c r="E3714" t="s">
        <v>84</v>
      </c>
      <c r="F3714" t="s">
        <v>108</v>
      </c>
      <c r="M3714" t="b">
        <v>0</v>
      </c>
      <c r="N3714" t="b">
        <v>1</v>
      </c>
      <c r="O3714" t="str">
        <f>_xlfn.XLOOKUP(WB_cost[[#This Row],[Склад]]&amp;WB_cost[[#This Row],[Тип поставки]],StatTbl[Join],StatTbl[Status])</f>
        <v>Игнорируем</v>
      </c>
    </row>
    <row r="3715" spans="4:15" x14ac:dyDescent="0.45">
      <c r="D3715" t="s">
        <v>286</v>
      </c>
      <c r="E3715" t="s">
        <v>84</v>
      </c>
      <c r="F3715" t="s">
        <v>108</v>
      </c>
      <c r="M3715" t="b">
        <v>0</v>
      </c>
      <c r="N3715" t="b">
        <v>1</v>
      </c>
      <c r="O3715" t="str">
        <f>_xlfn.XLOOKUP(WB_cost[[#This Row],[Склад]]&amp;WB_cost[[#This Row],[Тип поставки]],StatTbl[Join],StatTbl[Status])</f>
        <v>Игнорируем</v>
      </c>
    </row>
    <row r="3716" spans="4:15" x14ac:dyDescent="0.45">
      <c r="D3716" t="s">
        <v>287</v>
      </c>
      <c r="E3716" t="s">
        <v>84</v>
      </c>
      <c r="F3716" t="s">
        <v>108</v>
      </c>
      <c r="M3716" t="b">
        <v>0</v>
      </c>
      <c r="N3716" t="b">
        <v>1</v>
      </c>
      <c r="O3716" t="str">
        <f>_xlfn.XLOOKUP(WB_cost[[#This Row],[Склад]]&amp;WB_cost[[#This Row],[Тип поставки]],StatTbl[Join],StatTbl[Status])</f>
        <v>Игнорируем</v>
      </c>
    </row>
    <row r="3717" spans="4:15" x14ac:dyDescent="0.45">
      <c r="D3717" t="s">
        <v>288</v>
      </c>
      <c r="E3717" t="s">
        <v>84</v>
      </c>
      <c r="F3717" t="s">
        <v>108</v>
      </c>
      <c r="M3717" t="b">
        <v>0</v>
      </c>
      <c r="N3717" t="b">
        <v>1</v>
      </c>
      <c r="O3717" t="str">
        <f>_xlfn.XLOOKUP(WB_cost[[#This Row],[Склад]]&amp;WB_cost[[#This Row],[Тип поставки]],StatTbl[Join],StatTbl[Status])</f>
        <v>Игнорируем</v>
      </c>
    </row>
    <row r="3718" spans="4:15" x14ac:dyDescent="0.45">
      <c r="D3718" t="s">
        <v>289</v>
      </c>
      <c r="E3718" t="s">
        <v>84</v>
      </c>
      <c r="F3718" t="s">
        <v>108</v>
      </c>
      <c r="M3718" t="b">
        <v>0</v>
      </c>
      <c r="N3718" t="b">
        <v>1</v>
      </c>
      <c r="O3718" t="str">
        <f>_xlfn.XLOOKUP(WB_cost[[#This Row],[Склад]]&amp;WB_cost[[#This Row],[Тип поставки]],StatTbl[Join],StatTbl[Status])</f>
        <v>Игнорируем</v>
      </c>
    </row>
    <row r="3719" spans="4:15" x14ac:dyDescent="0.45">
      <c r="D3719" t="s">
        <v>353</v>
      </c>
      <c r="E3719" t="s">
        <v>84</v>
      </c>
      <c r="F3719" t="s">
        <v>108</v>
      </c>
      <c r="M3719" t="b">
        <v>0</v>
      </c>
      <c r="N3719" t="b">
        <v>1</v>
      </c>
      <c r="O3719" t="str">
        <f>_xlfn.XLOOKUP(WB_cost[[#This Row],[Склад]]&amp;WB_cost[[#This Row],[Тип поставки]],StatTbl[Join],StatTbl[Status])</f>
        <v>Игнорируем</v>
      </c>
    </row>
    <row r="3720" spans="4:15" x14ac:dyDescent="0.45">
      <c r="D3720" t="s">
        <v>354</v>
      </c>
      <c r="E3720" t="s">
        <v>84</v>
      </c>
      <c r="F3720" t="s">
        <v>108</v>
      </c>
      <c r="M3720" t="b">
        <v>0</v>
      </c>
      <c r="N3720" t="b">
        <v>1</v>
      </c>
      <c r="O3720" t="str">
        <f>_xlfn.XLOOKUP(WB_cost[[#This Row],[Склад]]&amp;WB_cost[[#This Row],[Тип поставки]],StatTbl[Join],StatTbl[Status])</f>
        <v>Игнорируем</v>
      </c>
    </row>
    <row r="3721" spans="4:15" x14ac:dyDescent="0.45">
      <c r="D3721" t="s">
        <v>357</v>
      </c>
      <c r="E3721" t="s">
        <v>84</v>
      </c>
      <c r="F3721" t="s">
        <v>108</v>
      </c>
      <c r="M3721" t="b">
        <v>0</v>
      </c>
      <c r="N3721" t="b">
        <v>1</v>
      </c>
      <c r="O3721" t="str">
        <f>_xlfn.XLOOKUP(WB_cost[[#This Row],[Склад]]&amp;WB_cost[[#This Row],[Тип поставки]],StatTbl[Join],StatTbl[Status])</f>
        <v>Игнорируем</v>
      </c>
    </row>
    <row r="3722" spans="4:15" x14ac:dyDescent="0.45">
      <c r="D3722" t="s">
        <v>358</v>
      </c>
      <c r="E3722" t="s">
        <v>84</v>
      </c>
      <c r="F3722" t="s">
        <v>108</v>
      </c>
      <c r="M3722" t="b">
        <v>0</v>
      </c>
      <c r="N3722" t="b">
        <v>1</v>
      </c>
      <c r="O3722" t="str">
        <f>_xlfn.XLOOKUP(WB_cost[[#This Row],[Склад]]&amp;WB_cost[[#This Row],[Тип поставки]],StatTbl[Join],StatTbl[Status])</f>
        <v>Игнорируем</v>
      </c>
    </row>
    <row r="3723" spans="4:15" x14ac:dyDescent="0.45">
      <c r="D3723" t="s">
        <v>359</v>
      </c>
      <c r="E3723" t="s">
        <v>84</v>
      </c>
      <c r="F3723" t="s">
        <v>108</v>
      </c>
      <c r="M3723" t="b">
        <v>0</v>
      </c>
      <c r="N3723" t="b">
        <v>1</v>
      </c>
      <c r="O3723" t="str">
        <f>_xlfn.XLOOKUP(WB_cost[[#This Row],[Склад]]&amp;WB_cost[[#This Row],[Тип поставки]],StatTbl[Join],StatTbl[Status])</f>
        <v>Игнорируем</v>
      </c>
    </row>
    <row r="3724" spans="4:15" x14ac:dyDescent="0.45">
      <c r="D3724" t="s">
        <v>260</v>
      </c>
      <c r="E3724" t="s">
        <v>84</v>
      </c>
      <c r="F3724" t="s">
        <v>6</v>
      </c>
      <c r="M3724" t="b">
        <v>0</v>
      </c>
      <c r="N3724" t="b">
        <v>1</v>
      </c>
      <c r="O3724" t="str">
        <f>_xlfn.XLOOKUP(WB_cost[[#This Row],[Склад]]&amp;WB_cost[[#This Row],[Тип поставки]],StatTbl[Join],StatTbl[Status])</f>
        <v>Игнорируем</v>
      </c>
    </row>
    <row r="3725" spans="4:15" x14ac:dyDescent="0.45">
      <c r="D3725" t="s">
        <v>261</v>
      </c>
      <c r="E3725" t="s">
        <v>84</v>
      </c>
      <c r="F3725" t="s">
        <v>6</v>
      </c>
      <c r="M3725" t="b">
        <v>0</v>
      </c>
      <c r="N3725" t="b">
        <v>1</v>
      </c>
      <c r="O3725" t="str">
        <f>_xlfn.XLOOKUP(WB_cost[[#This Row],[Склад]]&amp;WB_cost[[#This Row],[Тип поставки]],StatTbl[Join],StatTbl[Status])</f>
        <v>Игнорируем</v>
      </c>
    </row>
    <row r="3726" spans="4:15" x14ac:dyDescent="0.45">
      <c r="D3726" t="s">
        <v>262</v>
      </c>
      <c r="E3726" t="s">
        <v>84</v>
      </c>
      <c r="F3726" t="s">
        <v>6</v>
      </c>
      <c r="M3726" t="b">
        <v>0</v>
      </c>
      <c r="N3726" t="b">
        <v>1</v>
      </c>
      <c r="O3726" t="str">
        <f>_xlfn.XLOOKUP(WB_cost[[#This Row],[Склад]]&amp;WB_cost[[#This Row],[Тип поставки]],StatTbl[Join],StatTbl[Status])</f>
        <v>Игнорируем</v>
      </c>
    </row>
    <row r="3727" spans="4:15" x14ac:dyDescent="0.45">
      <c r="D3727" t="s">
        <v>263</v>
      </c>
      <c r="E3727" t="s">
        <v>84</v>
      </c>
      <c r="F3727" t="s">
        <v>6</v>
      </c>
      <c r="M3727" t="b">
        <v>0</v>
      </c>
      <c r="N3727" t="b">
        <v>1</v>
      </c>
      <c r="O3727" t="str">
        <f>_xlfn.XLOOKUP(WB_cost[[#This Row],[Склад]]&amp;WB_cost[[#This Row],[Тип поставки]],StatTbl[Join],StatTbl[Status])</f>
        <v>Игнорируем</v>
      </c>
    </row>
    <row r="3728" spans="4:15" x14ac:dyDescent="0.45">
      <c r="D3728" t="s">
        <v>264</v>
      </c>
      <c r="E3728" t="s">
        <v>84</v>
      </c>
      <c r="F3728" t="s">
        <v>6</v>
      </c>
      <c r="M3728" t="b">
        <v>0</v>
      </c>
      <c r="N3728" t="b">
        <v>1</v>
      </c>
      <c r="O3728" t="str">
        <f>_xlfn.XLOOKUP(WB_cost[[#This Row],[Склад]]&amp;WB_cost[[#This Row],[Тип поставки]],StatTbl[Join],StatTbl[Status])</f>
        <v>Игнорируем</v>
      </c>
    </row>
    <row r="3729" spans="4:15" x14ac:dyDescent="0.45">
      <c r="D3729" t="s">
        <v>285</v>
      </c>
      <c r="E3729" t="s">
        <v>84</v>
      </c>
      <c r="F3729" t="s">
        <v>6</v>
      </c>
      <c r="M3729" t="b">
        <v>0</v>
      </c>
      <c r="N3729" t="b">
        <v>1</v>
      </c>
      <c r="O3729" t="str">
        <f>_xlfn.XLOOKUP(WB_cost[[#This Row],[Склад]]&amp;WB_cost[[#This Row],[Тип поставки]],StatTbl[Join],StatTbl[Status])</f>
        <v>Игнорируем</v>
      </c>
    </row>
    <row r="3730" spans="4:15" x14ac:dyDescent="0.45">
      <c r="D3730" t="s">
        <v>286</v>
      </c>
      <c r="E3730" t="s">
        <v>84</v>
      </c>
      <c r="F3730" t="s">
        <v>6</v>
      </c>
      <c r="M3730" t="b">
        <v>0</v>
      </c>
      <c r="N3730" t="b">
        <v>1</v>
      </c>
      <c r="O3730" t="str">
        <f>_xlfn.XLOOKUP(WB_cost[[#This Row],[Склад]]&amp;WB_cost[[#This Row],[Тип поставки]],StatTbl[Join],StatTbl[Status])</f>
        <v>Игнорируем</v>
      </c>
    </row>
    <row r="3731" spans="4:15" x14ac:dyDescent="0.45">
      <c r="D3731" t="s">
        <v>287</v>
      </c>
      <c r="E3731" t="s">
        <v>84</v>
      </c>
      <c r="F3731" t="s">
        <v>6</v>
      </c>
      <c r="M3731" t="b">
        <v>0</v>
      </c>
      <c r="N3731" t="b">
        <v>1</v>
      </c>
      <c r="O3731" t="str">
        <f>_xlfn.XLOOKUP(WB_cost[[#This Row],[Склад]]&amp;WB_cost[[#This Row],[Тип поставки]],StatTbl[Join],StatTbl[Status])</f>
        <v>Игнорируем</v>
      </c>
    </row>
    <row r="3732" spans="4:15" x14ac:dyDescent="0.45">
      <c r="D3732" t="s">
        <v>288</v>
      </c>
      <c r="E3732" t="s">
        <v>84</v>
      </c>
      <c r="F3732" t="s">
        <v>6</v>
      </c>
      <c r="M3732" t="b">
        <v>0</v>
      </c>
      <c r="N3732" t="b">
        <v>1</v>
      </c>
      <c r="O3732" t="str">
        <f>_xlfn.XLOOKUP(WB_cost[[#This Row],[Склад]]&amp;WB_cost[[#This Row],[Тип поставки]],StatTbl[Join],StatTbl[Status])</f>
        <v>Игнорируем</v>
      </c>
    </row>
    <row r="3733" spans="4:15" x14ac:dyDescent="0.45">
      <c r="D3733" t="s">
        <v>289</v>
      </c>
      <c r="E3733" t="s">
        <v>84</v>
      </c>
      <c r="F3733" t="s">
        <v>6</v>
      </c>
      <c r="M3733" t="b">
        <v>0</v>
      </c>
      <c r="N3733" t="b">
        <v>1</v>
      </c>
      <c r="O3733" t="str">
        <f>_xlfn.XLOOKUP(WB_cost[[#This Row],[Склад]]&amp;WB_cost[[#This Row],[Тип поставки]],StatTbl[Join],StatTbl[Status])</f>
        <v>Игнорируем</v>
      </c>
    </row>
    <row r="3734" spans="4:15" x14ac:dyDescent="0.45">
      <c r="D3734" t="s">
        <v>353</v>
      </c>
      <c r="E3734" t="s">
        <v>84</v>
      </c>
      <c r="F3734" t="s">
        <v>6</v>
      </c>
      <c r="M3734" t="b">
        <v>0</v>
      </c>
      <c r="N3734" t="b">
        <v>1</v>
      </c>
      <c r="O3734" t="str">
        <f>_xlfn.XLOOKUP(WB_cost[[#This Row],[Склад]]&amp;WB_cost[[#This Row],[Тип поставки]],StatTbl[Join],StatTbl[Status])</f>
        <v>Игнорируем</v>
      </c>
    </row>
    <row r="3735" spans="4:15" x14ac:dyDescent="0.45">
      <c r="D3735" t="s">
        <v>354</v>
      </c>
      <c r="E3735" t="s">
        <v>84</v>
      </c>
      <c r="F3735" t="s">
        <v>6</v>
      </c>
      <c r="M3735" t="b">
        <v>0</v>
      </c>
      <c r="N3735" t="b">
        <v>1</v>
      </c>
      <c r="O3735" t="str">
        <f>_xlfn.XLOOKUP(WB_cost[[#This Row],[Склад]]&amp;WB_cost[[#This Row],[Тип поставки]],StatTbl[Join],StatTbl[Status])</f>
        <v>Игнорируем</v>
      </c>
    </row>
    <row r="3736" spans="4:15" x14ac:dyDescent="0.45">
      <c r="D3736" t="s">
        <v>357</v>
      </c>
      <c r="E3736" t="s">
        <v>84</v>
      </c>
      <c r="F3736" t="s">
        <v>6</v>
      </c>
      <c r="M3736" t="b">
        <v>0</v>
      </c>
      <c r="N3736" t="b">
        <v>1</v>
      </c>
      <c r="O3736" t="str">
        <f>_xlfn.XLOOKUP(WB_cost[[#This Row],[Склад]]&amp;WB_cost[[#This Row],[Тип поставки]],StatTbl[Join],StatTbl[Status])</f>
        <v>Игнорируем</v>
      </c>
    </row>
    <row r="3737" spans="4:15" x14ac:dyDescent="0.45">
      <c r="D3737" t="s">
        <v>358</v>
      </c>
      <c r="E3737" t="s">
        <v>84</v>
      </c>
      <c r="F3737" t="s">
        <v>6</v>
      </c>
      <c r="M3737" t="b">
        <v>0</v>
      </c>
      <c r="N3737" t="b">
        <v>1</v>
      </c>
      <c r="O3737" t="str">
        <f>_xlfn.XLOOKUP(WB_cost[[#This Row],[Склад]]&amp;WB_cost[[#This Row],[Тип поставки]],StatTbl[Join],StatTbl[Status])</f>
        <v>Игнорируем</v>
      </c>
    </row>
    <row r="3738" spans="4:15" x14ac:dyDescent="0.45">
      <c r="D3738" t="s">
        <v>359</v>
      </c>
      <c r="E3738" t="s">
        <v>84</v>
      </c>
      <c r="F3738" t="s">
        <v>6</v>
      </c>
      <c r="M3738" t="b">
        <v>0</v>
      </c>
      <c r="N3738" t="b">
        <v>1</v>
      </c>
      <c r="O3738" t="str">
        <f>_xlfn.XLOOKUP(WB_cost[[#This Row],[Склад]]&amp;WB_cost[[#This Row],[Тип поставки]],StatTbl[Join],StatTbl[Status])</f>
        <v>Игнорируем</v>
      </c>
    </row>
    <row r="3739" spans="4:15" x14ac:dyDescent="0.45">
      <c r="D3739" t="s">
        <v>260</v>
      </c>
      <c r="E3739" t="s">
        <v>85</v>
      </c>
      <c r="F3739" t="s">
        <v>107</v>
      </c>
      <c r="M3739" t="b">
        <v>1</v>
      </c>
      <c r="N3739" t="b">
        <v>1</v>
      </c>
      <c r="O3739" t="str">
        <f>_xlfn.XLOOKUP(WB_cost[[#This Row],[Склад]]&amp;WB_cost[[#This Row],[Тип поставки]],StatTbl[Join],StatTbl[Status])</f>
        <v>Игнорируем</v>
      </c>
    </row>
    <row r="3740" spans="4:15" x14ac:dyDescent="0.45">
      <c r="D3740" t="s">
        <v>261</v>
      </c>
      <c r="E3740" t="s">
        <v>85</v>
      </c>
      <c r="F3740" t="s">
        <v>107</v>
      </c>
      <c r="M3740" t="b">
        <v>1</v>
      </c>
      <c r="N3740" t="b">
        <v>1</v>
      </c>
      <c r="O3740" t="str">
        <f>_xlfn.XLOOKUP(WB_cost[[#This Row],[Склад]]&amp;WB_cost[[#This Row],[Тип поставки]],StatTbl[Join],StatTbl[Status])</f>
        <v>Игнорируем</v>
      </c>
    </row>
    <row r="3741" spans="4:15" x14ac:dyDescent="0.45">
      <c r="D3741" t="s">
        <v>262</v>
      </c>
      <c r="E3741" t="s">
        <v>85</v>
      </c>
      <c r="F3741" t="s">
        <v>107</v>
      </c>
      <c r="M3741" t="b">
        <v>1</v>
      </c>
      <c r="N3741" t="b">
        <v>1</v>
      </c>
      <c r="O3741" t="str">
        <f>_xlfn.XLOOKUP(WB_cost[[#This Row],[Склад]]&amp;WB_cost[[#This Row],[Тип поставки]],StatTbl[Join],StatTbl[Status])</f>
        <v>Игнорируем</v>
      </c>
    </row>
    <row r="3742" spans="4:15" x14ac:dyDescent="0.45">
      <c r="D3742" t="s">
        <v>263</v>
      </c>
      <c r="E3742" t="s">
        <v>85</v>
      </c>
      <c r="F3742" t="s">
        <v>107</v>
      </c>
      <c r="M3742" t="b">
        <v>1</v>
      </c>
      <c r="N3742" t="b">
        <v>1</v>
      </c>
      <c r="O3742" t="str">
        <f>_xlfn.XLOOKUP(WB_cost[[#This Row],[Склад]]&amp;WB_cost[[#This Row],[Тип поставки]],StatTbl[Join],StatTbl[Status])</f>
        <v>Игнорируем</v>
      </c>
    </row>
    <row r="3743" spans="4:15" x14ac:dyDescent="0.45">
      <c r="D3743" t="s">
        <v>264</v>
      </c>
      <c r="E3743" t="s">
        <v>85</v>
      </c>
      <c r="F3743" t="s">
        <v>107</v>
      </c>
      <c r="M3743" t="b">
        <v>1</v>
      </c>
      <c r="N3743" t="b">
        <v>1</v>
      </c>
      <c r="O3743" t="str">
        <f>_xlfn.XLOOKUP(WB_cost[[#This Row],[Склад]]&amp;WB_cost[[#This Row],[Тип поставки]],StatTbl[Join],StatTbl[Status])</f>
        <v>Игнорируем</v>
      </c>
    </row>
    <row r="3744" spans="4:15" x14ac:dyDescent="0.45">
      <c r="D3744" t="s">
        <v>285</v>
      </c>
      <c r="E3744" t="s">
        <v>85</v>
      </c>
      <c r="F3744" t="s">
        <v>107</v>
      </c>
      <c r="M3744" t="b">
        <v>1</v>
      </c>
      <c r="N3744" t="b">
        <v>1</v>
      </c>
      <c r="O3744" t="str">
        <f>_xlfn.XLOOKUP(WB_cost[[#This Row],[Склад]]&amp;WB_cost[[#This Row],[Тип поставки]],StatTbl[Join],StatTbl[Status])</f>
        <v>Игнорируем</v>
      </c>
    </row>
    <row r="3745" spans="4:15" x14ac:dyDescent="0.45">
      <c r="D3745" t="s">
        <v>286</v>
      </c>
      <c r="E3745" t="s">
        <v>85</v>
      </c>
      <c r="F3745" t="s">
        <v>107</v>
      </c>
      <c r="M3745" t="b">
        <v>1</v>
      </c>
      <c r="N3745" t="b">
        <v>1</v>
      </c>
      <c r="O3745" t="str">
        <f>_xlfn.XLOOKUP(WB_cost[[#This Row],[Склад]]&amp;WB_cost[[#This Row],[Тип поставки]],StatTbl[Join],StatTbl[Status])</f>
        <v>Игнорируем</v>
      </c>
    </row>
    <row r="3746" spans="4:15" x14ac:dyDescent="0.45">
      <c r="D3746" t="s">
        <v>287</v>
      </c>
      <c r="E3746" t="s">
        <v>85</v>
      </c>
      <c r="F3746" t="s">
        <v>107</v>
      </c>
      <c r="M3746" t="b">
        <v>1</v>
      </c>
      <c r="N3746" t="b">
        <v>1</v>
      </c>
      <c r="O3746" t="str">
        <f>_xlfn.XLOOKUP(WB_cost[[#This Row],[Склад]]&amp;WB_cost[[#This Row],[Тип поставки]],StatTbl[Join],StatTbl[Status])</f>
        <v>Игнорируем</v>
      </c>
    </row>
    <row r="3747" spans="4:15" x14ac:dyDescent="0.45">
      <c r="D3747" t="s">
        <v>288</v>
      </c>
      <c r="E3747" t="s">
        <v>85</v>
      </c>
      <c r="F3747" t="s">
        <v>107</v>
      </c>
      <c r="M3747" t="b">
        <v>1</v>
      </c>
      <c r="N3747" t="b">
        <v>1</v>
      </c>
      <c r="O3747" t="str">
        <f>_xlfn.XLOOKUP(WB_cost[[#This Row],[Склад]]&amp;WB_cost[[#This Row],[Тип поставки]],StatTbl[Join],StatTbl[Status])</f>
        <v>Игнорируем</v>
      </c>
    </row>
    <row r="3748" spans="4:15" x14ac:dyDescent="0.45">
      <c r="D3748" t="s">
        <v>289</v>
      </c>
      <c r="E3748" t="s">
        <v>85</v>
      </c>
      <c r="F3748" t="s">
        <v>107</v>
      </c>
      <c r="M3748" t="b">
        <v>1</v>
      </c>
      <c r="N3748" t="b">
        <v>1</v>
      </c>
      <c r="O3748" t="str">
        <f>_xlfn.XLOOKUP(WB_cost[[#This Row],[Склад]]&amp;WB_cost[[#This Row],[Тип поставки]],StatTbl[Join],StatTbl[Status])</f>
        <v>Игнорируем</v>
      </c>
    </row>
    <row r="3749" spans="4:15" x14ac:dyDescent="0.45">
      <c r="D3749" t="s">
        <v>353</v>
      </c>
      <c r="E3749" t="s">
        <v>85</v>
      </c>
      <c r="F3749" t="s">
        <v>107</v>
      </c>
      <c r="M3749" t="b">
        <v>1</v>
      </c>
      <c r="N3749" t="b">
        <v>1</v>
      </c>
      <c r="O3749" t="str">
        <f>_xlfn.XLOOKUP(WB_cost[[#This Row],[Склад]]&amp;WB_cost[[#This Row],[Тип поставки]],StatTbl[Join],StatTbl[Status])</f>
        <v>Игнорируем</v>
      </c>
    </row>
    <row r="3750" spans="4:15" x14ac:dyDescent="0.45">
      <c r="D3750" t="s">
        <v>354</v>
      </c>
      <c r="E3750" t="s">
        <v>85</v>
      </c>
      <c r="F3750" t="s">
        <v>107</v>
      </c>
      <c r="M3750" t="b">
        <v>1</v>
      </c>
      <c r="N3750" t="b">
        <v>1</v>
      </c>
      <c r="O3750" t="str">
        <f>_xlfn.XLOOKUP(WB_cost[[#This Row],[Склад]]&amp;WB_cost[[#This Row],[Тип поставки]],StatTbl[Join],StatTbl[Status])</f>
        <v>Игнорируем</v>
      </c>
    </row>
    <row r="3751" spans="4:15" x14ac:dyDescent="0.45">
      <c r="D3751" t="s">
        <v>357</v>
      </c>
      <c r="E3751" t="s">
        <v>85</v>
      </c>
      <c r="F3751" t="s">
        <v>107</v>
      </c>
      <c r="M3751" t="b">
        <v>1</v>
      </c>
      <c r="N3751" t="b">
        <v>1</v>
      </c>
      <c r="O3751" t="str">
        <f>_xlfn.XLOOKUP(WB_cost[[#This Row],[Склад]]&amp;WB_cost[[#This Row],[Тип поставки]],StatTbl[Join],StatTbl[Status])</f>
        <v>Игнорируем</v>
      </c>
    </row>
    <row r="3752" spans="4:15" x14ac:dyDescent="0.45">
      <c r="D3752" t="s">
        <v>358</v>
      </c>
      <c r="E3752" t="s">
        <v>85</v>
      </c>
      <c r="F3752" t="s">
        <v>107</v>
      </c>
      <c r="M3752" t="b">
        <v>1</v>
      </c>
      <c r="N3752" t="b">
        <v>1</v>
      </c>
      <c r="O3752" t="str">
        <f>_xlfn.XLOOKUP(WB_cost[[#This Row],[Склад]]&amp;WB_cost[[#This Row],[Тип поставки]],StatTbl[Join],StatTbl[Status])</f>
        <v>Игнорируем</v>
      </c>
    </row>
    <row r="3753" spans="4:15" x14ac:dyDescent="0.45">
      <c r="D3753" t="s">
        <v>359</v>
      </c>
      <c r="E3753" t="s">
        <v>85</v>
      </c>
      <c r="F3753" t="s">
        <v>107</v>
      </c>
      <c r="M3753" t="b">
        <v>1</v>
      </c>
      <c r="N3753" t="b">
        <v>1</v>
      </c>
      <c r="O3753" t="str">
        <f>_xlfn.XLOOKUP(WB_cost[[#This Row],[Склад]]&amp;WB_cost[[#This Row],[Тип поставки]],StatTbl[Join],StatTbl[Status])</f>
        <v>Игнорируем</v>
      </c>
    </row>
    <row r="3754" spans="4:15" x14ac:dyDescent="0.45">
      <c r="D3754" t="s">
        <v>260</v>
      </c>
      <c r="E3754" t="s">
        <v>85</v>
      </c>
      <c r="F3754" t="s">
        <v>108</v>
      </c>
      <c r="M3754" t="b">
        <v>0</v>
      </c>
      <c r="N3754" t="b">
        <v>1</v>
      </c>
      <c r="O3754" t="str">
        <f>_xlfn.XLOOKUP(WB_cost[[#This Row],[Склад]]&amp;WB_cost[[#This Row],[Тип поставки]],StatTbl[Join],StatTbl[Status])</f>
        <v>Игнорируем</v>
      </c>
    </row>
    <row r="3755" spans="4:15" x14ac:dyDescent="0.45">
      <c r="D3755" t="s">
        <v>261</v>
      </c>
      <c r="E3755" t="s">
        <v>85</v>
      </c>
      <c r="F3755" t="s">
        <v>108</v>
      </c>
      <c r="M3755" t="b">
        <v>0</v>
      </c>
      <c r="N3755" t="b">
        <v>1</v>
      </c>
      <c r="O3755" t="str">
        <f>_xlfn.XLOOKUP(WB_cost[[#This Row],[Склад]]&amp;WB_cost[[#This Row],[Тип поставки]],StatTbl[Join],StatTbl[Status])</f>
        <v>Игнорируем</v>
      </c>
    </row>
    <row r="3756" spans="4:15" x14ac:dyDescent="0.45">
      <c r="D3756" t="s">
        <v>262</v>
      </c>
      <c r="E3756" t="s">
        <v>85</v>
      </c>
      <c r="F3756" t="s">
        <v>108</v>
      </c>
      <c r="M3756" t="b">
        <v>0</v>
      </c>
      <c r="N3756" t="b">
        <v>1</v>
      </c>
      <c r="O3756" t="str">
        <f>_xlfn.XLOOKUP(WB_cost[[#This Row],[Склад]]&amp;WB_cost[[#This Row],[Тип поставки]],StatTbl[Join],StatTbl[Status])</f>
        <v>Игнорируем</v>
      </c>
    </row>
    <row r="3757" spans="4:15" x14ac:dyDescent="0.45">
      <c r="D3757" t="s">
        <v>263</v>
      </c>
      <c r="E3757" t="s">
        <v>85</v>
      </c>
      <c r="F3757" t="s">
        <v>108</v>
      </c>
      <c r="M3757" t="b">
        <v>0</v>
      </c>
      <c r="N3757" t="b">
        <v>1</v>
      </c>
      <c r="O3757" t="str">
        <f>_xlfn.XLOOKUP(WB_cost[[#This Row],[Склад]]&amp;WB_cost[[#This Row],[Тип поставки]],StatTbl[Join],StatTbl[Status])</f>
        <v>Игнорируем</v>
      </c>
    </row>
    <row r="3758" spans="4:15" x14ac:dyDescent="0.45">
      <c r="D3758" t="s">
        <v>264</v>
      </c>
      <c r="E3758" t="s">
        <v>85</v>
      </c>
      <c r="F3758" t="s">
        <v>108</v>
      </c>
      <c r="M3758" t="b">
        <v>0</v>
      </c>
      <c r="N3758" t="b">
        <v>1</v>
      </c>
      <c r="O3758" t="str">
        <f>_xlfn.XLOOKUP(WB_cost[[#This Row],[Склад]]&amp;WB_cost[[#This Row],[Тип поставки]],StatTbl[Join],StatTbl[Status])</f>
        <v>Игнорируем</v>
      </c>
    </row>
    <row r="3759" spans="4:15" x14ac:dyDescent="0.45">
      <c r="D3759" t="s">
        <v>285</v>
      </c>
      <c r="E3759" t="s">
        <v>85</v>
      </c>
      <c r="F3759" t="s">
        <v>108</v>
      </c>
      <c r="M3759" t="b">
        <v>0</v>
      </c>
      <c r="N3759" t="b">
        <v>1</v>
      </c>
      <c r="O3759" t="str">
        <f>_xlfn.XLOOKUP(WB_cost[[#This Row],[Склад]]&amp;WB_cost[[#This Row],[Тип поставки]],StatTbl[Join],StatTbl[Status])</f>
        <v>Игнорируем</v>
      </c>
    </row>
    <row r="3760" spans="4:15" x14ac:dyDescent="0.45">
      <c r="D3760" t="s">
        <v>286</v>
      </c>
      <c r="E3760" t="s">
        <v>85</v>
      </c>
      <c r="F3760" t="s">
        <v>108</v>
      </c>
      <c r="M3760" t="b">
        <v>0</v>
      </c>
      <c r="N3760" t="b">
        <v>1</v>
      </c>
      <c r="O3760" t="str">
        <f>_xlfn.XLOOKUP(WB_cost[[#This Row],[Склад]]&amp;WB_cost[[#This Row],[Тип поставки]],StatTbl[Join],StatTbl[Status])</f>
        <v>Игнорируем</v>
      </c>
    </row>
    <row r="3761" spans="4:15" x14ac:dyDescent="0.45">
      <c r="D3761" t="s">
        <v>287</v>
      </c>
      <c r="E3761" t="s">
        <v>85</v>
      </c>
      <c r="F3761" t="s">
        <v>108</v>
      </c>
      <c r="M3761" t="b">
        <v>0</v>
      </c>
      <c r="N3761" t="b">
        <v>1</v>
      </c>
      <c r="O3761" t="str">
        <f>_xlfn.XLOOKUP(WB_cost[[#This Row],[Склад]]&amp;WB_cost[[#This Row],[Тип поставки]],StatTbl[Join],StatTbl[Status])</f>
        <v>Игнорируем</v>
      </c>
    </row>
    <row r="3762" spans="4:15" x14ac:dyDescent="0.45">
      <c r="D3762" t="s">
        <v>288</v>
      </c>
      <c r="E3762" t="s">
        <v>85</v>
      </c>
      <c r="F3762" t="s">
        <v>108</v>
      </c>
      <c r="M3762" t="b">
        <v>0</v>
      </c>
      <c r="N3762" t="b">
        <v>1</v>
      </c>
      <c r="O3762" t="str">
        <f>_xlfn.XLOOKUP(WB_cost[[#This Row],[Склад]]&amp;WB_cost[[#This Row],[Тип поставки]],StatTbl[Join],StatTbl[Status])</f>
        <v>Игнорируем</v>
      </c>
    </row>
    <row r="3763" spans="4:15" x14ac:dyDescent="0.45">
      <c r="D3763" t="s">
        <v>289</v>
      </c>
      <c r="E3763" t="s">
        <v>85</v>
      </c>
      <c r="F3763" t="s">
        <v>108</v>
      </c>
      <c r="M3763" t="b">
        <v>0</v>
      </c>
      <c r="N3763" t="b">
        <v>1</v>
      </c>
      <c r="O3763" t="str">
        <f>_xlfn.XLOOKUP(WB_cost[[#This Row],[Склад]]&amp;WB_cost[[#This Row],[Тип поставки]],StatTbl[Join],StatTbl[Status])</f>
        <v>Игнорируем</v>
      </c>
    </row>
    <row r="3764" spans="4:15" x14ac:dyDescent="0.45">
      <c r="D3764" t="s">
        <v>353</v>
      </c>
      <c r="E3764" t="s">
        <v>85</v>
      </c>
      <c r="F3764" t="s">
        <v>108</v>
      </c>
      <c r="M3764" t="b">
        <v>0</v>
      </c>
      <c r="N3764" t="b">
        <v>1</v>
      </c>
      <c r="O3764" t="str">
        <f>_xlfn.XLOOKUP(WB_cost[[#This Row],[Склад]]&amp;WB_cost[[#This Row],[Тип поставки]],StatTbl[Join],StatTbl[Status])</f>
        <v>Игнорируем</v>
      </c>
    </row>
    <row r="3765" spans="4:15" x14ac:dyDescent="0.45">
      <c r="D3765" t="s">
        <v>354</v>
      </c>
      <c r="E3765" t="s">
        <v>85</v>
      </c>
      <c r="F3765" t="s">
        <v>108</v>
      </c>
      <c r="M3765" t="b">
        <v>0</v>
      </c>
      <c r="N3765" t="b">
        <v>1</v>
      </c>
      <c r="O3765" t="str">
        <f>_xlfn.XLOOKUP(WB_cost[[#This Row],[Склад]]&amp;WB_cost[[#This Row],[Тип поставки]],StatTbl[Join],StatTbl[Status])</f>
        <v>Игнорируем</v>
      </c>
    </row>
    <row r="3766" spans="4:15" x14ac:dyDescent="0.45">
      <c r="D3766" t="s">
        <v>357</v>
      </c>
      <c r="E3766" t="s">
        <v>85</v>
      </c>
      <c r="F3766" t="s">
        <v>108</v>
      </c>
      <c r="M3766" t="b">
        <v>0</v>
      </c>
      <c r="N3766" t="b">
        <v>1</v>
      </c>
      <c r="O3766" t="str">
        <f>_xlfn.XLOOKUP(WB_cost[[#This Row],[Склад]]&amp;WB_cost[[#This Row],[Тип поставки]],StatTbl[Join],StatTbl[Status])</f>
        <v>Игнорируем</v>
      </c>
    </row>
    <row r="3767" spans="4:15" x14ac:dyDescent="0.45">
      <c r="D3767" t="s">
        <v>358</v>
      </c>
      <c r="E3767" t="s">
        <v>85</v>
      </c>
      <c r="F3767" t="s">
        <v>108</v>
      </c>
      <c r="M3767" t="b">
        <v>0</v>
      </c>
      <c r="N3767" t="b">
        <v>1</v>
      </c>
      <c r="O3767" t="str">
        <f>_xlfn.XLOOKUP(WB_cost[[#This Row],[Склад]]&amp;WB_cost[[#This Row],[Тип поставки]],StatTbl[Join],StatTbl[Status])</f>
        <v>Игнорируем</v>
      </c>
    </row>
    <row r="3768" spans="4:15" x14ac:dyDescent="0.45">
      <c r="D3768" t="s">
        <v>359</v>
      </c>
      <c r="E3768" t="s">
        <v>85</v>
      </c>
      <c r="F3768" t="s">
        <v>108</v>
      </c>
      <c r="M3768" t="b">
        <v>0</v>
      </c>
      <c r="N3768" t="b">
        <v>1</v>
      </c>
      <c r="O3768" t="str">
        <f>_xlfn.XLOOKUP(WB_cost[[#This Row],[Склад]]&amp;WB_cost[[#This Row],[Тип поставки]],StatTbl[Join],StatTbl[Status])</f>
        <v>Игнорируем</v>
      </c>
    </row>
    <row r="3769" spans="4:15" x14ac:dyDescent="0.45">
      <c r="D3769" t="s">
        <v>260</v>
      </c>
      <c r="E3769" t="s">
        <v>85</v>
      </c>
      <c r="F3769" t="s">
        <v>6</v>
      </c>
      <c r="M3769" t="b">
        <v>0</v>
      </c>
      <c r="N3769" t="b">
        <v>1</v>
      </c>
      <c r="O3769" t="str">
        <f>_xlfn.XLOOKUP(WB_cost[[#This Row],[Склад]]&amp;WB_cost[[#This Row],[Тип поставки]],StatTbl[Join],StatTbl[Status])</f>
        <v>Игнорируем</v>
      </c>
    </row>
    <row r="3770" spans="4:15" x14ac:dyDescent="0.45">
      <c r="D3770" t="s">
        <v>261</v>
      </c>
      <c r="E3770" t="s">
        <v>85</v>
      </c>
      <c r="F3770" t="s">
        <v>6</v>
      </c>
      <c r="M3770" t="b">
        <v>0</v>
      </c>
      <c r="N3770" t="b">
        <v>1</v>
      </c>
      <c r="O3770" t="str">
        <f>_xlfn.XLOOKUP(WB_cost[[#This Row],[Склад]]&amp;WB_cost[[#This Row],[Тип поставки]],StatTbl[Join],StatTbl[Status])</f>
        <v>Игнорируем</v>
      </c>
    </row>
    <row r="3771" spans="4:15" x14ac:dyDescent="0.45">
      <c r="D3771" t="s">
        <v>262</v>
      </c>
      <c r="E3771" t="s">
        <v>85</v>
      </c>
      <c r="F3771" t="s">
        <v>6</v>
      </c>
      <c r="M3771" t="b">
        <v>0</v>
      </c>
      <c r="N3771" t="b">
        <v>1</v>
      </c>
      <c r="O3771" t="str">
        <f>_xlfn.XLOOKUP(WB_cost[[#This Row],[Склад]]&amp;WB_cost[[#This Row],[Тип поставки]],StatTbl[Join],StatTbl[Status])</f>
        <v>Игнорируем</v>
      </c>
    </row>
    <row r="3772" spans="4:15" x14ac:dyDescent="0.45">
      <c r="D3772" t="s">
        <v>263</v>
      </c>
      <c r="E3772" t="s">
        <v>85</v>
      </c>
      <c r="F3772" t="s">
        <v>6</v>
      </c>
      <c r="M3772" t="b">
        <v>0</v>
      </c>
      <c r="N3772" t="b">
        <v>1</v>
      </c>
      <c r="O3772" t="str">
        <f>_xlfn.XLOOKUP(WB_cost[[#This Row],[Склад]]&amp;WB_cost[[#This Row],[Тип поставки]],StatTbl[Join],StatTbl[Status])</f>
        <v>Игнорируем</v>
      </c>
    </row>
    <row r="3773" spans="4:15" x14ac:dyDescent="0.45">
      <c r="D3773" t="s">
        <v>264</v>
      </c>
      <c r="E3773" t="s">
        <v>85</v>
      </c>
      <c r="F3773" t="s">
        <v>6</v>
      </c>
      <c r="M3773" t="b">
        <v>0</v>
      </c>
      <c r="N3773" t="b">
        <v>1</v>
      </c>
      <c r="O3773" t="str">
        <f>_xlfn.XLOOKUP(WB_cost[[#This Row],[Склад]]&amp;WB_cost[[#This Row],[Тип поставки]],StatTbl[Join],StatTbl[Status])</f>
        <v>Игнорируем</v>
      </c>
    </row>
    <row r="3774" spans="4:15" x14ac:dyDescent="0.45">
      <c r="D3774" t="s">
        <v>285</v>
      </c>
      <c r="E3774" t="s">
        <v>85</v>
      </c>
      <c r="F3774" t="s">
        <v>6</v>
      </c>
      <c r="M3774" t="b">
        <v>0</v>
      </c>
      <c r="N3774" t="b">
        <v>1</v>
      </c>
      <c r="O3774" t="str">
        <f>_xlfn.XLOOKUP(WB_cost[[#This Row],[Склад]]&amp;WB_cost[[#This Row],[Тип поставки]],StatTbl[Join],StatTbl[Status])</f>
        <v>Игнорируем</v>
      </c>
    </row>
    <row r="3775" spans="4:15" x14ac:dyDescent="0.45">
      <c r="D3775" t="s">
        <v>286</v>
      </c>
      <c r="E3775" t="s">
        <v>85</v>
      </c>
      <c r="F3775" t="s">
        <v>6</v>
      </c>
      <c r="M3775" t="b">
        <v>0</v>
      </c>
      <c r="N3775" t="b">
        <v>1</v>
      </c>
      <c r="O3775" t="str">
        <f>_xlfn.XLOOKUP(WB_cost[[#This Row],[Склад]]&amp;WB_cost[[#This Row],[Тип поставки]],StatTbl[Join],StatTbl[Status])</f>
        <v>Игнорируем</v>
      </c>
    </row>
    <row r="3776" spans="4:15" x14ac:dyDescent="0.45">
      <c r="D3776" t="s">
        <v>287</v>
      </c>
      <c r="E3776" t="s">
        <v>85</v>
      </c>
      <c r="F3776" t="s">
        <v>6</v>
      </c>
      <c r="M3776" t="b">
        <v>0</v>
      </c>
      <c r="N3776" t="b">
        <v>1</v>
      </c>
      <c r="O3776" t="str">
        <f>_xlfn.XLOOKUP(WB_cost[[#This Row],[Склад]]&amp;WB_cost[[#This Row],[Тип поставки]],StatTbl[Join],StatTbl[Status])</f>
        <v>Игнорируем</v>
      </c>
    </row>
    <row r="3777" spans="4:15" x14ac:dyDescent="0.45">
      <c r="D3777" t="s">
        <v>288</v>
      </c>
      <c r="E3777" t="s">
        <v>85</v>
      </c>
      <c r="F3777" t="s">
        <v>6</v>
      </c>
      <c r="M3777" t="b">
        <v>0</v>
      </c>
      <c r="N3777" t="b">
        <v>1</v>
      </c>
      <c r="O3777" t="str">
        <f>_xlfn.XLOOKUP(WB_cost[[#This Row],[Склад]]&amp;WB_cost[[#This Row],[Тип поставки]],StatTbl[Join],StatTbl[Status])</f>
        <v>Игнорируем</v>
      </c>
    </row>
    <row r="3778" spans="4:15" x14ac:dyDescent="0.45">
      <c r="D3778" t="s">
        <v>289</v>
      </c>
      <c r="E3778" t="s">
        <v>85</v>
      </c>
      <c r="F3778" t="s">
        <v>6</v>
      </c>
      <c r="M3778" t="b">
        <v>0</v>
      </c>
      <c r="N3778" t="b">
        <v>1</v>
      </c>
      <c r="O3778" t="str">
        <f>_xlfn.XLOOKUP(WB_cost[[#This Row],[Склад]]&amp;WB_cost[[#This Row],[Тип поставки]],StatTbl[Join],StatTbl[Status])</f>
        <v>Игнорируем</v>
      </c>
    </row>
    <row r="3779" spans="4:15" x14ac:dyDescent="0.45">
      <c r="D3779" t="s">
        <v>353</v>
      </c>
      <c r="E3779" t="s">
        <v>85</v>
      </c>
      <c r="F3779" t="s">
        <v>6</v>
      </c>
      <c r="M3779" t="b">
        <v>0</v>
      </c>
      <c r="N3779" t="b">
        <v>1</v>
      </c>
      <c r="O3779" t="str">
        <f>_xlfn.XLOOKUP(WB_cost[[#This Row],[Склад]]&amp;WB_cost[[#This Row],[Тип поставки]],StatTbl[Join],StatTbl[Status])</f>
        <v>Игнорируем</v>
      </c>
    </row>
    <row r="3780" spans="4:15" x14ac:dyDescent="0.45">
      <c r="D3780" t="s">
        <v>354</v>
      </c>
      <c r="E3780" t="s">
        <v>85</v>
      </c>
      <c r="F3780" t="s">
        <v>6</v>
      </c>
      <c r="M3780" t="b">
        <v>0</v>
      </c>
      <c r="N3780" t="b">
        <v>1</v>
      </c>
      <c r="O3780" t="str">
        <f>_xlfn.XLOOKUP(WB_cost[[#This Row],[Склад]]&amp;WB_cost[[#This Row],[Тип поставки]],StatTbl[Join],StatTbl[Status])</f>
        <v>Игнорируем</v>
      </c>
    </row>
    <row r="3781" spans="4:15" x14ac:dyDescent="0.45">
      <c r="D3781" t="s">
        <v>357</v>
      </c>
      <c r="E3781" t="s">
        <v>85</v>
      </c>
      <c r="F3781" t="s">
        <v>6</v>
      </c>
      <c r="M3781" t="b">
        <v>0</v>
      </c>
      <c r="N3781" t="b">
        <v>1</v>
      </c>
      <c r="O3781" t="str">
        <f>_xlfn.XLOOKUP(WB_cost[[#This Row],[Склад]]&amp;WB_cost[[#This Row],[Тип поставки]],StatTbl[Join],StatTbl[Status])</f>
        <v>Игнорируем</v>
      </c>
    </row>
    <row r="3782" spans="4:15" x14ac:dyDescent="0.45">
      <c r="D3782" t="s">
        <v>358</v>
      </c>
      <c r="E3782" t="s">
        <v>85</v>
      </c>
      <c r="F3782" t="s">
        <v>6</v>
      </c>
      <c r="M3782" t="b">
        <v>0</v>
      </c>
      <c r="N3782" t="b">
        <v>1</v>
      </c>
      <c r="O3782" t="str">
        <f>_xlfn.XLOOKUP(WB_cost[[#This Row],[Склад]]&amp;WB_cost[[#This Row],[Тип поставки]],StatTbl[Join],StatTbl[Status])</f>
        <v>Игнорируем</v>
      </c>
    </row>
    <row r="3783" spans="4:15" x14ac:dyDescent="0.45">
      <c r="D3783" t="s">
        <v>359</v>
      </c>
      <c r="E3783" t="s">
        <v>85</v>
      </c>
      <c r="F3783" t="s">
        <v>6</v>
      </c>
      <c r="M3783" t="b">
        <v>0</v>
      </c>
      <c r="N3783" t="b">
        <v>1</v>
      </c>
      <c r="O3783" t="str">
        <f>_xlfn.XLOOKUP(WB_cost[[#This Row],[Склад]]&amp;WB_cost[[#This Row],[Тип поставки]],StatTbl[Join],StatTbl[Status])</f>
        <v>Игнорируем</v>
      </c>
    </row>
    <row r="3784" spans="4:15" x14ac:dyDescent="0.45">
      <c r="D3784" t="s">
        <v>260</v>
      </c>
      <c r="E3784" t="s">
        <v>86</v>
      </c>
      <c r="F3784" t="s">
        <v>107</v>
      </c>
      <c r="M3784" t="b">
        <v>1</v>
      </c>
      <c r="N3784" t="b">
        <v>1</v>
      </c>
      <c r="O3784" t="str">
        <f>_xlfn.XLOOKUP(WB_cost[[#This Row],[Склад]]&amp;WB_cost[[#This Row],[Тип поставки]],StatTbl[Join],StatTbl[Status])</f>
        <v>Игнорируем</v>
      </c>
    </row>
    <row r="3785" spans="4:15" x14ac:dyDescent="0.45">
      <c r="D3785" t="s">
        <v>261</v>
      </c>
      <c r="E3785" t="s">
        <v>86</v>
      </c>
      <c r="F3785" t="s">
        <v>107</v>
      </c>
      <c r="M3785" t="b">
        <v>1</v>
      </c>
      <c r="N3785" t="b">
        <v>1</v>
      </c>
      <c r="O3785" t="str">
        <f>_xlfn.XLOOKUP(WB_cost[[#This Row],[Склад]]&amp;WB_cost[[#This Row],[Тип поставки]],StatTbl[Join],StatTbl[Status])</f>
        <v>Игнорируем</v>
      </c>
    </row>
    <row r="3786" spans="4:15" x14ac:dyDescent="0.45">
      <c r="D3786" t="s">
        <v>262</v>
      </c>
      <c r="E3786" t="s">
        <v>86</v>
      </c>
      <c r="F3786" t="s">
        <v>107</v>
      </c>
      <c r="M3786" t="b">
        <v>1</v>
      </c>
      <c r="N3786" t="b">
        <v>1</v>
      </c>
      <c r="O3786" t="str">
        <f>_xlfn.XLOOKUP(WB_cost[[#This Row],[Склад]]&amp;WB_cost[[#This Row],[Тип поставки]],StatTbl[Join],StatTbl[Status])</f>
        <v>Игнорируем</v>
      </c>
    </row>
    <row r="3787" spans="4:15" x14ac:dyDescent="0.45">
      <c r="D3787" t="s">
        <v>263</v>
      </c>
      <c r="E3787" t="s">
        <v>86</v>
      </c>
      <c r="F3787" t="s">
        <v>107</v>
      </c>
      <c r="M3787" t="b">
        <v>1</v>
      </c>
      <c r="N3787" t="b">
        <v>1</v>
      </c>
      <c r="O3787" t="str">
        <f>_xlfn.XLOOKUP(WB_cost[[#This Row],[Склад]]&amp;WB_cost[[#This Row],[Тип поставки]],StatTbl[Join],StatTbl[Status])</f>
        <v>Игнорируем</v>
      </c>
    </row>
    <row r="3788" spans="4:15" x14ac:dyDescent="0.45">
      <c r="D3788" t="s">
        <v>264</v>
      </c>
      <c r="E3788" t="s">
        <v>86</v>
      </c>
      <c r="F3788" t="s">
        <v>107</v>
      </c>
      <c r="M3788" t="b">
        <v>1</v>
      </c>
      <c r="N3788" t="b">
        <v>1</v>
      </c>
      <c r="O3788" t="str">
        <f>_xlfn.XLOOKUP(WB_cost[[#This Row],[Склад]]&amp;WB_cost[[#This Row],[Тип поставки]],StatTbl[Join],StatTbl[Status])</f>
        <v>Игнорируем</v>
      </c>
    </row>
    <row r="3789" spans="4:15" x14ac:dyDescent="0.45">
      <c r="D3789" t="s">
        <v>285</v>
      </c>
      <c r="E3789" t="s">
        <v>86</v>
      </c>
      <c r="F3789" t="s">
        <v>107</v>
      </c>
      <c r="M3789" t="b">
        <v>1</v>
      </c>
      <c r="N3789" t="b">
        <v>1</v>
      </c>
      <c r="O3789" t="str">
        <f>_xlfn.XLOOKUP(WB_cost[[#This Row],[Склад]]&amp;WB_cost[[#This Row],[Тип поставки]],StatTbl[Join],StatTbl[Status])</f>
        <v>Игнорируем</v>
      </c>
    </row>
    <row r="3790" spans="4:15" x14ac:dyDescent="0.45">
      <c r="D3790" t="s">
        <v>286</v>
      </c>
      <c r="E3790" t="s">
        <v>86</v>
      </c>
      <c r="F3790" t="s">
        <v>107</v>
      </c>
      <c r="M3790" t="b">
        <v>1</v>
      </c>
      <c r="N3790" t="b">
        <v>1</v>
      </c>
      <c r="O3790" t="str">
        <f>_xlfn.XLOOKUP(WB_cost[[#This Row],[Склад]]&amp;WB_cost[[#This Row],[Тип поставки]],StatTbl[Join],StatTbl[Status])</f>
        <v>Игнорируем</v>
      </c>
    </row>
    <row r="3791" spans="4:15" x14ac:dyDescent="0.45">
      <c r="D3791" t="s">
        <v>287</v>
      </c>
      <c r="E3791" t="s">
        <v>86</v>
      </c>
      <c r="F3791" t="s">
        <v>107</v>
      </c>
      <c r="M3791" t="b">
        <v>1</v>
      </c>
      <c r="N3791" t="b">
        <v>1</v>
      </c>
      <c r="O3791" t="str">
        <f>_xlfn.XLOOKUP(WB_cost[[#This Row],[Склад]]&amp;WB_cost[[#This Row],[Тип поставки]],StatTbl[Join],StatTbl[Status])</f>
        <v>Игнорируем</v>
      </c>
    </row>
    <row r="3792" spans="4:15" x14ac:dyDescent="0.45">
      <c r="D3792" t="s">
        <v>288</v>
      </c>
      <c r="E3792" t="s">
        <v>86</v>
      </c>
      <c r="F3792" t="s">
        <v>107</v>
      </c>
      <c r="M3792" t="b">
        <v>1</v>
      </c>
      <c r="N3792" t="b">
        <v>1</v>
      </c>
      <c r="O3792" t="str">
        <f>_xlfn.XLOOKUP(WB_cost[[#This Row],[Склад]]&amp;WB_cost[[#This Row],[Тип поставки]],StatTbl[Join],StatTbl[Status])</f>
        <v>Игнорируем</v>
      </c>
    </row>
    <row r="3793" spans="4:15" x14ac:dyDescent="0.45">
      <c r="D3793" t="s">
        <v>289</v>
      </c>
      <c r="E3793" t="s">
        <v>86</v>
      </c>
      <c r="F3793" t="s">
        <v>107</v>
      </c>
      <c r="M3793" t="b">
        <v>1</v>
      </c>
      <c r="N3793" t="b">
        <v>1</v>
      </c>
      <c r="O3793" t="str">
        <f>_xlfn.XLOOKUP(WB_cost[[#This Row],[Склад]]&amp;WB_cost[[#This Row],[Тип поставки]],StatTbl[Join],StatTbl[Status])</f>
        <v>Игнорируем</v>
      </c>
    </row>
    <row r="3794" spans="4:15" x14ac:dyDescent="0.45">
      <c r="D3794" t="s">
        <v>353</v>
      </c>
      <c r="E3794" t="s">
        <v>86</v>
      </c>
      <c r="F3794" t="s">
        <v>107</v>
      </c>
      <c r="M3794" t="b">
        <v>1</v>
      </c>
      <c r="N3794" t="b">
        <v>1</v>
      </c>
      <c r="O3794" t="str">
        <f>_xlfn.XLOOKUP(WB_cost[[#This Row],[Склад]]&amp;WB_cost[[#This Row],[Тип поставки]],StatTbl[Join],StatTbl[Status])</f>
        <v>Игнорируем</v>
      </c>
    </row>
    <row r="3795" spans="4:15" x14ac:dyDescent="0.45">
      <c r="D3795" t="s">
        <v>354</v>
      </c>
      <c r="E3795" t="s">
        <v>86</v>
      </c>
      <c r="F3795" t="s">
        <v>107</v>
      </c>
      <c r="M3795" t="b">
        <v>1</v>
      </c>
      <c r="N3795" t="b">
        <v>1</v>
      </c>
      <c r="O3795" t="str">
        <f>_xlfn.XLOOKUP(WB_cost[[#This Row],[Склад]]&amp;WB_cost[[#This Row],[Тип поставки]],StatTbl[Join],StatTbl[Status])</f>
        <v>Игнорируем</v>
      </c>
    </row>
    <row r="3796" spans="4:15" x14ac:dyDescent="0.45">
      <c r="D3796" t="s">
        <v>357</v>
      </c>
      <c r="E3796" t="s">
        <v>86</v>
      </c>
      <c r="F3796" t="s">
        <v>107</v>
      </c>
      <c r="M3796" t="b">
        <v>1</v>
      </c>
      <c r="N3796" t="b">
        <v>1</v>
      </c>
      <c r="O3796" t="str">
        <f>_xlfn.XLOOKUP(WB_cost[[#This Row],[Склад]]&amp;WB_cost[[#This Row],[Тип поставки]],StatTbl[Join],StatTbl[Status])</f>
        <v>Игнорируем</v>
      </c>
    </row>
    <row r="3797" spans="4:15" x14ac:dyDescent="0.45">
      <c r="D3797" t="s">
        <v>358</v>
      </c>
      <c r="E3797" t="s">
        <v>86</v>
      </c>
      <c r="F3797" t="s">
        <v>107</v>
      </c>
      <c r="M3797" t="b">
        <v>1</v>
      </c>
      <c r="N3797" t="b">
        <v>1</v>
      </c>
      <c r="O3797" t="str">
        <f>_xlfn.XLOOKUP(WB_cost[[#This Row],[Склад]]&amp;WB_cost[[#This Row],[Тип поставки]],StatTbl[Join],StatTbl[Status])</f>
        <v>Игнорируем</v>
      </c>
    </row>
    <row r="3798" spans="4:15" x14ac:dyDescent="0.45">
      <c r="D3798" t="s">
        <v>359</v>
      </c>
      <c r="E3798" t="s">
        <v>86</v>
      </c>
      <c r="F3798" t="s">
        <v>107</v>
      </c>
      <c r="M3798" t="b">
        <v>1</v>
      </c>
      <c r="N3798" t="b">
        <v>1</v>
      </c>
      <c r="O3798" t="str">
        <f>_xlfn.XLOOKUP(WB_cost[[#This Row],[Склад]]&amp;WB_cost[[#This Row],[Тип поставки]],StatTbl[Join],StatTbl[Status])</f>
        <v>Игнорируем</v>
      </c>
    </row>
    <row r="3799" spans="4:15" x14ac:dyDescent="0.45">
      <c r="D3799" t="s">
        <v>260</v>
      </c>
      <c r="E3799" t="s">
        <v>86</v>
      </c>
      <c r="F3799" t="s">
        <v>108</v>
      </c>
      <c r="M3799" t="b">
        <v>0</v>
      </c>
      <c r="N3799" t="b">
        <v>1</v>
      </c>
      <c r="O3799" t="str">
        <f>_xlfn.XLOOKUP(WB_cost[[#This Row],[Склад]]&amp;WB_cost[[#This Row],[Тип поставки]],StatTbl[Join],StatTbl[Status])</f>
        <v>Игнорируем</v>
      </c>
    </row>
    <row r="3800" spans="4:15" x14ac:dyDescent="0.45">
      <c r="D3800" t="s">
        <v>261</v>
      </c>
      <c r="E3800" t="s">
        <v>86</v>
      </c>
      <c r="F3800" t="s">
        <v>108</v>
      </c>
      <c r="M3800" t="b">
        <v>0</v>
      </c>
      <c r="N3800" t="b">
        <v>1</v>
      </c>
      <c r="O3800" t="str">
        <f>_xlfn.XLOOKUP(WB_cost[[#This Row],[Склад]]&amp;WB_cost[[#This Row],[Тип поставки]],StatTbl[Join],StatTbl[Status])</f>
        <v>Игнорируем</v>
      </c>
    </row>
    <row r="3801" spans="4:15" x14ac:dyDescent="0.45">
      <c r="D3801" t="s">
        <v>262</v>
      </c>
      <c r="E3801" t="s">
        <v>86</v>
      </c>
      <c r="F3801" t="s">
        <v>108</v>
      </c>
      <c r="M3801" t="b">
        <v>0</v>
      </c>
      <c r="N3801" t="b">
        <v>1</v>
      </c>
      <c r="O3801" t="str">
        <f>_xlfn.XLOOKUP(WB_cost[[#This Row],[Склад]]&amp;WB_cost[[#This Row],[Тип поставки]],StatTbl[Join],StatTbl[Status])</f>
        <v>Игнорируем</v>
      </c>
    </row>
    <row r="3802" spans="4:15" x14ac:dyDescent="0.45">
      <c r="D3802" t="s">
        <v>263</v>
      </c>
      <c r="E3802" t="s">
        <v>86</v>
      </c>
      <c r="F3802" t="s">
        <v>108</v>
      </c>
      <c r="M3802" t="b">
        <v>0</v>
      </c>
      <c r="N3802" t="b">
        <v>1</v>
      </c>
      <c r="O3802" t="str">
        <f>_xlfn.XLOOKUP(WB_cost[[#This Row],[Склад]]&amp;WB_cost[[#This Row],[Тип поставки]],StatTbl[Join],StatTbl[Status])</f>
        <v>Игнорируем</v>
      </c>
    </row>
    <row r="3803" spans="4:15" x14ac:dyDescent="0.45">
      <c r="D3803" t="s">
        <v>264</v>
      </c>
      <c r="E3803" t="s">
        <v>86</v>
      </c>
      <c r="F3803" t="s">
        <v>108</v>
      </c>
      <c r="M3803" t="b">
        <v>0</v>
      </c>
      <c r="N3803" t="b">
        <v>1</v>
      </c>
      <c r="O3803" t="str">
        <f>_xlfn.XLOOKUP(WB_cost[[#This Row],[Склад]]&amp;WB_cost[[#This Row],[Тип поставки]],StatTbl[Join],StatTbl[Status])</f>
        <v>Игнорируем</v>
      </c>
    </row>
    <row r="3804" spans="4:15" x14ac:dyDescent="0.45">
      <c r="D3804" t="s">
        <v>285</v>
      </c>
      <c r="E3804" t="s">
        <v>86</v>
      </c>
      <c r="F3804" t="s">
        <v>108</v>
      </c>
      <c r="M3804" t="b">
        <v>0</v>
      </c>
      <c r="N3804" t="b">
        <v>1</v>
      </c>
      <c r="O3804" t="str">
        <f>_xlfn.XLOOKUP(WB_cost[[#This Row],[Склад]]&amp;WB_cost[[#This Row],[Тип поставки]],StatTbl[Join],StatTbl[Status])</f>
        <v>Игнорируем</v>
      </c>
    </row>
    <row r="3805" spans="4:15" x14ac:dyDescent="0.45">
      <c r="D3805" t="s">
        <v>286</v>
      </c>
      <c r="E3805" t="s">
        <v>86</v>
      </c>
      <c r="F3805" t="s">
        <v>108</v>
      </c>
      <c r="M3805" t="b">
        <v>0</v>
      </c>
      <c r="N3805" t="b">
        <v>1</v>
      </c>
      <c r="O3805" t="str">
        <f>_xlfn.XLOOKUP(WB_cost[[#This Row],[Склад]]&amp;WB_cost[[#This Row],[Тип поставки]],StatTbl[Join],StatTbl[Status])</f>
        <v>Игнорируем</v>
      </c>
    </row>
    <row r="3806" spans="4:15" x14ac:dyDescent="0.45">
      <c r="D3806" t="s">
        <v>287</v>
      </c>
      <c r="E3806" t="s">
        <v>86</v>
      </c>
      <c r="F3806" t="s">
        <v>108</v>
      </c>
      <c r="M3806" t="b">
        <v>0</v>
      </c>
      <c r="N3806" t="b">
        <v>1</v>
      </c>
      <c r="O3806" t="str">
        <f>_xlfn.XLOOKUP(WB_cost[[#This Row],[Склад]]&amp;WB_cost[[#This Row],[Тип поставки]],StatTbl[Join],StatTbl[Status])</f>
        <v>Игнорируем</v>
      </c>
    </row>
    <row r="3807" spans="4:15" x14ac:dyDescent="0.45">
      <c r="D3807" t="s">
        <v>288</v>
      </c>
      <c r="E3807" t="s">
        <v>86</v>
      </c>
      <c r="F3807" t="s">
        <v>108</v>
      </c>
      <c r="M3807" t="b">
        <v>0</v>
      </c>
      <c r="N3807" t="b">
        <v>1</v>
      </c>
      <c r="O3807" t="str">
        <f>_xlfn.XLOOKUP(WB_cost[[#This Row],[Склад]]&amp;WB_cost[[#This Row],[Тип поставки]],StatTbl[Join],StatTbl[Status])</f>
        <v>Игнорируем</v>
      </c>
    </row>
    <row r="3808" spans="4:15" x14ac:dyDescent="0.45">
      <c r="D3808" t="s">
        <v>289</v>
      </c>
      <c r="E3808" t="s">
        <v>86</v>
      </c>
      <c r="F3808" t="s">
        <v>108</v>
      </c>
      <c r="M3808" t="b">
        <v>0</v>
      </c>
      <c r="N3808" t="b">
        <v>1</v>
      </c>
      <c r="O3808" t="str">
        <f>_xlfn.XLOOKUP(WB_cost[[#This Row],[Склад]]&amp;WB_cost[[#This Row],[Тип поставки]],StatTbl[Join],StatTbl[Status])</f>
        <v>Игнорируем</v>
      </c>
    </row>
    <row r="3809" spans="4:15" x14ac:dyDescent="0.45">
      <c r="D3809" t="s">
        <v>353</v>
      </c>
      <c r="E3809" t="s">
        <v>86</v>
      </c>
      <c r="F3809" t="s">
        <v>108</v>
      </c>
      <c r="M3809" t="b">
        <v>0</v>
      </c>
      <c r="N3809" t="b">
        <v>1</v>
      </c>
      <c r="O3809" t="str">
        <f>_xlfn.XLOOKUP(WB_cost[[#This Row],[Склад]]&amp;WB_cost[[#This Row],[Тип поставки]],StatTbl[Join],StatTbl[Status])</f>
        <v>Игнорируем</v>
      </c>
    </row>
    <row r="3810" spans="4:15" x14ac:dyDescent="0.45">
      <c r="D3810" t="s">
        <v>354</v>
      </c>
      <c r="E3810" t="s">
        <v>86</v>
      </c>
      <c r="F3810" t="s">
        <v>108</v>
      </c>
      <c r="M3810" t="b">
        <v>0</v>
      </c>
      <c r="N3810" t="b">
        <v>1</v>
      </c>
      <c r="O3810" t="str">
        <f>_xlfn.XLOOKUP(WB_cost[[#This Row],[Склад]]&amp;WB_cost[[#This Row],[Тип поставки]],StatTbl[Join],StatTbl[Status])</f>
        <v>Игнорируем</v>
      </c>
    </row>
    <row r="3811" spans="4:15" x14ac:dyDescent="0.45">
      <c r="D3811" t="s">
        <v>357</v>
      </c>
      <c r="E3811" t="s">
        <v>86</v>
      </c>
      <c r="F3811" t="s">
        <v>108</v>
      </c>
      <c r="M3811" t="b">
        <v>0</v>
      </c>
      <c r="N3811" t="b">
        <v>1</v>
      </c>
      <c r="O3811" t="str">
        <f>_xlfn.XLOOKUP(WB_cost[[#This Row],[Склад]]&amp;WB_cost[[#This Row],[Тип поставки]],StatTbl[Join],StatTbl[Status])</f>
        <v>Игнорируем</v>
      </c>
    </row>
    <row r="3812" spans="4:15" x14ac:dyDescent="0.45">
      <c r="D3812" t="s">
        <v>358</v>
      </c>
      <c r="E3812" t="s">
        <v>86</v>
      </c>
      <c r="F3812" t="s">
        <v>108</v>
      </c>
      <c r="M3812" t="b">
        <v>0</v>
      </c>
      <c r="N3812" t="b">
        <v>1</v>
      </c>
      <c r="O3812" t="str">
        <f>_xlfn.XLOOKUP(WB_cost[[#This Row],[Склад]]&amp;WB_cost[[#This Row],[Тип поставки]],StatTbl[Join],StatTbl[Status])</f>
        <v>Игнорируем</v>
      </c>
    </row>
    <row r="3813" spans="4:15" x14ac:dyDescent="0.45">
      <c r="D3813" t="s">
        <v>359</v>
      </c>
      <c r="E3813" t="s">
        <v>86</v>
      </c>
      <c r="F3813" t="s">
        <v>108</v>
      </c>
      <c r="M3813" t="b">
        <v>0</v>
      </c>
      <c r="N3813" t="b">
        <v>1</v>
      </c>
      <c r="O3813" t="str">
        <f>_xlfn.XLOOKUP(WB_cost[[#This Row],[Склад]]&amp;WB_cost[[#This Row],[Тип поставки]],StatTbl[Join],StatTbl[Status])</f>
        <v>Игнорируем</v>
      </c>
    </row>
    <row r="3814" spans="4:15" x14ac:dyDescent="0.45">
      <c r="D3814" t="s">
        <v>260</v>
      </c>
      <c r="E3814" t="s">
        <v>86</v>
      </c>
      <c r="F3814" t="s">
        <v>6</v>
      </c>
      <c r="M3814" t="b">
        <v>0</v>
      </c>
      <c r="N3814" t="b">
        <v>1</v>
      </c>
      <c r="O3814" t="str">
        <f>_xlfn.XLOOKUP(WB_cost[[#This Row],[Склад]]&amp;WB_cost[[#This Row],[Тип поставки]],StatTbl[Join],StatTbl[Status])</f>
        <v>Игнорируем</v>
      </c>
    </row>
    <row r="3815" spans="4:15" x14ac:dyDescent="0.45">
      <c r="D3815" t="s">
        <v>261</v>
      </c>
      <c r="E3815" t="s">
        <v>86</v>
      </c>
      <c r="F3815" t="s">
        <v>6</v>
      </c>
      <c r="M3815" t="b">
        <v>0</v>
      </c>
      <c r="N3815" t="b">
        <v>1</v>
      </c>
      <c r="O3815" t="str">
        <f>_xlfn.XLOOKUP(WB_cost[[#This Row],[Склад]]&amp;WB_cost[[#This Row],[Тип поставки]],StatTbl[Join],StatTbl[Status])</f>
        <v>Игнорируем</v>
      </c>
    </row>
    <row r="3816" spans="4:15" x14ac:dyDescent="0.45">
      <c r="D3816" t="s">
        <v>262</v>
      </c>
      <c r="E3816" t="s">
        <v>86</v>
      </c>
      <c r="F3816" t="s">
        <v>6</v>
      </c>
      <c r="M3816" t="b">
        <v>0</v>
      </c>
      <c r="N3816" t="b">
        <v>1</v>
      </c>
      <c r="O3816" t="str">
        <f>_xlfn.XLOOKUP(WB_cost[[#This Row],[Склад]]&amp;WB_cost[[#This Row],[Тип поставки]],StatTbl[Join],StatTbl[Status])</f>
        <v>Игнорируем</v>
      </c>
    </row>
    <row r="3817" spans="4:15" x14ac:dyDescent="0.45">
      <c r="D3817" t="s">
        <v>263</v>
      </c>
      <c r="E3817" t="s">
        <v>86</v>
      </c>
      <c r="F3817" t="s">
        <v>6</v>
      </c>
      <c r="M3817" t="b">
        <v>0</v>
      </c>
      <c r="N3817" t="b">
        <v>1</v>
      </c>
      <c r="O3817" t="str">
        <f>_xlfn.XLOOKUP(WB_cost[[#This Row],[Склад]]&amp;WB_cost[[#This Row],[Тип поставки]],StatTbl[Join],StatTbl[Status])</f>
        <v>Игнорируем</v>
      </c>
    </row>
    <row r="3818" spans="4:15" x14ac:dyDescent="0.45">
      <c r="D3818" t="s">
        <v>264</v>
      </c>
      <c r="E3818" t="s">
        <v>86</v>
      </c>
      <c r="F3818" t="s">
        <v>6</v>
      </c>
      <c r="M3818" t="b">
        <v>0</v>
      </c>
      <c r="N3818" t="b">
        <v>1</v>
      </c>
      <c r="O3818" t="str">
        <f>_xlfn.XLOOKUP(WB_cost[[#This Row],[Склад]]&amp;WB_cost[[#This Row],[Тип поставки]],StatTbl[Join],StatTbl[Status])</f>
        <v>Игнорируем</v>
      </c>
    </row>
    <row r="3819" spans="4:15" x14ac:dyDescent="0.45">
      <c r="D3819" t="s">
        <v>285</v>
      </c>
      <c r="E3819" t="s">
        <v>86</v>
      </c>
      <c r="F3819" t="s">
        <v>6</v>
      </c>
      <c r="M3819" t="b">
        <v>0</v>
      </c>
      <c r="N3819" t="b">
        <v>1</v>
      </c>
      <c r="O3819" t="str">
        <f>_xlfn.XLOOKUP(WB_cost[[#This Row],[Склад]]&amp;WB_cost[[#This Row],[Тип поставки]],StatTbl[Join],StatTbl[Status])</f>
        <v>Игнорируем</v>
      </c>
    </row>
    <row r="3820" spans="4:15" x14ac:dyDescent="0.45">
      <c r="D3820" t="s">
        <v>286</v>
      </c>
      <c r="E3820" t="s">
        <v>86</v>
      </c>
      <c r="F3820" t="s">
        <v>6</v>
      </c>
      <c r="M3820" t="b">
        <v>0</v>
      </c>
      <c r="N3820" t="b">
        <v>1</v>
      </c>
      <c r="O3820" t="str">
        <f>_xlfn.XLOOKUP(WB_cost[[#This Row],[Склад]]&amp;WB_cost[[#This Row],[Тип поставки]],StatTbl[Join],StatTbl[Status])</f>
        <v>Игнорируем</v>
      </c>
    </row>
    <row r="3821" spans="4:15" x14ac:dyDescent="0.45">
      <c r="D3821" t="s">
        <v>287</v>
      </c>
      <c r="E3821" t="s">
        <v>86</v>
      </c>
      <c r="F3821" t="s">
        <v>6</v>
      </c>
      <c r="M3821" t="b">
        <v>0</v>
      </c>
      <c r="N3821" t="b">
        <v>1</v>
      </c>
      <c r="O3821" t="str">
        <f>_xlfn.XLOOKUP(WB_cost[[#This Row],[Склад]]&amp;WB_cost[[#This Row],[Тип поставки]],StatTbl[Join],StatTbl[Status])</f>
        <v>Игнорируем</v>
      </c>
    </row>
    <row r="3822" spans="4:15" x14ac:dyDescent="0.45">
      <c r="D3822" t="s">
        <v>288</v>
      </c>
      <c r="E3822" t="s">
        <v>86</v>
      </c>
      <c r="F3822" t="s">
        <v>6</v>
      </c>
      <c r="M3822" t="b">
        <v>0</v>
      </c>
      <c r="N3822" t="b">
        <v>1</v>
      </c>
      <c r="O3822" t="str">
        <f>_xlfn.XLOOKUP(WB_cost[[#This Row],[Склад]]&amp;WB_cost[[#This Row],[Тип поставки]],StatTbl[Join],StatTbl[Status])</f>
        <v>Игнорируем</v>
      </c>
    </row>
    <row r="3823" spans="4:15" x14ac:dyDescent="0.45">
      <c r="D3823" t="s">
        <v>289</v>
      </c>
      <c r="E3823" t="s">
        <v>86</v>
      </c>
      <c r="F3823" t="s">
        <v>6</v>
      </c>
      <c r="M3823" t="b">
        <v>0</v>
      </c>
      <c r="N3823" t="b">
        <v>1</v>
      </c>
      <c r="O3823" t="str">
        <f>_xlfn.XLOOKUP(WB_cost[[#This Row],[Склад]]&amp;WB_cost[[#This Row],[Тип поставки]],StatTbl[Join],StatTbl[Status])</f>
        <v>Игнорируем</v>
      </c>
    </row>
    <row r="3824" spans="4:15" x14ac:dyDescent="0.45">
      <c r="D3824" t="s">
        <v>353</v>
      </c>
      <c r="E3824" t="s">
        <v>86</v>
      </c>
      <c r="F3824" t="s">
        <v>6</v>
      </c>
      <c r="M3824" t="b">
        <v>0</v>
      </c>
      <c r="N3824" t="b">
        <v>1</v>
      </c>
      <c r="O3824" t="str">
        <f>_xlfn.XLOOKUP(WB_cost[[#This Row],[Склад]]&amp;WB_cost[[#This Row],[Тип поставки]],StatTbl[Join],StatTbl[Status])</f>
        <v>Игнорируем</v>
      </c>
    </row>
    <row r="3825" spans="4:15" x14ac:dyDescent="0.45">
      <c r="D3825" t="s">
        <v>354</v>
      </c>
      <c r="E3825" t="s">
        <v>86</v>
      </c>
      <c r="F3825" t="s">
        <v>6</v>
      </c>
      <c r="M3825" t="b">
        <v>0</v>
      </c>
      <c r="N3825" t="b">
        <v>1</v>
      </c>
      <c r="O3825" t="str">
        <f>_xlfn.XLOOKUP(WB_cost[[#This Row],[Склад]]&amp;WB_cost[[#This Row],[Тип поставки]],StatTbl[Join],StatTbl[Status])</f>
        <v>Игнорируем</v>
      </c>
    </row>
    <row r="3826" spans="4:15" x14ac:dyDescent="0.45">
      <c r="D3826" t="s">
        <v>357</v>
      </c>
      <c r="E3826" t="s">
        <v>86</v>
      </c>
      <c r="F3826" t="s">
        <v>6</v>
      </c>
      <c r="M3826" t="b">
        <v>0</v>
      </c>
      <c r="N3826" t="b">
        <v>1</v>
      </c>
      <c r="O3826" t="str">
        <f>_xlfn.XLOOKUP(WB_cost[[#This Row],[Склад]]&amp;WB_cost[[#This Row],[Тип поставки]],StatTbl[Join],StatTbl[Status])</f>
        <v>Игнорируем</v>
      </c>
    </row>
    <row r="3827" spans="4:15" x14ac:dyDescent="0.45">
      <c r="D3827" t="s">
        <v>358</v>
      </c>
      <c r="E3827" t="s">
        <v>86</v>
      </c>
      <c r="F3827" t="s">
        <v>6</v>
      </c>
      <c r="M3827" t="b">
        <v>0</v>
      </c>
      <c r="N3827" t="b">
        <v>1</v>
      </c>
      <c r="O3827" t="str">
        <f>_xlfn.XLOOKUP(WB_cost[[#This Row],[Склад]]&amp;WB_cost[[#This Row],[Тип поставки]],StatTbl[Join],StatTbl[Status])</f>
        <v>Игнорируем</v>
      </c>
    </row>
    <row r="3828" spans="4:15" x14ac:dyDescent="0.45">
      <c r="D3828" t="s">
        <v>359</v>
      </c>
      <c r="E3828" t="s">
        <v>86</v>
      </c>
      <c r="F3828" t="s">
        <v>6</v>
      </c>
      <c r="M3828" t="b">
        <v>0</v>
      </c>
      <c r="N3828" t="b">
        <v>1</v>
      </c>
      <c r="O3828" t="str">
        <f>_xlfn.XLOOKUP(WB_cost[[#This Row],[Склад]]&amp;WB_cost[[#This Row],[Тип поставки]],StatTbl[Join],StatTbl[Status])</f>
        <v>Игнорируем</v>
      </c>
    </row>
    <row r="3829" spans="4:15" x14ac:dyDescent="0.45">
      <c r="D3829" t="s">
        <v>260</v>
      </c>
      <c r="E3829" t="s">
        <v>87</v>
      </c>
      <c r="F3829" t="s">
        <v>107</v>
      </c>
      <c r="M3829" t="b">
        <v>1</v>
      </c>
      <c r="N3829" t="b">
        <v>1</v>
      </c>
      <c r="O3829" t="str">
        <f>_xlfn.XLOOKUP(WB_cost[[#This Row],[Склад]]&amp;WB_cost[[#This Row],[Тип поставки]],StatTbl[Join],StatTbl[Status])</f>
        <v>Ищем</v>
      </c>
    </row>
    <row r="3830" spans="4:15" x14ac:dyDescent="0.45">
      <c r="D3830" t="s">
        <v>261</v>
      </c>
      <c r="E3830" t="s">
        <v>87</v>
      </c>
      <c r="F3830" t="s">
        <v>107</v>
      </c>
      <c r="M3830" t="b">
        <v>1</v>
      </c>
      <c r="N3830" t="b">
        <v>1</v>
      </c>
      <c r="O3830" t="str">
        <f>_xlfn.XLOOKUP(WB_cost[[#This Row],[Склад]]&amp;WB_cost[[#This Row],[Тип поставки]],StatTbl[Join],StatTbl[Status])</f>
        <v>Ищем</v>
      </c>
    </row>
    <row r="3831" spans="4:15" x14ac:dyDescent="0.45">
      <c r="D3831" t="s">
        <v>262</v>
      </c>
      <c r="E3831" t="s">
        <v>87</v>
      </c>
      <c r="F3831" t="s">
        <v>107</v>
      </c>
      <c r="M3831" t="b">
        <v>1</v>
      </c>
      <c r="N3831" t="b">
        <v>1</v>
      </c>
      <c r="O3831" t="str">
        <f>_xlfn.XLOOKUP(WB_cost[[#This Row],[Склад]]&amp;WB_cost[[#This Row],[Тип поставки]],StatTbl[Join],StatTbl[Status])</f>
        <v>Ищем</v>
      </c>
    </row>
    <row r="3832" spans="4:15" x14ac:dyDescent="0.45">
      <c r="D3832" t="s">
        <v>263</v>
      </c>
      <c r="E3832" t="s">
        <v>87</v>
      </c>
      <c r="F3832" t="s">
        <v>107</v>
      </c>
      <c r="M3832" t="b">
        <v>1</v>
      </c>
      <c r="N3832" t="b">
        <v>1</v>
      </c>
      <c r="O3832" t="str">
        <f>_xlfn.XLOOKUP(WB_cost[[#This Row],[Склад]]&amp;WB_cost[[#This Row],[Тип поставки]],StatTbl[Join],StatTbl[Status])</f>
        <v>Ищем</v>
      </c>
    </row>
    <row r="3833" spans="4:15" x14ac:dyDescent="0.45">
      <c r="D3833" t="s">
        <v>264</v>
      </c>
      <c r="E3833" t="s">
        <v>87</v>
      </c>
      <c r="F3833" t="s">
        <v>107</v>
      </c>
      <c r="M3833" t="b">
        <v>1</v>
      </c>
      <c r="N3833" t="b">
        <v>1</v>
      </c>
      <c r="O3833" t="str">
        <f>_xlfn.XLOOKUP(WB_cost[[#This Row],[Склад]]&amp;WB_cost[[#This Row],[Тип поставки]],StatTbl[Join],StatTbl[Status])</f>
        <v>Ищем</v>
      </c>
    </row>
    <row r="3834" spans="4:15" x14ac:dyDescent="0.45">
      <c r="D3834" t="s">
        <v>285</v>
      </c>
      <c r="E3834" t="s">
        <v>87</v>
      </c>
      <c r="F3834" t="s">
        <v>107</v>
      </c>
      <c r="M3834" t="b">
        <v>1</v>
      </c>
      <c r="N3834" t="b">
        <v>1</v>
      </c>
      <c r="O3834" t="str">
        <f>_xlfn.XLOOKUP(WB_cost[[#This Row],[Склад]]&amp;WB_cost[[#This Row],[Тип поставки]],StatTbl[Join],StatTbl[Status])</f>
        <v>Ищем</v>
      </c>
    </row>
    <row r="3835" spans="4:15" x14ac:dyDescent="0.45">
      <c r="D3835" t="s">
        <v>286</v>
      </c>
      <c r="E3835" t="s">
        <v>87</v>
      </c>
      <c r="F3835" t="s">
        <v>107</v>
      </c>
      <c r="M3835" t="b">
        <v>1</v>
      </c>
      <c r="N3835" t="b">
        <v>1</v>
      </c>
      <c r="O3835" t="str">
        <f>_xlfn.XLOOKUP(WB_cost[[#This Row],[Склад]]&amp;WB_cost[[#This Row],[Тип поставки]],StatTbl[Join],StatTbl[Status])</f>
        <v>Ищем</v>
      </c>
    </row>
    <row r="3836" spans="4:15" x14ac:dyDescent="0.45">
      <c r="D3836" t="s">
        <v>287</v>
      </c>
      <c r="E3836" t="s">
        <v>87</v>
      </c>
      <c r="F3836" t="s">
        <v>107</v>
      </c>
      <c r="M3836" t="b">
        <v>1</v>
      </c>
      <c r="N3836" t="b">
        <v>1</v>
      </c>
      <c r="O3836" t="str">
        <f>_xlfn.XLOOKUP(WB_cost[[#This Row],[Склад]]&amp;WB_cost[[#This Row],[Тип поставки]],StatTbl[Join],StatTbl[Status])</f>
        <v>Ищем</v>
      </c>
    </row>
    <row r="3837" spans="4:15" x14ac:dyDescent="0.45">
      <c r="D3837" t="s">
        <v>288</v>
      </c>
      <c r="E3837" t="s">
        <v>87</v>
      </c>
      <c r="F3837" t="s">
        <v>107</v>
      </c>
      <c r="M3837" t="b">
        <v>1</v>
      </c>
      <c r="N3837" t="b">
        <v>1</v>
      </c>
      <c r="O3837" t="str">
        <f>_xlfn.XLOOKUP(WB_cost[[#This Row],[Склад]]&amp;WB_cost[[#This Row],[Тип поставки]],StatTbl[Join],StatTbl[Status])</f>
        <v>Ищем</v>
      </c>
    </row>
    <row r="3838" spans="4:15" x14ac:dyDescent="0.45">
      <c r="D3838" t="s">
        <v>289</v>
      </c>
      <c r="E3838" t="s">
        <v>87</v>
      </c>
      <c r="F3838" t="s">
        <v>107</v>
      </c>
      <c r="M3838" t="b">
        <v>1</v>
      </c>
      <c r="N3838" t="b">
        <v>1</v>
      </c>
      <c r="O3838" t="str">
        <f>_xlfn.XLOOKUP(WB_cost[[#This Row],[Склад]]&amp;WB_cost[[#This Row],[Тип поставки]],StatTbl[Join],StatTbl[Status])</f>
        <v>Ищем</v>
      </c>
    </row>
    <row r="3839" spans="4:15" x14ac:dyDescent="0.45">
      <c r="D3839" t="s">
        <v>353</v>
      </c>
      <c r="E3839" t="s">
        <v>87</v>
      </c>
      <c r="F3839" t="s">
        <v>107</v>
      </c>
      <c r="M3839" t="b">
        <v>1</v>
      </c>
      <c r="N3839" t="b">
        <v>1</v>
      </c>
      <c r="O3839" t="str">
        <f>_xlfn.XLOOKUP(WB_cost[[#This Row],[Склад]]&amp;WB_cost[[#This Row],[Тип поставки]],StatTbl[Join],StatTbl[Status])</f>
        <v>Ищем</v>
      </c>
    </row>
    <row r="3840" spans="4:15" x14ac:dyDescent="0.45">
      <c r="D3840" t="s">
        <v>354</v>
      </c>
      <c r="E3840" t="s">
        <v>87</v>
      </c>
      <c r="F3840" t="s">
        <v>107</v>
      </c>
      <c r="M3840" t="b">
        <v>1</v>
      </c>
      <c r="N3840" t="b">
        <v>1</v>
      </c>
      <c r="O3840" t="str">
        <f>_xlfn.XLOOKUP(WB_cost[[#This Row],[Склад]]&amp;WB_cost[[#This Row],[Тип поставки]],StatTbl[Join],StatTbl[Status])</f>
        <v>Ищем</v>
      </c>
    </row>
    <row r="3841" spans="4:15" x14ac:dyDescent="0.45">
      <c r="D3841" t="s">
        <v>357</v>
      </c>
      <c r="E3841" t="s">
        <v>87</v>
      </c>
      <c r="F3841" t="s">
        <v>107</v>
      </c>
      <c r="M3841" t="b">
        <v>1</v>
      </c>
      <c r="N3841" t="b">
        <v>1</v>
      </c>
      <c r="O3841" t="str">
        <f>_xlfn.XLOOKUP(WB_cost[[#This Row],[Склад]]&amp;WB_cost[[#This Row],[Тип поставки]],StatTbl[Join],StatTbl[Status])</f>
        <v>Ищем</v>
      </c>
    </row>
    <row r="3842" spans="4:15" x14ac:dyDescent="0.45">
      <c r="D3842" t="s">
        <v>358</v>
      </c>
      <c r="E3842" t="s">
        <v>87</v>
      </c>
      <c r="F3842" t="s">
        <v>107</v>
      </c>
      <c r="M3842" t="b">
        <v>1</v>
      </c>
      <c r="N3842" t="b">
        <v>1</v>
      </c>
      <c r="O3842" t="str">
        <f>_xlfn.XLOOKUP(WB_cost[[#This Row],[Склад]]&amp;WB_cost[[#This Row],[Тип поставки]],StatTbl[Join],StatTbl[Status])</f>
        <v>Ищем</v>
      </c>
    </row>
    <row r="3843" spans="4:15" x14ac:dyDescent="0.45">
      <c r="D3843" t="s">
        <v>359</v>
      </c>
      <c r="E3843" t="s">
        <v>87</v>
      </c>
      <c r="F3843" t="s">
        <v>107</v>
      </c>
      <c r="M3843" t="b">
        <v>1</v>
      </c>
      <c r="N3843" t="b">
        <v>1</v>
      </c>
      <c r="O3843" t="str">
        <f>_xlfn.XLOOKUP(WB_cost[[#This Row],[Склад]]&amp;WB_cost[[#This Row],[Тип поставки]],StatTbl[Join],StatTbl[Status])</f>
        <v>Ищем</v>
      </c>
    </row>
    <row r="3844" spans="4:15" x14ac:dyDescent="0.45">
      <c r="D3844" t="s">
        <v>260</v>
      </c>
      <c r="E3844" t="s">
        <v>87</v>
      </c>
      <c r="F3844" t="s">
        <v>108</v>
      </c>
      <c r="M3844" t="b">
        <v>0</v>
      </c>
      <c r="N3844" t="b">
        <v>1</v>
      </c>
      <c r="O3844" t="str">
        <f>_xlfn.XLOOKUP(WB_cost[[#This Row],[Склад]]&amp;WB_cost[[#This Row],[Тип поставки]],StatTbl[Join],StatTbl[Status])</f>
        <v>Игнорируем</v>
      </c>
    </row>
    <row r="3845" spans="4:15" x14ac:dyDescent="0.45">
      <c r="D3845" t="s">
        <v>261</v>
      </c>
      <c r="E3845" t="s">
        <v>87</v>
      </c>
      <c r="F3845" t="s">
        <v>108</v>
      </c>
      <c r="M3845" t="b">
        <v>0</v>
      </c>
      <c r="N3845" t="b">
        <v>1</v>
      </c>
      <c r="O3845" t="str">
        <f>_xlfn.XLOOKUP(WB_cost[[#This Row],[Склад]]&amp;WB_cost[[#This Row],[Тип поставки]],StatTbl[Join],StatTbl[Status])</f>
        <v>Игнорируем</v>
      </c>
    </row>
    <row r="3846" spans="4:15" x14ac:dyDescent="0.45">
      <c r="D3846" t="s">
        <v>262</v>
      </c>
      <c r="E3846" t="s">
        <v>87</v>
      </c>
      <c r="F3846" t="s">
        <v>108</v>
      </c>
      <c r="M3846" t="b">
        <v>0</v>
      </c>
      <c r="N3846" t="b">
        <v>1</v>
      </c>
      <c r="O3846" t="str">
        <f>_xlfn.XLOOKUP(WB_cost[[#This Row],[Склад]]&amp;WB_cost[[#This Row],[Тип поставки]],StatTbl[Join],StatTbl[Status])</f>
        <v>Игнорируем</v>
      </c>
    </row>
    <row r="3847" spans="4:15" x14ac:dyDescent="0.45">
      <c r="D3847" t="s">
        <v>263</v>
      </c>
      <c r="E3847" t="s">
        <v>87</v>
      </c>
      <c r="F3847" t="s">
        <v>108</v>
      </c>
      <c r="M3847" t="b">
        <v>0</v>
      </c>
      <c r="N3847" t="b">
        <v>1</v>
      </c>
      <c r="O3847" t="str">
        <f>_xlfn.XLOOKUP(WB_cost[[#This Row],[Склад]]&amp;WB_cost[[#This Row],[Тип поставки]],StatTbl[Join],StatTbl[Status])</f>
        <v>Игнорируем</v>
      </c>
    </row>
    <row r="3848" spans="4:15" x14ac:dyDescent="0.45">
      <c r="D3848" t="s">
        <v>264</v>
      </c>
      <c r="E3848" t="s">
        <v>87</v>
      </c>
      <c r="F3848" t="s">
        <v>108</v>
      </c>
      <c r="M3848" t="b">
        <v>0</v>
      </c>
      <c r="N3848" t="b">
        <v>1</v>
      </c>
      <c r="O3848" t="str">
        <f>_xlfn.XLOOKUP(WB_cost[[#This Row],[Склад]]&amp;WB_cost[[#This Row],[Тип поставки]],StatTbl[Join],StatTbl[Status])</f>
        <v>Игнорируем</v>
      </c>
    </row>
    <row r="3849" spans="4:15" x14ac:dyDescent="0.45">
      <c r="D3849" t="s">
        <v>285</v>
      </c>
      <c r="E3849" t="s">
        <v>87</v>
      </c>
      <c r="F3849" t="s">
        <v>108</v>
      </c>
      <c r="M3849" t="b">
        <v>0</v>
      </c>
      <c r="N3849" t="b">
        <v>1</v>
      </c>
      <c r="O3849" t="str">
        <f>_xlfn.XLOOKUP(WB_cost[[#This Row],[Склад]]&amp;WB_cost[[#This Row],[Тип поставки]],StatTbl[Join],StatTbl[Status])</f>
        <v>Игнорируем</v>
      </c>
    </row>
    <row r="3850" spans="4:15" x14ac:dyDescent="0.45">
      <c r="D3850" t="s">
        <v>286</v>
      </c>
      <c r="E3850" t="s">
        <v>87</v>
      </c>
      <c r="F3850" t="s">
        <v>108</v>
      </c>
      <c r="M3850" t="b">
        <v>0</v>
      </c>
      <c r="N3850" t="b">
        <v>1</v>
      </c>
      <c r="O3850" t="str">
        <f>_xlfn.XLOOKUP(WB_cost[[#This Row],[Склад]]&amp;WB_cost[[#This Row],[Тип поставки]],StatTbl[Join],StatTbl[Status])</f>
        <v>Игнорируем</v>
      </c>
    </row>
    <row r="3851" spans="4:15" x14ac:dyDescent="0.45">
      <c r="D3851" t="s">
        <v>287</v>
      </c>
      <c r="E3851" t="s">
        <v>87</v>
      </c>
      <c r="F3851" t="s">
        <v>108</v>
      </c>
      <c r="M3851" t="b">
        <v>0</v>
      </c>
      <c r="N3851" t="b">
        <v>1</v>
      </c>
      <c r="O3851" t="str">
        <f>_xlfn.XLOOKUP(WB_cost[[#This Row],[Склад]]&amp;WB_cost[[#This Row],[Тип поставки]],StatTbl[Join],StatTbl[Status])</f>
        <v>Игнорируем</v>
      </c>
    </row>
    <row r="3852" spans="4:15" x14ac:dyDescent="0.45">
      <c r="D3852" t="s">
        <v>288</v>
      </c>
      <c r="E3852" t="s">
        <v>87</v>
      </c>
      <c r="F3852" t="s">
        <v>108</v>
      </c>
      <c r="M3852" t="b">
        <v>0</v>
      </c>
      <c r="N3852" t="b">
        <v>1</v>
      </c>
      <c r="O3852" t="str">
        <f>_xlfn.XLOOKUP(WB_cost[[#This Row],[Склад]]&amp;WB_cost[[#This Row],[Тип поставки]],StatTbl[Join],StatTbl[Status])</f>
        <v>Игнорируем</v>
      </c>
    </row>
    <row r="3853" spans="4:15" x14ac:dyDescent="0.45">
      <c r="D3853" t="s">
        <v>289</v>
      </c>
      <c r="E3853" t="s">
        <v>87</v>
      </c>
      <c r="F3853" t="s">
        <v>108</v>
      </c>
      <c r="M3853" t="b">
        <v>0</v>
      </c>
      <c r="N3853" t="b">
        <v>1</v>
      </c>
      <c r="O3853" t="str">
        <f>_xlfn.XLOOKUP(WB_cost[[#This Row],[Склад]]&amp;WB_cost[[#This Row],[Тип поставки]],StatTbl[Join],StatTbl[Status])</f>
        <v>Игнорируем</v>
      </c>
    </row>
    <row r="3854" spans="4:15" x14ac:dyDescent="0.45">
      <c r="D3854" t="s">
        <v>353</v>
      </c>
      <c r="E3854" t="s">
        <v>87</v>
      </c>
      <c r="F3854" t="s">
        <v>108</v>
      </c>
      <c r="M3854" t="b">
        <v>0</v>
      </c>
      <c r="N3854" t="b">
        <v>1</v>
      </c>
      <c r="O3854" t="str">
        <f>_xlfn.XLOOKUP(WB_cost[[#This Row],[Склад]]&amp;WB_cost[[#This Row],[Тип поставки]],StatTbl[Join],StatTbl[Status])</f>
        <v>Игнорируем</v>
      </c>
    </row>
    <row r="3855" spans="4:15" x14ac:dyDescent="0.45">
      <c r="D3855" t="s">
        <v>354</v>
      </c>
      <c r="E3855" t="s">
        <v>87</v>
      </c>
      <c r="F3855" t="s">
        <v>108</v>
      </c>
      <c r="M3855" t="b">
        <v>0</v>
      </c>
      <c r="N3855" t="b">
        <v>1</v>
      </c>
      <c r="O3855" t="str">
        <f>_xlfn.XLOOKUP(WB_cost[[#This Row],[Склад]]&amp;WB_cost[[#This Row],[Тип поставки]],StatTbl[Join],StatTbl[Status])</f>
        <v>Игнорируем</v>
      </c>
    </row>
    <row r="3856" spans="4:15" x14ac:dyDescent="0.45">
      <c r="D3856" t="s">
        <v>357</v>
      </c>
      <c r="E3856" t="s">
        <v>87</v>
      </c>
      <c r="F3856" t="s">
        <v>108</v>
      </c>
      <c r="M3856" t="b">
        <v>0</v>
      </c>
      <c r="N3856" t="b">
        <v>1</v>
      </c>
      <c r="O3856" t="str">
        <f>_xlfn.XLOOKUP(WB_cost[[#This Row],[Склад]]&amp;WB_cost[[#This Row],[Тип поставки]],StatTbl[Join],StatTbl[Status])</f>
        <v>Игнорируем</v>
      </c>
    </row>
    <row r="3857" spans="4:15" x14ac:dyDescent="0.45">
      <c r="D3857" t="s">
        <v>358</v>
      </c>
      <c r="E3857" t="s">
        <v>87</v>
      </c>
      <c r="F3857" t="s">
        <v>108</v>
      </c>
      <c r="M3857" t="b">
        <v>0</v>
      </c>
      <c r="N3857" t="b">
        <v>1</v>
      </c>
      <c r="O3857" t="str">
        <f>_xlfn.XLOOKUP(WB_cost[[#This Row],[Склад]]&amp;WB_cost[[#This Row],[Тип поставки]],StatTbl[Join],StatTbl[Status])</f>
        <v>Игнорируем</v>
      </c>
    </row>
    <row r="3858" spans="4:15" x14ac:dyDescent="0.45">
      <c r="D3858" t="s">
        <v>359</v>
      </c>
      <c r="E3858" t="s">
        <v>87</v>
      </c>
      <c r="F3858" t="s">
        <v>108</v>
      </c>
      <c r="M3858" t="b">
        <v>0</v>
      </c>
      <c r="N3858" t="b">
        <v>1</v>
      </c>
      <c r="O3858" t="str">
        <f>_xlfn.XLOOKUP(WB_cost[[#This Row],[Склад]]&amp;WB_cost[[#This Row],[Тип поставки]],StatTbl[Join],StatTbl[Status])</f>
        <v>Игнорируем</v>
      </c>
    </row>
    <row r="3859" spans="4:15" x14ac:dyDescent="0.45">
      <c r="D3859" t="s">
        <v>260</v>
      </c>
      <c r="E3859" t="s">
        <v>87</v>
      </c>
      <c r="F3859" t="s">
        <v>6</v>
      </c>
      <c r="M3859" t="b">
        <v>0</v>
      </c>
      <c r="N3859" t="b">
        <v>1</v>
      </c>
      <c r="O3859" t="str">
        <f>_xlfn.XLOOKUP(WB_cost[[#This Row],[Склад]]&amp;WB_cost[[#This Row],[Тип поставки]],StatTbl[Join],StatTbl[Status])</f>
        <v>Игнорируем</v>
      </c>
    </row>
    <row r="3860" spans="4:15" x14ac:dyDescent="0.45">
      <c r="D3860" t="s">
        <v>261</v>
      </c>
      <c r="E3860" t="s">
        <v>87</v>
      </c>
      <c r="F3860" t="s">
        <v>6</v>
      </c>
      <c r="M3860" t="b">
        <v>0</v>
      </c>
      <c r="N3860" t="b">
        <v>1</v>
      </c>
      <c r="O3860" t="str">
        <f>_xlfn.XLOOKUP(WB_cost[[#This Row],[Склад]]&amp;WB_cost[[#This Row],[Тип поставки]],StatTbl[Join],StatTbl[Status])</f>
        <v>Игнорируем</v>
      </c>
    </row>
    <row r="3861" spans="4:15" x14ac:dyDescent="0.45">
      <c r="D3861" t="s">
        <v>262</v>
      </c>
      <c r="E3861" t="s">
        <v>87</v>
      </c>
      <c r="F3861" t="s">
        <v>6</v>
      </c>
      <c r="M3861" t="b">
        <v>0</v>
      </c>
      <c r="N3861" t="b">
        <v>1</v>
      </c>
      <c r="O3861" t="str">
        <f>_xlfn.XLOOKUP(WB_cost[[#This Row],[Склад]]&amp;WB_cost[[#This Row],[Тип поставки]],StatTbl[Join],StatTbl[Status])</f>
        <v>Игнорируем</v>
      </c>
    </row>
    <row r="3862" spans="4:15" x14ac:dyDescent="0.45">
      <c r="D3862" t="s">
        <v>263</v>
      </c>
      <c r="E3862" t="s">
        <v>87</v>
      </c>
      <c r="F3862" t="s">
        <v>6</v>
      </c>
      <c r="M3862" t="b">
        <v>0</v>
      </c>
      <c r="N3862" t="b">
        <v>1</v>
      </c>
      <c r="O3862" t="str">
        <f>_xlfn.XLOOKUP(WB_cost[[#This Row],[Склад]]&amp;WB_cost[[#This Row],[Тип поставки]],StatTbl[Join],StatTbl[Status])</f>
        <v>Игнорируем</v>
      </c>
    </row>
    <row r="3863" spans="4:15" x14ac:dyDescent="0.45">
      <c r="D3863" t="s">
        <v>264</v>
      </c>
      <c r="E3863" t="s">
        <v>87</v>
      </c>
      <c r="F3863" t="s">
        <v>6</v>
      </c>
      <c r="M3863" t="b">
        <v>0</v>
      </c>
      <c r="N3863" t="b">
        <v>1</v>
      </c>
      <c r="O3863" t="str">
        <f>_xlfn.XLOOKUP(WB_cost[[#This Row],[Склад]]&amp;WB_cost[[#This Row],[Тип поставки]],StatTbl[Join],StatTbl[Status])</f>
        <v>Игнорируем</v>
      </c>
    </row>
    <row r="3864" spans="4:15" x14ac:dyDescent="0.45">
      <c r="D3864" t="s">
        <v>285</v>
      </c>
      <c r="E3864" t="s">
        <v>87</v>
      </c>
      <c r="F3864" t="s">
        <v>6</v>
      </c>
      <c r="M3864" t="b">
        <v>0</v>
      </c>
      <c r="N3864" t="b">
        <v>1</v>
      </c>
      <c r="O3864" t="str">
        <f>_xlfn.XLOOKUP(WB_cost[[#This Row],[Склад]]&amp;WB_cost[[#This Row],[Тип поставки]],StatTbl[Join],StatTbl[Status])</f>
        <v>Игнорируем</v>
      </c>
    </row>
    <row r="3865" spans="4:15" x14ac:dyDescent="0.45">
      <c r="D3865" t="s">
        <v>286</v>
      </c>
      <c r="E3865" t="s">
        <v>87</v>
      </c>
      <c r="F3865" t="s">
        <v>6</v>
      </c>
      <c r="M3865" t="b">
        <v>0</v>
      </c>
      <c r="N3865" t="b">
        <v>1</v>
      </c>
      <c r="O3865" t="str">
        <f>_xlfn.XLOOKUP(WB_cost[[#This Row],[Склад]]&amp;WB_cost[[#This Row],[Тип поставки]],StatTbl[Join],StatTbl[Status])</f>
        <v>Игнорируем</v>
      </c>
    </row>
    <row r="3866" spans="4:15" x14ac:dyDescent="0.45">
      <c r="D3866" t="s">
        <v>287</v>
      </c>
      <c r="E3866" t="s">
        <v>87</v>
      </c>
      <c r="F3866" t="s">
        <v>6</v>
      </c>
      <c r="M3866" t="b">
        <v>0</v>
      </c>
      <c r="N3866" t="b">
        <v>1</v>
      </c>
      <c r="O3866" t="str">
        <f>_xlfn.XLOOKUP(WB_cost[[#This Row],[Склад]]&amp;WB_cost[[#This Row],[Тип поставки]],StatTbl[Join],StatTbl[Status])</f>
        <v>Игнорируем</v>
      </c>
    </row>
    <row r="3867" spans="4:15" x14ac:dyDescent="0.45">
      <c r="D3867" t="s">
        <v>288</v>
      </c>
      <c r="E3867" t="s">
        <v>87</v>
      </c>
      <c r="F3867" t="s">
        <v>6</v>
      </c>
      <c r="M3867" t="b">
        <v>0</v>
      </c>
      <c r="N3867" t="b">
        <v>1</v>
      </c>
      <c r="O3867" t="str">
        <f>_xlfn.XLOOKUP(WB_cost[[#This Row],[Склад]]&amp;WB_cost[[#This Row],[Тип поставки]],StatTbl[Join],StatTbl[Status])</f>
        <v>Игнорируем</v>
      </c>
    </row>
    <row r="3868" spans="4:15" x14ac:dyDescent="0.45">
      <c r="D3868" t="s">
        <v>289</v>
      </c>
      <c r="E3868" t="s">
        <v>87</v>
      </c>
      <c r="F3868" t="s">
        <v>6</v>
      </c>
      <c r="M3868" t="b">
        <v>0</v>
      </c>
      <c r="N3868" t="b">
        <v>1</v>
      </c>
      <c r="O3868" t="str">
        <f>_xlfn.XLOOKUP(WB_cost[[#This Row],[Склад]]&amp;WB_cost[[#This Row],[Тип поставки]],StatTbl[Join],StatTbl[Status])</f>
        <v>Игнорируем</v>
      </c>
    </row>
    <row r="3869" spans="4:15" x14ac:dyDescent="0.45">
      <c r="D3869" t="s">
        <v>353</v>
      </c>
      <c r="E3869" t="s">
        <v>87</v>
      </c>
      <c r="F3869" t="s">
        <v>6</v>
      </c>
      <c r="M3869" t="b">
        <v>0</v>
      </c>
      <c r="N3869" t="b">
        <v>1</v>
      </c>
      <c r="O3869" t="str">
        <f>_xlfn.XLOOKUP(WB_cost[[#This Row],[Склад]]&amp;WB_cost[[#This Row],[Тип поставки]],StatTbl[Join],StatTbl[Status])</f>
        <v>Игнорируем</v>
      </c>
    </row>
    <row r="3870" spans="4:15" x14ac:dyDescent="0.45">
      <c r="D3870" t="s">
        <v>354</v>
      </c>
      <c r="E3870" t="s">
        <v>87</v>
      </c>
      <c r="F3870" t="s">
        <v>6</v>
      </c>
      <c r="M3870" t="b">
        <v>0</v>
      </c>
      <c r="N3870" t="b">
        <v>1</v>
      </c>
      <c r="O3870" t="str">
        <f>_xlfn.XLOOKUP(WB_cost[[#This Row],[Склад]]&amp;WB_cost[[#This Row],[Тип поставки]],StatTbl[Join],StatTbl[Status])</f>
        <v>Игнорируем</v>
      </c>
    </row>
    <row r="3871" spans="4:15" x14ac:dyDescent="0.45">
      <c r="D3871" t="s">
        <v>357</v>
      </c>
      <c r="E3871" t="s">
        <v>87</v>
      </c>
      <c r="F3871" t="s">
        <v>6</v>
      </c>
      <c r="M3871" t="b">
        <v>0</v>
      </c>
      <c r="N3871" t="b">
        <v>1</v>
      </c>
      <c r="O3871" t="str">
        <f>_xlfn.XLOOKUP(WB_cost[[#This Row],[Склад]]&amp;WB_cost[[#This Row],[Тип поставки]],StatTbl[Join],StatTbl[Status])</f>
        <v>Игнорируем</v>
      </c>
    </row>
    <row r="3872" spans="4:15" x14ac:dyDescent="0.45">
      <c r="D3872" t="s">
        <v>358</v>
      </c>
      <c r="E3872" t="s">
        <v>87</v>
      </c>
      <c r="F3872" t="s">
        <v>6</v>
      </c>
      <c r="M3872" t="b">
        <v>0</v>
      </c>
      <c r="N3872" t="b">
        <v>1</v>
      </c>
      <c r="O3872" t="str">
        <f>_xlfn.XLOOKUP(WB_cost[[#This Row],[Склад]]&amp;WB_cost[[#This Row],[Тип поставки]],StatTbl[Join],StatTbl[Status])</f>
        <v>Игнорируем</v>
      </c>
    </row>
    <row r="3873" spans="4:15" x14ac:dyDescent="0.45">
      <c r="D3873" t="s">
        <v>359</v>
      </c>
      <c r="E3873" t="s">
        <v>87</v>
      </c>
      <c r="F3873" t="s">
        <v>6</v>
      </c>
      <c r="M3873" t="b">
        <v>0</v>
      </c>
      <c r="N3873" t="b">
        <v>1</v>
      </c>
      <c r="O3873" t="str">
        <f>_xlfn.XLOOKUP(WB_cost[[#This Row],[Склад]]&amp;WB_cost[[#This Row],[Тип поставки]],StatTbl[Join],StatTbl[Status])</f>
        <v>Игнорируем</v>
      </c>
    </row>
    <row r="3874" spans="4:15" x14ac:dyDescent="0.45">
      <c r="D3874" t="s">
        <v>260</v>
      </c>
      <c r="E3874" t="s">
        <v>88</v>
      </c>
      <c r="F3874" t="s">
        <v>107</v>
      </c>
      <c r="M3874" t="b">
        <v>1</v>
      </c>
      <c r="N3874" t="b">
        <v>1</v>
      </c>
      <c r="O3874" t="str">
        <f>_xlfn.XLOOKUP(WB_cost[[#This Row],[Склад]]&amp;WB_cost[[#This Row],[Тип поставки]],StatTbl[Join],StatTbl[Status])</f>
        <v>Игнорируем</v>
      </c>
    </row>
    <row r="3875" spans="4:15" x14ac:dyDescent="0.45">
      <c r="D3875" t="s">
        <v>261</v>
      </c>
      <c r="E3875" t="s">
        <v>88</v>
      </c>
      <c r="F3875" t="s">
        <v>107</v>
      </c>
      <c r="M3875" t="b">
        <v>1</v>
      </c>
      <c r="N3875" t="b">
        <v>1</v>
      </c>
      <c r="O3875" t="str">
        <f>_xlfn.XLOOKUP(WB_cost[[#This Row],[Склад]]&amp;WB_cost[[#This Row],[Тип поставки]],StatTbl[Join],StatTbl[Status])</f>
        <v>Игнорируем</v>
      </c>
    </row>
    <row r="3876" spans="4:15" x14ac:dyDescent="0.45">
      <c r="D3876" t="s">
        <v>262</v>
      </c>
      <c r="E3876" t="s">
        <v>88</v>
      </c>
      <c r="F3876" t="s">
        <v>107</v>
      </c>
      <c r="M3876" t="b">
        <v>1</v>
      </c>
      <c r="N3876" t="b">
        <v>1</v>
      </c>
      <c r="O3876" t="str">
        <f>_xlfn.XLOOKUP(WB_cost[[#This Row],[Склад]]&amp;WB_cost[[#This Row],[Тип поставки]],StatTbl[Join],StatTbl[Status])</f>
        <v>Игнорируем</v>
      </c>
    </row>
    <row r="3877" spans="4:15" x14ac:dyDescent="0.45">
      <c r="D3877" t="s">
        <v>263</v>
      </c>
      <c r="E3877" t="s">
        <v>88</v>
      </c>
      <c r="F3877" t="s">
        <v>107</v>
      </c>
      <c r="M3877" t="b">
        <v>1</v>
      </c>
      <c r="N3877" t="b">
        <v>1</v>
      </c>
      <c r="O3877" t="str">
        <f>_xlfn.XLOOKUP(WB_cost[[#This Row],[Склад]]&amp;WB_cost[[#This Row],[Тип поставки]],StatTbl[Join],StatTbl[Status])</f>
        <v>Игнорируем</v>
      </c>
    </row>
    <row r="3878" spans="4:15" x14ac:dyDescent="0.45">
      <c r="D3878" t="s">
        <v>264</v>
      </c>
      <c r="E3878" t="s">
        <v>88</v>
      </c>
      <c r="F3878" t="s">
        <v>107</v>
      </c>
      <c r="M3878" t="b">
        <v>1</v>
      </c>
      <c r="N3878" t="b">
        <v>1</v>
      </c>
      <c r="O3878" t="str">
        <f>_xlfn.XLOOKUP(WB_cost[[#This Row],[Склад]]&amp;WB_cost[[#This Row],[Тип поставки]],StatTbl[Join],StatTbl[Status])</f>
        <v>Игнорируем</v>
      </c>
    </row>
    <row r="3879" spans="4:15" x14ac:dyDescent="0.45">
      <c r="D3879" t="s">
        <v>285</v>
      </c>
      <c r="E3879" t="s">
        <v>88</v>
      </c>
      <c r="F3879" t="s">
        <v>107</v>
      </c>
      <c r="M3879" t="b">
        <v>1</v>
      </c>
      <c r="N3879" t="b">
        <v>1</v>
      </c>
      <c r="O3879" t="str">
        <f>_xlfn.XLOOKUP(WB_cost[[#This Row],[Склад]]&amp;WB_cost[[#This Row],[Тип поставки]],StatTbl[Join],StatTbl[Status])</f>
        <v>Игнорируем</v>
      </c>
    </row>
    <row r="3880" spans="4:15" x14ac:dyDescent="0.45">
      <c r="D3880" t="s">
        <v>286</v>
      </c>
      <c r="E3880" t="s">
        <v>88</v>
      </c>
      <c r="F3880" t="s">
        <v>107</v>
      </c>
      <c r="M3880" t="b">
        <v>1</v>
      </c>
      <c r="N3880" t="b">
        <v>1</v>
      </c>
      <c r="O3880" t="str">
        <f>_xlfn.XLOOKUP(WB_cost[[#This Row],[Склад]]&amp;WB_cost[[#This Row],[Тип поставки]],StatTbl[Join],StatTbl[Status])</f>
        <v>Игнорируем</v>
      </c>
    </row>
    <row r="3881" spans="4:15" x14ac:dyDescent="0.45">
      <c r="D3881" t="s">
        <v>287</v>
      </c>
      <c r="E3881" t="s">
        <v>88</v>
      </c>
      <c r="F3881" t="s">
        <v>107</v>
      </c>
      <c r="M3881" t="b">
        <v>1</v>
      </c>
      <c r="N3881" t="b">
        <v>1</v>
      </c>
      <c r="O3881" t="str">
        <f>_xlfn.XLOOKUP(WB_cost[[#This Row],[Склад]]&amp;WB_cost[[#This Row],[Тип поставки]],StatTbl[Join],StatTbl[Status])</f>
        <v>Игнорируем</v>
      </c>
    </row>
    <row r="3882" spans="4:15" x14ac:dyDescent="0.45">
      <c r="D3882" t="s">
        <v>288</v>
      </c>
      <c r="E3882" t="s">
        <v>88</v>
      </c>
      <c r="F3882" t="s">
        <v>107</v>
      </c>
      <c r="M3882" t="b">
        <v>1</v>
      </c>
      <c r="N3882" t="b">
        <v>1</v>
      </c>
      <c r="O3882" t="str">
        <f>_xlfn.XLOOKUP(WB_cost[[#This Row],[Склад]]&amp;WB_cost[[#This Row],[Тип поставки]],StatTbl[Join],StatTbl[Status])</f>
        <v>Игнорируем</v>
      </c>
    </row>
    <row r="3883" spans="4:15" x14ac:dyDescent="0.45">
      <c r="D3883" t="s">
        <v>289</v>
      </c>
      <c r="E3883" t="s">
        <v>88</v>
      </c>
      <c r="F3883" t="s">
        <v>107</v>
      </c>
      <c r="M3883" t="b">
        <v>1</v>
      </c>
      <c r="N3883" t="b">
        <v>1</v>
      </c>
      <c r="O3883" t="str">
        <f>_xlfn.XLOOKUP(WB_cost[[#This Row],[Склад]]&amp;WB_cost[[#This Row],[Тип поставки]],StatTbl[Join],StatTbl[Status])</f>
        <v>Игнорируем</v>
      </c>
    </row>
    <row r="3884" spans="4:15" x14ac:dyDescent="0.45">
      <c r="D3884" t="s">
        <v>353</v>
      </c>
      <c r="E3884" t="s">
        <v>88</v>
      </c>
      <c r="F3884" t="s">
        <v>107</v>
      </c>
      <c r="M3884" t="b">
        <v>1</v>
      </c>
      <c r="N3884" t="b">
        <v>1</v>
      </c>
      <c r="O3884" t="str">
        <f>_xlfn.XLOOKUP(WB_cost[[#This Row],[Склад]]&amp;WB_cost[[#This Row],[Тип поставки]],StatTbl[Join],StatTbl[Status])</f>
        <v>Игнорируем</v>
      </c>
    </row>
    <row r="3885" spans="4:15" x14ac:dyDescent="0.45">
      <c r="D3885" t="s">
        <v>354</v>
      </c>
      <c r="E3885" t="s">
        <v>88</v>
      </c>
      <c r="F3885" t="s">
        <v>107</v>
      </c>
      <c r="M3885" t="b">
        <v>1</v>
      </c>
      <c r="N3885" t="b">
        <v>1</v>
      </c>
      <c r="O3885" t="str">
        <f>_xlfn.XLOOKUP(WB_cost[[#This Row],[Склад]]&amp;WB_cost[[#This Row],[Тип поставки]],StatTbl[Join],StatTbl[Status])</f>
        <v>Игнорируем</v>
      </c>
    </row>
    <row r="3886" spans="4:15" x14ac:dyDescent="0.45">
      <c r="D3886" t="s">
        <v>357</v>
      </c>
      <c r="E3886" t="s">
        <v>88</v>
      </c>
      <c r="F3886" t="s">
        <v>107</v>
      </c>
      <c r="M3886" t="b">
        <v>1</v>
      </c>
      <c r="N3886" t="b">
        <v>1</v>
      </c>
      <c r="O3886" t="str">
        <f>_xlfn.XLOOKUP(WB_cost[[#This Row],[Склад]]&amp;WB_cost[[#This Row],[Тип поставки]],StatTbl[Join],StatTbl[Status])</f>
        <v>Игнорируем</v>
      </c>
    </row>
    <row r="3887" spans="4:15" x14ac:dyDescent="0.45">
      <c r="D3887" t="s">
        <v>358</v>
      </c>
      <c r="E3887" t="s">
        <v>88</v>
      </c>
      <c r="F3887" t="s">
        <v>107</v>
      </c>
      <c r="M3887" t="b">
        <v>1</v>
      </c>
      <c r="N3887" t="b">
        <v>1</v>
      </c>
      <c r="O3887" t="str">
        <f>_xlfn.XLOOKUP(WB_cost[[#This Row],[Склад]]&amp;WB_cost[[#This Row],[Тип поставки]],StatTbl[Join],StatTbl[Status])</f>
        <v>Игнорируем</v>
      </c>
    </row>
    <row r="3888" spans="4:15" x14ac:dyDescent="0.45">
      <c r="D3888" t="s">
        <v>359</v>
      </c>
      <c r="E3888" t="s">
        <v>88</v>
      </c>
      <c r="F3888" t="s">
        <v>107</v>
      </c>
      <c r="M3888" t="b">
        <v>1</v>
      </c>
      <c r="N3888" t="b">
        <v>1</v>
      </c>
      <c r="O3888" t="str">
        <f>_xlfn.XLOOKUP(WB_cost[[#This Row],[Склад]]&amp;WB_cost[[#This Row],[Тип поставки]],StatTbl[Join],StatTbl[Status])</f>
        <v>Игнорируем</v>
      </c>
    </row>
    <row r="3889" spans="4:15" x14ac:dyDescent="0.45">
      <c r="D3889" t="s">
        <v>260</v>
      </c>
      <c r="E3889" t="s">
        <v>88</v>
      </c>
      <c r="F3889" t="s">
        <v>108</v>
      </c>
      <c r="M3889" t="b">
        <v>0</v>
      </c>
      <c r="N3889" t="b">
        <v>1</v>
      </c>
      <c r="O3889" t="str">
        <f>_xlfn.XLOOKUP(WB_cost[[#This Row],[Склад]]&amp;WB_cost[[#This Row],[Тип поставки]],StatTbl[Join],StatTbl[Status])</f>
        <v>Игнорируем</v>
      </c>
    </row>
    <row r="3890" spans="4:15" x14ac:dyDescent="0.45">
      <c r="D3890" t="s">
        <v>261</v>
      </c>
      <c r="E3890" t="s">
        <v>88</v>
      </c>
      <c r="F3890" t="s">
        <v>108</v>
      </c>
      <c r="M3890" t="b">
        <v>0</v>
      </c>
      <c r="N3890" t="b">
        <v>1</v>
      </c>
      <c r="O3890" t="str">
        <f>_xlfn.XLOOKUP(WB_cost[[#This Row],[Склад]]&amp;WB_cost[[#This Row],[Тип поставки]],StatTbl[Join],StatTbl[Status])</f>
        <v>Игнорируем</v>
      </c>
    </row>
    <row r="3891" spans="4:15" x14ac:dyDescent="0.45">
      <c r="D3891" t="s">
        <v>262</v>
      </c>
      <c r="E3891" t="s">
        <v>88</v>
      </c>
      <c r="F3891" t="s">
        <v>108</v>
      </c>
      <c r="M3891" t="b">
        <v>0</v>
      </c>
      <c r="N3891" t="b">
        <v>1</v>
      </c>
      <c r="O3891" t="str">
        <f>_xlfn.XLOOKUP(WB_cost[[#This Row],[Склад]]&amp;WB_cost[[#This Row],[Тип поставки]],StatTbl[Join],StatTbl[Status])</f>
        <v>Игнорируем</v>
      </c>
    </row>
    <row r="3892" spans="4:15" x14ac:dyDescent="0.45">
      <c r="D3892" t="s">
        <v>263</v>
      </c>
      <c r="E3892" t="s">
        <v>88</v>
      </c>
      <c r="F3892" t="s">
        <v>108</v>
      </c>
      <c r="M3892" t="b">
        <v>0</v>
      </c>
      <c r="N3892" t="b">
        <v>1</v>
      </c>
      <c r="O3892" t="str">
        <f>_xlfn.XLOOKUP(WB_cost[[#This Row],[Склад]]&amp;WB_cost[[#This Row],[Тип поставки]],StatTbl[Join],StatTbl[Status])</f>
        <v>Игнорируем</v>
      </c>
    </row>
    <row r="3893" spans="4:15" x14ac:dyDescent="0.45">
      <c r="D3893" t="s">
        <v>264</v>
      </c>
      <c r="E3893" t="s">
        <v>88</v>
      </c>
      <c r="F3893" t="s">
        <v>108</v>
      </c>
      <c r="M3893" t="b">
        <v>0</v>
      </c>
      <c r="N3893" t="b">
        <v>1</v>
      </c>
      <c r="O3893" t="str">
        <f>_xlfn.XLOOKUP(WB_cost[[#This Row],[Склад]]&amp;WB_cost[[#This Row],[Тип поставки]],StatTbl[Join],StatTbl[Status])</f>
        <v>Игнорируем</v>
      </c>
    </row>
    <row r="3894" spans="4:15" x14ac:dyDescent="0.45">
      <c r="D3894" t="s">
        <v>285</v>
      </c>
      <c r="E3894" t="s">
        <v>88</v>
      </c>
      <c r="F3894" t="s">
        <v>108</v>
      </c>
      <c r="M3894" t="b">
        <v>0</v>
      </c>
      <c r="N3894" t="b">
        <v>1</v>
      </c>
      <c r="O3894" t="str">
        <f>_xlfn.XLOOKUP(WB_cost[[#This Row],[Склад]]&amp;WB_cost[[#This Row],[Тип поставки]],StatTbl[Join],StatTbl[Status])</f>
        <v>Игнорируем</v>
      </c>
    </row>
    <row r="3895" spans="4:15" x14ac:dyDescent="0.45">
      <c r="D3895" t="s">
        <v>286</v>
      </c>
      <c r="E3895" t="s">
        <v>88</v>
      </c>
      <c r="F3895" t="s">
        <v>108</v>
      </c>
      <c r="M3895" t="b">
        <v>0</v>
      </c>
      <c r="N3895" t="b">
        <v>1</v>
      </c>
      <c r="O3895" t="str">
        <f>_xlfn.XLOOKUP(WB_cost[[#This Row],[Склад]]&amp;WB_cost[[#This Row],[Тип поставки]],StatTbl[Join],StatTbl[Status])</f>
        <v>Игнорируем</v>
      </c>
    </row>
    <row r="3896" spans="4:15" x14ac:dyDescent="0.45">
      <c r="D3896" t="s">
        <v>287</v>
      </c>
      <c r="E3896" t="s">
        <v>88</v>
      </c>
      <c r="F3896" t="s">
        <v>108</v>
      </c>
      <c r="M3896" t="b">
        <v>0</v>
      </c>
      <c r="N3896" t="b">
        <v>1</v>
      </c>
      <c r="O3896" t="str">
        <f>_xlfn.XLOOKUP(WB_cost[[#This Row],[Склад]]&amp;WB_cost[[#This Row],[Тип поставки]],StatTbl[Join],StatTbl[Status])</f>
        <v>Игнорируем</v>
      </c>
    </row>
    <row r="3897" spans="4:15" x14ac:dyDescent="0.45">
      <c r="D3897" t="s">
        <v>288</v>
      </c>
      <c r="E3897" t="s">
        <v>88</v>
      </c>
      <c r="F3897" t="s">
        <v>108</v>
      </c>
      <c r="M3897" t="b">
        <v>0</v>
      </c>
      <c r="N3897" t="b">
        <v>1</v>
      </c>
      <c r="O3897" t="str">
        <f>_xlfn.XLOOKUP(WB_cost[[#This Row],[Склад]]&amp;WB_cost[[#This Row],[Тип поставки]],StatTbl[Join],StatTbl[Status])</f>
        <v>Игнорируем</v>
      </c>
    </row>
    <row r="3898" spans="4:15" x14ac:dyDescent="0.45">
      <c r="D3898" t="s">
        <v>289</v>
      </c>
      <c r="E3898" t="s">
        <v>88</v>
      </c>
      <c r="F3898" t="s">
        <v>108</v>
      </c>
      <c r="M3898" t="b">
        <v>0</v>
      </c>
      <c r="N3898" t="b">
        <v>1</v>
      </c>
      <c r="O3898" t="str">
        <f>_xlfn.XLOOKUP(WB_cost[[#This Row],[Склад]]&amp;WB_cost[[#This Row],[Тип поставки]],StatTbl[Join],StatTbl[Status])</f>
        <v>Игнорируем</v>
      </c>
    </row>
    <row r="3899" spans="4:15" x14ac:dyDescent="0.45">
      <c r="D3899" t="s">
        <v>353</v>
      </c>
      <c r="E3899" t="s">
        <v>88</v>
      </c>
      <c r="F3899" t="s">
        <v>108</v>
      </c>
      <c r="M3899" t="b">
        <v>0</v>
      </c>
      <c r="N3899" t="b">
        <v>1</v>
      </c>
      <c r="O3899" t="str">
        <f>_xlfn.XLOOKUP(WB_cost[[#This Row],[Склад]]&amp;WB_cost[[#This Row],[Тип поставки]],StatTbl[Join],StatTbl[Status])</f>
        <v>Игнорируем</v>
      </c>
    </row>
    <row r="3900" spans="4:15" x14ac:dyDescent="0.45">
      <c r="D3900" t="s">
        <v>354</v>
      </c>
      <c r="E3900" t="s">
        <v>88</v>
      </c>
      <c r="F3900" t="s">
        <v>108</v>
      </c>
      <c r="M3900" t="b">
        <v>0</v>
      </c>
      <c r="N3900" t="b">
        <v>1</v>
      </c>
      <c r="O3900" t="str">
        <f>_xlfn.XLOOKUP(WB_cost[[#This Row],[Склад]]&amp;WB_cost[[#This Row],[Тип поставки]],StatTbl[Join],StatTbl[Status])</f>
        <v>Игнорируем</v>
      </c>
    </row>
    <row r="3901" spans="4:15" x14ac:dyDescent="0.45">
      <c r="D3901" t="s">
        <v>357</v>
      </c>
      <c r="E3901" t="s">
        <v>88</v>
      </c>
      <c r="F3901" t="s">
        <v>108</v>
      </c>
      <c r="M3901" t="b">
        <v>0</v>
      </c>
      <c r="N3901" t="b">
        <v>1</v>
      </c>
      <c r="O3901" t="str">
        <f>_xlfn.XLOOKUP(WB_cost[[#This Row],[Склад]]&amp;WB_cost[[#This Row],[Тип поставки]],StatTbl[Join],StatTbl[Status])</f>
        <v>Игнорируем</v>
      </c>
    </row>
    <row r="3902" spans="4:15" x14ac:dyDescent="0.45">
      <c r="D3902" t="s">
        <v>358</v>
      </c>
      <c r="E3902" t="s">
        <v>88</v>
      </c>
      <c r="F3902" t="s">
        <v>108</v>
      </c>
      <c r="M3902" t="b">
        <v>0</v>
      </c>
      <c r="N3902" t="b">
        <v>1</v>
      </c>
      <c r="O3902" t="str">
        <f>_xlfn.XLOOKUP(WB_cost[[#This Row],[Склад]]&amp;WB_cost[[#This Row],[Тип поставки]],StatTbl[Join],StatTbl[Status])</f>
        <v>Игнорируем</v>
      </c>
    </row>
    <row r="3903" spans="4:15" x14ac:dyDescent="0.45">
      <c r="D3903" t="s">
        <v>359</v>
      </c>
      <c r="E3903" t="s">
        <v>88</v>
      </c>
      <c r="F3903" t="s">
        <v>108</v>
      </c>
      <c r="M3903" t="b">
        <v>0</v>
      </c>
      <c r="N3903" t="b">
        <v>1</v>
      </c>
      <c r="O3903" t="str">
        <f>_xlfn.XLOOKUP(WB_cost[[#This Row],[Склад]]&amp;WB_cost[[#This Row],[Тип поставки]],StatTbl[Join],StatTbl[Status])</f>
        <v>Игнорируем</v>
      </c>
    </row>
    <row r="3904" spans="4:15" x14ac:dyDescent="0.45">
      <c r="D3904" t="s">
        <v>260</v>
      </c>
      <c r="E3904" t="s">
        <v>88</v>
      </c>
      <c r="F3904" t="s">
        <v>6</v>
      </c>
      <c r="M3904" t="b">
        <v>0</v>
      </c>
      <c r="N3904" t="b">
        <v>1</v>
      </c>
      <c r="O3904" t="str">
        <f>_xlfn.XLOOKUP(WB_cost[[#This Row],[Склад]]&amp;WB_cost[[#This Row],[Тип поставки]],StatTbl[Join],StatTbl[Status])</f>
        <v>Игнорируем</v>
      </c>
    </row>
    <row r="3905" spans="4:15" x14ac:dyDescent="0.45">
      <c r="D3905" t="s">
        <v>261</v>
      </c>
      <c r="E3905" t="s">
        <v>88</v>
      </c>
      <c r="F3905" t="s">
        <v>6</v>
      </c>
      <c r="M3905" t="b">
        <v>0</v>
      </c>
      <c r="N3905" t="b">
        <v>1</v>
      </c>
      <c r="O3905" t="str">
        <f>_xlfn.XLOOKUP(WB_cost[[#This Row],[Склад]]&amp;WB_cost[[#This Row],[Тип поставки]],StatTbl[Join],StatTbl[Status])</f>
        <v>Игнорируем</v>
      </c>
    </row>
    <row r="3906" spans="4:15" x14ac:dyDescent="0.45">
      <c r="D3906" t="s">
        <v>262</v>
      </c>
      <c r="E3906" t="s">
        <v>88</v>
      </c>
      <c r="F3906" t="s">
        <v>6</v>
      </c>
      <c r="M3906" t="b">
        <v>0</v>
      </c>
      <c r="N3906" t="b">
        <v>1</v>
      </c>
      <c r="O3906" t="str">
        <f>_xlfn.XLOOKUP(WB_cost[[#This Row],[Склад]]&amp;WB_cost[[#This Row],[Тип поставки]],StatTbl[Join],StatTbl[Status])</f>
        <v>Игнорируем</v>
      </c>
    </row>
    <row r="3907" spans="4:15" x14ac:dyDescent="0.45">
      <c r="D3907" t="s">
        <v>263</v>
      </c>
      <c r="E3907" t="s">
        <v>88</v>
      </c>
      <c r="F3907" t="s">
        <v>6</v>
      </c>
      <c r="M3907" t="b">
        <v>0</v>
      </c>
      <c r="N3907" t="b">
        <v>1</v>
      </c>
      <c r="O3907" t="str">
        <f>_xlfn.XLOOKUP(WB_cost[[#This Row],[Склад]]&amp;WB_cost[[#This Row],[Тип поставки]],StatTbl[Join],StatTbl[Status])</f>
        <v>Игнорируем</v>
      </c>
    </row>
    <row r="3908" spans="4:15" x14ac:dyDescent="0.45">
      <c r="D3908" t="s">
        <v>264</v>
      </c>
      <c r="E3908" t="s">
        <v>88</v>
      </c>
      <c r="F3908" t="s">
        <v>6</v>
      </c>
      <c r="M3908" t="b">
        <v>0</v>
      </c>
      <c r="N3908" t="b">
        <v>1</v>
      </c>
      <c r="O3908" t="str">
        <f>_xlfn.XLOOKUP(WB_cost[[#This Row],[Склад]]&amp;WB_cost[[#This Row],[Тип поставки]],StatTbl[Join],StatTbl[Status])</f>
        <v>Игнорируем</v>
      </c>
    </row>
    <row r="3909" spans="4:15" x14ac:dyDescent="0.45">
      <c r="D3909" t="s">
        <v>285</v>
      </c>
      <c r="E3909" t="s">
        <v>88</v>
      </c>
      <c r="F3909" t="s">
        <v>6</v>
      </c>
      <c r="M3909" t="b">
        <v>0</v>
      </c>
      <c r="N3909" t="b">
        <v>1</v>
      </c>
      <c r="O3909" t="str">
        <f>_xlfn.XLOOKUP(WB_cost[[#This Row],[Склад]]&amp;WB_cost[[#This Row],[Тип поставки]],StatTbl[Join],StatTbl[Status])</f>
        <v>Игнорируем</v>
      </c>
    </row>
    <row r="3910" spans="4:15" x14ac:dyDescent="0.45">
      <c r="D3910" t="s">
        <v>286</v>
      </c>
      <c r="E3910" t="s">
        <v>88</v>
      </c>
      <c r="F3910" t="s">
        <v>6</v>
      </c>
      <c r="M3910" t="b">
        <v>0</v>
      </c>
      <c r="N3910" t="b">
        <v>1</v>
      </c>
      <c r="O3910" t="str">
        <f>_xlfn.XLOOKUP(WB_cost[[#This Row],[Склад]]&amp;WB_cost[[#This Row],[Тип поставки]],StatTbl[Join],StatTbl[Status])</f>
        <v>Игнорируем</v>
      </c>
    </row>
    <row r="3911" spans="4:15" x14ac:dyDescent="0.45">
      <c r="D3911" t="s">
        <v>287</v>
      </c>
      <c r="E3911" t="s">
        <v>88</v>
      </c>
      <c r="F3911" t="s">
        <v>6</v>
      </c>
      <c r="M3911" t="b">
        <v>0</v>
      </c>
      <c r="N3911" t="b">
        <v>1</v>
      </c>
      <c r="O3911" t="str">
        <f>_xlfn.XLOOKUP(WB_cost[[#This Row],[Склад]]&amp;WB_cost[[#This Row],[Тип поставки]],StatTbl[Join],StatTbl[Status])</f>
        <v>Игнорируем</v>
      </c>
    </row>
    <row r="3912" spans="4:15" x14ac:dyDescent="0.45">
      <c r="D3912" t="s">
        <v>288</v>
      </c>
      <c r="E3912" t="s">
        <v>88</v>
      </c>
      <c r="F3912" t="s">
        <v>6</v>
      </c>
      <c r="M3912" t="b">
        <v>0</v>
      </c>
      <c r="N3912" t="b">
        <v>1</v>
      </c>
      <c r="O3912" t="str">
        <f>_xlfn.XLOOKUP(WB_cost[[#This Row],[Склад]]&amp;WB_cost[[#This Row],[Тип поставки]],StatTbl[Join],StatTbl[Status])</f>
        <v>Игнорируем</v>
      </c>
    </row>
    <row r="3913" spans="4:15" x14ac:dyDescent="0.45">
      <c r="D3913" t="s">
        <v>289</v>
      </c>
      <c r="E3913" t="s">
        <v>88</v>
      </c>
      <c r="F3913" t="s">
        <v>6</v>
      </c>
      <c r="M3913" t="b">
        <v>0</v>
      </c>
      <c r="N3913" t="b">
        <v>1</v>
      </c>
      <c r="O3913" t="str">
        <f>_xlfn.XLOOKUP(WB_cost[[#This Row],[Склад]]&amp;WB_cost[[#This Row],[Тип поставки]],StatTbl[Join],StatTbl[Status])</f>
        <v>Игнорируем</v>
      </c>
    </row>
    <row r="3914" spans="4:15" x14ac:dyDescent="0.45">
      <c r="D3914" t="s">
        <v>353</v>
      </c>
      <c r="E3914" t="s">
        <v>88</v>
      </c>
      <c r="F3914" t="s">
        <v>6</v>
      </c>
      <c r="M3914" t="b">
        <v>0</v>
      </c>
      <c r="N3914" t="b">
        <v>1</v>
      </c>
      <c r="O3914" t="str">
        <f>_xlfn.XLOOKUP(WB_cost[[#This Row],[Склад]]&amp;WB_cost[[#This Row],[Тип поставки]],StatTbl[Join],StatTbl[Status])</f>
        <v>Игнорируем</v>
      </c>
    </row>
    <row r="3915" spans="4:15" x14ac:dyDescent="0.45">
      <c r="D3915" t="s">
        <v>354</v>
      </c>
      <c r="E3915" t="s">
        <v>88</v>
      </c>
      <c r="F3915" t="s">
        <v>6</v>
      </c>
      <c r="M3915" t="b">
        <v>0</v>
      </c>
      <c r="N3915" t="b">
        <v>1</v>
      </c>
      <c r="O3915" t="str">
        <f>_xlfn.XLOOKUP(WB_cost[[#This Row],[Склад]]&amp;WB_cost[[#This Row],[Тип поставки]],StatTbl[Join],StatTbl[Status])</f>
        <v>Игнорируем</v>
      </c>
    </row>
    <row r="3916" spans="4:15" x14ac:dyDescent="0.45">
      <c r="D3916" t="s">
        <v>357</v>
      </c>
      <c r="E3916" t="s">
        <v>88</v>
      </c>
      <c r="F3916" t="s">
        <v>6</v>
      </c>
      <c r="M3916" t="b">
        <v>0</v>
      </c>
      <c r="N3916" t="b">
        <v>1</v>
      </c>
      <c r="O3916" t="str">
        <f>_xlfn.XLOOKUP(WB_cost[[#This Row],[Склад]]&amp;WB_cost[[#This Row],[Тип поставки]],StatTbl[Join],StatTbl[Status])</f>
        <v>Игнорируем</v>
      </c>
    </row>
    <row r="3917" spans="4:15" x14ac:dyDescent="0.45">
      <c r="D3917" t="s">
        <v>358</v>
      </c>
      <c r="E3917" t="s">
        <v>88</v>
      </c>
      <c r="F3917" t="s">
        <v>6</v>
      </c>
      <c r="M3917" t="b">
        <v>0</v>
      </c>
      <c r="N3917" t="b">
        <v>1</v>
      </c>
      <c r="O3917" t="str">
        <f>_xlfn.XLOOKUP(WB_cost[[#This Row],[Склад]]&amp;WB_cost[[#This Row],[Тип поставки]],StatTbl[Join],StatTbl[Status])</f>
        <v>Игнорируем</v>
      </c>
    </row>
    <row r="3918" spans="4:15" x14ac:dyDescent="0.45">
      <c r="D3918" t="s">
        <v>359</v>
      </c>
      <c r="E3918" t="s">
        <v>88</v>
      </c>
      <c r="F3918" t="s">
        <v>6</v>
      </c>
      <c r="M3918" t="b">
        <v>0</v>
      </c>
      <c r="N3918" t="b">
        <v>1</v>
      </c>
      <c r="O3918" t="str">
        <f>_xlfn.XLOOKUP(WB_cost[[#This Row],[Склад]]&amp;WB_cost[[#This Row],[Тип поставки]],StatTbl[Join],StatTbl[Status])</f>
        <v>Игнорируем</v>
      </c>
    </row>
    <row r="3919" spans="4:15" x14ac:dyDescent="0.45">
      <c r="D3919" t="s">
        <v>260</v>
      </c>
      <c r="E3919" t="s">
        <v>89</v>
      </c>
      <c r="F3919" t="s">
        <v>107</v>
      </c>
      <c r="M3919" t="b">
        <v>1</v>
      </c>
      <c r="N3919" t="b">
        <v>1</v>
      </c>
      <c r="O3919" t="str">
        <f>_xlfn.XLOOKUP(WB_cost[[#This Row],[Склад]]&amp;WB_cost[[#This Row],[Тип поставки]],StatTbl[Join],StatTbl[Status])</f>
        <v>Игнорируем</v>
      </c>
    </row>
    <row r="3920" spans="4:15" x14ac:dyDescent="0.45">
      <c r="D3920" t="s">
        <v>261</v>
      </c>
      <c r="E3920" t="s">
        <v>89</v>
      </c>
      <c r="F3920" t="s">
        <v>107</v>
      </c>
      <c r="M3920" t="b">
        <v>1</v>
      </c>
      <c r="N3920" t="b">
        <v>1</v>
      </c>
      <c r="O3920" t="str">
        <f>_xlfn.XLOOKUP(WB_cost[[#This Row],[Склад]]&amp;WB_cost[[#This Row],[Тип поставки]],StatTbl[Join],StatTbl[Status])</f>
        <v>Игнорируем</v>
      </c>
    </row>
    <row r="3921" spans="4:15" x14ac:dyDescent="0.45">
      <c r="D3921" t="s">
        <v>262</v>
      </c>
      <c r="E3921" t="s">
        <v>89</v>
      </c>
      <c r="F3921" t="s">
        <v>107</v>
      </c>
      <c r="M3921" t="b">
        <v>1</v>
      </c>
      <c r="N3921" t="b">
        <v>1</v>
      </c>
      <c r="O3921" t="str">
        <f>_xlfn.XLOOKUP(WB_cost[[#This Row],[Склад]]&amp;WB_cost[[#This Row],[Тип поставки]],StatTbl[Join],StatTbl[Status])</f>
        <v>Игнорируем</v>
      </c>
    </row>
    <row r="3922" spans="4:15" x14ac:dyDescent="0.45">
      <c r="D3922" t="s">
        <v>263</v>
      </c>
      <c r="E3922" t="s">
        <v>89</v>
      </c>
      <c r="F3922" t="s">
        <v>107</v>
      </c>
      <c r="M3922" t="b">
        <v>1</v>
      </c>
      <c r="N3922" t="b">
        <v>1</v>
      </c>
      <c r="O3922" t="str">
        <f>_xlfn.XLOOKUP(WB_cost[[#This Row],[Склад]]&amp;WB_cost[[#This Row],[Тип поставки]],StatTbl[Join],StatTbl[Status])</f>
        <v>Игнорируем</v>
      </c>
    </row>
    <row r="3923" spans="4:15" x14ac:dyDescent="0.45">
      <c r="D3923" t="s">
        <v>264</v>
      </c>
      <c r="E3923" t="s">
        <v>89</v>
      </c>
      <c r="F3923" t="s">
        <v>107</v>
      </c>
      <c r="M3923" t="b">
        <v>1</v>
      </c>
      <c r="N3923" t="b">
        <v>1</v>
      </c>
      <c r="O3923" t="str">
        <f>_xlfn.XLOOKUP(WB_cost[[#This Row],[Склад]]&amp;WB_cost[[#This Row],[Тип поставки]],StatTbl[Join],StatTbl[Status])</f>
        <v>Игнорируем</v>
      </c>
    </row>
    <row r="3924" spans="4:15" x14ac:dyDescent="0.45">
      <c r="D3924" t="s">
        <v>285</v>
      </c>
      <c r="E3924" t="s">
        <v>89</v>
      </c>
      <c r="F3924" t="s">
        <v>107</v>
      </c>
      <c r="M3924" t="b">
        <v>1</v>
      </c>
      <c r="N3924" t="b">
        <v>1</v>
      </c>
      <c r="O3924" t="str">
        <f>_xlfn.XLOOKUP(WB_cost[[#This Row],[Склад]]&amp;WB_cost[[#This Row],[Тип поставки]],StatTbl[Join],StatTbl[Status])</f>
        <v>Игнорируем</v>
      </c>
    </row>
    <row r="3925" spans="4:15" x14ac:dyDescent="0.45">
      <c r="D3925" t="s">
        <v>286</v>
      </c>
      <c r="E3925" t="s">
        <v>89</v>
      </c>
      <c r="F3925" t="s">
        <v>107</v>
      </c>
      <c r="M3925" t="b">
        <v>1</v>
      </c>
      <c r="N3925" t="b">
        <v>1</v>
      </c>
      <c r="O3925" t="str">
        <f>_xlfn.XLOOKUP(WB_cost[[#This Row],[Склад]]&amp;WB_cost[[#This Row],[Тип поставки]],StatTbl[Join],StatTbl[Status])</f>
        <v>Игнорируем</v>
      </c>
    </row>
    <row r="3926" spans="4:15" x14ac:dyDescent="0.45">
      <c r="D3926" t="s">
        <v>287</v>
      </c>
      <c r="E3926" t="s">
        <v>89</v>
      </c>
      <c r="F3926" t="s">
        <v>107</v>
      </c>
      <c r="M3926" t="b">
        <v>1</v>
      </c>
      <c r="N3926" t="b">
        <v>1</v>
      </c>
      <c r="O3926" t="str">
        <f>_xlfn.XLOOKUP(WB_cost[[#This Row],[Склад]]&amp;WB_cost[[#This Row],[Тип поставки]],StatTbl[Join],StatTbl[Status])</f>
        <v>Игнорируем</v>
      </c>
    </row>
    <row r="3927" spans="4:15" x14ac:dyDescent="0.45">
      <c r="D3927" t="s">
        <v>288</v>
      </c>
      <c r="E3927" t="s">
        <v>89</v>
      </c>
      <c r="F3927" t="s">
        <v>107</v>
      </c>
      <c r="M3927" t="b">
        <v>1</v>
      </c>
      <c r="N3927" t="b">
        <v>1</v>
      </c>
      <c r="O3927" t="str">
        <f>_xlfn.XLOOKUP(WB_cost[[#This Row],[Склад]]&amp;WB_cost[[#This Row],[Тип поставки]],StatTbl[Join],StatTbl[Status])</f>
        <v>Игнорируем</v>
      </c>
    </row>
    <row r="3928" spans="4:15" x14ac:dyDescent="0.45">
      <c r="D3928" t="s">
        <v>289</v>
      </c>
      <c r="E3928" t="s">
        <v>89</v>
      </c>
      <c r="F3928" t="s">
        <v>107</v>
      </c>
      <c r="M3928" t="b">
        <v>1</v>
      </c>
      <c r="N3928" t="b">
        <v>1</v>
      </c>
      <c r="O3928" t="str">
        <f>_xlfn.XLOOKUP(WB_cost[[#This Row],[Склад]]&amp;WB_cost[[#This Row],[Тип поставки]],StatTbl[Join],StatTbl[Status])</f>
        <v>Игнорируем</v>
      </c>
    </row>
    <row r="3929" spans="4:15" x14ac:dyDescent="0.45">
      <c r="D3929" t="s">
        <v>353</v>
      </c>
      <c r="E3929" t="s">
        <v>89</v>
      </c>
      <c r="F3929" t="s">
        <v>107</v>
      </c>
      <c r="M3929" t="b">
        <v>1</v>
      </c>
      <c r="N3929" t="b">
        <v>1</v>
      </c>
      <c r="O3929" t="str">
        <f>_xlfn.XLOOKUP(WB_cost[[#This Row],[Склад]]&amp;WB_cost[[#This Row],[Тип поставки]],StatTbl[Join],StatTbl[Status])</f>
        <v>Игнорируем</v>
      </c>
    </row>
    <row r="3930" spans="4:15" x14ac:dyDescent="0.45">
      <c r="D3930" t="s">
        <v>354</v>
      </c>
      <c r="E3930" t="s">
        <v>89</v>
      </c>
      <c r="F3930" t="s">
        <v>107</v>
      </c>
      <c r="M3930" t="b">
        <v>1</v>
      </c>
      <c r="N3930" t="b">
        <v>1</v>
      </c>
      <c r="O3930" t="str">
        <f>_xlfn.XLOOKUP(WB_cost[[#This Row],[Склад]]&amp;WB_cost[[#This Row],[Тип поставки]],StatTbl[Join],StatTbl[Status])</f>
        <v>Игнорируем</v>
      </c>
    </row>
    <row r="3931" spans="4:15" x14ac:dyDescent="0.45">
      <c r="D3931" t="s">
        <v>357</v>
      </c>
      <c r="E3931" t="s">
        <v>89</v>
      </c>
      <c r="F3931" t="s">
        <v>107</v>
      </c>
      <c r="M3931" t="b">
        <v>1</v>
      </c>
      <c r="N3931" t="b">
        <v>1</v>
      </c>
      <c r="O3931" t="str">
        <f>_xlfn.XLOOKUP(WB_cost[[#This Row],[Склад]]&amp;WB_cost[[#This Row],[Тип поставки]],StatTbl[Join],StatTbl[Status])</f>
        <v>Игнорируем</v>
      </c>
    </row>
    <row r="3932" spans="4:15" x14ac:dyDescent="0.45">
      <c r="D3932" t="s">
        <v>358</v>
      </c>
      <c r="E3932" t="s">
        <v>89</v>
      </c>
      <c r="F3932" t="s">
        <v>107</v>
      </c>
      <c r="M3932" t="b">
        <v>1</v>
      </c>
      <c r="N3932" t="b">
        <v>1</v>
      </c>
      <c r="O3932" t="str">
        <f>_xlfn.XLOOKUP(WB_cost[[#This Row],[Склад]]&amp;WB_cost[[#This Row],[Тип поставки]],StatTbl[Join],StatTbl[Status])</f>
        <v>Игнорируем</v>
      </c>
    </row>
    <row r="3933" spans="4:15" x14ac:dyDescent="0.45">
      <c r="D3933" t="s">
        <v>359</v>
      </c>
      <c r="E3933" t="s">
        <v>89</v>
      </c>
      <c r="F3933" t="s">
        <v>107</v>
      </c>
      <c r="M3933" t="b">
        <v>1</v>
      </c>
      <c r="N3933" t="b">
        <v>1</v>
      </c>
      <c r="O3933" t="str">
        <f>_xlfn.XLOOKUP(WB_cost[[#This Row],[Склад]]&amp;WB_cost[[#This Row],[Тип поставки]],StatTbl[Join],StatTbl[Status])</f>
        <v>Игнорируем</v>
      </c>
    </row>
    <row r="3934" spans="4:15" x14ac:dyDescent="0.45">
      <c r="D3934" t="s">
        <v>260</v>
      </c>
      <c r="E3934" t="s">
        <v>89</v>
      </c>
      <c r="F3934" t="s">
        <v>108</v>
      </c>
      <c r="M3934" t="b">
        <v>0</v>
      </c>
      <c r="N3934" t="b">
        <v>1</v>
      </c>
      <c r="O3934" t="str">
        <f>_xlfn.XLOOKUP(WB_cost[[#This Row],[Склад]]&amp;WB_cost[[#This Row],[Тип поставки]],StatTbl[Join],StatTbl[Status])</f>
        <v>Игнорируем</v>
      </c>
    </row>
    <row r="3935" spans="4:15" x14ac:dyDescent="0.45">
      <c r="D3935" t="s">
        <v>261</v>
      </c>
      <c r="E3935" t="s">
        <v>89</v>
      </c>
      <c r="F3935" t="s">
        <v>108</v>
      </c>
      <c r="M3935" t="b">
        <v>0</v>
      </c>
      <c r="N3935" t="b">
        <v>1</v>
      </c>
      <c r="O3935" t="str">
        <f>_xlfn.XLOOKUP(WB_cost[[#This Row],[Склад]]&amp;WB_cost[[#This Row],[Тип поставки]],StatTbl[Join],StatTbl[Status])</f>
        <v>Игнорируем</v>
      </c>
    </row>
    <row r="3936" spans="4:15" x14ac:dyDescent="0.45">
      <c r="D3936" t="s">
        <v>262</v>
      </c>
      <c r="E3936" t="s">
        <v>89</v>
      </c>
      <c r="F3936" t="s">
        <v>108</v>
      </c>
      <c r="M3936" t="b">
        <v>0</v>
      </c>
      <c r="N3936" t="b">
        <v>1</v>
      </c>
      <c r="O3936" t="str">
        <f>_xlfn.XLOOKUP(WB_cost[[#This Row],[Склад]]&amp;WB_cost[[#This Row],[Тип поставки]],StatTbl[Join],StatTbl[Status])</f>
        <v>Игнорируем</v>
      </c>
    </row>
    <row r="3937" spans="4:15" x14ac:dyDescent="0.45">
      <c r="D3937" t="s">
        <v>263</v>
      </c>
      <c r="E3937" t="s">
        <v>89</v>
      </c>
      <c r="F3937" t="s">
        <v>108</v>
      </c>
      <c r="M3937" t="b">
        <v>0</v>
      </c>
      <c r="N3937" t="b">
        <v>1</v>
      </c>
      <c r="O3937" t="str">
        <f>_xlfn.XLOOKUP(WB_cost[[#This Row],[Склад]]&amp;WB_cost[[#This Row],[Тип поставки]],StatTbl[Join],StatTbl[Status])</f>
        <v>Игнорируем</v>
      </c>
    </row>
    <row r="3938" spans="4:15" x14ac:dyDescent="0.45">
      <c r="D3938" t="s">
        <v>264</v>
      </c>
      <c r="E3938" t="s">
        <v>89</v>
      </c>
      <c r="F3938" t="s">
        <v>108</v>
      </c>
      <c r="M3938" t="b">
        <v>0</v>
      </c>
      <c r="N3938" t="b">
        <v>1</v>
      </c>
      <c r="O3938" t="str">
        <f>_xlfn.XLOOKUP(WB_cost[[#This Row],[Склад]]&amp;WB_cost[[#This Row],[Тип поставки]],StatTbl[Join],StatTbl[Status])</f>
        <v>Игнорируем</v>
      </c>
    </row>
    <row r="3939" spans="4:15" x14ac:dyDescent="0.45">
      <c r="D3939" t="s">
        <v>285</v>
      </c>
      <c r="E3939" t="s">
        <v>89</v>
      </c>
      <c r="F3939" t="s">
        <v>108</v>
      </c>
      <c r="M3939" t="b">
        <v>0</v>
      </c>
      <c r="N3939" t="b">
        <v>1</v>
      </c>
      <c r="O3939" t="str">
        <f>_xlfn.XLOOKUP(WB_cost[[#This Row],[Склад]]&amp;WB_cost[[#This Row],[Тип поставки]],StatTbl[Join],StatTbl[Status])</f>
        <v>Игнорируем</v>
      </c>
    </row>
    <row r="3940" spans="4:15" x14ac:dyDescent="0.45">
      <c r="D3940" t="s">
        <v>286</v>
      </c>
      <c r="E3940" t="s">
        <v>89</v>
      </c>
      <c r="F3940" t="s">
        <v>108</v>
      </c>
      <c r="M3940" t="b">
        <v>0</v>
      </c>
      <c r="N3940" t="b">
        <v>1</v>
      </c>
      <c r="O3940" t="str">
        <f>_xlfn.XLOOKUP(WB_cost[[#This Row],[Склад]]&amp;WB_cost[[#This Row],[Тип поставки]],StatTbl[Join],StatTbl[Status])</f>
        <v>Игнорируем</v>
      </c>
    </row>
    <row r="3941" spans="4:15" x14ac:dyDescent="0.45">
      <c r="D3941" t="s">
        <v>287</v>
      </c>
      <c r="E3941" t="s">
        <v>89</v>
      </c>
      <c r="F3941" t="s">
        <v>108</v>
      </c>
      <c r="M3941" t="b">
        <v>0</v>
      </c>
      <c r="N3941" t="b">
        <v>1</v>
      </c>
      <c r="O3941" t="str">
        <f>_xlfn.XLOOKUP(WB_cost[[#This Row],[Склад]]&amp;WB_cost[[#This Row],[Тип поставки]],StatTbl[Join],StatTbl[Status])</f>
        <v>Игнорируем</v>
      </c>
    </row>
    <row r="3942" spans="4:15" x14ac:dyDescent="0.45">
      <c r="D3942" t="s">
        <v>288</v>
      </c>
      <c r="E3942" t="s">
        <v>89</v>
      </c>
      <c r="F3942" t="s">
        <v>108</v>
      </c>
      <c r="M3942" t="b">
        <v>0</v>
      </c>
      <c r="N3942" t="b">
        <v>1</v>
      </c>
      <c r="O3942" t="str">
        <f>_xlfn.XLOOKUP(WB_cost[[#This Row],[Склад]]&amp;WB_cost[[#This Row],[Тип поставки]],StatTbl[Join],StatTbl[Status])</f>
        <v>Игнорируем</v>
      </c>
    </row>
    <row r="3943" spans="4:15" x14ac:dyDescent="0.45">
      <c r="D3943" t="s">
        <v>289</v>
      </c>
      <c r="E3943" t="s">
        <v>89</v>
      </c>
      <c r="F3943" t="s">
        <v>108</v>
      </c>
      <c r="M3943" t="b">
        <v>0</v>
      </c>
      <c r="N3943" t="b">
        <v>1</v>
      </c>
      <c r="O3943" t="str">
        <f>_xlfn.XLOOKUP(WB_cost[[#This Row],[Склад]]&amp;WB_cost[[#This Row],[Тип поставки]],StatTbl[Join],StatTbl[Status])</f>
        <v>Игнорируем</v>
      </c>
    </row>
    <row r="3944" spans="4:15" x14ac:dyDescent="0.45">
      <c r="D3944" t="s">
        <v>353</v>
      </c>
      <c r="E3944" t="s">
        <v>89</v>
      </c>
      <c r="F3944" t="s">
        <v>108</v>
      </c>
      <c r="M3944" t="b">
        <v>0</v>
      </c>
      <c r="N3944" t="b">
        <v>1</v>
      </c>
      <c r="O3944" t="str">
        <f>_xlfn.XLOOKUP(WB_cost[[#This Row],[Склад]]&amp;WB_cost[[#This Row],[Тип поставки]],StatTbl[Join],StatTbl[Status])</f>
        <v>Игнорируем</v>
      </c>
    </row>
    <row r="3945" spans="4:15" x14ac:dyDescent="0.45">
      <c r="D3945" t="s">
        <v>354</v>
      </c>
      <c r="E3945" t="s">
        <v>89</v>
      </c>
      <c r="F3945" t="s">
        <v>108</v>
      </c>
      <c r="M3945" t="b">
        <v>0</v>
      </c>
      <c r="N3945" t="b">
        <v>1</v>
      </c>
      <c r="O3945" t="str">
        <f>_xlfn.XLOOKUP(WB_cost[[#This Row],[Склад]]&amp;WB_cost[[#This Row],[Тип поставки]],StatTbl[Join],StatTbl[Status])</f>
        <v>Игнорируем</v>
      </c>
    </row>
    <row r="3946" spans="4:15" x14ac:dyDescent="0.45">
      <c r="D3946" t="s">
        <v>357</v>
      </c>
      <c r="E3946" t="s">
        <v>89</v>
      </c>
      <c r="F3946" t="s">
        <v>108</v>
      </c>
      <c r="M3946" t="b">
        <v>0</v>
      </c>
      <c r="N3946" t="b">
        <v>1</v>
      </c>
      <c r="O3946" t="str">
        <f>_xlfn.XLOOKUP(WB_cost[[#This Row],[Склад]]&amp;WB_cost[[#This Row],[Тип поставки]],StatTbl[Join],StatTbl[Status])</f>
        <v>Игнорируем</v>
      </c>
    </row>
    <row r="3947" spans="4:15" x14ac:dyDescent="0.45">
      <c r="D3947" t="s">
        <v>358</v>
      </c>
      <c r="E3947" t="s">
        <v>89</v>
      </c>
      <c r="F3947" t="s">
        <v>108</v>
      </c>
      <c r="M3947" t="b">
        <v>0</v>
      </c>
      <c r="N3947" t="b">
        <v>1</v>
      </c>
      <c r="O3947" t="str">
        <f>_xlfn.XLOOKUP(WB_cost[[#This Row],[Склад]]&amp;WB_cost[[#This Row],[Тип поставки]],StatTbl[Join],StatTbl[Status])</f>
        <v>Игнорируем</v>
      </c>
    </row>
    <row r="3948" spans="4:15" x14ac:dyDescent="0.45">
      <c r="D3948" t="s">
        <v>359</v>
      </c>
      <c r="E3948" t="s">
        <v>89</v>
      </c>
      <c r="F3948" t="s">
        <v>108</v>
      </c>
      <c r="M3948" t="b">
        <v>0</v>
      </c>
      <c r="N3948" t="b">
        <v>1</v>
      </c>
      <c r="O3948" t="str">
        <f>_xlfn.XLOOKUP(WB_cost[[#This Row],[Склад]]&amp;WB_cost[[#This Row],[Тип поставки]],StatTbl[Join],StatTbl[Status])</f>
        <v>Игнорируем</v>
      </c>
    </row>
    <row r="3949" spans="4:15" x14ac:dyDescent="0.45">
      <c r="D3949" t="s">
        <v>260</v>
      </c>
      <c r="E3949" t="s">
        <v>89</v>
      </c>
      <c r="F3949" t="s">
        <v>6</v>
      </c>
      <c r="M3949" t="b">
        <v>0</v>
      </c>
      <c r="N3949" t="b">
        <v>1</v>
      </c>
      <c r="O3949" t="str">
        <f>_xlfn.XLOOKUP(WB_cost[[#This Row],[Склад]]&amp;WB_cost[[#This Row],[Тип поставки]],StatTbl[Join],StatTbl[Status])</f>
        <v>Игнорируем</v>
      </c>
    </row>
    <row r="3950" spans="4:15" x14ac:dyDescent="0.45">
      <c r="D3950" t="s">
        <v>261</v>
      </c>
      <c r="E3950" t="s">
        <v>89</v>
      </c>
      <c r="F3950" t="s">
        <v>6</v>
      </c>
      <c r="M3950" t="b">
        <v>0</v>
      </c>
      <c r="N3950" t="b">
        <v>1</v>
      </c>
      <c r="O3950" t="str">
        <f>_xlfn.XLOOKUP(WB_cost[[#This Row],[Склад]]&amp;WB_cost[[#This Row],[Тип поставки]],StatTbl[Join],StatTbl[Status])</f>
        <v>Игнорируем</v>
      </c>
    </row>
    <row r="3951" spans="4:15" x14ac:dyDescent="0.45">
      <c r="D3951" t="s">
        <v>262</v>
      </c>
      <c r="E3951" t="s">
        <v>89</v>
      </c>
      <c r="F3951" t="s">
        <v>6</v>
      </c>
      <c r="M3951" t="b">
        <v>0</v>
      </c>
      <c r="N3951" t="b">
        <v>1</v>
      </c>
      <c r="O3951" t="str">
        <f>_xlfn.XLOOKUP(WB_cost[[#This Row],[Склад]]&amp;WB_cost[[#This Row],[Тип поставки]],StatTbl[Join],StatTbl[Status])</f>
        <v>Игнорируем</v>
      </c>
    </row>
    <row r="3952" spans="4:15" x14ac:dyDescent="0.45">
      <c r="D3952" t="s">
        <v>263</v>
      </c>
      <c r="E3952" t="s">
        <v>89</v>
      </c>
      <c r="F3952" t="s">
        <v>6</v>
      </c>
      <c r="M3952" t="b">
        <v>0</v>
      </c>
      <c r="N3952" t="b">
        <v>1</v>
      </c>
      <c r="O3952" t="str">
        <f>_xlfn.XLOOKUP(WB_cost[[#This Row],[Склад]]&amp;WB_cost[[#This Row],[Тип поставки]],StatTbl[Join],StatTbl[Status])</f>
        <v>Игнорируем</v>
      </c>
    </row>
    <row r="3953" spans="4:15" x14ac:dyDescent="0.45">
      <c r="D3953" t="s">
        <v>264</v>
      </c>
      <c r="E3953" t="s">
        <v>89</v>
      </c>
      <c r="F3953" t="s">
        <v>6</v>
      </c>
      <c r="M3953" t="b">
        <v>0</v>
      </c>
      <c r="N3953" t="b">
        <v>1</v>
      </c>
      <c r="O3953" t="str">
        <f>_xlfn.XLOOKUP(WB_cost[[#This Row],[Склад]]&amp;WB_cost[[#This Row],[Тип поставки]],StatTbl[Join],StatTbl[Status])</f>
        <v>Игнорируем</v>
      </c>
    </row>
    <row r="3954" spans="4:15" x14ac:dyDescent="0.45">
      <c r="D3954" t="s">
        <v>285</v>
      </c>
      <c r="E3954" t="s">
        <v>89</v>
      </c>
      <c r="F3954" t="s">
        <v>6</v>
      </c>
      <c r="M3954" t="b">
        <v>0</v>
      </c>
      <c r="N3954" t="b">
        <v>1</v>
      </c>
      <c r="O3954" t="str">
        <f>_xlfn.XLOOKUP(WB_cost[[#This Row],[Склад]]&amp;WB_cost[[#This Row],[Тип поставки]],StatTbl[Join],StatTbl[Status])</f>
        <v>Игнорируем</v>
      </c>
    </row>
    <row r="3955" spans="4:15" x14ac:dyDescent="0.45">
      <c r="D3955" t="s">
        <v>286</v>
      </c>
      <c r="E3955" t="s">
        <v>89</v>
      </c>
      <c r="F3955" t="s">
        <v>6</v>
      </c>
      <c r="M3955" t="b">
        <v>0</v>
      </c>
      <c r="N3955" t="b">
        <v>1</v>
      </c>
      <c r="O3955" t="str">
        <f>_xlfn.XLOOKUP(WB_cost[[#This Row],[Склад]]&amp;WB_cost[[#This Row],[Тип поставки]],StatTbl[Join],StatTbl[Status])</f>
        <v>Игнорируем</v>
      </c>
    </row>
    <row r="3956" spans="4:15" x14ac:dyDescent="0.45">
      <c r="D3956" t="s">
        <v>287</v>
      </c>
      <c r="E3956" t="s">
        <v>89</v>
      </c>
      <c r="F3956" t="s">
        <v>6</v>
      </c>
      <c r="M3956" t="b">
        <v>0</v>
      </c>
      <c r="N3956" t="b">
        <v>1</v>
      </c>
      <c r="O3956" t="str">
        <f>_xlfn.XLOOKUP(WB_cost[[#This Row],[Склад]]&amp;WB_cost[[#This Row],[Тип поставки]],StatTbl[Join],StatTbl[Status])</f>
        <v>Игнорируем</v>
      </c>
    </row>
    <row r="3957" spans="4:15" x14ac:dyDescent="0.45">
      <c r="D3957" t="s">
        <v>288</v>
      </c>
      <c r="E3957" t="s">
        <v>89</v>
      </c>
      <c r="F3957" t="s">
        <v>6</v>
      </c>
      <c r="M3957" t="b">
        <v>0</v>
      </c>
      <c r="N3957" t="b">
        <v>1</v>
      </c>
      <c r="O3957" t="str">
        <f>_xlfn.XLOOKUP(WB_cost[[#This Row],[Склад]]&amp;WB_cost[[#This Row],[Тип поставки]],StatTbl[Join],StatTbl[Status])</f>
        <v>Игнорируем</v>
      </c>
    </row>
    <row r="3958" spans="4:15" x14ac:dyDescent="0.45">
      <c r="D3958" t="s">
        <v>289</v>
      </c>
      <c r="E3958" t="s">
        <v>89</v>
      </c>
      <c r="F3958" t="s">
        <v>6</v>
      </c>
      <c r="M3958" t="b">
        <v>0</v>
      </c>
      <c r="N3958" t="b">
        <v>1</v>
      </c>
      <c r="O3958" t="str">
        <f>_xlfn.XLOOKUP(WB_cost[[#This Row],[Склад]]&amp;WB_cost[[#This Row],[Тип поставки]],StatTbl[Join],StatTbl[Status])</f>
        <v>Игнорируем</v>
      </c>
    </row>
    <row r="3959" spans="4:15" x14ac:dyDescent="0.45">
      <c r="D3959" t="s">
        <v>353</v>
      </c>
      <c r="E3959" t="s">
        <v>89</v>
      </c>
      <c r="F3959" t="s">
        <v>6</v>
      </c>
      <c r="M3959" t="b">
        <v>0</v>
      </c>
      <c r="N3959" t="b">
        <v>1</v>
      </c>
      <c r="O3959" t="str">
        <f>_xlfn.XLOOKUP(WB_cost[[#This Row],[Склад]]&amp;WB_cost[[#This Row],[Тип поставки]],StatTbl[Join],StatTbl[Status])</f>
        <v>Игнорируем</v>
      </c>
    </row>
    <row r="3960" spans="4:15" x14ac:dyDescent="0.45">
      <c r="D3960" t="s">
        <v>354</v>
      </c>
      <c r="E3960" t="s">
        <v>89</v>
      </c>
      <c r="F3960" t="s">
        <v>6</v>
      </c>
      <c r="M3960" t="b">
        <v>0</v>
      </c>
      <c r="N3960" t="b">
        <v>1</v>
      </c>
      <c r="O3960" t="str">
        <f>_xlfn.XLOOKUP(WB_cost[[#This Row],[Склад]]&amp;WB_cost[[#This Row],[Тип поставки]],StatTbl[Join],StatTbl[Status])</f>
        <v>Игнорируем</v>
      </c>
    </row>
    <row r="3961" spans="4:15" x14ac:dyDescent="0.45">
      <c r="D3961" t="s">
        <v>357</v>
      </c>
      <c r="E3961" t="s">
        <v>89</v>
      </c>
      <c r="F3961" t="s">
        <v>6</v>
      </c>
      <c r="M3961" t="b">
        <v>0</v>
      </c>
      <c r="N3961" t="b">
        <v>1</v>
      </c>
      <c r="O3961" t="str">
        <f>_xlfn.XLOOKUP(WB_cost[[#This Row],[Склад]]&amp;WB_cost[[#This Row],[Тип поставки]],StatTbl[Join],StatTbl[Status])</f>
        <v>Игнорируем</v>
      </c>
    </row>
    <row r="3962" spans="4:15" x14ac:dyDescent="0.45">
      <c r="D3962" t="s">
        <v>358</v>
      </c>
      <c r="E3962" t="s">
        <v>89</v>
      </c>
      <c r="F3962" t="s">
        <v>6</v>
      </c>
      <c r="M3962" t="b">
        <v>0</v>
      </c>
      <c r="N3962" t="b">
        <v>1</v>
      </c>
      <c r="O3962" t="str">
        <f>_xlfn.XLOOKUP(WB_cost[[#This Row],[Склад]]&amp;WB_cost[[#This Row],[Тип поставки]],StatTbl[Join],StatTbl[Status])</f>
        <v>Игнорируем</v>
      </c>
    </row>
    <row r="3963" spans="4:15" x14ac:dyDescent="0.45">
      <c r="D3963" t="s">
        <v>359</v>
      </c>
      <c r="E3963" t="s">
        <v>89</v>
      </c>
      <c r="F3963" t="s">
        <v>6</v>
      </c>
      <c r="M3963" t="b">
        <v>0</v>
      </c>
      <c r="N3963" t="b">
        <v>1</v>
      </c>
      <c r="O3963" t="str">
        <f>_xlfn.XLOOKUP(WB_cost[[#This Row],[Склад]]&amp;WB_cost[[#This Row],[Тип поставки]],StatTbl[Join],StatTbl[Status])</f>
        <v>Игнорируем</v>
      </c>
    </row>
    <row r="3964" spans="4:15" x14ac:dyDescent="0.45">
      <c r="D3964" t="s">
        <v>260</v>
      </c>
      <c r="E3964" t="s">
        <v>90</v>
      </c>
      <c r="F3964" t="s">
        <v>107</v>
      </c>
      <c r="M3964" t="b">
        <v>1</v>
      </c>
      <c r="N3964" t="b">
        <v>1</v>
      </c>
      <c r="O3964" t="str">
        <f>_xlfn.XLOOKUP(WB_cost[[#This Row],[Склад]]&amp;WB_cost[[#This Row],[Тип поставки]],StatTbl[Join],StatTbl[Status])</f>
        <v>Игнорируем</v>
      </c>
    </row>
    <row r="3965" spans="4:15" x14ac:dyDescent="0.45">
      <c r="D3965" t="s">
        <v>261</v>
      </c>
      <c r="E3965" t="s">
        <v>90</v>
      </c>
      <c r="F3965" t="s">
        <v>107</v>
      </c>
      <c r="M3965" t="b">
        <v>1</v>
      </c>
      <c r="N3965" t="b">
        <v>1</v>
      </c>
      <c r="O3965" t="str">
        <f>_xlfn.XLOOKUP(WB_cost[[#This Row],[Склад]]&amp;WB_cost[[#This Row],[Тип поставки]],StatTbl[Join],StatTbl[Status])</f>
        <v>Игнорируем</v>
      </c>
    </row>
    <row r="3966" spans="4:15" x14ac:dyDescent="0.45">
      <c r="D3966" t="s">
        <v>262</v>
      </c>
      <c r="E3966" t="s">
        <v>90</v>
      </c>
      <c r="F3966" t="s">
        <v>107</v>
      </c>
      <c r="M3966" t="b">
        <v>1</v>
      </c>
      <c r="N3966" t="b">
        <v>1</v>
      </c>
      <c r="O3966" t="str">
        <f>_xlfn.XLOOKUP(WB_cost[[#This Row],[Склад]]&amp;WB_cost[[#This Row],[Тип поставки]],StatTbl[Join],StatTbl[Status])</f>
        <v>Игнорируем</v>
      </c>
    </row>
    <row r="3967" spans="4:15" x14ac:dyDescent="0.45">
      <c r="D3967" t="s">
        <v>263</v>
      </c>
      <c r="E3967" t="s">
        <v>90</v>
      </c>
      <c r="F3967" t="s">
        <v>107</v>
      </c>
      <c r="M3967" t="b">
        <v>1</v>
      </c>
      <c r="N3967" t="b">
        <v>1</v>
      </c>
      <c r="O3967" t="str">
        <f>_xlfn.XLOOKUP(WB_cost[[#This Row],[Склад]]&amp;WB_cost[[#This Row],[Тип поставки]],StatTbl[Join],StatTbl[Status])</f>
        <v>Игнорируем</v>
      </c>
    </row>
    <row r="3968" spans="4:15" x14ac:dyDescent="0.45">
      <c r="D3968" t="s">
        <v>264</v>
      </c>
      <c r="E3968" t="s">
        <v>90</v>
      </c>
      <c r="F3968" t="s">
        <v>107</v>
      </c>
      <c r="M3968" t="b">
        <v>1</v>
      </c>
      <c r="N3968" t="b">
        <v>1</v>
      </c>
      <c r="O3968" t="str">
        <f>_xlfn.XLOOKUP(WB_cost[[#This Row],[Склад]]&amp;WB_cost[[#This Row],[Тип поставки]],StatTbl[Join],StatTbl[Status])</f>
        <v>Игнорируем</v>
      </c>
    </row>
    <row r="3969" spans="4:15" x14ac:dyDescent="0.45">
      <c r="D3969" t="s">
        <v>285</v>
      </c>
      <c r="E3969" t="s">
        <v>90</v>
      </c>
      <c r="F3969" t="s">
        <v>107</v>
      </c>
      <c r="M3969" t="b">
        <v>1</v>
      </c>
      <c r="N3969" t="b">
        <v>1</v>
      </c>
      <c r="O3969" t="str">
        <f>_xlfn.XLOOKUP(WB_cost[[#This Row],[Склад]]&amp;WB_cost[[#This Row],[Тип поставки]],StatTbl[Join],StatTbl[Status])</f>
        <v>Игнорируем</v>
      </c>
    </row>
    <row r="3970" spans="4:15" x14ac:dyDescent="0.45">
      <c r="D3970" t="s">
        <v>286</v>
      </c>
      <c r="E3970" t="s">
        <v>90</v>
      </c>
      <c r="F3970" t="s">
        <v>107</v>
      </c>
      <c r="M3970" t="b">
        <v>1</v>
      </c>
      <c r="N3970" t="b">
        <v>1</v>
      </c>
      <c r="O3970" t="str">
        <f>_xlfn.XLOOKUP(WB_cost[[#This Row],[Склад]]&amp;WB_cost[[#This Row],[Тип поставки]],StatTbl[Join],StatTbl[Status])</f>
        <v>Игнорируем</v>
      </c>
    </row>
    <row r="3971" spans="4:15" x14ac:dyDescent="0.45">
      <c r="D3971" t="s">
        <v>287</v>
      </c>
      <c r="E3971" t="s">
        <v>90</v>
      </c>
      <c r="F3971" t="s">
        <v>107</v>
      </c>
      <c r="M3971" t="b">
        <v>1</v>
      </c>
      <c r="N3971" t="b">
        <v>1</v>
      </c>
      <c r="O3971" t="str">
        <f>_xlfn.XLOOKUP(WB_cost[[#This Row],[Склад]]&amp;WB_cost[[#This Row],[Тип поставки]],StatTbl[Join],StatTbl[Status])</f>
        <v>Игнорируем</v>
      </c>
    </row>
    <row r="3972" spans="4:15" x14ac:dyDescent="0.45">
      <c r="D3972" t="s">
        <v>288</v>
      </c>
      <c r="E3972" t="s">
        <v>90</v>
      </c>
      <c r="F3972" t="s">
        <v>107</v>
      </c>
      <c r="M3972" t="b">
        <v>1</v>
      </c>
      <c r="N3972" t="b">
        <v>1</v>
      </c>
      <c r="O3972" t="str">
        <f>_xlfn.XLOOKUP(WB_cost[[#This Row],[Склад]]&amp;WB_cost[[#This Row],[Тип поставки]],StatTbl[Join],StatTbl[Status])</f>
        <v>Игнорируем</v>
      </c>
    </row>
    <row r="3973" spans="4:15" x14ac:dyDescent="0.45">
      <c r="D3973" t="s">
        <v>289</v>
      </c>
      <c r="E3973" t="s">
        <v>90</v>
      </c>
      <c r="F3973" t="s">
        <v>107</v>
      </c>
      <c r="M3973" t="b">
        <v>1</v>
      </c>
      <c r="N3973" t="b">
        <v>1</v>
      </c>
      <c r="O3973" t="str">
        <f>_xlfn.XLOOKUP(WB_cost[[#This Row],[Склад]]&amp;WB_cost[[#This Row],[Тип поставки]],StatTbl[Join],StatTbl[Status])</f>
        <v>Игнорируем</v>
      </c>
    </row>
    <row r="3974" spans="4:15" x14ac:dyDescent="0.45">
      <c r="D3974" t="s">
        <v>353</v>
      </c>
      <c r="E3974" t="s">
        <v>90</v>
      </c>
      <c r="F3974" t="s">
        <v>107</v>
      </c>
      <c r="M3974" t="b">
        <v>1</v>
      </c>
      <c r="N3974" t="b">
        <v>1</v>
      </c>
      <c r="O3974" t="str">
        <f>_xlfn.XLOOKUP(WB_cost[[#This Row],[Склад]]&amp;WB_cost[[#This Row],[Тип поставки]],StatTbl[Join],StatTbl[Status])</f>
        <v>Игнорируем</v>
      </c>
    </row>
    <row r="3975" spans="4:15" x14ac:dyDescent="0.45">
      <c r="D3975" t="s">
        <v>354</v>
      </c>
      <c r="E3975" t="s">
        <v>90</v>
      </c>
      <c r="F3975" t="s">
        <v>107</v>
      </c>
      <c r="M3975" t="b">
        <v>1</v>
      </c>
      <c r="N3975" t="b">
        <v>1</v>
      </c>
      <c r="O3975" t="str">
        <f>_xlfn.XLOOKUP(WB_cost[[#This Row],[Склад]]&amp;WB_cost[[#This Row],[Тип поставки]],StatTbl[Join],StatTbl[Status])</f>
        <v>Игнорируем</v>
      </c>
    </row>
    <row r="3976" spans="4:15" x14ac:dyDescent="0.45">
      <c r="D3976" t="s">
        <v>357</v>
      </c>
      <c r="E3976" t="s">
        <v>90</v>
      </c>
      <c r="F3976" t="s">
        <v>107</v>
      </c>
      <c r="M3976" t="b">
        <v>1</v>
      </c>
      <c r="N3976" t="b">
        <v>1</v>
      </c>
      <c r="O3976" t="str">
        <f>_xlfn.XLOOKUP(WB_cost[[#This Row],[Склад]]&amp;WB_cost[[#This Row],[Тип поставки]],StatTbl[Join],StatTbl[Status])</f>
        <v>Игнорируем</v>
      </c>
    </row>
    <row r="3977" spans="4:15" x14ac:dyDescent="0.45">
      <c r="D3977" t="s">
        <v>358</v>
      </c>
      <c r="E3977" t="s">
        <v>90</v>
      </c>
      <c r="F3977" t="s">
        <v>107</v>
      </c>
      <c r="M3977" t="b">
        <v>1</v>
      </c>
      <c r="N3977" t="b">
        <v>1</v>
      </c>
      <c r="O3977" t="str">
        <f>_xlfn.XLOOKUP(WB_cost[[#This Row],[Склад]]&amp;WB_cost[[#This Row],[Тип поставки]],StatTbl[Join],StatTbl[Status])</f>
        <v>Игнорируем</v>
      </c>
    </row>
    <row r="3978" spans="4:15" x14ac:dyDescent="0.45">
      <c r="D3978" t="s">
        <v>359</v>
      </c>
      <c r="E3978" t="s">
        <v>90</v>
      </c>
      <c r="F3978" t="s">
        <v>107</v>
      </c>
      <c r="M3978" t="b">
        <v>1</v>
      </c>
      <c r="N3978" t="b">
        <v>1</v>
      </c>
      <c r="O3978" t="str">
        <f>_xlfn.XLOOKUP(WB_cost[[#This Row],[Склад]]&amp;WB_cost[[#This Row],[Тип поставки]],StatTbl[Join],StatTbl[Status])</f>
        <v>Игнорируем</v>
      </c>
    </row>
    <row r="3979" spans="4:15" x14ac:dyDescent="0.45">
      <c r="D3979" t="s">
        <v>260</v>
      </c>
      <c r="E3979" t="s">
        <v>90</v>
      </c>
      <c r="F3979" t="s">
        <v>108</v>
      </c>
      <c r="M3979" t="b">
        <v>0</v>
      </c>
      <c r="N3979" t="b">
        <v>1</v>
      </c>
      <c r="O3979" t="str">
        <f>_xlfn.XLOOKUP(WB_cost[[#This Row],[Склад]]&amp;WB_cost[[#This Row],[Тип поставки]],StatTbl[Join],StatTbl[Status])</f>
        <v>Игнорируем</v>
      </c>
    </row>
    <row r="3980" spans="4:15" x14ac:dyDescent="0.45">
      <c r="D3980" t="s">
        <v>261</v>
      </c>
      <c r="E3980" t="s">
        <v>90</v>
      </c>
      <c r="F3980" t="s">
        <v>108</v>
      </c>
      <c r="M3980" t="b">
        <v>0</v>
      </c>
      <c r="N3980" t="b">
        <v>1</v>
      </c>
      <c r="O3980" t="str">
        <f>_xlfn.XLOOKUP(WB_cost[[#This Row],[Склад]]&amp;WB_cost[[#This Row],[Тип поставки]],StatTbl[Join],StatTbl[Status])</f>
        <v>Игнорируем</v>
      </c>
    </row>
    <row r="3981" spans="4:15" x14ac:dyDescent="0.45">
      <c r="D3981" t="s">
        <v>262</v>
      </c>
      <c r="E3981" t="s">
        <v>90</v>
      </c>
      <c r="F3981" t="s">
        <v>108</v>
      </c>
      <c r="M3981" t="b">
        <v>0</v>
      </c>
      <c r="N3981" t="b">
        <v>1</v>
      </c>
      <c r="O3981" t="str">
        <f>_xlfn.XLOOKUP(WB_cost[[#This Row],[Склад]]&amp;WB_cost[[#This Row],[Тип поставки]],StatTbl[Join],StatTbl[Status])</f>
        <v>Игнорируем</v>
      </c>
    </row>
    <row r="3982" spans="4:15" x14ac:dyDescent="0.45">
      <c r="D3982" t="s">
        <v>263</v>
      </c>
      <c r="E3982" t="s">
        <v>90</v>
      </c>
      <c r="F3982" t="s">
        <v>108</v>
      </c>
      <c r="M3982" t="b">
        <v>0</v>
      </c>
      <c r="N3982" t="b">
        <v>1</v>
      </c>
      <c r="O3982" t="str">
        <f>_xlfn.XLOOKUP(WB_cost[[#This Row],[Склад]]&amp;WB_cost[[#This Row],[Тип поставки]],StatTbl[Join],StatTbl[Status])</f>
        <v>Игнорируем</v>
      </c>
    </row>
    <row r="3983" spans="4:15" x14ac:dyDescent="0.45">
      <c r="D3983" t="s">
        <v>264</v>
      </c>
      <c r="E3983" t="s">
        <v>90</v>
      </c>
      <c r="F3983" t="s">
        <v>108</v>
      </c>
      <c r="M3983" t="b">
        <v>0</v>
      </c>
      <c r="N3983" t="b">
        <v>1</v>
      </c>
      <c r="O3983" t="str">
        <f>_xlfn.XLOOKUP(WB_cost[[#This Row],[Склад]]&amp;WB_cost[[#This Row],[Тип поставки]],StatTbl[Join],StatTbl[Status])</f>
        <v>Игнорируем</v>
      </c>
    </row>
    <row r="3984" spans="4:15" x14ac:dyDescent="0.45">
      <c r="D3984" t="s">
        <v>285</v>
      </c>
      <c r="E3984" t="s">
        <v>90</v>
      </c>
      <c r="F3984" t="s">
        <v>108</v>
      </c>
      <c r="M3984" t="b">
        <v>0</v>
      </c>
      <c r="N3984" t="b">
        <v>1</v>
      </c>
      <c r="O3984" t="str">
        <f>_xlfn.XLOOKUP(WB_cost[[#This Row],[Склад]]&amp;WB_cost[[#This Row],[Тип поставки]],StatTbl[Join],StatTbl[Status])</f>
        <v>Игнорируем</v>
      </c>
    </row>
    <row r="3985" spans="4:15" x14ac:dyDescent="0.45">
      <c r="D3985" t="s">
        <v>286</v>
      </c>
      <c r="E3985" t="s">
        <v>90</v>
      </c>
      <c r="F3985" t="s">
        <v>108</v>
      </c>
      <c r="M3985" t="b">
        <v>0</v>
      </c>
      <c r="N3985" t="b">
        <v>1</v>
      </c>
      <c r="O3985" t="str">
        <f>_xlfn.XLOOKUP(WB_cost[[#This Row],[Склад]]&amp;WB_cost[[#This Row],[Тип поставки]],StatTbl[Join],StatTbl[Status])</f>
        <v>Игнорируем</v>
      </c>
    </row>
    <row r="3986" spans="4:15" x14ac:dyDescent="0.45">
      <c r="D3986" t="s">
        <v>287</v>
      </c>
      <c r="E3986" t="s">
        <v>90</v>
      </c>
      <c r="F3986" t="s">
        <v>108</v>
      </c>
      <c r="M3986" t="b">
        <v>0</v>
      </c>
      <c r="N3986" t="b">
        <v>1</v>
      </c>
      <c r="O3986" t="str">
        <f>_xlfn.XLOOKUP(WB_cost[[#This Row],[Склад]]&amp;WB_cost[[#This Row],[Тип поставки]],StatTbl[Join],StatTbl[Status])</f>
        <v>Игнорируем</v>
      </c>
    </row>
    <row r="3987" spans="4:15" x14ac:dyDescent="0.45">
      <c r="D3987" t="s">
        <v>288</v>
      </c>
      <c r="E3987" t="s">
        <v>90</v>
      </c>
      <c r="F3987" t="s">
        <v>108</v>
      </c>
      <c r="M3987" t="b">
        <v>0</v>
      </c>
      <c r="N3987" t="b">
        <v>1</v>
      </c>
      <c r="O3987" t="str">
        <f>_xlfn.XLOOKUP(WB_cost[[#This Row],[Склад]]&amp;WB_cost[[#This Row],[Тип поставки]],StatTbl[Join],StatTbl[Status])</f>
        <v>Игнорируем</v>
      </c>
    </row>
    <row r="3988" spans="4:15" x14ac:dyDescent="0.45">
      <c r="D3988" t="s">
        <v>289</v>
      </c>
      <c r="E3988" t="s">
        <v>90</v>
      </c>
      <c r="F3988" t="s">
        <v>108</v>
      </c>
      <c r="M3988" t="b">
        <v>0</v>
      </c>
      <c r="N3988" t="b">
        <v>1</v>
      </c>
      <c r="O3988" t="str">
        <f>_xlfn.XLOOKUP(WB_cost[[#This Row],[Склад]]&amp;WB_cost[[#This Row],[Тип поставки]],StatTbl[Join],StatTbl[Status])</f>
        <v>Игнорируем</v>
      </c>
    </row>
    <row r="3989" spans="4:15" x14ac:dyDescent="0.45">
      <c r="D3989" t="s">
        <v>353</v>
      </c>
      <c r="E3989" t="s">
        <v>90</v>
      </c>
      <c r="F3989" t="s">
        <v>108</v>
      </c>
      <c r="M3989" t="b">
        <v>0</v>
      </c>
      <c r="N3989" t="b">
        <v>1</v>
      </c>
      <c r="O3989" t="str">
        <f>_xlfn.XLOOKUP(WB_cost[[#This Row],[Склад]]&amp;WB_cost[[#This Row],[Тип поставки]],StatTbl[Join],StatTbl[Status])</f>
        <v>Игнорируем</v>
      </c>
    </row>
    <row r="3990" spans="4:15" x14ac:dyDescent="0.45">
      <c r="D3990" t="s">
        <v>354</v>
      </c>
      <c r="E3990" t="s">
        <v>90</v>
      </c>
      <c r="F3990" t="s">
        <v>108</v>
      </c>
      <c r="M3990" t="b">
        <v>0</v>
      </c>
      <c r="N3990" t="b">
        <v>1</v>
      </c>
      <c r="O3990" t="str">
        <f>_xlfn.XLOOKUP(WB_cost[[#This Row],[Склад]]&amp;WB_cost[[#This Row],[Тип поставки]],StatTbl[Join],StatTbl[Status])</f>
        <v>Игнорируем</v>
      </c>
    </row>
    <row r="3991" spans="4:15" x14ac:dyDescent="0.45">
      <c r="D3991" t="s">
        <v>357</v>
      </c>
      <c r="E3991" t="s">
        <v>90</v>
      </c>
      <c r="F3991" t="s">
        <v>108</v>
      </c>
      <c r="M3991" t="b">
        <v>0</v>
      </c>
      <c r="N3991" t="b">
        <v>1</v>
      </c>
      <c r="O3991" t="str">
        <f>_xlfn.XLOOKUP(WB_cost[[#This Row],[Склад]]&amp;WB_cost[[#This Row],[Тип поставки]],StatTbl[Join],StatTbl[Status])</f>
        <v>Игнорируем</v>
      </c>
    </row>
    <row r="3992" spans="4:15" x14ac:dyDescent="0.45">
      <c r="D3992" t="s">
        <v>358</v>
      </c>
      <c r="E3992" t="s">
        <v>90</v>
      </c>
      <c r="F3992" t="s">
        <v>108</v>
      </c>
      <c r="M3992" t="b">
        <v>0</v>
      </c>
      <c r="N3992" t="b">
        <v>1</v>
      </c>
      <c r="O3992" t="str">
        <f>_xlfn.XLOOKUP(WB_cost[[#This Row],[Склад]]&amp;WB_cost[[#This Row],[Тип поставки]],StatTbl[Join],StatTbl[Status])</f>
        <v>Игнорируем</v>
      </c>
    </row>
    <row r="3993" spans="4:15" x14ac:dyDescent="0.45">
      <c r="D3993" t="s">
        <v>359</v>
      </c>
      <c r="E3993" t="s">
        <v>90</v>
      </c>
      <c r="F3993" t="s">
        <v>108</v>
      </c>
      <c r="M3993" t="b">
        <v>0</v>
      </c>
      <c r="N3993" t="b">
        <v>1</v>
      </c>
      <c r="O3993" t="str">
        <f>_xlfn.XLOOKUP(WB_cost[[#This Row],[Склад]]&amp;WB_cost[[#This Row],[Тип поставки]],StatTbl[Join],StatTbl[Status])</f>
        <v>Игнорируем</v>
      </c>
    </row>
    <row r="3994" spans="4:15" x14ac:dyDescent="0.45">
      <c r="D3994" t="s">
        <v>260</v>
      </c>
      <c r="E3994" t="s">
        <v>90</v>
      </c>
      <c r="F3994" t="s">
        <v>6</v>
      </c>
      <c r="M3994" t="b">
        <v>0</v>
      </c>
      <c r="N3994" t="b">
        <v>1</v>
      </c>
      <c r="O3994" t="str">
        <f>_xlfn.XLOOKUP(WB_cost[[#This Row],[Склад]]&amp;WB_cost[[#This Row],[Тип поставки]],StatTbl[Join],StatTbl[Status])</f>
        <v>Игнорируем</v>
      </c>
    </row>
    <row r="3995" spans="4:15" x14ac:dyDescent="0.45">
      <c r="D3995" t="s">
        <v>261</v>
      </c>
      <c r="E3995" t="s">
        <v>90</v>
      </c>
      <c r="F3995" t="s">
        <v>6</v>
      </c>
      <c r="M3995" t="b">
        <v>0</v>
      </c>
      <c r="N3995" t="b">
        <v>1</v>
      </c>
      <c r="O3995" t="str">
        <f>_xlfn.XLOOKUP(WB_cost[[#This Row],[Склад]]&amp;WB_cost[[#This Row],[Тип поставки]],StatTbl[Join],StatTbl[Status])</f>
        <v>Игнорируем</v>
      </c>
    </row>
    <row r="3996" spans="4:15" x14ac:dyDescent="0.45">
      <c r="D3996" t="s">
        <v>262</v>
      </c>
      <c r="E3996" t="s">
        <v>90</v>
      </c>
      <c r="F3996" t="s">
        <v>6</v>
      </c>
      <c r="M3996" t="b">
        <v>0</v>
      </c>
      <c r="N3996" t="b">
        <v>1</v>
      </c>
      <c r="O3996" t="str">
        <f>_xlfn.XLOOKUP(WB_cost[[#This Row],[Склад]]&amp;WB_cost[[#This Row],[Тип поставки]],StatTbl[Join],StatTbl[Status])</f>
        <v>Игнорируем</v>
      </c>
    </row>
    <row r="3997" spans="4:15" x14ac:dyDescent="0.45">
      <c r="D3997" t="s">
        <v>263</v>
      </c>
      <c r="E3997" t="s">
        <v>90</v>
      </c>
      <c r="F3997" t="s">
        <v>6</v>
      </c>
      <c r="M3997" t="b">
        <v>0</v>
      </c>
      <c r="N3997" t="b">
        <v>1</v>
      </c>
      <c r="O3997" t="str">
        <f>_xlfn.XLOOKUP(WB_cost[[#This Row],[Склад]]&amp;WB_cost[[#This Row],[Тип поставки]],StatTbl[Join],StatTbl[Status])</f>
        <v>Игнорируем</v>
      </c>
    </row>
    <row r="3998" spans="4:15" x14ac:dyDescent="0.45">
      <c r="D3998" t="s">
        <v>264</v>
      </c>
      <c r="E3998" t="s">
        <v>90</v>
      </c>
      <c r="F3998" t="s">
        <v>6</v>
      </c>
      <c r="M3998" t="b">
        <v>0</v>
      </c>
      <c r="N3998" t="b">
        <v>1</v>
      </c>
      <c r="O3998" t="str">
        <f>_xlfn.XLOOKUP(WB_cost[[#This Row],[Склад]]&amp;WB_cost[[#This Row],[Тип поставки]],StatTbl[Join],StatTbl[Status])</f>
        <v>Игнорируем</v>
      </c>
    </row>
    <row r="3999" spans="4:15" x14ac:dyDescent="0.45">
      <c r="D3999" t="s">
        <v>285</v>
      </c>
      <c r="E3999" t="s">
        <v>90</v>
      </c>
      <c r="F3999" t="s">
        <v>6</v>
      </c>
      <c r="M3999" t="b">
        <v>0</v>
      </c>
      <c r="N3999" t="b">
        <v>1</v>
      </c>
      <c r="O3999" t="str">
        <f>_xlfn.XLOOKUP(WB_cost[[#This Row],[Склад]]&amp;WB_cost[[#This Row],[Тип поставки]],StatTbl[Join],StatTbl[Status])</f>
        <v>Игнорируем</v>
      </c>
    </row>
    <row r="4000" spans="4:15" x14ac:dyDescent="0.45">
      <c r="D4000" t="s">
        <v>286</v>
      </c>
      <c r="E4000" t="s">
        <v>90</v>
      </c>
      <c r="F4000" t="s">
        <v>6</v>
      </c>
      <c r="M4000" t="b">
        <v>0</v>
      </c>
      <c r="N4000" t="b">
        <v>1</v>
      </c>
      <c r="O4000" t="str">
        <f>_xlfn.XLOOKUP(WB_cost[[#This Row],[Склад]]&amp;WB_cost[[#This Row],[Тип поставки]],StatTbl[Join],StatTbl[Status])</f>
        <v>Игнорируем</v>
      </c>
    </row>
    <row r="4001" spans="4:15" x14ac:dyDescent="0.45">
      <c r="D4001" t="s">
        <v>287</v>
      </c>
      <c r="E4001" t="s">
        <v>90</v>
      </c>
      <c r="F4001" t="s">
        <v>6</v>
      </c>
      <c r="M4001" t="b">
        <v>0</v>
      </c>
      <c r="N4001" t="b">
        <v>1</v>
      </c>
      <c r="O4001" t="str">
        <f>_xlfn.XLOOKUP(WB_cost[[#This Row],[Склад]]&amp;WB_cost[[#This Row],[Тип поставки]],StatTbl[Join],StatTbl[Status])</f>
        <v>Игнорируем</v>
      </c>
    </row>
    <row r="4002" spans="4:15" x14ac:dyDescent="0.45">
      <c r="D4002" t="s">
        <v>288</v>
      </c>
      <c r="E4002" t="s">
        <v>90</v>
      </c>
      <c r="F4002" t="s">
        <v>6</v>
      </c>
      <c r="M4002" t="b">
        <v>0</v>
      </c>
      <c r="N4002" t="b">
        <v>1</v>
      </c>
      <c r="O4002" t="str">
        <f>_xlfn.XLOOKUP(WB_cost[[#This Row],[Склад]]&amp;WB_cost[[#This Row],[Тип поставки]],StatTbl[Join],StatTbl[Status])</f>
        <v>Игнорируем</v>
      </c>
    </row>
    <row r="4003" spans="4:15" x14ac:dyDescent="0.45">
      <c r="D4003" t="s">
        <v>289</v>
      </c>
      <c r="E4003" t="s">
        <v>90</v>
      </c>
      <c r="F4003" t="s">
        <v>6</v>
      </c>
      <c r="M4003" t="b">
        <v>0</v>
      </c>
      <c r="N4003" t="b">
        <v>1</v>
      </c>
      <c r="O4003" t="str">
        <f>_xlfn.XLOOKUP(WB_cost[[#This Row],[Склад]]&amp;WB_cost[[#This Row],[Тип поставки]],StatTbl[Join],StatTbl[Status])</f>
        <v>Игнорируем</v>
      </c>
    </row>
    <row r="4004" spans="4:15" x14ac:dyDescent="0.45">
      <c r="D4004" t="s">
        <v>353</v>
      </c>
      <c r="E4004" t="s">
        <v>90</v>
      </c>
      <c r="F4004" t="s">
        <v>6</v>
      </c>
      <c r="M4004" t="b">
        <v>0</v>
      </c>
      <c r="N4004" t="b">
        <v>1</v>
      </c>
      <c r="O4004" t="str">
        <f>_xlfn.XLOOKUP(WB_cost[[#This Row],[Склад]]&amp;WB_cost[[#This Row],[Тип поставки]],StatTbl[Join],StatTbl[Status])</f>
        <v>Игнорируем</v>
      </c>
    </row>
    <row r="4005" spans="4:15" x14ac:dyDescent="0.45">
      <c r="D4005" t="s">
        <v>354</v>
      </c>
      <c r="E4005" t="s">
        <v>90</v>
      </c>
      <c r="F4005" t="s">
        <v>6</v>
      </c>
      <c r="M4005" t="b">
        <v>0</v>
      </c>
      <c r="N4005" t="b">
        <v>1</v>
      </c>
      <c r="O4005" t="str">
        <f>_xlfn.XLOOKUP(WB_cost[[#This Row],[Склад]]&amp;WB_cost[[#This Row],[Тип поставки]],StatTbl[Join],StatTbl[Status])</f>
        <v>Игнорируем</v>
      </c>
    </row>
    <row r="4006" spans="4:15" x14ac:dyDescent="0.45">
      <c r="D4006" t="s">
        <v>357</v>
      </c>
      <c r="E4006" t="s">
        <v>90</v>
      </c>
      <c r="F4006" t="s">
        <v>6</v>
      </c>
      <c r="M4006" t="b">
        <v>0</v>
      </c>
      <c r="N4006" t="b">
        <v>1</v>
      </c>
      <c r="O4006" t="str">
        <f>_xlfn.XLOOKUP(WB_cost[[#This Row],[Склад]]&amp;WB_cost[[#This Row],[Тип поставки]],StatTbl[Join],StatTbl[Status])</f>
        <v>Игнорируем</v>
      </c>
    </row>
    <row r="4007" spans="4:15" x14ac:dyDescent="0.45">
      <c r="D4007" t="s">
        <v>358</v>
      </c>
      <c r="E4007" t="s">
        <v>90</v>
      </c>
      <c r="F4007" t="s">
        <v>6</v>
      </c>
      <c r="M4007" t="b">
        <v>0</v>
      </c>
      <c r="N4007" t="b">
        <v>1</v>
      </c>
      <c r="O4007" t="str">
        <f>_xlfn.XLOOKUP(WB_cost[[#This Row],[Склад]]&amp;WB_cost[[#This Row],[Тип поставки]],StatTbl[Join],StatTbl[Status])</f>
        <v>Игнорируем</v>
      </c>
    </row>
    <row r="4008" spans="4:15" x14ac:dyDescent="0.45">
      <c r="D4008" t="s">
        <v>359</v>
      </c>
      <c r="E4008" t="s">
        <v>90</v>
      </c>
      <c r="F4008" t="s">
        <v>6</v>
      </c>
      <c r="M4008" t="b">
        <v>0</v>
      </c>
      <c r="N4008" t="b">
        <v>1</v>
      </c>
      <c r="O4008" t="str">
        <f>_xlfn.XLOOKUP(WB_cost[[#This Row],[Склад]]&amp;WB_cost[[#This Row],[Тип поставки]],StatTbl[Join],StatTbl[Status])</f>
        <v>Игнорируем</v>
      </c>
    </row>
    <row r="4009" spans="4:15" x14ac:dyDescent="0.45">
      <c r="D4009" t="s">
        <v>260</v>
      </c>
      <c r="E4009" t="s">
        <v>91</v>
      </c>
      <c r="F4009" t="s">
        <v>107</v>
      </c>
      <c r="M4009" t="b">
        <v>1</v>
      </c>
      <c r="N4009" t="b">
        <v>1</v>
      </c>
      <c r="O4009" t="str">
        <f>_xlfn.XLOOKUP(WB_cost[[#This Row],[Склад]]&amp;WB_cost[[#This Row],[Тип поставки]],StatTbl[Join],StatTbl[Status])</f>
        <v>Игнорируем</v>
      </c>
    </row>
    <row r="4010" spans="4:15" x14ac:dyDescent="0.45">
      <c r="D4010" t="s">
        <v>261</v>
      </c>
      <c r="E4010" t="s">
        <v>91</v>
      </c>
      <c r="F4010" t="s">
        <v>107</v>
      </c>
      <c r="M4010" t="b">
        <v>1</v>
      </c>
      <c r="N4010" t="b">
        <v>1</v>
      </c>
      <c r="O4010" t="str">
        <f>_xlfn.XLOOKUP(WB_cost[[#This Row],[Склад]]&amp;WB_cost[[#This Row],[Тип поставки]],StatTbl[Join],StatTbl[Status])</f>
        <v>Игнорируем</v>
      </c>
    </row>
    <row r="4011" spans="4:15" x14ac:dyDescent="0.45">
      <c r="D4011" t="s">
        <v>262</v>
      </c>
      <c r="E4011" t="s">
        <v>91</v>
      </c>
      <c r="F4011" t="s">
        <v>107</v>
      </c>
      <c r="M4011" t="b">
        <v>1</v>
      </c>
      <c r="N4011" t="b">
        <v>1</v>
      </c>
      <c r="O4011" t="str">
        <f>_xlfn.XLOOKUP(WB_cost[[#This Row],[Склад]]&amp;WB_cost[[#This Row],[Тип поставки]],StatTbl[Join],StatTbl[Status])</f>
        <v>Игнорируем</v>
      </c>
    </row>
    <row r="4012" spans="4:15" x14ac:dyDescent="0.45">
      <c r="D4012" t="s">
        <v>263</v>
      </c>
      <c r="E4012" t="s">
        <v>91</v>
      </c>
      <c r="F4012" t="s">
        <v>107</v>
      </c>
      <c r="M4012" t="b">
        <v>1</v>
      </c>
      <c r="N4012" t="b">
        <v>1</v>
      </c>
      <c r="O4012" t="str">
        <f>_xlfn.XLOOKUP(WB_cost[[#This Row],[Склад]]&amp;WB_cost[[#This Row],[Тип поставки]],StatTbl[Join],StatTbl[Status])</f>
        <v>Игнорируем</v>
      </c>
    </row>
    <row r="4013" spans="4:15" x14ac:dyDescent="0.45">
      <c r="D4013" t="s">
        <v>264</v>
      </c>
      <c r="E4013" t="s">
        <v>91</v>
      </c>
      <c r="F4013" t="s">
        <v>107</v>
      </c>
      <c r="M4013" t="b">
        <v>1</v>
      </c>
      <c r="N4013" t="b">
        <v>1</v>
      </c>
      <c r="O4013" t="str">
        <f>_xlfn.XLOOKUP(WB_cost[[#This Row],[Склад]]&amp;WB_cost[[#This Row],[Тип поставки]],StatTbl[Join],StatTbl[Status])</f>
        <v>Игнорируем</v>
      </c>
    </row>
    <row r="4014" spans="4:15" x14ac:dyDescent="0.45">
      <c r="D4014" t="s">
        <v>285</v>
      </c>
      <c r="E4014" t="s">
        <v>91</v>
      </c>
      <c r="F4014" t="s">
        <v>107</v>
      </c>
      <c r="M4014" t="b">
        <v>1</v>
      </c>
      <c r="N4014" t="b">
        <v>1</v>
      </c>
      <c r="O4014" t="str">
        <f>_xlfn.XLOOKUP(WB_cost[[#This Row],[Склад]]&amp;WB_cost[[#This Row],[Тип поставки]],StatTbl[Join],StatTbl[Status])</f>
        <v>Игнорируем</v>
      </c>
    </row>
    <row r="4015" spans="4:15" x14ac:dyDescent="0.45">
      <c r="D4015" t="s">
        <v>286</v>
      </c>
      <c r="E4015" t="s">
        <v>91</v>
      </c>
      <c r="F4015" t="s">
        <v>107</v>
      </c>
      <c r="M4015" t="b">
        <v>1</v>
      </c>
      <c r="N4015" t="b">
        <v>1</v>
      </c>
      <c r="O4015" t="str">
        <f>_xlfn.XLOOKUP(WB_cost[[#This Row],[Склад]]&amp;WB_cost[[#This Row],[Тип поставки]],StatTbl[Join],StatTbl[Status])</f>
        <v>Игнорируем</v>
      </c>
    </row>
    <row r="4016" spans="4:15" x14ac:dyDescent="0.45">
      <c r="D4016" t="s">
        <v>287</v>
      </c>
      <c r="E4016" t="s">
        <v>91</v>
      </c>
      <c r="F4016" t="s">
        <v>107</v>
      </c>
      <c r="M4016" t="b">
        <v>1</v>
      </c>
      <c r="N4016" t="b">
        <v>1</v>
      </c>
      <c r="O4016" t="str">
        <f>_xlfn.XLOOKUP(WB_cost[[#This Row],[Склад]]&amp;WB_cost[[#This Row],[Тип поставки]],StatTbl[Join],StatTbl[Status])</f>
        <v>Игнорируем</v>
      </c>
    </row>
    <row r="4017" spans="4:15" x14ac:dyDescent="0.45">
      <c r="D4017" t="s">
        <v>288</v>
      </c>
      <c r="E4017" t="s">
        <v>91</v>
      </c>
      <c r="F4017" t="s">
        <v>107</v>
      </c>
      <c r="M4017" t="b">
        <v>1</v>
      </c>
      <c r="N4017" t="b">
        <v>1</v>
      </c>
      <c r="O4017" t="str">
        <f>_xlfn.XLOOKUP(WB_cost[[#This Row],[Склад]]&amp;WB_cost[[#This Row],[Тип поставки]],StatTbl[Join],StatTbl[Status])</f>
        <v>Игнорируем</v>
      </c>
    </row>
    <row r="4018" spans="4:15" x14ac:dyDescent="0.45">
      <c r="D4018" t="s">
        <v>289</v>
      </c>
      <c r="E4018" t="s">
        <v>91</v>
      </c>
      <c r="F4018" t="s">
        <v>107</v>
      </c>
      <c r="M4018" t="b">
        <v>1</v>
      </c>
      <c r="N4018" t="b">
        <v>1</v>
      </c>
      <c r="O4018" t="str">
        <f>_xlfn.XLOOKUP(WB_cost[[#This Row],[Склад]]&amp;WB_cost[[#This Row],[Тип поставки]],StatTbl[Join],StatTbl[Status])</f>
        <v>Игнорируем</v>
      </c>
    </row>
    <row r="4019" spans="4:15" x14ac:dyDescent="0.45">
      <c r="D4019" t="s">
        <v>353</v>
      </c>
      <c r="E4019" t="s">
        <v>91</v>
      </c>
      <c r="F4019" t="s">
        <v>107</v>
      </c>
      <c r="M4019" t="b">
        <v>1</v>
      </c>
      <c r="N4019" t="b">
        <v>1</v>
      </c>
      <c r="O4019" t="str">
        <f>_xlfn.XLOOKUP(WB_cost[[#This Row],[Склад]]&amp;WB_cost[[#This Row],[Тип поставки]],StatTbl[Join],StatTbl[Status])</f>
        <v>Игнорируем</v>
      </c>
    </row>
    <row r="4020" spans="4:15" x14ac:dyDescent="0.45">
      <c r="D4020" t="s">
        <v>354</v>
      </c>
      <c r="E4020" t="s">
        <v>91</v>
      </c>
      <c r="F4020" t="s">
        <v>107</v>
      </c>
      <c r="M4020" t="b">
        <v>1</v>
      </c>
      <c r="N4020" t="b">
        <v>1</v>
      </c>
      <c r="O4020" t="str">
        <f>_xlfn.XLOOKUP(WB_cost[[#This Row],[Склад]]&amp;WB_cost[[#This Row],[Тип поставки]],StatTbl[Join],StatTbl[Status])</f>
        <v>Игнорируем</v>
      </c>
    </row>
    <row r="4021" spans="4:15" x14ac:dyDescent="0.45">
      <c r="D4021" t="s">
        <v>357</v>
      </c>
      <c r="E4021" t="s">
        <v>91</v>
      </c>
      <c r="F4021" t="s">
        <v>107</v>
      </c>
      <c r="M4021" t="b">
        <v>1</v>
      </c>
      <c r="N4021" t="b">
        <v>1</v>
      </c>
      <c r="O4021" t="str">
        <f>_xlfn.XLOOKUP(WB_cost[[#This Row],[Склад]]&amp;WB_cost[[#This Row],[Тип поставки]],StatTbl[Join],StatTbl[Status])</f>
        <v>Игнорируем</v>
      </c>
    </row>
    <row r="4022" spans="4:15" x14ac:dyDescent="0.45">
      <c r="D4022" t="s">
        <v>358</v>
      </c>
      <c r="E4022" t="s">
        <v>91</v>
      </c>
      <c r="F4022" t="s">
        <v>107</v>
      </c>
      <c r="M4022" t="b">
        <v>1</v>
      </c>
      <c r="N4022" t="b">
        <v>1</v>
      </c>
      <c r="O4022" t="str">
        <f>_xlfn.XLOOKUP(WB_cost[[#This Row],[Склад]]&amp;WB_cost[[#This Row],[Тип поставки]],StatTbl[Join],StatTbl[Status])</f>
        <v>Игнорируем</v>
      </c>
    </row>
    <row r="4023" spans="4:15" x14ac:dyDescent="0.45">
      <c r="D4023" t="s">
        <v>359</v>
      </c>
      <c r="E4023" t="s">
        <v>91</v>
      </c>
      <c r="F4023" t="s">
        <v>107</v>
      </c>
      <c r="M4023" t="b">
        <v>1</v>
      </c>
      <c r="N4023" t="b">
        <v>1</v>
      </c>
      <c r="O4023" t="str">
        <f>_xlfn.XLOOKUP(WB_cost[[#This Row],[Склад]]&amp;WB_cost[[#This Row],[Тип поставки]],StatTbl[Join],StatTbl[Status])</f>
        <v>Игнорируем</v>
      </c>
    </row>
    <row r="4024" spans="4:15" x14ac:dyDescent="0.45">
      <c r="D4024" t="s">
        <v>260</v>
      </c>
      <c r="E4024" t="s">
        <v>91</v>
      </c>
      <c r="F4024" t="s">
        <v>108</v>
      </c>
      <c r="M4024" t="b">
        <v>0</v>
      </c>
      <c r="N4024" t="b">
        <v>1</v>
      </c>
      <c r="O4024" t="str">
        <f>_xlfn.XLOOKUP(WB_cost[[#This Row],[Склад]]&amp;WB_cost[[#This Row],[Тип поставки]],StatTbl[Join],StatTbl[Status])</f>
        <v>Игнорируем</v>
      </c>
    </row>
    <row r="4025" spans="4:15" x14ac:dyDescent="0.45">
      <c r="D4025" t="s">
        <v>261</v>
      </c>
      <c r="E4025" t="s">
        <v>91</v>
      </c>
      <c r="F4025" t="s">
        <v>108</v>
      </c>
      <c r="M4025" t="b">
        <v>0</v>
      </c>
      <c r="N4025" t="b">
        <v>1</v>
      </c>
      <c r="O4025" t="str">
        <f>_xlfn.XLOOKUP(WB_cost[[#This Row],[Склад]]&amp;WB_cost[[#This Row],[Тип поставки]],StatTbl[Join],StatTbl[Status])</f>
        <v>Игнорируем</v>
      </c>
    </row>
    <row r="4026" spans="4:15" x14ac:dyDescent="0.45">
      <c r="D4026" t="s">
        <v>262</v>
      </c>
      <c r="E4026" t="s">
        <v>91</v>
      </c>
      <c r="F4026" t="s">
        <v>108</v>
      </c>
      <c r="M4026" t="b">
        <v>0</v>
      </c>
      <c r="N4026" t="b">
        <v>1</v>
      </c>
      <c r="O4026" t="str">
        <f>_xlfn.XLOOKUP(WB_cost[[#This Row],[Склад]]&amp;WB_cost[[#This Row],[Тип поставки]],StatTbl[Join],StatTbl[Status])</f>
        <v>Игнорируем</v>
      </c>
    </row>
    <row r="4027" spans="4:15" x14ac:dyDescent="0.45">
      <c r="D4027" t="s">
        <v>263</v>
      </c>
      <c r="E4027" t="s">
        <v>91</v>
      </c>
      <c r="F4027" t="s">
        <v>108</v>
      </c>
      <c r="M4027" t="b">
        <v>0</v>
      </c>
      <c r="N4027" t="b">
        <v>1</v>
      </c>
      <c r="O4027" t="str">
        <f>_xlfn.XLOOKUP(WB_cost[[#This Row],[Склад]]&amp;WB_cost[[#This Row],[Тип поставки]],StatTbl[Join],StatTbl[Status])</f>
        <v>Игнорируем</v>
      </c>
    </row>
    <row r="4028" spans="4:15" x14ac:dyDescent="0.45">
      <c r="D4028" t="s">
        <v>264</v>
      </c>
      <c r="E4028" t="s">
        <v>91</v>
      </c>
      <c r="F4028" t="s">
        <v>108</v>
      </c>
      <c r="M4028" t="b">
        <v>0</v>
      </c>
      <c r="N4028" t="b">
        <v>1</v>
      </c>
      <c r="O4028" t="str">
        <f>_xlfn.XLOOKUP(WB_cost[[#This Row],[Склад]]&amp;WB_cost[[#This Row],[Тип поставки]],StatTbl[Join],StatTbl[Status])</f>
        <v>Игнорируем</v>
      </c>
    </row>
    <row r="4029" spans="4:15" x14ac:dyDescent="0.45">
      <c r="D4029" t="s">
        <v>285</v>
      </c>
      <c r="E4029" t="s">
        <v>91</v>
      </c>
      <c r="F4029" t="s">
        <v>108</v>
      </c>
      <c r="M4029" t="b">
        <v>0</v>
      </c>
      <c r="N4029" t="b">
        <v>1</v>
      </c>
      <c r="O4029" t="str">
        <f>_xlfn.XLOOKUP(WB_cost[[#This Row],[Склад]]&amp;WB_cost[[#This Row],[Тип поставки]],StatTbl[Join],StatTbl[Status])</f>
        <v>Игнорируем</v>
      </c>
    </row>
    <row r="4030" spans="4:15" x14ac:dyDescent="0.45">
      <c r="D4030" t="s">
        <v>286</v>
      </c>
      <c r="E4030" t="s">
        <v>91</v>
      </c>
      <c r="F4030" t="s">
        <v>108</v>
      </c>
      <c r="M4030" t="b">
        <v>0</v>
      </c>
      <c r="N4030" t="b">
        <v>1</v>
      </c>
      <c r="O4030" t="str">
        <f>_xlfn.XLOOKUP(WB_cost[[#This Row],[Склад]]&amp;WB_cost[[#This Row],[Тип поставки]],StatTbl[Join],StatTbl[Status])</f>
        <v>Игнорируем</v>
      </c>
    </row>
    <row r="4031" spans="4:15" x14ac:dyDescent="0.45">
      <c r="D4031" t="s">
        <v>287</v>
      </c>
      <c r="E4031" t="s">
        <v>91</v>
      </c>
      <c r="F4031" t="s">
        <v>108</v>
      </c>
      <c r="M4031" t="b">
        <v>0</v>
      </c>
      <c r="N4031" t="b">
        <v>1</v>
      </c>
      <c r="O4031" t="str">
        <f>_xlfn.XLOOKUP(WB_cost[[#This Row],[Склад]]&amp;WB_cost[[#This Row],[Тип поставки]],StatTbl[Join],StatTbl[Status])</f>
        <v>Игнорируем</v>
      </c>
    </row>
    <row r="4032" spans="4:15" x14ac:dyDescent="0.45">
      <c r="D4032" t="s">
        <v>288</v>
      </c>
      <c r="E4032" t="s">
        <v>91</v>
      </c>
      <c r="F4032" t="s">
        <v>108</v>
      </c>
      <c r="M4032" t="b">
        <v>0</v>
      </c>
      <c r="N4032" t="b">
        <v>1</v>
      </c>
      <c r="O4032" t="str">
        <f>_xlfn.XLOOKUP(WB_cost[[#This Row],[Склад]]&amp;WB_cost[[#This Row],[Тип поставки]],StatTbl[Join],StatTbl[Status])</f>
        <v>Игнорируем</v>
      </c>
    </row>
    <row r="4033" spans="4:15" x14ac:dyDescent="0.45">
      <c r="D4033" t="s">
        <v>289</v>
      </c>
      <c r="E4033" t="s">
        <v>91</v>
      </c>
      <c r="F4033" t="s">
        <v>108</v>
      </c>
      <c r="M4033" t="b">
        <v>0</v>
      </c>
      <c r="N4033" t="b">
        <v>1</v>
      </c>
      <c r="O4033" t="str">
        <f>_xlfn.XLOOKUP(WB_cost[[#This Row],[Склад]]&amp;WB_cost[[#This Row],[Тип поставки]],StatTbl[Join],StatTbl[Status])</f>
        <v>Игнорируем</v>
      </c>
    </row>
    <row r="4034" spans="4:15" x14ac:dyDescent="0.45">
      <c r="D4034" t="s">
        <v>353</v>
      </c>
      <c r="E4034" t="s">
        <v>91</v>
      </c>
      <c r="F4034" t="s">
        <v>108</v>
      </c>
      <c r="M4034" t="b">
        <v>0</v>
      </c>
      <c r="N4034" t="b">
        <v>1</v>
      </c>
      <c r="O4034" t="str">
        <f>_xlfn.XLOOKUP(WB_cost[[#This Row],[Склад]]&amp;WB_cost[[#This Row],[Тип поставки]],StatTbl[Join],StatTbl[Status])</f>
        <v>Игнорируем</v>
      </c>
    </row>
    <row r="4035" spans="4:15" x14ac:dyDescent="0.45">
      <c r="D4035" t="s">
        <v>354</v>
      </c>
      <c r="E4035" t="s">
        <v>91</v>
      </c>
      <c r="F4035" t="s">
        <v>108</v>
      </c>
      <c r="M4035" t="b">
        <v>0</v>
      </c>
      <c r="N4035" t="b">
        <v>1</v>
      </c>
      <c r="O4035" t="str">
        <f>_xlfn.XLOOKUP(WB_cost[[#This Row],[Склад]]&amp;WB_cost[[#This Row],[Тип поставки]],StatTbl[Join],StatTbl[Status])</f>
        <v>Игнорируем</v>
      </c>
    </row>
    <row r="4036" spans="4:15" x14ac:dyDescent="0.45">
      <c r="D4036" t="s">
        <v>357</v>
      </c>
      <c r="E4036" t="s">
        <v>91</v>
      </c>
      <c r="F4036" t="s">
        <v>108</v>
      </c>
      <c r="M4036" t="b">
        <v>0</v>
      </c>
      <c r="N4036" t="b">
        <v>1</v>
      </c>
      <c r="O4036" t="str">
        <f>_xlfn.XLOOKUP(WB_cost[[#This Row],[Склад]]&amp;WB_cost[[#This Row],[Тип поставки]],StatTbl[Join],StatTbl[Status])</f>
        <v>Игнорируем</v>
      </c>
    </row>
    <row r="4037" spans="4:15" x14ac:dyDescent="0.45">
      <c r="D4037" t="s">
        <v>358</v>
      </c>
      <c r="E4037" t="s">
        <v>91</v>
      </c>
      <c r="F4037" t="s">
        <v>108</v>
      </c>
      <c r="M4037" t="b">
        <v>0</v>
      </c>
      <c r="N4037" t="b">
        <v>1</v>
      </c>
      <c r="O4037" t="str">
        <f>_xlfn.XLOOKUP(WB_cost[[#This Row],[Склад]]&amp;WB_cost[[#This Row],[Тип поставки]],StatTbl[Join],StatTbl[Status])</f>
        <v>Игнорируем</v>
      </c>
    </row>
    <row r="4038" spans="4:15" x14ac:dyDescent="0.45">
      <c r="D4038" t="s">
        <v>359</v>
      </c>
      <c r="E4038" t="s">
        <v>91</v>
      </c>
      <c r="F4038" t="s">
        <v>108</v>
      </c>
      <c r="M4038" t="b">
        <v>0</v>
      </c>
      <c r="N4038" t="b">
        <v>1</v>
      </c>
      <c r="O4038" t="str">
        <f>_xlfn.XLOOKUP(WB_cost[[#This Row],[Склад]]&amp;WB_cost[[#This Row],[Тип поставки]],StatTbl[Join],StatTbl[Status])</f>
        <v>Игнорируем</v>
      </c>
    </row>
    <row r="4039" spans="4:15" x14ac:dyDescent="0.45">
      <c r="D4039" t="s">
        <v>260</v>
      </c>
      <c r="E4039" t="s">
        <v>91</v>
      </c>
      <c r="F4039" t="s">
        <v>6</v>
      </c>
      <c r="M4039" t="b">
        <v>0</v>
      </c>
      <c r="N4039" t="b">
        <v>1</v>
      </c>
      <c r="O4039" t="str">
        <f>_xlfn.XLOOKUP(WB_cost[[#This Row],[Склад]]&amp;WB_cost[[#This Row],[Тип поставки]],StatTbl[Join],StatTbl[Status])</f>
        <v>Игнорируем</v>
      </c>
    </row>
    <row r="4040" spans="4:15" x14ac:dyDescent="0.45">
      <c r="D4040" t="s">
        <v>261</v>
      </c>
      <c r="E4040" t="s">
        <v>91</v>
      </c>
      <c r="F4040" t="s">
        <v>6</v>
      </c>
      <c r="M4040" t="b">
        <v>0</v>
      </c>
      <c r="N4040" t="b">
        <v>1</v>
      </c>
      <c r="O4040" t="str">
        <f>_xlfn.XLOOKUP(WB_cost[[#This Row],[Склад]]&amp;WB_cost[[#This Row],[Тип поставки]],StatTbl[Join],StatTbl[Status])</f>
        <v>Игнорируем</v>
      </c>
    </row>
    <row r="4041" spans="4:15" x14ac:dyDescent="0.45">
      <c r="D4041" t="s">
        <v>262</v>
      </c>
      <c r="E4041" t="s">
        <v>91</v>
      </c>
      <c r="F4041" t="s">
        <v>6</v>
      </c>
      <c r="M4041" t="b">
        <v>0</v>
      </c>
      <c r="N4041" t="b">
        <v>1</v>
      </c>
      <c r="O4041" t="str">
        <f>_xlfn.XLOOKUP(WB_cost[[#This Row],[Склад]]&amp;WB_cost[[#This Row],[Тип поставки]],StatTbl[Join],StatTbl[Status])</f>
        <v>Игнорируем</v>
      </c>
    </row>
    <row r="4042" spans="4:15" x14ac:dyDescent="0.45">
      <c r="D4042" t="s">
        <v>263</v>
      </c>
      <c r="E4042" t="s">
        <v>91</v>
      </c>
      <c r="F4042" t="s">
        <v>6</v>
      </c>
      <c r="M4042" t="b">
        <v>0</v>
      </c>
      <c r="N4042" t="b">
        <v>1</v>
      </c>
      <c r="O4042" t="str">
        <f>_xlfn.XLOOKUP(WB_cost[[#This Row],[Склад]]&amp;WB_cost[[#This Row],[Тип поставки]],StatTbl[Join],StatTbl[Status])</f>
        <v>Игнорируем</v>
      </c>
    </row>
    <row r="4043" spans="4:15" x14ac:dyDescent="0.45">
      <c r="D4043" t="s">
        <v>264</v>
      </c>
      <c r="E4043" t="s">
        <v>91</v>
      </c>
      <c r="F4043" t="s">
        <v>6</v>
      </c>
      <c r="M4043" t="b">
        <v>0</v>
      </c>
      <c r="N4043" t="b">
        <v>1</v>
      </c>
      <c r="O4043" t="str">
        <f>_xlfn.XLOOKUP(WB_cost[[#This Row],[Склад]]&amp;WB_cost[[#This Row],[Тип поставки]],StatTbl[Join],StatTbl[Status])</f>
        <v>Игнорируем</v>
      </c>
    </row>
    <row r="4044" spans="4:15" x14ac:dyDescent="0.45">
      <c r="D4044" t="s">
        <v>285</v>
      </c>
      <c r="E4044" t="s">
        <v>91</v>
      </c>
      <c r="F4044" t="s">
        <v>6</v>
      </c>
      <c r="M4044" t="b">
        <v>0</v>
      </c>
      <c r="N4044" t="b">
        <v>1</v>
      </c>
      <c r="O4044" t="str">
        <f>_xlfn.XLOOKUP(WB_cost[[#This Row],[Склад]]&amp;WB_cost[[#This Row],[Тип поставки]],StatTbl[Join],StatTbl[Status])</f>
        <v>Игнорируем</v>
      </c>
    </row>
    <row r="4045" spans="4:15" x14ac:dyDescent="0.45">
      <c r="D4045" t="s">
        <v>286</v>
      </c>
      <c r="E4045" t="s">
        <v>91</v>
      </c>
      <c r="F4045" t="s">
        <v>6</v>
      </c>
      <c r="M4045" t="b">
        <v>0</v>
      </c>
      <c r="N4045" t="b">
        <v>1</v>
      </c>
      <c r="O4045" t="str">
        <f>_xlfn.XLOOKUP(WB_cost[[#This Row],[Склад]]&amp;WB_cost[[#This Row],[Тип поставки]],StatTbl[Join],StatTbl[Status])</f>
        <v>Игнорируем</v>
      </c>
    </row>
    <row r="4046" spans="4:15" x14ac:dyDescent="0.45">
      <c r="D4046" t="s">
        <v>287</v>
      </c>
      <c r="E4046" t="s">
        <v>91</v>
      </c>
      <c r="F4046" t="s">
        <v>6</v>
      </c>
      <c r="M4046" t="b">
        <v>0</v>
      </c>
      <c r="N4046" t="b">
        <v>1</v>
      </c>
      <c r="O4046" t="str">
        <f>_xlfn.XLOOKUP(WB_cost[[#This Row],[Склад]]&amp;WB_cost[[#This Row],[Тип поставки]],StatTbl[Join],StatTbl[Status])</f>
        <v>Игнорируем</v>
      </c>
    </row>
    <row r="4047" spans="4:15" x14ac:dyDescent="0.45">
      <c r="D4047" t="s">
        <v>288</v>
      </c>
      <c r="E4047" t="s">
        <v>91</v>
      </c>
      <c r="F4047" t="s">
        <v>6</v>
      </c>
      <c r="M4047" t="b">
        <v>0</v>
      </c>
      <c r="N4047" t="b">
        <v>1</v>
      </c>
      <c r="O4047" t="str">
        <f>_xlfn.XLOOKUP(WB_cost[[#This Row],[Склад]]&amp;WB_cost[[#This Row],[Тип поставки]],StatTbl[Join],StatTbl[Status])</f>
        <v>Игнорируем</v>
      </c>
    </row>
    <row r="4048" spans="4:15" x14ac:dyDescent="0.45">
      <c r="D4048" t="s">
        <v>289</v>
      </c>
      <c r="E4048" t="s">
        <v>91</v>
      </c>
      <c r="F4048" t="s">
        <v>6</v>
      </c>
      <c r="M4048" t="b">
        <v>0</v>
      </c>
      <c r="N4048" t="b">
        <v>1</v>
      </c>
      <c r="O4048" t="str">
        <f>_xlfn.XLOOKUP(WB_cost[[#This Row],[Склад]]&amp;WB_cost[[#This Row],[Тип поставки]],StatTbl[Join],StatTbl[Status])</f>
        <v>Игнорируем</v>
      </c>
    </row>
    <row r="4049" spans="4:15" x14ac:dyDescent="0.45">
      <c r="D4049" t="s">
        <v>353</v>
      </c>
      <c r="E4049" t="s">
        <v>91</v>
      </c>
      <c r="F4049" t="s">
        <v>6</v>
      </c>
      <c r="M4049" t="b">
        <v>0</v>
      </c>
      <c r="N4049" t="b">
        <v>1</v>
      </c>
      <c r="O4049" t="str">
        <f>_xlfn.XLOOKUP(WB_cost[[#This Row],[Склад]]&amp;WB_cost[[#This Row],[Тип поставки]],StatTbl[Join],StatTbl[Status])</f>
        <v>Игнорируем</v>
      </c>
    </row>
    <row r="4050" spans="4:15" x14ac:dyDescent="0.45">
      <c r="D4050" t="s">
        <v>354</v>
      </c>
      <c r="E4050" t="s">
        <v>91</v>
      </c>
      <c r="F4050" t="s">
        <v>6</v>
      </c>
      <c r="M4050" t="b">
        <v>0</v>
      </c>
      <c r="N4050" t="b">
        <v>1</v>
      </c>
      <c r="O4050" t="str">
        <f>_xlfn.XLOOKUP(WB_cost[[#This Row],[Склад]]&amp;WB_cost[[#This Row],[Тип поставки]],StatTbl[Join],StatTbl[Status])</f>
        <v>Игнорируем</v>
      </c>
    </row>
    <row r="4051" spans="4:15" x14ac:dyDescent="0.45">
      <c r="D4051" t="s">
        <v>357</v>
      </c>
      <c r="E4051" t="s">
        <v>91</v>
      </c>
      <c r="F4051" t="s">
        <v>6</v>
      </c>
      <c r="M4051" t="b">
        <v>0</v>
      </c>
      <c r="N4051" t="b">
        <v>1</v>
      </c>
      <c r="O4051" t="str">
        <f>_xlfn.XLOOKUP(WB_cost[[#This Row],[Склад]]&amp;WB_cost[[#This Row],[Тип поставки]],StatTbl[Join],StatTbl[Status])</f>
        <v>Игнорируем</v>
      </c>
    </row>
    <row r="4052" spans="4:15" x14ac:dyDescent="0.45">
      <c r="D4052" t="s">
        <v>358</v>
      </c>
      <c r="E4052" t="s">
        <v>91</v>
      </c>
      <c r="F4052" t="s">
        <v>6</v>
      </c>
      <c r="M4052" t="b">
        <v>0</v>
      </c>
      <c r="N4052" t="b">
        <v>1</v>
      </c>
      <c r="O4052" t="str">
        <f>_xlfn.XLOOKUP(WB_cost[[#This Row],[Склад]]&amp;WB_cost[[#This Row],[Тип поставки]],StatTbl[Join],StatTbl[Status])</f>
        <v>Игнорируем</v>
      </c>
    </row>
    <row r="4053" spans="4:15" x14ac:dyDescent="0.45">
      <c r="D4053" t="s">
        <v>359</v>
      </c>
      <c r="E4053" t="s">
        <v>91</v>
      </c>
      <c r="F4053" t="s">
        <v>6</v>
      </c>
      <c r="M4053" t="b">
        <v>0</v>
      </c>
      <c r="N4053" t="b">
        <v>1</v>
      </c>
      <c r="O4053" t="str">
        <f>_xlfn.XLOOKUP(WB_cost[[#This Row],[Склад]]&amp;WB_cost[[#This Row],[Тип поставки]],StatTbl[Join],StatTbl[Status])</f>
        <v>Игнорируем</v>
      </c>
    </row>
    <row r="4054" spans="4:15" x14ac:dyDescent="0.45">
      <c r="D4054" t="s">
        <v>260</v>
      </c>
      <c r="E4054" t="s">
        <v>92</v>
      </c>
      <c r="F4054" t="s">
        <v>107</v>
      </c>
      <c r="M4054" t="b">
        <v>1</v>
      </c>
      <c r="N4054" t="b">
        <v>1</v>
      </c>
      <c r="O4054" t="str">
        <f>_xlfn.XLOOKUP(WB_cost[[#This Row],[Склад]]&amp;WB_cost[[#This Row],[Тип поставки]],StatTbl[Join],StatTbl[Status])</f>
        <v>Игнорируем</v>
      </c>
    </row>
    <row r="4055" spans="4:15" x14ac:dyDescent="0.45">
      <c r="D4055" t="s">
        <v>261</v>
      </c>
      <c r="E4055" t="s">
        <v>92</v>
      </c>
      <c r="F4055" t="s">
        <v>107</v>
      </c>
      <c r="M4055" t="b">
        <v>1</v>
      </c>
      <c r="N4055" t="b">
        <v>1</v>
      </c>
      <c r="O4055" t="str">
        <f>_xlfn.XLOOKUP(WB_cost[[#This Row],[Склад]]&amp;WB_cost[[#This Row],[Тип поставки]],StatTbl[Join],StatTbl[Status])</f>
        <v>Игнорируем</v>
      </c>
    </row>
    <row r="4056" spans="4:15" x14ac:dyDescent="0.45">
      <c r="D4056" t="s">
        <v>262</v>
      </c>
      <c r="E4056" t="s">
        <v>92</v>
      </c>
      <c r="F4056" t="s">
        <v>107</v>
      </c>
      <c r="M4056" t="b">
        <v>1</v>
      </c>
      <c r="N4056" t="b">
        <v>1</v>
      </c>
      <c r="O4056" t="str">
        <f>_xlfn.XLOOKUP(WB_cost[[#This Row],[Склад]]&amp;WB_cost[[#This Row],[Тип поставки]],StatTbl[Join],StatTbl[Status])</f>
        <v>Игнорируем</v>
      </c>
    </row>
    <row r="4057" spans="4:15" x14ac:dyDescent="0.45">
      <c r="D4057" t="s">
        <v>263</v>
      </c>
      <c r="E4057" t="s">
        <v>92</v>
      </c>
      <c r="F4057" t="s">
        <v>107</v>
      </c>
      <c r="M4057" t="b">
        <v>1</v>
      </c>
      <c r="N4057" t="b">
        <v>1</v>
      </c>
      <c r="O4057" t="str">
        <f>_xlfn.XLOOKUP(WB_cost[[#This Row],[Склад]]&amp;WB_cost[[#This Row],[Тип поставки]],StatTbl[Join],StatTbl[Status])</f>
        <v>Игнорируем</v>
      </c>
    </row>
    <row r="4058" spans="4:15" x14ac:dyDescent="0.45">
      <c r="D4058" t="s">
        <v>264</v>
      </c>
      <c r="E4058" t="s">
        <v>92</v>
      </c>
      <c r="F4058" t="s">
        <v>107</v>
      </c>
      <c r="M4058" t="b">
        <v>1</v>
      </c>
      <c r="N4058" t="b">
        <v>1</v>
      </c>
      <c r="O4058" t="str">
        <f>_xlfn.XLOOKUP(WB_cost[[#This Row],[Склад]]&amp;WB_cost[[#This Row],[Тип поставки]],StatTbl[Join],StatTbl[Status])</f>
        <v>Игнорируем</v>
      </c>
    </row>
    <row r="4059" spans="4:15" x14ac:dyDescent="0.45">
      <c r="D4059" t="s">
        <v>285</v>
      </c>
      <c r="E4059" t="s">
        <v>92</v>
      </c>
      <c r="F4059" t="s">
        <v>107</v>
      </c>
      <c r="M4059" t="b">
        <v>1</v>
      </c>
      <c r="N4059" t="b">
        <v>1</v>
      </c>
      <c r="O4059" t="str">
        <f>_xlfn.XLOOKUP(WB_cost[[#This Row],[Склад]]&amp;WB_cost[[#This Row],[Тип поставки]],StatTbl[Join],StatTbl[Status])</f>
        <v>Игнорируем</v>
      </c>
    </row>
    <row r="4060" spans="4:15" x14ac:dyDescent="0.45">
      <c r="D4060" t="s">
        <v>286</v>
      </c>
      <c r="E4060" t="s">
        <v>92</v>
      </c>
      <c r="F4060" t="s">
        <v>107</v>
      </c>
      <c r="M4060" t="b">
        <v>1</v>
      </c>
      <c r="N4060" t="b">
        <v>1</v>
      </c>
      <c r="O4060" t="str">
        <f>_xlfn.XLOOKUP(WB_cost[[#This Row],[Склад]]&amp;WB_cost[[#This Row],[Тип поставки]],StatTbl[Join],StatTbl[Status])</f>
        <v>Игнорируем</v>
      </c>
    </row>
    <row r="4061" spans="4:15" x14ac:dyDescent="0.45">
      <c r="D4061" t="s">
        <v>287</v>
      </c>
      <c r="E4061" t="s">
        <v>92</v>
      </c>
      <c r="F4061" t="s">
        <v>107</v>
      </c>
      <c r="M4061" t="b">
        <v>1</v>
      </c>
      <c r="N4061" t="b">
        <v>1</v>
      </c>
      <c r="O4061" t="str">
        <f>_xlfn.XLOOKUP(WB_cost[[#This Row],[Склад]]&amp;WB_cost[[#This Row],[Тип поставки]],StatTbl[Join],StatTbl[Status])</f>
        <v>Игнорируем</v>
      </c>
    </row>
    <row r="4062" spans="4:15" x14ac:dyDescent="0.45">
      <c r="D4062" t="s">
        <v>288</v>
      </c>
      <c r="E4062" t="s">
        <v>92</v>
      </c>
      <c r="F4062" t="s">
        <v>107</v>
      </c>
      <c r="M4062" t="b">
        <v>1</v>
      </c>
      <c r="N4062" t="b">
        <v>1</v>
      </c>
      <c r="O4062" t="str">
        <f>_xlfn.XLOOKUP(WB_cost[[#This Row],[Склад]]&amp;WB_cost[[#This Row],[Тип поставки]],StatTbl[Join],StatTbl[Status])</f>
        <v>Игнорируем</v>
      </c>
    </row>
    <row r="4063" spans="4:15" x14ac:dyDescent="0.45">
      <c r="D4063" t="s">
        <v>289</v>
      </c>
      <c r="E4063" t="s">
        <v>92</v>
      </c>
      <c r="F4063" t="s">
        <v>107</v>
      </c>
      <c r="M4063" t="b">
        <v>1</v>
      </c>
      <c r="N4063" t="b">
        <v>1</v>
      </c>
      <c r="O4063" t="str">
        <f>_xlfn.XLOOKUP(WB_cost[[#This Row],[Склад]]&amp;WB_cost[[#This Row],[Тип поставки]],StatTbl[Join],StatTbl[Status])</f>
        <v>Игнорируем</v>
      </c>
    </row>
    <row r="4064" spans="4:15" x14ac:dyDescent="0.45">
      <c r="D4064" t="s">
        <v>353</v>
      </c>
      <c r="E4064" t="s">
        <v>92</v>
      </c>
      <c r="F4064" t="s">
        <v>107</v>
      </c>
      <c r="M4064" t="b">
        <v>1</v>
      </c>
      <c r="N4064" t="b">
        <v>1</v>
      </c>
      <c r="O4064" t="str">
        <f>_xlfn.XLOOKUP(WB_cost[[#This Row],[Склад]]&amp;WB_cost[[#This Row],[Тип поставки]],StatTbl[Join],StatTbl[Status])</f>
        <v>Игнорируем</v>
      </c>
    </row>
    <row r="4065" spans="4:15" x14ac:dyDescent="0.45">
      <c r="D4065" t="s">
        <v>354</v>
      </c>
      <c r="E4065" t="s">
        <v>92</v>
      </c>
      <c r="F4065" t="s">
        <v>107</v>
      </c>
      <c r="M4065" t="b">
        <v>1</v>
      </c>
      <c r="N4065" t="b">
        <v>1</v>
      </c>
      <c r="O4065" t="str">
        <f>_xlfn.XLOOKUP(WB_cost[[#This Row],[Склад]]&amp;WB_cost[[#This Row],[Тип поставки]],StatTbl[Join],StatTbl[Status])</f>
        <v>Игнорируем</v>
      </c>
    </row>
    <row r="4066" spans="4:15" x14ac:dyDescent="0.45">
      <c r="D4066" t="s">
        <v>357</v>
      </c>
      <c r="E4066" t="s">
        <v>92</v>
      </c>
      <c r="F4066" t="s">
        <v>107</v>
      </c>
      <c r="M4066" t="b">
        <v>1</v>
      </c>
      <c r="N4066" t="b">
        <v>1</v>
      </c>
      <c r="O4066" t="str">
        <f>_xlfn.XLOOKUP(WB_cost[[#This Row],[Склад]]&amp;WB_cost[[#This Row],[Тип поставки]],StatTbl[Join],StatTbl[Status])</f>
        <v>Игнорируем</v>
      </c>
    </row>
    <row r="4067" spans="4:15" x14ac:dyDescent="0.45">
      <c r="D4067" t="s">
        <v>358</v>
      </c>
      <c r="E4067" t="s">
        <v>92</v>
      </c>
      <c r="F4067" t="s">
        <v>107</v>
      </c>
      <c r="M4067" t="b">
        <v>1</v>
      </c>
      <c r="N4067" t="b">
        <v>1</v>
      </c>
      <c r="O4067" t="str">
        <f>_xlfn.XLOOKUP(WB_cost[[#This Row],[Склад]]&amp;WB_cost[[#This Row],[Тип поставки]],StatTbl[Join],StatTbl[Status])</f>
        <v>Игнорируем</v>
      </c>
    </row>
    <row r="4068" spans="4:15" x14ac:dyDescent="0.45">
      <c r="D4068" t="s">
        <v>359</v>
      </c>
      <c r="E4068" t="s">
        <v>92</v>
      </c>
      <c r="F4068" t="s">
        <v>107</v>
      </c>
      <c r="M4068" t="b">
        <v>1</v>
      </c>
      <c r="N4068" t="b">
        <v>1</v>
      </c>
      <c r="O4068" t="str">
        <f>_xlfn.XLOOKUP(WB_cost[[#This Row],[Склад]]&amp;WB_cost[[#This Row],[Тип поставки]],StatTbl[Join],StatTbl[Status])</f>
        <v>Игнорируем</v>
      </c>
    </row>
    <row r="4069" spans="4:15" x14ac:dyDescent="0.45">
      <c r="D4069" t="s">
        <v>260</v>
      </c>
      <c r="E4069" t="s">
        <v>92</v>
      </c>
      <c r="F4069" t="s">
        <v>108</v>
      </c>
      <c r="M4069" t="b">
        <v>0</v>
      </c>
      <c r="N4069" t="b">
        <v>1</v>
      </c>
      <c r="O4069" t="str">
        <f>_xlfn.XLOOKUP(WB_cost[[#This Row],[Склад]]&amp;WB_cost[[#This Row],[Тип поставки]],StatTbl[Join],StatTbl[Status])</f>
        <v>Игнорируем</v>
      </c>
    </row>
    <row r="4070" spans="4:15" x14ac:dyDescent="0.45">
      <c r="D4070" t="s">
        <v>261</v>
      </c>
      <c r="E4070" t="s">
        <v>92</v>
      </c>
      <c r="F4070" t="s">
        <v>108</v>
      </c>
      <c r="M4070" t="b">
        <v>0</v>
      </c>
      <c r="N4070" t="b">
        <v>1</v>
      </c>
      <c r="O4070" t="str">
        <f>_xlfn.XLOOKUP(WB_cost[[#This Row],[Склад]]&amp;WB_cost[[#This Row],[Тип поставки]],StatTbl[Join],StatTbl[Status])</f>
        <v>Игнорируем</v>
      </c>
    </row>
    <row r="4071" spans="4:15" x14ac:dyDescent="0.45">
      <c r="D4071" t="s">
        <v>262</v>
      </c>
      <c r="E4071" t="s">
        <v>92</v>
      </c>
      <c r="F4071" t="s">
        <v>108</v>
      </c>
      <c r="M4071" t="b">
        <v>0</v>
      </c>
      <c r="N4071" t="b">
        <v>1</v>
      </c>
      <c r="O4071" t="str">
        <f>_xlfn.XLOOKUP(WB_cost[[#This Row],[Склад]]&amp;WB_cost[[#This Row],[Тип поставки]],StatTbl[Join],StatTbl[Status])</f>
        <v>Игнорируем</v>
      </c>
    </row>
    <row r="4072" spans="4:15" x14ac:dyDescent="0.45">
      <c r="D4072" t="s">
        <v>263</v>
      </c>
      <c r="E4072" t="s">
        <v>92</v>
      </c>
      <c r="F4072" t="s">
        <v>108</v>
      </c>
      <c r="M4072" t="b">
        <v>0</v>
      </c>
      <c r="N4072" t="b">
        <v>1</v>
      </c>
      <c r="O4072" t="str">
        <f>_xlfn.XLOOKUP(WB_cost[[#This Row],[Склад]]&amp;WB_cost[[#This Row],[Тип поставки]],StatTbl[Join],StatTbl[Status])</f>
        <v>Игнорируем</v>
      </c>
    </row>
    <row r="4073" spans="4:15" x14ac:dyDescent="0.45">
      <c r="D4073" t="s">
        <v>264</v>
      </c>
      <c r="E4073" t="s">
        <v>92</v>
      </c>
      <c r="F4073" t="s">
        <v>108</v>
      </c>
      <c r="M4073" t="b">
        <v>0</v>
      </c>
      <c r="N4073" t="b">
        <v>1</v>
      </c>
      <c r="O4073" t="str">
        <f>_xlfn.XLOOKUP(WB_cost[[#This Row],[Склад]]&amp;WB_cost[[#This Row],[Тип поставки]],StatTbl[Join],StatTbl[Status])</f>
        <v>Игнорируем</v>
      </c>
    </row>
    <row r="4074" spans="4:15" x14ac:dyDescent="0.45">
      <c r="D4074" t="s">
        <v>285</v>
      </c>
      <c r="E4074" t="s">
        <v>92</v>
      </c>
      <c r="F4074" t="s">
        <v>108</v>
      </c>
      <c r="M4074" t="b">
        <v>0</v>
      </c>
      <c r="N4074" t="b">
        <v>1</v>
      </c>
      <c r="O4074" t="str">
        <f>_xlfn.XLOOKUP(WB_cost[[#This Row],[Склад]]&amp;WB_cost[[#This Row],[Тип поставки]],StatTbl[Join],StatTbl[Status])</f>
        <v>Игнорируем</v>
      </c>
    </row>
    <row r="4075" spans="4:15" x14ac:dyDescent="0.45">
      <c r="D4075" t="s">
        <v>286</v>
      </c>
      <c r="E4075" t="s">
        <v>92</v>
      </c>
      <c r="F4075" t="s">
        <v>108</v>
      </c>
      <c r="M4075" t="b">
        <v>0</v>
      </c>
      <c r="N4075" t="b">
        <v>1</v>
      </c>
      <c r="O4075" t="str">
        <f>_xlfn.XLOOKUP(WB_cost[[#This Row],[Склад]]&amp;WB_cost[[#This Row],[Тип поставки]],StatTbl[Join],StatTbl[Status])</f>
        <v>Игнорируем</v>
      </c>
    </row>
    <row r="4076" spans="4:15" x14ac:dyDescent="0.45">
      <c r="D4076" t="s">
        <v>287</v>
      </c>
      <c r="E4076" t="s">
        <v>92</v>
      </c>
      <c r="F4076" t="s">
        <v>108</v>
      </c>
      <c r="M4076" t="b">
        <v>0</v>
      </c>
      <c r="N4076" t="b">
        <v>1</v>
      </c>
      <c r="O4076" t="str">
        <f>_xlfn.XLOOKUP(WB_cost[[#This Row],[Склад]]&amp;WB_cost[[#This Row],[Тип поставки]],StatTbl[Join],StatTbl[Status])</f>
        <v>Игнорируем</v>
      </c>
    </row>
    <row r="4077" spans="4:15" x14ac:dyDescent="0.45">
      <c r="D4077" t="s">
        <v>288</v>
      </c>
      <c r="E4077" t="s">
        <v>92</v>
      </c>
      <c r="F4077" t="s">
        <v>108</v>
      </c>
      <c r="M4077" t="b">
        <v>0</v>
      </c>
      <c r="N4077" t="b">
        <v>1</v>
      </c>
      <c r="O4077" t="str">
        <f>_xlfn.XLOOKUP(WB_cost[[#This Row],[Склад]]&amp;WB_cost[[#This Row],[Тип поставки]],StatTbl[Join],StatTbl[Status])</f>
        <v>Игнорируем</v>
      </c>
    </row>
    <row r="4078" spans="4:15" x14ac:dyDescent="0.45">
      <c r="D4078" t="s">
        <v>289</v>
      </c>
      <c r="E4078" t="s">
        <v>92</v>
      </c>
      <c r="F4078" t="s">
        <v>108</v>
      </c>
      <c r="M4078" t="b">
        <v>0</v>
      </c>
      <c r="N4078" t="b">
        <v>1</v>
      </c>
      <c r="O4078" t="str">
        <f>_xlfn.XLOOKUP(WB_cost[[#This Row],[Склад]]&amp;WB_cost[[#This Row],[Тип поставки]],StatTbl[Join],StatTbl[Status])</f>
        <v>Игнорируем</v>
      </c>
    </row>
    <row r="4079" spans="4:15" x14ac:dyDescent="0.45">
      <c r="D4079" t="s">
        <v>353</v>
      </c>
      <c r="E4079" t="s">
        <v>92</v>
      </c>
      <c r="F4079" t="s">
        <v>108</v>
      </c>
      <c r="M4079" t="b">
        <v>0</v>
      </c>
      <c r="N4079" t="b">
        <v>1</v>
      </c>
      <c r="O4079" t="str">
        <f>_xlfn.XLOOKUP(WB_cost[[#This Row],[Склад]]&amp;WB_cost[[#This Row],[Тип поставки]],StatTbl[Join],StatTbl[Status])</f>
        <v>Игнорируем</v>
      </c>
    </row>
    <row r="4080" spans="4:15" x14ac:dyDescent="0.45">
      <c r="D4080" t="s">
        <v>354</v>
      </c>
      <c r="E4080" t="s">
        <v>92</v>
      </c>
      <c r="F4080" t="s">
        <v>108</v>
      </c>
      <c r="M4080" t="b">
        <v>0</v>
      </c>
      <c r="N4080" t="b">
        <v>1</v>
      </c>
      <c r="O4080" t="str">
        <f>_xlfn.XLOOKUP(WB_cost[[#This Row],[Склад]]&amp;WB_cost[[#This Row],[Тип поставки]],StatTbl[Join],StatTbl[Status])</f>
        <v>Игнорируем</v>
      </c>
    </row>
    <row r="4081" spans="4:15" x14ac:dyDescent="0.45">
      <c r="D4081" t="s">
        <v>357</v>
      </c>
      <c r="E4081" t="s">
        <v>92</v>
      </c>
      <c r="F4081" t="s">
        <v>108</v>
      </c>
      <c r="M4081" t="b">
        <v>0</v>
      </c>
      <c r="N4081" t="b">
        <v>1</v>
      </c>
      <c r="O4081" t="str">
        <f>_xlfn.XLOOKUP(WB_cost[[#This Row],[Склад]]&amp;WB_cost[[#This Row],[Тип поставки]],StatTbl[Join],StatTbl[Status])</f>
        <v>Игнорируем</v>
      </c>
    </row>
    <row r="4082" spans="4:15" x14ac:dyDescent="0.45">
      <c r="D4082" t="s">
        <v>358</v>
      </c>
      <c r="E4082" t="s">
        <v>92</v>
      </c>
      <c r="F4082" t="s">
        <v>108</v>
      </c>
      <c r="M4082" t="b">
        <v>0</v>
      </c>
      <c r="N4082" t="b">
        <v>1</v>
      </c>
      <c r="O4082" t="str">
        <f>_xlfn.XLOOKUP(WB_cost[[#This Row],[Склад]]&amp;WB_cost[[#This Row],[Тип поставки]],StatTbl[Join],StatTbl[Status])</f>
        <v>Игнорируем</v>
      </c>
    </row>
    <row r="4083" spans="4:15" x14ac:dyDescent="0.45">
      <c r="D4083" t="s">
        <v>359</v>
      </c>
      <c r="E4083" t="s">
        <v>92</v>
      </c>
      <c r="F4083" t="s">
        <v>108</v>
      </c>
      <c r="M4083" t="b">
        <v>0</v>
      </c>
      <c r="N4083" t="b">
        <v>1</v>
      </c>
      <c r="O4083" t="str">
        <f>_xlfn.XLOOKUP(WB_cost[[#This Row],[Склад]]&amp;WB_cost[[#This Row],[Тип поставки]],StatTbl[Join],StatTbl[Status])</f>
        <v>Игнорируем</v>
      </c>
    </row>
    <row r="4084" spans="4:15" x14ac:dyDescent="0.45">
      <c r="D4084" t="s">
        <v>260</v>
      </c>
      <c r="E4084" t="s">
        <v>92</v>
      </c>
      <c r="F4084" t="s">
        <v>6</v>
      </c>
      <c r="M4084" t="b">
        <v>0</v>
      </c>
      <c r="N4084" t="b">
        <v>1</v>
      </c>
      <c r="O4084" t="str">
        <f>_xlfn.XLOOKUP(WB_cost[[#This Row],[Склад]]&amp;WB_cost[[#This Row],[Тип поставки]],StatTbl[Join],StatTbl[Status])</f>
        <v>Игнорируем</v>
      </c>
    </row>
    <row r="4085" spans="4:15" x14ac:dyDescent="0.45">
      <c r="D4085" t="s">
        <v>261</v>
      </c>
      <c r="E4085" t="s">
        <v>92</v>
      </c>
      <c r="F4085" t="s">
        <v>6</v>
      </c>
      <c r="M4085" t="b">
        <v>0</v>
      </c>
      <c r="N4085" t="b">
        <v>1</v>
      </c>
      <c r="O4085" t="str">
        <f>_xlfn.XLOOKUP(WB_cost[[#This Row],[Склад]]&amp;WB_cost[[#This Row],[Тип поставки]],StatTbl[Join],StatTbl[Status])</f>
        <v>Игнорируем</v>
      </c>
    </row>
    <row r="4086" spans="4:15" x14ac:dyDescent="0.45">
      <c r="D4086" t="s">
        <v>262</v>
      </c>
      <c r="E4086" t="s">
        <v>92</v>
      </c>
      <c r="F4086" t="s">
        <v>6</v>
      </c>
      <c r="M4086" t="b">
        <v>0</v>
      </c>
      <c r="N4086" t="b">
        <v>1</v>
      </c>
      <c r="O4086" t="str">
        <f>_xlfn.XLOOKUP(WB_cost[[#This Row],[Склад]]&amp;WB_cost[[#This Row],[Тип поставки]],StatTbl[Join],StatTbl[Status])</f>
        <v>Игнорируем</v>
      </c>
    </row>
    <row r="4087" spans="4:15" x14ac:dyDescent="0.45">
      <c r="D4087" t="s">
        <v>263</v>
      </c>
      <c r="E4087" t="s">
        <v>92</v>
      </c>
      <c r="F4087" t="s">
        <v>6</v>
      </c>
      <c r="M4087" t="b">
        <v>0</v>
      </c>
      <c r="N4087" t="b">
        <v>1</v>
      </c>
      <c r="O4087" t="str">
        <f>_xlfn.XLOOKUP(WB_cost[[#This Row],[Склад]]&amp;WB_cost[[#This Row],[Тип поставки]],StatTbl[Join],StatTbl[Status])</f>
        <v>Игнорируем</v>
      </c>
    </row>
    <row r="4088" spans="4:15" x14ac:dyDescent="0.45">
      <c r="D4088" t="s">
        <v>264</v>
      </c>
      <c r="E4088" t="s">
        <v>92</v>
      </c>
      <c r="F4088" t="s">
        <v>6</v>
      </c>
      <c r="M4088" t="b">
        <v>0</v>
      </c>
      <c r="N4088" t="b">
        <v>1</v>
      </c>
      <c r="O4088" t="str">
        <f>_xlfn.XLOOKUP(WB_cost[[#This Row],[Склад]]&amp;WB_cost[[#This Row],[Тип поставки]],StatTbl[Join],StatTbl[Status])</f>
        <v>Игнорируем</v>
      </c>
    </row>
    <row r="4089" spans="4:15" x14ac:dyDescent="0.45">
      <c r="D4089" t="s">
        <v>285</v>
      </c>
      <c r="E4089" t="s">
        <v>92</v>
      </c>
      <c r="F4089" t="s">
        <v>6</v>
      </c>
      <c r="M4089" t="b">
        <v>0</v>
      </c>
      <c r="N4089" t="b">
        <v>1</v>
      </c>
      <c r="O4089" t="str">
        <f>_xlfn.XLOOKUP(WB_cost[[#This Row],[Склад]]&amp;WB_cost[[#This Row],[Тип поставки]],StatTbl[Join],StatTbl[Status])</f>
        <v>Игнорируем</v>
      </c>
    </row>
    <row r="4090" spans="4:15" x14ac:dyDescent="0.45">
      <c r="D4090" t="s">
        <v>286</v>
      </c>
      <c r="E4090" t="s">
        <v>92</v>
      </c>
      <c r="F4090" t="s">
        <v>6</v>
      </c>
      <c r="M4090" t="b">
        <v>0</v>
      </c>
      <c r="N4090" t="b">
        <v>1</v>
      </c>
      <c r="O4090" t="str">
        <f>_xlfn.XLOOKUP(WB_cost[[#This Row],[Склад]]&amp;WB_cost[[#This Row],[Тип поставки]],StatTbl[Join],StatTbl[Status])</f>
        <v>Игнорируем</v>
      </c>
    </row>
    <row r="4091" spans="4:15" x14ac:dyDescent="0.45">
      <c r="D4091" t="s">
        <v>287</v>
      </c>
      <c r="E4091" t="s">
        <v>92</v>
      </c>
      <c r="F4091" t="s">
        <v>6</v>
      </c>
      <c r="M4091" t="b">
        <v>0</v>
      </c>
      <c r="N4091" t="b">
        <v>1</v>
      </c>
      <c r="O4091" t="str">
        <f>_xlfn.XLOOKUP(WB_cost[[#This Row],[Склад]]&amp;WB_cost[[#This Row],[Тип поставки]],StatTbl[Join],StatTbl[Status])</f>
        <v>Игнорируем</v>
      </c>
    </row>
    <row r="4092" spans="4:15" x14ac:dyDescent="0.45">
      <c r="D4092" t="s">
        <v>288</v>
      </c>
      <c r="E4092" t="s">
        <v>92</v>
      </c>
      <c r="F4092" t="s">
        <v>6</v>
      </c>
      <c r="M4092" t="b">
        <v>0</v>
      </c>
      <c r="N4092" t="b">
        <v>1</v>
      </c>
      <c r="O4092" t="str">
        <f>_xlfn.XLOOKUP(WB_cost[[#This Row],[Склад]]&amp;WB_cost[[#This Row],[Тип поставки]],StatTbl[Join],StatTbl[Status])</f>
        <v>Игнорируем</v>
      </c>
    </row>
    <row r="4093" spans="4:15" x14ac:dyDescent="0.45">
      <c r="D4093" t="s">
        <v>289</v>
      </c>
      <c r="E4093" t="s">
        <v>92</v>
      </c>
      <c r="F4093" t="s">
        <v>6</v>
      </c>
      <c r="M4093" t="b">
        <v>0</v>
      </c>
      <c r="N4093" t="b">
        <v>1</v>
      </c>
      <c r="O4093" t="str">
        <f>_xlfn.XLOOKUP(WB_cost[[#This Row],[Склад]]&amp;WB_cost[[#This Row],[Тип поставки]],StatTbl[Join],StatTbl[Status])</f>
        <v>Игнорируем</v>
      </c>
    </row>
    <row r="4094" spans="4:15" x14ac:dyDescent="0.45">
      <c r="D4094" t="s">
        <v>353</v>
      </c>
      <c r="E4094" t="s">
        <v>92</v>
      </c>
      <c r="F4094" t="s">
        <v>6</v>
      </c>
      <c r="M4094" t="b">
        <v>0</v>
      </c>
      <c r="N4094" t="b">
        <v>1</v>
      </c>
      <c r="O4094" t="str">
        <f>_xlfn.XLOOKUP(WB_cost[[#This Row],[Склад]]&amp;WB_cost[[#This Row],[Тип поставки]],StatTbl[Join],StatTbl[Status])</f>
        <v>Игнорируем</v>
      </c>
    </row>
    <row r="4095" spans="4:15" x14ac:dyDescent="0.45">
      <c r="D4095" t="s">
        <v>354</v>
      </c>
      <c r="E4095" t="s">
        <v>92</v>
      </c>
      <c r="F4095" t="s">
        <v>6</v>
      </c>
      <c r="M4095" t="b">
        <v>0</v>
      </c>
      <c r="N4095" t="b">
        <v>1</v>
      </c>
      <c r="O4095" t="str">
        <f>_xlfn.XLOOKUP(WB_cost[[#This Row],[Склад]]&amp;WB_cost[[#This Row],[Тип поставки]],StatTbl[Join],StatTbl[Status])</f>
        <v>Игнорируем</v>
      </c>
    </row>
    <row r="4096" spans="4:15" x14ac:dyDescent="0.45">
      <c r="D4096" t="s">
        <v>357</v>
      </c>
      <c r="E4096" t="s">
        <v>92</v>
      </c>
      <c r="F4096" t="s">
        <v>6</v>
      </c>
      <c r="M4096" t="b">
        <v>0</v>
      </c>
      <c r="N4096" t="b">
        <v>1</v>
      </c>
      <c r="O4096" t="str">
        <f>_xlfn.XLOOKUP(WB_cost[[#This Row],[Склад]]&amp;WB_cost[[#This Row],[Тип поставки]],StatTbl[Join],StatTbl[Status])</f>
        <v>Игнорируем</v>
      </c>
    </row>
    <row r="4097" spans="4:15" x14ac:dyDescent="0.45">
      <c r="D4097" t="s">
        <v>358</v>
      </c>
      <c r="E4097" t="s">
        <v>92</v>
      </c>
      <c r="F4097" t="s">
        <v>6</v>
      </c>
      <c r="M4097" t="b">
        <v>0</v>
      </c>
      <c r="N4097" t="b">
        <v>1</v>
      </c>
      <c r="O4097" t="str">
        <f>_xlfn.XLOOKUP(WB_cost[[#This Row],[Склад]]&amp;WB_cost[[#This Row],[Тип поставки]],StatTbl[Join],StatTbl[Status])</f>
        <v>Игнорируем</v>
      </c>
    </row>
    <row r="4098" spans="4:15" x14ac:dyDescent="0.45">
      <c r="D4098" t="s">
        <v>359</v>
      </c>
      <c r="E4098" t="s">
        <v>92</v>
      </c>
      <c r="F4098" t="s">
        <v>6</v>
      </c>
      <c r="M4098" t="b">
        <v>0</v>
      </c>
      <c r="N4098" t="b">
        <v>1</v>
      </c>
      <c r="O4098" t="str">
        <f>_xlfn.XLOOKUP(WB_cost[[#This Row],[Склад]]&amp;WB_cost[[#This Row],[Тип поставки]],StatTbl[Join],StatTbl[Status])</f>
        <v>Игнорируем</v>
      </c>
    </row>
    <row r="4099" spans="4:15" x14ac:dyDescent="0.45">
      <c r="D4099" t="s">
        <v>260</v>
      </c>
      <c r="E4099" t="s">
        <v>93</v>
      </c>
      <c r="F4099" t="s">
        <v>107</v>
      </c>
      <c r="M4099" t="b">
        <v>1</v>
      </c>
      <c r="N4099" t="b">
        <v>1</v>
      </c>
      <c r="O4099" t="str">
        <f>_xlfn.XLOOKUP(WB_cost[[#This Row],[Склад]]&amp;WB_cost[[#This Row],[Тип поставки]],StatTbl[Join],StatTbl[Status])</f>
        <v>Игнорируем</v>
      </c>
    </row>
    <row r="4100" spans="4:15" x14ac:dyDescent="0.45">
      <c r="D4100" t="s">
        <v>261</v>
      </c>
      <c r="E4100" t="s">
        <v>93</v>
      </c>
      <c r="F4100" t="s">
        <v>107</v>
      </c>
      <c r="M4100" t="b">
        <v>1</v>
      </c>
      <c r="N4100" t="b">
        <v>1</v>
      </c>
      <c r="O4100" t="str">
        <f>_xlfn.XLOOKUP(WB_cost[[#This Row],[Склад]]&amp;WB_cost[[#This Row],[Тип поставки]],StatTbl[Join],StatTbl[Status])</f>
        <v>Игнорируем</v>
      </c>
    </row>
    <row r="4101" spans="4:15" x14ac:dyDescent="0.45">
      <c r="D4101" t="s">
        <v>262</v>
      </c>
      <c r="E4101" t="s">
        <v>93</v>
      </c>
      <c r="F4101" t="s">
        <v>107</v>
      </c>
      <c r="M4101" t="b">
        <v>1</v>
      </c>
      <c r="N4101" t="b">
        <v>1</v>
      </c>
      <c r="O4101" t="str">
        <f>_xlfn.XLOOKUP(WB_cost[[#This Row],[Склад]]&amp;WB_cost[[#This Row],[Тип поставки]],StatTbl[Join],StatTbl[Status])</f>
        <v>Игнорируем</v>
      </c>
    </row>
    <row r="4102" spans="4:15" x14ac:dyDescent="0.45">
      <c r="D4102" t="s">
        <v>263</v>
      </c>
      <c r="E4102" t="s">
        <v>93</v>
      </c>
      <c r="F4102" t="s">
        <v>107</v>
      </c>
      <c r="M4102" t="b">
        <v>1</v>
      </c>
      <c r="N4102" t="b">
        <v>1</v>
      </c>
      <c r="O4102" t="str">
        <f>_xlfn.XLOOKUP(WB_cost[[#This Row],[Склад]]&amp;WB_cost[[#This Row],[Тип поставки]],StatTbl[Join],StatTbl[Status])</f>
        <v>Игнорируем</v>
      </c>
    </row>
    <row r="4103" spans="4:15" x14ac:dyDescent="0.45">
      <c r="D4103" t="s">
        <v>264</v>
      </c>
      <c r="E4103" t="s">
        <v>93</v>
      </c>
      <c r="F4103" t="s">
        <v>107</v>
      </c>
      <c r="M4103" t="b">
        <v>1</v>
      </c>
      <c r="N4103" t="b">
        <v>1</v>
      </c>
      <c r="O4103" t="str">
        <f>_xlfn.XLOOKUP(WB_cost[[#This Row],[Склад]]&amp;WB_cost[[#This Row],[Тип поставки]],StatTbl[Join],StatTbl[Status])</f>
        <v>Игнорируем</v>
      </c>
    </row>
    <row r="4104" spans="4:15" x14ac:dyDescent="0.45">
      <c r="D4104" t="s">
        <v>285</v>
      </c>
      <c r="E4104" t="s">
        <v>93</v>
      </c>
      <c r="F4104" t="s">
        <v>107</v>
      </c>
      <c r="M4104" t="b">
        <v>1</v>
      </c>
      <c r="N4104" t="b">
        <v>1</v>
      </c>
      <c r="O4104" t="str">
        <f>_xlfn.XLOOKUP(WB_cost[[#This Row],[Склад]]&amp;WB_cost[[#This Row],[Тип поставки]],StatTbl[Join],StatTbl[Status])</f>
        <v>Игнорируем</v>
      </c>
    </row>
    <row r="4105" spans="4:15" x14ac:dyDescent="0.45">
      <c r="D4105" t="s">
        <v>286</v>
      </c>
      <c r="E4105" t="s">
        <v>93</v>
      </c>
      <c r="F4105" t="s">
        <v>107</v>
      </c>
      <c r="M4105" t="b">
        <v>1</v>
      </c>
      <c r="N4105" t="b">
        <v>1</v>
      </c>
      <c r="O4105" t="str">
        <f>_xlfn.XLOOKUP(WB_cost[[#This Row],[Склад]]&amp;WB_cost[[#This Row],[Тип поставки]],StatTbl[Join],StatTbl[Status])</f>
        <v>Игнорируем</v>
      </c>
    </row>
    <row r="4106" spans="4:15" x14ac:dyDescent="0.45">
      <c r="D4106" t="s">
        <v>287</v>
      </c>
      <c r="E4106" t="s">
        <v>93</v>
      </c>
      <c r="F4106" t="s">
        <v>107</v>
      </c>
      <c r="M4106" t="b">
        <v>1</v>
      </c>
      <c r="N4106" t="b">
        <v>1</v>
      </c>
      <c r="O4106" t="str">
        <f>_xlfn.XLOOKUP(WB_cost[[#This Row],[Склад]]&amp;WB_cost[[#This Row],[Тип поставки]],StatTbl[Join],StatTbl[Status])</f>
        <v>Игнорируем</v>
      </c>
    </row>
    <row r="4107" spans="4:15" x14ac:dyDescent="0.45">
      <c r="D4107" t="s">
        <v>288</v>
      </c>
      <c r="E4107" t="s">
        <v>93</v>
      </c>
      <c r="F4107" t="s">
        <v>107</v>
      </c>
      <c r="M4107" t="b">
        <v>1</v>
      </c>
      <c r="N4107" t="b">
        <v>1</v>
      </c>
      <c r="O4107" t="str">
        <f>_xlfn.XLOOKUP(WB_cost[[#This Row],[Склад]]&amp;WB_cost[[#This Row],[Тип поставки]],StatTbl[Join],StatTbl[Status])</f>
        <v>Игнорируем</v>
      </c>
    </row>
    <row r="4108" spans="4:15" x14ac:dyDescent="0.45">
      <c r="D4108" t="s">
        <v>289</v>
      </c>
      <c r="E4108" t="s">
        <v>93</v>
      </c>
      <c r="F4108" t="s">
        <v>107</v>
      </c>
      <c r="M4108" t="b">
        <v>1</v>
      </c>
      <c r="N4108" t="b">
        <v>1</v>
      </c>
      <c r="O4108" t="str">
        <f>_xlfn.XLOOKUP(WB_cost[[#This Row],[Склад]]&amp;WB_cost[[#This Row],[Тип поставки]],StatTbl[Join],StatTbl[Status])</f>
        <v>Игнорируем</v>
      </c>
    </row>
    <row r="4109" spans="4:15" x14ac:dyDescent="0.45">
      <c r="D4109" t="s">
        <v>353</v>
      </c>
      <c r="E4109" t="s">
        <v>93</v>
      </c>
      <c r="F4109" t="s">
        <v>107</v>
      </c>
      <c r="M4109" t="b">
        <v>1</v>
      </c>
      <c r="N4109" t="b">
        <v>1</v>
      </c>
      <c r="O4109" t="str">
        <f>_xlfn.XLOOKUP(WB_cost[[#This Row],[Склад]]&amp;WB_cost[[#This Row],[Тип поставки]],StatTbl[Join],StatTbl[Status])</f>
        <v>Игнорируем</v>
      </c>
    </row>
    <row r="4110" spans="4:15" x14ac:dyDescent="0.45">
      <c r="D4110" t="s">
        <v>354</v>
      </c>
      <c r="E4110" t="s">
        <v>93</v>
      </c>
      <c r="F4110" t="s">
        <v>107</v>
      </c>
      <c r="M4110" t="b">
        <v>1</v>
      </c>
      <c r="N4110" t="b">
        <v>1</v>
      </c>
      <c r="O4110" t="str">
        <f>_xlfn.XLOOKUP(WB_cost[[#This Row],[Склад]]&amp;WB_cost[[#This Row],[Тип поставки]],StatTbl[Join],StatTbl[Status])</f>
        <v>Игнорируем</v>
      </c>
    </row>
    <row r="4111" spans="4:15" x14ac:dyDescent="0.45">
      <c r="D4111" t="s">
        <v>357</v>
      </c>
      <c r="E4111" t="s">
        <v>93</v>
      </c>
      <c r="F4111" t="s">
        <v>107</v>
      </c>
      <c r="M4111" t="b">
        <v>1</v>
      </c>
      <c r="N4111" t="b">
        <v>1</v>
      </c>
      <c r="O4111" t="str">
        <f>_xlfn.XLOOKUP(WB_cost[[#This Row],[Склад]]&amp;WB_cost[[#This Row],[Тип поставки]],StatTbl[Join],StatTbl[Status])</f>
        <v>Игнорируем</v>
      </c>
    </row>
    <row r="4112" spans="4:15" x14ac:dyDescent="0.45">
      <c r="D4112" t="s">
        <v>358</v>
      </c>
      <c r="E4112" t="s">
        <v>93</v>
      </c>
      <c r="F4112" t="s">
        <v>107</v>
      </c>
      <c r="M4112" t="b">
        <v>1</v>
      </c>
      <c r="N4112" t="b">
        <v>1</v>
      </c>
      <c r="O4112" t="str">
        <f>_xlfn.XLOOKUP(WB_cost[[#This Row],[Склад]]&amp;WB_cost[[#This Row],[Тип поставки]],StatTbl[Join],StatTbl[Status])</f>
        <v>Игнорируем</v>
      </c>
    </row>
    <row r="4113" spans="4:15" x14ac:dyDescent="0.45">
      <c r="D4113" t="s">
        <v>359</v>
      </c>
      <c r="E4113" t="s">
        <v>93</v>
      </c>
      <c r="F4113" t="s">
        <v>107</v>
      </c>
      <c r="M4113" t="b">
        <v>1</v>
      </c>
      <c r="N4113" t="b">
        <v>1</v>
      </c>
      <c r="O4113" t="str">
        <f>_xlfn.XLOOKUP(WB_cost[[#This Row],[Склад]]&amp;WB_cost[[#This Row],[Тип поставки]],StatTbl[Join],StatTbl[Status])</f>
        <v>Игнорируем</v>
      </c>
    </row>
    <row r="4114" spans="4:15" x14ac:dyDescent="0.45">
      <c r="D4114" t="s">
        <v>260</v>
      </c>
      <c r="E4114" t="s">
        <v>93</v>
      </c>
      <c r="F4114" t="s">
        <v>108</v>
      </c>
      <c r="G4114" t="s">
        <v>219</v>
      </c>
      <c r="H4114" t="s">
        <v>219</v>
      </c>
      <c r="I4114" t="s">
        <v>324</v>
      </c>
      <c r="J4114" t="s">
        <v>343</v>
      </c>
      <c r="K4114" t="s">
        <v>225</v>
      </c>
      <c r="M4114" t="b">
        <v>1</v>
      </c>
      <c r="N4114" t="b">
        <v>0</v>
      </c>
      <c r="O4114" t="str">
        <f>_xlfn.XLOOKUP(WB_cost[[#This Row],[Склад]]&amp;WB_cost[[#This Row],[Тип поставки]],StatTbl[Join],StatTbl[Status])</f>
        <v>Игнорируем</v>
      </c>
    </row>
    <row r="4115" spans="4:15" x14ac:dyDescent="0.45">
      <c r="D4115" t="s">
        <v>261</v>
      </c>
      <c r="E4115" t="s">
        <v>93</v>
      </c>
      <c r="F4115" t="s">
        <v>108</v>
      </c>
      <c r="G4115" t="s">
        <v>219</v>
      </c>
      <c r="H4115" t="s">
        <v>219</v>
      </c>
      <c r="I4115" t="s">
        <v>324</v>
      </c>
      <c r="J4115" t="s">
        <v>343</v>
      </c>
      <c r="K4115" t="s">
        <v>225</v>
      </c>
      <c r="M4115" t="b">
        <v>1</v>
      </c>
      <c r="N4115" t="b">
        <v>0</v>
      </c>
      <c r="O4115" t="str">
        <f>_xlfn.XLOOKUP(WB_cost[[#This Row],[Склад]]&amp;WB_cost[[#This Row],[Тип поставки]],StatTbl[Join],StatTbl[Status])</f>
        <v>Игнорируем</v>
      </c>
    </row>
    <row r="4116" spans="4:15" x14ac:dyDescent="0.45">
      <c r="D4116" t="s">
        <v>262</v>
      </c>
      <c r="E4116" t="s">
        <v>93</v>
      </c>
      <c r="F4116" t="s">
        <v>108</v>
      </c>
      <c r="G4116" t="s">
        <v>219</v>
      </c>
      <c r="H4116" t="s">
        <v>219</v>
      </c>
      <c r="I4116" t="s">
        <v>324</v>
      </c>
      <c r="J4116" t="s">
        <v>343</v>
      </c>
      <c r="K4116" t="s">
        <v>225</v>
      </c>
      <c r="M4116" t="b">
        <v>1</v>
      </c>
      <c r="N4116" t="b">
        <v>0</v>
      </c>
      <c r="O4116" t="str">
        <f>_xlfn.XLOOKUP(WB_cost[[#This Row],[Склад]]&amp;WB_cost[[#This Row],[Тип поставки]],StatTbl[Join],StatTbl[Status])</f>
        <v>Игнорируем</v>
      </c>
    </row>
    <row r="4117" spans="4:15" x14ac:dyDescent="0.45">
      <c r="D4117" t="s">
        <v>263</v>
      </c>
      <c r="E4117" t="s">
        <v>93</v>
      </c>
      <c r="F4117" t="s">
        <v>108</v>
      </c>
      <c r="G4117" t="s">
        <v>219</v>
      </c>
      <c r="H4117" t="s">
        <v>219</v>
      </c>
      <c r="I4117" t="s">
        <v>324</v>
      </c>
      <c r="J4117" t="s">
        <v>343</v>
      </c>
      <c r="K4117" t="s">
        <v>225</v>
      </c>
      <c r="M4117" t="b">
        <v>1</v>
      </c>
      <c r="N4117" t="b">
        <v>0</v>
      </c>
      <c r="O4117" t="str">
        <f>_xlfn.XLOOKUP(WB_cost[[#This Row],[Склад]]&amp;WB_cost[[#This Row],[Тип поставки]],StatTbl[Join],StatTbl[Status])</f>
        <v>Игнорируем</v>
      </c>
    </row>
    <row r="4118" spans="4:15" x14ac:dyDescent="0.45">
      <c r="D4118" t="s">
        <v>264</v>
      </c>
      <c r="E4118" t="s">
        <v>93</v>
      </c>
      <c r="F4118" t="s">
        <v>108</v>
      </c>
      <c r="G4118" t="s">
        <v>219</v>
      </c>
      <c r="H4118" t="s">
        <v>219</v>
      </c>
      <c r="I4118" t="s">
        <v>324</v>
      </c>
      <c r="J4118" t="s">
        <v>343</v>
      </c>
      <c r="K4118" t="s">
        <v>225</v>
      </c>
      <c r="M4118" t="b">
        <v>1</v>
      </c>
      <c r="N4118" t="b">
        <v>0</v>
      </c>
      <c r="O4118" t="str">
        <f>_xlfn.XLOOKUP(WB_cost[[#This Row],[Склад]]&amp;WB_cost[[#This Row],[Тип поставки]],StatTbl[Join],StatTbl[Status])</f>
        <v>Игнорируем</v>
      </c>
    </row>
    <row r="4119" spans="4:15" x14ac:dyDescent="0.45">
      <c r="D4119" t="s">
        <v>285</v>
      </c>
      <c r="E4119" t="s">
        <v>93</v>
      </c>
      <c r="F4119" t="s">
        <v>108</v>
      </c>
      <c r="G4119" t="s">
        <v>219</v>
      </c>
      <c r="H4119" t="s">
        <v>219</v>
      </c>
      <c r="I4119" t="s">
        <v>324</v>
      </c>
      <c r="J4119" t="s">
        <v>343</v>
      </c>
      <c r="K4119" t="s">
        <v>225</v>
      </c>
      <c r="M4119" t="b">
        <v>1</v>
      </c>
      <c r="N4119" t="b">
        <v>0</v>
      </c>
      <c r="O4119" t="str">
        <f>_xlfn.XLOOKUP(WB_cost[[#This Row],[Склад]]&amp;WB_cost[[#This Row],[Тип поставки]],StatTbl[Join],StatTbl[Status])</f>
        <v>Игнорируем</v>
      </c>
    </row>
    <row r="4120" spans="4:15" x14ac:dyDescent="0.45">
      <c r="D4120" t="s">
        <v>286</v>
      </c>
      <c r="E4120" t="s">
        <v>93</v>
      </c>
      <c r="F4120" t="s">
        <v>108</v>
      </c>
      <c r="G4120" t="s">
        <v>219</v>
      </c>
      <c r="H4120" t="s">
        <v>219</v>
      </c>
      <c r="I4120" t="s">
        <v>324</v>
      </c>
      <c r="J4120" t="s">
        <v>343</v>
      </c>
      <c r="K4120" t="s">
        <v>225</v>
      </c>
      <c r="M4120" t="b">
        <v>1</v>
      </c>
      <c r="N4120" t="b">
        <v>0</v>
      </c>
      <c r="O4120" t="str">
        <f>_xlfn.XLOOKUP(WB_cost[[#This Row],[Склад]]&amp;WB_cost[[#This Row],[Тип поставки]],StatTbl[Join],StatTbl[Status])</f>
        <v>Игнорируем</v>
      </c>
    </row>
    <row r="4121" spans="4:15" x14ac:dyDescent="0.45">
      <c r="D4121" t="s">
        <v>287</v>
      </c>
      <c r="E4121" t="s">
        <v>93</v>
      </c>
      <c r="F4121" t="s">
        <v>108</v>
      </c>
      <c r="G4121" t="s">
        <v>219</v>
      </c>
      <c r="H4121" t="s">
        <v>219</v>
      </c>
      <c r="I4121" t="s">
        <v>324</v>
      </c>
      <c r="J4121" t="s">
        <v>343</v>
      </c>
      <c r="K4121" t="s">
        <v>225</v>
      </c>
      <c r="M4121" t="b">
        <v>1</v>
      </c>
      <c r="N4121" t="b">
        <v>0</v>
      </c>
      <c r="O4121" t="str">
        <f>_xlfn.XLOOKUP(WB_cost[[#This Row],[Склад]]&amp;WB_cost[[#This Row],[Тип поставки]],StatTbl[Join],StatTbl[Status])</f>
        <v>Игнорируем</v>
      </c>
    </row>
    <row r="4122" spans="4:15" x14ac:dyDescent="0.45">
      <c r="D4122" t="s">
        <v>288</v>
      </c>
      <c r="E4122" t="s">
        <v>93</v>
      </c>
      <c r="F4122" t="s">
        <v>108</v>
      </c>
      <c r="G4122" t="s">
        <v>219</v>
      </c>
      <c r="H4122" t="s">
        <v>219</v>
      </c>
      <c r="I4122" t="s">
        <v>324</v>
      </c>
      <c r="J4122" t="s">
        <v>343</v>
      </c>
      <c r="K4122" t="s">
        <v>225</v>
      </c>
      <c r="M4122" t="b">
        <v>1</v>
      </c>
      <c r="N4122" t="b">
        <v>0</v>
      </c>
      <c r="O4122" t="str">
        <f>_xlfn.XLOOKUP(WB_cost[[#This Row],[Склад]]&amp;WB_cost[[#This Row],[Тип поставки]],StatTbl[Join],StatTbl[Status])</f>
        <v>Игнорируем</v>
      </c>
    </row>
    <row r="4123" spans="4:15" x14ac:dyDescent="0.45">
      <c r="D4123" t="s">
        <v>289</v>
      </c>
      <c r="E4123" t="s">
        <v>93</v>
      </c>
      <c r="F4123" t="s">
        <v>108</v>
      </c>
      <c r="G4123" t="s">
        <v>219</v>
      </c>
      <c r="H4123" t="s">
        <v>219</v>
      </c>
      <c r="I4123" t="s">
        <v>324</v>
      </c>
      <c r="J4123" t="s">
        <v>343</v>
      </c>
      <c r="K4123" t="s">
        <v>225</v>
      </c>
      <c r="M4123" t="b">
        <v>1</v>
      </c>
      <c r="N4123" t="b">
        <v>0</v>
      </c>
      <c r="O4123" t="str">
        <f>_xlfn.XLOOKUP(WB_cost[[#This Row],[Склад]]&amp;WB_cost[[#This Row],[Тип поставки]],StatTbl[Join],StatTbl[Status])</f>
        <v>Игнорируем</v>
      </c>
    </row>
    <row r="4124" spans="4:15" x14ac:dyDescent="0.45">
      <c r="D4124" t="s">
        <v>353</v>
      </c>
      <c r="E4124" t="s">
        <v>93</v>
      </c>
      <c r="F4124" t="s">
        <v>108</v>
      </c>
      <c r="G4124" t="s">
        <v>219</v>
      </c>
      <c r="H4124" t="s">
        <v>219</v>
      </c>
      <c r="I4124" t="s">
        <v>324</v>
      </c>
      <c r="J4124" t="s">
        <v>343</v>
      </c>
      <c r="K4124" t="s">
        <v>225</v>
      </c>
      <c r="M4124" t="b">
        <v>1</v>
      </c>
      <c r="N4124" t="b">
        <v>0</v>
      </c>
      <c r="O4124" t="str">
        <f>_xlfn.XLOOKUP(WB_cost[[#This Row],[Склад]]&amp;WB_cost[[#This Row],[Тип поставки]],StatTbl[Join],StatTbl[Status])</f>
        <v>Игнорируем</v>
      </c>
    </row>
    <row r="4125" spans="4:15" x14ac:dyDescent="0.45">
      <c r="D4125" t="s">
        <v>354</v>
      </c>
      <c r="E4125" t="s">
        <v>93</v>
      </c>
      <c r="F4125" t="s">
        <v>108</v>
      </c>
      <c r="G4125" t="s">
        <v>219</v>
      </c>
      <c r="H4125" t="s">
        <v>219</v>
      </c>
      <c r="I4125" t="s">
        <v>324</v>
      </c>
      <c r="J4125" t="s">
        <v>343</v>
      </c>
      <c r="K4125" t="s">
        <v>225</v>
      </c>
      <c r="M4125" t="b">
        <v>1</v>
      </c>
      <c r="N4125" t="b">
        <v>0</v>
      </c>
      <c r="O4125" t="str">
        <f>_xlfn.XLOOKUP(WB_cost[[#This Row],[Склад]]&amp;WB_cost[[#This Row],[Тип поставки]],StatTbl[Join],StatTbl[Status])</f>
        <v>Игнорируем</v>
      </c>
    </row>
    <row r="4126" spans="4:15" x14ac:dyDescent="0.45">
      <c r="D4126" t="s">
        <v>357</v>
      </c>
      <c r="E4126" t="s">
        <v>93</v>
      </c>
      <c r="F4126" t="s">
        <v>108</v>
      </c>
      <c r="G4126" t="s">
        <v>219</v>
      </c>
      <c r="H4126" t="s">
        <v>219</v>
      </c>
      <c r="I4126" t="s">
        <v>324</v>
      </c>
      <c r="J4126" t="s">
        <v>343</v>
      </c>
      <c r="K4126" t="s">
        <v>225</v>
      </c>
      <c r="M4126" t="b">
        <v>1</v>
      </c>
      <c r="N4126" t="b">
        <v>0</v>
      </c>
      <c r="O4126" t="str">
        <f>_xlfn.XLOOKUP(WB_cost[[#This Row],[Склад]]&amp;WB_cost[[#This Row],[Тип поставки]],StatTbl[Join],StatTbl[Status])</f>
        <v>Игнорируем</v>
      </c>
    </row>
    <row r="4127" spans="4:15" x14ac:dyDescent="0.45">
      <c r="D4127" t="s">
        <v>358</v>
      </c>
      <c r="E4127" t="s">
        <v>93</v>
      </c>
      <c r="F4127" t="s">
        <v>108</v>
      </c>
      <c r="G4127" t="s">
        <v>219</v>
      </c>
      <c r="H4127" t="s">
        <v>219</v>
      </c>
      <c r="I4127" t="s">
        <v>324</v>
      </c>
      <c r="J4127" t="s">
        <v>343</v>
      </c>
      <c r="K4127" t="s">
        <v>225</v>
      </c>
      <c r="M4127" t="b">
        <v>1</v>
      </c>
      <c r="N4127" t="b">
        <v>0</v>
      </c>
      <c r="O4127" t="str">
        <f>_xlfn.XLOOKUP(WB_cost[[#This Row],[Склад]]&amp;WB_cost[[#This Row],[Тип поставки]],StatTbl[Join],StatTbl[Status])</f>
        <v>Игнорируем</v>
      </c>
    </row>
    <row r="4128" spans="4:15" x14ac:dyDescent="0.45">
      <c r="D4128" t="s">
        <v>359</v>
      </c>
      <c r="E4128" t="s">
        <v>93</v>
      </c>
      <c r="F4128" t="s">
        <v>108</v>
      </c>
      <c r="G4128" t="s">
        <v>219</v>
      </c>
      <c r="H4128" t="s">
        <v>219</v>
      </c>
      <c r="I4128" t="s">
        <v>324</v>
      </c>
      <c r="J4128" t="s">
        <v>343</v>
      </c>
      <c r="K4128" t="s">
        <v>225</v>
      </c>
      <c r="M4128" t="b">
        <v>1</v>
      </c>
      <c r="N4128" t="b">
        <v>0</v>
      </c>
      <c r="O4128" t="str">
        <f>_xlfn.XLOOKUP(WB_cost[[#This Row],[Склад]]&amp;WB_cost[[#This Row],[Тип поставки]],StatTbl[Join],StatTbl[Status])</f>
        <v>Игнорируем</v>
      </c>
    </row>
    <row r="4129" spans="4:15" x14ac:dyDescent="0.45">
      <c r="D4129" t="s">
        <v>260</v>
      </c>
      <c r="E4129" t="s">
        <v>93</v>
      </c>
      <c r="F4129" t="s">
        <v>6</v>
      </c>
      <c r="M4129" t="b">
        <v>0</v>
      </c>
      <c r="N4129" t="b">
        <v>1</v>
      </c>
      <c r="O4129" t="str">
        <f>_xlfn.XLOOKUP(WB_cost[[#This Row],[Склад]]&amp;WB_cost[[#This Row],[Тип поставки]],StatTbl[Join],StatTbl[Status])</f>
        <v>Игнорируем</v>
      </c>
    </row>
    <row r="4130" spans="4:15" x14ac:dyDescent="0.45">
      <c r="D4130" t="s">
        <v>261</v>
      </c>
      <c r="E4130" t="s">
        <v>93</v>
      </c>
      <c r="F4130" t="s">
        <v>6</v>
      </c>
      <c r="M4130" t="b">
        <v>0</v>
      </c>
      <c r="N4130" t="b">
        <v>1</v>
      </c>
      <c r="O4130" t="str">
        <f>_xlfn.XLOOKUP(WB_cost[[#This Row],[Склад]]&amp;WB_cost[[#This Row],[Тип поставки]],StatTbl[Join],StatTbl[Status])</f>
        <v>Игнорируем</v>
      </c>
    </row>
    <row r="4131" spans="4:15" x14ac:dyDescent="0.45">
      <c r="D4131" t="s">
        <v>262</v>
      </c>
      <c r="E4131" t="s">
        <v>93</v>
      </c>
      <c r="F4131" t="s">
        <v>6</v>
      </c>
      <c r="M4131" t="b">
        <v>0</v>
      </c>
      <c r="N4131" t="b">
        <v>1</v>
      </c>
      <c r="O4131" t="str">
        <f>_xlfn.XLOOKUP(WB_cost[[#This Row],[Склад]]&amp;WB_cost[[#This Row],[Тип поставки]],StatTbl[Join],StatTbl[Status])</f>
        <v>Игнорируем</v>
      </c>
    </row>
    <row r="4132" spans="4:15" x14ac:dyDescent="0.45">
      <c r="D4132" t="s">
        <v>263</v>
      </c>
      <c r="E4132" t="s">
        <v>93</v>
      </c>
      <c r="F4132" t="s">
        <v>6</v>
      </c>
      <c r="M4132" t="b">
        <v>0</v>
      </c>
      <c r="N4132" t="b">
        <v>1</v>
      </c>
      <c r="O4132" t="str">
        <f>_xlfn.XLOOKUP(WB_cost[[#This Row],[Склад]]&amp;WB_cost[[#This Row],[Тип поставки]],StatTbl[Join],StatTbl[Status])</f>
        <v>Игнорируем</v>
      </c>
    </row>
    <row r="4133" spans="4:15" x14ac:dyDescent="0.45">
      <c r="D4133" t="s">
        <v>264</v>
      </c>
      <c r="E4133" t="s">
        <v>93</v>
      </c>
      <c r="F4133" t="s">
        <v>6</v>
      </c>
      <c r="M4133" t="b">
        <v>0</v>
      </c>
      <c r="N4133" t="b">
        <v>1</v>
      </c>
      <c r="O4133" t="str">
        <f>_xlfn.XLOOKUP(WB_cost[[#This Row],[Склад]]&amp;WB_cost[[#This Row],[Тип поставки]],StatTbl[Join],StatTbl[Status])</f>
        <v>Игнорируем</v>
      </c>
    </row>
    <row r="4134" spans="4:15" x14ac:dyDescent="0.45">
      <c r="D4134" t="s">
        <v>285</v>
      </c>
      <c r="E4134" t="s">
        <v>93</v>
      </c>
      <c r="F4134" t="s">
        <v>6</v>
      </c>
      <c r="M4134" t="b">
        <v>0</v>
      </c>
      <c r="N4134" t="b">
        <v>1</v>
      </c>
      <c r="O4134" t="str">
        <f>_xlfn.XLOOKUP(WB_cost[[#This Row],[Склад]]&amp;WB_cost[[#This Row],[Тип поставки]],StatTbl[Join],StatTbl[Status])</f>
        <v>Игнорируем</v>
      </c>
    </row>
    <row r="4135" spans="4:15" x14ac:dyDescent="0.45">
      <c r="D4135" t="s">
        <v>286</v>
      </c>
      <c r="E4135" t="s">
        <v>93</v>
      </c>
      <c r="F4135" t="s">
        <v>6</v>
      </c>
      <c r="M4135" t="b">
        <v>0</v>
      </c>
      <c r="N4135" t="b">
        <v>1</v>
      </c>
      <c r="O4135" t="str">
        <f>_xlfn.XLOOKUP(WB_cost[[#This Row],[Склад]]&amp;WB_cost[[#This Row],[Тип поставки]],StatTbl[Join],StatTbl[Status])</f>
        <v>Игнорируем</v>
      </c>
    </row>
    <row r="4136" spans="4:15" x14ac:dyDescent="0.45">
      <c r="D4136" t="s">
        <v>287</v>
      </c>
      <c r="E4136" t="s">
        <v>93</v>
      </c>
      <c r="F4136" t="s">
        <v>6</v>
      </c>
      <c r="M4136" t="b">
        <v>0</v>
      </c>
      <c r="N4136" t="b">
        <v>1</v>
      </c>
      <c r="O4136" t="str">
        <f>_xlfn.XLOOKUP(WB_cost[[#This Row],[Склад]]&amp;WB_cost[[#This Row],[Тип поставки]],StatTbl[Join],StatTbl[Status])</f>
        <v>Игнорируем</v>
      </c>
    </row>
    <row r="4137" spans="4:15" x14ac:dyDescent="0.45">
      <c r="D4137" t="s">
        <v>288</v>
      </c>
      <c r="E4137" t="s">
        <v>93</v>
      </c>
      <c r="F4137" t="s">
        <v>6</v>
      </c>
      <c r="M4137" t="b">
        <v>0</v>
      </c>
      <c r="N4137" t="b">
        <v>1</v>
      </c>
      <c r="O4137" t="str">
        <f>_xlfn.XLOOKUP(WB_cost[[#This Row],[Склад]]&amp;WB_cost[[#This Row],[Тип поставки]],StatTbl[Join],StatTbl[Status])</f>
        <v>Игнорируем</v>
      </c>
    </row>
    <row r="4138" spans="4:15" x14ac:dyDescent="0.45">
      <c r="D4138" t="s">
        <v>289</v>
      </c>
      <c r="E4138" t="s">
        <v>93</v>
      </c>
      <c r="F4138" t="s">
        <v>6</v>
      </c>
      <c r="M4138" t="b">
        <v>0</v>
      </c>
      <c r="N4138" t="b">
        <v>1</v>
      </c>
      <c r="O4138" t="str">
        <f>_xlfn.XLOOKUP(WB_cost[[#This Row],[Склад]]&amp;WB_cost[[#This Row],[Тип поставки]],StatTbl[Join],StatTbl[Status])</f>
        <v>Игнорируем</v>
      </c>
    </row>
    <row r="4139" spans="4:15" x14ac:dyDescent="0.45">
      <c r="D4139" t="s">
        <v>353</v>
      </c>
      <c r="E4139" t="s">
        <v>93</v>
      </c>
      <c r="F4139" t="s">
        <v>6</v>
      </c>
      <c r="M4139" t="b">
        <v>0</v>
      </c>
      <c r="N4139" t="b">
        <v>1</v>
      </c>
      <c r="O4139" t="str">
        <f>_xlfn.XLOOKUP(WB_cost[[#This Row],[Склад]]&amp;WB_cost[[#This Row],[Тип поставки]],StatTbl[Join],StatTbl[Status])</f>
        <v>Игнорируем</v>
      </c>
    </row>
    <row r="4140" spans="4:15" x14ac:dyDescent="0.45">
      <c r="D4140" t="s">
        <v>354</v>
      </c>
      <c r="E4140" t="s">
        <v>93</v>
      </c>
      <c r="F4140" t="s">
        <v>6</v>
      </c>
      <c r="M4140" t="b">
        <v>0</v>
      </c>
      <c r="N4140" t="b">
        <v>1</v>
      </c>
      <c r="O4140" t="str">
        <f>_xlfn.XLOOKUP(WB_cost[[#This Row],[Склад]]&amp;WB_cost[[#This Row],[Тип поставки]],StatTbl[Join],StatTbl[Status])</f>
        <v>Игнорируем</v>
      </c>
    </row>
    <row r="4141" spans="4:15" x14ac:dyDescent="0.45">
      <c r="D4141" t="s">
        <v>357</v>
      </c>
      <c r="E4141" t="s">
        <v>93</v>
      </c>
      <c r="F4141" t="s">
        <v>6</v>
      </c>
      <c r="M4141" t="b">
        <v>0</v>
      </c>
      <c r="N4141" t="b">
        <v>1</v>
      </c>
      <c r="O4141" t="str">
        <f>_xlfn.XLOOKUP(WB_cost[[#This Row],[Склад]]&amp;WB_cost[[#This Row],[Тип поставки]],StatTbl[Join],StatTbl[Status])</f>
        <v>Игнорируем</v>
      </c>
    </row>
    <row r="4142" spans="4:15" x14ac:dyDescent="0.45">
      <c r="D4142" t="s">
        <v>358</v>
      </c>
      <c r="E4142" t="s">
        <v>93</v>
      </c>
      <c r="F4142" t="s">
        <v>6</v>
      </c>
      <c r="M4142" t="b">
        <v>0</v>
      </c>
      <c r="N4142" t="b">
        <v>1</v>
      </c>
      <c r="O4142" t="str">
        <f>_xlfn.XLOOKUP(WB_cost[[#This Row],[Склад]]&amp;WB_cost[[#This Row],[Тип поставки]],StatTbl[Join],StatTbl[Status])</f>
        <v>Игнорируем</v>
      </c>
    </row>
    <row r="4143" spans="4:15" x14ac:dyDescent="0.45">
      <c r="D4143" t="s">
        <v>359</v>
      </c>
      <c r="E4143" t="s">
        <v>93</v>
      </c>
      <c r="F4143" t="s">
        <v>6</v>
      </c>
      <c r="M4143" t="b">
        <v>0</v>
      </c>
      <c r="N4143" t="b">
        <v>1</v>
      </c>
      <c r="O4143" t="str">
        <f>_xlfn.XLOOKUP(WB_cost[[#This Row],[Склад]]&amp;WB_cost[[#This Row],[Тип поставки]],StatTbl[Join],StatTbl[Status])</f>
        <v>Игнорируем</v>
      </c>
    </row>
    <row r="4144" spans="4:15" x14ac:dyDescent="0.45">
      <c r="D4144" t="s">
        <v>260</v>
      </c>
      <c r="E4144" t="s">
        <v>94</v>
      </c>
      <c r="F4144" t="s">
        <v>107</v>
      </c>
      <c r="M4144" t="b">
        <v>1</v>
      </c>
      <c r="N4144" t="b">
        <v>1</v>
      </c>
      <c r="O4144" t="str">
        <f>_xlfn.XLOOKUP(WB_cost[[#This Row],[Склад]]&amp;WB_cost[[#This Row],[Тип поставки]],StatTbl[Join],StatTbl[Status])</f>
        <v>Игнорируем</v>
      </c>
    </row>
    <row r="4145" spans="4:15" x14ac:dyDescent="0.45">
      <c r="D4145" t="s">
        <v>261</v>
      </c>
      <c r="E4145" t="s">
        <v>94</v>
      </c>
      <c r="F4145" t="s">
        <v>107</v>
      </c>
      <c r="M4145" t="b">
        <v>1</v>
      </c>
      <c r="N4145" t="b">
        <v>1</v>
      </c>
      <c r="O4145" t="str">
        <f>_xlfn.XLOOKUP(WB_cost[[#This Row],[Склад]]&amp;WB_cost[[#This Row],[Тип поставки]],StatTbl[Join],StatTbl[Status])</f>
        <v>Игнорируем</v>
      </c>
    </row>
    <row r="4146" spans="4:15" x14ac:dyDescent="0.45">
      <c r="D4146" t="s">
        <v>262</v>
      </c>
      <c r="E4146" t="s">
        <v>94</v>
      </c>
      <c r="F4146" t="s">
        <v>107</v>
      </c>
      <c r="M4146" t="b">
        <v>1</v>
      </c>
      <c r="N4146" t="b">
        <v>1</v>
      </c>
      <c r="O4146" t="str">
        <f>_xlfn.XLOOKUP(WB_cost[[#This Row],[Склад]]&amp;WB_cost[[#This Row],[Тип поставки]],StatTbl[Join],StatTbl[Status])</f>
        <v>Игнорируем</v>
      </c>
    </row>
    <row r="4147" spans="4:15" x14ac:dyDescent="0.45">
      <c r="D4147" t="s">
        <v>263</v>
      </c>
      <c r="E4147" t="s">
        <v>94</v>
      </c>
      <c r="F4147" t="s">
        <v>107</v>
      </c>
      <c r="M4147" t="b">
        <v>1</v>
      </c>
      <c r="N4147" t="b">
        <v>1</v>
      </c>
      <c r="O4147" t="str">
        <f>_xlfn.XLOOKUP(WB_cost[[#This Row],[Склад]]&amp;WB_cost[[#This Row],[Тип поставки]],StatTbl[Join],StatTbl[Status])</f>
        <v>Игнорируем</v>
      </c>
    </row>
    <row r="4148" spans="4:15" x14ac:dyDescent="0.45">
      <c r="D4148" t="s">
        <v>264</v>
      </c>
      <c r="E4148" t="s">
        <v>94</v>
      </c>
      <c r="F4148" t="s">
        <v>107</v>
      </c>
      <c r="M4148" t="b">
        <v>1</v>
      </c>
      <c r="N4148" t="b">
        <v>1</v>
      </c>
      <c r="O4148" t="str">
        <f>_xlfn.XLOOKUP(WB_cost[[#This Row],[Склад]]&amp;WB_cost[[#This Row],[Тип поставки]],StatTbl[Join],StatTbl[Status])</f>
        <v>Игнорируем</v>
      </c>
    </row>
    <row r="4149" spans="4:15" x14ac:dyDescent="0.45">
      <c r="D4149" t="s">
        <v>285</v>
      </c>
      <c r="E4149" t="s">
        <v>94</v>
      </c>
      <c r="F4149" t="s">
        <v>107</v>
      </c>
      <c r="M4149" t="b">
        <v>1</v>
      </c>
      <c r="N4149" t="b">
        <v>1</v>
      </c>
      <c r="O4149" t="str">
        <f>_xlfn.XLOOKUP(WB_cost[[#This Row],[Склад]]&amp;WB_cost[[#This Row],[Тип поставки]],StatTbl[Join],StatTbl[Status])</f>
        <v>Игнорируем</v>
      </c>
    </row>
    <row r="4150" spans="4:15" x14ac:dyDescent="0.45">
      <c r="D4150" t="s">
        <v>286</v>
      </c>
      <c r="E4150" t="s">
        <v>94</v>
      </c>
      <c r="F4150" t="s">
        <v>107</v>
      </c>
      <c r="M4150" t="b">
        <v>1</v>
      </c>
      <c r="N4150" t="b">
        <v>1</v>
      </c>
      <c r="O4150" t="str">
        <f>_xlfn.XLOOKUP(WB_cost[[#This Row],[Склад]]&amp;WB_cost[[#This Row],[Тип поставки]],StatTbl[Join],StatTbl[Status])</f>
        <v>Игнорируем</v>
      </c>
    </row>
    <row r="4151" spans="4:15" x14ac:dyDescent="0.45">
      <c r="D4151" t="s">
        <v>287</v>
      </c>
      <c r="E4151" t="s">
        <v>94</v>
      </c>
      <c r="F4151" t="s">
        <v>107</v>
      </c>
      <c r="M4151" t="b">
        <v>1</v>
      </c>
      <c r="N4151" t="b">
        <v>1</v>
      </c>
      <c r="O4151" t="str">
        <f>_xlfn.XLOOKUP(WB_cost[[#This Row],[Склад]]&amp;WB_cost[[#This Row],[Тип поставки]],StatTbl[Join],StatTbl[Status])</f>
        <v>Игнорируем</v>
      </c>
    </row>
    <row r="4152" spans="4:15" x14ac:dyDescent="0.45">
      <c r="D4152" t="s">
        <v>288</v>
      </c>
      <c r="E4152" t="s">
        <v>94</v>
      </c>
      <c r="F4152" t="s">
        <v>107</v>
      </c>
      <c r="M4152" t="b">
        <v>1</v>
      </c>
      <c r="N4152" t="b">
        <v>1</v>
      </c>
      <c r="O4152" t="str">
        <f>_xlfn.XLOOKUP(WB_cost[[#This Row],[Склад]]&amp;WB_cost[[#This Row],[Тип поставки]],StatTbl[Join],StatTbl[Status])</f>
        <v>Игнорируем</v>
      </c>
    </row>
    <row r="4153" spans="4:15" x14ac:dyDescent="0.45">
      <c r="D4153" t="s">
        <v>289</v>
      </c>
      <c r="E4153" t="s">
        <v>94</v>
      </c>
      <c r="F4153" t="s">
        <v>107</v>
      </c>
      <c r="M4153" t="b">
        <v>1</v>
      </c>
      <c r="N4153" t="b">
        <v>1</v>
      </c>
      <c r="O4153" t="str">
        <f>_xlfn.XLOOKUP(WB_cost[[#This Row],[Склад]]&amp;WB_cost[[#This Row],[Тип поставки]],StatTbl[Join],StatTbl[Status])</f>
        <v>Игнорируем</v>
      </c>
    </row>
    <row r="4154" spans="4:15" x14ac:dyDescent="0.45">
      <c r="D4154" t="s">
        <v>353</v>
      </c>
      <c r="E4154" t="s">
        <v>94</v>
      </c>
      <c r="F4154" t="s">
        <v>107</v>
      </c>
      <c r="M4154" t="b">
        <v>1</v>
      </c>
      <c r="N4154" t="b">
        <v>1</v>
      </c>
      <c r="O4154" t="str">
        <f>_xlfn.XLOOKUP(WB_cost[[#This Row],[Склад]]&amp;WB_cost[[#This Row],[Тип поставки]],StatTbl[Join],StatTbl[Status])</f>
        <v>Игнорируем</v>
      </c>
    </row>
    <row r="4155" spans="4:15" x14ac:dyDescent="0.45">
      <c r="D4155" t="s">
        <v>354</v>
      </c>
      <c r="E4155" t="s">
        <v>94</v>
      </c>
      <c r="F4155" t="s">
        <v>107</v>
      </c>
      <c r="M4155" t="b">
        <v>1</v>
      </c>
      <c r="N4155" t="b">
        <v>1</v>
      </c>
      <c r="O4155" t="str">
        <f>_xlfn.XLOOKUP(WB_cost[[#This Row],[Склад]]&amp;WB_cost[[#This Row],[Тип поставки]],StatTbl[Join],StatTbl[Status])</f>
        <v>Игнорируем</v>
      </c>
    </row>
    <row r="4156" spans="4:15" x14ac:dyDescent="0.45">
      <c r="D4156" t="s">
        <v>357</v>
      </c>
      <c r="E4156" t="s">
        <v>94</v>
      </c>
      <c r="F4156" t="s">
        <v>107</v>
      </c>
      <c r="M4156" t="b">
        <v>1</v>
      </c>
      <c r="N4156" t="b">
        <v>1</v>
      </c>
      <c r="O4156" t="str">
        <f>_xlfn.XLOOKUP(WB_cost[[#This Row],[Склад]]&amp;WB_cost[[#This Row],[Тип поставки]],StatTbl[Join],StatTbl[Status])</f>
        <v>Игнорируем</v>
      </c>
    </row>
    <row r="4157" spans="4:15" x14ac:dyDescent="0.45">
      <c r="D4157" t="s">
        <v>358</v>
      </c>
      <c r="E4157" t="s">
        <v>94</v>
      </c>
      <c r="F4157" t="s">
        <v>107</v>
      </c>
      <c r="M4157" t="b">
        <v>1</v>
      </c>
      <c r="N4157" t="b">
        <v>1</v>
      </c>
      <c r="O4157" t="str">
        <f>_xlfn.XLOOKUP(WB_cost[[#This Row],[Склад]]&amp;WB_cost[[#This Row],[Тип поставки]],StatTbl[Join],StatTbl[Status])</f>
        <v>Игнорируем</v>
      </c>
    </row>
    <row r="4158" spans="4:15" x14ac:dyDescent="0.45">
      <c r="D4158" t="s">
        <v>359</v>
      </c>
      <c r="E4158" t="s">
        <v>94</v>
      </c>
      <c r="F4158" t="s">
        <v>107</v>
      </c>
      <c r="M4158" t="b">
        <v>1</v>
      </c>
      <c r="N4158" t="b">
        <v>1</v>
      </c>
      <c r="O4158" t="str">
        <f>_xlfn.XLOOKUP(WB_cost[[#This Row],[Склад]]&amp;WB_cost[[#This Row],[Тип поставки]],StatTbl[Join],StatTbl[Status])</f>
        <v>Игнорируем</v>
      </c>
    </row>
    <row r="4159" spans="4:15" x14ac:dyDescent="0.45">
      <c r="D4159" t="s">
        <v>260</v>
      </c>
      <c r="E4159" t="s">
        <v>94</v>
      </c>
      <c r="F4159" t="s">
        <v>108</v>
      </c>
      <c r="M4159" t="b">
        <v>0</v>
      </c>
      <c r="N4159" t="b">
        <v>1</v>
      </c>
      <c r="O4159" t="str">
        <f>_xlfn.XLOOKUP(WB_cost[[#This Row],[Склад]]&amp;WB_cost[[#This Row],[Тип поставки]],StatTbl[Join],StatTbl[Status])</f>
        <v>Игнорируем</v>
      </c>
    </row>
    <row r="4160" spans="4:15" x14ac:dyDescent="0.45">
      <c r="D4160" t="s">
        <v>261</v>
      </c>
      <c r="E4160" t="s">
        <v>94</v>
      </c>
      <c r="F4160" t="s">
        <v>108</v>
      </c>
      <c r="M4160" t="b">
        <v>0</v>
      </c>
      <c r="N4160" t="b">
        <v>1</v>
      </c>
      <c r="O4160" t="str">
        <f>_xlfn.XLOOKUP(WB_cost[[#This Row],[Склад]]&amp;WB_cost[[#This Row],[Тип поставки]],StatTbl[Join],StatTbl[Status])</f>
        <v>Игнорируем</v>
      </c>
    </row>
    <row r="4161" spans="4:15" x14ac:dyDescent="0.45">
      <c r="D4161" t="s">
        <v>262</v>
      </c>
      <c r="E4161" t="s">
        <v>94</v>
      </c>
      <c r="F4161" t="s">
        <v>108</v>
      </c>
      <c r="M4161" t="b">
        <v>0</v>
      </c>
      <c r="N4161" t="b">
        <v>1</v>
      </c>
      <c r="O4161" t="str">
        <f>_xlfn.XLOOKUP(WB_cost[[#This Row],[Склад]]&amp;WB_cost[[#This Row],[Тип поставки]],StatTbl[Join],StatTbl[Status])</f>
        <v>Игнорируем</v>
      </c>
    </row>
    <row r="4162" spans="4:15" x14ac:dyDescent="0.45">
      <c r="D4162" t="s">
        <v>263</v>
      </c>
      <c r="E4162" t="s">
        <v>94</v>
      </c>
      <c r="F4162" t="s">
        <v>108</v>
      </c>
      <c r="M4162" t="b">
        <v>0</v>
      </c>
      <c r="N4162" t="b">
        <v>1</v>
      </c>
      <c r="O4162" t="str">
        <f>_xlfn.XLOOKUP(WB_cost[[#This Row],[Склад]]&amp;WB_cost[[#This Row],[Тип поставки]],StatTbl[Join],StatTbl[Status])</f>
        <v>Игнорируем</v>
      </c>
    </row>
    <row r="4163" spans="4:15" x14ac:dyDescent="0.45">
      <c r="D4163" t="s">
        <v>264</v>
      </c>
      <c r="E4163" t="s">
        <v>94</v>
      </c>
      <c r="F4163" t="s">
        <v>108</v>
      </c>
      <c r="M4163" t="b">
        <v>0</v>
      </c>
      <c r="N4163" t="b">
        <v>1</v>
      </c>
      <c r="O4163" t="str">
        <f>_xlfn.XLOOKUP(WB_cost[[#This Row],[Склад]]&amp;WB_cost[[#This Row],[Тип поставки]],StatTbl[Join],StatTbl[Status])</f>
        <v>Игнорируем</v>
      </c>
    </row>
    <row r="4164" spans="4:15" x14ac:dyDescent="0.45">
      <c r="D4164" t="s">
        <v>285</v>
      </c>
      <c r="E4164" t="s">
        <v>94</v>
      </c>
      <c r="F4164" t="s">
        <v>108</v>
      </c>
      <c r="M4164" t="b">
        <v>0</v>
      </c>
      <c r="N4164" t="b">
        <v>1</v>
      </c>
      <c r="O4164" t="str">
        <f>_xlfn.XLOOKUP(WB_cost[[#This Row],[Склад]]&amp;WB_cost[[#This Row],[Тип поставки]],StatTbl[Join],StatTbl[Status])</f>
        <v>Игнорируем</v>
      </c>
    </row>
    <row r="4165" spans="4:15" x14ac:dyDescent="0.45">
      <c r="D4165" t="s">
        <v>286</v>
      </c>
      <c r="E4165" t="s">
        <v>94</v>
      </c>
      <c r="F4165" t="s">
        <v>108</v>
      </c>
      <c r="M4165" t="b">
        <v>0</v>
      </c>
      <c r="N4165" t="b">
        <v>1</v>
      </c>
      <c r="O4165" t="str">
        <f>_xlfn.XLOOKUP(WB_cost[[#This Row],[Склад]]&amp;WB_cost[[#This Row],[Тип поставки]],StatTbl[Join],StatTbl[Status])</f>
        <v>Игнорируем</v>
      </c>
    </row>
    <row r="4166" spans="4:15" x14ac:dyDescent="0.45">
      <c r="D4166" t="s">
        <v>287</v>
      </c>
      <c r="E4166" t="s">
        <v>94</v>
      </c>
      <c r="F4166" t="s">
        <v>108</v>
      </c>
      <c r="M4166" t="b">
        <v>0</v>
      </c>
      <c r="N4166" t="b">
        <v>1</v>
      </c>
      <c r="O4166" t="str">
        <f>_xlfn.XLOOKUP(WB_cost[[#This Row],[Склад]]&amp;WB_cost[[#This Row],[Тип поставки]],StatTbl[Join],StatTbl[Status])</f>
        <v>Игнорируем</v>
      </c>
    </row>
    <row r="4167" spans="4:15" x14ac:dyDescent="0.45">
      <c r="D4167" t="s">
        <v>288</v>
      </c>
      <c r="E4167" t="s">
        <v>94</v>
      </c>
      <c r="F4167" t="s">
        <v>108</v>
      </c>
      <c r="M4167" t="b">
        <v>0</v>
      </c>
      <c r="N4167" t="b">
        <v>1</v>
      </c>
      <c r="O4167" t="str">
        <f>_xlfn.XLOOKUP(WB_cost[[#This Row],[Склад]]&amp;WB_cost[[#This Row],[Тип поставки]],StatTbl[Join],StatTbl[Status])</f>
        <v>Игнорируем</v>
      </c>
    </row>
    <row r="4168" spans="4:15" x14ac:dyDescent="0.45">
      <c r="D4168" t="s">
        <v>289</v>
      </c>
      <c r="E4168" t="s">
        <v>94</v>
      </c>
      <c r="F4168" t="s">
        <v>108</v>
      </c>
      <c r="M4168" t="b">
        <v>0</v>
      </c>
      <c r="N4168" t="b">
        <v>1</v>
      </c>
      <c r="O4168" t="str">
        <f>_xlfn.XLOOKUP(WB_cost[[#This Row],[Склад]]&amp;WB_cost[[#This Row],[Тип поставки]],StatTbl[Join],StatTbl[Status])</f>
        <v>Игнорируем</v>
      </c>
    </row>
    <row r="4169" spans="4:15" x14ac:dyDescent="0.45">
      <c r="D4169" t="s">
        <v>353</v>
      </c>
      <c r="E4169" t="s">
        <v>94</v>
      </c>
      <c r="F4169" t="s">
        <v>108</v>
      </c>
      <c r="M4169" t="b">
        <v>0</v>
      </c>
      <c r="N4169" t="b">
        <v>1</v>
      </c>
      <c r="O4169" t="str">
        <f>_xlfn.XLOOKUP(WB_cost[[#This Row],[Склад]]&amp;WB_cost[[#This Row],[Тип поставки]],StatTbl[Join],StatTbl[Status])</f>
        <v>Игнорируем</v>
      </c>
    </row>
    <row r="4170" spans="4:15" x14ac:dyDescent="0.45">
      <c r="D4170" t="s">
        <v>354</v>
      </c>
      <c r="E4170" t="s">
        <v>94</v>
      </c>
      <c r="F4170" t="s">
        <v>108</v>
      </c>
      <c r="M4170" t="b">
        <v>0</v>
      </c>
      <c r="N4170" t="b">
        <v>1</v>
      </c>
      <c r="O4170" t="str">
        <f>_xlfn.XLOOKUP(WB_cost[[#This Row],[Склад]]&amp;WB_cost[[#This Row],[Тип поставки]],StatTbl[Join],StatTbl[Status])</f>
        <v>Игнорируем</v>
      </c>
    </row>
    <row r="4171" spans="4:15" x14ac:dyDescent="0.45">
      <c r="D4171" t="s">
        <v>357</v>
      </c>
      <c r="E4171" t="s">
        <v>94</v>
      </c>
      <c r="F4171" t="s">
        <v>108</v>
      </c>
      <c r="M4171" t="b">
        <v>0</v>
      </c>
      <c r="N4171" t="b">
        <v>1</v>
      </c>
      <c r="O4171" t="str">
        <f>_xlfn.XLOOKUP(WB_cost[[#This Row],[Склад]]&amp;WB_cost[[#This Row],[Тип поставки]],StatTbl[Join],StatTbl[Status])</f>
        <v>Игнорируем</v>
      </c>
    </row>
    <row r="4172" spans="4:15" x14ac:dyDescent="0.45">
      <c r="D4172" t="s">
        <v>358</v>
      </c>
      <c r="E4172" t="s">
        <v>94</v>
      </c>
      <c r="F4172" t="s">
        <v>108</v>
      </c>
      <c r="M4172" t="b">
        <v>0</v>
      </c>
      <c r="N4172" t="b">
        <v>1</v>
      </c>
      <c r="O4172" t="str">
        <f>_xlfn.XLOOKUP(WB_cost[[#This Row],[Склад]]&amp;WB_cost[[#This Row],[Тип поставки]],StatTbl[Join],StatTbl[Status])</f>
        <v>Игнорируем</v>
      </c>
    </row>
    <row r="4173" spans="4:15" x14ac:dyDescent="0.45">
      <c r="D4173" t="s">
        <v>359</v>
      </c>
      <c r="E4173" t="s">
        <v>94</v>
      </c>
      <c r="F4173" t="s">
        <v>108</v>
      </c>
      <c r="M4173" t="b">
        <v>0</v>
      </c>
      <c r="N4173" t="b">
        <v>1</v>
      </c>
      <c r="O4173" t="str">
        <f>_xlfn.XLOOKUP(WB_cost[[#This Row],[Склад]]&amp;WB_cost[[#This Row],[Тип поставки]],StatTbl[Join],StatTbl[Status])</f>
        <v>Игнорируем</v>
      </c>
    </row>
    <row r="4174" spans="4:15" x14ac:dyDescent="0.45">
      <c r="D4174" t="s">
        <v>260</v>
      </c>
      <c r="E4174" t="s">
        <v>94</v>
      </c>
      <c r="F4174" t="s">
        <v>6</v>
      </c>
      <c r="M4174" t="b">
        <v>0</v>
      </c>
      <c r="N4174" t="b">
        <v>1</v>
      </c>
      <c r="O4174" t="str">
        <f>_xlfn.XLOOKUP(WB_cost[[#This Row],[Склад]]&amp;WB_cost[[#This Row],[Тип поставки]],StatTbl[Join],StatTbl[Status])</f>
        <v>Игнорируем</v>
      </c>
    </row>
    <row r="4175" spans="4:15" x14ac:dyDescent="0.45">
      <c r="D4175" t="s">
        <v>261</v>
      </c>
      <c r="E4175" t="s">
        <v>94</v>
      </c>
      <c r="F4175" t="s">
        <v>6</v>
      </c>
      <c r="M4175" t="b">
        <v>0</v>
      </c>
      <c r="N4175" t="b">
        <v>1</v>
      </c>
      <c r="O4175" t="str">
        <f>_xlfn.XLOOKUP(WB_cost[[#This Row],[Склад]]&amp;WB_cost[[#This Row],[Тип поставки]],StatTbl[Join],StatTbl[Status])</f>
        <v>Игнорируем</v>
      </c>
    </row>
    <row r="4176" spans="4:15" x14ac:dyDescent="0.45">
      <c r="D4176" t="s">
        <v>262</v>
      </c>
      <c r="E4176" t="s">
        <v>94</v>
      </c>
      <c r="F4176" t="s">
        <v>6</v>
      </c>
      <c r="M4176" t="b">
        <v>0</v>
      </c>
      <c r="N4176" t="b">
        <v>1</v>
      </c>
      <c r="O4176" t="str">
        <f>_xlfn.XLOOKUP(WB_cost[[#This Row],[Склад]]&amp;WB_cost[[#This Row],[Тип поставки]],StatTbl[Join],StatTbl[Status])</f>
        <v>Игнорируем</v>
      </c>
    </row>
    <row r="4177" spans="4:15" x14ac:dyDescent="0.45">
      <c r="D4177" t="s">
        <v>263</v>
      </c>
      <c r="E4177" t="s">
        <v>94</v>
      </c>
      <c r="F4177" t="s">
        <v>6</v>
      </c>
      <c r="M4177" t="b">
        <v>0</v>
      </c>
      <c r="N4177" t="b">
        <v>1</v>
      </c>
      <c r="O4177" t="str">
        <f>_xlfn.XLOOKUP(WB_cost[[#This Row],[Склад]]&amp;WB_cost[[#This Row],[Тип поставки]],StatTbl[Join],StatTbl[Status])</f>
        <v>Игнорируем</v>
      </c>
    </row>
    <row r="4178" spans="4:15" x14ac:dyDescent="0.45">
      <c r="D4178" t="s">
        <v>264</v>
      </c>
      <c r="E4178" t="s">
        <v>94</v>
      </c>
      <c r="F4178" t="s">
        <v>6</v>
      </c>
      <c r="M4178" t="b">
        <v>0</v>
      </c>
      <c r="N4178" t="b">
        <v>1</v>
      </c>
      <c r="O4178" t="str">
        <f>_xlfn.XLOOKUP(WB_cost[[#This Row],[Склад]]&amp;WB_cost[[#This Row],[Тип поставки]],StatTbl[Join],StatTbl[Status])</f>
        <v>Игнорируем</v>
      </c>
    </row>
    <row r="4179" spans="4:15" x14ac:dyDescent="0.45">
      <c r="D4179" t="s">
        <v>285</v>
      </c>
      <c r="E4179" t="s">
        <v>94</v>
      </c>
      <c r="F4179" t="s">
        <v>6</v>
      </c>
      <c r="M4179" t="b">
        <v>0</v>
      </c>
      <c r="N4179" t="b">
        <v>1</v>
      </c>
      <c r="O4179" t="str">
        <f>_xlfn.XLOOKUP(WB_cost[[#This Row],[Склад]]&amp;WB_cost[[#This Row],[Тип поставки]],StatTbl[Join],StatTbl[Status])</f>
        <v>Игнорируем</v>
      </c>
    </row>
    <row r="4180" spans="4:15" x14ac:dyDescent="0.45">
      <c r="D4180" t="s">
        <v>286</v>
      </c>
      <c r="E4180" t="s">
        <v>94</v>
      </c>
      <c r="F4180" t="s">
        <v>6</v>
      </c>
      <c r="M4180" t="b">
        <v>0</v>
      </c>
      <c r="N4180" t="b">
        <v>1</v>
      </c>
      <c r="O4180" t="str">
        <f>_xlfn.XLOOKUP(WB_cost[[#This Row],[Склад]]&amp;WB_cost[[#This Row],[Тип поставки]],StatTbl[Join],StatTbl[Status])</f>
        <v>Игнорируем</v>
      </c>
    </row>
    <row r="4181" spans="4:15" x14ac:dyDescent="0.45">
      <c r="D4181" t="s">
        <v>287</v>
      </c>
      <c r="E4181" t="s">
        <v>94</v>
      </c>
      <c r="F4181" t="s">
        <v>6</v>
      </c>
      <c r="M4181" t="b">
        <v>0</v>
      </c>
      <c r="N4181" t="b">
        <v>1</v>
      </c>
      <c r="O4181" t="str">
        <f>_xlfn.XLOOKUP(WB_cost[[#This Row],[Склад]]&amp;WB_cost[[#This Row],[Тип поставки]],StatTbl[Join],StatTbl[Status])</f>
        <v>Игнорируем</v>
      </c>
    </row>
    <row r="4182" spans="4:15" x14ac:dyDescent="0.45">
      <c r="D4182" t="s">
        <v>288</v>
      </c>
      <c r="E4182" t="s">
        <v>94</v>
      </c>
      <c r="F4182" t="s">
        <v>6</v>
      </c>
      <c r="M4182" t="b">
        <v>0</v>
      </c>
      <c r="N4182" t="b">
        <v>1</v>
      </c>
      <c r="O4182" t="str">
        <f>_xlfn.XLOOKUP(WB_cost[[#This Row],[Склад]]&amp;WB_cost[[#This Row],[Тип поставки]],StatTbl[Join],StatTbl[Status])</f>
        <v>Игнорируем</v>
      </c>
    </row>
    <row r="4183" spans="4:15" x14ac:dyDescent="0.45">
      <c r="D4183" t="s">
        <v>289</v>
      </c>
      <c r="E4183" t="s">
        <v>94</v>
      </c>
      <c r="F4183" t="s">
        <v>6</v>
      </c>
      <c r="M4183" t="b">
        <v>0</v>
      </c>
      <c r="N4183" t="b">
        <v>1</v>
      </c>
      <c r="O4183" t="str">
        <f>_xlfn.XLOOKUP(WB_cost[[#This Row],[Склад]]&amp;WB_cost[[#This Row],[Тип поставки]],StatTbl[Join],StatTbl[Status])</f>
        <v>Игнорируем</v>
      </c>
    </row>
    <row r="4184" spans="4:15" x14ac:dyDescent="0.45">
      <c r="D4184" t="s">
        <v>353</v>
      </c>
      <c r="E4184" t="s">
        <v>94</v>
      </c>
      <c r="F4184" t="s">
        <v>6</v>
      </c>
      <c r="M4184" t="b">
        <v>0</v>
      </c>
      <c r="N4184" t="b">
        <v>1</v>
      </c>
      <c r="O4184" t="str">
        <f>_xlfn.XLOOKUP(WB_cost[[#This Row],[Склад]]&amp;WB_cost[[#This Row],[Тип поставки]],StatTbl[Join],StatTbl[Status])</f>
        <v>Игнорируем</v>
      </c>
    </row>
    <row r="4185" spans="4:15" x14ac:dyDescent="0.45">
      <c r="D4185" t="s">
        <v>354</v>
      </c>
      <c r="E4185" t="s">
        <v>94</v>
      </c>
      <c r="F4185" t="s">
        <v>6</v>
      </c>
      <c r="M4185" t="b">
        <v>0</v>
      </c>
      <c r="N4185" t="b">
        <v>1</v>
      </c>
      <c r="O4185" t="str">
        <f>_xlfn.XLOOKUP(WB_cost[[#This Row],[Склад]]&amp;WB_cost[[#This Row],[Тип поставки]],StatTbl[Join],StatTbl[Status])</f>
        <v>Игнорируем</v>
      </c>
    </row>
    <row r="4186" spans="4:15" x14ac:dyDescent="0.45">
      <c r="D4186" t="s">
        <v>357</v>
      </c>
      <c r="E4186" t="s">
        <v>94</v>
      </c>
      <c r="F4186" t="s">
        <v>6</v>
      </c>
      <c r="M4186" t="b">
        <v>0</v>
      </c>
      <c r="N4186" t="b">
        <v>1</v>
      </c>
      <c r="O4186" t="str">
        <f>_xlfn.XLOOKUP(WB_cost[[#This Row],[Склад]]&amp;WB_cost[[#This Row],[Тип поставки]],StatTbl[Join],StatTbl[Status])</f>
        <v>Игнорируем</v>
      </c>
    </row>
    <row r="4187" spans="4:15" x14ac:dyDescent="0.45">
      <c r="D4187" t="s">
        <v>358</v>
      </c>
      <c r="E4187" t="s">
        <v>94</v>
      </c>
      <c r="F4187" t="s">
        <v>6</v>
      </c>
      <c r="M4187" t="b">
        <v>0</v>
      </c>
      <c r="N4187" t="b">
        <v>1</v>
      </c>
      <c r="O4187" t="str">
        <f>_xlfn.XLOOKUP(WB_cost[[#This Row],[Склад]]&amp;WB_cost[[#This Row],[Тип поставки]],StatTbl[Join],StatTbl[Status])</f>
        <v>Игнорируем</v>
      </c>
    </row>
    <row r="4188" spans="4:15" x14ac:dyDescent="0.45">
      <c r="D4188" t="s">
        <v>359</v>
      </c>
      <c r="E4188" t="s">
        <v>94</v>
      </c>
      <c r="F4188" t="s">
        <v>6</v>
      </c>
      <c r="M4188" t="b">
        <v>0</v>
      </c>
      <c r="N4188" t="b">
        <v>1</v>
      </c>
      <c r="O4188" t="str">
        <f>_xlfn.XLOOKUP(WB_cost[[#This Row],[Склад]]&amp;WB_cost[[#This Row],[Тип поставки]],StatTbl[Join],StatTbl[Status])</f>
        <v>Игнорируем</v>
      </c>
    </row>
    <row r="4189" spans="4:15" x14ac:dyDescent="0.45">
      <c r="D4189" t="s">
        <v>260</v>
      </c>
      <c r="E4189" t="s">
        <v>95</v>
      </c>
      <c r="F4189" t="s">
        <v>107</v>
      </c>
      <c r="M4189" t="b">
        <v>1</v>
      </c>
      <c r="N4189" t="b">
        <v>1</v>
      </c>
      <c r="O4189" t="str">
        <f>_xlfn.XLOOKUP(WB_cost[[#This Row],[Склад]]&amp;WB_cost[[#This Row],[Тип поставки]],StatTbl[Join],StatTbl[Status])</f>
        <v>Игнорируем</v>
      </c>
    </row>
    <row r="4190" spans="4:15" x14ac:dyDescent="0.45">
      <c r="D4190" t="s">
        <v>261</v>
      </c>
      <c r="E4190" t="s">
        <v>95</v>
      </c>
      <c r="F4190" t="s">
        <v>107</v>
      </c>
      <c r="M4190" t="b">
        <v>1</v>
      </c>
      <c r="N4190" t="b">
        <v>1</v>
      </c>
      <c r="O4190" t="str">
        <f>_xlfn.XLOOKUP(WB_cost[[#This Row],[Склад]]&amp;WB_cost[[#This Row],[Тип поставки]],StatTbl[Join],StatTbl[Status])</f>
        <v>Игнорируем</v>
      </c>
    </row>
    <row r="4191" spans="4:15" x14ac:dyDescent="0.45">
      <c r="D4191" t="s">
        <v>262</v>
      </c>
      <c r="E4191" t="s">
        <v>95</v>
      </c>
      <c r="F4191" t="s">
        <v>107</v>
      </c>
      <c r="M4191" t="b">
        <v>1</v>
      </c>
      <c r="N4191" t="b">
        <v>1</v>
      </c>
      <c r="O4191" t="str">
        <f>_xlfn.XLOOKUP(WB_cost[[#This Row],[Склад]]&amp;WB_cost[[#This Row],[Тип поставки]],StatTbl[Join],StatTbl[Status])</f>
        <v>Игнорируем</v>
      </c>
    </row>
    <row r="4192" spans="4:15" x14ac:dyDescent="0.45">
      <c r="D4192" t="s">
        <v>263</v>
      </c>
      <c r="E4192" t="s">
        <v>95</v>
      </c>
      <c r="F4192" t="s">
        <v>107</v>
      </c>
      <c r="M4192" t="b">
        <v>1</v>
      </c>
      <c r="N4192" t="b">
        <v>1</v>
      </c>
      <c r="O4192" t="str">
        <f>_xlfn.XLOOKUP(WB_cost[[#This Row],[Склад]]&amp;WB_cost[[#This Row],[Тип поставки]],StatTbl[Join],StatTbl[Status])</f>
        <v>Игнорируем</v>
      </c>
    </row>
    <row r="4193" spans="4:15" x14ac:dyDescent="0.45">
      <c r="D4193" t="s">
        <v>264</v>
      </c>
      <c r="E4193" t="s">
        <v>95</v>
      </c>
      <c r="F4193" t="s">
        <v>107</v>
      </c>
      <c r="M4193" t="b">
        <v>1</v>
      </c>
      <c r="N4193" t="b">
        <v>1</v>
      </c>
      <c r="O4193" t="str">
        <f>_xlfn.XLOOKUP(WB_cost[[#This Row],[Склад]]&amp;WB_cost[[#This Row],[Тип поставки]],StatTbl[Join],StatTbl[Status])</f>
        <v>Игнорируем</v>
      </c>
    </row>
    <row r="4194" spans="4:15" x14ac:dyDescent="0.45">
      <c r="D4194" t="s">
        <v>285</v>
      </c>
      <c r="E4194" t="s">
        <v>95</v>
      </c>
      <c r="F4194" t="s">
        <v>107</v>
      </c>
      <c r="M4194" t="b">
        <v>1</v>
      </c>
      <c r="N4194" t="b">
        <v>1</v>
      </c>
      <c r="O4194" t="str">
        <f>_xlfn.XLOOKUP(WB_cost[[#This Row],[Склад]]&amp;WB_cost[[#This Row],[Тип поставки]],StatTbl[Join],StatTbl[Status])</f>
        <v>Игнорируем</v>
      </c>
    </row>
    <row r="4195" spans="4:15" x14ac:dyDescent="0.45">
      <c r="D4195" t="s">
        <v>286</v>
      </c>
      <c r="E4195" t="s">
        <v>95</v>
      </c>
      <c r="F4195" t="s">
        <v>107</v>
      </c>
      <c r="M4195" t="b">
        <v>1</v>
      </c>
      <c r="N4195" t="b">
        <v>1</v>
      </c>
      <c r="O4195" t="str">
        <f>_xlfn.XLOOKUP(WB_cost[[#This Row],[Склад]]&amp;WB_cost[[#This Row],[Тип поставки]],StatTbl[Join],StatTbl[Status])</f>
        <v>Игнорируем</v>
      </c>
    </row>
    <row r="4196" spans="4:15" x14ac:dyDescent="0.45">
      <c r="D4196" t="s">
        <v>287</v>
      </c>
      <c r="E4196" t="s">
        <v>95</v>
      </c>
      <c r="F4196" t="s">
        <v>107</v>
      </c>
      <c r="M4196" t="b">
        <v>1</v>
      </c>
      <c r="N4196" t="b">
        <v>1</v>
      </c>
      <c r="O4196" t="str">
        <f>_xlfn.XLOOKUP(WB_cost[[#This Row],[Склад]]&amp;WB_cost[[#This Row],[Тип поставки]],StatTbl[Join],StatTbl[Status])</f>
        <v>Игнорируем</v>
      </c>
    </row>
    <row r="4197" spans="4:15" x14ac:dyDescent="0.45">
      <c r="D4197" t="s">
        <v>288</v>
      </c>
      <c r="E4197" t="s">
        <v>95</v>
      </c>
      <c r="F4197" t="s">
        <v>107</v>
      </c>
      <c r="M4197" t="b">
        <v>1</v>
      </c>
      <c r="N4197" t="b">
        <v>1</v>
      </c>
      <c r="O4197" t="str">
        <f>_xlfn.XLOOKUP(WB_cost[[#This Row],[Склад]]&amp;WB_cost[[#This Row],[Тип поставки]],StatTbl[Join],StatTbl[Status])</f>
        <v>Игнорируем</v>
      </c>
    </row>
    <row r="4198" spans="4:15" x14ac:dyDescent="0.45">
      <c r="D4198" t="s">
        <v>289</v>
      </c>
      <c r="E4198" t="s">
        <v>95</v>
      </c>
      <c r="F4198" t="s">
        <v>107</v>
      </c>
      <c r="M4198" t="b">
        <v>1</v>
      </c>
      <c r="N4198" t="b">
        <v>1</v>
      </c>
      <c r="O4198" t="str">
        <f>_xlfn.XLOOKUP(WB_cost[[#This Row],[Склад]]&amp;WB_cost[[#This Row],[Тип поставки]],StatTbl[Join],StatTbl[Status])</f>
        <v>Игнорируем</v>
      </c>
    </row>
    <row r="4199" spans="4:15" x14ac:dyDescent="0.45">
      <c r="D4199" t="s">
        <v>353</v>
      </c>
      <c r="E4199" t="s">
        <v>95</v>
      </c>
      <c r="F4199" t="s">
        <v>107</v>
      </c>
      <c r="M4199" t="b">
        <v>1</v>
      </c>
      <c r="N4199" t="b">
        <v>1</v>
      </c>
      <c r="O4199" t="str">
        <f>_xlfn.XLOOKUP(WB_cost[[#This Row],[Склад]]&amp;WB_cost[[#This Row],[Тип поставки]],StatTbl[Join],StatTbl[Status])</f>
        <v>Игнорируем</v>
      </c>
    </row>
    <row r="4200" spans="4:15" x14ac:dyDescent="0.45">
      <c r="D4200" t="s">
        <v>354</v>
      </c>
      <c r="E4200" t="s">
        <v>95</v>
      </c>
      <c r="F4200" t="s">
        <v>107</v>
      </c>
      <c r="M4200" t="b">
        <v>1</v>
      </c>
      <c r="N4200" t="b">
        <v>1</v>
      </c>
      <c r="O4200" t="str">
        <f>_xlfn.XLOOKUP(WB_cost[[#This Row],[Склад]]&amp;WB_cost[[#This Row],[Тип поставки]],StatTbl[Join],StatTbl[Status])</f>
        <v>Игнорируем</v>
      </c>
    </row>
    <row r="4201" spans="4:15" x14ac:dyDescent="0.45">
      <c r="D4201" t="s">
        <v>357</v>
      </c>
      <c r="E4201" t="s">
        <v>95</v>
      </c>
      <c r="F4201" t="s">
        <v>107</v>
      </c>
      <c r="M4201" t="b">
        <v>1</v>
      </c>
      <c r="N4201" t="b">
        <v>1</v>
      </c>
      <c r="O4201" t="str">
        <f>_xlfn.XLOOKUP(WB_cost[[#This Row],[Склад]]&amp;WB_cost[[#This Row],[Тип поставки]],StatTbl[Join],StatTbl[Status])</f>
        <v>Игнорируем</v>
      </c>
    </row>
    <row r="4202" spans="4:15" x14ac:dyDescent="0.45">
      <c r="D4202" t="s">
        <v>358</v>
      </c>
      <c r="E4202" t="s">
        <v>95</v>
      </c>
      <c r="F4202" t="s">
        <v>107</v>
      </c>
      <c r="M4202" t="b">
        <v>1</v>
      </c>
      <c r="N4202" t="b">
        <v>1</v>
      </c>
      <c r="O4202" t="str">
        <f>_xlfn.XLOOKUP(WB_cost[[#This Row],[Склад]]&amp;WB_cost[[#This Row],[Тип поставки]],StatTbl[Join],StatTbl[Status])</f>
        <v>Игнорируем</v>
      </c>
    </row>
    <row r="4203" spans="4:15" x14ac:dyDescent="0.45">
      <c r="D4203" t="s">
        <v>359</v>
      </c>
      <c r="E4203" t="s">
        <v>95</v>
      </c>
      <c r="F4203" t="s">
        <v>107</v>
      </c>
      <c r="M4203" t="b">
        <v>1</v>
      </c>
      <c r="N4203" t="b">
        <v>1</v>
      </c>
      <c r="O4203" t="str">
        <f>_xlfn.XLOOKUP(WB_cost[[#This Row],[Склад]]&amp;WB_cost[[#This Row],[Тип поставки]],StatTbl[Join],StatTbl[Status])</f>
        <v>Игнорируем</v>
      </c>
    </row>
    <row r="4204" spans="4:15" x14ac:dyDescent="0.45">
      <c r="D4204" t="s">
        <v>260</v>
      </c>
      <c r="E4204" t="s">
        <v>95</v>
      </c>
      <c r="F4204" t="s">
        <v>108</v>
      </c>
      <c r="M4204" t="b">
        <v>0</v>
      </c>
      <c r="N4204" t="b">
        <v>1</v>
      </c>
      <c r="O4204" t="str">
        <f>_xlfn.XLOOKUP(WB_cost[[#This Row],[Склад]]&amp;WB_cost[[#This Row],[Тип поставки]],StatTbl[Join],StatTbl[Status])</f>
        <v>Игнорируем</v>
      </c>
    </row>
    <row r="4205" spans="4:15" x14ac:dyDescent="0.45">
      <c r="D4205" t="s">
        <v>261</v>
      </c>
      <c r="E4205" t="s">
        <v>95</v>
      </c>
      <c r="F4205" t="s">
        <v>108</v>
      </c>
      <c r="M4205" t="b">
        <v>0</v>
      </c>
      <c r="N4205" t="b">
        <v>1</v>
      </c>
      <c r="O4205" t="str">
        <f>_xlfn.XLOOKUP(WB_cost[[#This Row],[Склад]]&amp;WB_cost[[#This Row],[Тип поставки]],StatTbl[Join],StatTbl[Status])</f>
        <v>Игнорируем</v>
      </c>
    </row>
    <row r="4206" spans="4:15" x14ac:dyDescent="0.45">
      <c r="D4206" t="s">
        <v>262</v>
      </c>
      <c r="E4206" t="s">
        <v>95</v>
      </c>
      <c r="F4206" t="s">
        <v>108</v>
      </c>
      <c r="M4206" t="b">
        <v>0</v>
      </c>
      <c r="N4206" t="b">
        <v>1</v>
      </c>
      <c r="O4206" t="str">
        <f>_xlfn.XLOOKUP(WB_cost[[#This Row],[Склад]]&amp;WB_cost[[#This Row],[Тип поставки]],StatTbl[Join],StatTbl[Status])</f>
        <v>Игнорируем</v>
      </c>
    </row>
    <row r="4207" spans="4:15" x14ac:dyDescent="0.45">
      <c r="D4207" t="s">
        <v>263</v>
      </c>
      <c r="E4207" t="s">
        <v>95</v>
      </c>
      <c r="F4207" t="s">
        <v>108</v>
      </c>
      <c r="M4207" t="b">
        <v>0</v>
      </c>
      <c r="N4207" t="b">
        <v>1</v>
      </c>
      <c r="O4207" t="str">
        <f>_xlfn.XLOOKUP(WB_cost[[#This Row],[Склад]]&amp;WB_cost[[#This Row],[Тип поставки]],StatTbl[Join],StatTbl[Status])</f>
        <v>Игнорируем</v>
      </c>
    </row>
    <row r="4208" spans="4:15" x14ac:dyDescent="0.45">
      <c r="D4208" t="s">
        <v>264</v>
      </c>
      <c r="E4208" t="s">
        <v>95</v>
      </c>
      <c r="F4208" t="s">
        <v>108</v>
      </c>
      <c r="M4208" t="b">
        <v>0</v>
      </c>
      <c r="N4208" t="b">
        <v>1</v>
      </c>
      <c r="O4208" t="str">
        <f>_xlfn.XLOOKUP(WB_cost[[#This Row],[Склад]]&amp;WB_cost[[#This Row],[Тип поставки]],StatTbl[Join],StatTbl[Status])</f>
        <v>Игнорируем</v>
      </c>
    </row>
    <row r="4209" spans="4:15" x14ac:dyDescent="0.45">
      <c r="D4209" t="s">
        <v>285</v>
      </c>
      <c r="E4209" t="s">
        <v>95</v>
      </c>
      <c r="F4209" t="s">
        <v>108</v>
      </c>
      <c r="M4209" t="b">
        <v>0</v>
      </c>
      <c r="N4209" t="b">
        <v>1</v>
      </c>
      <c r="O4209" t="str">
        <f>_xlfn.XLOOKUP(WB_cost[[#This Row],[Склад]]&amp;WB_cost[[#This Row],[Тип поставки]],StatTbl[Join],StatTbl[Status])</f>
        <v>Игнорируем</v>
      </c>
    </row>
    <row r="4210" spans="4:15" x14ac:dyDescent="0.45">
      <c r="D4210" t="s">
        <v>286</v>
      </c>
      <c r="E4210" t="s">
        <v>95</v>
      </c>
      <c r="F4210" t="s">
        <v>108</v>
      </c>
      <c r="M4210" t="b">
        <v>0</v>
      </c>
      <c r="N4210" t="b">
        <v>1</v>
      </c>
      <c r="O4210" t="str">
        <f>_xlfn.XLOOKUP(WB_cost[[#This Row],[Склад]]&amp;WB_cost[[#This Row],[Тип поставки]],StatTbl[Join],StatTbl[Status])</f>
        <v>Игнорируем</v>
      </c>
    </row>
    <row r="4211" spans="4:15" x14ac:dyDescent="0.45">
      <c r="D4211" t="s">
        <v>287</v>
      </c>
      <c r="E4211" t="s">
        <v>95</v>
      </c>
      <c r="F4211" t="s">
        <v>108</v>
      </c>
      <c r="M4211" t="b">
        <v>0</v>
      </c>
      <c r="N4211" t="b">
        <v>1</v>
      </c>
      <c r="O4211" t="str">
        <f>_xlfn.XLOOKUP(WB_cost[[#This Row],[Склад]]&amp;WB_cost[[#This Row],[Тип поставки]],StatTbl[Join],StatTbl[Status])</f>
        <v>Игнорируем</v>
      </c>
    </row>
    <row r="4212" spans="4:15" x14ac:dyDescent="0.45">
      <c r="D4212" t="s">
        <v>288</v>
      </c>
      <c r="E4212" t="s">
        <v>95</v>
      </c>
      <c r="F4212" t="s">
        <v>108</v>
      </c>
      <c r="M4212" t="b">
        <v>0</v>
      </c>
      <c r="N4212" t="b">
        <v>1</v>
      </c>
      <c r="O4212" t="str">
        <f>_xlfn.XLOOKUP(WB_cost[[#This Row],[Склад]]&amp;WB_cost[[#This Row],[Тип поставки]],StatTbl[Join],StatTbl[Status])</f>
        <v>Игнорируем</v>
      </c>
    </row>
    <row r="4213" spans="4:15" x14ac:dyDescent="0.45">
      <c r="D4213" t="s">
        <v>289</v>
      </c>
      <c r="E4213" t="s">
        <v>95</v>
      </c>
      <c r="F4213" t="s">
        <v>108</v>
      </c>
      <c r="M4213" t="b">
        <v>0</v>
      </c>
      <c r="N4213" t="b">
        <v>1</v>
      </c>
      <c r="O4213" t="str">
        <f>_xlfn.XLOOKUP(WB_cost[[#This Row],[Склад]]&amp;WB_cost[[#This Row],[Тип поставки]],StatTbl[Join],StatTbl[Status])</f>
        <v>Игнорируем</v>
      </c>
    </row>
    <row r="4214" spans="4:15" x14ac:dyDescent="0.45">
      <c r="D4214" t="s">
        <v>353</v>
      </c>
      <c r="E4214" t="s">
        <v>95</v>
      </c>
      <c r="F4214" t="s">
        <v>108</v>
      </c>
      <c r="M4214" t="b">
        <v>0</v>
      </c>
      <c r="N4214" t="b">
        <v>1</v>
      </c>
      <c r="O4214" t="str">
        <f>_xlfn.XLOOKUP(WB_cost[[#This Row],[Склад]]&amp;WB_cost[[#This Row],[Тип поставки]],StatTbl[Join],StatTbl[Status])</f>
        <v>Игнорируем</v>
      </c>
    </row>
    <row r="4215" spans="4:15" x14ac:dyDescent="0.45">
      <c r="D4215" t="s">
        <v>354</v>
      </c>
      <c r="E4215" t="s">
        <v>95</v>
      </c>
      <c r="F4215" t="s">
        <v>108</v>
      </c>
      <c r="M4215" t="b">
        <v>0</v>
      </c>
      <c r="N4215" t="b">
        <v>1</v>
      </c>
      <c r="O4215" t="str">
        <f>_xlfn.XLOOKUP(WB_cost[[#This Row],[Склад]]&amp;WB_cost[[#This Row],[Тип поставки]],StatTbl[Join],StatTbl[Status])</f>
        <v>Игнорируем</v>
      </c>
    </row>
    <row r="4216" spans="4:15" x14ac:dyDescent="0.45">
      <c r="D4216" t="s">
        <v>357</v>
      </c>
      <c r="E4216" t="s">
        <v>95</v>
      </c>
      <c r="F4216" t="s">
        <v>108</v>
      </c>
      <c r="M4216" t="b">
        <v>0</v>
      </c>
      <c r="N4216" t="b">
        <v>1</v>
      </c>
      <c r="O4216" t="str">
        <f>_xlfn.XLOOKUP(WB_cost[[#This Row],[Склад]]&amp;WB_cost[[#This Row],[Тип поставки]],StatTbl[Join],StatTbl[Status])</f>
        <v>Игнорируем</v>
      </c>
    </row>
    <row r="4217" spans="4:15" x14ac:dyDescent="0.45">
      <c r="D4217" t="s">
        <v>358</v>
      </c>
      <c r="E4217" t="s">
        <v>95</v>
      </c>
      <c r="F4217" t="s">
        <v>108</v>
      </c>
      <c r="M4217" t="b">
        <v>0</v>
      </c>
      <c r="N4217" t="b">
        <v>1</v>
      </c>
      <c r="O4217" t="str">
        <f>_xlfn.XLOOKUP(WB_cost[[#This Row],[Склад]]&amp;WB_cost[[#This Row],[Тип поставки]],StatTbl[Join],StatTbl[Status])</f>
        <v>Игнорируем</v>
      </c>
    </row>
    <row r="4218" spans="4:15" x14ac:dyDescent="0.45">
      <c r="D4218" t="s">
        <v>359</v>
      </c>
      <c r="E4218" t="s">
        <v>95</v>
      </c>
      <c r="F4218" t="s">
        <v>108</v>
      </c>
      <c r="M4218" t="b">
        <v>0</v>
      </c>
      <c r="N4218" t="b">
        <v>1</v>
      </c>
      <c r="O4218" t="str">
        <f>_xlfn.XLOOKUP(WB_cost[[#This Row],[Склад]]&amp;WB_cost[[#This Row],[Тип поставки]],StatTbl[Join],StatTbl[Status])</f>
        <v>Игнорируем</v>
      </c>
    </row>
    <row r="4219" spans="4:15" x14ac:dyDescent="0.45">
      <c r="D4219" t="s">
        <v>260</v>
      </c>
      <c r="E4219" t="s">
        <v>95</v>
      </c>
      <c r="F4219" t="s">
        <v>6</v>
      </c>
      <c r="M4219" t="b">
        <v>0</v>
      </c>
      <c r="N4219" t="b">
        <v>1</v>
      </c>
      <c r="O4219" t="str">
        <f>_xlfn.XLOOKUP(WB_cost[[#This Row],[Склад]]&amp;WB_cost[[#This Row],[Тип поставки]],StatTbl[Join],StatTbl[Status])</f>
        <v>Игнорируем</v>
      </c>
    </row>
    <row r="4220" spans="4:15" x14ac:dyDescent="0.45">
      <c r="D4220" t="s">
        <v>261</v>
      </c>
      <c r="E4220" t="s">
        <v>95</v>
      </c>
      <c r="F4220" t="s">
        <v>6</v>
      </c>
      <c r="M4220" t="b">
        <v>0</v>
      </c>
      <c r="N4220" t="b">
        <v>1</v>
      </c>
      <c r="O4220" t="str">
        <f>_xlfn.XLOOKUP(WB_cost[[#This Row],[Склад]]&amp;WB_cost[[#This Row],[Тип поставки]],StatTbl[Join],StatTbl[Status])</f>
        <v>Игнорируем</v>
      </c>
    </row>
    <row r="4221" spans="4:15" x14ac:dyDescent="0.45">
      <c r="D4221" t="s">
        <v>262</v>
      </c>
      <c r="E4221" t="s">
        <v>95</v>
      </c>
      <c r="F4221" t="s">
        <v>6</v>
      </c>
      <c r="M4221" t="b">
        <v>0</v>
      </c>
      <c r="N4221" t="b">
        <v>1</v>
      </c>
      <c r="O4221" t="str">
        <f>_xlfn.XLOOKUP(WB_cost[[#This Row],[Склад]]&amp;WB_cost[[#This Row],[Тип поставки]],StatTbl[Join],StatTbl[Status])</f>
        <v>Игнорируем</v>
      </c>
    </row>
    <row r="4222" spans="4:15" x14ac:dyDescent="0.45">
      <c r="D4222" t="s">
        <v>263</v>
      </c>
      <c r="E4222" t="s">
        <v>95</v>
      </c>
      <c r="F4222" t="s">
        <v>6</v>
      </c>
      <c r="M4222" t="b">
        <v>0</v>
      </c>
      <c r="N4222" t="b">
        <v>1</v>
      </c>
      <c r="O4222" t="str">
        <f>_xlfn.XLOOKUP(WB_cost[[#This Row],[Склад]]&amp;WB_cost[[#This Row],[Тип поставки]],StatTbl[Join],StatTbl[Status])</f>
        <v>Игнорируем</v>
      </c>
    </row>
    <row r="4223" spans="4:15" x14ac:dyDescent="0.45">
      <c r="D4223" t="s">
        <v>264</v>
      </c>
      <c r="E4223" t="s">
        <v>95</v>
      </c>
      <c r="F4223" t="s">
        <v>6</v>
      </c>
      <c r="M4223" t="b">
        <v>0</v>
      </c>
      <c r="N4223" t="b">
        <v>1</v>
      </c>
      <c r="O4223" t="str">
        <f>_xlfn.XLOOKUP(WB_cost[[#This Row],[Склад]]&amp;WB_cost[[#This Row],[Тип поставки]],StatTbl[Join],StatTbl[Status])</f>
        <v>Игнорируем</v>
      </c>
    </row>
    <row r="4224" spans="4:15" x14ac:dyDescent="0.45">
      <c r="D4224" t="s">
        <v>285</v>
      </c>
      <c r="E4224" t="s">
        <v>95</v>
      </c>
      <c r="F4224" t="s">
        <v>6</v>
      </c>
      <c r="M4224" t="b">
        <v>0</v>
      </c>
      <c r="N4224" t="b">
        <v>1</v>
      </c>
      <c r="O4224" t="str">
        <f>_xlfn.XLOOKUP(WB_cost[[#This Row],[Склад]]&amp;WB_cost[[#This Row],[Тип поставки]],StatTbl[Join],StatTbl[Status])</f>
        <v>Игнорируем</v>
      </c>
    </row>
    <row r="4225" spans="4:15" x14ac:dyDescent="0.45">
      <c r="D4225" t="s">
        <v>286</v>
      </c>
      <c r="E4225" t="s">
        <v>95</v>
      </c>
      <c r="F4225" t="s">
        <v>6</v>
      </c>
      <c r="M4225" t="b">
        <v>0</v>
      </c>
      <c r="N4225" t="b">
        <v>1</v>
      </c>
      <c r="O4225" t="str">
        <f>_xlfn.XLOOKUP(WB_cost[[#This Row],[Склад]]&amp;WB_cost[[#This Row],[Тип поставки]],StatTbl[Join],StatTbl[Status])</f>
        <v>Игнорируем</v>
      </c>
    </row>
    <row r="4226" spans="4:15" x14ac:dyDescent="0.45">
      <c r="D4226" t="s">
        <v>287</v>
      </c>
      <c r="E4226" t="s">
        <v>95</v>
      </c>
      <c r="F4226" t="s">
        <v>6</v>
      </c>
      <c r="M4226" t="b">
        <v>0</v>
      </c>
      <c r="N4226" t="b">
        <v>1</v>
      </c>
      <c r="O4226" t="str">
        <f>_xlfn.XLOOKUP(WB_cost[[#This Row],[Склад]]&amp;WB_cost[[#This Row],[Тип поставки]],StatTbl[Join],StatTbl[Status])</f>
        <v>Игнорируем</v>
      </c>
    </row>
    <row r="4227" spans="4:15" x14ac:dyDescent="0.45">
      <c r="D4227" t="s">
        <v>288</v>
      </c>
      <c r="E4227" t="s">
        <v>95</v>
      </c>
      <c r="F4227" t="s">
        <v>6</v>
      </c>
      <c r="M4227" t="b">
        <v>0</v>
      </c>
      <c r="N4227" t="b">
        <v>1</v>
      </c>
      <c r="O4227" t="str">
        <f>_xlfn.XLOOKUP(WB_cost[[#This Row],[Склад]]&amp;WB_cost[[#This Row],[Тип поставки]],StatTbl[Join],StatTbl[Status])</f>
        <v>Игнорируем</v>
      </c>
    </row>
    <row r="4228" spans="4:15" x14ac:dyDescent="0.45">
      <c r="D4228" t="s">
        <v>289</v>
      </c>
      <c r="E4228" t="s">
        <v>95</v>
      </c>
      <c r="F4228" t="s">
        <v>6</v>
      </c>
      <c r="M4228" t="b">
        <v>0</v>
      </c>
      <c r="N4228" t="b">
        <v>1</v>
      </c>
      <c r="O4228" t="str">
        <f>_xlfn.XLOOKUP(WB_cost[[#This Row],[Склад]]&amp;WB_cost[[#This Row],[Тип поставки]],StatTbl[Join],StatTbl[Status])</f>
        <v>Игнорируем</v>
      </c>
    </row>
    <row r="4229" spans="4:15" x14ac:dyDescent="0.45">
      <c r="D4229" t="s">
        <v>353</v>
      </c>
      <c r="E4229" t="s">
        <v>95</v>
      </c>
      <c r="F4229" t="s">
        <v>6</v>
      </c>
      <c r="M4229" t="b">
        <v>0</v>
      </c>
      <c r="N4229" t="b">
        <v>1</v>
      </c>
      <c r="O4229" t="str">
        <f>_xlfn.XLOOKUP(WB_cost[[#This Row],[Склад]]&amp;WB_cost[[#This Row],[Тип поставки]],StatTbl[Join],StatTbl[Status])</f>
        <v>Игнорируем</v>
      </c>
    </row>
    <row r="4230" spans="4:15" x14ac:dyDescent="0.45">
      <c r="D4230" t="s">
        <v>354</v>
      </c>
      <c r="E4230" t="s">
        <v>95</v>
      </c>
      <c r="F4230" t="s">
        <v>6</v>
      </c>
      <c r="M4230" t="b">
        <v>0</v>
      </c>
      <c r="N4230" t="b">
        <v>1</v>
      </c>
      <c r="O4230" t="str">
        <f>_xlfn.XLOOKUP(WB_cost[[#This Row],[Склад]]&amp;WB_cost[[#This Row],[Тип поставки]],StatTbl[Join],StatTbl[Status])</f>
        <v>Игнорируем</v>
      </c>
    </row>
    <row r="4231" spans="4:15" x14ac:dyDescent="0.45">
      <c r="D4231" t="s">
        <v>357</v>
      </c>
      <c r="E4231" t="s">
        <v>95</v>
      </c>
      <c r="F4231" t="s">
        <v>6</v>
      </c>
      <c r="M4231" t="b">
        <v>0</v>
      </c>
      <c r="N4231" t="b">
        <v>1</v>
      </c>
      <c r="O4231" t="str">
        <f>_xlfn.XLOOKUP(WB_cost[[#This Row],[Склад]]&amp;WB_cost[[#This Row],[Тип поставки]],StatTbl[Join],StatTbl[Status])</f>
        <v>Игнорируем</v>
      </c>
    </row>
    <row r="4232" spans="4:15" x14ac:dyDescent="0.45">
      <c r="D4232" t="s">
        <v>358</v>
      </c>
      <c r="E4232" t="s">
        <v>95</v>
      </c>
      <c r="F4232" t="s">
        <v>6</v>
      </c>
      <c r="M4232" t="b">
        <v>0</v>
      </c>
      <c r="N4232" t="b">
        <v>1</v>
      </c>
      <c r="O4232" t="str">
        <f>_xlfn.XLOOKUP(WB_cost[[#This Row],[Склад]]&amp;WB_cost[[#This Row],[Тип поставки]],StatTbl[Join],StatTbl[Status])</f>
        <v>Игнорируем</v>
      </c>
    </row>
    <row r="4233" spans="4:15" x14ac:dyDescent="0.45">
      <c r="D4233" t="s">
        <v>359</v>
      </c>
      <c r="E4233" t="s">
        <v>95</v>
      </c>
      <c r="F4233" t="s">
        <v>6</v>
      </c>
      <c r="M4233" t="b">
        <v>0</v>
      </c>
      <c r="N4233" t="b">
        <v>1</v>
      </c>
      <c r="O4233" t="str">
        <f>_xlfn.XLOOKUP(WB_cost[[#This Row],[Склад]]&amp;WB_cost[[#This Row],[Тип поставки]],StatTbl[Join],StatTbl[Status])</f>
        <v>Игнорируем</v>
      </c>
    </row>
    <row r="4234" spans="4:15" x14ac:dyDescent="0.45">
      <c r="D4234" t="s">
        <v>260</v>
      </c>
      <c r="E4234" t="s">
        <v>96</v>
      </c>
      <c r="F4234" t="s">
        <v>107</v>
      </c>
      <c r="M4234" t="b">
        <v>1</v>
      </c>
      <c r="N4234" t="b">
        <v>1</v>
      </c>
      <c r="O4234" t="str">
        <f>_xlfn.XLOOKUP(WB_cost[[#This Row],[Склад]]&amp;WB_cost[[#This Row],[Тип поставки]],StatTbl[Join],StatTbl[Status])</f>
        <v>Игнорируем</v>
      </c>
    </row>
    <row r="4235" spans="4:15" x14ac:dyDescent="0.45">
      <c r="D4235" t="s">
        <v>261</v>
      </c>
      <c r="E4235" t="s">
        <v>96</v>
      </c>
      <c r="F4235" t="s">
        <v>107</v>
      </c>
      <c r="M4235" t="b">
        <v>1</v>
      </c>
      <c r="N4235" t="b">
        <v>1</v>
      </c>
      <c r="O4235" t="str">
        <f>_xlfn.XLOOKUP(WB_cost[[#This Row],[Склад]]&amp;WB_cost[[#This Row],[Тип поставки]],StatTbl[Join],StatTbl[Status])</f>
        <v>Игнорируем</v>
      </c>
    </row>
    <row r="4236" spans="4:15" x14ac:dyDescent="0.45">
      <c r="D4236" t="s">
        <v>262</v>
      </c>
      <c r="E4236" t="s">
        <v>96</v>
      </c>
      <c r="F4236" t="s">
        <v>107</v>
      </c>
      <c r="M4236" t="b">
        <v>1</v>
      </c>
      <c r="N4236" t="b">
        <v>1</v>
      </c>
      <c r="O4236" t="str">
        <f>_xlfn.XLOOKUP(WB_cost[[#This Row],[Склад]]&amp;WB_cost[[#This Row],[Тип поставки]],StatTbl[Join],StatTbl[Status])</f>
        <v>Игнорируем</v>
      </c>
    </row>
    <row r="4237" spans="4:15" x14ac:dyDescent="0.45">
      <c r="D4237" t="s">
        <v>263</v>
      </c>
      <c r="E4237" t="s">
        <v>96</v>
      </c>
      <c r="F4237" t="s">
        <v>107</v>
      </c>
      <c r="M4237" t="b">
        <v>1</v>
      </c>
      <c r="N4237" t="b">
        <v>1</v>
      </c>
      <c r="O4237" t="str">
        <f>_xlfn.XLOOKUP(WB_cost[[#This Row],[Склад]]&amp;WB_cost[[#This Row],[Тип поставки]],StatTbl[Join],StatTbl[Status])</f>
        <v>Игнорируем</v>
      </c>
    </row>
    <row r="4238" spans="4:15" x14ac:dyDescent="0.45">
      <c r="D4238" t="s">
        <v>264</v>
      </c>
      <c r="E4238" t="s">
        <v>96</v>
      </c>
      <c r="F4238" t="s">
        <v>107</v>
      </c>
      <c r="M4238" t="b">
        <v>1</v>
      </c>
      <c r="N4238" t="b">
        <v>1</v>
      </c>
      <c r="O4238" t="str">
        <f>_xlfn.XLOOKUP(WB_cost[[#This Row],[Склад]]&amp;WB_cost[[#This Row],[Тип поставки]],StatTbl[Join],StatTbl[Status])</f>
        <v>Игнорируем</v>
      </c>
    </row>
    <row r="4239" spans="4:15" x14ac:dyDescent="0.45">
      <c r="D4239" t="s">
        <v>285</v>
      </c>
      <c r="E4239" t="s">
        <v>96</v>
      </c>
      <c r="F4239" t="s">
        <v>107</v>
      </c>
      <c r="M4239" t="b">
        <v>1</v>
      </c>
      <c r="N4239" t="b">
        <v>1</v>
      </c>
      <c r="O4239" t="str">
        <f>_xlfn.XLOOKUP(WB_cost[[#This Row],[Склад]]&amp;WB_cost[[#This Row],[Тип поставки]],StatTbl[Join],StatTbl[Status])</f>
        <v>Игнорируем</v>
      </c>
    </row>
    <row r="4240" spans="4:15" x14ac:dyDescent="0.45">
      <c r="D4240" t="s">
        <v>286</v>
      </c>
      <c r="E4240" t="s">
        <v>96</v>
      </c>
      <c r="F4240" t="s">
        <v>107</v>
      </c>
      <c r="M4240" t="b">
        <v>1</v>
      </c>
      <c r="N4240" t="b">
        <v>1</v>
      </c>
      <c r="O4240" t="str">
        <f>_xlfn.XLOOKUP(WB_cost[[#This Row],[Склад]]&amp;WB_cost[[#This Row],[Тип поставки]],StatTbl[Join],StatTbl[Status])</f>
        <v>Игнорируем</v>
      </c>
    </row>
    <row r="4241" spans="4:15" x14ac:dyDescent="0.45">
      <c r="D4241" t="s">
        <v>287</v>
      </c>
      <c r="E4241" t="s">
        <v>96</v>
      </c>
      <c r="F4241" t="s">
        <v>107</v>
      </c>
      <c r="M4241" t="b">
        <v>1</v>
      </c>
      <c r="N4241" t="b">
        <v>1</v>
      </c>
      <c r="O4241" t="str">
        <f>_xlfn.XLOOKUP(WB_cost[[#This Row],[Склад]]&amp;WB_cost[[#This Row],[Тип поставки]],StatTbl[Join],StatTbl[Status])</f>
        <v>Игнорируем</v>
      </c>
    </row>
    <row r="4242" spans="4:15" x14ac:dyDescent="0.45">
      <c r="D4242" t="s">
        <v>288</v>
      </c>
      <c r="E4242" t="s">
        <v>96</v>
      </c>
      <c r="F4242" t="s">
        <v>107</v>
      </c>
      <c r="M4242" t="b">
        <v>1</v>
      </c>
      <c r="N4242" t="b">
        <v>1</v>
      </c>
      <c r="O4242" t="str">
        <f>_xlfn.XLOOKUP(WB_cost[[#This Row],[Склад]]&amp;WB_cost[[#This Row],[Тип поставки]],StatTbl[Join],StatTbl[Status])</f>
        <v>Игнорируем</v>
      </c>
    </row>
    <row r="4243" spans="4:15" x14ac:dyDescent="0.45">
      <c r="D4243" t="s">
        <v>289</v>
      </c>
      <c r="E4243" t="s">
        <v>96</v>
      </c>
      <c r="F4243" t="s">
        <v>107</v>
      </c>
      <c r="M4243" t="b">
        <v>1</v>
      </c>
      <c r="N4243" t="b">
        <v>1</v>
      </c>
      <c r="O4243" t="str">
        <f>_xlfn.XLOOKUP(WB_cost[[#This Row],[Склад]]&amp;WB_cost[[#This Row],[Тип поставки]],StatTbl[Join],StatTbl[Status])</f>
        <v>Игнорируем</v>
      </c>
    </row>
    <row r="4244" spans="4:15" x14ac:dyDescent="0.45">
      <c r="D4244" t="s">
        <v>353</v>
      </c>
      <c r="E4244" t="s">
        <v>96</v>
      </c>
      <c r="F4244" t="s">
        <v>107</v>
      </c>
      <c r="M4244" t="b">
        <v>1</v>
      </c>
      <c r="N4244" t="b">
        <v>1</v>
      </c>
      <c r="O4244" t="str">
        <f>_xlfn.XLOOKUP(WB_cost[[#This Row],[Склад]]&amp;WB_cost[[#This Row],[Тип поставки]],StatTbl[Join],StatTbl[Status])</f>
        <v>Игнорируем</v>
      </c>
    </row>
    <row r="4245" spans="4:15" x14ac:dyDescent="0.45">
      <c r="D4245" t="s">
        <v>354</v>
      </c>
      <c r="E4245" t="s">
        <v>96</v>
      </c>
      <c r="F4245" t="s">
        <v>107</v>
      </c>
      <c r="M4245" t="b">
        <v>1</v>
      </c>
      <c r="N4245" t="b">
        <v>1</v>
      </c>
      <c r="O4245" t="str">
        <f>_xlfn.XLOOKUP(WB_cost[[#This Row],[Склад]]&amp;WB_cost[[#This Row],[Тип поставки]],StatTbl[Join],StatTbl[Status])</f>
        <v>Игнорируем</v>
      </c>
    </row>
    <row r="4246" spans="4:15" x14ac:dyDescent="0.45">
      <c r="D4246" t="s">
        <v>357</v>
      </c>
      <c r="E4246" t="s">
        <v>96</v>
      </c>
      <c r="F4246" t="s">
        <v>107</v>
      </c>
      <c r="M4246" t="b">
        <v>1</v>
      </c>
      <c r="N4246" t="b">
        <v>1</v>
      </c>
      <c r="O4246" t="str">
        <f>_xlfn.XLOOKUP(WB_cost[[#This Row],[Склад]]&amp;WB_cost[[#This Row],[Тип поставки]],StatTbl[Join],StatTbl[Status])</f>
        <v>Игнорируем</v>
      </c>
    </row>
    <row r="4247" spans="4:15" x14ac:dyDescent="0.45">
      <c r="D4247" t="s">
        <v>358</v>
      </c>
      <c r="E4247" t="s">
        <v>96</v>
      </c>
      <c r="F4247" t="s">
        <v>107</v>
      </c>
      <c r="M4247" t="b">
        <v>1</v>
      </c>
      <c r="N4247" t="b">
        <v>1</v>
      </c>
      <c r="O4247" t="str">
        <f>_xlfn.XLOOKUP(WB_cost[[#This Row],[Склад]]&amp;WB_cost[[#This Row],[Тип поставки]],StatTbl[Join],StatTbl[Status])</f>
        <v>Игнорируем</v>
      </c>
    </row>
    <row r="4248" spans="4:15" x14ac:dyDescent="0.45">
      <c r="D4248" t="s">
        <v>359</v>
      </c>
      <c r="E4248" t="s">
        <v>96</v>
      </c>
      <c r="F4248" t="s">
        <v>107</v>
      </c>
      <c r="M4248" t="b">
        <v>1</v>
      </c>
      <c r="N4248" t="b">
        <v>1</v>
      </c>
      <c r="O4248" t="str">
        <f>_xlfn.XLOOKUP(WB_cost[[#This Row],[Склад]]&amp;WB_cost[[#This Row],[Тип поставки]],StatTbl[Join],StatTbl[Status])</f>
        <v>Игнорируем</v>
      </c>
    </row>
    <row r="4249" spans="4:15" x14ac:dyDescent="0.45">
      <c r="D4249" t="s">
        <v>260</v>
      </c>
      <c r="E4249" t="s">
        <v>96</v>
      </c>
      <c r="F4249" t="s">
        <v>108</v>
      </c>
      <c r="M4249" t="b">
        <v>0</v>
      </c>
      <c r="N4249" t="b">
        <v>1</v>
      </c>
      <c r="O4249" t="str">
        <f>_xlfn.XLOOKUP(WB_cost[[#This Row],[Склад]]&amp;WB_cost[[#This Row],[Тип поставки]],StatTbl[Join],StatTbl[Status])</f>
        <v>Игнорируем</v>
      </c>
    </row>
    <row r="4250" spans="4:15" x14ac:dyDescent="0.45">
      <c r="D4250" t="s">
        <v>261</v>
      </c>
      <c r="E4250" t="s">
        <v>96</v>
      </c>
      <c r="F4250" t="s">
        <v>108</v>
      </c>
      <c r="M4250" t="b">
        <v>0</v>
      </c>
      <c r="N4250" t="b">
        <v>1</v>
      </c>
      <c r="O4250" t="str">
        <f>_xlfn.XLOOKUP(WB_cost[[#This Row],[Склад]]&amp;WB_cost[[#This Row],[Тип поставки]],StatTbl[Join],StatTbl[Status])</f>
        <v>Игнорируем</v>
      </c>
    </row>
    <row r="4251" spans="4:15" x14ac:dyDescent="0.45">
      <c r="D4251" t="s">
        <v>262</v>
      </c>
      <c r="E4251" t="s">
        <v>96</v>
      </c>
      <c r="F4251" t="s">
        <v>108</v>
      </c>
      <c r="M4251" t="b">
        <v>0</v>
      </c>
      <c r="N4251" t="b">
        <v>1</v>
      </c>
      <c r="O4251" t="str">
        <f>_xlfn.XLOOKUP(WB_cost[[#This Row],[Склад]]&amp;WB_cost[[#This Row],[Тип поставки]],StatTbl[Join],StatTbl[Status])</f>
        <v>Игнорируем</v>
      </c>
    </row>
    <row r="4252" spans="4:15" x14ac:dyDescent="0.45">
      <c r="D4252" t="s">
        <v>263</v>
      </c>
      <c r="E4252" t="s">
        <v>96</v>
      </c>
      <c r="F4252" t="s">
        <v>108</v>
      </c>
      <c r="M4252" t="b">
        <v>0</v>
      </c>
      <c r="N4252" t="b">
        <v>1</v>
      </c>
      <c r="O4252" t="str">
        <f>_xlfn.XLOOKUP(WB_cost[[#This Row],[Склад]]&amp;WB_cost[[#This Row],[Тип поставки]],StatTbl[Join],StatTbl[Status])</f>
        <v>Игнорируем</v>
      </c>
    </row>
    <row r="4253" spans="4:15" x14ac:dyDescent="0.45">
      <c r="D4253" t="s">
        <v>264</v>
      </c>
      <c r="E4253" t="s">
        <v>96</v>
      </c>
      <c r="F4253" t="s">
        <v>108</v>
      </c>
      <c r="M4253" t="b">
        <v>0</v>
      </c>
      <c r="N4253" t="b">
        <v>1</v>
      </c>
      <c r="O4253" t="str">
        <f>_xlfn.XLOOKUP(WB_cost[[#This Row],[Склад]]&amp;WB_cost[[#This Row],[Тип поставки]],StatTbl[Join],StatTbl[Status])</f>
        <v>Игнорируем</v>
      </c>
    </row>
    <row r="4254" spans="4:15" x14ac:dyDescent="0.45">
      <c r="D4254" t="s">
        <v>285</v>
      </c>
      <c r="E4254" t="s">
        <v>96</v>
      </c>
      <c r="F4254" t="s">
        <v>108</v>
      </c>
      <c r="M4254" t="b">
        <v>0</v>
      </c>
      <c r="N4254" t="b">
        <v>1</v>
      </c>
      <c r="O4254" t="str">
        <f>_xlfn.XLOOKUP(WB_cost[[#This Row],[Склад]]&amp;WB_cost[[#This Row],[Тип поставки]],StatTbl[Join],StatTbl[Status])</f>
        <v>Игнорируем</v>
      </c>
    </row>
    <row r="4255" spans="4:15" x14ac:dyDescent="0.45">
      <c r="D4255" t="s">
        <v>286</v>
      </c>
      <c r="E4255" t="s">
        <v>96</v>
      </c>
      <c r="F4255" t="s">
        <v>108</v>
      </c>
      <c r="M4255" t="b">
        <v>0</v>
      </c>
      <c r="N4255" t="b">
        <v>1</v>
      </c>
      <c r="O4255" t="str">
        <f>_xlfn.XLOOKUP(WB_cost[[#This Row],[Склад]]&amp;WB_cost[[#This Row],[Тип поставки]],StatTbl[Join],StatTbl[Status])</f>
        <v>Игнорируем</v>
      </c>
    </row>
    <row r="4256" spans="4:15" x14ac:dyDescent="0.45">
      <c r="D4256" t="s">
        <v>287</v>
      </c>
      <c r="E4256" t="s">
        <v>96</v>
      </c>
      <c r="F4256" t="s">
        <v>108</v>
      </c>
      <c r="M4256" t="b">
        <v>0</v>
      </c>
      <c r="N4256" t="b">
        <v>1</v>
      </c>
      <c r="O4256" t="str">
        <f>_xlfn.XLOOKUP(WB_cost[[#This Row],[Склад]]&amp;WB_cost[[#This Row],[Тип поставки]],StatTbl[Join],StatTbl[Status])</f>
        <v>Игнорируем</v>
      </c>
    </row>
    <row r="4257" spans="4:15" x14ac:dyDescent="0.45">
      <c r="D4257" t="s">
        <v>288</v>
      </c>
      <c r="E4257" t="s">
        <v>96</v>
      </c>
      <c r="F4257" t="s">
        <v>108</v>
      </c>
      <c r="M4257" t="b">
        <v>0</v>
      </c>
      <c r="N4257" t="b">
        <v>1</v>
      </c>
      <c r="O4257" t="str">
        <f>_xlfn.XLOOKUP(WB_cost[[#This Row],[Склад]]&amp;WB_cost[[#This Row],[Тип поставки]],StatTbl[Join],StatTbl[Status])</f>
        <v>Игнорируем</v>
      </c>
    </row>
    <row r="4258" spans="4:15" x14ac:dyDescent="0.45">
      <c r="D4258" t="s">
        <v>289</v>
      </c>
      <c r="E4258" t="s">
        <v>96</v>
      </c>
      <c r="F4258" t="s">
        <v>108</v>
      </c>
      <c r="M4258" t="b">
        <v>0</v>
      </c>
      <c r="N4258" t="b">
        <v>1</v>
      </c>
      <c r="O4258" t="str">
        <f>_xlfn.XLOOKUP(WB_cost[[#This Row],[Склад]]&amp;WB_cost[[#This Row],[Тип поставки]],StatTbl[Join],StatTbl[Status])</f>
        <v>Игнорируем</v>
      </c>
    </row>
    <row r="4259" spans="4:15" x14ac:dyDescent="0.45">
      <c r="D4259" t="s">
        <v>353</v>
      </c>
      <c r="E4259" t="s">
        <v>96</v>
      </c>
      <c r="F4259" t="s">
        <v>108</v>
      </c>
      <c r="M4259" t="b">
        <v>0</v>
      </c>
      <c r="N4259" t="b">
        <v>1</v>
      </c>
      <c r="O4259" t="str">
        <f>_xlfn.XLOOKUP(WB_cost[[#This Row],[Склад]]&amp;WB_cost[[#This Row],[Тип поставки]],StatTbl[Join],StatTbl[Status])</f>
        <v>Игнорируем</v>
      </c>
    </row>
    <row r="4260" spans="4:15" x14ac:dyDescent="0.45">
      <c r="D4260" t="s">
        <v>354</v>
      </c>
      <c r="E4260" t="s">
        <v>96</v>
      </c>
      <c r="F4260" t="s">
        <v>108</v>
      </c>
      <c r="M4260" t="b">
        <v>0</v>
      </c>
      <c r="N4260" t="b">
        <v>1</v>
      </c>
      <c r="O4260" t="str">
        <f>_xlfn.XLOOKUP(WB_cost[[#This Row],[Склад]]&amp;WB_cost[[#This Row],[Тип поставки]],StatTbl[Join],StatTbl[Status])</f>
        <v>Игнорируем</v>
      </c>
    </row>
    <row r="4261" spans="4:15" x14ac:dyDescent="0.45">
      <c r="D4261" t="s">
        <v>357</v>
      </c>
      <c r="E4261" t="s">
        <v>96</v>
      </c>
      <c r="F4261" t="s">
        <v>108</v>
      </c>
      <c r="M4261" t="b">
        <v>0</v>
      </c>
      <c r="N4261" t="b">
        <v>1</v>
      </c>
      <c r="O4261" t="str">
        <f>_xlfn.XLOOKUP(WB_cost[[#This Row],[Склад]]&amp;WB_cost[[#This Row],[Тип поставки]],StatTbl[Join],StatTbl[Status])</f>
        <v>Игнорируем</v>
      </c>
    </row>
    <row r="4262" spans="4:15" x14ac:dyDescent="0.45">
      <c r="D4262" t="s">
        <v>358</v>
      </c>
      <c r="E4262" t="s">
        <v>96</v>
      </c>
      <c r="F4262" t="s">
        <v>108</v>
      </c>
      <c r="M4262" t="b">
        <v>0</v>
      </c>
      <c r="N4262" t="b">
        <v>1</v>
      </c>
      <c r="O4262" t="str">
        <f>_xlfn.XLOOKUP(WB_cost[[#This Row],[Склад]]&amp;WB_cost[[#This Row],[Тип поставки]],StatTbl[Join],StatTbl[Status])</f>
        <v>Игнорируем</v>
      </c>
    </row>
    <row r="4263" spans="4:15" x14ac:dyDescent="0.45">
      <c r="D4263" t="s">
        <v>359</v>
      </c>
      <c r="E4263" t="s">
        <v>96</v>
      </c>
      <c r="F4263" t="s">
        <v>108</v>
      </c>
      <c r="M4263" t="b">
        <v>0</v>
      </c>
      <c r="N4263" t="b">
        <v>1</v>
      </c>
      <c r="O4263" t="str">
        <f>_xlfn.XLOOKUP(WB_cost[[#This Row],[Склад]]&amp;WB_cost[[#This Row],[Тип поставки]],StatTbl[Join],StatTbl[Status])</f>
        <v>Игнорируем</v>
      </c>
    </row>
    <row r="4264" spans="4:15" x14ac:dyDescent="0.45">
      <c r="D4264" t="s">
        <v>260</v>
      </c>
      <c r="E4264" t="s">
        <v>96</v>
      </c>
      <c r="F4264" t="s">
        <v>6</v>
      </c>
      <c r="M4264" t="b">
        <v>0</v>
      </c>
      <c r="N4264" t="b">
        <v>1</v>
      </c>
      <c r="O4264" t="str">
        <f>_xlfn.XLOOKUP(WB_cost[[#This Row],[Склад]]&amp;WB_cost[[#This Row],[Тип поставки]],StatTbl[Join],StatTbl[Status])</f>
        <v>Игнорируем</v>
      </c>
    </row>
    <row r="4265" spans="4:15" x14ac:dyDescent="0.45">
      <c r="D4265" t="s">
        <v>261</v>
      </c>
      <c r="E4265" t="s">
        <v>96</v>
      </c>
      <c r="F4265" t="s">
        <v>6</v>
      </c>
      <c r="M4265" t="b">
        <v>0</v>
      </c>
      <c r="N4265" t="b">
        <v>1</v>
      </c>
      <c r="O4265" t="str">
        <f>_xlfn.XLOOKUP(WB_cost[[#This Row],[Склад]]&amp;WB_cost[[#This Row],[Тип поставки]],StatTbl[Join],StatTbl[Status])</f>
        <v>Игнорируем</v>
      </c>
    </row>
    <row r="4266" spans="4:15" x14ac:dyDescent="0.45">
      <c r="D4266" t="s">
        <v>262</v>
      </c>
      <c r="E4266" t="s">
        <v>96</v>
      </c>
      <c r="F4266" t="s">
        <v>6</v>
      </c>
      <c r="M4266" t="b">
        <v>0</v>
      </c>
      <c r="N4266" t="b">
        <v>1</v>
      </c>
      <c r="O4266" t="str">
        <f>_xlfn.XLOOKUP(WB_cost[[#This Row],[Склад]]&amp;WB_cost[[#This Row],[Тип поставки]],StatTbl[Join],StatTbl[Status])</f>
        <v>Игнорируем</v>
      </c>
    </row>
    <row r="4267" spans="4:15" x14ac:dyDescent="0.45">
      <c r="D4267" t="s">
        <v>263</v>
      </c>
      <c r="E4267" t="s">
        <v>96</v>
      </c>
      <c r="F4267" t="s">
        <v>6</v>
      </c>
      <c r="M4267" t="b">
        <v>0</v>
      </c>
      <c r="N4267" t="b">
        <v>1</v>
      </c>
      <c r="O4267" t="str">
        <f>_xlfn.XLOOKUP(WB_cost[[#This Row],[Склад]]&amp;WB_cost[[#This Row],[Тип поставки]],StatTbl[Join],StatTbl[Status])</f>
        <v>Игнорируем</v>
      </c>
    </row>
    <row r="4268" spans="4:15" x14ac:dyDescent="0.45">
      <c r="D4268" t="s">
        <v>264</v>
      </c>
      <c r="E4268" t="s">
        <v>96</v>
      </c>
      <c r="F4268" t="s">
        <v>6</v>
      </c>
      <c r="M4268" t="b">
        <v>0</v>
      </c>
      <c r="N4268" t="b">
        <v>1</v>
      </c>
      <c r="O4268" t="str">
        <f>_xlfn.XLOOKUP(WB_cost[[#This Row],[Склад]]&amp;WB_cost[[#This Row],[Тип поставки]],StatTbl[Join],StatTbl[Status])</f>
        <v>Игнорируем</v>
      </c>
    </row>
    <row r="4269" spans="4:15" x14ac:dyDescent="0.45">
      <c r="D4269" t="s">
        <v>285</v>
      </c>
      <c r="E4269" t="s">
        <v>96</v>
      </c>
      <c r="F4269" t="s">
        <v>6</v>
      </c>
      <c r="M4269" t="b">
        <v>0</v>
      </c>
      <c r="N4269" t="b">
        <v>1</v>
      </c>
      <c r="O4269" t="str">
        <f>_xlfn.XLOOKUP(WB_cost[[#This Row],[Склад]]&amp;WB_cost[[#This Row],[Тип поставки]],StatTbl[Join],StatTbl[Status])</f>
        <v>Игнорируем</v>
      </c>
    </row>
    <row r="4270" spans="4:15" x14ac:dyDescent="0.45">
      <c r="D4270" t="s">
        <v>286</v>
      </c>
      <c r="E4270" t="s">
        <v>96</v>
      </c>
      <c r="F4270" t="s">
        <v>6</v>
      </c>
      <c r="M4270" t="b">
        <v>0</v>
      </c>
      <c r="N4270" t="b">
        <v>1</v>
      </c>
      <c r="O4270" t="str">
        <f>_xlfn.XLOOKUP(WB_cost[[#This Row],[Склад]]&amp;WB_cost[[#This Row],[Тип поставки]],StatTbl[Join],StatTbl[Status])</f>
        <v>Игнорируем</v>
      </c>
    </row>
    <row r="4271" spans="4:15" x14ac:dyDescent="0.45">
      <c r="D4271" t="s">
        <v>287</v>
      </c>
      <c r="E4271" t="s">
        <v>96</v>
      </c>
      <c r="F4271" t="s">
        <v>6</v>
      </c>
      <c r="M4271" t="b">
        <v>0</v>
      </c>
      <c r="N4271" t="b">
        <v>1</v>
      </c>
      <c r="O4271" t="str">
        <f>_xlfn.XLOOKUP(WB_cost[[#This Row],[Склад]]&amp;WB_cost[[#This Row],[Тип поставки]],StatTbl[Join],StatTbl[Status])</f>
        <v>Игнорируем</v>
      </c>
    </row>
    <row r="4272" spans="4:15" x14ac:dyDescent="0.45">
      <c r="D4272" t="s">
        <v>288</v>
      </c>
      <c r="E4272" t="s">
        <v>96</v>
      </c>
      <c r="F4272" t="s">
        <v>6</v>
      </c>
      <c r="M4272" t="b">
        <v>0</v>
      </c>
      <c r="N4272" t="b">
        <v>1</v>
      </c>
      <c r="O4272" t="str">
        <f>_xlfn.XLOOKUP(WB_cost[[#This Row],[Склад]]&amp;WB_cost[[#This Row],[Тип поставки]],StatTbl[Join],StatTbl[Status])</f>
        <v>Игнорируем</v>
      </c>
    </row>
    <row r="4273" spans="4:15" x14ac:dyDescent="0.45">
      <c r="D4273" t="s">
        <v>289</v>
      </c>
      <c r="E4273" t="s">
        <v>96</v>
      </c>
      <c r="F4273" t="s">
        <v>6</v>
      </c>
      <c r="M4273" t="b">
        <v>0</v>
      </c>
      <c r="N4273" t="b">
        <v>1</v>
      </c>
      <c r="O4273" t="str">
        <f>_xlfn.XLOOKUP(WB_cost[[#This Row],[Склад]]&amp;WB_cost[[#This Row],[Тип поставки]],StatTbl[Join],StatTbl[Status])</f>
        <v>Игнорируем</v>
      </c>
    </row>
    <row r="4274" spans="4:15" x14ac:dyDescent="0.45">
      <c r="D4274" t="s">
        <v>353</v>
      </c>
      <c r="E4274" t="s">
        <v>96</v>
      </c>
      <c r="F4274" t="s">
        <v>6</v>
      </c>
      <c r="M4274" t="b">
        <v>0</v>
      </c>
      <c r="N4274" t="b">
        <v>1</v>
      </c>
      <c r="O4274" t="str">
        <f>_xlfn.XLOOKUP(WB_cost[[#This Row],[Склад]]&amp;WB_cost[[#This Row],[Тип поставки]],StatTbl[Join],StatTbl[Status])</f>
        <v>Игнорируем</v>
      </c>
    </row>
    <row r="4275" spans="4:15" x14ac:dyDescent="0.45">
      <c r="D4275" t="s">
        <v>354</v>
      </c>
      <c r="E4275" t="s">
        <v>96</v>
      </c>
      <c r="F4275" t="s">
        <v>6</v>
      </c>
      <c r="M4275" t="b">
        <v>0</v>
      </c>
      <c r="N4275" t="b">
        <v>1</v>
      </c>
      <c r="O4275" t="str">
        <f>_xlfn.XLOOKUP(WB_cost[[#This Row],[Склад]]&amp;WB_cost[[#This Row],[Тип поставки]],StatTbl[Join],StatTbl[Status])</f>
        <v>Игнорируем</v>
      </c>
    </row>
    <row r="4276" spans="4:15" x14ac:dyDescent="0.45">
      <c r="D4276" t="s">
        <v>357</v>
      </c>
      <c r="E4276" t="s">
        <v>96</v>
      </c>
      <c r="F4276" t="s">
        <v>6</v>
      </c>
      <c r="M4276" t="b">
        <v>0</v>
      </c>
      <c r="N4276" t="b">
        <v>1</v>
      </c>
      <c r="O4276" t="str">
        <f>_xlfn.XLOOKUP(WB_cost[[#This Row],[Склад]]&amp;WB_cost[[#This Row],[Тип поставки]],StatTbl[Join],StatTbl[Status])</f>
        <v>Игнорируем</v>
      </c>
    </row>
    <row r="4277" spans="4:15" x14ac:dyDescent="0.45">
      <c r="D4277" t="s">
        <v>358</v>
      </c>
      <c r="E4277" t="s">
        <v>96</v>
      </c>
      <c r="F4277" t="s">
        <v>6</v>
      </c>
      <c r="M4277" t="b">
        <v>0</v>
      </c>
      <c r="N4277" t="b">
        <v>1</v>
      </c>
      <c r="O4277" t="str">
        <f>_xlfn.XLOOKUP(WB_cost[[#This Row],[Склад]]&amp;WB_cost[[#This Row],[Тип поставки]],StatTbl[Join],StatTbl[Status])</f>
        <v>Игнорируем</v>
      </c>
    </row>
    <row r="4278" spans="4:15" x14ac:dyDescent="0.45">
      <c r="D4278" t="s">
        <v>359</v>
      </c>
      <c r="E4278" t="s">
        <v>96</v>
      </c>
      <c r="F4278" t="s">
        <v>6</v>
      </c>
      <c r="M4278" t="b">
        <v>0</v>
      </c>
      <c r="N4278" t="b">
        <v>1</v>
      </c>
      <c r="O4278" t="str">
        <f>_xlfn.XLOOKUP(WB_cost[[#This Row],[Склад]]&amp;WB_cost[[#This Row],[Тип поставки]],StatTbl[Join],StatTbl[Status])</f>
        <v>Игнорируем</v>
      </c>
    </row>
    <row r="4279" spans="4:15" x14ac:dyDescent="0.45">
      <c r="D4279" t="s">
        <v>260</v>
      </c>
      <c r="E4279" t="s">
        <v>97</v>
      </c>
      <c r="F4279" t="s">
        <v>107</v>
      </c>
      <c r="M4279" t="b">
        <v>1</v>
      </c>
      <c r="N4279" t="b">
        <v>1</v>
      </c>
      <c r="O4279" t="str">
        <f>_xlfn.XLOOKUP(WB_cost[[#This Row],[Склад]]&amp;WB_cost[[#This Row],[Тип поставки]],StatTbl[Join],StatTbl[Status])</f>
        <v>Игнорируем</v>
      </c>
    </row>
    <row r="4280" spans="4:15" x14ac:dyDescent="0.45">
      <c r="D4280" t="s">
        <v>261</v>
      </c>
      <c r="E4280" t="s">
        <v>97</v>
      </c>
      <c r="F4280" t="s">
        <v>107</v>
      </c>
      <c r="M4280" t="b">
        <v>1</v>
      </c>
      <c r="N4280" t="b">
        <v>1</v>
      </c>
      <c r="O4280" t="str">
        <f>_xlfn.XLOOKUP(WB_cost[[#This Row],[Склад]]&amp;WB_cost[[#This Row],[Тип поставки]],StatTbl[Join],StatTbl[Status])</f>
        <v>Игнорируем</v>
      </c>
    </row>
    <row r="4281" spans="4:15" x14ac:dyDescent="0.45">
      <c r="D4281" t="s">
        <v>262</v>
      </c>
      <c r="E4281" t="s">
        <v>97</v>
      </c>
      <c r="F4281" t="s">
        <v>107</v>
      </c>
      <c r="M4281" t="b">
        <v>1</v>
      </c>
      <c r="N4281" t="b">
        <v>1</v>
      </c>
      <c r="O4281" t="str">
        <f>_xlfn.XLOOKUP(WB_cost[[#This Row],[Склад]]&amp;WB_cost[[#This Row],[Тип поставки]],StatTbl[Join],StatTbl[Status])</f>
        <v>Игнорируем</v>
      </c>
    </row>
    <row r="4282" spans="4:15" x14ac:dyDescent="0.45">
      <c r="D4282" t="s">
        <v>263</v>
      </c>
      <c r="E4282" t="s">
        <v>97</v>
      </c>
      <c r="F4282" t="s">
        <v>107</v>
      </c>
      <c r="M4282" t="b">
        <v>1</v>
      </c>
      <c r="N4282" t="b">
        <v>1</v>
      </c>
      <c r="O4282" t="str">
        <f>_xlfn.XLOOKUP(WB_cost[[#This Row],[Склад]]&amp;WB_cost[[#This Row],[Тип поставки]],StatTbl[Join],StatTbl[Status])</f>
        <v>Игнорируем</v>
      </c>
    </row>
    <row r="4283" spans="4:15" x14ac:dyDescent="0.45">
      <c r="D4283" t="s">
        <v>264</v>
      </c>
      <c r="E4283" t="s">
        <v>97</v>
      </c>
      <c r="F4283" t="s">
        <v>107</v>
      </c>
      <c r="M4283" t="b">
        <v>1</v>
      </c>
      <c r="N4283" t="b">
        <v>1</v>
      </c>
      <c r="O4283" t="str">
        <f>_xlfn.XLOOKUP(WB_cost[[#This Row],[Склад]]&amp;WB_cost[[#This Row],[Тип поставки]],StatTbl[Join],StatTbl[Status])</f>
        <v>Игнорируем</v>
      </c>
    </row>
    <row r="4284" spans="4:15" x14ac:dyDescent="0.45">
      <c r="D4284" t="s">
        <v>285</v>
      </c>
      <c r="E4284" t="s">
        <v>97</v>
      </c>
      <c r="F4284" t="s">
        <v>107</v>
      </c>
      <c r="M4284" t="b">
        <v>1</v>
      </c>
      <c r="N4284" t="b">
        <v>1</v>
      </c>
      <c r="O4284" t="str">
        <f>_xlfn.XLOOKUP(WB_cost[[#This Row],[Склад]]&amp;WB_cost[[#This Row],[Тип поставки]],StatTbl[Join],StatTbl[Status])</f>
        <v>Игнорируем</v>
      </c>
    </row>
    <row r="4285" spans="4:15" x14ac:dyDescent="0.45">
      <c r="D4285" t="s">
        <v>286</v>
      </c>
      <c r="E4285" t="s">
        <v>97</v>
      </c>
      <c r="F4285" t="s">
        <v>107</v>
      </c>
      <c r="M4285" t="b">
        <v>1</v>
      </c>
      <c r="N4285" t="b">
        <v>1</v>
      </c>
      <c r="O4285" t="str">
        <f>_xlfn.XLOOKUP(WB_cost[[#This Row],[Склад]]&amp;WB_cost[[#This Row],[Тип поставки]],StatTbl[Join],StatTbl[Status])</f>
        <v>Игнорируем</v>
      </c>
    </row>
    <row r="4286" spans="4:15" x14ac:dyDescent="0.45">
      <c r="D4286" t="s">
        <v>287</v>
      </c>
      <c r="E4286" t="s">
        <v>97</v>
      </c>
      <c r="F4286" t="s">
        <v>107</v>
      </c>
      <c r="M4286" t="b">
        <v>1</v>
      </c>
      <c r="N4286" t="b">
        <v>1</v>
      </c>
      <c r="O4286" t="str">
        <f>_xlfn.XLOOKUP(WB_cost[[#This Row],[Склад]]&amp;WB_cost[[#This Row],[Тип поставки]],StatTbl[Join],StatTbl[Status])</f>
        <v>Игнорируем</v>
      </c>
    </row>
    <row r="4287" spans="4:15" x14ac:dyDescent="0.45">
      <c r="D4287" t="s">
        <v>288</v>
      </c>
      <c r="E4287" t="s">
        <v>97</v>
      </c>
      <c r="F4287" t="s">
        <v>107</v>
      </c>
      <c r="M4287" t="b">
        <v>1</v>
      </c>
      <c r="N4287" t="b">
        <v>1</v>
      </c>
      <c r="O4287" t="str">
        <f>_xlfn.XLOOKUP(WB_cost[[#This Row],[Склад]]&amp;WB_cost[[#This Row],[Тип поставки]],StatTbl[Join],StatTbl[Status])</f>
        <v>Игнорируем</v>
      </c>
    </row>
    <row r="4288" spans="4:15" x14ac:dyDescent="0.45">
      <c r="D4288" t="s">
        <v>289</v>
      </c>
      <c r="E4288" t="s">
        <v>97</v>
      </c>
      <c r="F4288" t="s">
        <v>107</v>
      </c>
      <c r="M4288" t="b">
        <v>1</v>
      </c>
      <c r="N4288" t="b">
        <v>1</v>
      </c>
      <c r="O4288" t="str">
        <f>_xlfn.XLOOKUP(WB_cost[[#This Row],[Склад]]&amp;WB_cost[[#This Row],[Тип поставки]],StatTbl[Join],StatTbl[Status])</f>
        <v>Игнорируем</v>
      </c>
    </row>
    <row r="4289" spans="4:15" x14ac:dyDescent="0.45">
      <c r="D4289" t="s">
        <v>353</v>
      </c>
      <c r="E4289" t="s">
        <v>97</v>
      </c>
      <c r="F4289" t="s">
        <v>107</v>
      </c>
      <c r="M4289" t="b">
        <v>1</v>
      </c>
      <c r="N4289" t="b">
        <v>1</v>
      </c>
      <c r="O4289" t="str">
        <f>_xlfn.XLOOKUP(WB_cost[[#This Row],[Склад]]&amp;WB_cost[[#This Row],[Тип поставки]],StatTbl[Join],StatTbl[Status])</f>
        <v>Игнорируем</v>
      </c>
    </row>
    <row r="4290" spans="4:15" x14ac:dyDescent="0.45">
      <c r="D4290" t="s">
        <v>354</v>
      </c>
      <c r="E4290" t="s">
        <v>97</v>
      </c>
      <c r="F4290" t="s">
        <v>107</v>
      </c>
      <c r="M4290" t="b">
        <v>1</v>
      </c>
      <c r="N4290" t="b">
        <v>1</v>
      </c>
      <c r="O4290" t="str">
        <f>_xlfn.XLOOKUP(WB_cost[[#This Row],[Склад]]&amp;WB_cost[[#This Row],[Тип поставки]],StatTbl[Join],StatTbl[Status])</f>
        <v>Игнорируем</v>
      </c>
    </row>
    <row r="4291" spans="4:15" x14ac:dyDescent="0.45">
      <c r="D4291" t="s">
        <v>357</v>
      </c>
      <c r="E4291" t="s">
        <v>97</v>
      </c>
      <c r="F4291" t="s">
        <v>107</v>
      </c>
      <c r="M4291" t="b">
        <v>1</v>
      </c>
      <c r="N4291" t="b">
        <v>1</v>
      </c>
      <c r="O4291" t="str">
        <f>_xlfn.XLOOKUP(WB_cost[[#This Row],[Склад]]&amp;WB_cost[[#This Row],[Тип поставки]],StatTbl[Join],StatTbl[Status])</f>
        <v>Игнорируем</v>
      </c>
    </row>
    <row r="4292" spans="4:15" x14ac:dyDescent="0.45">
      <c r="D4292" t="s">
        <v>358</v>
      </c>
      <c r="E4292" t="s">
        <v>97</v>
      </c>
      <c r="F4292" t="s">
        <v>107</v>
      </c>
      <c r="M4292" t="b">
        <v>1</v>
      </c>
      <c r="N4292" t="b">
        <v>1</v>
      </c>
      <c r="O4292" t="str">
        <f>_xlfn.XLOOKUP(WB_cost[[#This Row],[Склад]]&amp;WB_cost[[#This Row],[Тип поставки]],StatTbl[Join],StatTbl[Status])</f>
        <v>Игнорируем</v>
      </c>
    </row>
    <row r="4293" spans="4:15" x14ac:dyDescent="0.45">
      <c r="D4293" t="s">
        <v>359</v>
      </c>
      <c r="E4293" t="s">
        <v>97</v>
      </c>
      <c r="F4293" t="s">
        <v>107</v>
      </c>
      <c r="M4293" t="b">
        <v>1</v>
      </c>
      <c r="N4293" t="b">
        <v>1</v>
      </c>
      <c r="O4293" t="str">
        <f>_xlfn.XLOOKUP(WB_cost[[#This Row],[Склад]]&amp;WB_cost[[#This Row],[Тип поставки]],StatTbl[Join],StatTbl[Status])</f>
        <v>Игнорируем</v>
      </c>
    </row>
    <row r="4294" spans="4:15" x14ac:dyDescent="0.45">
      <c r="D4294" t="s">
        <v>260</v>
      </c>
      <c r="E4294" t="s">
        <v>97</v>
      </c>
      <c r="F4294" t="s">
        <v>108</v>
      </c>
      <c r="M4294" t="b">
        <v>0</v>
      </c>
      <c r="N4294" t="b">
        <v>1</v>
      </c>
      <c r="O4294" t="str">
        <f>_xlfn.XLOOKUP(WB_cost[[#This Row],[Склад]]&amp;WB_cost[[#This Row],[Тип поставки]],StatTbl[Join],StatTbl[Status])</f>
        <v>Игнорируем</v>
      </c>
    </row>
    <row r="4295" spans="4:15" x14ac:dyDescent="0.45">
      <c r="D4295" t="s">
        <v>261</v>
      </c>
      <c r="E4295" t="s">
        <v>97</v>
      </c>
      <c r="F4295" t="s">
        <v>108</v>
      </c>
      <c r="M4295" t="b">
        <v>0</v>
      </c>
      <c r="N4295" t="b">
        <v>1</v>
      </c>
      <c r="O4295" t="str">
        <f>_xlfn.XLOOKUP(WB_cost[[#This Row],[Склад]]&amp;WB_cost[[#This Row],[Тип поставки]],StatTbl[Join],StatTbl[Status])</f>
        <v>Игнорируем</v>
      </c>
    </row>
    <row r="4296" spans="4:15" x14ac:dyDescent="0.45">
      <c r="D4296" t="s">
        <v>262</v>
      </c>
      <c r="E4296" t="s">
        <v>97</v>
      </c>
      <c r="F4296" t="s">
        <v>108</v>
      </c>
      <c r="M4296" t="b">
        <v>0</v>
      </c>
      <c r="N4296" t="b">
        <v>1</v>
      </c>
      <c r="O4296" t="str">
        <f>_xlfn.XLOOKUP(WB_cost[[#This Row],[Склад]]&amp;WB_cost[[#This Row],[Тип поставки]],StatTbl[Join],StatTbl[Status])</f>
        <v>Игнорируем</v>
      </c>
    </row>
    <row r="4297" spans="4:15" x14ac:dyDescent="0.45">
      <c r="D4297" t="s">
        <v>263</v>
      </c>
      <c r="E4297" t="s">
        <v>97</v>
      </c>
      <c r="F4297" t="s">
        <v>108</v>
      </c>
      <c r="M4297" t="b">
        <v>0</v>
      </c>
      <c r="N4297" t="b">
        <v>1</v>
      </c>
      <c r="O4297" t="str">
        <f>_xlfn.XLOOKUP(WB_cost[[#This Row],[Склад]]&amp;WB_cost[[#This Row],[Тип поставки]],StatTbl[Join],StatTbl[Status])</f>
        <v>Игнорируем</v>
      </c>
    </row>
    <row r="4298" spans="4:15" x14ac:dyDescent="0.45">
      <c r="D4298" t="s">
        <v>264</v>
      </c>
      <c r="E4298" t="s">
        <v>97</v>
      </c>
      <c r="F4298" t="s">
        <v>108</v>
      </c>
      <c r="M4298" t="b">
        <v>0</v>
      </c>
      <c r="N4298" t="b">
        <v>1</v>
      </c>
      <c r="O4298" t="str">
        <f>_xlfn.XLOOKUP(WB_cost[[#This Row],[Склад]]&amp;WB_cost[[#This Row],[Тип поставки]],StatTbl[Join],StatTbl[Status])</f>
        <v>Игнорируем</v>
      </c>
    </row>
    <row r="4299" spans="4:15" x14ac:dyDescent="0.45">
      <c r="D4299" t="s">
        <v>285</v>
      </c>
      <c r="E4299" t="s">
        <v>97</v>
      </c>
      <c r="F4299" t="s">
        <v>108</v>
      </c>
      <c r="M4299" t="b">
        <v>0</v>
      </c>
      <c r="N4299" t="b">
        <v>1</v>
      </c>
      <c r="O4299" t="str">
        <f>_xlfn.XLOOKUP(WB_cost[[#This Row],[Склад]]&amp;WB_cost[[#This Row],[Тип поставки]],StatTbl[Join],StatTbl[Status])</f>
        <v>Игнорируем</v>
      </c>
    </row>
    <row r="4300" spans="4:15" x14ac:dyDescent="0.45">
      <c r="D4300" t="s">
        <v>286</v>
      </c>
      <c r="E4300" t="s">
        <v>97</v>
      </c>
      <c r="F4300" t="s">
        <v>108</v>
      </c>
      <c r="M4300" t="b">
        <v>0</v>
      </c>
      <c r="N4300" t="b">
        <v>1</v>
      </c>
      <c r="O4300" t="str">
        <f>_xlfn.XLOOKUP(WB_cost[[#This Row],[Склад]]&amp;WB_cost[[#This Row],[Тип поставки]],StatTbl[Join],StatTbl[Status])</f>
        <v>Игнорируем</v>
      </c>
    </row>
    <row r="4301" spans="4:15" x14ac:dyDescent="0.45">
      <c r="D4301" t="s">
        <v>287</v>
      </c>
      <c r="E4301" t="s">
        <v>97</v>
      </c>
      <c r="F4301" t="s">
        <v>108</v>
      </c>
      <c r="M4301" t="b">
        <v>0</v>
      </c>
      <c r="N4301" t="b">
        <v>1</v>
      </c>
      <c r="O4301" t="str">
        <f>_xlfn.XLOOKUP(WB_cost[[#This Row],[Склад]]&amp;WB_cost[[#This Row],[Тип поставки]],StatTbl[Join],StatTbl[Status])</f>
        <v>Игнорируем</v>
      </c>
    </row>
    <row r="4302" spans="4:15" x14ac:dyDescent="0.45">
      <c r="D4302" t="s">
        <v>288</v>
      </c>
      <c r="E4302" t="s">
        <v>97</v>
      </c>
      <c r="F4302" t="s">
        <v>108</v>
      </c>
      <c r="M4302" t="b">
        <v>0</v>
      </c>
      <c r="N4302" t="b">
        <v>1</v>
      </c>
      <c r="O4302" t="str">
        <f>_xlfn.XLOOKUP(WB_cost[[#This Row],[Склад]]&amp;WB_cost[[#This Row],[Тип поставки]],StatTbl[Join],StatTbl[Status])</f>
        <v>Игнорируем</v>
      </c>
    </row>
    <row r="4303" spans="4:15" x14ac:dyDescent="0.45">
      <c r="D4303" t="s">
        <v>289</v>
      </c>
      <c r="E4303" t="s">
        <v>97</v>
      </c>
      <c r="F4303" t="s">
        <v>108</v>
      </c>
      <c r="M4303" t="b">
        <v>0</v>
      </c>
      <c r="N4303" t="b">
        <v>1</v>
      </c>
      <c r="O4303" t="str">
        <f>_xlfn.XLOOKUP(WB_cost[[#This Row],[Склад]]&amp;WB_cost[[#This Row],[Тип поставки]],StatTbl[Join],StatTbl[Status])</f>
        <v>Игнорируем</v>
      </c>
    </row>
    <row r="4304" spans="4:15" x14ac:dyDescent="0.45">
      <c r="D4304" t="s">
        <v>353</v>
      </c>
      <c r="E4304" t="s">
        <v>97</v>
      </c>
      <c r="F4304" t="s">
        <v>108</v>
      </c>
      <c r="M4304" t="b">
        <v>0</v>
      </c>
      <c r="N4304" t="b">
        <v>1</v>
      </c>
      <c r="O4304" t="str">
        <f>_xlfn.XLOOKUP(WB_cost[[#This Row],[Склад]]&amp;WB_cost[[#This Row],[Тип поставки]],StatTbl[Join],StatTbl[Status])</f>
        <v>Игнорируем</v>
      </c>
    </row>
    <row r="4305" spans="4:15" x14ac:dyDescent="0.45">
      <c r="D4305" t="s">
        <v>354</v>
      </c>
      <c r="E4305" t="s">
        <v>97</v>
      </c>
      <c r="F4305" t="s">
        <v>108</v>
      </c>
      <c r="M4305" t="b">
        <v>0</v>
      </c>
      <c r="N4305" t="b">
        <v>1</v>
      </c>
      <c r="O4305" t="str">
        <f>_xlfn.XLOOKUP(WB_cost[[#This Row],[Склад]]&amp;WB_cost[[#This Row],[Тип поставки]],StatTbl[Join],StatTbl[Status])</f>
        <v>Игнорируем</v>
      </c>
    </row>
    <row r="4306" spans="4:15" x14ac:dyDescent="0.45">
      <c r="D4306" t="s">
        <v>357</v>
      </c>
      <c r="E4306" t="s">
        <v>97</v>
      </c>
      <c r="F4306" t="s">
        <v>108</v>
      </c>
      <c r="M4306" t="b">
        <v>0</v>
      </c>
      <c r="N4306" t="b">
        <v>1</v>
      </c>
      <c r="O4306" t="str">
        <f>_xlfn.XLOOKUP(WB_cost[[#This Row],[Склад]]&amp;WB_cost[[#This Row],[Тип поставки]],StatTbl[Join],StatTbl[Status])</f>
        <v>Игнорируем</v>
      </c>
    </row>
    <row r="4307" spans="4:15" x14ac:dyDescent="0.45">
      <c r="D4307" t="s">
        <v>358</v>
      </c>
      <c r="E4307" t="s">
        <v>97</v>
      </c>
      <c r="F4307" t="s">
        <v>108</v>
      </c>
      <c r="M4307" t="b">
        <v>0</v>
      </c>
      <c r="N4307" t="b">
        <v>1</v>
      </c>
      <c r="O4307" t="str">
        <f>_xlfn.XLOOKUP(WB_cost[[#This Row],[Склад]]&amp;WB_cost[[#This Row],[Тип поставки]],StatTbl[Join],StatTbl[Status])</f>
        <v>Игнорируем</v>
      </c>
    </row>
    <row r="4308" spans="4:15" x14ac:dyDescent="0.45">
      <c r="D4308" t="s">
        <v>359</v>
      </c>
      <c r="E4308" t="s">
        <v>97</v>
      </c>
      <c r="F4308" t="s">
        <v>108</v>
      </c>
      <c r="M4308" t="b">
        <v>0</v>
      </c>
      <c r="N4308" t="b">
        <v>1</v>
      </c>
      <c r="O4308" t="str">
        <f>_xlfn.XLOOKUP(WB_cost[[#This Row],[Склад]]&amp;WB_cost[[#This Row],[Тип поставки]],StatTbl[Join],StatTbl[Status])</f>
        <v>Игнорируем</v>
      </c>
    </row>
    <row r="4309" spans="4:15" x14ac:dyDescent="0.45">
      <c r="D4309" t="s">
        <v>260</v>
      </c>
      <c r="E4309" t="s">
        <v>97</v>
      </c>
      <c r="F4309" t="s">
        <v>6</v>
      </c>
      <c r="M4309" t="b">
        <v>0</v>
      </c>
      <c r="N4309" t="b">
        <v>1</v>
      </c>
      <c r="O4309" t="str">
        <f>_xlfn.XLOOKUP(WB_cost[[#This Row],[Склад]]&amp;WB_cost[[#This Row],[Тип поставки]],StatTbl[Join],StatTbl[Status])</f>
        <v>Игнорируем</v>
      </c>
    </row>
    <row r="4310" spans="4:15" x14ac:dyDescent="0.45">
      <c r="D4310" t="s">
        <v>261</v>
      </c>
      <c r="E4310" t="s">
        <v>97</v>
      </c>
      <c r="F4310" t="s">
        <v>6</v>
      </c>
      <c r="M4310" t="b">
        <v>0</v>
      </c>
      <c r="N4310" t="b">
        <v>1</v>
      </c>
      <c r="O4310" t="str">
        <f>_xlfn.XLOOKUP(WB_cost[[#This Row],[Склад]]&amp;WB_cost[[#This Row],[Тип поставки]],StatTbl[Join],StatTbl[Status])</f>
        <v>Игнорируем</v>
      </c>
    </row>
    <row r="4311" spans="4:15" x14ac:dyDescent="0.45">
      <c r="D4311" t="s">
        <v>262</v>
      </c>
      <c r="E4311" t="s">
        <v>97</v>
      </c>
      <c r="F4311" t="s">
        <v>6</v>
      </c>
      <c r="M4311" t="b">
        <v>0</v>
      </c>
      <c r="N4311" t="b">
        <v>1</v>
      </c>
      <c r="O4311" t="str">
        <f>_xlfn.XLOOKUP(WB_cost[[#This Row],[Склад]]&amp;WB_cost[[#This Row],[Тип поставки]],StatTbl[Join],StatTbl[Status])</f>
        <v>Игнорируем</v>
      </c>
    </row>
    <row r="4312" spans="4:15" x14ac:dyDescent="0.45">
      <c r="D4312" t="s">
        <v>263</v>
      </c>
      <c r="E4312" t="s">
        <v>97</v>
      </c>
      <c r="F4312" t="s">
        <v>6</v>
      </c>
      <c r="M4312" t="b">
        <v>0</v>
      </c>
      <c r="N4312" t="b">
        <v>1</v>
      </c>
      <c r="O4312" t="str">
        <f>_xlfn.XLOOKUP(WB_cost[[#This Row],[Склад]]&amp;WB_cost[[#This Row],[Тип поставки]],StatTbl[Join],StatTbl[Status])</f>
        <v>Игнорируем</v>
      </c>
    </row>
    <row r="4313" spans="4:15" x14ac:dyDescent="0.45">
      <c r="D4313" t="s">
        <v>264</v>
      </c>
      <c r="E4313" t="s">
        <v>97</v>
      </c>
      <c r="F4313" t="s">
        <v>6</v>
      </c>
      <c r="M4313" t="b">
        <v>0</v>
      </c>
      <c r="N4313" t="b">
        <v>1</v>
      </c>
      <c r="O4313" t="str">
        <f>_xlfn.XLOOKUP(WB_cost[[#This Row],[Склад]]&amp;WB_cost[[#This Row],[Тип поставки]],StatTbl[Join],StatTbl[Status])</f>
        <v>Игнорируем</v>
      </c>
    </row>
    <row r="4314" spans="4:15" x14ac:dyDescent="0.45">
      <c r="D4314" t="s">
        <v>285</v>
      </c>
      <c r="E4314" t="s">
        <v>97</v>
      </c>
      <c r="F4314" t="s">
        <v>6</v>
      </c>
      <c r="M4314" t="b">
        <v>0</v>
      </c>
      <c r="N4314" t="b">
        <v>1</v>
      </c>
      <c r="O4314" t="str">
        <f>_xlfn.XLOOKUP(WB_cost[[#This Row],[Склад]]&amp;WB_cost[[#This Row],[Тип поставки]],StatTbl[Join],StatTbl[Status])</f>
        <v>Игнорируем</v>
      </c>
    </row>
    <row r="4315" spans="4:15" x14ac:dyDescent="0.45">
      <c r="D4315" t="s">
        <v>286</v>
      </c>
      <c r="E4315" t="s">
        <v>97</v>
      </c>
      <c r="F4315" t="s">
        <v>6</v>
      </c>
      <c r="M4315" t="b">
        <v>0</v>
      </c>
      <c r="N4315" t="b">
        <v>1</v>
      </c>
      <c r="O4315" t="str">
        <f>_xlfn.XLOOKUP(WB_cost[[#This Row],[Склад]]&amp;WB_cost[[#This Row],[Тип поставки]],StatTbl[Join],StatTbl[Status])</f>
        <v>Игнорируем</v>
      </c>
    </row>
    <row r="4316" spans="4:15" x14ac:dyDescent="0.45">
      <c r="D4316" t="s">
        <v>287</v>
      </c>
      <c r="E4316" t="s">
        <v>97</v>
      </c>
      <c r="F4316" t="s">
        <v>6</v>
      </c>
      <c r="M4316" t="b">
        <v>0</v>
      </c>
      <c r="N4316" t="b">
        <v>1</v>
      </c>
      <c r="O4316" t="str">
        <f>_xlfn.XLOOKUP(WB_cost[[#This Row],[Склад]]&amp;WB_cost[[#This Row],[Тип поставки]],StatTbl[Join],StatTbl[Status])</f>
        <v>Игнорируем</v>
      </c>
    </row>
    <row r="4317" spans="4:15" x14ac:dyDescent="0.45">
      <c r="D4317" t="s">
        <v>288</v>
      </c>
      <c r="E4317" t="s">
        <v>97</v>
      </c>
      <c r="F4317" t="s">
        <v>6</v>
      </c>
      <c r="M4317" t="b">
        <v>0</v>
      </c>
      <c r="N4317" t="b">
        <v>1</v>
      </c>
      <c r="O4317" t="str">
        <f>_xlfn.XLOOKUP(WB_cost[[#This Row],[Склад]]&amp;WB_cost[[#This Row],[Тип поставки]],StatTbl[Join],StatTbl[Status])</f>
        <v>Игнорируем</v>
      </c>
    </row>
    <row r="4318" spans="4:15" x14ac:dyDescent="0.45">
      <c r="D4318" t="s">
        <v>289</v>
      </c>
      <c r="E4318" t="s">
        <v>97</v>
      </c>
      <c r="F4318" t="s">
        <v>6</v>
      </c>
      <c r="M4318" t="b">
        <v>0</v>
      </c>
      <c r="N4318" t="b">
        <v>1</v>
      </c>
      <c r="O4318" t="str">
        <f>_xlfn.XLOOKUP(WB_cost[[#This Row],[Склад]]&amp;WB_cost[[#This Row],[Тип поставки]],StatTbl[Join],StatTbl[Status])</f>
        <v>Игнорируем</v>
      </c>
    </row>
    <row r="4319" spans="4:15" x14ac:dyDescent="0.45">
      <c r="D4319" t="s">
        <v>353</v>
      </c>
      <c r="E4319" t="s">
        <v>97</v>
      </c>
      <c r="F4319" t="s">
        <v>6</v>
      </c>
      <c r="M4319" t="b">
        <v>0</v>
      </c>
      <c r="N4319" t="b">
        <v>1</v>
      </c>
      <c r="O4319" t="str">
        <f>_xlfn.XLOOKUP(WB_cost[[#This Row],[Склад]]&amp;WB_cost[[#This Row],[Тип поставки]],StatTbl[Join],StatTbl[Status])</f>
        <v>Игнорируем</v>
      </c>
    </row>
    <row r="4320" spans="4:15" x14ac:dyDescent="0.45">
      <c r="D4320" t="s">
        <v>354</v>
      </c>
      <c r="E4320" t="s">
        <v>97</v>
      </c>
      <c r="F4320" t="s">
        <v>6</v>
      </c>
      <c r="M4320" t="b">
        <v>0</v>
      </c>
      <c r="N4320" t="b">
        <v>1</v>
      </c>
      <c r="O4320" t="str">
        <f>_xlfn.XLOOKUP(WB_cost[[#This Row],[Склад]]&amp;WB_cost[[#This Row],[Тип поставки]],StatTbl[Join],StatTbl[Status])</f>
        <v>Игнорируем</v>
      </c>
    </row>
    <row r="4321" spans="4:15" x14ac:dyDescent="0.45">
      <c r="D4321" t="s">
        <v>357</v>
      </c>
      <c r="E4321" t="s">
        <v>97</v>
      </c>
      <c r="F4321" t="s">
        <v>6</v>
      </c>
      <c r="M4321" t="b">
        <v>0</v>
      </c>
      <c r="N4321" t="b">
        <v>1</v>
      </c>
      <c r="O4321" t="str">
        <f>_xlfn.XLOOKUP(WB_cost[[#This Row],[Склад]]&amp;WB_cost[[#This Row],[Тип поставки]],StatTbl[Join],StatTbl[Status])</f>
        <v>Игнорируем</v>
      </c>
    </row>
    <row r="4322" spans="4:15" x14ac:dyDescent="0.45">
      <c r="D4322" t="s">
        <v>358</v>
      </c>
      <c r="E4322" t="s">
        <v>97</v>
      </c>
      <c r="F4322" t="s">
        <v>6</v>
      </c>
      <c r="M4322" t="b">
        <v>0</v>
      </c>
      <c r="N4322" t="b">
        <v>1</v>
      </c>
      <c r="O4322" t="str">
        <f>_xlfn.XLOOKUP(WB_cost[[#This Row],[Склад]]&amp;WB_cost[[#This Row],[Тип поставки]],StatTbl[Join],StatTbl[Status])</f>
        <v>Игнорируем</v>
      </c>
    </row>
    <row r="4323" spans="4:15" x14ac:dyDescent="0.45">
      <c r="D4323" t="s">
        <v>359</v>
      </c>
      <c r="E4323" t="s">
        <v>97</v>
      </c>
      <c r="F4323" t="s">
        <v>6</v>
      </c>
      <c r="M4323" t="b">
        <v>0</v>
      </c>
      <c r="N4323" t="b">
        <v>1</v>
      </c>
      <c r="O4323" t="str">
        <f>_xlfn.XLOOKUP(WB_cost[[#This Row],[Склад]]&amp;WB_cost[[#This Row],[Тип поставки]],StatTbl[Join],StatTbl[Status])</f>
        <v>Игнорируем</v>
      </c>
    </row>
    <row r="4324" spans="4:15" x14ac:dyDescent="0.45">
      <c r="D4324" t="s">
        <v>260</v>
      </c>
      <c r="E4324" t="s">
        <v>98</v>
      </c>
      <c r="F4324" t="s">
        <v>107</v>
      </c>
      <c r="M4324" t="b">
        <v>0</v>
      </c>
      <c r="N4324" t="b">
        <v>1</v>
      </c>
      <c r="O4324" t="str">
        <f>_xlfn.XLOOKUP(WB_cost[[#This Row],[Склад]]&amp;WB_cost[[#This Row],[Тип поставки]],StatTbl[Join],StatTbl[Status])</f>
        <v>Игнорируем</v>
      </c>
    </row>
    <row r="4325" spans="4:15" x14ac:dyDescent="0.45">
      <c r="D4325" t="s">
        <v>261</v>
      </c>
      <c r="E4325" t="s">
        <v>98</v>
      </c>
      <c r="F4325" t="s">
        <v>107</v>
      </c>
      <c r="M4325" t="b">
        <v>0</v>
      </c>
      <c r="N4325" t="b">
        <v>1</v>
      </c>
      <c r="O4325" t="str">
        <f>_xlfn.XLOOKUP(WB_cost[[#This Row],[Склад]]&amp;WB_cost[[#This Row],[Тип поставки]],StatTbl[Join],StatTbl[Status])</f>
        <v>Игнорируем</v>
      </c>
    </row>
    <row r="4326" spans="4:15" x14ac:dyDescent="0.45">
      <c r="D4326" t="s">
        <v>262</v>
      </c>
      <c r="E4326" t="s">
        <v>98</v>
      </c>
      <c r="F4326" t="s">
        <v>107</v>
      </c>
      <c r="M4326" t="b">
        <v>0</v>
      </c>
      <c r="N4326" t="b">
        <v>1</v>
      </c>
      <c r="O4326" t="str">
        <f>_xlfn.XLOOKUP(WB_cost[[#This Row],[Склад]]&amp;WB_cost[[#This Row],[Тип поставки]],StatTbl[Join],StatTbl[Status])</f>
        <v>Игнорируем</v>
      </c>
    </row>
    <row r="4327" spans="4:15" x14ac:dyDescent="0.45">
      <c r="D4327" t="s">
        <v>263</v>
      </c>
      <c r="E4327" t="s">
        <v>98</v>
      </c>
      <c r="F4327" t="s">
        <v>107</v>
      </c>
      <c r="M4327" t="b">
        <v>0</v>
      </c>
      <c r="N4327" t="b">
        <v>1</v>
      </c>
      <c r="O4327" t="str">
        <f>_xlfn.XLOOKUP(WB_cost[[#This Row],[Склад]]&amp;WB_cost[[#This Row],[Тип поставки]],StatTbl[Join],StatTbl[Status])</f>
        <v>Игнорируем</v>
      </c>
    </row>
    <row r="4328" spans="4:15" x14ac:dyDescent="0.45">
      <c r="D4328" t="s">
        <v>264</v>
      </c>
      <c r="E4328" t="s">
        <v>98</v>
      </c>
      <c r="F4328" t="s">
        <v>107</v>
      </c>
      <c r="M4328" t="b">
        <v>0</v>
      </c>
      <c r="N4328" t="b">
        <v>1</v>
      </c>
      <c r="O4328" t="str">
        <f>_xlfn.XLOOKUP(WB_cost[[#This Row],[Склад]]&amp;WB_cost[[#This Row],[Тип поставки]],StatTbl[Join],StatTbl[Status])</f>
        <v>Игнорируем</v>
      </c>
    </row>
    <row r="4329" spans="4:15" x14ac:dyDescent="0.45">
      <c r="D4329" t="s">
        <v>285</v>
      </c>
      <c r="E4329" t="s">
        <v>98</v>
      </c>
      <c r="F4329" t="s">
        <v>107</v>
      </c>
      <c r="M4329" t="b">
        <v>0</v>
      </c>
      <c r="N4329" t="b">
        <v>1</v>
      </c>
      <c r="O4329" t="str">
        <f>_xlfn.XLOOKUP(WB_cost[[#This Row],[Склад]]&amp;WB_cost[[#This Row],[Тип поставки]],StatTbl[Join],StatTbl[Status])</f>
        <v>Игнорируем</v>
      </c>
    </row>
    <row r="4330" spans="4:15" x14ac:dyDescent="0.45">
      <c r="D4330" t="s">
        <v>286</v>
      </c>
      <c r="E4330" t="s">
        <v>98</v>
      </c>
      <c r="F4330" t="s">
        <v>107</v>
      </c>
      <c r="M4330" t="b">
        <v>0</v>
      </c>
      <c r="N4330" t="b">
        <v>1</v>
      </c>
      <c r="O4330" t="str">
        <f>_xlfn.XLOOKUP(WB_cost[[#This Row],[Склад]]&amp;WB_cost[[#This Row],[Тип поставки]],StatTbl[Join],StatTbl[Status])</f>
        <v>Игнорируем</v>
      </c>
    </row>
    <row r="4331" spans="4:15" x14ac:dyDescent="0.45">
      <c r="D4331" t="s">
        <v>287</v>
      </c>
      <c r="E4331" t="s">
        <v>98</v>
      </c>
      <c r="F4331" t="s">
        <v>107</v>
      </c>
      <c r="M4331" t="b">
        <v>0</v>
      </c>
      <c r="N4331" t="b">
        <v>1</v>
      </c>
      <c r="O4331" t="str">
        <f>_xlfn.XLOOKUP(WB_cost[[#This Row],[Склад]]&amp;WB_cost[[#This Row],[Тип поставки]],StatTbl[Join],StatTbl[Status])</f>
        <v>Игнорируем</v>
      </c>
    </row>
    <row r="4332" spans="4:15" x14ac:dyDescent="0.45">
      <c r="D4332" t="s">
        <v>288</v>
      </c>
      <c r="E4332" t="s">
        <v>98</v>
      </c>
      <c r="F4332" t="s">
        <v>107</v>
      </c>
      <c r="M4332" t="b">
        <v>0</v>
      </c>
      <c r="N4332" t="b">
        <v>1</v>
      </c>
      <c r="O4332" t="str">
        <f>_xlfn.XLOOKUP(WB_cost[[#This Row],[Склад]]&amp;WB_cost[[#This Row],[Тип поставки]],StatTbl[Join],StatTbl[Status])</f>
        <v>Игнорируем</v>
      </c>
    </row>
    <row r="4333" spans="4:15" x14ac:dyDescent="0.45">
      <c r="D4333" t="s">
        <v>289</v>
      </c>
      <c r="E4333" t="s">
        <v>98</v>
      </c>
      <c r="F4333" t="s">
        <v>107</v>
      </c>
      <c r="M4333" t="b">
        <v>0</v>
      </c>
      <c r="N4333" t="b">
        <v>1</v>
      </c>
      <c r="O4333" t="str">
        <f>_xlfn.XLOOKUP(WB_cost[[#This Row],[Склад]]&amp;WB_cost[[#This Row],[Тип поставки]],StatTbl[Join],StatTbl[Status])</f>
        <v>Игнорируем</v>
      </c>
    </row>
    <row r="4334" spans="4:15" x14ac:dyDescent="0.45">
      <c r="D4334" t="s">
        <v>353</v>
      </c>
      <c r="E4334" t="s">
        <v>98</v>
      </c>
      <c r="F4334" t="s">
        <v>107</v>
      </c>
      <c r="M4334" t="b">
        <v>0</v>
      </c>
      <c r="N4334" t="b">
        <v>1</v>
      </c>
      <c r="O4334" t="str">
        <f>_xlfn.XLOOKUP(WB_cost[[#This Row],[Склад]]&amp;WB_cost[[#This Row],[Тип поставки]],StatTbl[Join],StatTbl[Status])</f>
        <v>Игнорируем</v>
      </c>
    </row>
    <row r="4335" spans="4:15" x14ac:dyDescent="0.45">
      <c r="D4335" t="s">
        <v>354</v>
      </c>
      <c r="E4335" t="s">
        <v>98</v>
      </c>
      <c r="F4335" t="s">
        <v>107</v>
      </c>
      <c r="M4335" t="b">
        <v>0</v>
      </c>
      <c r="N4335" t="b">
        <v>1</v>
      </c>
      <c r="O4335" t="str">
        <f>_xlfn.XLOOKUP(WB_cost[[#This Row],[Склад]]&amp;WB_cost[[#This Row],[Тип поставки]],StatTbl[Join],StatTbl[Status])</f>
        <v>Игнорируем</v>
      </c>
    </row>
    <row r="4336" spans="4:15" x14ac:dyDescent="0.45">
      <c r="D4336" t="s">
        <v>357</v>
      </c>
      <c r="E4336" t="s">
        <v>98</v>
      </c>
      <c r="F4336" t="s">
        <v>107</v>
      </c>
      <c r="M4336" t="b">
        <v>0</v>
      </c>
      <c r="N4336" t="b">
        <v>1</v>
      </c>
      <c r="O4336" t="str">
        <f>_xlfn.XLOOKUP(WB_cost[[#This Row],[Склад]]&amp;WB_cost[[#This Row],[Тип поставки]],StatTbl[Join],StatTbl[Status])</f>
        <v>Игнорируем</v>
      </c>
    </row>
    <row r="4337" spans="4:15" x14ac:dyDescent="0.45">
      <c r="D4337" t="s">
        <v>358</v>
      </c>
      <c r="E4337" t="s">
        <v>98</v>
      </c>
      <c r="F4337" t="s">
        <v>107</v>
      </c>
      <c r="M4337" t="b">
        <v>0</v>
      </c>
      <c r="N4337" t="b">
        <v>1</v>
      </c>
      <c r="O4337" t="str">
        <f>_xlfn.XLOOKUP(WB_cost[[#This Row],[Склад]]&amp;WB_cost[[#This Row],[Тип поставки]],StatTbl[Join],StatTbl[Status])</f>
        <v>Игнорируем</v>
      </c>
    </row>
    <row r="4338" spans="4:15" x14ac:dyDescent="0.45">
      <c r="D4338" t="s">
        <v>359</v>
      </c>
      <c r="E4338" t="s">
        <v>98</v>
      </c>
      <c r="F4338" t="s">
        <v>107</v>
      </c>
      <c r="M4338" t="b">
        <v>0</v>
      </c>
      <c r="N4338" t="b">
        <v>1</v>
      </c>
      <c r="O4338" t="str">
        <f>_xlfn.XLOOKUP(WB_cost[[#This Row],[Склад]]&amp;WB_cost[[#This Row],[Тип поставки]],StatTbl[Join],StatTbl[Status])</f>
        <v>Игнорируем</v>
      </c>
    </row>
    <row r="4339" spans="4:15" x14ac:dyDescent="0.45">
      <c r="D4339" t="s">
        <v>260</v>
      </c>
      <c r="E4339" t="s">
        <v>98</v>
      </c>
      <c r="F4339" t="s">
        <v>108</v>
      </c>
      <c r="G4339" t="s">
        <v>220</v>
      </c>
      <c r="H4339" t="s">
        <v>220</v>
      </c>
      <c r="I4339" t="s">
        <v>344</v>
      </c>
      <c r="J4339" t="s">
        <v>345</v>
      </c>
      <c r="K4339" t="s">
        <v>228</v>
      </c>
      <c r="M4339" t="b">
        <v>1</v>
      </c>
      <c r="N4339" t="b">
        <v>0</v>
      </c>
      <c r="O4339" t="str">
        <f>_xlfn.XLOOKUP(WB_cost[[#This Row],[Склад]]&amp;WB_cost[[#This Row],[Тип поставки]],StatTbl[Join],StatTbl[Status])</f>
        <v>Игнорируем</v>
      </c>
    </row>
    <row r="4340" spans="4:15" x14ac:dyDescent="0.45">
      <c r="D4340" t="s">
        <v>261</v>
      </c>
      <c r="E4340" t="s">
        <v>98</v>
      </c>
      <c r="F4340" t="s">
        <v>108</v>
      </c>
      <c r="G4340" t="s">
        <v>220</v>
      </c>
      <c r="H4340" t="s">
        <v>220</v>
      </c>
      <c r="I4340" t="s">
        <v>344</v>
      </c>
      <c r="J4340" t="s">
        <v>345</v>
      </c>
      <c r="K4340" t="s">
        <v>228</v>
      </c>
      <c r="M4340" t="b">
        <v>1</v>
      </c>
      <c r="N4340" t="b">
        <v>0</v>
      </c>
      <c r="O4340" t="str">
        <f>_xlfn.XLOOKUP(WB_cost[[#This Row],[Склад]]&amp;WB_cost[[#This Row],[Тип поставки]],StatTbl[Join],StatTbl[Status])</f>
        <v>Игнорируем</v>
      </c>
    </row>
    <row r="4341" spans="4:15" x14ac:dyDescent="0.45">
      <c r="D4341" t="s">
        <v>262</v>
      </c>
      <c r="E4341" t="s">
        <v>98</v>
      </c>
      <c r="F4341" t="s">
        <v>108</v>
      </c>
      <c r="G4341" t="s">
        <v>220</v>
      </c>
      <c r="H4341" t="s">
        <v>220</v>
      </c>
      <c r="I4341" t="s">
        <v>344</v>
      </c>
      <c r="J4341" t="s">
        <v>345</v>
      </c>
      <c r="K4341" t="s">
        <v>228</v>
      </c>
      <c r="M4341" t="b">
        <v>1</v>
      </c>
      <c r="N4341" t="b">
        <v>0</v>
      </c>
      <c r="O4341" t="str">
        <f>_xlfn.XLOOKUP(WB_cost[[#This Row],[Склад]]&amp;WB_cost[[#This Row],[Тип поставки]],StatTbl[Join],StatTbl[Status])</f>
        <v>Игнорируем</v>
      </c>
    </row>
    <row r="4342" spans="4:15" x14ac:dyDescent="0.45">
      <c r="D4342" t="s">
        <v>263</v>
      </c>
      <c r="E4342" t="s">
        <v>98</v>
      </c>
      <c r="F4342" t="s">
        <v>108</v>
      </c>
      <c r="G4342" t="s">
        <v>220</v>
      </c>
      <c r="H4342" t="s">
        <v>220</v>
      </c>
      <c r="I4342" t="s">
        <v>344</v>
      </c>
      <c r="J4342" t="s">
        <v>345</v>
      </c>
      <c r="K4342" t="s">
        <v>228</v>
      </c>
      <c r="M4342" t="b">
        <v>1</v>
      </c>
      <c r="N4342" t="b">
        <v>0</v>
      </c>
      <c r="O4342" t="str">
        <f>_xlfn.XLOOKUP(WB_cost[[#This Row],[Склад]]&amp;WB_cost[[#This Row],[Тип поставки]],StatTbl[Join],StatTbl[Status])</f>
        <v>Игнорируем</v>
      </c>
    </row>
    <row r="4343" spans="4:15" x14ac:dyDescent="0.45">
      <c r="D4343" t="s">
        <v>264</v>
      </c>
      <c r="E4343" t="s">
        <v>98</v>
      </c>
      <c r="F4343" t="s">
        <v>108</v>
      </c>
      <c r="G4343" t="s">
        <v>220</v>
      </c>
      <c r="H4343" t="s">
        <v>220</v>
      </c>
      <c r="I4343" t="s">
        <v>344</v>
      </c>
      <c r="J4343" t="s">
        <v>345</v>
      </c>
      <c r="K4343" t="s">
        <v>228</v>
      </c>
      <c r="M4343" t="b">
        <v>1</v>
      </c>
      <c r="N4343" t="b">
        <v>0</v>
      </c>
      <c r="O4343" t="str">
        <f>_xlfn.XLOOKUP(WB_cost[[#This Row],[Склад]]&amp;WB_cost[[#This Row],[Тип поставки]],StatTbl[Join],StatTbl[Status])</f>
        <v>Игнорируем</v>
      </c>
    </row>
    <row r="4344" spans="4:15" x14ac:dyDescent="0.45">
      <c r="D4344" t="s">
        <v>285</v>
      </c>
      <c r="E4344" t="s">
        <v>98</v>
      </c>
      <c r="F4344" t="s">
        <v>108</v>
      </c>
      <c r="G4344" t="s">
        <v>220</v>
      </c>
      <c r="H4344" t="s">
        <v>220</v>
      </c>
      <c r="I4344" t="s">
        <v>344</v>
      </c>
      <c r="J4344" t="s">
        <v>345</v>
      </c>
      <c r="K4344" t="s">
        <v>228</v>
      </c>
      <c r="M4344" t="b">
        <v>1</v>
      </c>
      <c r="N4344" t="b">
        <v>0</v>
      </c>
      <c r="O4344" t="str">
        <f>_xlfn.XLOOKUP(WB_cost[[#This Row],[Склад]]&amp;WB_cost[[#This Row],[Тип поставки]],StatTbl[Join],StatTbl[Status])</f>
        <v>Игнорируем</v>
      </c>
    </row>
    <row r="4345" spans="4:15" x14ac:dyDescent="0.45">
      <c r="D4345" t="s">
        <v>286</v>
      </c>
      <c r="E4345" t="s">
        <v>98</v>
      </c>
      <c r="F4345" t="s">
        <v>108</v>
      </c>
      <c r="G4345" t="s">
        <v>220</v>
      </c>
      <c r="H4345" t="s">
        <v>220</v>
      </c>
      <c r="I4345" t="s">
        <v>344</v>
      </c>
      <c r="J4345" t="s">
        <v>345</v>
      </c>
      <c r="K4345" t="s">
        <v>228</v>
      </c>
      <c r="M4345" t="b">
        <v>1</v>
      </c>
      <c r="N4345" t="b">
        <v>0</v>
      </c>
      <c r="O4345" t="str">
        <f>_xlfn.XLOOKUP(WB_cost[[#This Row],[Склад]]&amp;WB_cost[[#This Row],[Тип поставки]],StatTbl[Join],StatTbl[Status])</f>
        <v>Игнорируем</v>
      </c>
    </row>
    <row r="4346" spans="4:15" x14ac:dyDescent="0.45">
      <c r="D4346" t="s">
        <v>287</v>
      </c>
      <c r="E4346" t="s">
        <v>98</v>
      </c>
      <c r="F4346" t="s">
        <v>108</v>
      </c>
      <c r="G4346" t="s">
        <v>220</v>
      </c>
      <c r="H4346" t="s">
        <v>220</v>
      </c>
      <c r="I4346" t="s">
        <v>344</v>
      </c>
      <c r="J4346" t="s">
        <v>345</v>
      </c>
      <c r="K4346" t="s">
        <v>228</v>
      </c>
      <c r="M4346" t="b">
        <v>1</v>
      </c>
      <c r="N4346" t="b">
        <v>0</v>
      </c>
      <c r="O4346" t="str">
        <f>_xlfn.XLOOKUP(WB_cost[[#This Row],[Склад]]&amp;WB_cost[[#This Row],[Тип поставки]],StatTbl[Join],StatTbl[Status])</f>
        <v>Игнорируем</v>
      </c>
    </row>
    <row r="4347" spans="4:15" x14ac:dyDescent="0.45">
      <c r="D4347" t="s">
        <v>288</v>
      </c>
      <c r="E4347" t="s">
        <v>98</v>
      </c>
      <c r="F4347" t="s">
        <v>108</v>
      </c>
      <c r="G4347" t="s">
        <v>220</v>
      </c>
      <c r="H4347" t="s">
        <v>220</v>
      </c>
      <c r="I4347" t="s">
        <v>344</v>
      </c>
      <c r="J4347" t="s">
        <v>345</v>
      </c>
      <c r="K4347" t="s">
        <v>228</v>
      </c>
      <c r="M4347" t="b">
        <v>1</v>
      </c>
      <c r="N4347" t="b">
        <v>0</v>
      </c>
      <c r="O4347" t="str">
        <f>_xlfn.XLOOKUP(WB_cost[[#This Row],[Склад]]&amp;WB_cost[[#This Row],[Тип поставки]],StatTbl[Join],StatTbl[Status])</f>
        <v>Игнорируем</v>
      </c>
    </row>
    <row r="4348" spans="4:15" x14ac:dyDescent="0.45">
      <c r="D4348" t="s">
        <v>289</v>
      </c>
      <c r="E4348" t="s">
        <v>98</v>
      </c>
      <c r="F4348" t="s">
        <v>108</v>
      </c>
      <c r="G4348" t="s">
        <v>220</v>
      </c>
      <c r="H4348" t="s">
        <v>220</v>
      </c>
      <c r="I4348" t="s">
        <v>344</v>
      </c>
      <c r="J4348" t="s">
        <v>345</v>
      </c>
      <c r="K4348" t="s">
        <v>228</v>
      </c>
      <c r="M4348" t="b">
        <v>1</v>
      </c>
      <c r="N4348" t="b">
        <v>0</v>
      </c>
      <c r="O4348" t="str">
        <f>_xlfn.XLOOKUP(WB_cost[[#This Row],[Склад]]&amp;WB_cost[[#This Row],[Тип поставки]],StatTbl[Join],StatTbl[Status])</f>
        <v>Игнорируем</v>
      </c>
    </row>
    <row r="4349" spans="4:15" x14ac:dyDescent="0.45">
      <c r="D4349" t="s">
        <v>353</v>
      </c>
      <c r="E4349" t="s">
        <v>98</v>
      </c>
      <c r="F4349" t="s">
        <v>108</v>
      </c>
      <c r="G4349" t="s">
        <v>220</v>
      </c>
      <c r="H4349" t="s">
        <v>220</v>
      </c>
      <c r="I4349" t="s">
        <v>344</v>
      </c>
      <c r="J4349" t="s">
        <v>345</v>
      </c>
      <c r="K4349" t="s">
        <v>228</v>
      </c>
      <c r="M4349" t="b">
        <v>1</v>
      </c>
      <c r="N4349" t="b">
        <v>0</v>
      </c>
      <c r="O4349" t="str">
        <f>_xlfn.XLOOKUP(WB_cost[[#This Row],[Склад]]&amp;WB_cost[[#This Row],[Тип поставки]],StatTbl[Join],StatTbl[Status])</f>
        <v>Игнорируем</v>
      </c>
    </row>
    <row r="4350" spans="4:15" x14ac:dyDescent="0.45">
      <c r="D4350" t="s">
        <v>354</v>
      </c>
      <c r="E4350" t="s">
        <v>98</v>
      </c>
      <c r="F4350" t="s">
        <v>108</v>
      </c>
      <c r="G4350" t="s">
        <v>220</v>
      </c>
      <c r="H4350" t="s">
        <v>220</v>
      </c>
      <c r="I4350" t="s">
        <v>344</v>
      </c>
      <c r="J4350" t="s">
        <v>345</v>
      </c>
      <c r="K4350" t="s">
        <v>228</v>
      </c>
      <c r="M4350" t="b">
        <v>1</v>
      </c>
      <c r="N4350" t="b">
        <v>0</v>
      </c>
      <c r="O4350" t="str">
        <f>_xlfn.XLOOKUP(WB_cost[[#This Row],[Склад]]&amp;WB_cost[[#This Row],[Тип поставки]],StatTbl[Join],StatTbl[Status])</f>
        <v>Игнорируем</v>
      </c>
    </row>
    <row r="4351" spans="4:15" x14ac:dyDescent="0.45">
      <c r="D4351" t="s">
        <v>357</v>
      </c>
      <c r="E4351" t="s">
        <v>98</v>
      </c>
      <c r="F4351" t="s">
        <v>108</v>
      </c>
      <c r="G4351" t="s">
        <v>220</v>
      </c>
      <c r="H4351" t="s">
        <v>220</v>
      </c>
      <c r="I4351" t="s">
        <v>344</v>
      </c>
      <c r="J4351" t="s">
        <v>345</v>
      </c>
      <c r="K4351" t="s">
        <v>228</v>
      </c>
      <c r="M4351" t="b">
        <v>1</v>
      </c>
      <c r="N4351" t="b">
        <v>0</v>
      </c>
      <c r="O4351" t="str">
        <f>_xlfn.XLOOKUP(WB_cost[[#This Row],[Склад]]&amp;WB_cost[[#This Row],[Тип поставки]],StatTbl[Join],StatTbl[Status])</f>
        <v>Игнорируем</v>
      </c>
    </row>
    <row r="4352" spans="4:15" x14ac:dyDescent="0.45">
      <c r="D4352" t="s">
        <v>358</v>
      </c>
      <c r="E4352" t="s">
        <v>98</v>
      </c>
      <c r="F4352" t="s">
        <v>108</v>
      </c>
      <c r="G4352" t="s">
        <v>220</v>
      </c>
      <c r="H4352" t="s">
        <v>220</v>
      </c>
      <c r="I4352" t="s">
        <v>344</v>
      </c>
      <c r="J4352" t="s">
        <v>345</v>
      </c>
      <c r="K4352" t="s">
        <v>228</v>
      </c>
      <c r="M4352" t="b">
        <v>1</v>
      </c>
      <c r="N4352" t="b">
        <v>0</v>
      </c>
      <c r="O4352" t="str">
        <f>_xlfn.XLOOKUP(WB_cost[[#This Row],[Склад]]&amp;WB_cost[[#This Row],[Тип поставки]],StatTbl[Join],StatTbl[Status])</f>
        <v>Игнорируем</v>
      </c>
    </row>
    <row r="4353" spans="4:15" x14ac:dyDescent="0.45">
      <c r="D4353" t="s">
        <v>359</v>
      </c>
      <c r="E4353" t="s">
        <v>98</v>
      </c>
      <c r="F4353" t="s">
        <v>108</v>
      </c>
      <c r="G4353" t="s">
        <v>220</v>
      </c>
      <c r="H4353" t="s">
        <v>220</v>
      </c>
      <c r="I4353" t="s">
        <v>344</v>
      </c>
      <c r="J4353" t="s">
        <v>345</v>
      </c>
      <c r="K4353" t="s">
        <v>228</v>
      </c>
      <c r="M4353" t="b">
        <v>1</v>
      </c>
      <c r="N4353" t="b">
        <v>0</v>
      </c>
      <c r="O4353" t="str">
        <f>_xlfn.XLOOKUP(WB_cost[[#This Row],[Склад]]&amp;WB_cost[[#This Row],[Тип поставки]],StatTbl[Join],StatTbl[Status])</f>
        <v>Игнорируем</v>
      </c>
    </row>
    <row r="4354" spans="4:15" x14ac:dyDescent="0.45">
      <c r="D4354" t="s">
        <v>260</v>
      </c>
      <c r="E4354" t="s">
        <v>98</v>
      </c>
      <c r="F4354" t="s">
        <v>6</v>
      </c>
      <c r="M4354" t="b">
        <v>0</v>
      </c>
      <c r="N4354" t="b">
        <v>1</v>
      </c>
      <c r="O4354" t="str">
        <f>_xlfn.XLOOKUP(WB_cost[[#This Row],[Склад]]&amp;WB_cost[[#This Row],[Тип поставки]],StatTbl[Join],StatTbl[Status])</f>
        <v>Игнорируем</v>
      </c>
    </row>
    <row r="4355" spans="4:15" x14ac:dyDescent="0.45">
      <c r="D4355" t="s">
        <v>261</v>
      </c>
      <c r="E4355" t="s">
        <v>98</v>
      </c>
      <c r="F4355" t="s">
        <v>6</v>
      </c>
      <c r="M4355" t="b">
        <v>0</v>
      </c>
      <c r="N4355" t="b">
        <v>1</v>
      </c>
      <c r="O4355" t="str">
        <f>_xlfn.XLOOKUP(WB_cost[[#This Row],[Склад]]&amp;WB_cost[[#This Row],[Тип поставки]],StatTbl[Join],StatTbl[Status])</f>
        <v>Игнорируем</v>
      </c>
    </row>
    <row r="4356" spans="4:15" x14ac:dyDescent="0.45">
      <c r="D4356" t="s">
        <v>262</v>
      </c>
      <c r="E4356" t="s">
        <v>98</v>
      </c>
      <c r="F4356" t="s">
        <v>6</v>
      </c>
      <c r="M4356" t="b">
        <v>0</v>
      </c>
      <c r="N4356" t="b">
        <v>1</v>
      </c>
      <c r="O4356" t="str">
        <f>_xlfn.XLOOKUP(WB_cost[[#This Row],[Склад]]&amp;WB_cost[[#This Row],[Тип поставки]],StatTbl[Join],StatTbl[Status])</f>
        <v>Игнорируем</v>
      </c>
    </row>
    <row r="4357" spans="4:15" x14ac:dyDescent="0.45">
      <c r="D4357" t="s">
        <v>263</v>
      </c>
      <c r="E4357" t="s">
        <v>98</v>
      </c>
      <c r="F4357" t="s">
        <v>6</v>
      </c>
      <c r="M4357" t="b">
        <v>0</v>
      </c>
      <c r="N4357" t="b">
        <v>1</v>
      </c>
      <c r="O4357" t="str">
        <f>_xlfn.XLOOKUP(WB_cost[[#This Row],[Склад]]&amp;WB_cost[[#This Row],[Тип поставки]],StatTbl[Join],StatTbl[Status])</f>
        <v>Игнорируем</v>
      </c>
    </row>
    <row r="4358" spans="4:15" x14ac:dyDescent="0.45">
      <c r="D4358" t="s">
        <v>264</v>
      </c>
      <c r="E4358" t="s">
        <v>98</v>
      </c>
      <c r="F4358" t="s">
        <v>6</v>
      </c>
      <c r="M4358" t="b">
        <v>0</v>
      </c>
      <c r="N4358" t="b">
        <v>1</v>
      </c>
      <c r="O4358" t="str">
        <f>_xlfn.XLOOKUP(WB_cost[[#This Row],[Склад]]&amp;WB_cost[[#This Row],[Тип поставки]],StatTbl[Join],StatTbl[Status])</f>
        <v>Игнорируем</v>
      </c>
    </row>
    <row r="4359" spans="4:15" x14ac:dyDescent="0.45">
      <c r="D4359" t="s">
        <v>285</v>
      </c>
      <c r="E4359" t="s">
        <v>98</v>
      </c>
      <c r="F4359" t="s">
        <v>6</v>
      </c>
      <c r="M4359" t="b">
        <v>0</v>
      </c>
      <c r="N4359" t="b">
        <v>1</v>
      </c>
      <c r="O4359" t="str">
        <f>_xlfn.XLOOKUP(WB_cost[[#This Row],[Склад]]&amp;WB_cost[[#This Row],[Тип поставки]],StatTbl[Join],StatTbl[Status])</f>
        <v>Игнорируем</v>
      </c>
    </row>
    <row r="4360" spans="4:15" x14ac:dyDescent="0.45">
      <c r="D4360" t="s">
        <v>286</v>
      </c>
      <c r="E4360" t="s">
        <v>98</v>
      </c>
      <c r="F4360" t="s">
        <v>6</v>
      </c>
      <c r="M4360" t="b">
        <v>0</v>
      </c>
      <c r="N4360" t="b">
        <v>1</v>
      </c>
      <c r="O4360" t="str">
        <f>_xlfn.XLOOKUP(WB_cost[[#This Row],[Склад]]&amp;WB_cost[[#This Row],[Тип поставки]],StatTbl[Join],StatTbl[Status])</f>
        <v>Игнорируем</v>
      </c>
    </row>
    <row r="4361" spans="4:15" x14ac:dyDescent="0.45">
      <c r="D4361" t="s">
        <v>287</v>
      </c>
      <c r="E4361" t="s">
        <v>98</v>
      </c>
      <c r="F4361" t="s">
        <v>6</v>
      </c>
      <c r="M4361" t="b">
        <v>0</v>
      </c>
      <c r="N4361" t="b">
        <v>1</v>
      </c>
      <c r="O4361" t="str">
        <f>_xlfn.XLOOKUP(WB_cost[[#This Row],[Склад]]&amp;WB_cost[[#This Row],[Тип поставки]],StatTbl[Join],StatTbl[Status])</f>
        <v>Игнорируем</v>
      </c>
    </row>
    <row r="4362" spans="4:15" x14ac:dyDescent="0.45">
      <c r="D4362" t="s">
        <v>288</v>
      </c>
      <c r="E4362" t="s">
        <v>98</v>
      </c>
      <c r="F4362" t="s">
        <v>6</v>
      </c>
      <c r="M4362" t="b">
        <v>0</v>
      </c>
      <c r="N4362" t="b">
        <v>1</v>
      </c>
      <c r="O4362" t="str">
        <f>_xlfn.XLOOKUP(WB_cost[[#This Row],[Склад]]&amp;WB_cost[[#This Row],[Тип поставки]],StatTbl[Join],StatTbl[Status])</f>
        <v>Игнорируем</v>
      </c>
    </row>
    <row r="4363" spans="4:15" x14ac:dyDescent="0.45">
      <c r="D4363" t="s">
        <v>289</v>
      </c>
      <c r="E4363" t="s">
        <v>98</v>
      </c>
      <c r="F4363" t="s">
        <v>6</v>
      </c>
      <c r="M4363" t="b">
        <v>0</v>
      </c>
      <c r="N4363" t="b">
        <v>1</v>
      </c>
      <c r="O4363" t="str">
        <f>_xlfn.XLOOKUP(WB_cost[[#This Row],[Склад]]&amp;WB_cost[[#This Row],[Тип поставки]],StatTbl[Join],StatTbl[Status])</f>
        <v>Игнорируем</v>
      </c>
    </row>
    <row r="4364" spans="4:15" x14ac:dyDescent="0.45">
      <c r="D4364" t="s">
        <v>353</v>
      </c>
      <c r="E4364" t="s">
        <v>98</v>
      </c>
      <c r="F4364" t="s">
        <v>6</v>
      </c>
      <c r="M4364" t="b">
        <v>0</v>
      </c>
      <c r="N4364" t="b">
        <v>1</v>
      </c>
      <c r="O4364" t="str">
        <f>_xlfn.XLOOKUP(WB_cost[[#This Row],[Склад]]&amp;WB_cost[[#This Row],[Тип поставки]],StatTbl[Join],StatTbl[Status])</f>
        <v>Игнорируем</v>
      </c>
    </row>
    <row r="4365" spans="4:15" x14ac:dyDescent="0.45">
      <c r="D4365" t="s">
        <v>354</v>
      </c>
      <c r="E4365" t="s">
        <v>98</v>
      </c>
      <c r="F4365" t="s">
        <v>6</v>
      </c>
      <c r="M4365" t="b">
        <v>0</v>
      </c>
      <c r="N4365" t="b">
        <v>1</v>
      </c>
      <c r="O4365" t="str">
        <f>_xlfn.XLOOKUP(WB_cost[[#This Row],[Склад]]&amp;WB_cost[[#This Row],[Тип поставки]],StatTbl[Join],StatTbl[Status])</f>
        <v>Игнорируем</v>
      </c>
    </row>
    <row r="4366" spans="4:15" x14ac:dyDescent="0.45">
      <c r="D4366" t="s">
        <v>357</v>
      </c>
      <c r="E4366" t="s">
        <v>98</v>
      </c>
      <c r="F4366" t="s">
        <v>6</v>
      </c>
      <c r="M4366" t="b">
        <v>0</v>
      </c>
      <c r="N4366" t="b">
        <v>1</v>
      </c>
      <c r="O4366" t="str">
        <f>_xlfn.XLOOKUP(WB_cost[[#This Row],[Склад]]&amp;WB_cost[[#This Row],[Тип поставки]],StatTbl[Join],StatTbl[Status])</f>
        <v>Игнорируем</v>
      </c>
    </row>
    <row r="4367" spans="4:15" x14ac:dyDescent="0.45">
      <c r="D4367" t="s">
        <v>358</v>
      </c>
      <c r="E4367" t="s">
        <v>98</v>
      </c>
      <c r="F4367" t="s">
        <v>6</v>
      </c>
      <c r="M4367" t="b">
        <v>0</v>
      </c>
      <c r="N4367" t="b">
        <v>1</v>
      </c>
      <c r="O4367" t="str">
        <f>_xlfn.XLOOKUP(WB_cost[[#This Row],[Склад]]&amp;WB_cost[[#This Row],[Тип поставки]],StatTbl[Join],StatTbl[Status])</f>
        <v>Игнорируем</v>
      </c>
    </row>
    <row r="4368" spans="4:15" x14ac:dyDescent="0.45">
      <c r="D4368" t="s">
        <v>359</v>
      </c>
      <c r="E4368" t="s">
        <v>98</v>
      </c>
      <c r="F4368" t="s">
        <v>6</v>
      </c>
      <c r="M4368" t="b">
        <v>0</v>
      </c>
      <c r="N4368" t="b">
        <v>1</v>
      </c>
      <c r="O4368" t="str">
        <f>_xlfn.XLOOKUP(WB_cost[[#This Row],[Склад]]&amp;WB_cost[[#This Row],[Тип поставки]],StatTbl[Join],StatTbl[Status])</f>
        <v>Игнорируем</v>
      </c>
    </row>
    <row r="4369" spans="4:15" x14ac:dyDescent="0.45">
      <c r="D4369" t="s">
        <v>260</v>
      </c>
      <c r="E4369" t="s">
        <v>99</v>
      </c>
      <c r="F4369" t="s">
        <v>107</v>
      </c>
      <c r="M4369" t="b">
        <v>1</v>
      </c>
      <c r="N4369" t="b">
        <v>1</v>
      </c>
      <c r="O4369" t="str">
        <f>_xlfn.XLOOKUP(WB_cost[[#This Row],[Склад]]&amp;WB_cost[[#This Row],[Тип поставки]],StatTbl[Join],StatTbl[Status])</f>
        <v>Игнорируем</v>
      </c>
    </row>
    <row r="4370" spans="4:15" x14ac:dyDescent="0.45">
      <c r="D4370" t="s">
        <v>261</v>
      </c>
      <c r="E4370" t="s">
        <v>99</v>
      </c>
      <c r="F4370" t="s">
        <v>107</v>
      </c>
      <c r="M4370" t="b">
        <v>1</v>
      </c>
      <c r="N4370" t="b">
        <v>1</v>
      </c>
      <c r="O4370" t="str">
        <f>_xlfn.XLOOKUP(WB_cost[[#This Row],[Склад]]&amp;WB_cost[[#This Row],[Тип поставки]],StatTbl[Join],StatTbl[Status])</f>
        <v>Игнорируем</v>
      </c>
    </row>
    <row r="4371" spans="4:15" x14ac:dyDescent="0.45">
      <c r="D4371" t="s">
        <v>262</v>
      </c>
      <c r="E4371" t="s">
        <v>99</v>
      </c>
      <c r="F4371" t="s">
        <v>107</v>
      </c>
      <c r="M4371" t="b">
        <v>1</v>
      </c>
      <c r="N4371" t="b">
        <v>1</v>
      </c>
      <c r="O4371" t="str">
        <f>_xlfn.XLOOKUP(WB_cost[[#This Row],[Склад]]&amp;WB_cost[[#This Row],[Тип поставки]],StatTbl[Join],StatTbl[Status])</f>
        <v>Игнорируем</v>
      </c>
    </row>
    <row r="4372" spans="4:15" x14ac:dyDescent="0.45">
      <c r="D4372" t="s">
        <v>263</v>
      </c>
      <c r="E4372" t="s">
        <v>99</v>
      </c>
      <c r="F4372" t="s">
        <v>107</v>
      </c>
      <c r="M4372" t="b">
        <v>1</v>
      </c>
      <c r="N4372" t="b">
        <v>1</v>
      </c>
      <c r="O4372" t="str">
        <f>_xlfn.XLOOKUP(WB_cost[[#This Row],[Склад]]&amp;WB_cost[[#This Row],[Тип поставки]],StatTbl[Join],StatTbl[Status])</f>
        <v>Игнорируем</v>
      </c>
    </row>
    <row r="4373" spans="4:15" x14ac:dyDescent="0.45">
      <c r="D4373" t="s">
        <v>264</v>
      </c>
      <c r="E4373" t="s">
        <v>99</v>
      </c>
      <c r="F4373" t="s">
        <v>107</v>
      </c>
      <c r="M4373" t="b">
        <v>1</v>
      </c>
      <c r="N4373" t="b">
        <v>1</v>
      </c>
      <c r="O4373" t="str">
        <f>_xlfn.XLOOKUP(WB_cost[[#This Row],[Склад]]&amp;WB_cost[[#This Row],[Тип поставки]],StatTbl[Join],StatTbl[Status])</f>
        <v>Игнорируем</v>
      </c>
    </row>
    <row r="4374" spans="4:15" x14ac:dyDescent="0.45">
      <c r="D4374" t="s">
        <v>285</v>
      </c>
      <c r="E4374" t="s">
        <v>99</v>
      </c>
      <c r="F4374" t="s">
        <v>107</v>
      </c>
      <c r="M4374" t="b">
        <v>1</v>
      </c>
      <c r="N4374" t="b">
        <v>1</v>
      </c>
      <c r="O4374" t="str">
        <f>_xlfn.XLOOKUP(WB_cost[[#This Row],[Склад]]&amp;WB_cost[[#This Row],[Тип поставки]],StatTbl[Join],StatTbl[Status])</f>
        <v>Игнорируем</v>
      </c>
    </row>
    <row r="4375" spans="4:15" x14ac:dyDescent="0.45">
      <c r="D4375" t="s">
        <v>286</v>
      </c>
      <c r="E4375" t="s">
        <v>99</v>
      </c>
      <c r="F4375" t="s">
        <v>107</v>
      </c>
      <c r="M4375" t="b">
        <v>1</v>
      </c>
      <c r="N4375" t="b">
        <v>1</v>
      </c>
      <c r="O4375" t="str">
        <f>_xlfn.XLOOKUP(WB_cost[[#This Row],[Склад]]&amp;WB_cost[[#This Row],[Тип поставки]],StatTbl[Join],StatTbl[Status])</f>
        <v>Игнорируем</v>
      </c>
    </row>
    <row r="4376" spans="4:15" x14ac:dyDescent="0.45">
      <c r="D4376" t="s">
        <v>287</v>
      </c>
      <c r="E4376" t="s">
        <v>99</v>
      </c>
      <c r="F4376" t="s">
        <v>107</v>
      </c>
      <c r="M4376" t="b">
        <v>1</v>
      </c>
      <c r="N4376" t="b">
        <v>1</v>
      </c>
      <c r="O4376" t="str">
        <f>_xlfn.XLOOKUP(WB_cost[[#This Row],[Склад]]&amp;WB_cost[[#This Row],[Тип поставки]],StatTbl[Join],StatTbl[Status])</f>
        <v>Игнорируем</v>
      </c>
    </row>
    <row r="4377" spans="4:15" x14ac:dyDescent="0.45">
      <c r="D4377" t="s">
        <v>288</v>
      </c>
      <c r="E4377" t="s">
        <v>99</v>
      </c>
      <c r="F4377" t="s">
        <v>107</v>
      </c>
      <c r="M4377" t="b">
        <v>1</v>
      </c>
      <c r="N4377" t="b">
        <v>1</v>
      </c>
      <c r="O4377" t="str">
        <f>_xlfn.XLOOKUP(WB_cost[[#This Row],[Склад]]&amp;WB_cost[[#This Row],[Тип поставки]],StatTbl[Join],StatTbl[Status])</f>
        <v>Игнорируем</v>
      </c>
    </row>
    <row r="4378" spans="4:15" x14ac:dyDescent="0.45">
      <c r="D4378" t="s">
        <v>289</v>
      </c>
      <c r="E4378" t="s">
        <v>99</v>
      </c>
      <c r="F4378" t="s">
        <v>107</v>
      </c>
      <c r="M4378" t="b">
        <v>1</v>
      </c>
      <c r="N4378" t="b">
        <v>1</v>
      </c>
      <c r="O4378" t="str">
        <f>_xlfn.XLOOKUP(WB_cost[[#This Row],[Склад]]&amp;WB_cost[[#This Row],[Тип поставки]],StatTbl[Join],StatTbl[Status])</f>
        <v>Игнорируем</v>
      </c>
    </row>
    <row r="4379" spans="4:15" x14ac:dyDescent="0.45">
      <c r="D4379" t="s">
        <v>353</v>
      </c>
      <c r="E4379" t="s">
        <v>99</v>
      </c>
      <c r="F4379" t="s">
        <v>107</v>
      </c>
      <c r="M4379" t="b">
        <v>1</v>
      </c>
      <c r="N4379" t="b">
        <v>1</v>
      </c>
      <c r="O4379" t="str">
        <f>_xlfn.XLOOKUP(WB_cost[[#This Row],[Склад]]&amp;WB_cost[[#This Row],[Тип поставки]],StatTbl[Join],StatTbl[Status])</f>
        <v>Игнорируем</v>
      </c>
    </row>
    <row r="4380" spans="4:15" x14ac:dyDescent="0.45">
      <c r="D4380" t="s">
        <v>354</v>
      </c>
      <c r="E4380" t="s">
        <v>99</v>
      </c>
      <c r="F4380" t="s">
        <v>107</v>
      </c>
      <c r="M4380" t="b">
        <v>1</v>
      </c>
      <c r="N4380" t="b">
        <v>1</v>
      </c>
      <c r="O4380" t="str">
        <f>_xlfn.XLOOKUP(WB_cost[[#This Row],[Склад]]&amp;WB_cost[[#This Row],[Тип поставки]],StatTbl[Join],StatTbl[Status])</f>
        <v>Игнорируем</v>
      </c>
    </row>
    <row r="4381" spans="4:15" x14ac:dyDescent="0.45">
      <c r="D4381" t="s">
        <v>357</v>
      </c>
      <c r="E4381" t="s">
        <v>99</v>
      </c>
      <c r="F4381" t="s">
        <v>107</v>
      </c>
      <c r="M4381" t="b">
        <v>1</v>
      </c>
      <c r="N4381" t="b">
        <v>1</v>
      </c>
      <c r="O4381" t="str">
        <f>_xlfn.XLOOKUP(WB_cost[[#This Row],[Склад]]&amp;WB_cost[[#This Row],[Тип поставки]],StatTbl[Join],StatTbl[Status])</f>
        <v>Игнорируем</v>
      </c>
    </row>
    <row r="4382" spans="4:15" x14ac:dyDescent="0.45">
      <c r="D4382" t="s">
        <v>358</v>
      </c>
      <c r="E4382" t="s">
        <v>99</v>
      </c>
      <c r="F4382" t="s">
        <v>107</v>
      </c>
      <c r="M4382" t="b">
        <v>1</v>
      </c>
      <c r="N4382" t="b">
        <v>1</v>
      </c>
      <c r="O4382" t="str">
        <f>_xlfn.XLOOKUP(WB_cost[[#This Row],[Склад]]&amp;WB_cost[[#This Row],[Тип поставки]],StatTbl[Join],StatTbl[Status])</f>
        <v>Игнорируем</v>
      </c>
    </row>
    <row r="4383" spans="4:15" x14ac:dyDescent="0.45">
      <c r="D4383" t="s">
        <v>359</v>
      </c>
      <c r="E4383" t="s">
        <v>99</v>
      </c>
      <c r="F4383" t="s">
        <v>107</v>
      </c>
      <c r="M4383" t="b">
        <v>1</v>
      </c>
      <c r="N4383" t="b">
        <v>1</v>
      </c>
      <c r="O4383" t="str">
        <f>_xlfn.XLOOKUP(WB_cost[[#This Row],[Склад]]&amp;WB_cost[[#This Row],[Тип поставки]],StatTbl[Join],StatTbl[Status])</f>
        <v>Игнорируем</v>
      </c>
    </row>
    <row r="4384" spans="4:15" x14ac:dyDescent="0.45">
      <c r="D4384" t="s">
        <v>260</v>
      </c>
      <c r="E4384" t="s">
        <v>99</v>
      </c>
      <c r="F4384" t="s">
        <v>108</v>
      </c>
      <c r="M4384" t="b">
        <v>0</v>
      </c>
      <c r="N4384" t="b">
        <v>1</v>
      </c>
      <c r="O4384" t="str">
        <f>_xlfn.XLOOKUP(WB_cost[[#This Row],[Склад]]&amp;WB_cost[[#This Row],[Тип поставки]],StatTbl[Join],StatTbl[Status])</f>
        <v>Игнорируем</v>
      </c>
    </row>
    <row r="4385" spans="4:15" x14ac:dyDescent="0.45">
      <c r="D4385" t="s">
        <v>261</v>
      </c>
      <c r="E4385" t="s">
        <v>99</v>
      </c>
      <c r="F4385" t="s">
        <v>108</v>
      </c>
      <c r="M4385" t="b">
        <v>0</v>
      </c>
      <c r="N4385" t="b">
        <v>1</v>
      </c>
      <c r="O4385" t="str">
        <f>_xlfn.XLOOKUP(WB_cost[[#This Row],[Склад]]&amp;WB_cost[[#This Row],[Тип поставки]],StatTbl[Join],StatTbl[Status])</f>
        <v>Игнорируем</v>
      </c>
    </row>
    <row r="4386" spans="4:15" x14ac:dyDescent="0.45">
      <c r="D4386" t="s">
        <v>262</v>
      </c>
      <c r="E4386" t="s">
        <v>99</v>
      </c>
      <c r="F4386" t="s">
        <v>108</v>
      </c>
      <c r="M4386" t="b">
        <v>0</v>
      </c>
      <c r="N4386" t="b">
        <v>1</v>
      </c>
      <c r="O4386" t="str">
        <f>_xlfn.XLOOKUP(WB_cost[[#This Row],[Склад]]&amp;WB_cost[[#This Row],[Тип поставки]],StatTbl[Join],StatTbl[Status])</f>
        <v>Игнорируем</v>
      </c>
    </row>
    <row r="4387" spans="4:15" x14ac:dyDescent="0.45">
      <c r="D4387" t="s">
        <v>263</v>
      </c>
      <c r="E4387" t="s">
        <v>99</v>
      </c>
      <c r="F4387" t="s">
        <v>108</v>
      </c>
      <c r="M4387" t="b">
        <v>0</v>
      </c>
      <c r="N4387" t="b">
        <v>1</v>
      </c>
      <c r="O4387" t="str">
        <f>_xlfn.XLOOKUP(WB_cost[[#This Row],[Склад]]&amp;WB_cost[[#This Row],[Тип поставки]],StatTbl[Join],StatTbl[Status])</f>
        <v>Игнорируем</v>
      </c>
    </row>
    <row r="4388" spans="4:15" x14ac:dyDescent="0.45">
      <c r="D4388" t="s">
        <v>264</v>
      </c>
      <c r="E4388" t="s">
        <v>99</v>
      </c>
      <c r="F4388" t="s">
        <v>108</v>
      </c>
      <c r="M4388" t="b">
        <v>0</v>
      </c>
      <c r="N4388" t="b">
        <v>1</v>
      </c>
      <c r="O4388" t="str">
        <f>_xlfn.XLOOKUP(WB_cost[[#This Row],[Склад]]&amp;WB_cost[[#This Row],[Тип поставки]],StatTbl[Join],StatTbl[Status])</f>
        <v>Игнорируем</v>
      </c>
    </row>
    <row r="4389" spans="4:15" x14ac:dyDescent="0.45">
      <c r="D4389" t="s">
        <v>285</v>
      </c>
      <c r="E4389" t="s">
        <v>99</v>
      </c>
      <c r="F4389" t="s">
        <v>108</v>
      </c>
      <c r="M4389" t="b">
        <v>0</v>
      </c>
      <c r="N4389" t="b">
        <v>1</v>
      </c>
      <c r="O4389" t="str">
        <f>_xlfn.XLOOKUP(WB_cost[[#This Row],[Склад]]&amp;WB_cost[[#This Row],[Тип поставки]],StatTbl[Join],StatTbl[Status])</f>
        <v>Игнорируем</v>
      </c>
    </row>
    <row r="4390" spans="4:15" x14ac:dyDescent="0.45">
      <c r="D4390" t="s">
        <v>286</v>
      </c>
      <c r="E4390" t="s">
        <v>99</v>
      </c>
      <c r="F4390" t="s">
        <v>108</v>
      </c>
      <c r="M4390" t="b">
        <v>0</v>
      </c>
      <c r="N4390" t="b">
        <v>1</v>
      </c>
      <c r="O4390" t="str">
        <f>_xlfn.XLOOKUP(WB_cost[[#This Row],[Склад]]&amp;WB_cost[[#This Row],[Тип поставки]],StatTbl[Join],StatTbl[Status])</f>
        <v>Игнорируем</v>
      </c>
    </row>
    <row r="4391" spans="4:15" x14ac:dyDescent="0.45">
      <c r="D4391" t="s">
        <v>287</v>
      </c>
      <c r="E4391" t="s">
        <v>99</v>
      </c>
      <c r="F4391" t="s">
        <v>108</v>
      </c>
      <c r="M4391" t="b">
        <v>0</v>
      </c>
      <c r="N4391" t="b">
        <v>1</v>
      </c>
      <c r="O4391" t="str">
        <f>_xlfn.XLOOKUP(WB_cost[[#This Row],[Склад]]&amp;WB_cost[[#This Row],[Тип поставки]],StatTbl[Join],StatTbl[Status])</f>
        <v>Игнорируем</v>
      </c>
    </row>
    <row r="4392" spans="4:15" x14ac:dyDescent="0.45">
      <c r="D4392" t="s">
        <v>288</v>
      </c>
      <c r="E4392" t="s">
        <v>99</v>
      </c>
      <c r="F4392" t="s">
        <v>108</v>
      </c>
      <c r="M4392" t="b">
        <v>0</v>
      </c>
      <c r="N4392" t="b">
        <v>1</v>
      </c>
      <c r="O4392" t="str">
        <f>_xlfn.XLOOKUP(WB_cost[[#This Row],[Склад]]&amp;WB_cost[[#This Row],[Тип поставки]],StatTbl[Join],StatTbl[Status])</f>
        <v>Игнорируем</v>
      </c>
    </row>
    <row r="4393" spans="4:15" x14ac:dyDescent="0.45">
      <c r="D4393" t="s">
        <v>289</v>
      </c>
      <c r="E4393" t="s">
        <v>99</v>
      </c>
      <c r="F4393" t="s">
        <v>108</v>
      </c>
      <c r="M4393" t="b">
        <v>0</v>
      </c>
      <c r="N4393" t="b">
        <v>1</v>
      </c>
      <c r="O4393" t="str">
        <f>_xlfn.XLOOKUP(WB_cost[[#This Row],[Склад]]&amp;WB_cost[[#This Row],[Тип поставки]],StatTbl[Join],StatTbl[Status])</f>
        <v>Игнорируем</v>
      </c>
    </row>
    <row r="4394" spans="4:15" x14ac:dyDescent="0.45">
      <c r="D4394" t="s">
        <v>353</v>
      </c>
      <c r="E4394" t="s">
        <v>99</v>
      </c>
      <c r="F4394" t="s">
        <v>108</v>
      </c>
      <c r="M4394" t="b">
        <v>0</v>
      </c>
      <c r="N4394" t="b">
        <v>1</v>
      </c>
      <c r="O4394" t="str">
        <f>_xlfn.XLOOKUP(WB_cost[[#This Row],[Склад]]&amp;WB_cost[[#This Row],[Тип поставки]],StatTbl[Join],StatTbl[Status])</f>
        <v>Игнорируем</v>
      </c>
    </row>
    <row r="4395" spans="4:15" x14ac:dyDescent="0.45">
      <c r="D4395" t="s">
        <v>354</v>
      </c>
      <c r="E4395" t="s">
        <v>99</v>
      </c>
      <c r="F4395" t="s">
        <v>108</v>
      </c>
      <c r="M4395" t="b">
        <v>0</v>
      </c>
      <c r="N4395" t="b">
        <v>1</v>
      </c>
      <c r="O4395" t="str">
        <f>_xlfn.XLOOKUP(WB_cost[[#This Row],[Склад]]&amp;WB_cost[[#This Row],[Тип поставки]],StatTbl[Join],StatTbl[Status])</f>
        <v>Игнорируем</v>
      </c>
    </row>
    <row r="4396" spans="4:15" x14ac:dyDescent="0.45">
      <c r="D4396" t="s">
        <v>357</v>
      </c>
      <c r="E4396" t="s">
        <v>99</v>
      </c>
      <c r="F4396" t="s">
        <v>108</v>
      </c>
      <c r="M4396" t="b">
        <v>0</v>
      </c>
      <c r="N4396" t="b">
        <v>1</v>
      </c>
      <c r="O4396" t="str">
        <f>_xlfn.XLOOKUP(WB_cost[[#This Row],[Склад]]&amp;WB_cost[[#This Row],[Тип поставки]],StatTbl[Join],StatTbl[Status])</f>
        <v>Игнорируем</v>
      </c>
    </row>
    <row r="4397" spans="4:15" x14ac:dyDescent="0.45">
      <c r="D4397" t="s">
        <v>358</v>
      </c>
      <c r="E4397" t="s">
        <v>99</v>
      </c>
      <c r="F4397" t="s">
        <v>108</v>
      </c>
      <c r="M4397" t="b">
        <v>0</v>
      </c>
      <c r="N4397" t="b">
        <v>1</v>
      </c>
      <c r="O4397" t="str">
        <f>_xlfn.XLOOKUP(WB_cost[[#This Row],[Склад]]&amp;WB_cost[[#This Row],[Тип поставки]],StatTbl[Join],StatTbl[Status])</f>
        <v>Игнорируем</v>
      </c>
    </row>
    <row r="4398" spans="4:15" x14ac:dyDescent="0.45">
      <c r="D4398" t="s">
        <v>359</v>
      </c>
      <c r="E4398" t="s">
        <v>99</v>
      </c>
      <c r="F4398" t="s">
        <v>108</v>
      </c>
      <c r="M4398" t="b">
        <v>0</v>
      </c>
      <c r="N4398" t="b">
        <v>1</v>
      </c>
      <c r="O4398" t="str">
        <f>_xlfn.XLOOKUP(WB_cost[[#This Row],[Склад]]&amp;WB_cost[[#This Row],[Тип поставки]],StatTbl[Join],StatTbl[Status])</f>
        <v>Игнорируем</v>
      </c>
    </row>
    <row r="4399" spans="4:15" x14ac:dyDescent="0.45">
      <c r="D4399" t="s">
        <v>260</v>
      </c>
      <c r="E4399" t="s">
        <v>99</v>
      </c>
      <c r="F4399" t="s">
        <v>6</v>
      </c>
      <c r="M4399" t="b">
        <v>0</v>
      </c>
      <c r="N4399" t="b">
        <v>1</v>
      </c>
      <c r="O4399" t="str">
        <f>_xlfn.XLOOKUP(WB_cost[[#This Row],[Склад]]&amp;WB_cost[[#This Row],[Тип поставки]],StatTbl[Join],StatTbl[Status])</f>
        <v>Игнорируем</v>
      </c>
    </row>
    <row r="4400" spans="4:15" x14ac:dyDescent="0.45">
      <c r="D4400" t="s">
        <v>261</v>
      </c>
      <c r="E4400" t="s">
        <v>99</v>
      </c>
      <c r="F4400" t="s">
        <v>6</v>
      </c>
      <c r="M4400" t="b">
        <v>0</v>
      </c>
      <c r="N4400" t="b">
        <v>1</v>
      </c>
      <c r="O4400" t="str">
        <f>_xlfn.XLOOKUP(WB_cost[[#This Row],[Склад]]&amp;WB_cost[[#This Row],[Тип поставки]],StatTbl[Join],StatTbl[Status])</f>
        <v>Игнорируем</v>
      </c>
    </row>
    <row r="4401" spans="4:15" x14ac:dyDescent="0.45">
      <c r="D4401" t="s">
        <v>262</v>
      </c>
      <c r="E4401" t="s">
        <v>99</v>
      </c>
      <c r="F4401" t="s">
        <v>6</v>
      </c>
      <c r="M4401" t="b">
        <v>0</v>
      </c>
      <c r="N4401" t="b">
        <v>1</v>
      </c>
      <c r="O4401" t="str">
        <f>_xlfn.XLOOKUP(WB_cost[[#This Row],[Склад]]&amp;WB_cost[[#This Row],[Тип поставки]],StatTbl[Join],StatTbl[Status])</f>
        <v>Игнорируем</v>
      </c>
    </row>
    <row r="4402" spans="4:15" x14ac:dyDescent="0.45">
      <c r="D4402" t="s">
        <v>263</v>
      </c>
      <c r="E4402" t="s">
        <v>99</v>
      </c>
      <c r="F4402" t="s">
        <v>6</v>
      </c>
      <c r="M4402" t="b">
        <v>0</v>
      </c>
      <c r="N4402" t="b">
        <v>1</v>
      </c>
      <c r="O4402" t="str">
        <f>_xlfn.XLOOKUP(WB_cost[[#This Row],[Склад]]&amp;WB_cost[[#This Row],[Тип поставки]],StatTbl[Join],StatTbl[Status])</f>
        <v>Игнорируем</v>
      </c>
    </row>
    <row r="4403" spans="4:15" x14ac:dyDescent="0.45">
      <c r="D4403" t="s">
        <v>264</v>
      </c>
      <c r="E4403" t="s">
        <v>99</v>
      </c>
      <c r="F4403" t="s">
        <v>6</v>
      </c>
      <c r="M4403" t="b">
        <v>0</v>
      </c>
      <c r="N4403" t="b">
        <v>1</v>
      </c>
      <c r="O4403" t="str">
        <f>_xlfn.XLOOKUP(WB_cost[[#This Row],[Склад]]&amp;WB_cost[[#This Row],[Тип поставки]],StatTbl[Join],StatTbl[Status])</f>
        <v>Игнорируем</v>
      </c>
    </row>
    <row r="4404" spans="4:15" x14ac:dyDescent="0.45">
      <c r="D4404" t="s">
        <v>285</v>
      </c>
      <c r="E4404" t="s">
        <v>99</v>
      </c>
      <c r="F4404" t="s">
        <v>6</v>
      </c>
      <c r="M4404" t="b">
        <v>0</v>
      </c>
      <c r="N4404" t="b">
        <v>1</v>
      </c>
      <c r="O4404" t="str">
        <f>_xlfn.XLOOKUP(WB_cost[[#This Row],[Склад]]&amp;WB_cost[[#This Row],[Тип поставки]],StatTbl[Join],StatTbl[Status])</f>
        <v>Игнорируем</v>
      </c>
    </row>
    <row r="4405" spans="4:15" x14ac:dyDescent="0.45">
      <c r="D4405" t="s">
        <v>286</v>
      </c>
      <c r="E4405" t="s">
        <v>99</v>
      </c>
      <c r="F4405" t="s">
        <v>6</v>
      </c>
      <c r="M4405" t="b">
        <v>0</v>
      </c>
      <c r="N4405" t="b">
        <v>1</v>
      </c>
      <c r="O4405" t="str">
        <f>_xlfn.XLOOKUP(WB_cost[[#This Row],[Склад]]&amp;WB_cost[[#This Row],[Тип поставки]],StatTbl[Join],StatTbl[Status])</f>
        <v>Игнорируем</v>
      </c>
    </row>
    <row r="4406" spans="4:15" x14ac:dyDescent="0.45">
      <c r="D4406" t="s">
        <v>287</v>
      </c>
      <c r="E4406" t="s">
        <v>99</v>
      </c>
      <c r="F4406" t="s">
        <v>6</v>
      </c>
      <c r="M4406" t="b">
        <v>0</v>
      </c>
      <c r="N4406" t="b">
        <v>1</v>
      </c>
      <c r="O4406" t="str">
        <f>_xlfn.XLOOKUP(WB_cost[[#This Row],[Склад]]&amp;WB_cost[[#This Row],[Тип поставки]],StatTbl[Join],StatTbl[Status])</f>
        <v>Игнорируем</v>
      </c>
    </row>
    <row r="4407" spans="4:15" x14ac:dyDescent="0.45">
      <c r="D4407" t="s">
        <v>288</v>
      </c>
      <c r="E4407" t="s">
        <v>99</v>
      </c>
      <c r="F4407" t="s">
        <v>6</v>
      </c>
      <c r="M4407" t="b">
        <v>0</v>
      </c>
      <c r="N4407" t="b">
        <v>1</v>
      </c>
      <c r="O4407" t="str">
        <f>_xlfn.XLOOKUP(WB_cost[[#This Row],[Склад]]&amp;WB_cost[[#This Row],[Тип поставки]],StatTbl[Join],StatTbl[Status])</f>
        <v>Игнорируем</v>
      </c>
    </row>
    <row r="4408" spans="4:15" x14ac:dyDescent="0.45">
      <c r="D4408" t="s">
        <v>289</v>
      </c>
      <c r="E4408" t="s">
        <v>99</v>
      </c>
      <c r="F4408" t="s">
        <v>6</v>
      </c>
      <c r="M4408" t="b">
        <v>0</v>
      </c>
      <c r="N4408" t="b">
        <v>1</v>
      </c>
      <c r="O4408" t="str">
        <f>_xlfn.XLOOKUP(WB_cost[[#This Row],[Склад]]&amp;WB_cost[[#This Row],[Тип поставки]],StatTbl[Join],StatTbl[Status])</f>
        <v>Игнорируем</v>
      </c>
    </row>
    <row r="4409" spans="4:15" x14ac:dyDescent="0.45">
      <c r="D4409" t="s">
        <v>353</v>
      </c>
      <c r="E4409" t="s">
        <v>99</v>
      </c>
      <c r="F4409" t="s">
        <v>6</v>
      </c>
      <c r="M4409" t="b">
        <v>0</v>
      </c>
      <c r="N4409" t="b">
        <v>1</v>
      </c>
      <c r="O4409" t="str">
        <f>_xlfn.XLOOKUP(WB_cost[[#This Row],[Склад]]&amp;WB_cost[[#This Row],[Тип поставки]],StatTbl[Join],StatTbl[Status])</f>
        <v>Игнорируем</v>
      </c>
    </row>
    <row r="4410" spans="4:15" x14ac:dyDescent="0.45">
      <c r="D4410" t="s">
        <v>354</v>
      </c>
      <c r="E4410" t="s">
        <v>99</v>
      </c>
      <c r="F4410" t="s">
        <v>6</v>
      </c>
      <c r="M4410" t="b">
        <v>0</v>
      </c>
      <c r="N4410" t="b">
        <v>1</v>
      </c>
      <c r="O4410" t="str">
        <f>_xlfn.XLOOKUP(WB_cost[[#This Row],[Склад]]&amp;WB_cost[[#This Row],[Тип поставки]],StatTbl[Join],StatTbl[Status])</f>
        <v>Игнорируем</v>
      </c>
    </row>
    <row r="4411" spans="4:15" x14ac:dyDescent="0.45">
      <c r="D4411" t="s">
        <v>357</v>
      </c>
      <c r="E4411" t="s">
        <v>99</v>
      </c>
      <c r="F4411" t="s">
        <v>6</v>
      </c>
      <c r="M4411" t="b">
        <v>0</v>
      </c>
      <c r="N4411" t="b">
        <v>1</v>
      </c>
      <c r="O4411" t="str">
        <f>_xlfn.XLOOKUP(WB_cost[[#This Row],[Склад]]&amp;WB_cost[[#This Row],[Тип поставки]],StatTbl[Join],StatTbl[Status])</f>
        <v>Игнорируем</v>
      </c>
    </row>
    <row r="4412" spans="4:15" x14ac:dyDescent="0.45">
      <c r="D4412" t="s">
        <v>358</v>
      </c>
      <c r="E4412" t="s">
        <v>99</v>
      </c>
      <c r="F4412" t="s">
        <v>6</v>
      </c>
      <c r="M4412" t="b">
        <v>0</v>
      </c>
      <c r="N4412" t="b">
        <v>1</v>
      </c>
      <c r="O4412" t="str">
        <f>_xlfn.XLOOKUP(WB_cost[[#This Row],[Склад]]&amp;WB_cost[[#This Row],[Тип поставки]],StatTbl[Join],StatTbl[Status])</f>
        <v>Игнорируем</v>
      </c>
    </row>
    <row r="4413" spans="4:15" x14ac:dyDescent="0.45">
      <c r="D4413" t="s">
        <v>359</v>
      </c>
      <c r="E4413" t="s">
        <v>99</v>
      </c>
      <c r="F4413" t="s">
        <v>6</v>
      </c>
      <c r="M4413" t="b">
        <v>0</v>
      </c>
      <c r="N4413" t="b">
        <v>1</v>
      </c>
      <c r="O4413" t="str">
        <f>_xlfn.XLOOKUP(WB_cost[[#This Row],[Склад]]&amp;WB_cost[[#This Row],[Тип поставки]],StatTbl[Join],StatTbl[Status])</f>
        <v>Игнорируем</v>
      </c>
    </row>
    <row r="4414" spans="4:15" x14ac:dyDescent="0.45">
      <c r="D4414" t="s">
        <v>260</v>
      </c>
      <c r="E4414" t="s">
        <v>100</v>
      </c>
      <c r="F4414" t="s">
        <v>107</v>
      </c>
      <c r="M4414" t="b">
        <v>1</v>
      </c>
      <c r="N4414" t="b">
        <v>1</v>
      </c>
      <c r="O4414" t="str">
        <f>_xlfn.XLOOKUP(WB_cost[[#This Row],[Склад]]&amp;WB_cost[[#This Row],[Тип поставки]],StatTbl[Join],StatTbl[Status])</f>
        <v>Игнорируем</v>
      </c>
    </row>
    <row r="4415" spans="4:15" x14ac:dyDescent="0.45">
      <c r="D4415" t="s">
        <v>261</v>
      </c>
      <c r="E4415" t="s">
        <v>100</v>
      </c>
      <c r="F4415" t="s">
        <v>107</v>
      </c>
      <c r="M4415" t="b">
        <v>1</v>
      </c>
      <c r="N4415" t="b">
        <v>1</v>
      </c>
      <c r="O4415" t="str">
        <f>_xlfn.XLOOKUP(WB_cost[[#This Row],[Склад]]&amp;WB_cost[[#This Row],[Тип поставки]],StatTbl[Join],StatTbl[Status])</f>
        <v>Игнорируем</v>
      </c>
    </row>
    <row r="4416" spans="4:15" x14ac:dyDescent="0.45">
      <c r="D4416" t="s">
        <v>262</v>
      </c>
      <c r="E4416" t="s">
        <v>100</v>
      </c>
      <c r="F4416" t="s">
        <v>107</v>
      </c>
      <c r="M4416" t="b">
        <v>1</v>
      </c>
      <c r="N4416" t="b">
        <v>1</v>
      </c>
      <c r="O4416" t="str">
        <f>_xlfn.XLOOKUP(WB_cost[[#This Row],[Склад]]&amp;WB_cost[[#This Row],[Тип поставки]],StatTbl[Join],StatTbl[Status])</f>
        <v>Игнорируем</v>
      </c>
    </row>
    <row r="4417" spans="4:15" x14ac:dyDescent="0.45">
      <c r="D4417" t="s">
        <v>263</v>
      </c>
      <c r="E4417" t="s">
        <v>100</v>
      </c>
      <c r="F4417" t="s">
        <v>107</v>
      </c>
      <c r="M4417" t="b">
        <v>1</v>
      </c>
      <c r="N4417" t="b">
        <v>1</v>
      </c>
      <c r="O4417" t="str">
        <f>_xlfn.XLOOKUP(WB_cost[[#This Row],[Склад]]&amp;WB_cost[[#This Row],[Тип поставки]],StatTbl[Join],StatTbl[Status])</f>
        <v>Игнорируем</v>
      </c>
    </row>
    <row r="4418" spans="4:15" x14ac:dyDescent="0.45">
      <c r="D4418" t="s">
        <v>264</v>
      </c>
      <c r="E4418" t="s">
        <v>100</v>
      </c>
      <c r="F4418" t="s">
        <v>107</v>
      </c>
      <c r="M4418" t="b">
        <v>1</v>
      </c>
      <c r="N4418" t="b">
        <v>1</v>
      </c>
      <c r="O4418" t="str">
        <f>_xlfn.XLOOKUP(WB_cost[[#This Row],[Склад]]&amp;WB_cost[[#This Row],[Тип поставки]],StatTbl[Join],StatTbl[Status])</f>
        <v>Игнорируем</v>
      </c>
    </row>
    <row r="4419" spans="4:15" x14ac:dyDescent="0.45">
      <c r="D4419" t="s">
        <v>285</v>
      </c>
      <c r="E4419" t="s">
        <v>100</v>
      </c>
      <c r="F4419" t="s">
        <v>107</v>
      </c>
      <c r="M4419" t="b">
        <v>1</v>
      </c>
      <c r="N4419" t="b">
        <v>1</v>
      </c>
      <c r="O4419" t="str">
        <f>_xlfn.XLOOKUP(WB_cost[[#This Row],[Склад]]&amp;WB_cost[[#This Row],[Тип поставки]],StatTbl[Join],StatTbl[Status])</f>
        <v>Игнорируем</v>
      </c>
    </row>
    <row r="4420" spans="4:15" x14ac:dyDescent="0.45">
      <c r="D4420" t="s">
        <v>286</v>
      </c>
      <c r="E4420" t="s">
        <v>100</v>
      </c>
      <c r="F4420" t="s">
        <v>107</v>
      </c>
      <c r="M4420" t="b">
        <v>1</v>
      </c>
      <c r="N4420" t="b">
        <v>1</v>
      </c>
      <c r="O4420" t="str">
        <f>_xlfn.XLOOKUP(WB_cost[[#This Row],[Склад]]&amp;WB_cost[[#This Row],[Тип поставки]],StatTbl[Join],StatTbl[Status])</f>
        <v>Игнорируем</v>
      </c>
    </row>
    <row r="4421" spans="4:15" x14ac:dyDescent="0.45">
      <c r="D4421" t="s">
        <v>287</v>
      </c>
      <c r="E4421" t="s">
        <v>100</v>
      </c>
      <c r="F4421" t="s">
        <v>107</v>
      </c>
      <c r="M4421" t="b">
        <v>1</v>
      </c>
      <c r="N4421" t="b">
        <v>1</v>
      </c>
      <c r="O4421" t="str">
        <f>_xlfn.XLOOKUP(WB_cost[[#This Row],[Склад]]&amp;WB_cost[[#This Row],[Тип поставки]],StatTbl[Join],StatTbl[Status])</f>
        <v>Игнорируем</v>
      </c>
    </row>
    <row r="4422" spans="4:15" x14ac:dyDescent="0.45">
      <c r="D4422" t="s">
        <v>288</v>
      </c>
      <c r="E4422" t="s">
        <v>100</v>
      </c>
      <c r="F4422" t="s">
        <v>107</v>
      </c>
      <c r="M4422" t="b">
        <v>1</v>
      </c>
      <c r="N4422" t="b">
        <v>1</v>
      </c>
      <c r="O4422" t="str">
        <f>_xlfn.XLOOKUP(WB_cost[[#This Row],[Склад]]&amp;WB_cost[[#This Row],[Тип поставки]],StatTbl[Join],StatTbl[Status])</f>
        <v>Игнорируем</v>
      </c>
    </row>
    <row r="4423" spans="4:15" x14ac:dyDescent="0.45">
      <c r="D4423" t="s">
        <v>289</v>
      </c>
      <c r="E4423" t="s">
        <v>100</v>
      </c>
      <c r="F4423" t="s">
        <v>107</v>
      </c>
      <c r="M4423" t="b">
        <v>1</v>
      </c>
      <c r="N4423" t="b">
        <v>1</v>
      </c>
      <c r="O4423" t="str">
        <f>_xlfn.XLOOKUP(WB_cost[[#This Row],[Склад]]&amp;WB_cost[[#This Row],[Тип поставки]],StatTbl[Join],StatTbl[Status])</f>
        <v>Игнорируем</v>
      </c>
    </row>
    <row r="4424" spans="4:15" x14ac:dyDescent="0.45">
      <c r="D4424" t="s">
        <v>353</v>
      </c>
      <c r="E4424" t="s">
        <v>100</v>
      </c>
      <c r="F4424" t="s">
        <v>107</v>
      </c>
      <c r="M4424" t="b">
        <v>1</v>
      </c>
      <c r="N4424" t="b">
        <v>1</v>
      </c>
      <c r="O4424" t="str">
        <f>_xlfn.XLOOKUP(WB_cost[[#This Row],[Склад]]&amp;WB_cost[[#This Row],[Тип поставки]],StatTbl[Join],StatTbl[Status])</f>
        <v>Игнорируем</v>
      </c>
    </row>
    <row r="4425" spans="4:15" x14ac:dyDescent="0.45">
      <c r="D4425" t="s">
        <v>354</v>
      </c>
      <c r="E4425" t="s">
        <v>100</v>
      </c>
      <c r="F4425" t="s">
        <v>107</v>
      </c>
      <c r="M4425" t="b">
        <v>1</v>
      </c>
      <c r="N4425" t="b">
        <v>1</v>
      </c>
      <c r="O4425" t="str">
        <f>_xlfn.XLOOKUP(WB_cost[[#This Row],[Склад]]&amp;WB_cost[[#This Row],[Тип поставки]],StatTbl[Join],StatTbl[Status])</f>
        <v>Игнорируем</v>
      </c>
    </row>
    <row r="4426" spans="4:15" x14ac:dyDescent="0.45">
      <c r="D4426" t="s">
        <v>357</v>
      </c>
      <c r="E4426" t="s">
        <v>100</v>
      </c>
      <c r="F4426" t="s">
        <v>107</v>
      </c>
      <c r="M4426" t="b">
        <v>1</v>
      </c>
      <c r="N4426" t="b">
        <v>1</v>
      </c>
      <c r="O4426" t="str">
        <f>_xlfn.XLOOKUP(WB_cost[[#This Row],[Склад]]&amp;WB_cost[[#This Row],[Тип поставки]],StatTbl[Join],StatTbl[Status])</f>
        <v>Игнорируем</v>
      </c>
    </row>
    <row r="4427" spans="4:15" x14ac:dyDescent="0.45">
      <c r="D4427" t="s">
        <v>358</v>
      </c>
      <c r="E4427" t="s">
        <v>100</v>
      </c>
      <c r="F4427" t="s">
        <v>107</v>
      </c>
      <c r="M4427" t="b">
        <v>1</v>
      </c>
      <c r="N4427" t="b">
        <v>1</v>
      </c>
      <c r="O4427" t="str">
        <f>_xlfn.XLOOKUP(WB_cost[[#This Row],[Склад]]&amp;WB_cost[[#This Row],[Тип поставки]],StatTbl[Join],StatTbl[Status])</f>
        <v>Игнорируем</v>
      </c>
    </row>
    <row r="4428" spans="4:15" x14ac:dyDescent="0.45">
      <c r="D4428" t="s">
        <v>359</v>
      </c>
      <c r="E4428" t="s">
        <v>100</v>
      </c>
      <c r="F4428" t="s">
        <v>107</v>
      </c>
      <c r="M4428" t="b">
        <v>1</v>
      </c>
      <c r="N4428" t="b">
        <v>1</v>
      </c>
      <c r="O4428" t="str">
        <f>_xlfn.XLOOKUP(WB_cost[[#This Row],[Склад]]&amp;WB_cost[[#This Row],[Тип поставки]],StatTbl[Join],StatTbl[Status])</f>
        <v>Игнорируем</v>
      </c>
    </row>
    <row r="4429" spans="4:15" x14ac:dyDescent="0.45">
      <c r="D4429" t="s">
        <v>260</v>
      </c>
      <c r="E4429" t="s">
        <v>100</v>
      </c>
      <c r="F4429" t="s">
        <v>108</v>
      </c>
      <c r="M4429" t="b">
        <v>0</v>
      </c>
      <c r="N4429" t="b">
        <v>1</v>
      </c>
      <c r="O4429" t="str">
        <f>_xlfn.XLOOKUP(WB_cost[[#This Row],[Склад]]&amp;WB_cost[[#This Row],[Тип поставки]],StatTbl[Join],StatTbl[Status])</f>
        <v>Игнорируем</v>
      </c>
    </row>
    <row r="4430" spans="4:15" x14ac:dyDescent="0.45">
      <c r="D4430" t="s">
        <v>261</v>
      </c>
      <c r="E4430" t="s">
        <v>100</v>
      </c>
      <c r="F4430" t="s">
        <v>108</v>
      </c>
      <c r="M4430" t="b">
        <v>0</v>
      </c>
      <c r="N4430" t="b">
        <v>1</v>
      </c>
      <c r="O4430" t="str">
        <f>_xlfn.XLOOKUP(WB_cost[[#This Row],[Склад]]&amp;WB_cost[[#This Row],[Тип поставки]],StatTbl[Join],StatTbl[Status])</f>
        <v>Игнорируем</v>
      </c>
    </row>
    <row r="4431" spans="4:15" x14ac:dyDescent="0.45">
      <c r="D4431" t="s">
        <v>262</v>
      </c>
      <c r="E4431" t="s">
        <v>100</v>
      </c>
      <c r="F4431" t="s">
        <v>108</v>
      </c>
      <c r="M4431" t="b">
        <v>0</v>
      </c>
      <c r="N4431" t="b">
        <v>1</v>
      </c>
      <c r="O4431" t="str">
        <f>_xlfn.XLOOKUP(WB_cost[[#This Row],[Склад]]&amp;WB_cost[[#This Row],[Тип поставки]],StatTbl[Join],StatTbl[Status])</f>
        <v>Игнорируем</v>
      </c>
    </row>
    <row r="4432" spans="4:15" x14ac:dyDescent="0.45">
      <c r="D4432" t="s">
        <v>263</v>
      </c>
      <c r="E4432" t="s">
        <v>100</v>
      </c>
      <c r="F4432" t="s">
        <v>108</v>
      </c>
      <c r="M4432" t="b">
        <v>0</v>
      </c>
      <c r="N4432" t="b">
        <v>1</v>
      </c>
      <c r="O4432" t="str">
        <f>_xlfn.XLOOKUP(WB_cost[[#This Row],[Склад]]&amp;WB_cost[[#This Row],[Тип поставки]],StatTbl[Join],StatTbl[Status])</f>
        <v>Игнорируем</v>
      </c>
    </row>
    <row r="4433" spans="4:15" x14ac:dyDescent="0.45">
      <c r="D4433" t="s">
        <v>264</v>
      </c>
      <c r="E4433" t="s">
        <v>100</v>
      </c>
      <c r="F4433" t="s">
        <v>108</v>
      </c>
      <c r="M4433" t="b">
        <v>0</v>
      </c>
      <c r="N4433" t="b">
        <v>1</v>
      </c>
      <c r="O4433" t="str">
        <f>_xlfn.XLOOKUP(WB_cost[[#This Row],[Склад]]&amp;WB_cost[[#This Row],[Тип поставки]],StatTbl[Join],StatTbl[Status])</f>
        <v>Игнорируем</v>
      </c>
    </row>
    <row r="4434" spans="4:15" x14ac:dyDescent="0.45">
      <c r="D4434" t="s">
        <v>285</v>
      </c>
      <c r="E4434" t="s">
        <v>100</v>
      </c>
      <c r="F4434" t="s">
        <v>108</v>
      </c>
      <c r="M4434" t="b">
        <v>0</v>
      </c>
      <c r="N4434" t="b">
        <v>1</v>
      </c>
      <c r="O4434" t="str">
        <f>_xlfn.XLOOKUP(WB_cost[[#This Row],[Склад]]&amp;WB_cost[[#This Row],[Тип поставки]],StatTbl[Join],StatTbl[Status])</f>
        <v>Игнорируем</v>
      </c>
    </row>
    <row r="4435" spans="4:15" x14ac:dyDescent="0.45">
      <c r="D4435" t="s">
        <v>286</v>
      </c>
      <c r="E4435" t="s">
        <v>100</v>
      </c>
      <c r="F4435" t="s">
        <v>108</v>
      </c>
      <c r="M4435" t="b">
        <v>0</v>
      </c>
      <c r="N4435" t="b">
        <v>1</v>
      </c>
      <c r="O4435" t="str">
        <f>_xlfn.XLOOKUP(WB_cost[[#This Row],[Склад]]&amp;WB_cost[[#This Row],[Тип поставки]],StatTbl[Join],StatTbl[Status])</f>
        <v>Игнорируем</v>
      </c>
    </row>
    <row r="4436" spans="4:15" x14ac:dyDescent="0.45">
      <c r="D4436" t="s">
        <v>287</v>
      </c>
      <c r="E4436" t="s">
        <v>100</v>
      </c>
      <c r="F4436" t="s">
        <v>108</v>
      </c>
      <c r="M4436" t="b">
        <v>0</v>
      </c>
      <c r="N4436" t="b">
        <v>1</v>
      </c>
      <c r="O4436" t="str">
        <f>_xlfn.XLOOKUP(WB_cost[[#This Row],[Склад]]&amp;WB_cost[[#This Row],[Тип поставки]],StatTbl[Join],StatTbl[Status])</f>
        <v>Игнорируем</v>
      </c>
    </row>
    <row r="4437" spans="4:15" x14ac:dyDescent="0.45">
      <c r="D4437" t="s">
        <v>288</v>
      </c>
      <c r="E4437" t="s">
        <v>100</v>
      </c>
      <c r="F4437" t="s">
        <v>108</v>
      </c>
      <c r="M4437" t="b">
        <v>0</v>
      </c>
      <c r="N4437" t="b">
        <v>1</v>
      </c>
      <c r="O4437" t="str">
        <f>_xlfn.XLOOKUP(WB_cost[[#This Row],[Склад]]&amp;WB_cost[[#This Row],[Тип поставки]],StatTbl[Join],StatTbl[Status])</f>
        <v>Игнорируем</v>
      </c>
    </row>
    <row r="4438" spans="4:15" x14ac:dyDescent="0.45">
      <c r="D4438" t="s">
        <v>289</v>
      </c>
      <c r="E4438" t="s">
        <v>100</v>
      </c>
      <c r="F4438" t="s">
        <v>108</v>
      </c>
      <c r="M4438" t="b">
        <v>0</v>
      </c>
      <c r="N4438" t="b">
        <v>1</v>
      </c>
      <c r="O4438" t="str">
        <f>_xlfn.XLOOKUP(WB_cost[[#This Row],[Склад]]&amp;WB_cost[[#This Row],[Тип поставки]],StatTbl[Join],StatTbl[Status])</f>
        <v>Игнорируем</v>
      </c>
    </row>
    <row r="4439" spans="4:15" x14ac:dyDescent="0.45">
      <c r="D4439" t="s">
        <v>353</v>
      </c>
      <c r="E4439" t="s">
        <v>100</v>
      </c>
      <c r="F4439" t="s">
        <v>108</v>
      </c>
      <c r="M4439" t="b">
        <v>0</v>
      </c>
      <c r="N4439" t="b">
        <v>1</v>
      </c>
      <c r="O4439" t="str">
        <f>_xlfn.XLOOKUP(WB_cost[[#This Row],[Склад]]&amp;WB_cost[[#This Row],[Тип поставки]],StatTbl[Join],StatTbl[Status])</f>
        <v>Игнорируем</v>
      </c>
    </row>
    <row r="4440" spans="4:15" x14ac:dyDescent="0.45">
      <c r="D4440" t="s">
        <v>354</v>
      </c>
      <c r="E4440" t="s">
        <v>100</v>
      </c>
      <c r="F4440" t="s">
        <v>108</v>
      </c>
      <c r="M4440" t="b">
        <v>0</v>
      </c>
      <c r="N4440" t="b">
        <v>1</v>
      </c>
      <c r="O4440" t="str">
        <f>_xlfn.XLOOKUP(WB_cost[[#This Row],[Склад]]&amp;WB_cost[[#This Row],[Тип поставки]],StatTbl[Join],StatTbl[Status])</f>
        <v>Игнорируем</v>
      </c>
    </row>
    <row r="4441" spans="4:15" x14ac:dyDescent="0.45">
      <c r="D4441" t="s">
        <v>357</v>
      </c>
      <c r="E4441" t="s">
        <v>100</v>
      </c>
      <c r="F4441" t="s">
        <v>108</v>
      </c>
      <c r="M4441" t="b">
        <v>0</v>
      </c>
      <c r="N4441" t="b">
        <v>1</v>
      </c>
      <c r="O4441" t="str">
        <f>_xlfn.XLOOKUP(WB_cost[[#This Row],[Склад]]&amp;WB_cost[[#This Row],[Тип поставки]],StatTbl[Join],StatTbl[Status])</f>
        <v>Игнорируем</v>
      </c>
    </row>
    <row r="4442" spans="4:15" x14ac:dyDescent="0.45">
      <c r="D4442" t="s">
        <v>358</v>
      </c>
      <c r="E4442" t="s">
        <v>100</v>
      </c>
      <c r="F4442" t="s">
        <v>108</v>
      </c>
      <c r="M4442" t="b">
        <v>0</v>
      </c>
      <c r="N4442" t="b">
        <v>1</v>
      </c>
      <c r="O4442" t="str">
        <f>_xlfn.XLOOKUP(WB_cost[[#This Row],[Склад]]&amp;WB_cost[[#This Row],[Тип поставки]],StatTbl[Join],StatTbl[Status])</f>
        <v>Игнорируем</v>
      </c>
    </row>
    <row r="4443" spans="4:15" x14ac:dyDescent="0.45">
      <c r="D4443" t="s">
        <v>359</v>
      </c>
      <c r="E4443" t="s">
        <v>100</v>
      </c>
      <c r="F4443" t="s">
        <v>108</v>
      </c>
      <c r="M4443" t="b">
        <v>0</v>
      </c>
      <c r="N4443" t="b">
        <v>1</v>
      </c>
      <c r="O4443" t="str">
        <f>_xlfn.XLOOKUP(WB_cost[[#This Row],[Склад]]&amp;WB_cost[[#This Row],[Тип поставки]],StatTbl[Join],StatTbl[Status])</f>
        <v>Игнорируем</v>
      </c>
    </row>
    <row r="4444" spans="4:15" x14ac:dyDescent="0.45">
      <c r="D4444" t="s">
        <v>260</v>
      </c>
      <c r="E4444" t="s">
        <v>100</v>
      </c>
      <c r="F4444" t="s">
        <v>6</v>
      </c>
      <c r="M4444" t="b">
        <v>0</v>
      </c>
      <c r="N4444" t="b">
        <v>1</v>
      </c>
      <c r="O4444" t="str">
        <f>_xlfn.XLOOKUP(WB_cost[[#This Row],[Склад]]&amp;WB_cost[[#This Row],[Тип поставки]],StatTbl[Join],StatTbl[Status])</f>
        <v>Игнорируем</v>
      </c>
    </row>
    <row r="4445" spans="4:15" x14ac:dyDescent="0.45">
      <c r="D4445" t="s">
        <v>261</v>
      </c>
      <c r="E4445" t="s">
        <v>100</v>
      </c>
      <c r="F4445" t="s">
        <v>6</v>
      </c>
      <c r="M4445" t="b">
        <v>0</v>
      </c>
      <c r="N4445" t="b">
        <v>1</v>
      </c>
      <c r="O4445" t="str">
        <f>_xlfn.XLOOKUP(WB_cost[[#This Row],[Склад]]&amp;WB_cost[[#This Row],[Тип поставки]],StatTbl[Join],StatTbl[Status])</f>
        <v>Игнорируем</v>
      </c>
    </row>
    <row r="4446" spans="4:15" x14ac:dyDescent="0.45">
      <c r="D4446" t="s">
        <v>262</v>
      </c>
      <c r="E4446" t="s">
        <v>100</v>
      </c>
      <c r="F4446" t="s">
        <v>6</v>
      </c>
      <c r="M4446" t="b">
        <v>0</v>
      </c>
      <c r="N4446" t="b">
        <v>1</v>
      </c>
      <c r="O4446" t="str">
        <f>_xlfn.XLOOKUP(WB_cost[[#This Row],[Склад]]&amp;WB_cost[[#This Row],[Тип поставки]],StatTbl[Join],StatTbl[Status])</f>
        <v>Игнорируем</v>
      </c>
    </row>
    <row r="4447" spans="4:15" x14ac:dyDescent="0.45">
      <c r="D4447" t="s">
        <v>263</v>
      </c>
      <c r="E4447" t="s">
        <v>100</v>
      </c>
      <c r="F4447" t="s">
        <v>6</v>
      </c>
      <c r="M4447" t="b">
        <v>0</v>
      </c>
      <c r="N4447" t="b">
        <v>1</v>
      </c>
      <c r="O4447" t="str">
        <f>_xlfn.XLOOKUP(WB_cost[[#This Row],[Склад]]&amp;WB_cost[[#This Row],[Тип поставки]],StatTbl[Join],StatTbl[Status])</f>
        <v>Игнорируем</v>
      </c>
    </row>
    <row r="4448" spans="4:15" x14ac:dyDescent="0.45">
      <c r="D4448" t="s">
        <v>264</v>
      </c>
      <c r="E4448" t="s">
        <v>100</v>
      </c>
      <c r="F4448" t="s">
        <v>6</v>
      </c>
      <c r="M4448" t="b">
        <v>0</v>
      </c>
      <c r="N4448" t="b">
        <v>1</v>
      </c>
      <c r="O4448" t="str">
        <f>_xlfn.XLOOKUP(WB_cost[[#This Row],[Склад]]&amp;WB_cost[[#This Row],[Тип поставки]],StatTbl[Join],StatTbl[Status])</f>
        <v>Игнорируем</v>
      </c>
    </row>
    <row r="4449" spans="4:15" x14ac:dyDescent="0.45">
      <c r="D4449" t="s">
        <v>285</v>
      </c>
      <c r="E4449" t="s">
        <v>100</v>
      </c>
      <c r="F4449" t="s">
        <v>6</v>
      </c>
      <c r="M4449" t="b">
        <v>0</v>
      </c>
      <c r="N4449" t="b">
        <v>1</v>
      </c>
      <c r="O4449" t="str">
        <f>_xlfn.XLOOKUP(WB_cost[[#This Row],[Склад]]&amp;WB_cost[[#This Row],[Тип поставки]],StatTbl[Join],StatTbl[Status])</f>
        <v>Игнорируем</v>
      </c>
    </row>
    <row r="4450" spans="4:15" x14ac:dyDescent="0.45">
      <c r="D4450" t="s">
        <v>286</v>
      </c>
      <c r="E4450" t="s">
        <v>100</v>
      </c>
      <c r="F4450" t="s">
        <v>6</v>
      </c>
      <c r="M4450" t="b">
        <v>0</v>
      </c>
      <c r="N4450" t="b">
        <v>1</v>
      </c>
      <c r="O4450" t="str">
        <f>_xlfn.XLOOKUP(WB_cost[[#This Row],[Склад]]&amp;WB_cost[[#This Row],[Тип поставки]],StatTbl[Join],StatTbl[Status])</f>
        <v>Игнорируем</v>
      </c>
    </row>
    <row r="4451" spans="4:15" x14ac:dyDescent="0.45">
      <c r="D4451" t="s">
        <v>287</v>
      </c>
      <c r="E4451" t="s">
        <v>100</v>
      </c>
      <c r="F4451" t="s">
        <v>6</v>
      </c>
      <c r="M4451" t="b">
        <v>0</v>
      </c>
      <c r="N4451" t="b">
        <v>1</v>
      </c>
      <c r="O4451" t="str">
        <f>_xlfn.XLOOKUP(WB_cost[[#This Row],[Склад]]&amp;WB_cost[[#This Row],[Тип поставки]],StatTbl[Join],StatTbl[Status])</f>
        <v>Игнорируем</v>
      </c>
    </row>
    <row r="4452" spans="4:15" x14ac:dyDescent="0.45">
      <c r="D4452" t="s">
        <v>288</v>
      </c>
      <c r="E4452" t="s">
        <v>100</v>
      </c>
      <c r="F4452" t="s">
        <v>6</v>
      </c>
      <c r="M4452" t="b">
        <v>0</v>
      </c>
      <c r="N4452" t="b">
        <v>1</v>
      </c>
      <c r="O4452" t="str">
        <f>_xlfn.XLOOKUP(WB_cost[[#This Row],[Склад]]&amp;WB_cost[[#This Row],[Тип поставки]],StatTbl[Join],StatTbl[Status])</f>
        <v>Игнорируем</v>
      </c>
    </row>
    <row r="4453" spans="4:15" x14ac:dyDescent="0.45">
      <c r="D4453" t="s">
        <v>289</v>
      </c>
      <c r="E4453" t="s">
        <v>100</v>
      </c>
      <c r="F4453" t="s">
        <v>6</v>
      </c>
      <c r="M4453" t="b">
        <v>0</v>
      </c>
      <c r="N4453" t="b">
        <v>1</v>
      </c>
      <c r="O4453" t="str">
        <f>_xlfn.XLOOKUP(WB_cost[[#This Row],[Склад]]&amp;WB_cost[[#This Row],[Тип поставки]],StatTbl[Join],StatTbl[Status])</f>
        <v>Игнорируем</v>
      </c>
    </row>
    <row r="4454" spans="4:15" x14ac:dyDescent="0.45">
      <c r="D4454" t="s">
        <v>353</v>
      </c>
      <c r="E4454" t="s">
        <v>100</v>
      </c>
      <c r="F4454" t="s">
        <v>6</v>
      </c>
      <c r="M4454" t="b">
        <v>0</v>
      </c>
      <c r="N4454" t="b">
        <v>1</v>
      </c>
      <c r="O4454" t="str">
        <f>_xlfn.XLOOKUP(WB_cost[[#This Row],[Склад]]&amp;WB_cost[[#This Row],[Тип поставки]],StatTbl[Join],StatTbl[Status])</f>
        <v>Игнорируем</v>
      </c>
    </row>
    <row r="4455" spans="4:15" x14ac:dyDescent="0.45">
      <c r="D4455" t="s">
        <v>354</v>
      </c>
      <c r="E4455" t="s">
        <v>100</v>
      </c>
      <c r="F4455" t="s">
        <v>6</v>
      </c>
      <c r="M4455" t="b">
        <v>0</v>
      </c>
      <c r="N4455" t="b">
        <v>1</v>
      </c>
      <c r="O4455" t="str">
        <f>_xlfn.XLOOKUP(WB_cost[[#This Row],[Склад]]&amp;WB_cost[[#This Row],[Тип поставки]],StatTbl[Join],StatTbl[Status])</f>
        <v>Игнорируем</v>
      </c>
    </row>
    <row r="4456" spans="4:15" x14ac:dyDescent="0.45">
      <c r="D4456" t="s">
        <v>357</v>
      </c>
      <c r="E4456" t="s">
        <v>100</v>
      </c>
      <c r="F4456" t="s">
        <v>6</v>
      </c>
      <c r="M4456" t="b">
        <v>0</v>
      </c>
      <c r="N4456" t="b">
        <v>1</v>
      </c>
      <c r="O4456" t="str">
        <f>_xlfn.XLOOKUP(WB_cost[[#This Row],[Склад]]&amp;WB_cost[[#This Row],[Тип поставки]],StatTbl[Join],StatTbl[Status])</f>
        <v>Игнорируем</v>
      </c>
    </row>
    <row r="4457" spans="4:15" x14ac:dyDescent="0.45">
      <c r="D4457" t="s">
        <v>358</v>
      </c>
      <c r="E4457" t="s">
        <v>100</v>
      </c>
      <c r="F4457" t="s">
        <v>6</v>
      </c>
      <c r="M4457" t="b">
        <v>0</v>
      </c>
      <c r="N4457" t="b">
        <v>1</v>
      </c>
      <c r="O4457" t="str">
        <f>_xlfn.XLOOKUP(WB_cost[[#This Row],[Склад]]&amp;WB_cost[[#This Row],[Тип поставки]],StatTbl[Join],StatTbl[Status])</f>
        <v>Игнорируем</v>
      </c>
    </row>
    <row r="4458" spans="4:15" x14ac:dyDescent="0.45">
      <c r="D4458" t="s">
        <v>359</v>
      </c>
      <c r="E4458" t="s">
        <v>100</v>
      </c>
      <c r="F4458" t="s">
        <v>6</v>
      </c>
      <c r="M4458" t="b">
        <v>0</v>
      </c>
      <c r="N4458" t="b">
        <v>1</v>
      </c>
      <c r="O4458" t="str">
        <f>_xlfn.XLOOKUP(WB_cost[[#This Row],[Склад]]&amp;WB_cost[[#This Row],[Тип поставки]],StatTbl[Join],StatTbl[Status])</f>
        <v>Игнорируем</v>
      </c>
    </row>
    <row r="4459" spans="4:15" x14ac:dyDescent="0.45">
      <c r="D4459" t="s">
        <v>260</v>
      </c>
      <c r="E4459" t="s">
        <v>28</v>
      </c>
      <c r="F4459" t="s">
        <v>107</v>
      </c>
      <c r="G4459" t="s">
        <v>210</v>
      </c>
      <c r="H4459" t="s">
        <v>210</v>
      </c>
      <c r="I4459" t="s">
        <v>346</v>
      </c>
      <c r="J4459" t="s">
        <v>347</v>
      </c>
      <c r="K4459" t="s">
        <v>230</v>
      </c>
      <c r="L4459" t="s">
        <v>230</v>
      </c>
      <c r="M4459" t="b">
        <v>1</v>
      </c>
      <c r="N4459" t="b">
        <v>0</v>
      </c>
      <c r="O4459" t="str">
        <f>_xlfn.XLOOKUP(WB_cost[[#This Row],[Склад]]&amp;WB_cost[[#This Row],[Тип поставки]],StatTbl[Join],StatTbl[Status])</f>
        <v>Игнорируем</v>
      </c>
    </row>
    <row r="4460" spans="4:15" x14ac:dyDescent="0.45">
      <c r="D4460" t="s">
        <v>261</v>
      </c>
      <c r="E4460" t="s">
        <v>28</v>
      </c>
      <c r="F4460" t="s">
        <v>107</v>
      </c>
      <c r="G4460" t="s">
        <v>210</v>
      </c>
      <c r="H4460" t="s">
        <v>210</v>
      </c>
      <c r="I4460" t="s">
        <v>346</v>
      </c>
      <c r="J4460" t="s">
        <v>347</v>
      </c>
      <c r="K4460" t="s">
        <v>230</v>
      </c>
      <c r="L4460" t="s">
        <v>230</v>
      </c>
      <c r="M4460" t="b">
        <v>1</v>
      </c>
      <c r="N4460" t="b">
        <v>0</v>
      </c>
      <c r="O4460" t="str">
        <f>_xlfn.XLOOKUP(WB_cost[[#This Row],[Склад]]&amp;WB_cost[[#This Row],[Тип поставки]],StatTbl[Join],StatTbl[Status])</f>
        <v>Игнорируем</v>
      </c>
    </row>
    <row r="4461" spans="4:15" x14ac:dyDescent="0.45">
      <c r="D4461" t="s">
        <v>262</v>
      </c>
      <c r="E4461" t="s">
        <v>28</v>
      </c>
      <c r="F4461" t="s">
        <v>107</v>
      </c>
      <c r="G4461" t="s">
        <v>210</v>
      </c>
      <c r="H4461" t="s">
        <v>210</v>
      </c>
      <c r="I4461" t="s">
        <v>346</v>
      </c>
      <c r="J4461" t="s">
        <v>347</v>
      </c>
      <c r="K4461" t="s">
        <v>230</v>
      </c>
      <c r="L4461" t="s">
        <v>230</v>
      </c>
      <c r="M4461" t="b">
        <v>1</v>
      </c>
      <c r="N4461" t="b">
        <v>0</v>
      </c>
      <c r="O4461" t="str">
        <f>_xlfn.XLOOKUP(WB_cost[[#This Row],[Склад]]&amp;WB_cost[[#This Row],[Тип поставки]],StatTbl[Join],StatTbl[Status])</f>
        <v>Игнорируем</v>
      </c>
    </row>
    <row r="4462" spans="4:15" x14ac:dyDescent="0.45">
      <c r="D4462" t="s">
        <v>263</v>
      </c>
      <c r="E4462" t="s">
        <v>28</v>
      </c>
      <c r="F4462" t="s">
        <v>107</v>
      </c>
      <c r="G4462" t="s">
        <v>210</v>
      </c>
      <c r="H4462" t="s">
        <v>210</v>
      </c>
      <c r="I4462" t="s">
        <v>346</v>
      </c>
      <c r="J4462" t="s">
        <v>347</v>
      </c>
      <c r="K4462" t="s">
        <v>230</v>
      </c>
      <c r="L4462" t="s">
        <v>230</v>
      </c>
      <c r="M4462" t="b">
        <v>1</v>
      </c>
      <c r="N4462" t="b">
        <v>0</v>
      </c>
      <c r="O4462" t="str">
        <f>_xlfn.XLOOKUP(WB_cost[[#This Row],[Склад]]&amp;WB_cost[[#This Row],[Тип поставки]],StatTbl[Join],StatTbl[Status])</f>
        <v>Игнорируем</v>
      </c>
    </row>
    <row r="4463" spans="4:15" x14ac:dyDescent="0.45">
      <c r="D4463" t="s">
        <v>264</v>
      </c>
      <c r="E4463" t="s">
        <v>28</v>
      </c>
      <c r="F4463" t="s">
        <v>107</v>
      </c>
      <c r="G4463" t="s">
        <v>210</v>
      </c>
      <c r="H4463" t="s">
        <v>210</v>
      </c>
      <c r="I4463" t="s">
        <v>346</v>
      </c>
      <c r="J4463" t="s">
        <v>347</v>
      </c>
      <c r="K4463" t="s">
        <v>230</v>
      </c>
      <c r="L4463" t="s">
        <v>230</v>
      </c>
      <c r="M4463" t="b">
        <v>1</v>
      </c>
      <c r="N4463" t="b">
        <v>0</v>
      </c>
      <c r="O4463" t="str">
        <f>_xlfn.XLOOKUP(WB_cost[[#This Row],[Склад]]&amp;WB_cost[[#This Row],[Тип поставки]],StatTbl[Join],StatTbl[Status])</f>
        <v>Игнорируем</v>
      </c>
    </row>
    <row r="4464" spans="4:15" x14ac:dyDescent="0.45">
      <c r="D4464" t="s">
        <v>285</v>
      </c>
      <c r="E4464" t="s">
        <v>28</v>
      </c>
      <c r="F4464" t="s">
        <v>107</v>
      </c>
      <c r="G4464" t="s">
        <v>210</v>
      </c>
      <c r="H4464" t="s">
        <v>210</v>
      </c>
      <c r="I4464" t="s">
        <v>346</v>
      </c>
      <c r="J4464" t="s">
        <v>347</v>
      </c>
      <c r="K4464" t="s">
        <v>230</v>
      </c>
      <c r="L4464" t="s">
        <v>230</v>
      </c>
      <c r="M4464" t="b">
        <v>1</v>
      </c>
      <c r="N4464" t="b">
        <v>0</v>
      </c>
      <c r="O4464" t="str">
        <f>_xlfn.XLOOKUP(WB_cost[[#This Row],[Склад]]&amp;WB_cost[[#This Row],[Тип поставки]],StatTbl[Join],StatTbl[Status])</f>
        <v>Игнорируем</v>
      </c>
    </row>
    <row r="4465" spans="4:15" x14ac:dyDescent="0.45">
      <c r="D4465" t="s">
        <v>286</v>
      </c>
      <c r="E4465" t="s">
        <v>28</v>
      </c>
      <c r="F4465" t="s">
        <v>107</v>
      </c>
      <c r="G4465" t="s">
        <v>210</v>
      </c>
      <c r="H4465" t="s">
        <v>210</v>
      </c>
      <c r="I4465" t="s">
        <v>346</v>
      </c>
      <c r="J4465" t="s">
        <v>347</v>
      </c>
      <c r="K4465" t="s">
        <v>230</v>
      </c>
      <c r="L4465" t="s">
        <v>230</v>
      </c>
      <c r="M4465" t="b">
        <v>1</v>
      </c>
      <c r="N4465" t="b">
        <v>0</v>
      </c>
      <c r="O4465" t="str">
        <f>_xlfn.XLOOKUP(WB_cost[[#This Row],[Склад]]&amp;WB_cost[[#This Row],[Тип поставки]],StatTbl[Join],StatTbl[Status])</f>
        <v>Игнорируем</v>
      </c>
    </row>
    <row r="4466" spans="4:15" x14ac:dyDescent="0.45">
      <c r="D4466" t="s">
        <v>287</v>
      </c>
      <c r="E4466" t="s">
        <v>28</v>
      </c>
      <c r="F4466" t="s">
        <v>107</v>
      </c>
      <c r="G4466" t="s">
        <v>210</v>
      </c>
      <c r="H4466" t="s">
        <v>210</v>
      </c>
      <c r="I4466" t="s">
        <v>346</v>
      </c>
      <c r="J4466" t="s">
        <v>347</v>
      </c>
      <c r="K4466" t="s">
        <v>230</v>
      </c>
      <c r="L4466" t="s">
        <v>230</v>
      </c>
      <c r="M4466" t="b">
        <v>1</v>
      </c>
      <c r="N4466" t="b">
        <v>0</v>
      </c>
      <c r="O4466" t="str">
        <f>_xlfn.XLOOKUP(WB_cost[[#This Row],[Склад]]&amp;WB_cost[[#This Row],[Тип поставки]],StatTbl[Join],StatTbl[Status])</f>
        <v>Игнорируем</v>
      </c>
    </row>
    <row r="4467" spans="4:15" x14ac:dyDescent="0.45">
      <c r="D4467" t="s">
        <v>288</v>
      </c>
      <c r="E4467" t="s">
        <v>28</v>
      </c>
      <c r="F4467" t="s">
        <v>107</v>
      </c>
      <c r="G4467" t="s">
        <v>210</v>
      </c>
      <c r="H4467" t="s">
        <v>210</v>
      </c>
      <c r="I4467" t="s">
        <v>346</v>
      </c>
      <c r="J4467" t="s">
        <v>347</v>
      </c>
      <c r="K4467" t="s">
        <v>230</v>
      </c>
      <c r="L4467" t="s">
        <v>230</v>
      </c>
      <c r="M4467" t="b">
        <v>1</v>
      </c>
      <c r="N4467" t="b">
        <v>0</v>
      </c>
      <c r="O4467" t="str">
        <f>_xlfn.XLOOKUP(WB_cost[[#This Row],[Склад]]&amp;WB_cost[[#This Row],[Тип поставки]],StatTbl[Join],StatTbl[Status])</f>
        <v>Игнорируем</v>
      </c>
    </row>
    <row r="4468" spans="4:15" x14ac:dyDescent="0.45">
      <c r="D4468" t="s">
        <v>289</v>
      </c>
      <c r="E4468" t="s">
        <v>28</v>
      </c>
      <c r="F4468" t="s">
        <v>107</v>
      </c>
      <c r="G4468" t="s">
        <v>210</v>
      </c>
      <c r="H4468" t="s">
        <v>210</v>
      </c>
      <c r="I4468" t="s">
        <v>346</v>
      </c>
      <c r="J4468" t="s">
        <v>347</v>
      </c>
      <c r="K4468" t="s">
        <v>230</v>
      </c>
      <c r="L4468" t="s">
        <v>230</v>
      </c>
      <c r="M4468" t="b">
        <v>1</v>
      </c>
      <c r="N4468" t="b">
        <v>0</v>
      </c>
      <c r="O4468" t="str">
        <f>_xlfn.XLOOKUP(WB_cost[[#This Row],[Склад]]&amp;WB_cost[[#This Row],[Тип поставки]],StatTbl[Join],StatTbl[Status])</f>
        <v>Игнорируем</v>
      </c>
    </row>
    <row r="4469" spans="4:15" x14ac:dyDescent="0.45">
      <c r="D4469" t="s">
        <v>353</v>
      </c>
      <c r="E4469" t="s">
        <v>28</v>
      </c>
      <c r="F4469" t="s">
        <v>107</v>
      </c>
      <c r="G4469" t="s">
        <v>210</v>
      </c>
      <c r="H4469" t="s">
        <v>210</v>
      </c>
      <c r="I4469" t="s">
        <v>346</v>
      </c>
      <c r="J4469" t="s">
        <v>347</v>
      </c>
      <c r="K4469" t="s">
        <v>230</v>
      </c>
      <c r="L4469" t="s">
        <v>230</v>
      </c>
      <c r="M4469" t="b">
        <v>1</v>
      </c>
      <c r="N4469" t="b">
        <v>0</v>
      </c>
      <c r="O4469" t="str">
        <f>_xlfn.XLOOKUP(WB_cost[[#This Row],[Склад]]&amp;WB_cost[[#This Row],[Тип поставки]],StatTbl[Join],StatTbl[Status])</f>
        <v>Игнорируем</v>
      </c>
    </row>
    <row r="4470" spans="4:15" x14ac:dyDescent="0.45">
      <c r="D4470" t="s">
        <v>354</v>
      </c>
      <c r="E4470" t="s">
        <v>28</v>
      </c>
      <c r="F4470" t="s">
        <v>107</v>
      </c>
      <c r="G4470" t="s">
        <v>210</v>
      </c>
      <c r="H4470" t="s">
        <v>210</v>
      </c>
      <c r="I4470" t="s">
        <v>346</v>
      </c>
      <c r="J4470" t="s">
        <v>347</v>
      </c>
      <c r="K4470" t="s">
        <v>230</v>
      </c>
      <c r="L4470" t="s">
        <v>230</v>
      </c>
      <c r="M4470" t="b">
        <v>1</v>
      </c>
      <c r="N4470" t="b">
        <v>0</v>
      </c>
      <c r="O4470" t="str">
        <f>_xlfn.XLOOKUP(WB_cost[[#This Row],[Склад]]&amp;WB_cost[[#This Row],[Тип поставки]],StatTbl[Join],StatTbl[Status])</f>
        <v>Игнорируем</v>
      </c>
    </row>
    <row r="4471" spans="4:15" x14ac:dyDescent="0.45">
      <c r="D4471" t="s">
        <v>357</v>
      </c>
      <c r="E4471" t="s">
        <v>28</v>
      </c>
      <c r="F4471" t="s">
        <v>107</v>
      </c>
      <c r="G4471" t="s">
        <v>210</v>
      </c>
      <c r="H4471" t="s">
        <v>210</v>
      </c>
      <c r="I4471" t="s">
        <v>346</v>
      </c>
      <c r="J4471" t="s">
        <v>347</v>
      </c>
      <c r="K4471" t="s">
        <v>230</v>
      </c>
      <c r="L4471" t="s">
        <v>230</v>
      </c>
      <c r="M4471" t="b">
        <v>1</v>
      </c>
      <c r="N4471" t="b">
        <v>0</v>
      </c>
      <c r="O4471" t="str">
        <f>_xlfn.XLOOKUP(WB_cost[[#This Row],[Склад]]&amp;WB_cost[[#This Row],[Тип поставки]],StatTbl[Join],StatTbl[Status])</f>
        <v>Игнорируем</v>
      </c>
    </row>
    <row r="4472" spans="4:15" x14ac:dyDescent="0.45">
      <c r="D4472" t="s">
        <v>358</v>
      </c>
      <c r="E4472" t="s">
        <v>28</v>
      </c>
      <c r="F4472" t="s">
        <v>107</v>
      </c>
      <c r="G4472" t="s">
        <v>210</v>
      </c>
      <c r="H4472" t="s">
        <v>210</v>
      </c>
      <c r="I4472" t="s">
        <v>346</v>
      </c>
      <c r="J4472" t="s">
        <v>347</v>
      </c>
      <c r="K4472" t="s">
        <v>230</v>
      </c>
      <c r="L4472" t="s">
        <v>230</v>
      </c>
      <c r="M4472" t="b">
        <v>1</v>
      </c>
      <c r="N4472" t="b">
        <v>0</v>
      </c>
      <c r="O4472" t="str">
        <f>_xlfn.XLOOKUP(WB_cost[[#This Row],[Склад]]&amp;WB_cost[[#This Row],[Тип поставки]],StatTbl[Join],StatTbl[Status])</f>
        <v>Игнорируем</v>
      </c>
    </row>
    <row r="4473" spans="4:15" x14ac:dyDescent="0.45">
      <c r="D4473" t="s">
        <v>359</v>
      </c>
      <c r="E4473" t="s">
        <v>28</v>
      </c>
      <c r="F4473" t="s">
        <v>107</v>
      </c>
      <c r="G4473" t="s">
        <v>210</v>
      </c>
      <c r="H4473" t="s">
        <v>210</v>
      </c>
      <c r="I4473" t="s">
        <v>346</v>
      </c>
      <c r="J4473" t="s">
        <v>347</v>
      </c>
      <c r="K4473" t="s">
        <v>230</v>
      </c>
      <c r="L4473" t="s">
        <v>230</v>
      </c>
      <c r="M4473" t="b">
        <v>1</v>
      </c>
      <c r="N4473" t="b">
        <v>0</v>
      </c>
      <c r="O4473" t="str">
        <f>_xlfn.XLOOKUP(WB_cost[[#This Row],[Склад]]&amp;WB_cost[[#This Row],[Тип поставки]],StatTbl[Join],StatTbl[Status])</f>
        <v>Игнорируем</v>
      </c>
    </row>
    <row r="4474" spans="4:15" x14ac:dyDescent="0.45">
      <c r="D4474" t="s">
        <v>260</v>
      </c>
      <c r="E4474" t="s">
        <v>28</v>
      </c>
      <c r="F4474" t="s">
        <v>108</v>
      </c>
      <c r="M4474" t="b">
        <v>0</v>
      </c>
      <c r="N4474" t="b">
        <v>1</v>
      </c>
      <c r="O4474" t="str">
        <f>_xlfn.XLOOKUP(WB_cost[[#This Row],[Склад]]&amp;WB_cost[[#This Row],[Тип поставки]],StatTbl[Join],StatTbl[Status])</f>
        <v>Игнорируем</v>
      </c>
    </row>
    <row r="4475" spans="4:15" x14ac:dyDescent="0.45">
      <c r="D4475" t="s">
        <v>261</v>
      </c>
      <c r="E4475" t="s">
        <v>28</v>
      </c>
      <c r="F4475" t="s">
        <v>108</v>
      </c>
      <c r="M4475" t="b">
        <v>0</v>
      </c>
      <c r="N4475" t="b">
        <v>1</v>
      </c>
      <c r="O4475" t="str">
        <f>_xlfn.XLOOKUP(WB_cost[[#This Row],[Склад]]&amp;WB_cost[[#This Row],[Тип поставки]],StatTbl[Join],StatTbl[Status])</f>
        <v>Игнорируем</v>
      </c>
    </row>
    <row r="4476" spans="4:15" x14ac:dyDescent="0.45">
      <c r="D4476" t="s">
        <v>262</v>
      </c>
      <c r="E4476" t="s">
        <v>28</v>
      </c>
      <c r="F4476" t="s">
        <v>108</v>
      </c>
      <c r="M4476" t="b">
        <v>0</v>
      </c>
      <c r="N4476" t="b">
        <v>1</v>
      </c>
      <c r="O4476" t="str">
        <f>_xlfn.XLOOKUP(WB_cost[[#This Row],[Склад]]&amp;WB_cost[[#This Row],[Тип поставки]],StatTbl[Join],StatTbl[Status])</f>
        <v>Игнорируем</v>
      </c>
    </row>
    <row r="4477" spans="4:15" x14ac:dyDescent="0.45">
      <c r="D4477" t="s">
        <v>263</v>
      </c>
      <c r="E4477" t="s">
        <v>28</v>
      </c>
      <c r="F4477" t="s">
        <v>108</v>
      </c>
      <c r="M4477" t="b">
        <v>0</v>
      </c>
      <c r="N4477" t="b">
        <v>1</v>
      </c>
      <c r="O4477" t="str">
        <f>_xlfn.XLOOKUP(WB_cost[[#This Row],[Склад]]&amp;WB_cost[[#This Row],[Тип поставки]],StatTbl[Join],StatTbl[Status])</f>
        <v>Игнорируем</v>
      </c>
    </row>
    <row r="4478" spans="4:15" x14ac:dyDescent="0.45">
      <c r="D4478" t="s">
        <v>264</v>
      </c>
      <c r="E4478" t="s">
        <v>28</v>
      </c>
      <c r="F4478" t="s">
        <v>108</v>
      </c>
      <c r="M4478" t="b">
        <v>0</v>
      </c>
      <c r="N4478" t="b">
        <v>1</v>
      </c>
      <c r="O4478" t="str">
        <f>_xlfn.XLOOKUP(WB_cost[[#This Row],[Склад]]&amp;WB_cost[[#This Row],[Тип поставки]],StatTbl[Join],StatTbl[Status])</f>
        <v>Игнорируем</v>
      </c>
    </row>
    <row r="4479" spans="4:15" x14ac:dyDescent="0.45">
      <c r="D4479" t="s">
        <v>285</v>
      </c>
      <c r="E4479" t="s">
        <v>28</v>
      </c>
      <c r="F4479" t="s">
        <v>108</v>
      </c>
      <c r="M4479" t="b">
        <v>0</v>
      </c>
      <c r="N4479" t="b">
        <v>1</v>
      </c>
      <c r="O4479" t="str">
        <f>_xlfn.XLOOKUP(WB_cost[[#This Row],[Склад]]&amp;WB_cost[[#This Row],[Тип поставки]],StatTbl[Join],StatTbl[Status])</f>
        <v>Игнорируем</v>
      </c>
    </row>
    <row r="4480" spans="4:15" x14ac:dyDescent="0.45">
      <c r="D4480" t="s">
        <v>286</v>
      </c>
      <c r="E4480" t="s">
        <v>28</v>
      </c>
      <c r="F4480" t="s">
        <v>108</v>
      </c>
      <c r="M4480" t="b">
        <v>0</v>
      </c>
      <c r="N4480" t="b">
        <v>1</v>
      </c>
      <c r="O4480" t="str">
        <f>_xlfn.XLOOKUP(WB_cost[[#This Row],[Склад]]&amp;WB_cost[[#This Row],[Тип поставки]],StatTbl[Join],StatTbl[Status])</f>
        <v>Игнорируем</v>
      </c>
    </row>
    <row r="4481" spans="4:15" x14ac:dyDescent="0.45">
      <c r="D4481" t="s">
        <v>287</v>
      </c>
      <c r="E4481" t="s">
        <v>28</v>
      </c>
      <c r="F4481" t="s">
        <v>108</v>
      </c>
      <c r="M4481" t="b">
        <v>0</v>
      </c>
      <c r="N4481" t="b">
        <v>1</v>
      </c>
      <c r="O4481" t="str">
        <f>_xlfn.XLOOKUP(WB_cost[[#This Row],[Склад]]&amp;WB_cost[[#This Row],[Тип поставки]],StatTbl[Join],StatTbl[Status])</f>
        <v>Игнорируем</v>
      </c>
    </row>
    <row r="4482" spans="4:15" x14ac:dyDescent="0.45">
      <c r="D4482" t="s">
        <v>288</v>
      </c>
      <c r="E4482" t="s">
        <v>28</v>
      </c>
      <c r="F4482" t="s">
        <v>108</v>
      </c>
      <c r="M4482" t="b">
        <v>0</v>
      </c>
      <c r="N4482" t="b">
        <v>1</v>
      </c>
      <c r="O4482" t="str">
        <f>_xlfn.XLOOKUP(WB_cost[[#This Row],[Склад]]&amp;WB_cost[[#This Row],[Тип поставки]],StatTbl[Join],StatTbl[Status])</f>
        <v>Игнорируем</v>
      </c>
    </row>
    <row r="4483" spans="4:15" x14ac:dyDescent="0.45">
      <c r="D4483" t="s">
        <v>289</v>
      </c>
      <c r="E4483" t="s">
        <v>28</v>
      </c>
      <c r="F4483" t="s">
        <v>108</v>
      </c>
      <c r="M4483" t="b">
        <v>0</v>
      </c>
      <c r="N4483" t="b">
        <v>1</v>
      </c>
      <c r="O4483" t="str">
        <f>_xlfn.XLOOKUP(WB_cost[[#This Row],[Склад]]&amp;WB_cost[[#This Row],[Тип поставки]],StatTbl[Join],StatTbl[Status])</f>
        <v>Игнорируем</v>
      </c>
    </row>
    <row r="4484" spans="4:15" x14ac:dyDescent="0.45">
      <c r="D4484" t="s">
        <v>353</v>
      </c>
      <c r="E4484" t="s">
        <v>28</v>
      </c>
      <c r="F4484" t="s">
        <v>108</v>
      </c>
      <c r="M4484" t="b">
        <v>0</v>
      </c>
      <c r="N4484" t="b">
        <v>1</v>
      </c>
      <c r="O4484" t="str">
        <f>_xlfn.XLOOKUP(WB_cost[[#This Row],[Склад]]&amp;WB_cost[[#This Row],[Тип поставки]],StatTbl[Join],StatTbl[Status])</f>
        <v>Игнорируем</v>
      </c>
    </row>
    <row r="4485" spans="4:15" x14ac:dyDescent="0.45">
      <c r="D4485" t="s">
        <v>354</v>
      </c>
      <c r="E4485" t="s">
        <v>28</v>
      </c>
      <c r="F4485" t="s">
        <v>108</v>
      </c>
      <c r="M4485" t="b">
        <v>0</v>
      </c>
      <c r="N4485" t="b">
        <v>1</v>
      </c>
      <c r="O4485" t="str">
        <f>_xlfn.XLOOKUP(WB_cost[[#This Row],[Склад]]&amp;WB_cost[[#This Row],[Тип поставки]],StatTbl[Join],StatTbl[Status])</f>
        <v>Игнорируем</v>
      </c>
    </row>
    <row r="4486" spans="4:15" x14ac:dyDescent="0.45">
      <c r="D4486" t="s">
        <v>357</v>
      </c>
      <c r="E4486" t="s">
        <v>28</v>
      </c>
      <c r="F4486" t="s">
        <v>108</v>
      </c>
      <c r="M4486" t="b">
        <v>0</v>
      </c>
      <c r="N4486" t="b">
        <v>1</v>
      </c>
      <c r="O4486" t="str">
        <f>_xlfn.XLOOKUP(WB_cost[[#This Row],[Склад]]&amp;WB_cost[[#This Row],[Тип поставки]],StatTbl[Join],StatTbl[Status])</f>
        <v>Игнорируем</v>
      </c>
    </row>
    <row r="4487" spans="4:15" x14ac:dyDescent="0.45">
      <c r="D4487" t="s">
        <v>358</v>
      </c>
      <c r="E4487" t="s">
        <v>28</v>
      </c>
      <c r="F4487" t="s">
        <v>108</v>
      </c>
      <c r="M4487" t="b">
        <v>0</v>
      </c>
      <c r="N4487" t="b">
        <v>1</v>
      </c>
      <c r="O4487" t="str">
        <f>_xlfn.XLOOKUP(WB_cost[[#This Row],[Склад]]&amp;WB_cost[[#This Row],[Тип поставки]],StatTbl[Join],StatTbl[Status])</f>
        <v>Игнорируем</v>
      </c>
    </row>
    <row r="4488" spans="4:15" x14ac:dyDescent="0.45">
      <c r="D4488" t="s">
        <v>359</v>
      </c>
      <c r="E4488" t="s">
        <v>28</v>
      </c>
      <c r="F4488" t="s">
        <v>108</v>
      </c>
      <c r="M4488" t="b">
        <v>0</v>
      </c>
      <c r="N4488" t="b">
        <v>1</v>
      </c>
      <c r="O4488" t="str">
        <f>_xlfn.XLOOKUP(WB_cost[[#This Row],[Склад]]&amp;WB_cost[[#This Row],[Тип поставки]],StatTbl[Join],StatTbl[Status])</f>
        <v>Игнорируем</v>
      </c>
    </row>
    <row r="4489" spans="4:15" x14ac:dyDescent="0.45">
      <c r="D4489" t="s">
        <v>260</v>
      </c>
      <c r="E4489" t="s">
        <v>28</v>
      </c>
      <c r="F4489" t="s">
        <v>6</v>
      </c>
      <c r="G4489" t="s">
        <v>210</v>
      </c>
      <c r="H4489" t="s">
        <v>210</v>
      </c>
      <c r="I4489" t="s">
        <v>346</v>
      </c>
      <c r="J4489" t="s">
        <v>347</v>
      </c>
      <c r="K4489" t="s">
        <v>230</v>
      </c>
      <c r="L4489" t="s">
        <v>230</v>
      </c>
      <c r="M4489" t="b">
        <v>0</v>
      </c>
      <c r="N4489" t="b">
        <v>0</v>
      </c>
      <c r="O4489" t="str">
        <f>_xlfn.XLOOKUP(WB_cost[[#This Row],[Склад]]&amp;WB_cost[[#This Row],[Тип поставки]],StatTbl[Join],StatTbl[Status])</f>
        <v>Игнорируем</v>
      </c>
    </row>
    <row r="4490" spans="4:15" x14ac:dyDescent="0.45">
      <c r="D4490" t="s">
        <v>261</v>
      </c>
      <c r="E4490" t="s">
        <v>28</v>
      </c>
      <c r="F4490" t="s">
        <v>6</v>
      </c>
      <c r="G4490" t="s">
        <v>210</v>
      </c>
      <c r="H4490" t="s">
        <v>210</v>
      </c>
      <c r="I4490" t="s">
        <v>346</v>
      </c>
      <c r="J4490" t="s">
        <v>347</v>
      </c>
      <c r="K4490" t="s">
        <v>230</v>
      </c>
      <c r="L4490" t="s">
        <v>230</v>
      </c>
      <c r="M4490" t="b">
        <v>0</v>
      </c>
      <c r="N4490" t="b">
        <v>0</v>
      </c>
      <c r="O4490" t="str">
        <f>_xlfn.XLOOKUP(WB_cost[[#This Row],[Склад]]&amp;WB_cost[[#This Row],[Тип поставки]],StatTbl[Join],StatTbl[Status])</f>
        <v>Игнорируем</v>
      </c>
    </row>
    <row r="4491" spans="4:15" x14ac:dyDescent="0.45">
      <c r="D4491" t="s">
        <v>262</v>
      </c>
      <c r="E4491" t="s">
        <v>28</v>
      </c>
      <c r="F4491" t="s">
        <v>6</v>
      </c>
      <c r="G4491" t="s">
        <v>210</v>
      </c>
      <c r="H4491" t="s">
        <v>210</v>
      </c>
      <c r="I4491" t="s">
        <v>346</v>
      </c>
      <c r="J4491" t="s">
        <v>347</v>
      </c>
      <c r="K4491" t="s">
        <v>230</v>
      </c>
      <c r="L4491" t="s">
        <v>230</v>
      </c>
      <c r="M4491" t="b">
        <v>0</v>
      </c>
      <c r="N4491" t="b">
        <v>0</v>
      </c>
      <c r="O4491" t="str">
        <f>_xlfn.XLOOKUP(WB_cost[[#This Row],[Склад]]&amp;WB_cost[[#This Row],[Тип поставки]],StatTbl[Join],StatTbl[Status])</f>
        <v>Игнорируем</v>
      </c>
    </row>
    <row r="4492" spans="4:15" x14ac:dyDescent="0.45">
      <c r="D4492" t="s">
        <v>263</v>
      </c>
      <c r="E4492" t="s">
        <v>28</v>
      </c>
      <c r="F4492" t="s">
        <v>6</v>
      </c>
      <c r="G4492" t="s">
        <v>210</v>
      </c>
      <c r="H4492" t="s">
        <v>210</v>
      </c>
      <c r="I4492" t="s">
        <v>346</v>
      </c>
      <c r="J4492" t="s">
        <v>347</v>
      </c>
      <c r="K4492" t="s">
        <v>230</v>
      </c>
      <c r="L4492" t="s">
        <v>230</v>
      </c>
      <c r="M4492" t="b">
        <v>0</v>
      </c>
      <c r="N4492" t="b">
        <v>0</v>
      </c>
      <c r="O4492" t="str">
        <f>_xlfn.XLOOKUP(WB_cost[[#This Row],[Склад]]&amp;WB_cost[[#This Row],[Тип поставки]],StatTbl[Join],StatTbl[Status])</f>
        <v>Игнорируем</v>
      </c>
    </row>
    <row r="4493" spans="4:15" x14ac:dyDescent="0.45">
      <c r="D4493" t="s">
        <v>264</v>
      </c>
      <c r="E4493" t="s">
        <v>28</v>
      </c>
      <c r="F4493" t="s">
        <v>6</v>
      </c>
      <c r="G4493" t="s">
        <v>210</v>
      </c>
      <c r="H4493" t="s">
        <v>210</v>
      </c>
      <c r="I4493" t="s">
        <v>346</v>
      </c>
      <c r="J4493" t="s">
        <v>347</v>
      </c>
      <c r="K4493" t="s">
        <v>230</v>
      </c>
      <c r="L4493" t="s">
        <v>230</v>
      </c>
      <c r="M4493" t="b">
        <v>0</v>
      </c>
      <c r="N4493" t="b">
        <v>0</v>
      </c>
      <c r="O4493" t="str">
        <f>_xlfn.XLOOKUP(WB_cost[[#This Row],[Склад]]&amp;WB_cost[[#This Row],[Тип поставки]],StatTbl[Join],StatTbl[Status])</f>
        <v>Игнорируем</v>
      </c>
    </row>
    <row r="4494" spans="4:15" x14ac:dyDescent="0.45">
      <c r="D4494" t="s">
        <v>285</v>
      </c>
      <c r="E4494" t="s">
        <v>28</v>
      </c>
      <c r="F4494" t="s">
        <v>6</v>
      </c>
      <c r="G4494" t="s">
        <v>210</v>
      </c>
      <c r="H4494" t="s">
        <v>210</v>
      </c>
      <c r="I4494" t="s">
        <v>346</v>
      </c>
      <c r="J4494" t="s">
        <v>347</v>
      </c>
      <c r="K4494" t="s">
        <v>230</v>
      </c>
      <c r="L4494" t="s">
        <v>230</v>
      </c>
      <c r="M4494" t="b">
        <v>0</v>
      </c>
      <c r="N4494" t="b">
        <v>0</v>
      </c>
      <c r="O4494" t="str">
        <f>_xlfn.XLOOKUP(WB_cost[[#This Row],[Склад]]&amp;WB_cost[[#This Row],[Тип поставки]],StatTbl[Join],StatTbl[Status])</f>
        <v>Игнорируем</v>
      </c>
    </row>
    <row r="4495" spans="4:15" x14ac:dyDescent="0.45">
      <c r="D4495" t="s">
        <v>286</v>
      </c>
      <c r="E4495" t="s">
        <v>28</v>
      </c>
      <c r="F4495" t="s">
        <v>6</v>
      </c>
      <c r="G4495" t="s">
        <v>210</v>
      </c>
      <c r="H4495" t="s">
        <v>210</v>
      </c>
      <c r="I4495" t="s">
        <v>346</v>
      </c>
      <c r="J4495" t="s">
        <v>347</v>
      </c>
      <c r="K4495" t="s">
        <v>230</v>
      </c>
      <c r="L4495" t="s">
        <v>230</v>
      </c>
      <c r="M4495" t="b">
        <v>0</v>
      </c>
      <c r="N4495" t="b">
        <v>0</v>
      </c>
      <c r="O4495" t="str">
        <f>_xlfn.XLOOKUP(WB_cost[[#This Row],[Склад]]&amp;WB_cost[[#This Row],[Тип поставки]],StatTbl[Join],StatTbl[Status])</f>
        <v>Игнорируем</v>
      </c>
    </row>
    <row r="4496" spans="4:15" x14ac:dyDescent="0.45">
      <c r="D4496" t="s">
        <v>287</v>
      </c>
      <c r="E4496" t="s">
        <v>28</v>
      </c>
      <c r="F4496" t="s">
        <v>6</v>
      </c>
      <c r="G4496" t="s">
        <v>210</v>
      </c>
      <c r="H4496" t="s">
        <v>210</v>
      </c>
      <c r="I4496" t="s">
        <v>346</v>
      </c>
      <c r="J4496" t="s">
        <v>347</v>
      </c>
      <c r="K4496" t="s">
        <v>230</v>
      </c>
      <c r="L4496" t="s">
        <v>230</v>
      </c>
      <c r="M4496" t="b">
        <v>0</v>
      </c>
      <c r="N4496" t="b">
        <v>0</v>
      </c>
      <c r="O4496" t="str">
        <f>_xlfn.XLOOKUP(WB_cost[[#This Row],[Склад]]&amp;WB_cost[[#This Row],[Тип поставки]],StatTbl[Join],StatTbl[Status])</f>
        <v>Игнорируем</v>
      </c>
    </row>
    <row r="4497" spans="4:15" x14ac:dyDescent="0.45">
      <c r="D4497" t="s">
        <v>288</v>
      </c>
      <c r="E4497" t="s">
        <v>28</v>
      </c>
      <c r="F4497" t="s">
        <v>6</v>
      </c>
      <c r="G4497" t="s">
        <v>210</v>
      </c>
      <c r="H4497" t="s">
        <v>210</v>
      </c>
      <c r="I4497" t="s">
        <v>346</v>
      </c>
      <c r="J4497" t="s">
        <v>347</v>
      </c>
      <c r="K4497" t="s">
        <v>230</v>
      </c>
      <c r="L4497" t="s">
        <v>230</v>
      </c>
      <c r="M4497" t="b">
        <v>0</v>
      </c>
      <c r="N4497" t="b">
        <v>0</v>
      </c>
      <c r="O4497" t="str">
        <f>_xlfn.XLOOKUP(WB_cost[[#This Row],[Склад]]&amp;WB_cost[[#This Row],[Тип поставки]],StatTbl[Join],StatTbl[Status])</f>
        <v>Игнорируем</v>
      </c>
    </row>
    <row r="4498" spans="4:15" x14ac:dyDescent="0.45">
      <c r="D4498" t="s">
        <v>289</v>
      </c>
      <c r="E4498" t="s">
        <v>28</v>
      </c>
      <c r="F4498" t="s">
        <v>6</v>
      </c>
      <c r="G4498" t="s">
        <v>210</v>
      </c>
      <c r="H4498" t="s">
        <v>210</v>
      </c>
      <c r="I4498" t="s">
        <v>346</v>
      </c>
      <c r="J4498" t="s">
        <v>347</v>
      </c>
      <c r="K4498" t="s">
        <v>230</v>
      </c>
      <c r="L4498" t="s">
        <v>230</v>
      </c>
      <c r="M4498" t="b">
        <v>0</v>
      </c>
      <c r="N4498" t="b">
        <v>0</v>
      </c>
      <c r="O4498" t="str">
        <f>_xlfn.XLOOKUP(WB_cost[[#This Row],[Склад]]&amp;WB_cost[[#This Row],[Тип поставки]],StatTbl[Join],StatTbl[Status])</f>
        <v>Игнорируем</v>
      </c>
    </row>
    <row r="4499" spans="4:15" x14ac:dyDescent="0.45">
      <c r="D4499" t="s">
        <v>353</v>
      </c>
      <c r="E4499" t="s">
        <v>28</v>
      </c>
      <c r="F4499" t="s">
        <v>6</v>
      </c>
      <c r="G4499" t="s">
        <v>210</v>
      </c>
      <c r="H4499" t="s">
        <v>210</v>
      </c>
      <c r="I4499" t="s">
        <v>346</v>
      </c>
      <c r="J4499" t="s">
        <v>347</v>
      </c>
      <c r="K4499" t="s">
        <v>230</v>
      </c>
      <c r="L4499" t="s">
        <v>230</v>
      </c>
      <c r="M4499" t="b">
        <v>0</v>
      </c>
      <c r="N4499" t="b">
        <v>0</v>
      </c>
      <c r="O4499" t="str">
        <f>_xlfn.XLOOKUP(WB_cost[[#This Row],[Склад]]&amp;WB_cost[[#This Row],[Тип поставки]],StatTbl[Join],StatTbl[Status])</f>
        <v>Игнорируем</v>
      </c>
    </row>
    <row r="4500" spans="4:15" x14ac:dyDescent="0.45">
      <c r="D4500" t="s">
        <v>354</v>
      </c>
      <c r="E4500" t="s">
        <v>28</v>
      </c>
      <c r="F4500" t="s">
        <v>6</v>
      </c>
      <c r="G4500" t="s">
        <v>210</v>
      </c>
      <c r="H4500" t="s">
        <v>210</v>
      </c>
      <c r="I4500" t="s">
        <v>346</v>
      </c>
      <c r="J4500" t="s">
        <v>347</v>
      </c>
      <c r="K4500" t="s">
        <v>230</v>
      </c>
      <c r="L4500" t="s">
        <v>230</v>
      </c>
      <c r="M4500" t="b">
        <v>0</v>
      </c>
      <c r="N4500" t="b">
        <v>0</v>
      </c>
      <c r="O4500" t="str">
        <f>_xlfn.XLOOKUP(WB_cost[[#This Row],[Склад]]&amp;WB_cost[[#This Row],[Тип поставки]],StatTbl[Join],StatTbl[Status])</f>
        <v>Игнорируем</v>
      </c>
    </row>
    <row r="4501" spans="4:15" x14ac:dyDescent="0.45">
      <c r="D4501" t="s">
        <v>357</v>
      </c>
      <c r="E4501" t="s">
        <v>28</v>
      </c>
      <c r="F4501" t="s">
        <v>6</v>
      </c>
      <c r="G4501" t="s">
        <v>210</v>
      </c>
      <c r="H4501" t="s">
        <v>210</v>
      </c>
      <c r="I4501" t="s">
        <v>346</v>
      </c>
      <c r="J4501" t="s">
        <v>347</v>
      </c>
      <c r="K4501" t="s">
        <v>230</v>
      </c>
      <c r="L4501" t="s">
        <v>230</v>
      </c>
      <c r="M4501" t="b">
        <v>0</v>
      </c>
      <c r="N4501" t="b">
        <v>0</v>
      </c>
      <c r="O4501" t="str">
        <f>_xlfn.XLOOKUP(WB_cost[[#This Row],[Склад]]&amp;WB_cost[[#This Row],[Тип поставки]],StatTbl[Join],StatTbl[Status])</f>
        <v>Игнорируем</v>
      </c>
    </row>
    <row r="4502" spans="4:15" x14ac:dyDescent="0.45">
      <c r="D4502" t="s">
        <v>358</v>
      </c>
      <c r="E4502" t="s">
        <v>28</v>
      </c>
      <c r="F4502" t="s">
        <v>6</v>
      </c>
      <c r="G4502" t="s">
        <v>210</v>
      </c>
      <c r="H4502" t="s">
        <v>210</v>
      </c>
      <c r="I4502" t="s">
        <v>346</v>
      </c>
      <c r="J4502" t="s">
        <v>347</v>
      </c>
      <c r="K4502" t="s">
        <v>230</v>
      </c>
      <c r="L4502" t="s">
        <v>230</v>
      </c>
      <c r="M4502" t="b">
        <v>0</v>
      </c>
      <c r="N4502" t="b">
        <v>0</v>
      </c>
      <c r="O4502" t="str">
        <f>_xlfn.XLOOKUP(WB_cost[[#This Row],[Склад]]&amp;WB_cost[[#This Row],[Тип поставки]],StatTbl[Join],StatTbl[Status])</f>
        <v>Игнорируем</v>
      </c>
    </row>
    <row r="4503" spans="4:15" x14ac:dyDescent="0.45">
      <c r="D4503" t="s">
        <v>359</v>
      </c>
      <c r="E4503" t="s">
        <v>28</v>
      </c>
      <c r="F4503" t="s">
        <v>6</v>
      </c>
      <c r="G4503" t="s">
        <v>210</v>
      </c>
      <c r="H4503" t="s">
        <v>210</v>
      </c>
      <c r="I4503" t="s">
        <v>346</v>
      </c>
      <c r="J4503" t="s">
        <v>347</v>
      </c>
      <c r="K4503" t="s">
        <v>230</v>
      </c>
      <c r="L4503" t="s">
        <v>230</v>
      </c>
      <c r="M4503" t="b">
        <v>0</v>
      </c>
      <c r="N4503" t="b">
        <v>0</v>
      </c>
      <c r="O4503" t="str">
        <f>_xlfn.XLOOKUP(WB_cost[[#This Row],[Склад]]&amp;WB_cost[[#This Row],[Тип поставки]],StatTbl[Join],StatTbl[Status])</f>
        <v>Игнорируем</v>
      </c>
    </row>
    <row r="4504" spans="4:15" x14ac:dyDescent="0.45">
      <c r="D4504" t="s">
        <v>260</v>
      </c>
      <c r="E4504" t="s">
        <v>42</v>
      </c>
      <c r="F4504" t="s">
        <v>107</v>
      </c>
      <c r="M4504" t="b">
        <v>1</v>
      </c>
      <c r="N4504" t="b">
        <v>1</v>
      </c>
      <c r="O4504" t="str">
        <f>_xlfn.XLOOKUP(WB_cost[[#This Row],[Склад]]&amp;WB_cost[[#This Row],[Тип поставки]],StatTbl[Join],StatTbl[Status])</f>
        <v>Игнорируем</v>
      </c>
    </row>
    <row r="4505" spans="4:15" x14ac:dyDescent="0.45">
      <c r="D4505" t="s">
        <v>261</v>
      </c>
      <c r="E4505" t="s">
        <v>42</v>
      </c>
      <c r="F4505" t="s">
        <v>107</v>
      </c>
      <c r="M4505" t="b">
        <v>1</v>
      </c>
      <c r="N4505" t="b">
        <v>1</v>
      </c>
      <c r="O4505" t="str">
        <f>_xlfn.XLOOKUP(WB_cost[[#This Row],[Склад]]&amp;WB_cost[[#This Row],[Тип поставки]],StatTbl[Join],StatTbl[Status])</f>
        <v>Игнорируем</v>
      </c>
    </row>
    <row r="4506" spans="4:15" x14ac:dyDescent="0.45">
      <c r="D4506" t="s">
        <v>262</v>
      </c>
      <c r="E4506" t="s">
        <v>42</v>
      </c>
      <c r="F4506" t="s">
        <v>107</v>
      </c>
      <c r="M4506" t="b">
        <v>1</v>
      </c>
      <c r="N4506" t="b">
        <v>1</v>
      </c>
      <c r="O4506" t="str">
        <f>_xlfn.XLOOKUP(WB_cost[[#This Row],[Склад]]&amp;WB_cost[[#This Row],[Тип поставки]],StatTbl[Join],StatTbl[Status])</f>
        <v>Игнорируем</v>
      </c>
    </row>
    <row r="4507" spans="4:15" x14ac:dyDescent="0.45">
      <c r="D4507" t="s">
        <v>263</v>
      </c>
      <c r="E4507" t="s">
        <v>42</v>
      </c>
      <c r="F4507" t="s">
        <v>107</v>
      </c>
      <c r="M4507" t="b">
        <v>1</v>
      </c>
      <c r="N4507" t="b">
        <v>1</v>
      </c>
      <c r="O4507" t="str">
        <f>_xlfn.XLOOKUP(WB_cost[[#This Row],[Склад]]&amp;WB_cost[[#This Row],[Тип поставки]],StatTbl[Join],StatTbl[Status])</f>
        <v>Игнорируем</v>
      </c>
    </row>
    <row r="4508" spans="4:15" x14ac:dyDescent="0.45">
      <c r="D4508" t="s">
        <v>264</v>
      </c>
      <c r="E4508" t="s">
        <v>42</v>
      </c>
      <c r="F4508" t="s">
        <v>107</v>
      </c>
      <c r="M4508" t="b">
        <v>1</v>
      </c>
      <c r="N4508" t="b">
        <v>1</v>
      </c>
      <c r="O4508" t="str">
        <f>_xlfn.XLOOKUP(WB_cost[[#This Row],[Склад]]&amp;WB_cost[[#This Row],[Тип поставки]],StatTbl[Join],StatTbl[Status])</f>
        <v>Игнорируем</v>
      </c>
    </row>
    <row r="4509" spans="4:15" x14ac:dyDescent="0.45">
      <c r="D4509" t="s">
        <v>285</v>
      </c>
      <c r="E4509" t="s">
        <v>42</v>
      </c>
      <c r="F4509" t="s">
        <v>107</v>
      </c>
      <c r="M4509" t="b">
        <v>1</v>
      </c>
      <c r="N4509" t="b">
        <v>1</v>
      </c>
      <c r="O4509" t="str">
        <f>_xlfn.XLOOKUP(WB_cost[[#This Row],[Склад]]&amp;WB_cost[[#This Row],[Тип поставки]],StatTbl[Join],StatTbl[Status])</f>
        <v>Игнорируем</v>
      </c>
    </row>
    <row r="4510" spans="4:15" x14ac:dyDescent="0.45">
      <c r="D4510" t="s">
        <v>286</v>
      </c>
      <c r="E4510" t="s">
        <v>42</v>
      </c>
      <c r="F4510" t="s">
        <v>107</v>
      </c>
      <c r="M4510" t="b">
        <v>1</v>
      </c>
      <c r="N4510" t="b">
        <v>1</v>
      </c>
      <c r="O4510" t="str">
        <f>_xlfn.XLOOKUP(WB_cost[[#This Row],[Склад]]&amp;WB_cost[[#This Row],[Тип поставки]],StatTbl[Join],StatTbl[Status])</f>
        <v>Игнорируем</v>
      </c>
    </row>
    <row r="4511" spans="4:15" x14ac:dyDescent="0.45">
      <c r="D4511" t="s">
        <v>287</v>
      </c>
      <c r="E4511" t="s">
        <v>42</v>
      </c>
      <c r="F4511" t="s">
        <v>107</v>
      </c>
      <c r="M4511" t="b">
        <v>1</v>
      </c>
      <c r="N4511" t="b">
        <v>1</v>
      </c>
      <c r="O4511" t="str">
        <f>_xlfn.XLOOKUP(WB_cost[[#This Row],[Склад]]&amp;WB_cost[[#This Row],[Тип поставки]],StatTbl[Join],StatTbl[Status])</f>
        <v>Игнорируем</v>
      </c>
    </row>
    <row r="4512" spans="4:15" x14ac:dyDescent="0.45">
      <c r="D4512" t="s">
        <v>288</v>
      </c>
      <c r="E4512" t="s">
        <v>42</v>
      </c>
      <c r="F4512" t="s">
        <v>107</v>
      </c>
      <c r="M4512" t="b">
        <v>1</v>
      </c>
      <c r="N4512" t="b">
        <v>1</v>
      </c>
      <c r="O4512" t="str">
        <f>_xlfn.XLOOKUP(WB_cost[[#This Row],[Склад]]&amp;WB_cost[[#This Row],[Тип поставки]],StatTbl[Join],StatTbl[Status])</f>
        <v>Игнорируем</v>
      </c>
    </row>
    <row r="4513" spans="4:15" x14ac:dyDescent="0.45">
      <c r="D4513" t="s">
        <v>289</v>
      </c>
      <c r="E4513" t="s">
        <v>42</v>
      </c>
      <c r="F4513" t="s">
        <v>107</v>
      </c>
      <c r="M4513" t="b">
        <v>1</v>
      </c>
      <c r="N4513" t="b">
        <v>1</v>
      </c>
      <c r="O4513" t="str">
        <f>_xlfn.XLOOKUP(WB_cost[[#This Row],[Склад]]&amp;WB_cost[[#This Row],[Тип поставки]],StatTbl[Join],StatTbl[Status])</f>
        <v>Игнорируем</v>
      </c>
    </row>
    <row r="4514" spans="4:15" x14ac:dyDescent="0.45">
      <c r="D4514" t="s">
        <v>353</v>
      </c>
      <c r="E4514" t="s">
        <v>42</v>
      </c>
      <c r="F4514" t="s">
        <v>107</v>
      </c>
      <c r="M4514" t="b">
        <v>1</v>
      </c>
      <c r="N4514" t="b">
        <v>1</v>
      </c>
      <c r="O4514" t="str">
        <f>_xlfn.XLOOKUP(WB_cost[[#This Row],[Склад]]&amp;WB_cost[[#This Row],[Тип поставки]],StatTbl[Join],StatTbl[Status])</f>
        <v>Игнорируем</v>
      </c>
    </row>
    <row r="4515" spans="4:15" x14ac:dyDescent="0.45">
      <c r="D4515" t="s">
        <v>354</v>
      </c>
      <c r="E4515" t="s">
        <v>42</v>
      </c>
      <c r="F4515" t="s">
        <v>107</v>
      </c>
      <c r="M4515" t="b">
        <v>1</v>
      </c>
      <c r="N4515" t="b">
        <v>1</v>
      </c>
      <c r="O4515" t="str">
        <f>_xlfn.XLOOKUP(WB_cost[[#This Row],[Склад]]&amp;WB_cost[[#This Row],[Тип поставки]],StatTbl[Join],StatTbl[Status])</f>
        <v>Игнорируем</v>
      </c>
    </row>
    <row r="4516" spans="4:15" x14ac:dyDescent="0.45">
      <c r="D4516" t="s">
        <v>357</v>
      </c>
      <c r="E4516" t="s">
        <v>42</v>
      </c>
      <c r="F4516" t="s">
        <v>107</v>
      </c>
      <c r="M4516" t="b">
        <v>1</v>
      </c>
      <c r="N4516" t="b">
        <v>1</v>
      </c>
      <c r="O4516" t="str">
        <f>_xlfn.XLOOKUP(WB_cost[[#This Row],[Склад]]&amp;WB_cost[[#This Row],[Тип поставки]],StatTbl[Join],StatTbl[Status])</f>
        <v>Игнорируем</v>
      </c>
    </row>
    <row r="4517" spans="4:15" x14ac:dyDescent="0.45">
      <c r="D4517" t="s">
        <v>358</v>
      </c>
      <c r="E4517" t="s">
        <v>42</v>
      </c>
      <c r="F4517" t="s">
        <v>107</v>
      </c>
      <c r="M4517" t="b">
        <v>1</v>
      </c>
      <c r="N4517" t="b">
        <v>1</v>
      </c>
      <c r="O4517" t="str">
        <f>_xlfn.XLOOKUP(WB_cost[[#This Row],[Склад]]&amp;WB_cost[[#This Row],[Тип поставки]],StatTbl[Join],StatTbl[Status])</f>
        <v>Игнорируем</v>
      </c>
    </row>
    <row r="4518" spans="4:15" x14ac:dyDescent="0.45">
      <c r="D4518" t="s">
        <v>359</v>
      </c>
      <c r="E4518" t="s">
        <v>42</v>
      </c>
      <c r="F4518" t="s">
        <v>107</v>
      </c>
      <c r="M4518" t="b">
        <v>1</v>
      </c>
      <c r="N4518" t="b">
        <v>1</v>
      </c>
      <c r="O4518" t="str">
        <f>_xlfn.XLOOKUP(WB_cost[[#This Row],[Склад]]&amp;WB_cost[[#This Row],[Тип поставки]],StatTbl[Join],StatTbl[Status])</f>
        <v>Игнорируем</v>
      </c>
    </row>
    <row r="4519" spans="4:15" x14ac:dyDescent="0.45">
      <c r="D4519" t="s">
        <v>260</v>
      </c>
      <c r="E4519" t="s">
        <v>42</v>
      </c>
      <c r="F4519" t="s">
        <v>108</v>
      </c>
      <c r="M4519" t="b">
        <v>0</v>
      </c>
      <c r="N4519" t="b">
        <v>1</v>
      </c>
      <c r="O4519" t="str">
        <f>_xlfn.XLOOKUP(WB_cost[[#This Row],[Склад]]&amp;WB_cost[[#This Row],[Тип поставки]],StatTbl[Join],StatTbl[Status])</f>
        <v>Игнорируем</v>
      </c>
    </row>
    <row r="4520" spans="4:15" x14ac:dyDescent="0.45">
      <c r="D4520" t="s">
        <v>261</v>
      </c>
      <c r="E4520" t="s">
        <v>42</v>
      </c>
      <c r="F4520" t="s">
        <v>108</v>
      </c>
      <c r="M4520" t="b">
        <v>0</v>
      </c>
      <c r="N4520" t="b">
        <v>1</v>
      </c>
      <c r="O4520" t="str">
        <f>_xlfn.XLOOKUP(WB_cost[[#This Row],[Склад]]&amp;WB_cost[[#This Row],[Тип поставки]],StatTbl[Join],StatTbl[Status])</f>
        <v>Игнорируем</v>
      </c>
    </row>
    <row r="4521" spans="4:15" x14ac:dyDescent="0.45">
      <c r="D4521" t="s">
        <v>262</v>
      </c>
      <c r="E4521" t="s">
        <v>42</v>
      </c>
      <c r="F4521" t="s">
        <v>108</v>
      </c>
      <c r="M4521" t="b">
        <v>0</v>
      </c>
      <c r="N4521" t="b">
        <v>1</v>
      </c>
      <c r="O4521" t="str">
        <f>_xlfn.XLOOKUP(WB_cost[[#This Row],[Склад]]&amp;WB_cost[[#This Row],[Тип поставки]],StatTbl[Join],StatTbl[Status])</f>
        <v>Игнорируем</v>
      </c>
    </row>
    <row r="4522" spans="4:15" x14ac:dyDescent="0.45">
      <c r="D4522" t="s">
        <v>263</v>
      </c>
      <c r="E4522" t="s">
        <v>42</v>
      </c>
      <c r="F4522" t="s">
        <v>108</v>
      </c>
      <c r="M4522" t="b">
        <v>0</v>
      </c>
      <c r="N4522" t="b">
        <v>1</v>
      </c>
      <c r="O4522" t="str">
        <f>_xlfn.XLOOKUP(WB_cost[[#This Row],[Склад]]&amp;WB_cost[[#This Row],[Тип поставки]],StatTbl[Join],StatTbl[Status])</f>
        <v>Игнорируем</v>
      </c>
    </row>
    <row r="4523" spans="4:15" x14ac:dyDescent="0.45">
      <c r="D4523" t="s">
        <v>264</v>
      </c>
      <c r="E4523" t="s">
        <v>42</v>
      </c>
      <c r="F4523" t="s">
        <v>108</v>
      </c>
      <c r="M4523" t="b">
        <v>0</v>
      </c>
      <c r="N4523" t="b">
        <v>1</v>
      </c>
      <c r="O4523" t="str">
        <f>_xlfn.XLOOKUP(WB_cost[[#This Row],[Склад]]&amp;WB_cost[[#This Row],[Тип поставки]],StatTbl[Join],StatTbl[Status])</f>
        <v>Игнорируем</v>
      </c>
    </row>
    <row r="4524" spans="4:15" x14ac:dyDescent="0.45">
      <c r="D4524" t="s">
        <v>285</v>
      </c>
      <c r="E4524" t="s">
        <v>42</v>
      </c>
      <c r="F4524" t="s">
        <v>108</v>
      </c>
      <c r="M4524" t="b">
        <v>0</v>
      </c>
      <c r="N4524" t="b">
        <v>1</v>
      </c>
      <c r="O4524" t="str">
        <f>_xlfn.XLOOKUP(WB_cost[[#This Row],[Склад]]&amp;WB_cost[[#This Row],[Тип поставки]],StatTbl[Join],StatTbl[Status])</f>
        <v>Игнорируем</v>
      </c>
    </row>
    <row r="4525" spans="4:15" x14ac:dyDescent="0.45">
      <c r="D4525" t="s">
        <v>286</v>
      </c>
      <c r="E4525" t="s">
        <v>42</v>
      </c>
      <c r="F4525" t="s">
        <v>108</v>
      </c>
      <c r="M4525" t="b">
        <v>0</v>
      </c>
      <c r="N4525" t="b">
        <v>1</v>
      </c>
      <c r="O4525" t="str">
        <f>_xlfn.XLOOKUP(WB_cost[[#This Row],[Склад]]&amp;WB_cost[[#This Row],[Тип поставки]],StatTbl[Join],StatTbl[Status])</f>
        <v>Игнорируем</v>
      </c>
    </row>
    <row r="4526" spans="4:15" x14ac:dyDescent="0.45">
      <c r="D4526" t="s">
        <v>287</v>
      </c>
      <c r="E4526" t="s">
        <v>42</v>
      </c>
      <c r="F4526" t="s">
        <v>108</v>
      </c>
      <c r="M4526" t="b">
        <v>0</v>
      </c>
      <c r="N4526" t="b">
        <v>1</v>
      </c>
      <c r="O4526" t="str">
        <f>_xlfn.XLOOKUP(WB_cost[[#This Row],[Склад]]&amp;WB_cost[[#This Row],[Тип поставки]],StatTbl[Join],StatTbl[Status])</f>
        <v>Игнорируем</v>
      </c>
    </row>
    <row r="4527" spans="4:15" x14ac:dyDescent="0.45">
      <c r="D4527" t="s">
        <v>288</v>
      </c>
      <c r="E4527" t="s">
        <v>42</v>
      </c>
      <c r="F4527" t="s">
        <v>108</v>
      </c>
      <c r="M4527" t="b">
        <v>0</v>
      </c>
      <c r="N4527" t="b">
        <v>1</v>
      </c>
      <c r="O4527" t="str">
        <f>_xlfn.XLOOKUP(WB_cost[[#This Row],[Склад]]&amp;WB_cost[[#This Row],[Тип поставки]],StatTbl[Join],StatTbl[Status])</f>
        <v>Игнорируем</v>
      </c>
    </row>
    <row r="4528" spans="4:15" x14ac:dyDescent="0.45">
      <c r="D4528" t="s">
        <v>289</v>
      </c>
      <c r="E4528" t="s">
        <v>42</v>
      </c>
      <c r="F4528" t="s">
        <v>108</v>
      </c>
      <c r="M4528" t="b">
        <v>0</v>
      </c>
      <c r="N4528" t="b">
        <v>1</v>
      </c>
      <c r="O4528" t="str">
        <f>_xlfn.XLOOKUP(WB_cost[[#This Row],[Склад]]&amp;WB_cost[[#This Row],[Тип поставки]],StatTbl[Join],StatTbl[Status])</f>
        <v>Игнорируем</v>
      </c>
    </row>
    <row r="4529" spans="4:15" x14ac:dyDescent="0.45">
      <c r="D4529" t="s">
        <v>353</v>
      </c>
      <c r="E4529" t="s">
        <v>42</v>
      </c>
      <c r="F4529" t="s">
        <v>108</v>
      </c>
      <c r="M4529" t="b">
        <v>0</v>
      </c>
      <c r="N4529" t="b">
        <v>1</v>
      </c>
      <c r="O4529" t="str">
        <f>_xlfn.XLOOKUP(WB_cost[[#This Row],[Склад]]&amp;WB_cost[[#This Row],[Тип поставки]],StatTbl[Join],StatTbl[Status])</f>
        <v>Игнорируем</v>
      </c>
    </row>
    <row r="4530" spans="4:15" x14ac:dyDescent="0.45">
      <c r="D4530" t="s">
        <v>354</v>
      </c>
      <c r="E4530" t="s">
        <v>42</v>
      </c>
      <c r="F4530" t="s">
        <v>108</v>
      </c>
      <c r="M4530" t="b">
        <v>0</v>
      </c>
      <c r="N4530" t="b">
        <v>1</v>
      </c>
      <c r="O4530" t="str">
        <f>_xlfn.XLOOKUP(WB_cost[[#This Row],[Склад]]&amp;WB_cost[[#This Row],[Тип поставки]],StatTbl[Join],StatTbl[Status])</f>
        <v>Игнорируем</v>
      </c>
    </row>
    <row r="4531" spans="4:15" x14ac:dyDescent="0.45">
      <c r="D4531" t="s">
        <v>357</v>
      </c>
      <c r="E4531" t="s">
        <v>42</v>
      </c>
      <c r="F4531" t="s">
        <v>108</v>
      </c>
      <c r="M4531" t="b">
        <v>0</v>
      </c>
      <c r="N4531" t="b">
        <v>1</v>
      </c>
      <c r="O4531" t="str">
        <f>_xlfn.XLOOKUP(WB_cost[[#This Row],[Склад]]&amp;WB_cost[[#This Row],[Тип поставки]],StatTbl[Join],StatTbl[Status])</f>
        <v>Игнорируем</v>
      </c>
    </row>
    <row r="4532" spans="4:15" x14ac:dyDescent="0.45">
      <c r="D4532" t="s">
        <v>358</v>
      </c>
      <c r="E4532" t="s">
        <v>42</v>
      </c>
      <c r="F4532" t="s">
        <v>108</v>
      </c>
      <c r="M4532" t="b">
        <v>0</v>
      </c>
      <c r="N4532" t="b">
        <v>1</v>
      </c>
      <c r="O4532" t="str">
        <f>_xlfn.XLOOKUP(WB_cost[[#This Row],[Склад]]&amp;WB_cost[[#This Row],[Тип поставки]],StatTbl[Join],StatTbl[Status])</f>
        <v>Игнорируем</v>
      </c>
    </row>
    <row r="4533" spans="4:15" x14ac:dyDescent="0.45">
      <c r="D4533" t="s">
        <v>359</v>
      </c>
      <c r="E4533" t="s">
        <v>42</v>
      </c>
      <c r="F4533" t="s">
        <v>108</v>
      </c>
      <c r="M4533" t="b">
        <v>0</v>
      </c>
      <c r="N4533" t="b">
        <v>1</v>
      </c>
      <c r="O4533" t="str">
        <f>_xlfn.XLOOKUP(WB_cost[[#This Row],[Склад]]&amp;WB_cost[[#This Row],[Тип поставки]],StatTbl[Join],StatTbl[Status])</f>
        <v>Игнорируем</v>
      </c>
    </row>
    <row r="4534" spans="4:15" x14ac:dyDescent="0.45">
      <c r="D4534" t="s">
        <v>260</v>
      </c>
      <c r="E4534" t="s">
        <v>42</v>
      </c>
      <c r="F4534" t="s">
        <v>6</v>
      </c>
      <c r="M4534" t="b">
        <v>0</v>
      </c>
      <c r="N4534" t="b">
        <v>1</v>
      </c>
      <c r="O4534" t="str">
        <f>_xlfn.XLOOKUP(WB_cost[[#This Row],[Склад]]&amp;WB_cost[[#This Row],[Тип поставки]],StatTbl[Join],StatTbl[Status])</f>
        <v>Игнорируем</v>
      </c>
    </row>
    <row r="4535" spans="4:15" x14ac:dyDescent="0.45">
      <c r="D4535" t="s">
        <v>261</v>
      </c>
      <c r="E4535" t="s">
        <v>42</v>
      </c>
      <c r="F4535" t="s">
        <v>6</v>
      </c>
      <c r="M4535" t="b">
        <v>0</v>
      </c>
      <c r="N4535" t="b">
        <v>1</v>
      </c>
      <c r="O4535" t="str">
        <f>_xlfn.XLOOKUP(WB_cost[[#This Row],[Склад]]&amp;WB_cost[[#This Row],[Тип поставки]],StatTbl[Join],StatTbl[Status])</f>
        <v>Игнорируем</v>
      </c>
    </row>
    <row r="4536" spans="4:15" x14ac:dyDescent="0.45">
      <c r="D4536" t="s">
        <v>262</v>
      </c>
      <c r="E4536" t="s">
        <v>42</v>
      </c>
      <c r="F4536" t="s">
        <v>6</v>
      </c>
      <c r="M4536" t="b">
        <v>0</v>
      </c>
      <c r="N4536" t="b">
        <v>1</v>
      </c>
      <c r="O4536" t="str">
        <f>_xlfn.XLOOKUP(WB_cost[[#This Row],[Склад]]&amp;WB_cost[[#This Row],[Тип поставки]],StatTbl[Join],StatTbl[Status])</f>
        <v>Игнорируем</v>
      </c>
    </row>
    <row r="4537" spans="4:15" x14ac:dyDescent="0.45">
      <c r="D4537" t="s">
        <v>263</v>
      </c>
      <c r="E4537" t="s">
        <v>42</v>
      </c>
      <c r="F4537" t="s">
        <v>6</v>
      </c>
      <c r="M4537" t="b">
        <v>0</v>
      </c>
      <c r="N4537" t="b">
        <v>1</v>
      </c>
      <c r="O4537" t="str">
        <f>_xlfn.XLOOKUP(WB_cost[[#This Row],[Склад]]&amp;WB_cost[[#This Row],[Тип поставки]],StatTbl[Join],StatTbl[Status])</f>
        <v>Игнорируем</v>
      </c>
    </row>
    <row r="4538" spans="4:15" x14ac:dyDescent="0.45">
      <c r="D4538" t="s">
        <v>264</v>
      </c>
      <c r="E4538" t="s">
        <v>42</v>
      </c>
      <c r="F4538" t="s">
        <v>6</v>
      </c>
      <c r="M4538" t="b">
        <v>0</v>
      </c>
      <c r="N4538" t="b">
        <v>1</v>
      </c>
      <c r="O4538" t="str">
        <f>_xlfn.XLOOKUP(WB_cost[[#This Row],[Склад]]&amp;WB_cost[[#This Row],[Тип поставки]],StatTbl[Join],StatTbl[Status])</f>
        <v>Игнорируем</v>
      </c>
    </row>
    <row r="4539" spans="4:15" x14ac:dyDescent="0.45">
      <c r="D4539" t="s">
        <v>285</v>
      </c>
      <c r="E4539" t="s">
        <v>42</v>
      </c>
      <c r="F4539" t="s">
        <v>6</v>
      </c>
      <c r="M4539" t="b">
        <v>0</v>
      </c>
      <c r="N4539" t="b">
        <v>1</v>
      </c>
      <c r="O4539" t="str">
        <f>_xlfn.XLOOKUP(WB_cost[[#This Row],[Склад]]&amp;WB_cost[[#This Row],[Тип поставки]],StatTbl[Join],StatTbl[Status])</f>
        <v>Игнорируем</v>
      </c>
    </row>
    <row r="4540" spans="4:15" x14ac:dyDescent="0.45">
      <c r="D4540" t="s">
        <v>286</v>
      </c>
      <c r="E4540" t="s">
        <v>42</v>
      </c>
      <c r="F4540" t="s">
        <v>6</v>
      </c>
      <c r="M4540" t="b">
        <v>0</v>
      </c>
      <c r="N4540" t="b">
        <v>1</v>
      </c>
      <c r="O4540" t="str">
        <f>_xlfn.XLOOKUP(WB_cost[[#This Row],[Склад]]&amp;WB_cost[[#This Row],[Тип поставки]],StatTbl[Join],StatTbl[Status])</f>
        <v>Игнорируем</v>
      </c>
    </row>
    <row r="4541" spans="4:15" x14ac:dyDescent="0.45">
      <c r="D4541" t="s">
        <v>287</v>
      </c>
      <c r="E4541" t="s">
        <v>42</v>
      </c>
      <c r="F4541" t="s">
        <v>6</v>
      </c>
      <c r="M4541" t="b">
        <v>0</v>
      </c>
      <c r="N4541" t="b">
        <v>1</v>
      </c>
      <c r="O4541" t="str">
        <f>_xlfn.XLOOKUP(WB_cost[[#This Row],[Склад]]&amp;WB_cost[[#This Row],[Тип поставки]],StatTbl[Join],StatTbl[Status])</f>
        <v>Игнорируем</v>
      </c>
    </row>
    <row r="4542" spans="4:15" x14ac:dyDescent="0.45">
      <c r="D4542" t="s">
        <v>288</v>
      </c>
      <c r="E4542" t="s">
        <v>42</v>
      </c>
      <c r="F4542" t="s">
        <v>6</v>
      </c>
      <c r="M4542" t="b">
        <v>0</v>
      </c>
      <c r="N4542" t="b">
        <v>1</v>
      </c>
      <c r="O4542" t="str">
        <f>_xlfn.XLOOKUP(WB_cost[[#This Row],[Склад]]&amp;WB_cost[[#This Row],[Тип поставки]],StatTbl[Join],StatTbl[Status])</f>
        <v>Игнорируем</v>
      </c>
    </row>
    <row r="4543" spans="4:15" x14ac:dyDescent="0.45">
      <c r="D4543" t="s">
        <v>289</v>
      </c>
      <c r="E4543" t="s">
        <v>42</v>
      </c>
      <c r="F4543" t="s">
        <v>6</v>
      </c>
      <c r="M4543" t="b">
        <v>0</v>
      </c>
      <c r="N4543" t="b">
        <v>1</v>
      </c>
      <c r="O4543" t="str">
        <f>_xlfn.XLOOKUP(WB_cost[[#This Row],[Склад]]&amp;WB_cost[[#This Row],[Тип поставки]],StatTbl[Join],StatTbl[Status])</f>
        <v>Игнорируем</v>
      </c>
    </row>
    <row r="4544" spans="4:15" x14ac:dyDescent="0.45">
      <c r="D4544" t="s">
        <v>353</v>
      </c>
      <c r="E4544" t="s">
        <v>42</v>
      </c>
      <c r="F4544" t="s">
        <v>6</v>
      </c>
      <c r="M4544" t="b">
        <v>0</v>
      </c>
      <c r="N4544" t="b">
        <v>1</v>
      </c>
      <c r="O4544" t="str">
        <f>_xlfn.XLOOKUP(WB_cost[[#This Row],[Склад]]&amp;WB_cost[[#This Row],[Тип поставки]],StatTbl[Join],StatTbl[Status])</f>
        <v>Игнорируем</v>
      </c>
    </row>
    <row r="4545" spans="4:15" x14ac:dyDescent="0.45">
      <c r="D4545" t="s">
        <v>354</v>
      </c>
      <c r="E4545" t="s">
        <v>42</v>
      </c>
      <c r="F4545" t="s">
        <v>6</v>
      </c>
      <c r="M4545" t="b">
        <v>0</v>
      </c>
      <c r="N4545" t="b">
        <v>1</v>
      </c>
      <c r="O4545" t="str">
        <f>_xlfn.XLOOKUP(WB_cost[[#This Row],[Склад]]&amp;WB_cost[[#This Row],[Тип поставки]],StatTbl[Join],StatTbl[Status])</f>
        <v>Игнорируем</v>
      </c>
    </row>
    <row r="4546" spans="4:15" x14ac:dyDescent="0.45">
      <c r="D4546" t="s">
        <v>357</v>
      </c>
      <c r="E4546" t="s">
        <v>42</v>
      </c>
      <c r="F4546" t="s">
        <v>6</v>
      </c>
      <c r="M4546" t="b">
        <v>0</v>
      </c>
      <c r="N4546" t="b">
        <v>1</v>
      </c>
      <c r="O4546" t="str">
        <f>_xlfn.XLOOKUP(WB_cost[[#This Row],[Склад]]&amp;WB_cost[[#This Row],[Тип поставки]],StatTbl[Join],StatTbl[Status])</f>
        <v>Игнорируем</v>
      </c>
    </row>
    <row r="4547" spans="4:15" x14ac:dyDescent="0.45">
      <c r="D4547" t="s">
        <v>358</v>
      </c>
      <c r="E4547" t="s">
        <v>42</v>
      </c>
      <c r="F4547" t="s">
        <v>6</v>
      </c>
      <c r="M4547" t="b">
        <v>0</v>
      </c>
      <c r="N4547" t="b">
        <v>1</v>
      </c>
      <c r="O4547" t="str">
        <f>_xlfn.XLOOKUP(WB_cost[[#This Row],[Склад]]&amp;WB_cost[[#This Row],[Тип поставки]],StatTbl[Join],StatTbl[Status])</f>
        <v>Игнорируем</v>
      </c>
    </row>
    <row r="4548" spans="4:15" x14ac:dyDescent="0.45">
      <c r="D4548" t="s">
        <v>359</v>
      </c>
      <c r="E4548" t="s">
        <v>42</v>
      </c>
      <c r="F4548" t="s">
        <v>6</v>
      </c>
      <c r="M4548" t="b">
        <v>0</v>
      </c>
      <c r="N4548" t="b">
        <v>1</v>
      </c>
      <c r="O4548" t="str">
        <f>_xlfn.XLOOKUP(WB_cost[[#This Row],[Склад]]&amp;WB_cost[[#This Row],[Тип поставки]],StatTbl[Join],StatTbl[Status])</f>
        <v>Игнорируем</v>
      </c>
    </row>
    <row r="4549" spans="4:15" x14ac:dyDescent="0.45">
      <c r="D4549" t="s">
        <v>260</v>
      </c>
      <c r="E4549" t="s">
        <v>101</v>
      </c>
      <c r="F4549" t="s">
        <v>107</v>
      </c>
      <c r="G4549" t="s">
        <v>197</v>
      </c>
      <c r="H4549" t="s">
        <v>197</v>
      </c>
      <c r="I4549" t="s">
        <v>304</v>
      </c>
      <c r="J4549" t="s">
        <v>305</v>
      </c>
      <c r="K4549" t="s">
        <v>253</v>
      </c>
      <c r="L4549" t="s">
        <v>253</v>
      </c>
      <c r="M4549" t="b">
        <v>1</v>
      </c>
      <c r="N4549" t="b">
        <v>0</v>
      </c>
      <c r="O4549" t="str">
        <f>_xlfn.XLOOKUP(WB_cost[[#This Row],[Склад]]&amp;WB_cost[[#This Row],[Тип поставки]],StatTbl[Join],StatTbl[Status])</f>
        <v>Ищем</v>
      </c>
    </row>
    <row r="4550" spans="4:15" x14ac:dyDescent="0.45">
      <c r="D4550" t="s">
        <v>261</v>
      </c>
      <c r="E4550" t="s">
        <v>101</v>
      </c>
      <c r="F4550" t="s">
        <v>107</v>
      </c>
      <c r="G4550" t="s">
        <v>197</v>
      </c>
      <c r="H4550" t="s">
        <v>197</v>
      </c>
      <c r="I4550" t="s">
        <v>304</v>
      </c>
      <c r="J4550" t="s">
        <v>305</v>
      </c>
      <c r="K4550" t="s">
        <v>253</v>
      </c>
      <c r="L4550" t="s">
        <v>253</v>
      </c>
      <c r="M4550" t="b">
        <v>1</v>
      </c>
      <c r="N4550" t="b">
        <v>0</v>
      </c>
      <c r="O4550" t="str">
        <f>_xlfn.XLOOKUP(WB_cost[[#This Row],[Склад]]&amp;WB_cost[[#This Row],[Тип поставки]],StatTbl[Join],StatTbl[Status])</f>
        <v>Ищем</v>
      </c>
    </row>
    <row r="4551" spans="4:15" x14ac:dyDescent="0.45">
      <c r="D4551" t="s">
        <v>262</v>
      </c>
      <c r="E4551" t="s">
        <v>101</v>
      </c>
      <c r="F4551" t="s">
        <v>107</v>
      </c>
      <c r="G4551" t="s">
        <v>197</v>
      </c>
      <c r="H4551" t="s">
        <v>197</v>
      </c>
      <c r="I4551" t="s">
        <v>304</v>
      </c>
      <c r="J4551" t="s">
        <v>305</v>
      </c>
      <c r="K4551" t="s">
        <v>253</v>
      </c>
      <c r="L4551" t="s">
        <v>253</v>
      </c>
      <c r="M4551" t="b">
        <v>1</v>
      </c>
      <c r="N4551" t="b">
        <v>0</v>
      </c>
      <c r="O4551" t="str">
        <f>_xlfn.XLOOKUP(WB_cost[[#This Row],[Склад]]&amp;WB_cost[[#This Row],[Тип поставки]],StatTbl[Join],StatTbl[Status])</f>
        <v>Ищем</v>
      </c>
    </row>
    <row r="4552" spans="4:15" x14ac:dyDescent="0.45">
      <c r="D4552" t="s">
        <v>263</v>
      </c>
      <c r="E4552" t="s">
        <v>101</v>
      </c>
      <c r="F4552" t="s">
        <v>107</v>
      </c>
      <c r="G4552" t="s">
        <v>197</v>
      </c>
      <c r="H4552" t="s">
        <v>197</v>
      </c>
      <c r="I4552" t="s">
        <v>304</v>
      </c>
      <c r="J4552" t="s">
        <v>305</v>
      </c>
      <c r="K4552" t="s">
        <v>253</v>
      </c>
      <c r="L4552" t="s">
        <v>253</v>
      </c>
      <c r="M4552" t="b">
        <v>1</v>
      </c>
      <c r="N4552" t="b">
        <v>0</v>
      </c>
      <c r="O4552" t="str">
        <f>_xlfn.XLOOKUP(WB_cost[[#This Row],[Склад]]&amp;WB_cost[[#This Row],[Тип поставки]],StatTbl[Join],StatTbl[Status])</f>
        <v>Ищем</v>
      </c>
    </row>
    <row r="4553" spans="4:15" x14ac:dyDescent="0.45">
      <c r="D4553" t="s">
        <v>264</v>
      </c>
      <c r="E4553" t="s">
        <v>101</v>
      </c>
      <c r="F4553" t="s">
        <v>107</v>
      </c>
      <c r="G4553" t="s">
        <v>197</v>
      </c>
      <c r="H4553" t="s">
        <v>197</v>
      </c>
      <c r="I4553" t="s">
        <v>304</v>
      </c>
      <c r="J4553" t="s">
        <v>305</v>
      </c>
      <c r="K4553" t="s">
        <v>253</v>
      </c>
      <c r="L4553" t="s">
        <v>253</v>
      </c>
      <c r="M4553" t="b">
        <v>1</v>
      </c>
      <c r="N4553" t="b">
        <v>0</v>
      </c>
      <c r="O4553" t="str">
        <f>_xlfn.XLOOKUP(WB_cost[[#This Row],[Склад]]&amp;WB_cost[[#This Row],[Тип поставки]],StatTbl[Join],StatTbl[Status])</f>
        <v>Ищем</v>
      </c>
    </row>
    <row r="4554" spans="4:15" x14ac:dyDescent="0.45">
      <c r="D4554" t="s">
        <v>285</v>
      </c>
      <c r="E4554" t="s">
        <v>101</v>
      </c>
      <c r="F4554" t="s">
        <v>107</v>
      </c>
      <c r="G4554" t="s">
        <v>197</v>
      </c>
      <c r="H4554" t="s">
        <v>197</v>
      </c>
      <c r="I4554" t="s">
        <v>304</v>
      </c>
      <c r="J4554" t="s">
        <v>305</v>
      </c>
      <c r="K4554" t="s">
        <v>253</v>
      </c>
      <c r="L4554" t="s">
        <v>253</v>
      </c>
      <c r="M4554" t="b">
        <v>1</v>
      </c>
      <c r="N4554" t="b">
        <v>0</v>
      </c>
      <c r="O4554" t="str">
        <f>_xlfn.XLOOKUP(WB_cost[[#This Row],[Склад]]&amp;WB_cost[[#This Row],[Тип поставки]],StatTbl[Join],StatTbl[Status])</f>
        <v>Ищем</v>
      </c>
    </row>
    <row r="4555" spans="4:15" x14ac:dyDescent="0.45">
      <c r="D4555" t="s">
        <v>286</v>
      </c>
      <c r="E4555" t="s">
        <v>101</v>
      </c>
      <c r="F4555" t="s">
        <v>107</v>
      </c>
      <c r="G4555" t="s">
        <v>197</v>
      </c>
      <c r="H4555" t="s">
        <v>197</v>
      </c>
      <c r="I4555" t="s">
        <v>304</v>
      </c>
      <c r="J4555" t="s">
        <v>305</v>
      </c>
      <c r="K4555" t="s">
        <v>253</v>
      </c>
      <c r="L4555" t="s">
        <v>253</v>
      </c>
      <c r="M4555" t="b">
        <v>1</v>
      </c>
      <c r="N4555" t="b">
        <v>0</v>
      </c>
      <c r="O4555" t="str">
        <f>_xlfn.XLOOKUP(WB_cost[[#This Row],[Склад]]&amp;WB_cost[[#This Row],[Тип поставки]],StatTbl[Join],StatTbl[Status])</f>
        <v>Ищем</v>
      </c>
    </row>
    <row r="4556" spans="4:15" x14ac:dyDescent="0.45">
      <c r="D4556" t="s">
        <v>287</v>
      </c>
      <c r="E4556" t="s">
        <v>101</v>
      </c>
      <c r="F4556" t="s">
        <v>107</v>
      </c>
      <c r="G4556" t="s">
        <v>197</v>
      </c>
      <c r="H4556" t="s">
        <v>197</v>
      </c>
      <c r="I4556" t="s">
        <v>304</v>
      </c>
      <c r="J4556" t="s">
        <v>305</v>
      </c>
      <c r="K4556" t="s">
        <v>253</v>
      </c>
      <c r="L4556" t="s">
        <v>253</v>
      </c>
      <c r="M4556" t="b">
        <v>1</v>
      </c>
      <c r="N4556" t="b">
        <v>0</v>
      </c>
      <c r="O4556" t="str">
        <f>_xlfn.XLOOKUP(WB_cost[[#This Row],[Склад]]&amp;WB_cost[[#This Row],[Тип поставки]],StatTbl[Join],StatTbl[Status])</f>
        <v>Ищем</v>
      </c>
    </row>
    <row r="4557" spans="4:15" x14ac:dyDescent="0.45">
      <c r="D4557" t="s">
        <v>288</v>
      </c>
      <c r="E4557" t="s">
        <v>101</v>
      </c>
      <c r="F4557" t="s">
        <v>107</v>
      </c>
      <c r="G4557" t="s">
        <v>197</v>
      </c>
      <c r="H4557" t="s">
        <v>197</v>
      </c>
      <c r="I4557" t="s">
        <v>304</v>
      </c>
      <c r="J4557" t="s">
        <v>305</v>
      </c>
      <c r="K4557" t="s">
        <v>253</v>
      </c>
      <c r="L4557" t="s">
        <v>253</v>
      </c>
      <c r="M4557" t="b">
        <v>1</v>
      </c>
      <c r="N4557" t="b">
        <v>0</v>
      </c>
      <c r="O4557" t="str">
        <f>_xlfn.XLOOKUP(WB_cost[[#This Row],[Склад]]&amp;WB_cost[[#This Row],[Тип поставки]],StatTbl[Join],StatTbl[Status])</f>
        <v>Ищем</v>
      </c>
    </row>
    <row r="4558" spans="4:15" x14ac:dyDescent="0.45">
      <c r="D4558" t="s">
        <v>289</v>
      </c>
      <c r="E4558" t="s">
        <v>101</v>
      </c>
      <c r="F4558" t="s">
        <v>107</v>
      </c>
      <c r="G4558" t="s">
        <v>197</v>
      </c>
      <c r="H4558" t="s">
        <v>197</v>
      </c>
      <c r="I4558" t="s">
        <v>304</v>
      </c>
      <c r="J4558" t="s">
        <v>305</v>
      </c>
      <c r="K4558" t="s">
        <v>253</v>
      </c>
      <c r="L4558" t="s">
        <v>253</v>
      </c>
      <c r="M4558" t="b">
        <v>1</v>
      </c>
      <c r="N4558" t="b">
        <v>0</v>
      </c>
      <c r="O4558" t="str">
        <f>_xlfn.XLOOKUP(WB_cost[[#This Row],[Склад]]&amp;WB_cost[[#This Row],[Тип поставки]],StatTbl[Join],StatTbl[Status])</f>
        <v>Ищем</v>
      </c>
    </row>
    <row r="4559" spans="4:15" x14ac:dyDescent="0.45">
      <c r="D4559" t="s">
        <v>353</v>
      </c>
      <c r="E4559" t="s">
        <v>101</v>
      </c>
      <c r="F4559" t="s">
        <v>107</v>
      </c>
      <c r="G4559" t="s">
        <v>197</v>
      </c>
      <c r="H4559" t="s">
        <v>197</v>
      </c>
      <c r="I4559" t="s">
        <v>304</v>
      </c>
      <c r="J4559" t="s">
        <v>305</v>
      </c>
      <c r="K4559" t="s">
        <v>253</v>
      </c>
      <c r="L4559" t="s">
        <v>253</v>
      </c>
      <c r="M4559" t="b">
        <v>1</v>
      </c>
      <c r="N4559" t="b">
        <v>0</v>
      </c>
      <c r="O4559" t="str">
        <f>_xlfn.XLOOKUP(WB_cost[[#This Row],[Склад]]&amp;WB_cost[[#This Row],[Тип поставки]],StatTbl[Join],StatTbl[Status])</f>
        <v>Ищем</v>
      </c>
    </row>
    <row r="4560" spans="4:15" x14ac:dyDescent="0.45">
      <c r="D4560" t="s">
        <v>354</v>
      </c>
      <c r="E4560" t="s">
        <v>101</v>
      </c>
      <c r="F4560" t="s">
        <v>107</v>
      </c>
      <c r="G4560" t="s">
        <v>197</v>
      </c>
      <c r="H4560" t="s">
        <v>197</v>
      </c>
      <c r="I4560" t="s">
        <v>304</v>
      </c>
      <c r="J4560" t="s">
        <v>305</v>
      </c>
      <c r="K4560" t="s">
        <v>253</v>
      </c>
      <c r="L4560" t="s">
        <v>253</v>
      </c>
      <c r="M4560" t="b">
        <v>1</v>
      </c>
      <c r="N4560" t="b">
        <v>0</v>
      </c>
      <c r="O4560" t="str">
        <f>_xlfn.XLOOKUP(WB_cost[[#This Row],[Склад]]&amp;WB_cost[[#This Row],[Тип поставки]],StatTbl[Join],StatTbl[Status])</f>
        <v>Ищем</v>
      </c>
    </row>
    <row r="4561" spans="4:15" x14ac:dyDescent="0.45">
      <c r="D4561" t="s">
        <v>357</v>
      </c>
      <c r="E4561" t="s">
        <v>101</v>
      </c>
      <c r="F4561" t="s">
        <v>107</v>
      </c>
      <c r="G4561" t="s">
        <v>197</v>
      </c>
      <c r="H4561" t="s">
        <v>197</v>
      </c>
      <c r="I4561" t="s">
        <v>304</v>
      </c>
      <c r="J4561" t="s">
        <v>305</v>
      </c>
      <c r="K4561" t="s">
        <v>253</v>
      </c>
      <c r="L4561" t="s">
        <v>253</v>
      </c>
      <c r="M4561" t="b">
        <v>1</v>
      </c>
      <c r="N4561" t="b">
        <v>0</v>
      </c>
      <c r="O4561" t="str">
        <f>_xlfn.XLOOKUP(WB_cost[[#This Row],[Склад]]&amp;WB_cost[[#This Row],[Тип поставки]],StatTbl[Join],StatTbl[Status])</f>
        <v>Ищем</v>
      </c>
    </row>
    <row r="4562" spans="4:15" x14ac:dyDescent="0.45">
      <c r="D4562" t="s">
        <v>358</v>
      </c>
      <c r="E4562" t="s">
        <v>101</v>
      </c>
      <c r="F4562" t="s">
        <v>107</v>
      </c>
      <c r="G4562" t="s">
        <v>197</v>
      </c>
      <c r="H4562" t="s">
        <v>197</v>
      </c>
      <c r="I4562" t="s">
        <v>304</v>
      </c>
      <c r="J4562" t="s">
        <v>305</v>
      </c>
      <c r="K4562" t="s">
        <v>253</v>
      </c>
      <c r="L4562" t="s">
        <v>253</v>
      </c>
      <c r="M4562" t="b">
        <v>1</v>
      </c>
      <c r="N4562" t="b">
        <v>0</v>
      </c>
      <c r="O4562" t="str">
        <f>_xlfn.XLOOKUP(WB_cost[[#This Row],[Склад]]&amp;WB_cost[[#This Row],[Тип поставки]],StatTbl[Join],StatTbl[Status])</f>
        <v>Ищем</v>
      </c>
    </row>
    <row r="4563" spans="4:15" x14ac:dyDescent="0.45">
      <c r="D4563" t="s">
        <v>359</v>
      </c>
      <c r="E4563" t="s">
        <v>101</v>
      </c>
      <c r="F4563" t="s">
        <v>107</v>
      </c>
      <c r="G4563" t="s">
        <v>197</v>
      </c>
      <c r="H4563" t="s">
        <v>197</v>
      </c>
      <c r="I4563" t="s">
        <v>304</v>
      </c>
      <c r="J4563" t="s">
        <v>305</v>
      </c>
      <c r="K4563" t="s">
        <v>253</v>
      </c>
      <c r="L4563" t="s">
        <v>253</v>
      </c>
      <c r="M4563" t="b">
        <v>1</v>
      </c>
      <c r="N4563" t="b">
        <v>0</v>
      </c>
      <c r="O4563" t="str">
        <f>_xlfn.XLOOKUP(WB_cost[[#This Row],[Склад]]&amp;WB_cost[[#This Row],[Тип поставки]],StatTbl[Join],StatTbl[Status])</f>
        <v>Ищем</v>
      </c>
    </row>
    <row r="4564" spans="4:15" x14ac:dyDescent="0.45">
      <c r="D4564" t="s">
        <v>260</v>
      </c>
      <c r="E4564" t="s">
        <v>101</v>
      </c>
      <c r="F4564" t="s">
        <v>108</v>
      </c>
      <c r="G4564" t="s">
        <v>222</v>
      </c>
      <c r="H4564" t="s">
        <v>222</v>
      </c>
      <c r="I4564" t="s">
        <v>350</v>
      </c>
      <c r="J4564" t="s">
        <v>351</v>
      </c>
      <c r="K4564" t="s">
        <v>254</v>
      </c>
      <c r="M4564" t="b">
        <v>1</v>
      </c>
      <c r="N4564" t="b">
        <v>0</v>
      </c>
      <c r="O4564" t="str">
        <f>_xlfn.XLOOKUP(WB_cost[[#This Row],[Склад]]&amp;WB_cost[[#This Row],[Тип поставки]],StatTbl[Join],StatTbl[Status])</f>
        <v>Игнорируем</v>
      </c>
    </row>
    <row r="4565" spans="4:15" x14ac:dyDescent="0.45">
      <c r="D4565" t="s">
        <v>261</v>
      </c>
      <c r="E4565" t="s">
        <v>101</v>
      </c>
      <c r="F4565" t="s">
        <v>108</v>
      </c>
      <c r="G4565" t="s">
        <v>222</v>
      </c>
      <c r="H4565" t="s">
        <v>222</v>
      </c>
      <c r="I4565" t="s">
        <v>350</v>
      </c>
      <c r="J4565" t="s">
        <v>351</v>
      </c>
      <c r="K4565" t="s">
        <v>254</v>
      </c>
      <c r="M4565" t="b">
        <v>1</v>
      </c>
      <c r="N4565" t="b">
        <v>0</v>
      </c>
      <c r="O4565" t="str">
        <f>_xlfn.XLOOKUP(WB_cost[[#This Row],[Склад]]&amp;WB_cost[[#This Row],[Тип поставки]],StatTbl[Join],StatTbl[Status])</f>
        <v>Игнорируем</v>
      </c>
    </row>
    <row r="4566" spans="4:15" x14ac:dyDescent="0.45">
      <c r="D4566" t="s">
        <v>262</v>
      </c>
      <c r="E4566" t="s">
        <v>101</v>
      </c>
      <c r="F4566" t="s">
        <v>108</v>
      </c>
      <c r="G4566" t="s">
        <v>222</v>
      </c>
      <c r="H4566" t="s">
        <v>222</v>
      </c>
      <c r="I4566" t="s">
        <v>350</v>
      </c>
      <c r="J4566" t="s">
        <v>351</v>
      </c>
      <c r="K4566" t="s">
        <v>254</v>
      </c>
      <c r="M4566" t="b">
        <v>1</v>
      </c>
      <c r="N4566" t="b">
        <v>0</v>
      </c>
      <c r="O4566" t="str">
        <f>_xlfn.XLOOKUP(WB_cost[[#This Row],[Склад]]&amp;WB_cost[[#This Row],[Тип поставки]],StatTbl[Join],StatTbl[Status])</f>
        <v>Игнорируем</v>
      </c>
    </row>
    <row r="4567" spans="4:15" x14ac:dyDescent="0.45">
      <c r="D4567" t="s">
        <v>263</v>
      </c>
      <c r="E4567" t="s">
        <v>101</v>
      </c>
      <c r="F4567" t="s">
        <v>108</v>
      </c>
      <c r="G4567" t="s">
        <v>222</v>
      </c>
      <c r="H4567" t="s">
        <v>222</v>
      </c>
      <c r="I4567" t="s">
        <v>350</v>
      </c>
      <c r="J4567" t="s">
        <v>351</v>
      </c>
      <c r="K4567" t="s">
        <v>254</v>
      </c>
      <c r="M4567" t="b">
        <v>1</v>
      </c>
      <c r="N4567" t="b">
        <v>0</v>
      </c>
      <c r="O4567" t="str">
        <f>_xlfn.XLOOKUP(WB_cost[[#This Row],[Склад]]&amp;WB_cost[[#This Row],[Тип поставки]],StatTbl[Join],StatTbl[Status])</f>
        <v>Игнорируем</v>
      </c>
    </row>
    <row r="4568" spans="4:15" x14ac:dyDescent="0.45">
      <c r="D4568" t="s">
        <v>264</v>
      </c>
      <c r="E4568" t="s">
        <v>101</v>
      </c>
      <c r="F4568" t="s">
        <v>108</v>
      </c>
      <c r="G4568" t="s">
        <v>222</v>
      </c>
      <c r="H4568" t="s">
        <v>222</v>
      </c>
      <c r="I4568" t="s">
        <v>350</v>
      </c>
      <c r="J4568" t="s">
        <v>351</v>
      </c>
      <c r="K4568" t="s">
        <v>254</v>
      </c>
      <c r="M4568" t="b">
        <v>1</v>
      </c>
      <c r="N4568" t="b">
        <v>0</v>
      </c>
      <c r="O4568" t="str">
        <f>_xlfn.XLOOKUP(WB_cost[[#This Row],[Склад]]&amp;WB_cost[[#This Row],[Тип поставки]],StatTbl[Join],StatTbl[Status])</f>
        <v>Игнорируем</v>
      </c>
    </row>
    <row r="4569" spans="4:15" x14ac:dyDescent="0.45">
      <c r="D4569" t="s">
        <v>285</v>
      </c>
      <c r="E4569" t="s">
        <v>101</v>
      </c>
      <c r="F4569" t="s">
        <v>108</v>
      </c>
      <c r="G4569" t="s">
        <v>222</v>
      </c>
      <c r="H4569" t="s">
        <v>222</v>
      </c>
      <c r="I4569" t="s">
        <v>350</v>
      </c>
      <c r="J4569" t="s">
        <v>351</v>
      </c>
      <c r="K4569" t="s">
        <v>254</v>
      </c>
      <c r="M4569" t="b">
        <v>1</v>
      </c>
      <c r="N4569" t="b">
        <v>0</v>
      </c>
      <c r="O4569" t="str">
        <f>_xlfn.XLOOKUP(WB_cost[[#This Row],[Склад]]&amp;WB_cost[[#This Row],[Тип поставки]],StatTbl[Join],StatTbl[Status])</f>
        <v>Игнорируем</v>
      </c>
    </row>
    <row r="4570" spans="4:15" x14ac:dyDescent="0.45">
      <c r="D4570" t="s">
        <v>286</v>
      </c>
      <c r="E4570" t="s">
        <v>101</v>
      </c>
      <c r="F4570" t="s">
        <v>108</v>
      </c>
      <c r="G4570" t="s">
        <v>222</v>
      </c>
      <c r="H4570" t="s">
        <v>222</v>
      </c>
      <c r="I4570" t="s">
        <v>350</v>
      </c>
      <c r="J4570" t="s">
        <v>351</v>
      </c>
      <c r="K4570" t="s">
        <v>254</v>
      </c>
      <c r="M4570" t="b">
        <v>1</v>
      </c>
      <c r="N4570" t="b">
        <v>0</v>
      </c>
      <c r="O4570" t="str">
        <f>_xlfn.XLOOKUP(WB_cost[[#This Row],[Склад]]&amp;WB_cost[[#This Row],[Тип поставки]],StatTbl[Join],StatTbl[Status])</f>
        <v>Игнорируем</v>
      </c>
    </row>
    <row r="4571" spans="4:15" x14ac:dyDescent="0.45">
      <c r="D4571" t="s">
        <v>287</v>
      </c>
      <c r="E4571" t="s">
        <v>101</v>
      </c>
      <c r="F4571" t="s">
        <v>108</v>
      </c>
      <c r="G4571" t="s">
        <v>222</v>
      </c>
      <c r="H4571" t="s">
        <v>222</v>
      </c>
      <c r="I4571" t="s">
        <v>350</v>
      </c>
      <c r="J4571" t="s">
        <v>351</v>
      </c>
      <c r="K4571" t="s">
        <v>254</v>
      </c>
      <c r="M4571" t="b">
        <v>1</v>
      </c>
      <c r="N4571" t="b">
        <v>0</v>
      </c>
      <c r="O4571" t="str">
        <f>_xlfn.XLOOKUP(WB_cost[[#This Row],[Склад]]&amp;WB_cost[[#This Row],[Тип поставки]],StatTbl[Join],StatTbl[Status])</f>
        <v>Игнорируем</v>
      </c>
    </row>
    <row r="4572" spans="4:15" x14ac:dyDescent="0.45">
      <c r="D4572" t="s">
        <v>288</v>
      </c>
      <c r="E4572" t="s">
        <v>101</v>
      </c>
      <c r="F4572" t="s">
        <v>108</v>
      </c>
      <c r="G4572" t="s">
        <v>222</v>
      </c>
      <c r="H4572" t="s">
        <v>222</v>
      </c>
      <c r="I4572" t="s">
        <v>350</v>
      </c>
      <c r="J4572" t="s">
        <v>351</v>
      </c>
      <c r="K4572" t="s">
        <v>254</v>
      </c>
      <c r="M4572" t="b">
        <v>1</v>
      </c>
      <c r="N4572" t="b">
        <v>0</v>
      </c>
      <c r="O4572" t="str">
        <f>_xlfn.XLOOKUP(WB_cost[[#This Row],[Склад]]&amp;WB_cost[[#This Row],[Тип поставки]],StatTbl[Join],StatTbl[Status])</f>
        <v>Игнорируем</v>
      </c>
    </row>
    <row r="4573" spans="4:15" x14ac:dyDescent="0.45">
      <c r="D4573" t="s">
        <v>289</v>
      </c>
      <c r="E4573" t="s">
        <v>101</v>
      </c>
      <c r="F4573" t="s">
        <v>108</v>
      </c>
      <c r="G4573" t="s">
        <v>222</v>
      </c>
      <c r="H4573" t="s">
        <v>222</v>
      </c>
      <c r="I4573" t="s">
        <v>350</v>
      </c>
      <c r="J4573" t="s">
        <v>351</v>
      </c>
      <c r="K4573" t="s">
        <v>254</v>
      </c>
      <c r="M4573" t="b">
        <v>1</v>
      </c>
      <c r="N4573" t="b">
        <v>0</v>
      </c>
      <c r="O4573" t="str">
        <f>_xlfn.XLOOKUP(WB_cost[[#This Row],[Склад]]&amp;WB_cost[[#This Row],[Тип поставки]],StatTbl[Join],StatTbl[Status])</f>
        <v>Игнорируем</v>
      </c>
    </row>
    <row r="4574" spans="4:15" x14ac:dyDescent="0.45">
      <c r="D4574" t="s">
        <v>353</v>
      </c>
      <c r="E4574" t="s">
        <v>101</v>
      </c>
      <c r="F4574" t="s">
        <v>108</v>
      </c>
      <c r="G4574" t="s">
        <v>222</v>
      </c>
      <c r="H4574" t="s">
        <v>222</v>
      </c>
      <c r="I4574" t="s">
        <v>350</v>
      </c>
      <c r="J4574" t="s">
        <v>351</v>
      </c>
      <c r="K4574" t="s">
        <v>254</v>
      </c>
      <c r="M4574" t="b">
        <v>1</v>
      </c>
      <c r="N4574" t="b">
        <v>0</v>
      </c>
      <c r="O4574" t="str">
        <f>_xlfn.XLOOKUP(WB_cost[[#This Row],[Склад]]&amp;WB_cost[[#This Row],[Тип поставки]],StatTbl[Join],StatTbl[Status])</f>
        <v>Игнорируем</v>
      </c>
    </row>
    <row r="4575" spans="4:15" x14ac:dyDescent="0.45">
      <c r="D4575" t="s">
        <v>354</v>
      </c>
      <c r="E4575" t="s">
        <v>101</v>
      </c>
      <c r="F4575" t="s">
        <v>108</v>
      </c>
      <c r="G4575" t="s">
        <v>222</v>
      </c>
      <c r="H4575" t="s">
        <v>222</v>
      </c>
      <c r="I4575" t="s">
        <v>350</v>
      </c>
      <c r="J4575" t="s">
        <v>351</v>
      </c>
      <c r="K4575" t="s">
        <v>254</v>
      </c>
      <c r="M4575" t="b">
        <v>1</v>
      </c>
      <c r="N4575" t="b">
        <v>0</v>
      </c>
      <c r="O4575" t="str">
        <f>_xlfn.XLOOKUP(WB_cost[[#This Row],[Склад]]&amp;WB_cost[[#This Row],[Тип поставки]],StatTbl[Join],StatTbl[Status])</f>
        <v>Игнорируем</v>
      </c>
    </row>
    <row r="4576" spans="4:15" x14ac:dyDescent="0.45">
      <c r="D4576" t="s">
        <v>357</v>
      </c>
      <c r="E4576" t="s">
        <v>101</v>
      </c>
      <c r="F4576" t="s">
        <v>108</v>
      </c>
      <c r="G4576" t="s">
        <v>222</v>
      </c>
      <c r="H4576" t="s">
        <v>222</v>
      </c>
      <c r="I4576" t="s">
        <v>350</v>
      </c>
      <c r="J4576" t="s">
        <v>351</v>
      </c>
      <c r="K4576" t="s">
        <v>254</v>
      </c>
      <c r="M4576" t="b">
        <v>1</v>
      </c>
      <c r="N4576" t="b">
        <v>0</v>
      </c>
      <c r="O4576" t="str">
        <f>_xlfn.XLOOKUP(WB_cost[[#This Row],[Склад]]&amp;WB_cost[[#This Row],[Тип поставки]],StatTbl[Join],StatTbl[Status])</f>
        <v>Игнорируем</v>
      </c>
    </row>
    <row r="4577" spans="4:15" x14ac:dyDescent="0.45">
      <c r="D4577" t="s">
        <v>358</v>
      </c>
      <c r="E4577" t="s">
        <v>101</v>
      </c>
      <c r="F4577" t="s">
        <v>108</v>
      </c>
      <c r="G4577" t="s">
        <v>222</v>
      </c>
      <c r="H4577" t="s">
        <v>222</v>
      </c>
      <c r="I4577" t="s">
        <v>350</v>
      </c>
      <c r="J4577" t="s">
        <v>351</v>
      </c>
      <c r="K4577" t="s">
        <v>254</v>
      </c>
      <c r="M4577" t="b">
        <v>1</v>
      </c>
      <c r="N4577" t="b">
        <v>0</v>
      </c>
      <c r="O4577" t="str">
        <f>_xlfn.XLOOKUP(WB_cost[[#This Row],[Склад]]&amp;WB_cost[[#This Row],[Тип поставки]],StatTbl[Join],StatTbl[Status])</f>
        <v>Игнорируем</v>
      </c>
    </row>
    <row r="4578" spans="4:15" x14ac:dyDescent="0.45">
      <c r="D4578" t="s">
        <v>359</v>
      </c>
      <c r="E4578" t="s">
        <v>101</v>
      </c>
      <c r="F4578" t="s">
        <v>108</v>
      </c>
      <c r="G4578" t="s">
        <v>222</v>
      </c>
      <c r="H4578" t="s">
        <v>222</v>
      </c>
      <c r="I4578" t="s">
        <v>350</v>
      </c>
      <c r="J4578" t="s">
        <v>351</v>
      </c>
      <c r="K4578" t="s">
        <v>254</v>
      </c>
      <c r="M4578" t="b">
        <v>1</v>
      </c>
      <c r="N4578" t="b">
        <v>0</v>
      </c>
      <c r="O4578" t="str">
        <f>_xlfn.XLOOKUP(WB_cost[[#This Row],[Склад]]&amp;WB_cost[[#This Row],[Тип поставки]],StatTbl[Join],StatTbl[Status])</f>
        <v>Игнорируем</v>
      </c>
    </row>
    <row r="4579" spans="4:15" x14ac:dyDescent="0.45">
      <c r="D4579" t="s">
        <v>260</v>
      </c>
      <c r="E4579" t="s">
        <v>101</v>
      </c>
      <c r="F4579" t="s">
        <v>6</v>
      </c>
      <c r="G4579" t="s">
        <v>197</v>
      </c>
      <c r="H4579" t="s">
        <v>197</v>
      </c>
      <c r="I4579" t="s">
        <v>304</v>
      </c>
      <c r="J4579" t="s">
        <v>305</v>
      </c>
      <c r="K4579" t="s">
        <v>253</v>
      </c>
      <c r="L4579" t="s">
        <v>253</v>
      </c>
      <c r="M4579" t="b">
        <v>0</v>
      </c>
      <c r="N4579" t="b">
        <v>0</v>
      </c>
      <c r="O4579" t="str">
        <f>_xlfn.XLOOKUP(WB_cost[[#This Row],[Склад]]&amp;WB_cost[[#This Row],[Тип поставки]],StatTbl[Join],StatTbl[Status])</f>
        <v>Игнорируем</v>
      </c>
    </row>
    <row r="4580" spans="4:15" x14ac:dyDescent="0.45">
      <c r="D4580" t="s">
        <v>261</v>
      </c>
      <c r="E4580" t="s">
        <v>101</v>
      </c>
      <c r="F4580" t="s">
        <v>6</v>
      </c>
      <c r="G4580" t="s">
        <v>197</v>
      </c>
      <c r="H4580" t="s">
        <v>197</v>
      </c>
      <c r="I4580" t="s">
        <v>304</v>
      </c>
      <c r="J4580" t="s">
        <v>305</v>
      </c>
      <c r="K4580" t="s">
        <v>253</v>
      </c>
      <c r="L4580" t="s">
        <v>253</v>
      </c>
      <c r="M4580" t="b">
        <v>0</v>
      </c>
      <c r="N4580" t="b">
        <v>0</v>
      </c>
      <c r="O4580" t="str">
        <f>_xlfn.XLOOKUP(WB_cost[[#This Row],[Склад]]&amp;WB_cost[[#This Row],[Тип поставки]],StatTbl[Join],StatTbl[Status])</f>
        <v>Игнорируем</v>
      </c>
    </row>
    <row r="4581" spans="4:15" x14ac:dyDescent="0.45">
      <c r="D4581" t="s">
        <v>262</v>
      </c>
      <c r="E4581" t="s">
        <v>101</v>
      </c>
      <c r="F4581" t="s">
        <v>6</v>
      </c>
      <c r="G4581" t="s">
        <v>197</v>
      </c>
      <c r="H4581" t="s">
        <v>197</v>
      </c>
      <c r="I4581" t="s">
        <v>304</v>
      </c>
      <c r="J4581" t="s">
        <v>305</v>
      </c>
      <c r="K4581" t="s">
        <v>253</v>
      </c>
      <c r="L4581" t="s">
        <v>253</v>
      </c>
      <c r="M4581" t="b">
        <v>0</v>
      </c>
      <c r="N4581" t="b">
        <v>0</v>
      </c>
      <c r="O4581" t="str">
        <f>_xlfn.XLOOKUP(WB_cost[[#This Row],[Склад]]&amp;WB_cost[[#This Row],[Тип поставки]],StatTbl[Join],StatTbl[Status])</f>
        <v>Игнорируем</v>
      </c>
    </row>
    <row r="4582" spans="4:15" x14ac:dyDescent="0.45">
      <c r="D4582" t="s">
        <v>263</v>
      </c>
      <c r="E4582" t="s">
        <v>101</v>
      </c>
      <c r="F4582" t="s">
        <v>6</v>
      </c>
      <c r="G4582" t="s">
        <v>197</v>
      </c>
      <c r="H4582" t="s">
        <v>197</v>
      </c>
      <c r="I4582" t="s">
        <v>304</v>
      </c>
      <c r="J4582" t="s">
        <v>305</v>
      </c>
      <c r="K4582" t="s">
        <v>253</v>
      </c>
      <c r="L4582" t="s">
        <v>253</v>
      </c>
      <c r="M4582" t="b">
        <v>0</v>
      </c>
      <c r="N4582" t="b">
        <v>0</v>
      </c>
      <c r="O4582" t="str">
        <f>_xlfn.XLOOKUP(WB_cost[[#This Row],[Склад]]&amp;WB_cost[[#This Row],[Тип поставки]],StatTbl[Join],StatTbl[Status])</f>
        <v>Игнорируем</v>
      </c>
    </row>
    <row r="4583" spans="4:15" x14ac:dyDescent="0.45">
      <c r="D4583" t="s">
        <v>264</v>
      </c>
      <c r="E4583" t="s">
        <v>101</v>
      </c>
      <c r="F4583" t="s">
        <v>6</v>
      </c>
      <c r="G4583" t="s">
        <v>197</v>
      </c>
      <c r="H4583" t="s">
        <v>197</v>
      </c>
      <c r="I4583" t="s">
        <v>304</v>
      </c>
      <c r="J4583" t="s">
        <v>305</v>
      </c>
      <c r="K4583" t="s">
        <v>253</v>
      </c>
      <c r="L4583" t="s">
        <v>253</v>
      </c>
      <c r="M4583" t="b">
        <v>0</v>
      </c>
      <c r="N4583" t="b">
        <v>0</v>
      </c>
      <c r="O4583" t="str">
        <f>_xlfn.XLOOKUP(WB_cost[[#This Row],[Склад]]&amp;WB_cost[[#This Row],[Тип поставки]],StatTbl[Join],StatTbl[Status])</f>
        <v>Игнорируем</v>
      </c>
    </row>
    <row r="4584" spans="4:15" x14ac:dyDescent="0.45">
      <c r="D4584" t="s">
        <v>285</v>
      </c>
      <c r="E4584" t="s">
        <v>101</v>
      </c>
      <c r="F4584" t="s">
        <v>6</v>
      </c>
      <c r="G4584" t="s">
        <v>197</v>
      </c>
      <c r="H4584" t="s">
        <v>197</v>
      </c>
      <c r="I4584" t="s">
        <v>304</v>
      </c>
      <c r="J4584" t="s">
        <v>305</v>
      </c>
      <c r="K4584" t="s">
        <v>253</v>
      </c>
      <c r="L4584" t="s">
        <v>253</v>
      </c>
      <c r="M4584" t="b">
        <v>0</v>
      </c>
      <c r="N4584" t="b">
        <v>0</v>
      </c>
      <c r="O4584" t="str">
        <f>_xlfn.XLOOKUP(WB_cost[[#This Row],[Склад]]&amp;WB_cost[[#This Row],[Тип поставки]],StatTbl[Join],StatTbl[Status])</f>
        <v>Игнорируем</v>
      </c>
    </row>
    <row r="4585" spans="4:15" x14ac:dyDescent="0.45">
      <c r="D4585" t="s">
        <v>286</v>
      </c>
      <c r="E4585" t="s">
        <v>101</v>
      </c>
      <c r="F4585" t="s">
        <v>6</v>
      </c>
      <c r="G4585" t="s">
        <v>197</v>
      </c>
      <c r="H4585" t="s">
        <v>197</v>
      </c>
      <c r="I4585" t="s">
        <v>304</v>
      </c>
      <c r="J4585" t="s">
        <v>305</v>
      </c>
      <c r="K4585" t="s">
        <v>253</v>
      </c>
      <c r="L4585" t="s">
        <v>253</v>
      </c>
      <c r="M4585" t="b">
        <v>0</v>
      </c>
      <c r="N4585" t="b">
        <v>0</v>
      </c>
      <c r="O4585" t="str">
        <f>_xlfn.XLOOKUP(WB_cost[[#This Row],[Склад]]&amp;WB_cost[[#This Row],[Тип поставки]],StatTbl[Join],StatTbl[Status])</f>
        <v>Игнорируем</v>
      </c>
    </row>
    <row r="4586" spans="4:15" x14ac:dyDescent="0.45">
      <c r="D4586" t="s">
        <v>287</v>
      </c>
      <c r="E4586" t="s">
        <v>101</v>
      </c>
      <c r="F4586" t="s">
        <v>6</v>
      </c>
      <c r="G4586" t="s">
        <v>197</v>
      </c>
      <c r="H4586" t="s">
        <v>197</v>
      </c>
      <c r="I4586" t="s">
        <v>304</v>
      </c>
      <c r="J4586" t="s">
        <v>305</v>
      </c>
      <c r="K4586" t="s">
        <v>253</v>
      </c>
      <c r="L4586" t="s">
        <v>253</v>
      </c>
      <c r="M4586" t="b">
        <v>0</v>
      </c>
      <c r="N4586" t="b">
        <v>0</v>
      </c>
      <c r="O4586" t="str">
        <f>_xlfn.XLOOKUP(WB_cost[[#This Row],[Склад]]&amp;WB_cost[[#This Row],[Тип поставки]],StatTbl[Join],StatTbl[Status])</f>
        <v>Игнорируем</v>
      </c>
    </row>
    <row r="4587" spans="4:15" x14ac:dyDescent="0.45">
      <c r="D4587" t="s">
        <v>288</v>
      </c>
      <c r="E4587" t="s">
        <v>101</v>
      </c>
      <c r="F4587" t="s">
        <v>6</v>
      </c>
      <c r="G4587" t="s">
        <v>197</v>
      </c>
      <c r="H4587" t="s">
        <v>197</v>
      </c>
      <c r="I4587" t="s">
        <v>304</v>
      </c>
      <c r="J4587" t="s">
        <v>305</v>
      </c>
      <c r="K4587" t="s">
        <v>253</v>
      </c>
      <c r="L4587" t="s">
        <v>253</v>
      </c>
      <c r="M4587" t="b">
        <v>0</v>
      </c>
      <c r="N4587" t="b">
        <v>0</v>
      </c>
      <c r="O4587" t="str">
        <f>_xlfn.XLOOKUP(WB_cost[[#This Row],[Склад]]&amp;WB_cost[[#This Row],[Тип поставки]],StatTbl[Join],StatTbl[Status])</f>
        <v>Игнорируем</v>
      </c>
    </row>
    <row r="4588" spans="4:15" x14ac:dyDescent="0.45">
      <c r="D4588" t="s">
        <v>289</v>
      </c>
      <c r="E4588" t="s">
        <v>101</v>
      </c>
      <c r="F4588" t="s">
        <v>6</v>
      </c>
      <c r="G4588" t="s">
        <v>197</v>
      </c>
      <c r="H4588" t="s">
        <v>197</v>
      </c>
      <c r="I4588" t="s">
        <v>304</v>
      </c>
      <c r="J4588" t="s">
        <v>305</v>
      </c>
      <c r="K4588" t="s">
        <v>253</v>
      </c>
      <c r="L4588" t="s">
        <v>253</v>
      </c>
      <c r="M4588" t="b">
        <v>0</v>
      </c>
      <c r="N4588" t="b">
        <v>0</v>
      </c>
      <c r="O4588" t="str">
        <f>_xlfn.XLOOKUP(WB_cost[[#This Row],[Склад]]&amp;WB_cost[[#This Row],[Тип поставки]],StatTbl[Join],StatTbl[Status])</f>
        <v>Игнорируем</v>
      </c>
    </row>
    <row r="4589" spans="4:15" x14ac:dyDescent="0.45">
      <c r="D4589" t="s">
        <v>353</v>
      </c>
      <c r="E4589" t="s">
        <v>101</v>
      </c>
      <c r="F4589" t="s">
        <v>6</v>
      </c>
      <c r="G4589" t="s">
        <v>197</v>
      </c>
      <c r="H4589" t="s">
        <v>197</v>
      </c>
      <c r="I4589" t="s">
        <v>304</v>
      </c>
      <c r="J4589" t="s">
        <v>305</v>
      </c>
      <c r="K4589" t="s">
        <v>253</v>
      </c>
      <c r="L4589" t="s">
        <v>253</v>
      </c>
      <c r="M4589" t="b">
        <v>0</v>
      </c>
      <c r="N4589" t="b">
        <v>0</v>
      </c>
      <c r="O4589" t="str">
        <f>_xlfn.XLOOKUP(WB_cost[[#This Row],[Склад]]&amp;WB_cost[[#This Row],[Тип поставки]],StatTbl[Join],StatTbl[Status])</f>
        <v>Игнорируем</v>
      </c>
    </row>
    <row r="4590" spans="4:15" x14ac:dyDescent="0.45">
      <c r="D4590" t="s">
        <v>354</v>
      </c>
      <c r="E4590" t="s">
        <v>101</v>
      </c>
      <c r="F4590" t="s">
        <v>6</v>
      </c>
      <c r="G4590" t="s">
        <v>197</v>
      </c>
      <c r="H4590" t="s">
        <v>197</v>
      </c>
      <c r="I4590" t="s">
        <v>304</v>
      </c>
      <c r="J4590" t="s">
        <v>305</v>
      </c>
      <c r="K4590" t="s">
        <v>253</v>
      </c>
      <c r="L4590" t="s">
        <v>253</v>
      </c>
      <c r="M4590" t="b">
        <v>0</v>
      </c>
      <c r="N4590" t="b">
        <v>0</v>
      </c>
      <c r="O4590" t="str">
        <f>_xlfn.XLOOKUP(WB_cost[[#This Row],[Склад]]&amp;WB_cost[[#This Row],[Тип поставки]],StatTbl[Join],StatTbl[Status])</f>
        <v>Игнорируем</v>
      </c>
    </row>
    <row r="4591" spans="4:15" x14ac:dyDescent="0.45">
      <c r="D4591" t="s">
        <v>357</v>
      </c>
      <c r="E4591" t="s">
        <v>101</v>
      </c>
      <c r="F4591" t="s">
        <v>6</v>
      </c>
      <c r="G4591" t="s">
        <v>197</v>
      </c>
      <c r="H4591" t="s">
        <v>197</v>
      </c>
      <c r="I4591" t="s">
        <v>304</v>
      </c>
      <c r="J4591" t="s">
        <v>305</v>
      </c>
      <c r="K4591" t="s">
        <v>253</v>
      </c>
      <c r="L4591" t="s">
        <v>253</v>
      </c>
      <c r="M4591" t="b">
        <v>0</v>
      </c>
      <c r="N4591" t="b">
        <v>0</v>
      </c>
      <c r="O4591" t="str">
        <f>_xlfn.XLOOKUP(WB_cost[[#This Row],[Склад]]&amp;WB_cost[[#This Row],[Тип поставки]],StatTbl[Join],StatTbl[Status])</f>
        <v>Игнорируем</v>
      </c>
    </row>
    <row r="4592" spans="4:15" x14ac:dyDescent="0.45">
      <c r="D4592" t="s">
        <v>358</v>
      </c>
      <c r="E4592" t="s">
        <v>101</v>
      </c>
      <c r="F4592" t="s">
        <v>6</v>
      </c>
      <c r="G4592" t="s">
        <v>197</v>
      </c>
      <c r="H4592" t="s">
        <v>197</v>
      </c>
      <c r="I4592" t="s">
        <v>304</v>
      </c>
      <c r="J4592" t="s">
        <v>305</v>
      </c>
      <c r="K4592" t="s">
        <v>253</v>
      </c>
      <c r="L4592" t="s">
        <v>253</v>
      </c>
      <c r="M4592" t="b">
        <v>0</v>
      </c>
      <c r="N4592" t="b">
        <v>0</v>
      </c>
      <c r="O4592" t="str">
        <f>_xlfn.XLOOKUP(WB_cost[[#This Row],[Склад]]&amp;WB_cost[[#This Row],[Тип поставки]],StatTbl[Join],StatTbl[Status])</f>
        <v>Игнорируем</v>
      </c>
    </row>
    <row r="4593" spans="4:15" x14ac:dyDescent="0.45">
      <c r="D4593" t="s">
        <v>359</v>
      </c>
      <c r="E4593" t="s">
        <v>101</v>
      </c>
      <c r="F4593" t="s">
        <v>6</v>
      </c>
      <c r="G4593" t="s">
        <v>197</v>
      </c>
      <c r="H4593" t="s">
        <v>197</v>
      </c>
      <c r="I4593" t="s">
        <v>304</v>
      </c>
      <c r="J4593" t="s">
        <v>305</v>
      </c>
      <c r="K4593" t="s">
        <v>253</v>
      </c>
      <c r="L4593" t="s">
        <v>253</v>
      </c>
      <c r="M4593" t="b">
        <v>0</v>
      </c>
      <c r="N4593" t="b">
        <v>0</v>
      </c>
      <c r="O4593" t="str">
        <f>_xlfn.XLOOKUP(WB_cost[[#This Row],[Склад]]&amp;WB_cost[[#This Row],[Тип поставки]],StatTbl[Join],StatTbl[Status])</f>
        <v>Игнорируем</v>
      </c>
    </row>
    <row r="4594" spans="4:15" x14ac:dyDescent="0.45">
      <c r="D4594" t="s">
        <v>260</v>
      </c>
      <c r="E4594" t="s">
        <v>102</v>
      </c>
      <c r="F4594" t="s">
        <v>107</v>
      </c>
      <c r="G4594" t="s">
        <v>193</v>
      </c>
      <c r="H4594" t="s">
        <v>193</v>
      </c>
      <c r="I4594" t="s">
        <v>298</v>
      </c>
      <c r="J4594" t="s">
        <v>299</v>
      </c>
      <c r="K4594" t="s">
        <v>226</v>
      </c>
      <c r="L4594" t="s">
        <v>226</v>
      </c>
      <c r="M4594" t="b">
        <v>0</v>
      </c>
      <c r="N4594" t="b">
        <v>0</v>
      </c>
      <c r="O4594" t="str">
        <f>_xlfn.XLOOKUP(WB_cost[[#This Row],[Склад]]&amp;WB_cost[[#This Row],[Тип поставки]],StatTbl[Join],StatTbl[Status])</f>
        <v>Ищем</v>
      </c>
    </row>
    <row r="4595" spans="4:15" x14ac:dyDescent="0.45">
      <c r="D4595" t="s">
        <v>261</v>
      </c>
      <c r="E4595" t="s">
        <v>102</v>
      </c>
      <c r="F4595" t="s">
        <v>107</v>
      </c>
      <c r="G4595" t="s">
        <v>193</v>
      </c>
      <c r="H4595" t="s">
        <v>193</v>
      </c>
      <c r="I4595" t="s">
        <v>298</v>
      </c>
      <c r="J4595" t="s">
        <v>299</v>
      </c>
      <c r="K4595" t="s">
        <v>226</v>
      </c>
      <c r="L4595" t="s">
        <v>226</v>
      </c>
      <c r="M4595" t="b">
        <v>0</v>
      </c>
      <c r="N4595" t="b">
        <v>0</v>
      </c>
      <c r="O4595" t="str">
        <f>_xlfn.XLOOKUP(WB_cost[[#This Row],[Склад]]&amp;WB_cost[[#This Row],[Тип поставки]],StatTbl[Join],StatTbl[Status])</f>
        <v>Ищем</v>
      </c>
    </row>
    <row r="4596" spans="4:15" x14ac:dyDescent="0.45">
      <c r="D4596" t="s">
        <v>262</v>
      </c>
      <c r="E4596" t="s">
        <v>102</v>
      </c>
      <c r="F4596" t="s">
        <v>107</v>
      </c>
      <c r="G4596" t="s">
        <v>193</v>
      </c>
      <c r="H4596" t="s">
        <v>193</v>
      </c>
      <c r="I4596" t="s">
        <v>298</v>
      </c>
      <c r="J4596" t="s">
        <v>299</v>
      </c>
      <c r="K4596" t="s">
        <v>226</v>
      </c>
      <c r="L4596" t="s">
        <v>226</v>
      </c>
      <c r="M4596" t="b">
        <v>0</v>
      </c>
      <c r="N4596" t="b">
        <v>0</v>
      </c>
      <c r="O4596" t="str">
        <f>_xlfn.XLOOKUP(WB_cost[[#This Row],[Склад]]&amp;WB_cost[[#This Row],[Тип поставки]],StatTbl[Join],StatTbl[Status])</f>
        <v>Ищем</v>
      </c>
    </row>
    <row r="4597" spans="4:15" x14ac:dyDescent="0.45">
      <c r="D4597" t="s">
        <v>263</v>
      </c>
      <c r="E4597" t="s">
        <v>102</v>
      </c>
      <c r="F4597" t="s">
        <v>107</v>
      </c>
      <c r="G4597" t="s">
        <v>193</v>
      </c>
      <c r="H4597" t="s">
        <v>193</v>
      </c>
      <c r="I4597" t="s">
        <v>298</v>
      </c>
      <c r="J4597" t="s">
        <v>299</v>
      </c>
      <c r="K4597" t="s">
        <v>226</v>
      </c>
      <c r="L4597" t="s">
        <v>226</v>
      </c>
      <c r="M4597" t="b">
        <v>0</v>
      </c>
      <c r="N4597" t="b">
        <v>0</v>
      </c>
      <c r="O4597" t="str">
        <f>_xlfn.XLOOKUP(WB_cost[[#This Row],[Склад]]&amp;WB_cost[[#This Row],[Тип поставки]],StatTbl[Join],StatTbl[Status])</f>
        <v>Ищем</v>
      </c>
    </row>
    <row r="4598" spans="4:15" x14ac:dyDescent="0.45">
      <c r="D4598" t="s">
        <v>264</v>
      </c>
      <c r="E4598" t="s">
        <v>102</v>
      </c>
      <c r="F4598" t="s">
        <v>107</v>
      </c>
      <c r="G4598" t="s">
        <v>193</v>
      </c>
      <c r="H4598" t="s">
        <v>193</v>
      </c>
      <c r="I4598" t="s">
        <v>298</v>
      </c>
      <c r="J4598" t="s">
        <v>299</v>
      </c>
      <c r="K4598" t="s">
        <v>226</v>
      </c>
      <c r="L4598" t="s">
        <v>226</v>
      </c>
      <c r="M4598" t="b">
        <v>0</v>
      </c>
      <c r="N4598" t="b">
        <v>0</v>
      </c>
      <c r="O4598" t="str">
        <f>_xlfn.XLOOKUP(WB_cost[[#This Row],[Склад]]&amp;WB_cost[[#This Row],[Тип поставки]],StatTbl[Join],StatTbl[Status])</f>
        <v>Ищем</v>
      </c>
    </row>
    <row r="4599" spans="4:15" x14ac:dyDescent="0.45">
      <c r="D4599" t="s">
        <v>285</v>
      </c>
      <c r="E4599" t="s">
        <v>102</v>
      </c>
      <c r="F4599" t="s">
        <v>107</v>
      </c>
      <c r="G4599" t="s">
        <v>193</v>
      </c>
      <c r="H4599" t="s">
        <v>193</v>
      </c>
      <c r="I4599" t="s">
        <v>298</v>
      </c>
      <c r="J4599" t="s">
        <v>299</v>
      </c>
      <c r="K4599" t="s">
        <v>226</v>
      </c>
      <c r="L4599" t="s">
        <v>226</v>
      </c>
      <c r="M4599" t="b">
        <v>0</v>
      </c>
      <c r="N4599" t="b">
        <v>0</v>
      </c>
      <c r="O4599" t="str">
        <f>_xlfn.XLOOKUP(WB_cost[[#This Row],[Склад]]&amp;WB_cost[[#This Row],[Тип поставки]],StatTbl[Join],StatTbl[Status])</f>
        <v>Ищем</v>
      </c>
    </row>
    <row r="4600" spans="4:15" x14ac:dyDescent="0.45">
      <c r="D4600" t="s">
        <v>286</v>
      </c>
      <c r="E4600" t="s">
        <v>102</v>
      </c>
      <c r="F4600" t="s">
        <v>107</v>
      </c>
      <c r="G4600" t="s">
        <v>193</v>
      </c>
      <c r="H4600" t="s">
        <v>193</v>
      </c>
      <c r="I4600" t="s">
        <v>298</v>
      </c>
      <c r="J4600" t="s">
        <v>299</v>
      </c>
      <c r="K4600" t="s">
        <v>226</v>
      </c>
      <c r="L4600" t="s">
        <v>226</v>
      </c>
      <c r="M4600" t="b">
        <v>0</v>
      </c>
      <c r="N4600" t="b">
        <v>0</v>
      </c>
      <c r="O4600" t="str">
        <f>_xlfn.XLOOKUP(WB_cost[[#This Row],[Склад]]&amp;WB_cost[[#This Row],[Тип поставки]],StatTbl[Join],StatTbl[Status])</f>
        <v>Ищем</v>
      </c>
    </row>
    <row r="4601" spans="4:15" x14ac:dyDescent="0.45">
      <c r="D4601" t="s">
        <v>287</v>
      </c>
      <c r="E4601" t="s">
        <v>102</v>
      </c>
      <c r="F4601" t="s">
        <v>107</v>
      </c>
      <c r="G4601" t="s">
        <v>193</v>
      </c>
      <c r="H4601" t="s">
        <v>193</v>
      </c>
      <c r="I4601" t="s">
        <v>298</v>
      </c>
      <c r="J4601" t="s">
        <v>299</v>
      </c>
      <c r="K4601" t="s">
        <v>226</v>
      </c>
      <c r="L4601" t="s">
        <v>226</v>
      </c>
      <c r="M4601" t="b">
        <v>0</v>
      </c>
      <c r="N4601" t="b">
        <v>0</v>
      </c>
      <c r="O4601" t="str">
        <f>_xlfn.XLOOKUP(WB_cost[[#This Row],[Склад]]&amp;WB_cost[[#This Row],[Тип поставки]],StatTbl[Join],StatTbl[Status])</f>
        <v>Ищем</v>
      </c>
    </row>
    <row r="4602" spans="4:15" x14ac:dyDescent="0.45">
      <c r="D4602" t="s">
        <v>288</v>
      </c>
      <c r="E4602" t="s">
        <v>102</v>
      </c>
      <c r="F4602" t="s">
        <v>107</v>
      </c>
      <c r="G4602" t="s">
        <v>193</v>
      </c>
      <c r="H4602" t="s">
        <v>193</v>
      </c>
      <c r="I4602" t="s">
        <v>298</v>
      </c>
      <c r="J4602" t="s">
        <v>299</v>
      </c>
      <c r="K4602" t="s">
        <v>226</v>
      </c>
      <c r="L4602" t="s">
        <v>226</v>
      </c>
      <c r="M4602" t="b">
        <v>0</v>
      </c>
      <c r="N4602" t="b">
        <v>0</v>
      </c>
      <c r="O4602" t="str">
        <f>_xlfn.XLOOKUP(WB_cost[[#This Row],[Склад]]&amp;WB_cost[[#This Row],[Тип поставки]],StatTbl[Join],StatTbl[Status])</f>
        <v>Ищем</v>
      </c>
    </row>
    <row r="4603" spans="4:15" x14ac:dyDescent="0.45">
      <c r="D4603" t="s">
        <v>289</v>
      </c>
      <c r="E4603" t="s">
        <v>102</v>
      </c>
      <c r="F4603" t="s">
        <v>107</v>
      </c>
      <c r="G4603" t="s">
        <v>193</v>
      </c>
      <c r="H4603" t="s">
        <v>193</v>
      </c>
      <c r="I4603" t="s">
        <v>298</v>
      </c>
      <c r="J4603" t="s">
        <v>299</v>
      </c>
      <c r="K4603" t="s">
        <v>226</v>
      </c>
      <c r="L4603" t="s">
        <v>226</v>
      </c>
      <c r="M4603" t="b">
        <v>0</v>
      </c>
      <c r="N4603" t="b">
        <v>0</v>
      </c>
      <c r="O4603" t="str">
        <f>_xlfn.XLOOKUP(WB_cost[[#This Row],[Склад]]&amp;WB_cost[[#This Row],[Тип поставки]],StatTbl[Join],StatTbl[Status])</f>
        <v>Ищем</v>
      </c>
    </row>
    <row r="4604" spans="4:15" x14ac:dyDescent="0.45">
      <c r="D4604" t="s">
        <v>353</v>
      </c>
      <c r="E4604" t="s">
        <v>102</v>
      </c>
      <c r="F4604" t="s">
        <v>107</v>
      </c>
      <c r="G4604" t="s">
        <v>193</v>
      </c>
      <c r="H4604" t="s">
        <v>193</v>
      </c>
      <c r="I4604" t="s">
        <v>298</v>
      </c>
      <c r="J4604" t="s">
        <v>299</v>
      </c>
      <c r="K4604" t="s">
        <v>226</v>
      </c>
      <c r="L4604" t="s">
        <v>226</v>
      </c>
      <c r="M4604" t="b">
        <v>0</v>
      </c>
      <c r="N4604" t="b">
        <v>0</v>
      </c>
      <c r="O4604" t="str">
        <f>_xlfn.XLOOKUP(WB_cost[[#This Row],[Склад]]&amp;WB_cost[[#This Row],[Тип поставки]],StatTbl[Join],StatTbl[Status])</f>
        <v>Ищем</v>
      </c>
    </row>
    <row r="4605" spans="4:15" x14ac:dyDescent="0.45">
      <c r="D4605" t="s">
        <v>354</v>
      </c>
      <c r="E4605" t="s">
        <v>102</v>
      </c>
      <c r="F4605" t="s">
        <v>107</v>
      </c>
      <c r="G4605" t="s">
        <v>193</v>
      </c>
      <c r="H4605" t="s">
        <v>193</v>
      </c>
      <c r="I4605" t="s">
        <v>298</v>
      </c>
      <c r="J4605" t="s">
        <v>299</v>
      </c>
      <c r="K4605" t="s">
        <v>226</v>
      </c>
      <c r="L4605" t="s">
        <v>226</v>
      </c>
      <c r="M4605" t="b">
        <v>0</v>
      </c>
      <c r="N4605" t="b">
        <v>0</v>
      </c>
      <c r="O4605" t="str">
        <f>_xlfn.XLOOKUP(WB_cost[[#This Row],[Склад]]&amp;WB_cost[[#This Row],[Тип поставки]],StatTbl[Join],StatTbl[Status])</f>
        <v>Ищем</v>
      </c>
    </row>
    <row r="4606" spans="4:15" x14ac:dyDescent="0.45">
      <c r="D4606" t="s">
        <v>357</v>
      </c>
      <c r="E4606" t="s">
        <v>102</v>
      </c>
      <c r="F4606" t="s">
        <v>107</v>
      </c>
      <c r="G4606" t="s">
        <v>193</v>
      </c>
      <c r="H4606" t="s">
        <v>193</v>
      </c>
      <c r="I4606" t="s">
        <v>298</v>
      </c>
      <c r="J4606" t="s">
        <v>299</v>
      </c>
      <c r="K4606" t="s">
        <v>226</v>
      </c>
      <c r="L4606" t="s">
        <v>226</v>
      </c>
      <c r="M4606" t="b">
        <v>0</v>
      </c>
      <c r="N4606" t="b">
        <v>0</v>
      </c>
      <c r="O4606" t="str">
        <f>_xlfn.XLOOKUP(WB_cost[[#This Row],[Склад]]&amp;WB_cost[[#This Row],[Тип поставки]],StatTbl[Join],StatTbl[Status])</f>
        <v>Ищем</v>
      </c>
    </row>
    <row r="4607" spans="4:15" x14ac:dyDescent="0.45">
      <c r="D4607" t="s">
        <v>358</v>
      </c>
      <c r="E4607" t="s">
        <v>102</v>
      </c>
      <c r="F4607" t="s">
        <v>107</v>
      </c>
      <c r="G4607" t="s">
        <v>193</v>
      </c>
      <c r="H4607" t="s">
        <v>193</v>
      </c>
      <c r="I4607" t="s">
        <v>298</v>
      </c>
      <c r="J4607" t="s">
        <v>299</v>
      </c>
      <c r="K4607" t="s">
        <v>226</v>
      </c>
      <c r="L4607" t="s">
        <v>226</v>
      </c>
      <c r="M4607" t="b">
        <v>0</v>
      </c>
      <c r="N4607" t="b">
        <v>0</v>
      </c>
      <c r="O4607" t="str">
        <f>_xlfn.XLOOKUP(WB_cost[[#This Row],[Склад]]&amp;WB_cost[[#This Row],[Тип поставки]],StatTbl[Join],StatTbl[Status])</f>
        <v>Ищем</v>
      </c>
    </row>
    <row r="4608" spans="4:15" x14ac:dyDescent="0.45">
      <c r="D4608" t="s">
        <v>359</v>
      </c>
      <c r="E4608" t="s">
        <v>102</v>
      </c>
      <c r="F4608" t="s">
        <v>107</v>
      </c>
      <c r="G4608" t="s">
        <v>193</v>
      </c>
      <c r="H4608" t="s">
        <v>193</v>
      </c>
      <c r="I4608" t="s">
        <v>298</v>
      </c>
      <c r="J4608" t="s">
        <v>299</v>
      </c>
      <c r="K4608" t="s">
        <v>226</v>
      </c>
      <c r="L4608" t="s">
        <v>226</v>
      </c>
      <c r="M4608" t="b">
        <v>0</v>
      </c>
      <c r="N4608" t="b">
        <v>0</v>
      </c>
      <c r="O4608" t="str">
        <f>_xlfn.XLOOKUP(WB_cost[[#This Row],[Склад]]&amp;WB_cost[[#This Row],[Тип поставки]],StatTbl[Join],StatTbl[Status])</f>
        <v>Ищем</v>
      </c>
    </row>
    <row r="4609" spans="4:15" x14ac:dyDescent="0.45">
      <c r="D4609" t="s">
        <v>260</v>
      </c>
      <c r="E4609" t="s">
        <v>102</v>
      </c>
      <c r="F4609" t="s">
        <v>108</v>
      </c>
      <c r="G4609" t="s">
        <v>220</v>
      </c>
      <c r="H4609" t="s">
        <v>220</v>
      </c>
      <c r="I4609" t="s">
        <v>344</v>
      </c>
      <c r="J4609" t="s">
        <v>345</v>
      </c>
      <c r="K4609" t="s">
        <v>228</v>
      </c>
      <c r="M4609" t="b">
        <v>1</v>
      </c>
      <c r="N4609" t="b">
        <v>0</v>
      </c>
      <c r="O4609" t="str">
        <f>_xlfn.XLOOKUP(WB_cost[[#This Row],[Склад]]&amp;WB_cost[[#This Row],[Тип поставки]],StatTbl[Join],StatTbl[Status])</f>
        <v>Ищем</v>
      </c>
    </row>
    <row r="4610" spans="4:15" x14ac:dyDescent="0.45">
      <c r="D4610" t="s">
        <v>261</v>
      </c>
      <c r="E4610" t="s">
        <v>102</v>
      </c>
      <c r="F4610" t="s">
        <v>108</v>
      </c>
      <c r="G4610" t="s">
        <v>220</v>
      </c>
      <c r="H4610" t="s">
        <v>220</v>
      </c>
      <c r="I4610" t="s">
        <v>344</v>
      </c>
      <c r="J4610" t="s">
        <v>345</v>
      </c>
      <c r="K4610" t="s">
        <v>228</v>
      </c>
      <c r="M4610" t="b">
        <v>1</v>
      </c>
      <c r="N4610" t="b">
        <v>0</v>
      </c>
      <c r="O4610" t="str">
        <f>_xlfn.XLOOKUP(WB_cost[[#This Row],[Склад]]&amp;WB_cost[[#This Row],[Тип поставки]],StatTbl[Join],StatTbl[Status])</f>
        <v>Ищем</v>
      </c>
    </row>
    <row r="4611" spans="4:15" x14ac:dyDescent="0.45">
      <c r="D4611" t="s">
        <v>262</v>
      </c>
      <c r="E4611" t="s">
        <v>102</v>
      </c>
      <c r="F4611" t="s">
        <v>108</v>
      </c>
      <c r="G4611" t="s">
        <v>220</v>
      </c>
      <c r="H4611" t="s">
        <v>220</v>
      </c>
      <c r="I4611" t="s">
        <v>344</v>
      </c>
      <c r="J4611" t="s">
        <v>345</v>
      </c>
      <c r="K4611" t="s">
        <v>228</v>
      </c>
      <c r="M4611" t="b">
        <v>1</v>
      </c>
      <c r="N4611" t="b">
        <v>0</v>
      </c>
      <c r="O4611" t="str">
        <f>_xlfn.XLOOKUP(WB_cost[[#This Row],[Склад]]&amp;WB_cost[[#This Row],[Тип поставки]],StatTbl[Join],StatTbl[Status])</f>
        <v>Ищем</v>
      </c>
    </row>
    <row r="4612" spans="4:15" x14ac:dyDescent="0.45">
      <c r="D4612" t="s">
        <v>263</v>
      </c>
      <c r="E4612" t="s">
        <v>102</v>
      </c>
      <c r="F4612" t="s">
        <v>108</v>
      </c>
      <c r="G4612" t="s">
        <v>220</v>
      </c>
      <c r="H4612" t="s">
        <v>220</v>
      </c>
      <c r="I4612" t="s">
        <v>344</v>
      </c>
      <c r="J4612" t="s">
        <v>345</v>
      </c>
      <c r="K4612" t="s">
        <v>228</v>
      </c>
      <c r="M4612" t="b">
        <v>1</v>
      </c>
      <c r="N4612" t="b">
        <v>0</v>
      </c>
      <c r="O4612" t="str">
        <f>_xlfn.XLOOKUP(WB_cost[[#This Row],[Склад]]&amp;WB_cost[[#This Row],[Тип поставки]],StatTbl[Join],StatTbl[Status])</f>
        <v>Ищем</v>
      </c>
    </row>
    <row r="4613" spans="4:15" x14ac:dyDescent="0.45">
      <c r="D4613" t="s">
        <v>264</v>
      </c>
      <c r="E4613" t="s">
        <v>102</v>
      </c>
      <c r="F4613" t="s">
        <v>108</v>
      </c>
      <c r="G4613" t="s">
        <v>220</v>
      </c>
      <c r="H4613" t="s">
        <v>220</v>
      </c>
      <c r="I4613" t="s">
        <v>344</v>
      </c>
      <c r="J4613" t="s">
        <v>345</v>
      </c>
      <c r="K4613" t="s">
        <v>228</v>
      </c>
      <c r="M4613" t="b">
        <v>1</v>
      </c>
      <c r="N4613" t="b">
        <v>0</v>
      </c>
      <c r="O4613" t="str">
        <f>_xlfn.XLOOKUP(WB_cost[[#This Row],[Склад]]&amp;WB_cost[[#This Row],[Тип поставки]],StatTbl[Join],StatTbl[Status])</f>
        <v>Ищем</v>
      </c>
    </row>
    <row r="4614" spans="4:15" x14ac:dyDescent="0.45">
      <c r="D4614" t="s">
        <v>285</v>
      </c>
      <c r="E4614" t="s">
        <v>102</v>
      </c>
      <c r="F4614" t="s">
        <v>108</v>
      </c>
      <c r="G4614" t="s">
        <v>220</v>
      </c>
      <c r="H4614" t="s">
        <v>220</v>
      </c>
      <c r="I4614" t="s">
        <v>344</v>
      </c>
      <c r="J4614" t="s">
        <v>345</v>
      </c>
      <c r="K4614" t="s">
        <v>228</v>
      </c>
      <c r="M4614" t="b">
        <v>1</v>
      </c>
      <c r="N4614" t="b">
        <v>0</v>
      </c>
      <c r="O4614" t="str">
        <f>_xlfn.XLOOKUP(WB_cost[[#This Row],[Склад]]&amp;WB_cost[[#This Row],[Тип поставки]],StatTbl[Join],StatTbl[Status])</f>
        <v>Ищем</v>
      </c>
    </row>
    <row r="4615" spans="4:15" x14ac:dyDescent="0.45">
      <c r="D4615" t="s">
        <v>286</v>
      </c>
      <c r="E4615" t="s">
        <v>102</v>
      </c>
      <c r="F4615" t="s">
        <v>108</v>
      </c>
      <c r="G4615" t="s">
        <v>220</v>
      </c>
      <c r="H4615" t="s">
        <v>220</v>
      </c>
      <c r="I4615" t="s">
        <v>344</v>
      </c>
      <c r="J4615" t="s">
        <v>345</v>
      </c>
      <c r="K4615" t="s">
        <v>228</v>
      </c>
      <c r="M4615" t="b">
        <v>1</v>
      </c>
      <c r="N4615" t="b">
        <v>0</v>
      </c>
      <c r="O4615" t="str">
        <f>_xlfn.XLOOKUP(WB_cost[[#This Row],[Склад]]&amp;WB_cost[[#This Row],[Тип поставки]],StatTbl[Join],StatTbl[Status])</f>
        <v>Ищем</v>
      </c>
    </row>
    <row r="4616" spans="4:15" x14ac:dyDescent="0.45">
      <c r="D4616" t="s">
        <v>287</v>
      </c>
      <c r="E4616" t="s">
        <v>102</v>
      </c>
      <c r="F4616" t="s">
        <v>108</v>
      </c>
      <c r="G4616" t="s">
        <v>220</v>
      </c>
      <c r="H4616" t="s">
        <v>220</v>
      </c>
      <c r="I4616" t="s">
        <v>344</v>
      </c>
      <c r="J4616" t="s">
        <v>345</v>
      </c>
      <c r="K4616" t="s">
        <v>228</v>
      </c>
      <c r="M4616" t="b">
        <v>1</v>
      </c>
      <c r="N4616" t="b">
        <v>0</v>
      </c>
      <c r="O4616" t="str">
        <f>_xlfn.XLOOKUP(WB_cost[[#This Row],[Склад]]&amp;WB_cost[[#This Row],[Тип поставки]],StatTbl[Join],StatTbl[Status])</f>
        <v>Ищем</v>
      </c>
    </row>
    <row r="4617" spans="4:15" x14ac:dyDescent="0.45">
      <c r="D4617" t="s">
        <v>288</v>
      </c>
      <c r="E4617" t="s">
        <v>102</v>
      </c>
      <c r="F4617" t="s">
        <v>108</v>
      </c>
      <c r="G4617" t="s">
        <v>220</v>
      </c>
      <c r="H4617" t="s">
        <v>220</v>
      </c>
      <c r="I4617" t="s">
        <v>344</v>
      </c>
      <c r="J4617" t="s">
        <v>345</v>
      </c>
      <c r="K4617" t="s">
        <v>228</v>
      </c>
      <c r="M4617" t="b">
        <v>1</v>
      </c>
      <c r="N4617" t="b">
        <v>0</v>
      </c>
      <c r="O4617" t="str">
        <f>_xlfn.XLOOKUP(WB_cost[[#This Row],[Склад]]&amp;WB_cost[[#This Row],[Тип поставки]],StatTbl[Join],StatTbl[Status])</f>
        <v>Ищем</v>
      </c>
    </row>
    <row r="4618" spans="4:15" x14ac:dyDescent="0.45">
      <c r="D4618" t="s">
        <v>289</v>
      </c>
      <c r="E4618" t="s">
        <v>102</v>
      </c>
      <c r="F4618" t="s">
        <v>108</v>
      </c>
      <c r="G4618" t="s">
        <v>220</v>
      </c>
      <c r="H4618" t="s">
        <v>220</v>
      </c>
      <c r="I4618" t="s">
        <v>344</v>
      </c>
      <c r="J4618" t="s">
        <v>345</v>
      </c>
      <c r="K4618" t="s">
        <v>228</v>
      </c>
      <c r="M4618" t="b">
        <v>1</v>
      </c>
      <c r="N4618" t="b">
        <v>0</v>
      </c>
      <c r="O4618" t="str">
        <f>_xlfn.XLOOKUP(WB_cost[[#This Row],[Склад]]&amp;WB_cost[[#This Row],[Тип поставки]],StatTbl[Join],StatTbl[Status])</f>
        <v>Ищем</v>
      </c>
    </row>
    <row r="4619" spans="4:15" x14ac:dyDescent="0.45">
      <c r="D4619" t="s">
        <v>353</v>
      </c>
      <c r="E4619" t="s">
        <v>102</v>
      </c>
      <c r="F4619" t="s">
        <v>108</v>
      </c>
      <c r="G4619" t="s">
        <v>220</v>
      </c>
      <c r="H4619" t="s">
        <v>220</v>
      </c>
      <c r="I4619" t="s">
        <v>344</v>
      </c>
      <c r="J4619" t="s">
        <v>345</v>
      </c>
      <c r="K4619" t="s">
        <v>228</v>
      </c>
      <c r="M4619" t="b">
        <v>1</v>
      </c>
      <c r="N4619" t="b">
        <v>0</v>
      </c>
      <c r="O4619" t="str">
        <f>_xlfn.XLOOKUP(WB_cost[[#This Row],[Склад]]&amp;WB_cost[[#This Row],[Тип поставки]],StatTbl[Join],StatTbl[Status])</f>
        <v>Ищем</v>
      </c>
    </row>
    <row r="4620" spans="4:15" x14ac:dyDescent="0.45">
      <c r="D4620" t="s">
        <v>354</v>
      </c>
      <c r="E4620" t="s">
        <v>102</v>
      </c>
      <c r="F4620" t="s">
        <v>108</v>
      </c>
      <c r="G4620" t="s">
        <v>220</v>
      </c>
      <c r="H4620" t="s">
        <v>220</v>
      </c>
      <c r="I4620" t="s">
        <v>344</v>
      </c>
      <c r="J4620" t="s">
        <v>345</v>
      </c>
      <c r="K4620" t="s">
        <v>228</v>
      </c>
      <c r="M4620" t="b">
        <v>1</v>
      </c>
      <c r="N4620" t="b">
        <v>0</v>
      </c>
      <c r="O4620" t="str">
        <f>_xlfn.XLOOKUP(WB_cost[[#This Row],[Склад]]&amp;WB_cost[[#This Row],[Тип поставки]],StatTbl[Join],StatTbl[Status])</f>
        <v>Ищем</v>
      </c>
    </row>
    <row r="4621" spans="4:15" x14ac:dyDescent="0.45">
      <c r="D4621" t="s">
        <v>357</v>
      </c>
      <c r="E4621" t="s">
        <v>102</v>
      </c>
      <c r="F4621" t="s">
        <v>108</v>
      </c>
      <c r="G4621" t="s">
        <v>220</v>
      </c>
      <c r="H4621" t="s">
        <v>220</v>
      </c>
      <c r="I4621" t="s">
        <v>344</v>
      </c>
      <c r="J4621" t="s">
        <v>345</v>
      </c>
      <c r="K4621" t="s">
        <v>228</v>
      </c>
      <c r="M4621" t="b">
        <v>1</v>
      </c>
      <c r="N4621" t="b">
        <v>0</v>
      </c>
      <c r="O4621" t="str">
        <f>_xlfn.XLOOKUP(WB_cost[[#This Row],[Склад]]&amp;WB_cost[[#This Row],[Тип поставки]],StatTbl[Join],StatTbl[Status])</f>
        <v>Ищем</v>
      </c>
    </row>
    <row r="4622" spans="4:15" x14ac:dyDescent="0.45">
      <c r="D4622" t="s">
        <v>358</v>
      </c>
      <c r="E4622" t="s">
        <v>102</v>
      </c>
      <c r="F4622" t="s">
        <v>108</v>
      </c>
      <c r="G4622" t="s">
        <v>220</v>
      </c>
      <c r="H4622" t="s">
        <v>220</v>
      </c>
      <c r="I4622" t="s">
        <v>344</v>
      </c>
      <c r="J4622" t="s">
        <v>345</v>
      </c>
      <c r="K4622" t="s">
        <v>228</v>
      </c>
      <c r="M4622" t="b">
        <v>1</v>
      </c>
      <c r="N4622" t="b">
        <v>0</v>
      </c>
      <c r="O4622" t="str">
        <f>_xlfn.XLOOKUP(WB_cost[[#This Row],[Склад]]&amp;WB_cost[[#This Row],[Тип поставки]],StatTbl[Join],StatTbl[Status])</f>
        <v>Ищем</v>
      </c>
    </row>
    <row r="4623" spans="4:15" x14ac:dyDescent="0.45">
      <c r="D4623" t="s">
        <v>359</v>
      </c>
      <c r="E4623" t="s">
        <v>102</v>
      </c>
      <c r="F4623" t="s">
        <v>108</v>
      </c>
      <c r="G4623" t="s">
        <v>220</v>
      </c>
      <c r="H4623" t="s">
        <v>220</v>
      </c>
      <c r="I4623" t="s">
        <v>344</v>
      </c>
      <c r="J4623" t="s">
        <v>345</v>
      </c>
      <c r="K4623" t="s">
        <v>228</v>
      </c>
      <c r="M4623" t="b">
        <v>1</v>
      </c>
      <c r="N4623" t="b">
        <v>0</v>
      </c>
      <c r="O4623" t="str">
        <f>_xlfn.XLOOKUP(WB_cost[[#This Row],[Склад]]&amp;WB_cost[[#This Row],[Тип поставки]],StatTbl[Join],StatTbl[Status])</f>
        <v>Ищем</v>
      </c>
    </row>
    <row r="4624" spans="4:15" x14ac:dyDescent="0.45">
      <c r="D4624" t="s">
        <v>260</v>
      </c>
      <c r="E4624" t="s">
        <v>102</v>
      </c>
      <c r="F4624" t="s">
        <v>6</v>
      </c>
      <c r="G4624" t="s">
        <v>193</v>
      </c>
      <c r="H4624" t="s">
        <v>193</v>
      </c>
      <c r="I4624" t="s">
        <v>298</v>
      </c>
      <c r="J4624" t="s">
        <v>299</v>
      </c>
      <c r="K4624" t="s">
        <v>226</v>
      </c>
      <c r="L4624" t="s">
        <v>226</v>
      </c>
      <c r="M4624" t="b">
        <v>0</v>
      </c>
      <c r="N4624" t="b">
        <v>0</v>
      </c>
      <c r="O4624" t="str">
        <f>_xlfn.XLOOKUP(WB_cost[[#This Row],[Склад]]&amp;WB_cost[[#This Row],[Тип поставки]],StatTbl[Join],StatTbl[Status])</f>
        <v>Игнорируем</v>
      </c>
    </row>
    <row r="4625" spans="4:15" x14ac:dyDescent="0.45">
      <c r="D4625" t="s">
        <v>261</v>
      </c>
      <c r="E4625" t="s">
        <v>102</v>
      </c>
      <c r="F4625" t="s">
        <v>6</v>
      </c>
      <c r="G4625" t="s">
        <v>193</v>
      </c>
      <c r="H4625" t="s">
        <v>193</v>
      </c>
      <c r="I4625" t="s">
        <v>298</v>
      </c>
      <c r="J4625" t="s">
        <v>299</v>
      </c>
      <c r="K4625" t="s">
        <v>226</v>
      </c>
      <c r="L4625" t="s">
        <v>226</v>
      </c>
      <c r="M4625" t="b">
        <v>0</v>
      </c>
      <c r="N4625" t="b">
        <v>0</v>
      </c>
      <c r="O4625" t="str">
        <f>_xlfn.XLOOKUP(WB_cost[[#This Row],[Склад]]&amp;WB_cost[[#This Row],[Тип поставки]],StatTbl[Join],StatTbl[Status])</f>
        <v>Игнорируем</v>
      </c>
    </row>
    <row r="4626" spans="4:15" x14ac:dyDescent="0.45">
      <c r="D4626" t="s">
        <v>262</v>
      </c>
      <c r="E4626" t="s">
        <v>102</v>
      </c>
      <c r="F4626" t="s">
        <v>6</v>
      </c>
      <c r="G4626" t="s">
        <v>193</v>
      </c>
      <c r="H4626" t="s">
        <v>193</v>
      </c>
      <c r="I4626" t="s">
        <v>298</v>
      </c>
      <c r="J4626" t="s">
        <v>299</v>
      </c>
      <c r="K4626" t="s">
        <v>226</v>
      </c>
      <c r="L4626" t="s">
        <v>226</v>
      </c>
      <c r="M4626" t="b">
        <v>0</v>
      </c>
      <c r="N4626" t="b">
        <v>0</v>
      </c>
      <c r="O4626" t="str">
        <f>_xlfn.XLOOKUP(WB_cost[[#This Row],[Склад]]&amp;WB_cost[[#This Row],[Тип поставки]],StatTbl[Join],StatTbl[Status])</f>
        <v>Игнорируем</v>
      </c>
    </row>
    <row r="4627" spans="4:15" x14ac:dyDescent="0.45">
      <c r="D4627" t="s">
        <v>263</v>
      </c>
      <c r="E4627" t="s">
        <v>102</v>
      </c>
      <c r="F4627" t="s">
        <v>6</v>
      </c>
      <c r="G4627" t="s">
        <v>193</v>
      </c>
      <c r="H4627" t="s">
        <v>193</v>
      </c>
      <c r="I4627" t="s">
        <v>298</v>
      </c>
      <c r="J4627" t="s">
        <v>299</v>
      </c>
      <c r="K4627" t="s">
        <v>226</v>
      </c>
      <c r="L4627" t="s">
        <v>226</v>
      </c>
      <c r="M4627" t="b">
        <v>0</v>
      </c>
      <c r="N4627" t="b">
        <v>0</v>
      </c>
      <c r="O4627" t="str">
        <f>_xlfn.XLOOKUP(WB_cost[[#This Row],[Склад]]&amp;WB_cost[[#This Row],[Тип поставки]],StatTbl[Join],StatTbl[Status])</f>
        <v>Игнорируем</v>
      </c>
    </row>
    <row r="4628" spans="4:15" x14ac:dyDescent="0.45">
      <c r="D4628" t="s">
        <v>264</v>
      </c>
      <c r="E4628" t="s">
        <v>102</v>
      </c>
      <c r="F4628" t="s">
        <v>6</v>
      </c>
      <c r="G4628" t="s">
        <v>193</v>
      </c>
      <c r="H4628" t="s">
        <v>193</v>
      </c>
      <c r="I4628" t="s">
        <v>298</v>
      </c>
      <c r="J4628" t="s">
        <v>299</v>
      </c>
      <c r="K4628" t="s">
        <v>226</v>
      </c>
      <c r="L4628" t="s">
        <v>226</v>
      </c>
      <c r="M4628" t="b">
        <v>0</v>
      </c>
      <c r="N4628" t="b">
        <v>0</v>
      </c>
      <c r="O4628" t="str">
        <f>_xlfn.XLOOKUP(WB_cost[[#This Row],[Склад]]&amp;WB_cost[[#This Row],[Тип поставки]],StatTbl[Join],StatTbl[Status])</f>
        <v>Игнорируем</v>
      </c>
    </row>
    <row r="4629" spans="4:15" x14ac:dyDescent="0.45">
      <c r="D4629" t="s">
        <v>285</v>
      </c>
      <c r="E4629" t="s">
        <v>102</v>
      </c>
      <c r="F4629" t="s">
        <v>6</v>
      </c>
      <c r="G4629" t="s">
        <v>193</v>
      </c>
      <c r="H4629" t="s">
        <v>193</v>
      </c>
      <c r="I4629" t="s">
        <v>298</v>
      </c>
      <c r="J4629" t="s">
        <v>299</v>
      </c>
      <c r="K4629" t="s">
        <v>226</v>
      </c>
      <c r="L4629" t="s">
        <v>226</v>
      </c>
      <c r="M4629" t="b">
        <v>0</v>
      </c>
      <c r="N4629" t="b">
        <v>0</v>
      </c>
      <c r="O4629" t="str">
        <f>_xlfn.XLOOKUP(WB_cost[[#This Row],[Склад]]&amp;WB_cost[[#This Row],[Тип поставки]],StatTbl[Join],StatTbl[Status])</f>
        <v>Игнорируем</v>
      </c>
    </row>
    <row r="4630" spans="4:15" x14ac:dyDescent="0.45">
      <c r="D4630" t="s">
        <v>286</v>
      </c>
      <c r="E4630" t="s">
        <v>102</v>
      </c>
      <c r="F4630" t="s">
        <v>6</v>
      </c>
      <c r="G4630" t="s">
        <v>193</v>
      </c>
      <c r="H4630" t="s">
        <v>193</v>
      </c>
      <c r="I4630" t="s">
        <v>298</v>
      </c>
      <c r="J4630" t="s">
        <v>299</v>
      </c>
      <c r="K4630" t="s">
        <v>226</v>
      </c>
      <c r="L4630" t="s">
        <v>226</v>
      </c>
      <c r="M4630" t="b">
        <v>0</v>
      </c>
      <c r="N4630" t="b">
        <v>0</v>
      </c>
      <c r="O4630" t="str">
        <f>_xlfn.XLOOKUP(WB_cost[[#This Row],[Склад]]&amp;WB_cost[[#This Row],[Тип поставки]],StatTbl[Join],StatTbl[Status])</f>
        <v>Игнорируем</v>
      </c>
    </row>
    <row r="4631" spans="4:15" x14ac:dyDescent="0.45">
      <c r="D4631" t="s">
        <v>287</v>
      </c>
      <c r="E4631" t="s">
        <v>102</v>
      </c>
      <c r="F4631" t="s">
        <v>6</v>
      </c>
      <c r="G4631" t="s">
        <v>193</v>
      </c>
      <c r="H4631" t="s">
        <v>193</v>
      </c>
      <c r="I4631" t="s">
        <v>298</v>
      </c>
      <c r="J4631" t="s">
        <v>299</v>
      </c>
      <c r="K4631" t="s">
        <v>226</v>
      </c>
      <c r="L4631" t="s">
        <v>226</v>
      </c>
      <c r="M4631" t="b">
        <v>0</v>
      </c>
      <c r="N4631" t="b">
        <v>0</v>
      </c>
      <c r="O4631" t="str">
        <f>_xlfn.XLOOKUP(WB_cost[[#This Row],[Склад]]&amp;WB_cost[[#This Row],[Тип поставки]],StatTbl[Join],StatTbl[Status])</f>
        <v>Игнорируем</v>
      </c>
    </row>
    <row r="4632" spans="4:15" x14ac:dyDescent="0.45">
      <c r="D4632" t="s">
        <v>288</v>
      </c>
      <c r="E4632" t="s">
        <v>102</v>
      </c>
      <c r="F4632" t="s">
        <v>6</v>
      </c>
      <c r="G4632" t="s">
        <v>193</v>
      </c>
      <c r="H4632" t="s">
        <v>193</v>
      </c>
      <c r="I4632" t="s">
        <v>298</v>
      </c>
      <c r="J4632" t="s">
        <v>299</v>
      </c>
      <c r="K4632" t="s">
        <v>226</v>
      </c>
      <c r="L4632" t="s">
        <v>226</v>
      </c>
      <c r="M4632" t="b">
        <v>0</v>
      </c>
      <c r="N4632" t="b">
        <v>0</v>
      </c>
      <c r="O4632" t="str">
        <f>_xlfn.XLOOKUP(WB_cost[[#This Row],[Склад]]&amp;WB_cost[[#This Row],[Тип поставки]],StatTbl[Join],StatTbl[Status])</f>
        <v>Игнорируем</v>
      </c>
    </row>
    <row r="4633" spans="4:15" x14ac:dyDescent="0.45">
      <c r="D4633" t="s">
        <v>289</v>
      </c>
      <c r="E4633" t="s">
        <v>102</v>
      </c>
      <c r="F4633" t="s">
        <v>6</v>
      </c>
      <c r="G4633" t="s">
        <v>193</v>
      </c>
      <c r="H4633" t="s">
        <v>193</v>
      </c>
      <c r="I4633" t="s">
        <v>298</v>
      </c>
      <c r="J4633" t="s">
        <v>299</v>
      </c>
      <c r="K4633" t="s">
        <v>226</v>
      </c>
      <c r="L4633" t="s">
        <v>226</v>
      </c>
      <c r="M4633" t="b">
        <v>0</v>
      </c>
      <c r="N4633" t="b">
        <v>0</v>
      </c>
      <c r="O4633" t="str">
        <f>_xlfn.XLOOKUP(WB_cost[[#This Row],[Склад]]&amp;WB_cost[[#This Row],[Тип поставки]],StatTbl[Join],StatTbl[Status])</f>
        <v>Игнорируем</v>
      </c>
    </row>
    <row r="4634" spans="4:15" x14ac:dyDescent="0.45">
      <c r="D4634" t="s">
        <v>353</v>
      </c>
      <c r="E4634" t="s">
        <v>102</v>
      </c>
      <c r="F4634" t="s">
        <v>6</v>
      </c>
      <c r="G4634" t="s">
        <v>193</v>
      </c>
      <c r="H4634" t="s">
        <v>193</v>
      </c>
      <c r="I4634" t="s">
        <v>298</v>
      </c>
      <c r="J4634" t="s">
        <v>299</v>
      </c>
      <c r="K4634" t="s">
        <v>226</v>
      </c>
      <c r="L4634" t="s">
        <v>226</v>
      </c>
      <c r="M4634" t="b">
        <v>0</v>
      </c>
      <c r="N4634" t="b">
        <v>0</v>
      </c>
      <c r="O4634" t="str">
        <f>_xlfn.XLOOKUP(WB_cost[[#This Row],[Склад]]&amp;WB_cost[[#This Row],[Тип поставки]],StatTbl[Join],StatTbl[Status])</f>
        <v>Игнорируем</v>
      </c>
    </row>
    <row r="4635" spans="4:15" x14ac:dyDescent="0.45">
      <c r="D4635" t="s">
        <v>354</v>
      </c>
      <c r="E4635" t="s">
        <v>102</v>
      </c>
      <c r="F4635" t="s">
        <v>6</v>
      </c>
      <c r="G4635" t="s">
        <v>193</v>
      </c>
      <c r="H4635" t="s">
        <v>193</v>
      </c>
      <c r="I4635" t="s">
        <v>298</v>
      </c>
      <c r="J4635" t="s">
        <v>299</v>
      </c>
      <c r="K4635" t="s">
        <v>226</v>
      </c>
      <c r="L4635" t="s">
        <v>226</v>
      </c>
      <c r="M4635" t="b">
        <v>0</v>
      </c>
      <c r="N4635" t="b">
        <v>0</v>
      </c>
      <c r="O4635" t="str">
        <f>_xlfn.XLOOKUP(WB_cost[[#This Row],[Склад]]&amp;WB_cost[[#This Row],[Тип поставки]],StatTbl[Join],StatTbl[Status])</f>
        <v>Игнорируем</v>
      </c>
    </row>
    <row r="4636" spans="4:15" x14ac:dyDescent="0.45">
      <c r="D4636" t="s">
        <v>357</v>
      </c>
      <c r="E4636" t="s">
        <v>102</v>
      </c>
      <c r="F4636" t="s">
        <v>6</v>
      </c>
      <c r="G4636" t="s">
        <v>193</v>
      </c>
      <c r="H4636" t="s">
        <v>193</v>
      </c>
      <c r="I4636" t="s">
        <v>298</v>
      </c>
      <c r="J4636" t="s">
        <v>299</v>
      </c>
      <c r="K4636" t="s">
        <v>226</v>
      </c>
      <c r="L4636" t="s">
        <v>226</v>
      </c>
      <c r="M4636" t="b">
        <v>0</v>
      </c>
      <c r="N4636" t="b">
        <v>0</v>
      </c>
      <c r="O4636" t="str">
        <f>_xlfn.XLOOKUP(WB_cost[[#This Row],[Склад]]&amp;WB_cost[[#This Row],[Тип поставки]],StatTbl[Join],StatTbl[Status])</f>
        <v>Игнорируем</v>
      </c>
    </row>
    <row r="4637" spans="4:15" x14ac:dyDescent="0.45">
      <c r="D4637" t="s">
        <v>358</v>
      </c>
      <c r="E4637" t="s">
        <v>102</v>
      </c>
      <c r="F4637" t="s">
        <v>6</v>
      </c>
      <c r="G4637" t="s">
        <v>193</v>
      </c>
      <c r="H4637" t="s">
        <v>193</v>
      </c>
      <c r="I4637" t="s">
        <v>298</v>
      </c>
      <c r="J4637" t="s">
        <v>299</v>
      </c>
      <c r="K4637" t="s">
        <v>226</v>
      </c>
      <c r="L4637" t="s">
        <v>226</v>
      </c>
      <c r="M4637" t="b">
        <v>0</v>
      </c>
      <c r="N4637" t="b">
        <v>0</v>
      </c>
      <c r="O4637" t="str">
        <f>_xlfn.XLOOKUP(WB_cost[[#This Row],[Склад]]&amp;WB_cost[[#This Row],[Тип поставки]],StatTbl[Join],StatTbl[Status])</f>
        <v>Игнорируем</v>
      </c>
    </row>
    <row r="4638" spans="4:15" x14ac:dyDescent="0.45">
      <c r="D4638" t="s">
        <v>359</v>
      </c>
      <c r="E4638" t="s">
        <v>102</v>
      </c>
      <c r="F4638" t="s">
        <v>6</v>
      </c>
      <c r="G4638" t="s">
        <v>193</v>
      </c>
      <c r="H4638" t="s">
        <v>193</v>
      </c>
      <c r="I4638" t="s">
        <v>298</v>
      </c>
      <c r="J4638" t="s">
        <v>299</v>
      </c>
      <c r="K4638" t="s">
        <v>226</v>
      </c>
      <c r="L4638" t="s">
        <v>226</v>
      </c>
      <c r="M4638" t="b">
        <v>0</v>
      </c>
      <c r="N4638" t="b">
        <v>0</v>
      </c>
      <c r="O4638" t="str">
        <f>_xlfn.XLOOKUP(WB_cost[[#This Row],[Склад]]&amp;WB_cost[[#This Row],[Тип поставки]],StatTbl[Join],StatTbl[Status])</f>
        <v>Игнорируем</v>
      </c>
    </row>
    <row r="4639" spans="4:15" x14ac:dyDescent="0.45">
      <c r="D4639" t="s">
        <v>260</v>
      </c>
      <c r="E4639" t="s">
        <v>103</v>
      </c>
      <c r="F4639" t="s">
        <v>107</v>
      </c>
      <c r="M4639" t="b">
        <v>0</v>
      </c>
      <c r="N4639" t="b">
        <v>1</v>
      </c>
      <c r="O4639" t="str">
        <f>_xlfn.XLOOKUP(WB_cost[[#This Row],[Склад]]&amp;WB_cost[[#This Row],[Тип поставки]],StatTbl[Join],StatTbl[Status])</f>
        <v>Ищем</v>
      </c>
    </row>
    <row r="4640" spans="4:15" x14ac:dyDescent="0.45">
      <c r="D4640" t="s">
        <v>261</v>
      </c>
      <c r="E4640" t="s">
        <v>103</v>
      </c>
      <c r="F4640" t="s">
        <v>107</v>
      </c>
      <c r="M4640" t="b">
        <v>0</v>
      </c>
      <c r="N4640" t="b">
        <v>1</v>
      </c>
      <c r="O4640" t="str">
        <f>_xlfn.XLOOKUP(WB_cost[[#This Row],[Склад]]&amp;WB_cost[[#This Row],[Тип поставки]],StatTbl[Join],StatTbl[Status])</f>
        <v>Ищем</v>
      </c>
    </row>
    <row r="4641" spans="4:15" x14ac:dyDescent="0.45">
      <c r="D4641" t="s">
        <v>262</v>
      </c>
      <c r="E4641" t="s">
        <v>103</v>
      </c>
      <c r="F4641" t="s">
        <v>107</v>
      </c>
      <c r="M4641" t="b">
        <v>0</v>
      </c>
      <c r="N4641" t="b">
        <v>1</v>
      </c>
      <c r="O4641" t="str">
        <f>_xlfn.XLOOKUP(WB_cost[[#This Row],[Склад]]&amp;WB_cost[[#This Row],[Тип поставки]],StatTbl[Join],StatTbl[Status])</f>
        <v>Ищем</v>
      </c>
    </row>
    <row r="4642" spans="4:15" x14ac:dyDescent="0.45">
      <c r="D4642" t="s">
        <v>263</v>
      </c>
      <c r="E4642" t="s">
        <v>103</v>
      </c>
      <c r="F4642" t="s">
        <v>107</v>
      </c>
      <c r="M4642" t="b">
        <v>0</v>
      </c>
      <c r="N4642" t="b">
        <v>1</v>
      </c>
      <c r="O4642" t="str">
        <f>_xlfn.XLOOKUP(WB_cost[[#This Row],[Склад]]&amp;WB_cost[[#This Row],[Тип поставки]],StatTbl[Join],StatTbl[Status])</f>
        <v>Ищем</v>
      </c>
    </row>
    <row r="4643" spans="4:15" x14ac:dyDescent="0.45">
      <c r="D4643" t="s">
        <v>264</v>
      </c>
      <c r="E4643" t="s">
        <v>103</v>
      </c>
      <c r="F4643" t="s">
        <v>107</v>
      </c>
      <c r="M4643" t="b">
        <v>0</v>
      </c>
      <c r="N4643" t="b">
        <v>1</v>
      </c>
      <c r="O4643" t="str">
        <f>_xlfn.XLOOKUP(WB_cost[[#This Row],[Склад]]&amp;WB_cost[[#This Row],[Тип поставки]],StatTbl[Join],StatTbl[Status])</f>
        <v>Ищем</v>
      </c>
    </row>
    <row r="4644" spans="4:15" x14ac:dyDescent="0.45">
      <c r="D4644" t="s">
        <v>285</v>
      </c>
      <c r="E4644" t="s">
        <v>103</v>
      </c>
      <c r="F4644" t="s">
        <v>107</v>
      </c>
      <c r="M4644" t="b">
        <v>0</v>
      </c>
      <c r="N4644" t="b">
        <v>1</v>
      </c>
      <c r="O4644" t="str">
        <f>_xlfn.XLOOKUP(WB_cost[[#This Row],[Склад]]&amp;WB_cost[[#This Row],[Тип поставки]],StatTbl[Join],StatTbl[Status])</f>
        <v>Ищем</v>
      </c>
    </row>
    <row r="4645" spans="4:15" x14ac:dyDescent="0.45">
      <c r="D4645" t="s">
        <v>286</v>
      </c>
      <c r="E4645" t="s">
        <v>103</v>
      </c>
      <c r="F4645" t="s">
        <v>107</v>
      </c>
      <c r="M4645" t="b">
        <v>0</v>
      </c>
      <c r="N4645" t="b">
        <v>1</v>
      </c>
      <c r="O4645" t="str">
        <f>_xlfn.XLOOKUP(WB_cost[[#This Row],[Склад]]&amp;WB_cost[[#This Row],[Тип поставки]],StatTbl[Join],StatTbl[Status])</f>
        <v>Ищем</v>
      </c>
    </row>
    <row r="4646" spans="4:15" x14ac:dyDescent="0.45">
      <c r="D4646" t="s">
        <v>287</v>
      </c>
      <c r="E4646" t="s">
        <v>103</v>
      </c>
      <c r="F4646" t="s">
        <v>107</v>
      </c>
      <c r="M4646" t="b">
        <v>0</v>
      </c>
      <c r="N4646" t="b">
        <v>1</v>
      </c>
      <c r="O4646" t="str">
        <f>_xlfn.XLOOKUP(WB_cost[[#This Row],[Склад]]&amp;WB_cost[[#This Row],[Тип поставки]],StatTbl[Join],StatTbl[Status])</f>
        <v>Ищем</v>
      </c>
    </row>
    <row r="4647" spans="4:15" x14ac:dyDescent="0.45">
      <c r="D4647" t="s">
        <v>288</v>
      </c>
      <c r="E4647" t="s">
        <v>103</v>
      </c>
      <c r="F4647" t="s">
        <v>107</v>
      </c>
      <c r="M4647" t="b">
        <v>0</v>
      </c>
      <c r="N4647" t="b">
        <v>1</v>
      </c>
      <c r="O4647" t="str">
        <f>_xlfn.XLOOKUP(WB_cost[[#This Row],[Склад]]&amp;WB_cost[[#This Row],[Тип поставки]],StatTbl[Join],StatTbl[Status])</f>
        <v>Ищем</v>
      </c>
    </row>
    <row r="4648" spans="4:15" x14ac:dyDescent="0.45">
      <c r="D4648" t="s">
        <v>289</v>
      </c>
      <c r="E4648" t="s">
        <v>103</v>
      </c>
      <c r="F4648" t="s">
        <v>107</v>
      </c>
      <c r="M4648" t="b">
        <v>0</v>
      </c>
      <c r="N4648" t="b">
        <v>1</v>
      </c>
      <c r="O4648" t="str">
        <f>_xlfn.XLOOKUP(WB_cost[[#This Row],[Склад]]&amp;WB_cost[[#This Row],[Тип поставки]],StatTbl[Join],StatTbl[Status])</f>
        <v>Ищем</v>
      </c>
    </row>
    <row r="4649" spans="4:15" x14ac:dyDescent="0.45">
      <c r="D4649" t="s">
        <v>353</v>
      </c>
      <c r="E4649" t="s">
        <v>103</v>
      </c>
      <c r="F4649" t="s">
        <v>107</v>
      </c>
      <c r="M4649" t="b">
        <v>0</v>
      </c>
      <c r="N4649" t="b">
        <v>1</v>
      </c>
      <c r="O4649" t="str">
        <f>_xlfn.XLOOKUP(WB_cost[[#This Row],[Склад]]&amp;WB_cost[[#This Row],[Тип поставки]],StatTbl[Join],StatTbl[Status])</f>
        <v>Ищем</v>
      </c>
    </row>
    <row r="4650" spans="4:15" x14ac:dyDescent="0.45">
      <c r="D4650" t="s">
        <v>354</v>
      </c>
      <c r="E4650" t="s">
        <v>103</v>
      </c>
      <c r="F4650" t="s">
        <v>107</v>
      </c>
      <c r="M4650" t="b">
        <v>0</v>
      </c>
      <c r="N4650" t="b">
        <v>1</v>
      </c>
      <c r="O4650" t="str">
        <f>_xlfn.XLOOKUP(WB_cost[[#This Row],[Склад]]&amp;WB_cost[[#This Row],[Тип поставки]],StatTbl[Join],StatTbl[Status])</f>
        <v>Ищем</v>
      </c>
    </row>
    <row r="4651" spans="4:15" x14ac:dyDescent="0.45">
      <c r="D4651" t="s">
        <v>357</v>
      </c>
      <c r="E4651" t="s">
        <v>103</v>
      </c>
      <c r="F4651" t="s">
        <v>107</v>
      </c>
      <c r="M4651" t="b">
        <v>0</v>
      </c>
      <c r="N4651" t="b">
        <v>1</v>
      </c>
      <c r="O4651" t="str">
        <f>_xlfn.XLOOKUP(WB_cost[[#This Row],[Склад]]&amp;WB_cost[[#This Row],[Тип поставки]],StatTbl[Join],StatTbl[Status])</f>
        <v>Ищем</v>
      </c>
    </row>
    <row r="4652" spans="4:15" x14ac:dyDescent="0.45">
      <c r="D4652" t="s">
        <v>358</v>
      </c>
      <c r="E4652" t="s">
        <v>103</v>
      </c>
      <c r="F4652" t="s">
        <v>107</v>
      </c>
      <c r="M4652" t="b">
        <v>0</v>
      </c>
      <c r="N4652" t="b">
        <v>1</v>
      </c>
      <c r="O4652" t="str">
        <f>_xlfn.XLOOKUP(WB_cost[[#This Row],[Склад]]&amp;WB_cost[[#This Row],[Тип поставки]],StatTbl[Join],StatTbl[Status])</f>
        <v>Ищем</v>
      </c>
    </row>
    <row r="4653" spans="4:15" x14ac:dyDescent="0.45">
      <c r="D4653" t="s">
        <v>359</v>
      </c>
      <c r="E4653" t="s">
        <v>103</v>
      </c>
      <c r="F4653" t="s">
        <v>107</v>
      </c>
      <c r="M4653" t="b">
        <v>0</v>
      </c>
      <c r="N4653" t="b">
        <v>1</v>
      </c>
      <c r="O4653" t="str">
        <f>_xlfn.XLOOKUP(WB_cost[[#This Row],[Склад]]&amp;WB_cost[[#This Row],[Тип поставки]],StatTbl[Join],StatTbl[Status])</f>
        <v>Ищем</v>
      </c>
    </row>
    <row r="4654" spans="4:15" x14ac:dyDescent="0.45">
      <c r="D4654" t="s">
        <v>260</v>
      </c>
      <c r="E4654" t="s">
        <v>103</v>
      </c>
      <c r="F4654" t="s">
        <v>108</v>
      </c>
      <c r="G4654" t="s">
        <v>214</v>
      </c>
      <c r="H4654" t="s">
        <v>214</v>
      </c>
      <c r="I4654" t="s">
        <v>333</v>
      </c>
      <c r="J4654" t="s">
        <v>334</v>
      </c>
      <c r="K4654" t="s">
        <v>242</v>
      </c>
      <c r="M4654" t="b">
        <v>1</v>
      </c>
      <c r="N4654" t="b">
        <v>0</v>
      </c>
      <c r="O4654" t="str">
        <f>_xlfn.XLOOKUP(WB_cost[[#This Row],[Склад]]&amp;WB_cost[[#This Row],[Тип поставки]],StatTbl[Join],StatTbl[Status])</f>
        <v>Игнорируем</v>
      </c>
    </row>
    <row r="4655" spans="4:15" x14ac:dyDescent="0.45">
      <c r="D4655" t="s">
        <v>261</v>
      </c>
      <c r="E4655" t="s">
        <v>103</v>
      </c>
      <c r="F4655" t="s">
        <v>108</v>
      </c>
      <c r="G4655" t="s">
        <v>214</v>
      </c>
      <c r="H4655" t="s">
        <v>214</v>
      </c>
      <c r="I4655" t="s">
        <v>333</v>
      </c>
      <c r="J4655" t="s">
        <v>334</v>
      </c>
      <c r="K4655" t="s">
        <v>242</v>
      </c>
      <c r="M4655" t="b">
        <v>1</v>
      </c>
      <c r="N4655" t="b">
        <v>0</v>
      </c>
      <c r="O4655" t="str">
        <f>_xlfn.XLOOKUP(WB_cost[[#This Row],[Склад]]&amp;WB_cost[[#This Row],[Тип поставки]],StatTbl[Join],StatTbl[Status])</f>
        <v>Игнорируем</v>
      </c>
    </row>
    <row r="4656" spans="4:15" x14ac:dyDescent="0.45">
      <c r="D4656" t="s">
        <v>262</v>
      </c>
      <c r="E4656" t="s">
        <v>103</v>
      </c>
      <c r="F4656" t="s">
        <v>108</v>
      </c>
      <c r="G4656" t="s">
        <v>214</v>
      </c>
      <c r="H4656" t="s">
        <v>214</v>
      </c>
      <c r="I4656" t="s">
        <v>333</v>
      </c>
      <c r="J4656" t="s">
        <v>334</v>
      </c>
      <c r="K4656" t="s">
        <v>242</v>
      </c>
      <c r="M4656" t="b">
        <v>1</v>
      </c>
      <c r="N4656" t="b">
        <v>0</v>
      </c>
      <c r="O4656" t="str">
        <f>_xlfn.XLOOKUP(WB_cost[[#This Row],[Склад]]&amp;WB_cost[[#This Row],[Тип поставки]],StatTbl[Join],StatTbl[Status])</f>
        <v>Игнорируем</v>
      </c>
    </row>
    <row r="4657" spans="4:15" x14ac:dyDescent="0.45">
      <c r="D4657" t="s">
        <v>263</v>
      </c>
      <c r="E4657" t="s">
        <v>103</v>
      </c>
      <c r="F4657" t="s">
        <v>108</v>
      </c>
      <c r="G4657" t="s">
        <v>214</v>
      </c>
      <c r="H4657" t="s">
        <v>214</v>
      </c>
      <c r="I4657" t="s">
        <v>333</v>
      </c>
      <c r="J4657" t="s">
        <v>334</v>
      </c>
      <c r="K4657" t="s">
        <v>242</v>
      </c>
      <c r="M4657" t="b">
        <v>1</v>
      </c>
      <c r="N4657" t="b">
        <v>0</v>
      </c>
      <c r="O4657" t="str">
        <f>_xlfn.XLOOKUP(WB_cost[[#This Row],[Склад]]&amp;WB_cost[[#This Row],[Тип поставки]],StatTbl[Join],StatTbl[Status])</f>
        <v>Игнорируем</v>
      </c>
    </row>
    <row r="4658" spans="4:15" x14ac:dyDescent="0.45">
      <c r="D4658" t="s">
        <v>264</v>
      </c>
      <c r="E4658" t="s">
        <v>103</v>
      </c>
      <c r="F4658" t="s">
        <v>108</v>
      </c>
      <c r="G4658" t="s">
        <v>214</v>
      </c>
      <c r="H4658" t="s">
        <v>214</v>
      </c>
      <c r="I4658" t="s">
        <v>333</v>
      </c>
      <c r="J4658" t="s">
        <v>334</v>
      </c>
      <c r="K4658" t="s">
        <v>242</v>
      </c>
      <c r="M4658" t="b">
        <v>1</v>
      </c>
      <c r="N4658" t="b">
        <v>0</v>
      </c>
      <c r="O4658" t="str">
        <f>_xlfn.XLOOKUP(WB_cost[[#This Row],[Склад]]&amp;WB_cost[[#This Row],[Тип поставки]],StatTbl[Join],StatTbl[Status])</f>
        <v>Игнорируем</v>
      </c>
    </row>
    <row r="4659" spans="4:15" x14ac:dyDescent="0.45">
      <c r="D4659" t="s">
        <v>285</v>
      </c>
      <c r="E4659" t="s">
        <v>103</v>
      </c>
      <c r="F4659" t="s">
        <v>108</v>
      </c>
      <c r="G4659" t="s">
        <v>214</v>
      </c>
      <c r="H4659" t="s">
        <v>214</v>
      </c>
      <c r="I4659" t="s">
        <v>333</v>
      </c>
      <c r="J4659" t="s">
        <v>334</v>
      </c>
      <c r="K4659" t="s">
        <v>242</v>
      </c>
      <c r="M4659" t="b">
        <v>1</v>
      </c>
      <c r="N4659" t="b">
        <v>0</v>
      </c>
      <c r="O4659" t="str">
        <f>_xlfn.XLOOKUP(WB_cost[[#This Row],[Склад]]&amp;WB_cost[[#This Row],[Тип поставки]],StatTbl[Join],StatTbl[Status])</f>
        <v>Игнорируем</v>
      </c>
    </row>
    <row r="4660" spans="4:15" x14ac:dyDescent="0.45">
      <c r="D4660" t="s">
        <v>286</v>
      </c>
      <c r="E4660" t="s">
        <v>103</v>
      </c>
      <c r="F4660" t="s">
        <v>108</v>
      </c>
      <c r="G4660" t="s">
        <v>214</v>
      </c>
      <c r="H4660" t="s">
        <v>214</v>
      </c>
      <c r="I4660" t="s">
        <v>333</v>
      </c>
      <c r="J4660" t="s">
        <v>334</v>
      </c>
      <c r="K4660" t="s">
        <v>242</v>
      </c>
      <c r="M4660" t="b">
        <v>1</v>
      </c>
      <c r="N4660" t="b">
        <v>0</v>
      </c>
      <c r="O4660" t="str">
        <f>_xlfn.XLOOKUP(WB_cost[[#This Row],[Склад]]&amp;WB_cost[[#This Row],[Тип поставки]],StatTbl[Join],StatTbl[Status])</f>
        <v>Игнорируем</v>
      </c>
    </row>
    <row r="4661" spans="4:15" x14ac:dyDescent="0.45">
      <c r="D4661" t="s">
        <v>287</v>
      </c>
      <c r="E4661" t="s">
        <v>103</v>
      </c>
      <c r="F4661" t="s">
        <v>108</v>
      </c>
      <c r="G4661" t="s">
        <v>214</v>
      </c>
      <c r="H4661" t="s">
        <v>214</v>
      </c>
      <c r="I4661" t="s">
        <v>333</v>
      </c>
      <c r="J4661" t="s">
        <v>334</v>
      </c>
      <c r="K4661" t="s">
        <v>242</v>
      </c>
      <c r="M4661" t="b">
        <v>1</v>
      </c>
      <c r="N4661" t="b">
        <v>0</v>
      </c>
      <c r="O4661" t="str">
        <f>_xlfn.XLOOKUP(WB_cost[[#This Row],[Склад]]&amp;WB_cost[[#This Row],[Тип поставки]],StatTbl[Join],StatTbl[Status])</f>
        <v>Игнорируем</v>
      </c>
    </row>
    <row r="4662" spans="4:15" x14ac:dyDescent="0.45">
      <c r="D4662" t="s">
        <v>288</v>
      </c>
      <c r="E4662" t="s">
        <v>103</v>
      </c>
      <c r="F4662" t="s">
        <v>108</v>
      </c>
      <c r="G4662" t="s">
        <v>214</v>
      </c>
      <c r="H4662" t="s">
        <v>214</v>
      </c>
      <c r="I4662" t="s">
        <v>333</v>
      </c>
      <c r="J4662" t="s">
        <v>334</v>
      </c>
      <c r="K4662" t="s">
        <v>242</v>
      </c>
      <c r="M4662" t="b">
        <v>1</v>
      </c>
      <c r="N4662" t="b">
        <v>0</v>
      </c>
      <c r="O4662" t="str">
        <f>_xlfn.XLOOKUP(WB_cost[[#This Row],[Склад]]&amp;WB_cost[[#This Row],[Тип поставки]],StatTbl[Join],StatTbl[Status])</f>
        <v>Игнорируем</v>
      </c>
    </row>
    <row r="4663" spans="4:15" x14ac:dyDescent="0.45">
      <c r="D4663" t="s">
        <v>289</v>
      </c>
      <c r="E4663" t="s">
        <v>103</v>
      </c>
      <c r="F4663" t="s">
        <v>108</v>
      </c>
      <c r="G4663" t="s">
        <v>214</v>
      </c>
      <c r="H4663" t="s">
        <v>214</v>
      </c>
      <c r="I4663" t="s">
        <v>333</v>
      </c>
      <c r="J4663" t="s">
        <v>334</v>
      </c>
      <c r="K4663" t="s">
        <v>242</v>
      </c>
      <c r="M4663" t="b">
        <v>1</v>
      </c>
      <c r="N4663" t="b">
        <v>0</v>
      </c>
      <c r="O4663" t="str">
        <f>_xlfn.XLOOKUP(WB_cost[[#This Row],[Склад]]&amp;WB_cost[[#This Row],[Тип поставки]],StatTbl[Join],StatTbl[Status])</f>
        <v>Игнорируем</v>
      </c>
    </row>
    <row r="4664" spans="4:15" x14ac:dyDescent="0.45">
      <c r="D4664" t="s">
        <v>353</v>
      </c>
      <c r="E4664" t="s">
        <v>103</v>
      </c>
      <c r="F4664" t="s">
        <v>108</v>
      </c>
      <c r="G4664" t="s">
        <v>214</v>
      </c>
      <c r="H4664" t="s">
        <v>214</v>
      </c>
      <c r="I4664" t="s">
        <v>333</v>
      </c>
      <c r="J4664" t="s">
        <v>334</v>
      </c>
      <c r="K4664" t="s">
        <v>242</v>
      </c>
      <c r="M4664" t="b">
        <v>1</v>
      </c>
      <c r="N4664" t="b">
        <v>0</v>
      </c>
      <c r="O4664" t="str">
        <f>_xlfn.XLOOKUP(WB_cost[[#This Row],[Склад]]&amp;WB_cost[[#This Row],[Тип поставки]],StatTbl[Join],StatTbl[Status])</f>
        <v>Игнорируем</v>
      </c>
    </row>
    <row r="4665" spans="4:15" x14ac:dyDescent="0.45">
      <c r="D4665" t="s">
        <v>354</v>
      </c>
      <c r="E4665" t="s">
        <v>103</v>
      </c>
      <c r="F4665" t="s">
        <v>108</v>
      </c>
      <c r="G4665" t="s">
        <v>214</v>
      </c>
      <c r="H4665" t="s">
        <v>214</v>
      </c>
      <c r="I4665" t="s">
        <v>333</v>
      </c>
      <c r="J4665" t="s">
        <v>334</v>
      </c>
      <c r="K4665" t="s">
        <v>242</v>
      </c>
      <c r="M4665" t="b">
        <v>1</v>
      </c>
      <c r="N4665" t="b">
        <v>0</v>
      </c>
      <c r="O4665" t="str">
        <f>_xlfn.XLOOKUP(WB_cost[[#This Row],[Склад]]&amp;WB_cost[[#This Row],[Тип поставки]],StatTbl[Join],StatTbl[Status])</f>
        <v>Игнорируем</v>
      </c>
    </row>
    <row r="4666" spans="4:15" x14ac:dyDescent="0.45">
      <c r="D4666" t="s">
        <v>357</v>
      </c>
      <c r="E4666" t="s">
        <v>103</v>
      </c>
      <c r="F4666" t="s">
        <v>108</v>
      </c>
      <c r="G4666" t="s">
        <v>214</v>
      </c>
      <c r="H4666" t="s">
        <v>214</v>
      </c>
      <c r="I4666" t="s">
        <v>333</v>
      </c>
      <c r="J4666" t="s">
        <v>334</v>
      </c>
      <c r="K4666" t="s">
        <v>242</v>
      </c>
      <c r="M4666" t="b">
        <v>1</v>
      </c>
      <c r="N4666" t="b">
        <v>0</v>
      </c>
      <c r="O4666" t="str">
        <f>_xlfn.XLOOKUP(WB_cost[[#This Row],[Склад]]&amp;WB_cost[[#This Row],[Тип поставки]],StatTbl[Join],StatTbl[Status])</f>
        <v>Игнорируем</v>
      </c>
    </row>
    <row r="4667" spans="4:15" x14ac:dyDescent="0.45">
      <c r="D4667" t="s">
        <v>358</v>
      </c>
      <c r="E4667" t="s">
        <v>103</v>
      </c>
      <c r="F4667" t="s">
        <v>108</v>
      </c>
      <c r="G4667" t="s">
        <v>214</v>
      </c>
      <c r="H4667" t="s">
        <v>214</v>
      </c>
      <c r="I4667" t="s">
        <v>333</v>
      </c>
      <c r="J4667" t="s">
        <v>334</v>
      </c>
      <c r="K4667" t="s">
        <v>242</v>
      </c>
      <c r="M4667" t="b">
        <v>1</v>
      </c>
      <c r="N4667" t="b">
        <v>0</v>
      </c>
      <c r="O4667" t="str">
        <f>_xlfn.XLOOKUP(WB_cost[[#This Row],[Склад]]&amp;WB_cost[[#This Row],[Тип поставки]],StatTbl[Join],StatTbl[Status])</f>
        <v>Игнорируем</v>
      </c>
    </row>
    <row r="4668" spans="4:15" x14ac:dyDescent="0.45">
      <c r="D4668" t="s">
        <v>359</v>
      </c>
      <c r="E4668" t="s">
        <v>103</v>
      </c>
      <c r="F4668" t="s">
        <v>108</v>
      </c>
      <c r="G4668" t="s">
        <v>214</v>
      </c>
      <c r="H4668" t="s">
        <v>214</v>
      </c>
      <c r="I4668" t="s">
        <v>333</v>
      </c>
      <c r="J4668" t="s">
        <v>334</v>
      </c>
      <c r="K4668" t="s">
        <v>242</v>
      </c>
      <c r="M4668" t="b">
        <v>1</v>
      </c>
      <c r="N4668" t="b">
        <v>0</v>
      </c>
      <c r="O4668" t="str">
        <f>_xlfn.XLOOKUP(WB_cost[[#This Row],[Склад]]&amp;WB_cost[[#This Row],[Тип поставки]],StatTbl[Join],StatTbl[Status])</f>
        <v>Игнорируем</v>
      </c>
    </row>
    <row r="4669" spans="4:15" x14ac:dyDescent="0.45">
      <c r="D4669" t="s">
        <v>260</v>
      </c>
      <c r="E4669" t="s">
        <v>103</v>
      </c>
      <c r="F4669" t="s">
        <v>6</v>
      </c>
      <c r="M4669" t="b">
        <v>0</v>
      </c>
      <c r="N4669" t="b">
        <v>1</v>
      </c>
      <c r="O4669" t="str">
        <f>_xlfn.XLOOKUP(WB_cost[[#This Row],[Склад]]&amp;WB_cost[[#This Row],[Тип поставки]],StatTbl[Join],StatTbl[Status])</f>
        <v>Игнорируем</v>
      </c>
    </row>
    <row r="4670" spans="4:15" x14ac:dyDescent="0.45">
      <c r="D4670" t="s">
        <v>261</v>
      </c>
      <c r="E4670" t="s">
        <v>103</v>
      </c>
      <c r="F4670" t="s">
        <v>6</v>
      </c>
      <c r="M4670" t="b">
        <v>0</v>
      </c>
      <c r="N4670" t="b">
        <v>1</v>
      </c>
      <c r="O4670" t="str">
        <f>_xlfn.XLOOKUP(WB_cost[[#This Row],[Склад]]&amp;WB_cost[[#This Row],[Тип поставки]],StatTbl[Join],StatTbl[Status])</f>
        <v>Игнорируем</v>
      </c>
    </row>
    <row r="4671" spans="4:15" x14ac:dyDescent="0.45">
      <c r="D4671" t="s">
        <v>262</v>
      </c>
      <c r="E4671" t="s">
        <v>103</v>
      </c>
      <c r="F4671" t="s">
        <v>6</v>
      </c>
      <c r="M4671" t="b">
        <v>0</v>
      </c>
      <c r="N4671" t="b">
        <v>1</v>
      </c>
      <c r="O4671" t="str">
        <f>_xlfn.XLOOKUP(WB_cost[[#This Row],[Склад]]&amp;WB_cost[[#This Row],[Тип поставки]],StatTbl[Join],StatTbl[Status])</f>
        <v>Игнорируем</v>
      </c>
    </row>
    <row r="4672" spans="4:15" x14ac:dyDescent="0.45">
      <c r="D4672" t="s">
        <v>263</v>
      </c>
      <c r="E4672" t="s">
        <v>103</v>
      </c>
      <c r="F4672" t="s">
        <v>6</v>
      </c>
      <c r="M4672" t="b">
        <v>0</v>
      </c>
      <c r="N4672" t="b">
        <v>1</v>
      </c>
      <c r="O4672" t="str">
        <f>_xlfn.XLOOKUP(WB_cost[[#This Row],[Склад]]&amp;WB_cost[[#This Row],[Тип поставки]],StatTbl[Join],StatTbl[Status])</f>
        <v>Игнорируем</v>
      </c>
    </row>
    <row r="4673" spans="4:15" x14ac:dyDescent="0.45">
      <c r="D4673" t="s">
        <v>264</v>
      </c>
      <c r="E4673" t="s">
        <v>103</v>
      </c>
      <c r="F4673" t="s">
        <v>6</v>
      </c>
      <c r="M4673" t="b">
        <v>0</v>
      </c>
      <c r="N4673" t="b">
        <v>1</v>
      </c>
      <c r="O4673" t="str">
        <f>_xlfn.XLOOKUP(WB_cost[[#This Row],[Склад]]&amp;WB_cost[[#This Row],[Тип поставки]],StatTbl[Join],StatTbl[Status])</f>
        <v>Игнорируем</v>
      </c>
    </row>
    <row r="4674" spans="4:15" x14ac:dyDescent="0.45">
      <c r="D4674" t="s">
        <v>285</v>
      </c>
      <c r="E4674" t="s">
        <v>103</v>
      </c>
      <c r="F4674" t="s">
        <v>6</v>
      </c>
      <c r="M4674" t="b">
        <v>0</v>
      </c>
      <c r="N4674" t="b">
        <v>1</v>
      </c>
      <c r="O4674" t="str">
        <f>_xlfn.XLOOKUP(WB_cost[[#This Row],[Склад]]&amp;WB_cost[[#This Row],[Тип поставки]],StatTbl[Join],StatTbl[Status])</f>
        <v>Игнорируем</v>
      </c>
    </row>
    <row r="4675" spans="4:15" x14ac:dyDescent="0.45">
      <c r="D4675" t="s">
        <v>286</v>
      </c>
      <c r="E4675" t="s">
        <v>103</v>
      </c>
      <c r="F4675" t="s">
        <v>6</v>
      </c>
      <c r="M4675" t="b">
        <v>0</v>
      </c>
      <c r="N4675" t="b">
        <v>1</v>
      </c>
      <c r="O4675" t="str">
        <f>_xlfn.XLOOKUP(WB_cost[[#This Row],[Склад]]&amp;WB_cost[[#This Row],[Тип поставки]],StatTbl[Join],StatTbl[Status])</f>
        <v>Игнорируем</v>
      </c>
    </row>
    <row r="4676" spans="4:15" x14ac:dyDescent="0.45">
      <c r="D4676" t="s">
        <v>287</v>
      </c>
      <c r="E4676" t="s">
        <v>103</v>
      </c>
      <c r="F4676" t="s">
        <v>6</v>
      </c>
      <c r="M4676" t="b">
        <v>0</v>
      </c>
      <c r="N4676" t="b">
        <v>1</v>
      </c>
      <c r="O4676" t="str">
        <f>_xlfn.XLOOKUP(WB_cost[[#This Row],[Склад]]&amp;WB_cost[[#This Row],[Тип поставки]],StatTbl[Join],StatTbl[Status])</f>
        <v>Игнорируем</v>
      </c>
    </row>
    <row r="4677" spans="4:15" x14ac:dyDescent="0.45">
      <c r="D4677" t="s">
        <v>288</v>
      </c>
      <c r="E4677" t="s">
        <v>103</v>
      </c>
      <c r="F4677" t="s">
        <v>6</v>
      </c>
      <c r="M4677" t="b">
        <v>0</v>
      </c>
      <c r="N4677" t="b">
        <v>1</v>
      </c>
      <c r="O4677" t="str">
        <f>_xlfn.XLOOKUP(WB_cost[[#This Row],[Склад]]&amp;WB_cost[[#This Row],[Тип поставки]],StatTbl[Join],StatTbl[Status])</f>
        <v>Игнорируем</v>
      </c>
    </row>
    <row r="4678" spans="4:15" x14ac:dyDescent="0.45">
      <c r="D4678" t="s">
        <v>289</v>
      </c>
      <c r="E4678" t="s">
        <v>103</v>
      </c>
      <c r="F4678" t="s">
        <v>6</v>
      </c>
      <c r="M4678" t="b">
        <v>0</v>
      </c>
      <c r="N4678" t="b">
        <v>1</v>
      </c>
      <c r="O4678" t="str">
        <f>_xlfn.XLOOKUP(WB_cost[[#This Row],[Склад]]&amp;WB_cost[[#This Row],[Тип поставки]],StatTbl[Join],StatTbl[Status])</f>
        <v>Игнорируем</v>
      </c>
    </row>
    <row r="4679" spans="4:15" x14ac:dyDescent="0.45">
      <c r="D4679" t="s">
        <v>353</v>
      </c>
      <c r="E4679" t="s">
        <v>103</v>
      </c>
      <c r="F4679" t="s">
        <v>6</v>
      </c>
      <c r="M4679" t="b">
        <v>0</v>
      </c>
      <c r="N4679" t="b">
        <v>1</v>
      </c>
      <c r="O4679" t="str">
        <f>_xlfn.XLOOKUP(WB_cost[[#This Row],[Склад]]&amp;WB_cost[[#This Row],[Тип поставки]],StatTbl[Join],StatTbl[Status])</f>
        <v>Игнорируем</v>
      </c>
    </row>
    <row r="4680" spans="4:15" x14ac:dyDescent="0.45">
      <c r="D4680" t="s">
        <v>354</v>
      </c>
      <c r="E4680" t="s">
        <v>103</v>
      </c>
      <c r="F4680" t="s">
        <v>6</v>
      </c>
      <c r="M4680" t="b">
        <v>0</v>
      </c>
      <c r="N4680" t="b">
        <v>1</v>
      </c>
      <c r="O4680" t="str">
        <f>_xlfn.XLOOKUP(WB_cost[[#This Row],[Склад]]&amp;WB_cost[[#This Row],[Тип поставки]],StatTbl[Join],StatTbl[Status])</f>
        <v>Игнорируем</v>
      </c>
    </row>
    <row r="4681" spans="4:15" x14ac:dyDescent="0.45">
      <c r="D4681" t="s">
        <v>357</v>
      </c>
      <c r="E4681" t="s">
        <v>103</v>
      </c>
      <c r="F4681" t="s">
        <v>6</v>
      </c>
      <c r="M4681" t="b">
        <v>0</v>
      </c>
      <c r="N4681" t="b">
        <v>1</v>
      </c>
      <c r="O4681" t="str">
        <f>_xlfn.XLOOKUP(WB_cost[[#This Row],[Склад]]&amp;WB_cost[[#This Row],[Тип поставки]],StatTbl[Join],StatTbl[Status])</f>
        <v>Игнорируем</v>
      </c>
    </row>
    <row r="4682" spans="4:15" x14ac:dyDescent="0.45">
      <c r="D4682" t="s">
        <v>358</v>
      </c>
      <c r="E4682" t="s">
        <v>103</v>
      </c>
      <c r="F4682" t="s">
        <v>6</v>
      </c>
      <c r="M4682" t="b">
        <v>0</v>
      </c>
      <c r="N4682" t="b">
        <v>1</v>
      </c>
      <c r="O4682" t="str">
        <f>_xlfn.XLOOKUP(WB_cost[[#This Row],[Склад]]&amp;WB_cost[[#This Row],[Тип поставки]],StatTbl[Join],StatTbl[Status])</f>
        <v>Игнорируем</v>
      </c>
    </row>
    <row r="4683" spans="4:15" x14ac:dyDescent="0.45">
      <c r="D4683" t="s">
        <v>359</v>
      </c>
      <c r="E4683" t="s">
        <v>103</v>
      </c>
      <c r="F4683" t="s">
        <v>6</v>
      </c>
      <c r="M4683" t="b">
        <v>0</v>
      </c>
      <c r="N4683" t="b">
        <v>1</v>
      </c>
      <c r="O4683" t="str">
        <f>_xlfn.XLOOKUP(WB_cost[[#This Row],[Склад]]&amp;WB_cost[[#This Row],[Тип поставки]],StatTbl[Join],StatTbl[Status])</f>
        <v>Игнорируем</v>
      </c>
    </row>
    <row r="4684" spans="4:15" x14ac:dyDescent="0.45">
      <c r="D4684" t="s">
        <v>260</v>
      </c>
      <c r="E4684" t="s">
        <v>104</v>
      </c>
      <c r="F4684" t="s">
        <v>107</v>
      </c>
      <c r="G4684" t="s">
        <v>196</v>
      </c>
      <c r="H4684" t="s">
        <v>196</v>
      </c>
      <c r="I4684" t="s">
        <v>302</v>
      </c>
      <c r="J4684" t="s">
        <v>303</v>
      </c>
      <c r="K4684" t="s">
        <v>236</v>
      </c>
      <c r="L4684" t="s">
        <v>236</v>
      </c>
      <c r="M4684" t="b">
        <v>1</v>
      </c>
      <c r="N4684" t="b">
        <v>0</v>
      </c>
      <c r="O4684" t="str">
        <f>_xlfn.XLOOKUP(WB_cost[[#This Row],[Склад]]&amp;WB_cost[[#This Row],[Тип поставки]],StatTbl[Join],StatTbl[Status])</f>
        <v>Ищем</v>
      </c>
    </row>
    <row r="4685" spans="4:15" x14ac:dyDescent="0.45">
      <c r="D4685" t="s">
        <v>261</v>
      </c>
      <c r="E4685" t="s">
        <v>104</v>
      </c>
      <c r="F4685" t="s">
        <v>107</v>
      </c>
      <c r="G4685" t="s">
        <v>196</v>
      </c>
      <c r="H4685" t="s">
        <v>196</v>
      </c>
      <c r="I4685" t="s">
        <v>302</v>
      </c>
      <c r="J4685" t="s">
        <v>303</v>
      </c>
      <c r="K4685" t="s">
        <v>236</v>
      </c>
      <c r="L4685" t="s">
        <v>236</v>
      </c>
      <c r="M4685" t="b">
        <v>1</v>
      </c>
      <c r="N4685" t="b">
        <v>0</v>
      </c>
      <c r="O4685" t="str">
        <f>_xlfn.XLOOKUP(WB_cost[[#This Row],[Склад]]&amp;WB_cost[[#This Row],[Тип поставки]],StatTbl[Join],StatTbl[Status])</f>
        <v>Ищем</v>
      </c>
    </row>
    <row r="4686" spans="4:15" x14ac:dyDescent="0.45">
      <c r="D4686" t="s">
        <v>262</v>
      </c>
      <c r="E4686" t="s">
        <v>104</v>
      </c>
      <c r="F4686" t="s">
        <v>107</v>
      </c>
      <c r="G4686" t="s">
        <v>196</v>
      </c>
      <c r="H4686" t="s">
        <v>196</v>
      </c>
      <c r="I4686" t="s">
        <v>302</v>
      </c>
      <c r="J4686" t="s">
        <v>303</v>
      </c>
      <c r="K4686" t="s">
        <v>236</v>
      </c>
      <c r="L4686" t="s">
        <v>236</v>
      </c>
      <c r="M4686" t="b">
        <v>1</v>
      </c>
      <c r="N4686" t="b">
        <v>0</v>
      </c>
      <c r="O4686" t="str">
        <f>_xlfn.XLOOKUP(WB_cost[[#This Row],[Склад]]&amp;WB_cost[[#This Row],[Тип поставки]],StatTbl[Join],StatTbl[Status])</f>
        <v>Ищем</v>
      </c>
    </row>
    <row r="4687" spans="4:15" x14ac:dyDescent="0.45">
      <c r="D4687" t="s">
        <v>263</v>
      </c>
      <c r="E4687" t="s">
        <v>104</v>
      </c>
      <c r="F4687" t="s">
        <v>107</v>
      </c>
      <c r="G4687" t="s">
        <v>196</v>
      </c>
      <c r="H4687" t="s">
        <v>196</v>
      </c>
      <c r="I4687" t="s">
        <v>302</v>
      </c>
      <c r="J4687" t="s">
        <v>303</v>
      </c>
      <c r="K4687" t="s">
        <v>236</v>
      </c>
      <c r="L4687" t="s">
        <v>236</v>
      </c>
      <c r="M4687" t="b">
        <v>1</v>
      </c>
      <c r="N4687" t="b">
        <v>0</v>
      </c>
      <c r="O4687" t="str">
        <f>_xlfn.XLOOKUP(WB_cost[[#This Row],[Склад]]&amp;WB_cost[[#This Row],[Тип поставки]],StatTbl[Join],StatTbl[Status])</f>
        <v>Ищем</v>
      </c>
    </row>
    <row r="4688" spans="4:15" x14ac:dyDescent="0.45">
      <c r="D4688" t="s">
        <v>264</v>
      </c>
      <c r="E4688" t="s">
        <v>104</v>
      </c>
      <c r="F4688" t="s">
        <v>107</v>
      </c>
      <c r="G4688" t="s">
        <v>196</v>
      </c>
      <c r="H4688" t="s">
        <v>196</v>
      </c>
      <c r="I4688" t="s">
        <v>302</v>
      </c>
      <c r="J4688" t="s">
        <v>303</v>
      </c>
      <c r="K4688" t="s">
        <v>236</v>
      </c>
      <c r="L4688" t="s">
        <v>236</v>
      </c>
      <c r="M4688" t="b">
        <v>1</v>
      </c>
      <c r="N4688" t="b">
        <v>0</v>
      </c>
      <c r="O4688" t="str">
        <f>_xlfn.XLOOKUP(WB_cost[[#This Row],[Склад]]&amp;WB_cost[[#This Row],[Тип поставки]],StatTbl[Join],StatTbl[Status])</f>
        <v>Ищем</v>
      </c>
    </row>
    <row r="4689" spans="4:15" x14ac:dyDescent="0.45">
      <c r="D4689" t="s">
        <v>285</v>
      </c>
      <c r="E4689" t="s">
        <v>104</v>
      </c>
      <c r="F4689" t="s">
        <v>107</v>
      </c>
      <c r="G4689" t="s">
        <v>196</v>
      </c>
      <c r="H4689" t="s">
        <v>196</v>
      </c>
      <c r="I4689" t="s">
        <v>302</v>
      </c>
      <c r="J4689" t="s">
        <v>303</v>
      </c>
      <c r="K4689" t="s">
        <v>236</v>
      </c>
      <c r="L4689" t="s">
        <v>236</v>
      </c>
      <c r="M4689" t="b">
        <v>1</v>
      </c>
      <c r="N4689" t="b">
        <v>0</v>
      </c>
      <c r="O4689" t="str">
        <f>_xlfn.XLOOKUP(WB_cost[[#This Row],[Склад]]&amp;WB_cost[[#This Row],[Тип поставки]],StatTbl[Join],StatTbl[Status])</f>
        <v>Ищем</v>
      </c>
    </row>
    <row r="4690" spans="4:15" x14ac:dyDescent="0.45">
      <c r="D4690" t="s">
        <v>286</v>
      </c>
      <c r="E4690" t="s">
        <v>104</v>
      </c>
      <c r="F4690" t="s">
        <v>107</v>
      </c>
      <c r="G4690" t="s">
        <v>196</v>
      </c>
      <c r="H4690" t="s">
        <v>196</v>
      </c>
      <c r="I4690" t="s">
        <v>302</v>
      </c>
      <c r="J4690" t="s">
        <v>303</v>
      </c>
      <c r="K4690" t="s">
        <v>236</v>
      </c>
      <c r="L4690" t="s">
        <v>236</v>
      </c>
      <c r="M4690" t="b">
        <v>1</v>
      </c>
      <c r="N4690" t="b">
        <v>0</v>
      </c>
      <c r="O4690" t="str">
        <f>_xlfn.XLOOKUP(WB_cost[[#This Row],[Склад]]&amp;WB_cost[[#This Row],[Тип поставки]],StatTbl[Join],StatTbl[Status])</f>
        <v>Ищем</v>
      </c>
    </row>
    <row r="4691" spans="4:15" x14ac:dyDescent="0.45">
      <c r="D4691" t="s">
        <v>287</v>
      </c>
      <c r="E4691" t="s">
        <v>104</v>
      </c>
      <c r="F4691" t="s">
        <v>107</v>
      </c>
      <c r="G4691" t="s">
        <v>196</v>
      </c>
      <c r="H4691" t="s">
        <v>196</v>
      </c>
      <c r="I4691" t="s">
        <v>302</v>
      </c>
      <c r="J4691" t="s">
        <v>303</v>
      </c>
      <c r="K4691" t="s">
        <v>236</v>
      </c>
      <c r="L4691" t="s">
        <v>236</v>
      </c>
      <c r="M4691" t="b">
        <v>1</v>
      </c>
      <c r="N4691" t="b">
        <v>0</v>
      </c>
      <c r="O4691" t="str">
        <f>_xlfn.XLOOKUP(WB_cost[[#This Row],[Склад]]&amp;WB_cost[[#This Row],[Тип поставки]],StatTbl[Join],StatTbl[Status])</f>
        <v>Ищем</v>
      </c>
    </row>
    <row r="4692" spans="4:15" x14ac:dyDescent="0.45">
      <c r="D4692" t="s">
        <v>288</v>
      </c>
      <c r="E4692" t="s">
        <v>104</v>
      </c>
      <c r="F4692" t="s">
        <v>107</v>
      </c>
      <c r="G4692" t="s">
        <v>196</v>
      </c>
      <c r="H4692" t="s">
        <v>196</v>
      </c>
      <c r="I4692" t="s">
        <v>302</v>
      </c>
      <c r="J4692" t="s">
        <v>303</v>
      </c>
      <c r="K4692" t="s">
        <v>236</v>
      </c>
      <c r="L4692" t="s">
        <v>236</v>
      </c>
      <c r="M4692" t="b">
        <v>1</v>
      </c>
      <c r="N4692" t="b">
        <v>0</v>
      </c>
      <c r="O4692" t="str">
        <f>_xlfn.XLOOKUP(WB_cost[[#This Row],[Склад]]&amp;WB_cost[[#This Row],[Тип поставки]],StatTbl[Join],StatTbl[Status])</f>
        <v>Ищем</v>
      </c>
    </row>
    <row r="4693" spans="4:15" x14ac:dyDescent="0.45">
      <c r="D4693" t="s">
        <v>289</v>
      </c>
      <c r="E4693" t="s">
        <v>104</v>
      </c>
      <c r="F4693" t="s">
        <v>107</v>
      </c>
      <c r="G4693" t="s">
        <v>196</v>
      </c>
      <c r="H4693" t="s">
        <v>196</v>
      </c>
      <c r="I4693" t="s">
        <v>302</v>
      </c>
      <c r="J4693" t="s">
        <v>303</v>
      </c>
      <c r="K4693" t="s">
        <v>236</v>
      </c>
      <c r="L4693" t="s">
        <v>236</v>
      </c>
      <c r="M4693" t="b">
        <v>1</v>
      </c>
      <c r="N4693" t="b">
        <v>0</v>
      </c>
      <c r="O4693" t="str">
        <f>_xlfn.XLOOKUP(WB_cost[[#This Row],[Склад]]&amp;WB_cost[[#This Row],[Тип поставки]],StatTbl[Join],StatTbl[Status])</f>
        <v>Ищем</v>
      </c>
    </row>
    <row r="4694" spans="4:15" x14ac:dyDescent="0.45">
      <c r="D4694" t="s">
        <v>353</v>
      </c>
      <c r="E4694" t="s">
        <v>104</v>
      </c>
      <c r="F4694" t="s">
        <v>107</v>
      </c>
      <c r="G4694" t="s">
        <v>196</v>
      </c>
      <c r="H4694" t="s">
        <v>196</v>
      </c>
      <c r="I4694" t="s">
        <v>302</v>
      </c>
      <c r="J4694" t="s">
        <v>303</v>
      </c>
      <c r="K4694" t="s">
        <v>236</v>
      </c>
      <c r="L4694" t="s">
        <v>236</v>
      </c>
      <c r="M4694" t="b">
        <v>1</v>
      </c>
      <c r="N4694" t="b">
        <v>0</v>
      </c>
      <c r="O4694" t="str">
        <f>_xlfn.XLOOKUP(WB_cost[[#This Row],[Склад]]&amp;WB_cost[[#This Row],[Тип поставки]],StatTbl[Join],StatTbl[Status])</f>
        <v>Ищем</v>
      </c>
    </row>
    <row r="4695" spans="4:15" x14ac:dyDescent="0.45">
      <c r="D4695" t="s">
        <v>354</v>
      </c>
      <c r="E4695" t="s">
        <v>104</v>
      </c>
      <c r="F4695" t="s">
        <v>107</v>
      </c>
      <c r="G4695" t="s">
        <v>196</v>
      </c>
      <c r="H4695" t="s">
        <v>196</v>
      </c>
      <c r="I4695" t="s">
        <v>302</v>
      </c>
      <c r="J4695" t="s">
        <v>303</v>
      </c>
      <c r="K4695" t="s">
        <v>236</v>
      </c>
      <c r="L4695" t="s">
        <v>236</v>
      </c>
      <c r="M4695" t="b">
        <v>1</v>
      </c>
      <c r="N4695" t="b">
        <v>0</v>
      </c>
      <c r="O4695" t="str">
        <f>_xlfn.XLOOKUP(WB_cost[[#This Row],[Склад]]&amp;WB_cost[[#This Row],[Тип поставки]],StatTbl[Join],StatTbl[Status])</f>
        <v>Ищем</v>
      </c>
    </row>
    <row r="4696" spans="4:15" x14ac:dyDescent="0.45">
      <c r="D4696" t="s">
        <v>357</v>
      </c>
      <c r="E4696" t="s">
        <v>104</v>
      </c>
      <c r="F4696" t="s">
        <v>107</v>
      </c>
      <c r="G4696" t="s">
        <v>196</v>
      </c>
      <c r="H4696" t="s">
        <v>196</v>
      </c>
      <c r="I4696" t="s">
        <v>302</v>
      </c>
      <c r="J4696" t="s">
        <v>303</v>
      </c>
      <c r="K4696" t="s">
        <v>236</v>
      </c>
      <c r="L4696" t="s">
        <v>236</v>
      </c>
      <c r="M4696" t="b">
        <v>1</v>
      </c>
      <c r="N4696" t="b">
        <v>0</v>
      </c>
      <c r="O4696" t="str">
        <f>_xlfn.XLOOKUP(WB_cost[[#This Row],[Склад]]&amp;WB_cost[[#This Row],[Тип поставки]],StatTbl[Join],StatTbl[Status])</f>
        <v>Ищем</v>
      </c>
    </row>
    <row r="4697" spans="4:15" x14ac:dyDescent="0.45">
      <c r="D4697" t="s">
        <v>358</v>
      </c>
      <c r="E4697" t="s">
        <v>104</v>
      </c>
      <c r="F4697" t="s">
        <v>107</v>
      </c>
      <c r="G4697" t="s">
        <v>196</v>
      </c>
      <c r="H4697" t="s">
        <v>196</v>
      </c>
      <c r="I4697" t="s">
        <v>302</v>
      </c>
      <c r="J4697" t="s">
        <v>303</v>
      </c>
      <c r="K4697" t="s">
        <v>236</v>
      </c>
      <c r="L4697" t="s">
        <v>236</v>
      </c>
      <c r="M4697" t="b">
        <v>1</v>
      </c>
      <c r="N4697" t="b">
        <v>0</v>
      </c>
      <c r="O4697" t="str">
        <f>_xlfn.XLOOKUP(WB_cost[[#This Row],[Склад]]&amp;WB_cost[[#This Row],[Тип поставки]],StatTbl[Join],StatTbl[Status])</f>
        <v>Ищем</v>
      </c>
    </row>
    <row r="4698" spans="4:15" x14ac:dyDescent="0.45">
      <c r="D4698" t="s">
        <v>359</v>
      </c>
      <c r="E4698" t="s">
        <v>104</v>
      </c>
      <c r="F4698" t="s">
        <v>107</v>
      </c>
      <c r="G4698" t="s">
        <v>196</v>
      </c>
      <c r="H4698" t="s">
        <v>196</v>
      </c>
      <c r="I4698" t="s">
        <v>302</v>
      </c>
      <c r="J4698" t="s">
        <v>303</v>
      </c>
      <c r="K4698" t="s">
        <v>236</v>
      </c>
      <c r="L4698" t="s">
        <v>236</v>
      </c>
      <c r="M4698" t="b">
        <v>1</v>
      </c>
      <c r="N4698" t="b">
        <v>0</v>
      </c>
      <c r="O4698" t="str">
        <f>_xlfn.XLOOKUP(WB_cost[[#This Row],[Склад]]&amp;WB_cost[[#This Row],[Тип поставки]],StatTbl[Join],StatTbl[Status])</f>
        <v>Ищем</v>
      </c>
    </row>
    <row r="4699" spans="4:15" x14ac:dyDescent="0.45">
      <c r="D4699" t="s">
        <v>260</v>
      </c>
      <c r="E4699" t="s">
        <v>104</v>
      </c>
      <c r="F4699" t="s">
        <v>108</v>
      </c>
      <c r="G4699" t="s">
        <v>199</v>
      </c>
      <c r="H4699" t="s">
        <v>199</v>
      </c>
      <c r="I4699" t="s">
        <v>308</v>
      </c>
      <c r="J4699" t="s">
        <v>309</v>
      </c>
      <c r="K4699" t="s">
        <v>243</v>
      </c>
      <c r="M4699" t="b">
        <v>1</v>
      </c>
      <c r="N4699" t="b">
        <v>0</v>
      </c>
      <c r="O4699" t="str">
        <f>_xlfn.XLOOKUP(WB_cost[[#This Row],[Склад]]&amp;WB_cost[[#This Row],[Тип поставки]],StatTbl[Join],StatTbl[Status])</f>
        <v>Игнорируем</v>
      </c>
    </row>
    <row r="4700" spans="4:15" x14ac:dyDescent="0.45">
      <c r="D4700" t="s">
        <v>261</v>
      </c>
      <c r="E4700" t="s">
        <v>104</v>
      </c>
      <c r="F4700" t="s">
        <v>108</v>
      </c>
      <c r="G4700" t="s">
        <v>199</v>
      </c>
      <c r="H4700" t="s">
        <v>199</v>
      </c>
      <c r="I4700" t="s">
        <v>308</v>
      </c>
      <c r="J4700" t="s">
        <v>309</v>
      </c>
      <c r="K4700" t="s">
        <v>243</v>
      </c>
      <c r="M4700" t="b">
        <v>1</v>
      </c>
      <c r="N4700" t="b">
        <v>0</v>
      </c>
      <c r="O4700" t="str">
        <f>_xlfn.XLOOKUP(WB_cost[[#This Row],[Склад]]&amp;WB_cost[[#This Row],[Тип поставки]],StatTbl[Join],StatTbl[Status])</f>
        <v>Игнорируем</v>
      </c>
    </row>
    <row r="4701" spans="4:15" x14ac:dyDescent="0.45">
      <c r="D4701" t="s">
        <v>262</v>
      </c>
      <c r="E4701" t="s">
        <v>104</v>
      </c>
      <c r="F4701" t="s">
        <v>108</v>
      </c>
      <c r="G4701" t="s">
        <v>199</v>
      </c>
      <c r="H4701" t="s">
        <v>199</v>
      </c>
      <c r="I4701" t="s">
        <v>308</v>
      </c>
      <c r="J4701" t="s">
        <v>309</v>
      </c>
      <c r="K4701" t="s">
        <v>243</v>
      </c>
      <c r="M4701" t="b">
        <v>1</v>
      </c>
      <c r="N4701" t="b">
        <v>0</v>
      </c>
      <c r="O4701" t="str">
        <f>_xlfn.XLOOKUP(WB_cost[[#This Row],[Склад]]&amp;WB_cost[[#This Row],[Тип поставки]],StatTbl[Join],StatTbl[Status])</f>
        <v>Игнорируем</v>
      </c>
    </row>
    <row r="4702" spans="4:15" x14ac:dyDescent="0.45">
      <c r="D4702" t="s">
        <v>263</v>
      </c>
      <c r="E4702" t="s">
        <v>104</v>
      </c>
      <c r="F4702" t="s">
        <v>108</v>
      </c>
      <c r="G4702" t="s">
        <v>199</v>
      </c>
      <c r="H4702" t="s">
        <v>199</v>
      </c>
      <c r="I4702" t="s">
        <v>308</v>
      </c>
      <c r="J4702" t="s">
        <v>309</v>
      </c>
      <c r="K4702" t="s">
        <v>243</v>
      </c>
      <c r="M4702" t="b">
        <v>1</v>
      </c>
      <c r="N4702" t="b">
        <v>0</v>
      </c>
      <c r="O4702" t="str">
        <f>_xlfn.XLOOKUP(WB_cost[[#This Row],[Склад]]&amp;WB_cost[[#This Row],[Тип поставки]],StatTbl[Join],StatTbl[Status])</f>
        <v>Игнорируем</v>
      </c>
    </row>
    <row r="4703" spans="4:15" x14ac:dyDescent="0.45">
      <c r="D4703" t="s">
        <v>264</v>
      </c>
      <c r="E4703" t="s">
        <v>104</v>
      </c>
      <c r="F4703" t="s">
        <v>108</v>
      </c>
      <c r="G4703" t="s">
        <v>199</v>
      </c>
      <c r="H4703" t="s">
        <v>199</v>
      </c>
      <c r="I4703" t="s">
        <v>308</v>
      </c>
      <c r="J4703" t="s">
        <v>309</v>
      </c>
      <c r="K4703" t="s">
        <v>243</v>
      </c>
      <c r="M4703" t="b">
        <v>1</v>
      </c>
      <c r="N4703" t="b">
        <v>0</v>
      </c>
      <c r="O4703" t="str">
        <f>_xlfn.XLOOKUP(WB_cost[[#This Row],[Склад]]&amp;WB_cost[[#This Row],[Тип поставки]],StatTbl[Join],StatTbl[Status])</f>
        <v>Игнорируем</v>
      </c>
    </row>
    <row r="4704" spans="4:15" x14ac:dyDescent="0.45">
      <c r="D4704" t="s">
        <v>285</v>
      </c>
      <c r="E4704" t="s">
        <v>104</v>
      </c>
      <c r="F4704" t="s">
        <v>108</v>
      </c>
      <c r="G4704" t="s">
        <v>199</v>
      </c>
      <c r="H4704" t="s">
        <v>199</v>
      </c>
      <c r="I4704" t="s">
        <v>308</v>
      </c>
      <c r="J4704" t="s">
        <v>309</v>
      </c>
      <c r="K4704" t="s">
        <v>243</v>
      </c>
      <c r="M4704" t="b">
        <v>1</v>
      </c>
      <c r="N4704" t="b">
        <v>0</v>
      </c>
      <c r="O4704" t="str">
        <f>_xlfn.XLOOKUP(WB_cost[[#This Row],[Склад]]&amp;WB_cost[[#This Row],[Тип поставки]],StatTbl[Join],StatTbl[Status])</f>
        <v>Игнорируем</v>
      </c>
    </row>
    <row r="4705" spans="4:15" x14ac:dyDescent="0.45">
      <c r="D4705" t="s">
        <v>286</v>
      </c>
      <c r="E4705" t="s">
        <v>104</v>
      </c>
      <c r="F4705" t="s">
        <v>108</v>
      </c>
      <c r="G4705" t="s">
        <v>199</v>
      </c>
      <c r="H4705" t="s">
        <v>199</v>
      </c>
      <c r="I4705" t="s">
        <v>308</v>
      </c>
      <c r="J4705" t="s">
        <v>309</v>
      </c>
      <c r="K4705" t="s">
        <v>243</v>
      </c>
      <c r="M4705" t="b">
        <v>1</v>
      </c>
      <c r="N4705" t="b">
        <v>0</v>
      </c>
      <c r="O4705" t="str">
        <f>_xlfn.XLOOKUP(WB_cost[[#This Row],[Склад]]&amp;WB_cost[[#This Row],[Тип поставки]],StatTbl[Join],StatTbl[Status])</f>
        <v>Игнорируем</v>
      </c>
    </row>
    <row r="4706" spans="4:15" x14ac:dyDescent="0.45">
      <c r="D4706" t="s">
        <v>287</v>
      </c>
      <c r="E4706" t="s">
        <v>104</v>
      </c>
      <c r="F4706" t="s">
        <v>108</v>
      </c>
      <c r="G4706" t="s">
        <v>199</v>
      </c>
      <c r="H4706" t="s">
        <v>199</v>
      </c>
      <c r="I4706" t="s">
        <v>308</v>
      </c>
      <c r="J4706" t="s">
        <v>309</v>
      </c>
      <c r="K4706" t="s">
        <v>243</v>
      </c>
      <c r="M4706" t="b">
        <v>1</v>
      </c>
      <c r="N4706" t="b">
        <v>0</v>
      </c>
      <c r="O4706" t="str">
        <f>_xlfn.XLOOKUP(WB_cost[[#This Row],[Склад]]&amp;WB_cost[[#This Row],[Тип поставки]],StatTbl[Join],StatTbl[Status])</f>
        <v>Игнорируем</v>
      </c>
    </row>
    <row r="4707" spans="4:15" x14ac:dyDescent="0.45">
      <c r="D4707" t="s">
        <v>288</v>
      </c>
      <c r="E4707" t="s">
        <v>104</v>
      </c>
      <c r="F4707" t="s">
        <v>108</v>
      </c>
      <c r="G4707" t="s">
        <v>199</v>
      </c>
      <c r="H4707" t="s">
        <v>199</v>
      </c>
      <c r="I4707" t="s">
        <v>308</v>
      </c>
      <c r="J4707" t="s">
        <v>309</v>
      </c>
      <c r="K4707" t="s">
        <v>243</v>
      </c>
      <c r="M4707" t="b">
        <v>1</v>
      </c>
      <c r="N4707" t="b">
        <v>0</v>
      </c>
      <c r="O4707" t="str">
        <f>_xlfn.XLOOKUP(WB_cost[[#This Row],[Склад]]&amp;WB_cost[[#This Row],[Тип поставки]],StatTbl[Join],StatTbl[Status])</f>
        <v>Игнорируем</v>
      </c>
    </row>
    <row r="4708" spans="4:15" x14ac:dyDescent="0.45">
      <c r="D4708" t="s">
        <v>289</v>
      </c>
      <c r="E4708" t="s">
        <v>104</v>
      </c>
      <c r="F4708" t="s">
        <v>108</v>
      </c>
      <c r="G4708" t="s">
        <v>199</v>
      </c>
      <c r="H4708" t="s">
        <v>199</v>
      </c>
      <c r="I4708" t="s">
        <v>308</v>
      </c>
      <c r="J4708" t="s">
        <v>309</v>
      </c>
      <c r="K4708" t="s">
        <v>243</v>
      </c>
      <c r="M4708" t="b">
        <v>1</v>
      </c>
      <c r="N4708" t="b">
        <v>0</v>
      </c>
      <c r="O4708" t="str">
        <f>_xlfn.XLOOKUP(WB_cost[[#This Row],[Склад]]&amp;WB_cost[[#This Row],[Тип поставки]],StatTbl[Join],StatTbl[Status])</f>
        <v>Игнорируем</v>
      </c>
    </row>
    <row r="4709" spans="4:15" x14ac:dyDescent="0.45">
      <c r="D4709" t="s">
        <v>353</v>
      </c>
      <c r="E4709" t="s">
        <v>104</v>
      </c>
      <c r="F4709" t="s">
        <v>108</v>
      </c>
      <c r="G4709" t="s">
        <v>199</v>
      </c>
      <c r="H4709" t="s">
        <v>199</v>
      </c>
      <c r="I4709" t="s">
        <v>308</v>
      </c>
      <c r="J4709" t="s">
        <v>309</v>
      </c>
      <c r="K4709" t="s">
        <v>243</v>
      </c>
      <c r="M4709" t="b">
        <v>1</v>
      </c>
      <c r="N4709" t="b">
        <v>0</v>
      </c>
      <c r="O4709" t="str">
        <f>_xlfn.XLOOKUP(WB_cost[[#This Row],[Склад]]&amp;WB_cost[[#This Row],[Тип поставки]],StatTbl[Join],StatTbl[Status])</f>
        <v>Игнорируем</v>
      </c>
    </row>
    <row r="4710" spans="4:15" x14ac:dyDescent="0.45">
      <c r="D4710" t="s">
        <v>354</v>
      </c>
      <c r="E4710" t="s">
        <v>104</v>
      </c>
      <c r="F4710" t="s">
        <v>108</v>
      </c>
      <c r="G4710" t="s">
        <v>199</v>
      </c>
      <c r="H4710" t="s">
        <v>199</v>
      </c>
      <c r="I4710" t="s">
        <v>308</v>
      </c>
      <c r="J4710" t="s">
        <v>309</v>
      </c>
      <c r="K4710" t="s">
        <v>243</v>
      </c>
      <c r="M4710" t="b">
        <v>1</v>
      </c>
      <c r="N4710" t="b">
        <v>0</v>
      </c>
      <c r="O4710" t="str">
        <f>_xlfn.XLOOKUP(WB_cost[[#This Row],[Склад]]&amp;WB_cost[[#This Row],[Тип поставки]],StatTbl[Join],StatTbl[Status])</f>
        <v>Игнорируем</v>
      </c>
    </row>
    <row r="4711" spans="4:15" x14ac:dyDescent="0.45">
      <c r="D4711" t="s">
        <v>357</v>
      </c>
      <c r="E4711" t="s">
        <v>104</v>
      </c>
      <c r="F4711" t="s">
        <v>108</v>
      </c>
      <c r="G4711" t="s">
        <v>199</v>
      </c>
      <c r="H4711" t="s">
        <v>199</v>
      </c>
      <c r="I4711" t="s">
        <v>308</v>
      </c>
      <c r="J4711" t="s">
        <v>309</v>
      </c>
      <c r="K4711" t="s">
        <v>243</v>
      </c>
      <c r="M4711" t="b">
        <v>1</v>
      </c>
      <c r="N4711" t="b">
        <v>0</v>
      </c>
      <c r="O4711" t="str">
        <f>_xlfn.XLOOKUP(WB_cost[[#This Row],[Склад]]&amp;WB_cost[[#This Row],[Тип поставки]],StatTbl[Join],StatTbl[Status])</f>
        <v>Игнорируем</v>
      </c>
    </row>
    <row r="4712" spans="4:15" x14ac:dyDescent="0.45">
      <c r="D4712" t="s">
        <v>358</v>
      </c>
      <c r="E4712" t="s">
        <v>104</v>
      </c>
      <c r="F4712" t="s">
        <v>108</v>
      </c>
      <c r="G4712" t="s">
        <v>199</v>
      </c>
      <c r="H4712" t="s">
        <v>199</v>
      </c>
      <c r="I4712" t="s">
        <v>308</v>
      </c>
      <c r="J4712" t="s">
        <v>309</v>
      </c>
      <c r="K4712" t="s">
        <v>243</v>
      </c>
      <c r="M4712" t="b">
        <v>1</v>
      </c>
      <c r="N4712" t="b">
        <v>0</v>
      </c>
      <c r="O4712" t="str">
        <f>_xlfn.XLOOKUP(WB_cost[[#This Row],[Склад]]&amp;WB_cost[[#This Row],[Тип поставки]],StatTbl[Join],StatTbl[Status])</f>
        <v>Игнорируем</v>
      </c>
    </row>
    <row r="4713" spans="4:15" x14ac:dyDescent="0.45">
      <c r="D4713" t="s">
        <v>359</v>
      </c>
      <c r="E4713" t="s">
        <v>104</v>
      </c>
      <c r="F4713" t="s">
        <v>108</v>
      </c>
      <c r="G4713" t="s">
        <v>199</v>
      </c>
      <c r="H4713" t="s">
        <v>199</v>
      </c>
      <c r="I4713" t="s">
        <v>308</v>
      </c>
      <c r="J4713" t="s">
        <v>309</v>
      </c>
      <c r="K4713" t="s">
        <v>243</v>
      </c>
      <c r="M4713" t="b">
        <v>1</v>
      </c>
      <c r="N4713" t="b">
        <v>0</v>
      </c>
      <c r="O4713" t="str">
        <f>_xlfn.XLOOKUP(WB_cost[[#This Row],[Склад]]&amp;WB_cost[[#This Row],[Тип поставки]],StatTbl[Join],StatTbl[Status])</f>
        <v>Игнорируем</v>
      </c>
    </row>
    <row r="4714" spans="4:15" x14ac:dyDescent="0.45">
      <c r="D4714" t="s">
        <v>260</v>
      </c>
      <c r="E4714" t="s">
        <v>104</v>
      </c>
      <c r="F4714" t="s">
        <v>6</v>
      </c>
      <c r="G4714" t="s">
        <v>196</v>
      </c>
      <c r="H4714" t="s">
        <v>196</v>
      </c>
      <c r="I4714" t="s">
        <v>302</v>
      </c>
      <c r="J4714" t="s">
        <v>303</v>
      </c>
      <c r="K4714" t="s">
        <v>236</v>
      </c>
      <c r="L4714" t="s">
        <v>236</v>
      </c>
      <c r="M4714" t="b">
        <v>0</v>
      </c>
      <c r="N4714" t="b">
        <v>0</v>
      </c>
      <c r="O4714" t="str">
        <f>_xlfn.XLOOKUP(WB_cost[[#This Row],[Склад]]&amp;WB_cost[[#This Row],[Тип поставки]],StatTbl[Join],StatTbl[Status])</f>
        <v>Игнорируем</v>
      </c>
    </row>
    <row r="4715" spans="4:15" x14ac:dyDescent="0.45">
      <c r="D4715" t="s">
        <v>261</v>
      </c>
      <c r="E4715" t="s">
        <v>104</v>
      </c>
      <c r="F4715" t="s">
        <v>6</v>
      </c>
      <c r="G4715" t="s">
        <v>196</v>
      </c>
      <c r="H4715" t="s">
        <v>196</v>
      </c>
      <c r="I4715" t="s">
        <v>302</v>
      </c>
      <c r="J4715" t="s">
        <v>303</v>
      </c>
      <c r="K4715" t="s">
        <v>236</v>
      </c>
      <c r="L4715" t="s">
        <v>236</v>
      </c>
      <c r="M4715" t="b">
        <v>0</v>
      </c>
      <c r="N4715" t="b">
        <v>0</v>
      </c>
      <c r="O4715" t="str">
        <f>_xlfn.XLOOKUP(WB_cost[[#This Row],[Склад]]&amp;WB_cost[[#This Row],[Тип поставки]],StatTbl[Join],StatTbl[Status])</f>
        <v>Игнорируем</v>
      </c>
    </row>
    <row r="4716" spans="4:15" x14ac:dyDescent="0.45">
      <c r="D4716" t="s">
        <v>262</v>
      </c>
      <c r="E4716" t="s">
        <v>104</v>
      </c>
      <c r="F4716" t="s">
        <v>6</v>
      </c>
      <c r="G4716" t="s">
        <v>196</v>
      </c>
      <c r="H4716" t="s">
        <v>196</v>
      </c>
      <c r="I4716" t="s">
        <v>302</v>
      </c>
      <c r="J4716" t="s">
        <v>303</v>
      </c>
      <c r="K4716" t="s">
        <v>236</v>
      </c>
      <c r="L4716" t="s">
        <v>236</v>
      </c>
      <c r="M4716" t="b">
        <v>0</v>
      </c>
      <c r="N4716" t="b">
        <v>0</v>
      </c>
      <c r="O4716" t="str">
        <f>_xlfn.XLOOKUP(WB_cost[[#This Row],[Склад]]&amp;WB_cost[[#This Row],[Тип поставки]],StatTbl[Join],StatTbl[Status])</f>
        <v>Игнорируем</v>
      </c>
    </row>
    <row r="4717" spans="4:15" x14ac:dyDescent="0.45">
      <c r="D4717" t="s">
        <v>263</v>
      </c>
      <c r="E4717" t="s">
        <v>104</v>
      </c>
      <c r="F4717" t="s">
        <v>6</v>
      </c>
      <c r="G4717" t="s">
        <v>196</v>
      </c>
      <c r="H4717" t="s">
        <v>196</v>
      </c>
      <c r="I4717" t="s">
        <v>302</v>
      </c>
      <c r="J4717" t="s">
        <v>303</v>
      </c>
      <c r="K4717" t="s">
        <v>236</v>
      </c>
      <c r="L4717" t="s">
        <v>236</v>
      </c>
      <c r="M4717" t="b">
        <v>0</v>
      </c>
      <c r="N4717" t="b">
        <v>0</v>
      </c>
      <c r="O4717" t="str">
        <f>_xlfn.XLOOKUP(WB_cost[[#This Row],[Склад]]&amp;WB_cost[[#This Row],[Тип поставки]],StatTbl[Join],StatTbl[Status])</f>
        <v>Игнорируем</v>
      </c>
    </row>
    <row r="4718" spans="4:15" x14ac:dyDescent="0.45">
      <c r="D4718" t="s">
        <v>264</v>
      </c>
      <c r="E4718" t="s">
        <v>104</v>
      </c>
      <c r="F4718" t="s">
        <v>6</v>
      </c>
      <c r="G4718" t="s">
        <v>196</v>
      </c>
      <c r="H4718" t="s">
        <v>196</v>
      </c>
      <c r="I4718" t="s">
        <v>302</v>
      </c>
      <c r="J4718" t="s">
        <v>303</v>
      </c>
      <c r="K4718" t="s">
        <v>236</v>
      </c>
      <c r="L4718" t="s">
        <v>236</v>
      </c>
      <c r="M4718" t="b">
        <v>0</v>
      </c>
      <c r="N4718" t="b">
        <v>0</v>
      </c>
      <c r="O4718" t="str">
        <f>_xlfn.XLOOKUP(WB_cost[[#This Row],[Склад]]&amp;WB_cost[[#This Row],[Тип поставки]],StatTbl[Join],StatTbl[Status])</f>
        <v>Игнорируем</v>
      </c>
    </row>
    <row r="4719" spans="4:15" x14ac:dyDescent="0.45">
      <c r="D4719" t="s">
        <v>285</v>
      </c>
      <c r="E4719" t="s">
        <v>104</v>
      </c>
      <c r="F4719" t="s">
        <v>6</v>
      </c>
      <c r="G4719" t="s">
        <v>196</v>
      </c>
      <c r="H4719" t="s">
        <v>196</v>
      </c>
      <c r="I4719" t="s">
        <v>302</v>
      </c>
      <c r="J4719" t="s">
        <v>303</v>
      </c>
      <c r="K4719" t="s">
        <v>236</v>
      </c>
      <c r="L4719" t="s">
        <v>236</v>
      </c>
      <c r="M4719" t="b">
        <v>0</v>
      </c>
      <c r="N4719" t="b">
        <v>0</v>
      </c>
      <c r="O4719" t="str">
        <f>_xlfn.XLOOKUP(WB_cost[[#This Row],[Склад]]&amp;WB_cost[[#This Row],[Тип поставки]],StatTbl[Join],StatTbl[Status])</f>
        <v>Игнорируем</v>
      </c>
    </row>
    <row r="4720" spans="4:15" x14ac:dyDescent="0.45">
      <c r="D4720" t="s">
        <v>286</v>
      </c>
      <c r="E4720" t="s">
        <v>104</v>
      </c>
      <c r="F4720" t="s">
        <v>6</v>
      </c>
      <c r="G4720" t="s">
        <v>196</v>
      </c>
      <c r="H4720" t="s">
        <v>196</v>
      </c>
      <c r="I4720" t="s">
        <v>302</v>
      </c>
      <c r="J4720" t="s">
        <v>303</v>
      </c>
      <c r="K4720" t="s">
        <v>236</v>
      </c>
      <c r="L4720" t="s">
        <v>236</v>
      </c>
      <c r="M4720" t="b">
        <v>0</v>
      </c>
      <c r="N4720" t="b">
        <v>0</v>
      </c>
      <c r="O4720" t="str">
        <f>_xlfn.XLOOKUP(WB_cost[[#This Row],[Склад]]&amp;WB_cost[[#This Row],[Тип поставки]],StatTbl[Join],StatTbl[Status])</f>
        <v>Игнорируем</v>
      </c>
    </row>
    <row r="4721" spans="4:15" x14ac:dyDescent="0.45">
      <c r="D4721" t="s">
        <v>287</v>
      </c>
      <c r="E4721" t="s">
        <v>104</v>
      </c>
      <c r="F4721" t="s">
        <v>6</v>
      </c>
      <c r="G4721" t="s">
        <v>196</v>
      </c>
      <c r="H4721" t="s">
        <v>196</v>
      </c>
      <c r="I4721" t="s">
        <v>302</v>
      </c>
      <c r="J4721" t="s">
        <v>303</v>
      </c>
      <c r="K4721" t="s">
        <v>236</v>
      </c>
      <c r="L4721" t="s">
        <v>236</v>
      </c>
      <c r="M4721" t="b">
        <v>0</v>
      </c>
      <c r="N4721" t="b">
        <v>0</v>
      </c>
      <c r="O4721" t="str">
        <f>_xlfn.XLOOKUP(WB_cost[[#This Row],[Склад]]&amp;WB_cost[[#This Row],[Тип поставки]],StatTbl[Join],StatTbl[Status])</f>
        <v>Игнорируем</v>
      </c>
    </row>
    <row r="4722" spans="4:15" x14ac:dyDescent="0.45">
      <c r="D4722" t="s">
        <v>288</v>
      </c>
      <c r="E4722" t="s">
        <v>104</v>
      </c>
      <c r="F4722" t="s">
        <v>6</v>
      </c>
      <c r="G4722" t="s">
        <v>196</v>
      </c>
      <c r="H4722" t="s">
        <v>196</v>
      </c>
      <c r="I4722" t="s">
        <v>302</v>
      </c>
      <c r="J4722" t="s">
        <v>303</v>
      </c>
      <c r="K4722" t="s">
        <v>236</v>
      </c>
      <c r="L4722" t="s">
        <v>236</v>
      </c>
      <c r="M4722" t="b">
        <v>0</v>
      </c>
      <c r="N4722" t="b">
        <v>0</v>
      </c>
      <c r="O4722" t="str">
        <f>_xlfn.XLOOKUP(WB_cost[[#This Row],[Склад]]&amp;WB_cost[[#This Row],[Тип поставки]],StatTbl[Join],StatTbl[Status])</f>
        <v>Игнорируем</v>
      </c>
    </row>
    <row r="4723" spans="4:15" x14ac:dyDescent="0.45">
      <c r="D4723" t="s">
        <v>289</v>
      </c>
      <c r="E4723" t="s">
        <v>104</v>
      </c>
      <c r="F4723" t="s">
        <v>6</v>
      </c>
      <c r="G4723" t="s">
        <v>196</v>
      </c>
      <c r="H4723" t="s">
        <v>196</v>
      </c>
      <c r="I4723" t="s">
        <v>302</v>
      </c>
      <c r="J4723" t="s">
        <v>303</v>
      </c>
      <c r="K4723" t="s">
        <v>236</v>
      </c>
      <c r="L4723" t="s">
        <v>236</v>
      </c>
      <c r="M4723" t="b">
        <v>0</v>
      </c>
      <c r="N4723" t="b">
        <v>0</v>
      </c>
      <c r="O4723" t="str">
        <f>_xlfn.XLOOKUP(WB_cost[[#This Row],[Склад]]&amp;WB_cost[[#This Row],[Тип поставки]],StatTbl[Join],StatTbl[Status])</f>
        <v>Игнорируем</v>
      </c>
    </row>
    <row r="4724" spans="4:15" x14ac:dyDescent="0.45">
      <c r="D4724" t="s">
        <v>353</v>
      </c>
      <c r="E4724" t="s">
        <v>104</v>
      </c>
      <c r="F4724" t="s">
        <v>6</v>
      </c>
      <c r="G4724" t="s">
        <v>196</v>
      </c>
      <c r="H4724" t="s">
        <v>196</v>
      </c>
      <c r="I4724" t="s">
        <v>302</v>
      </c>
      <c r="J4724" t="s">
        <v>303</v>
      </c>
      <c r="K4724" t="s">
        <v>236</v>
      </c>
      <c r="L4724" t="s">
        <v>236</v>
      </c>
      <c r="M4724" t="b">
        <v>0</v>
      </c>
      <c r="N4724" t="b">
        <v>0</v>
      </c>
      <c r="O4724" t="str">
        <f>_xlfn.XLOOKUP(WB_cost[[#This Row],[Склад]]&amp;WB_cost[[#This Row],[Тип поставки]],StatTbl[Join],StatTbl[Status])</f>
        <v>Игнорируем</v>
      </c>
    </row>
    <row r="4725" spans="4:15" x14ac:dyDescent="0.45">
      <c r="D4725" t="s">
        <v>354</v>
      </c>
      <c r="E4725" t="s">
        <v>104</v>
      </c>
      <c r="F4725" t="s">
        <v>6</v>
      </c>
      <c r="G4725" t="s">
        <v>196</v>
      </c>
      <c r="H4725" t="s">
        <v>196</v>
      </c>
      <c r="I4725" t="s">
        <v>302</v>
      </c>
      <c r="J4725" t="s">
        <v>303</v>
      </c>
      <c r="K4725" t="s">
        <v>236</v>
      </c>
      <c r="L4725" t="s">
        <v>236</v>
      </c>
      <c r="M4725" t="b">
        <v>0</v>
      </c>
      <c r="N4725" t="b">
        <v>0</v>
      </c>
      <c r="O4725" t="str">
        <f>_xlfn.XLOOKUP(WB_cost[[#This Row],[Склад]]&amp;WB_cost[[#This Row],[Тип поставки]],StatTbl[Join],StatTbl[Status])</f>
        <v>Игнорируем</v>
      </c>
    </row>
    <row r="4726" spans="4:15" x14ac:dyDescent="0.45">
      <c r="D4726" t="s">
        <v>357</v>
      </c>
      <c r="E4726" t="s">
        <v>104</v>
      </c>
      <c r="F4726" t="s">
        <v>6</v>
      </c>
      <c r="G4726" t="s">
        <v>196</v>
      </c>
      <c r="H4726" t="s">
        <v>196</v>
      </c>
      <c r="I4726" t="s">
        <v>302</v>
      </c>
      <c r="J4726" t="s">
        <v>303</v>
      </c>
      <c r="K4726" t="s">
        <v>236</v>
      </c>
      <c r="L4726" t="s">
        <v>236</v>
      </c>
      <c r="M4726" t="b">
        <v>0</v>
      </c>
      <c r="N4726" t="b">
        <v>0</v>
      </c>
      <c r="O4726" t="str">
        <f>_xlfn.XLOOKUP(WB_cost[[#This Row],[Склад]]&amp;WB_cost[[#This Row],[Тип поставки]],StatTbl[Join],StatTbl[Status])</f>
        <v>Игнорируем</v>
      </c>
    </row>
    <row r="4727" spans="4:15" x14ac:dyDescent="0.45">
      <c r="D4727" t="s">
        <v>358</v>
      </c>
      <c r="E4727" t="s">
        <v>104</v>
      </c>
      <c r="F4727" t="s">
        <v>6</v>
      </c>
      <c r="G4727" t="s">
        <v>196</v>
      </c>
      <c r="H4727" t="s">
        <v>196</v>
      </c>
      <c r="I4727" t="s">
        <v>302</v>
      </c>
      <c r="J4727" t="s">
        <v>303</v>
      </c>
      <c r="K4727" t="s">
        <v>236</v>
      </c>
      <c r="L4727" t="s">
        <v>236</v>
      </c>
      <c r="M4727" t="b">
        <v>0</v>
      </c>
      <c r="N4727" t="b">
        <v>0</v>
      </c>
      <c r="O4727" t="str">
        <f>_xlfn.XLOOKUP(WB_cost[[#This Row],[Склад]]&amp;WB_cost[[#This Row],[Тип поставки]],StatTbl[Join],StatTbl[Status])</f>
        <v>Игнорируем</v>
      </c>
    </row>
    <row r="4728" spans="4:15" x14ac:dyDescent="0.45">
      <c r="D4728" t="s">
        <v>359</v>
      </c>
      <c r="E4728" t="s">
        <v>104</v>
      </c>
      <c r="F4728" t="s">
        <v>6</v>
      </c>
      <c r="G4728" t="s">
        <v>196</v>
      </c>
      <c r="H4728" t="s">
        <v>196</v>
      </c>
      <c r="I4728" t="s">
        <v>302</v>
      </c>
      <c r="J4728" t="s">
        <v>303</v>
      </c>
      <c r="K4728" t="s">
        <v>236</v>
      </c>
      <c r="L4728" t="s">
        <v>236</v>
      </c>
      <c r="M4728" t="b">
        <v>0</v>
      </c>
      <c r="N4728" t="b">
        <v>0</v>
      </c>
      <c r="O4728" t="str">
        <f>_xlfn.XLOOKUP(WB_cost[[#This Row],[Склад]]&amp;WB_cost[[#This Row],[Тип поставки]],StatTbl[Join],StatTbl[Status])</f>
        <v>Игнорируем</v>
      </c>
    </row>
    <row r="4729" spans="4:15" x14ac:dyDescent="0.45">
      <c r="D4729" t="s">
        <v>260</v>
      </c>
      <c r="E4729" t="s">
        <v>105</v>
      </c>
      <c r="F4729" t="s">
        <v>107</v>
      </c>
      <c r="G4729" t="s">
        <v>209</v>
      </c>
      <c r="H4729" t="s">
        <v>209</v>
      </c>
      <c r="I4729" t="s">
        <v>325</v>
      </c>
      <c r="J4729" t="s">
        <v>326</v>
      </c>
      <c r="K4729" t="s">
        <v>226</v>
      </c>
      <c r="L4729" t="s">
        <v>226</v>
      </c>
      <c r="M4729" t="b">
        <v>1</v>
      </c>
      <c r="N4729" t="b">
        <v>0</v>
      </c>
      <c r="O4729" t="str">
        <f>_xlfn.XLOOKUP(WB_cost[[#This Row],[Склад]]&amp;WB_cost[[#This Row],[Тип поставки]],StatTbl[Join],StatTbl[Status])</f>
        <v>Игнорируем</v>
      </c>
    </row>
    <row r="4730" spans="4:15" x14ac:dyDescent="0.45">
      <c r="D4730" t="s">
        <v>261</v>
      </c>
      <c r="E4730" t="s">
        <v>105</v>
      </c>
      <c r="F4730" t="s">
        <v>107</v>
      </c>
      <c r="G4730" t="s">
        <v>209</v>
      </c>
      <c r="H4730" t="s">
        <v>209</v>
      </c>
      <c r="I4730" t="s">
        <v>325</v>
      </c>
      <c r="J4730" t="s">
        <v>326</v>
      </c>
      <c r="K4730" t="s">
        <v>226</v>
      </c>
      <c r="L4730" t="s">
        <v>226</v>
      </c>
      <c r="M4730" t="b">
        <v>1</v>
      </c>
      <c r="N4730" t="b">
        <v>0</v>
      </c>
      <c r="O4730" t="str">
        <f>_xlfn.XLOOKUP(WB_cost[[#This Row],[Склад]]&amp;WB_cost[[#This Row],[Тип поставки]],StatTbl[Join],StatTbl[Status])</f>
        <v>Игнорируем</v>
      </c>
    </row>
    <row r="4731" spans="4:15" x14ac:dyDescent="0.45">
      <c r="D4731" t="s">
        <v>262</v>
      </c>
      <c r="E4731" t="s">
        <v>105</v>
      </c>
      <c r="F4731" t="s">
        <v>107</v>
      </c>
      <c r="G4731" t="s">
        <v>209</v>
      </c>
      <c r="H4731" t="s">
        <v>209</v>
      </c>
      <c r="I4731" t="s">
        <v>325</v>
      </c>
      <c r="J4731" t="s">
        <v>326</v>
      </c>
      <c r="K4731" t="s">
        <v>226</v>
      </c>
      <c r="L4731" t="s">
        <v>226</v>
      </c>
      <c r="M4731" t="b">
        <v>1</v>
      </c>
      <c r="N4731" t="b">
        <v>0</v>
      </c>
      <c r="O4731" t="str">
        <f>_xlfn.XLOOKUP(WB_cost[[#This Row],[Склад]]&amp;WB_cost[[#This Row],[Тип поставки]],StatTbl[Join],StatTbl[Status])</f>
        <v>Игнорируем</v>
      </c>
    </row>
    <row r="4732" spans="4:15" x14ac:dyDescent="0.45">
      <c r="D4732" t="s">
        <v>263</v>
      </c>
      <c r="E4732" t="s">
        <v>105</v>
      </c>
      <c r="F4732" t="s">
        <v>107</v>
      </c>
      <c r="G4732" t="s">
        <v>209</v>
      </c>
      <c r="H4732" t="s">
        <v>209</v>
      </c>
      <c r="I4732" t="s">
        <v>325</v>
      </c>
      <c r="J4732" t="s">
        <v>326</v>
      </c>
      <c r="K4732" t="s">
        <v>226</v>
      </c>
      <c r="L4732" t="s">
        <v>226</v>
      </c>
      <c r="M4732" t="b">
        <v>1</v>
      </c>
      <c r="N4732" t="b">
        <v>0</v>
      </c>
      <c r="O4732" t="str">
        <f>_xlfn.XLOOKUP(WB_cost[[#This Row],[Склад]]&amp;WB_cost[[#This Row],[Тип поставки]],StatTbl[Join],StatTbl[Status])</f>
        <v>Игнорируем</v>
      </c>
    </row>
    <row r="4733" spans="4:15" x14ac:dyDescent="0.45">
      <c r="D4733" t="s">
        <v>264</v>
      </c>
      <c r="E4733" t="s">
        <v>105</v>
      </c>
      <c r="F4733" t="s">
        <v>107</v>
      </c>
      <c r="G4733" t="s">
        <v>209</v>
      </c>
      <c r="H4733" t="s">
        <v>209</v>
      </c>
      <c r="I4733" t="s">
        <v>325</v>
      </c>
      <c r="J4733" t="s">
        <v>326</v>
      </c>
      <c r="K4733" t="s">
        <v>226</v>
      </c>
      <c r="L4733" t="s">
        <v>226</v>
      </c>
      <c r="M4733" t="b">
        <v>1</v>
      </c>
      <c r="N4733" t="b">
        <v>0</v>
      </c>
      <c r="O4733" t="str">
        <f>_xlfn.XLOOKUP(WB_cost[[#This Row],[Склад]]&amp;WB_cost[[#This Row],[Тип поставки]],StatTbl[Join],StatTbl[Status])</f>
        <v>Игнорируем</v>
      </c>
    </row>
    <row r="4734" spans="4:15" x14ac:dyDescent="0.45">
      <c r="D4734" t="s">
        <v>285</v>
      </c>
      <c r="E4734" t="s">
        <v>105</v>
      </c>
      <c r="F4734" t="s">
        <v>107</v>
      </c>
      <c r="G4734" t="s">
        <v>209</v>
      </c>
      <c r="H4734" t="s">
        <v>209</v>
      </c>
      <c r="I4734" t="s">
        <v>325</v>
      </c>
      <c r="J4734" t="s">
        <v>326</v>
      </c>
      <c r="K4734" t="s">
        <v>226</v>
      </c>
      <c r="L4734" t="s">
        <v>226</v>
      </c>
      <c r="M4734" t="b">
        <v>1</v>
      </c>
      <c r="N4734" t="b">
        <v>0</v>
      </c>
      <c r="O4734" t="str">
        <f>_xlfn.XLOOKUP(WB_cost[[#This Row],[Склад]]&amp;WB_cost[[#This Row],[Тип поставки]],StatTbl[Join],StatTbl[Status])</f>
        <v>Игнорируем</v>
      </c>
    </row>
    <row r="4735" spans="4:15" x14ac:dyDescent="0.45">
      <c r="D4735" t="s">
        <v>286</v>
      </c>
      <c r="E4735" t="s">
        <v>105</v>
      </c>
      <c r="F4735" t="s">
        <v>107</v>
      </c>
      <c r="G4735" t="s">
        <v>209</v>
      </c>
      <c r="H4735" t="s">
        <v>209</v>
      </c>
      <c r="I4735" t="s">
        <v>325</v>
      </c>
      <c r="J4735" t="s">
        <v>326</v>
      </c>
      <c r="K4735" t="s">
        <v>226</v>
      </c>
      <c r="L4735" t="s">
        <v>226</v>
      </c>
      <c r="M4735" t="b">
        <v>1</v>
      </c>
      <c r="N4735" t="b">
        <v>0</v>
      </c>
      <c r="O4735" t="str">
        <f>_xlfn.XLOOKUP(WB_cost[[#This Row],[Склад]]&amp;WB_cost[[#This Row],[Тип поставки]],StatTbl[Join],StatTbl[Status])</f>
        <v>Игнорируем</v>
      </c>
    </row>
    <row r="4736" spans="4:15" x14ac:dyDescent="0.45">
      <c r="D4736" t="s">
        <v>287</v>
      </c>
      <c r="E4736" t="s">
        <v>105</v>
      </c>
      <c r="F4736" t="s">
        <v>107</v>
      </c>
      <c r="G4736" t="s">
        <v>209</v>
      </c>
      <c r="H4736" t="s">
        <v>209</v>
      </c>
      <c r="I4736" t="s">
        <v>325</v>
      </c>
      <c r="J4736" t="s">
        <v>326</v>
      </c>
      <c r="K4736" t="s">
        <v>226</v>
      </c>
      <c r="L4736" t="s">
        <v>226</v>
      </c>
      <c r="M4736" t="b">
        <v>1</v>
      </c>
      <c r="N4736" t="b">
        <v>0</v>
      </c>
      <c r="O4736" t="str">
        <f>_xlfn.XLOOKUP(WB_cost[[#This Row],[Склад]]&amp;WB_cost[[#This Row],[Тип поставки]],StatTbl[Join],StatTbl[Status])</f>
        <v>Игнорируем</v>
      </c>
    </row>
    <row r="4737" spans="4:15" x14ac:dyDescent="0.45">
      <c r="D4737" t="s">
        <v>288</v>
      </c>
      <c r="E4737" t="s">
        <v>105</v>
      </c>
      <c r="F4737" t="s">
        <v>107</v>
      </c>
      <c r="G4737" t="s">
        <v>209</v>
      </c>
      <c r="H4737" t="s">
        <v>209</v>
      </c>
      <c r="I4737" t="s">
        <v>325</v>
      </c>
      <c r="J4737" t="s">
        <v>326</v>
      </c>
      <c r="K4737" t="s">
        <v>226</v>
      </c>
      <c r="L4737" t="s">
        <v>226</v>
      </c>
      <c r="M4737" t="b">
        <v>1</v>
      </c>
      <c r="N4737" t="b">
        <v>0</v>
      </c>
      <c r="O4737" t="str">
        <f>_xlfn.XLOOKUP(WB_cost[[#This Row],[Склад]]&amp;WB_cost[[#This Row],[Тип поставки]],StatTbl[Join],StatTbl[Status])</f>
        <v>Игнорируем</v>
      </c>
    </row>
    <row r="4738" spans="4:15" x14ac:dyDescent="0.45">
      <c r="D4738" t="s">
        <v>289</v>
      </c>
      <c r="E4738" t="s">
        <v>105</v>
      </c>
      <c r="F4738" t="s">
        <v>107</v>
      </c>
      <c r="G4738" t="s">
        <v>209</v>
      </c>
      <c r="H4738" t="s">
        <v>209</v>
      </c>
      <c r="I4738" t="s">
        <v>325</v>
      </c>
      <c r="J4738" t="s">
        <v>326</v>
      </c>
      <c r="K4738" t="s">
        <v>226</v>
      </c>
      <c r="L4738" t="s">
        <v>226</v>
      </c>
      <c r="M4738" t="b">
        <v>1</v>
      </c>
      <c r="N4738" t="b">
        <v>0</v>
      </c>
      <c r="O4738" t="str">
        <f>_xlfn.XLOOKUP(WB_cost[[#This Row],[Склад]]&amp;WB_cost[[#This Row],[Тип поставки]],StatTbl[Join],StatTbl[Status])</f>
        <v>Игнорируем</v>
      </c>
    </row>
    <row r="4739" spans="4:15" x14ac:dyDescent="0.45">
      <c r="D4739" t="s">
        <v>353</v>
      </c>
      <c r="E4739" t="s">
        <v>105</v>
      </c>
      <c r="F4739" t="s">
        <v>107</v>
      </c>
      <c r="G4739" t="s">
        <v>209</v>
      </c>
      <c r="H4739" t="s">
        <v>209</v>
      </c>
      <c r="I4739" t="s">
        <v>325</v>
      </c>
      <c r="J4739" t="s">
        <v>326</v>
      </c>
      <c r="K4739" t="s">
        <v>226</v>
      </c>
      <c r="L4739" t="s">
        <v>226</v>
      </c>
      <c r="M4739" t="b">
        <v>1</v>
      </c>
      <c r="N4739" t="b">
        <v>0</v>
      </c>
      <c r="O4739" t="str">
        <f>_xlfn.XLOOKUP(WB_cost[[#This Row],[Склад]]&amp;WB_cost[[#This Row],[Тип поставки]],StatTbl[Join],StatTbl[Status])</f>
        <v>Игнорируем</v>
      </c>
    </row>
    <row r="4740" spans="4:15" x14ac:dyDescent="0.45">
      <c r="D4740" t="s">
        <v>354</v>
      </c>
      <c r="E4740" t="s">
        <v>105</v>
      </c>
      <c r="F4740" t="s">
        <v>107</v>
      </c>
      <c r="G4740" t="s">
        <v>209</v>
      </c>
      <c r="H4740" t="s">
        <v>209</v>
      </c>
      <c r="I4740" t="s">
        <v>325</v>
      </c>
      <c r="J4740" t="s">
        <v>326</v>
      </c>
      <c r="K4740" t="s">
        <v>226</v>
      </c>
      <c r="L4740" t="s">
        <v>226</v>
      </c>
      <c r="M4740" t="b">
        <v>1</v>
      </c>
      <c r="N4740" t="b">
        <v>0</v>
      </c>
      <c r="O4740" t="str">
        <f>_xlfn.XLOOKUP(WB_cost[[#This Row],[Склад]]&amp;WB_cost[[#This Row],[Тип поставки]],StatTbl[Join],StatTbl[Status])</f>
        <v>Игнорируем</v>
      </c>
    </row>
    <row r="4741" spans="4:15" x14ac:dyDescent="0.45">
      <c r="D4741" t="s">
        <v>357</v>
      </c>
      <c r="E4741" t="s">
        <v>105</v>
      </c>
      <c r="F4741" t="s">
        <v>107</v>
      </c>
      <c r="G4741" t="s">
        <v>209</v>
      </c>
      <c r="H4741" t="s">
        <v>209</v>
      </c>
      <c r="I4741" t="s">
        <v>325</v>
      </c>
      <c r="J4741" t="s">
        <v>326</v>
      </c>
      <c r="K4741" t="s">
        <v>226</v>
      </c>
      <c r="L4741" t="s">
        <v>226</v>
      </c>
      <c r="M4741" t="b">
        <v>1</v>
      </c>
      <c r="N4741" t="b">
        <v>0</v>
      </c>
      <c r="O4741" t="str">
        <f>_xlfn.XLOOKUP(WB_cost[[#This Row],[Склад]]&amp;WB_cost[[#This Row],[Тип поставки]],StatTbl[Join],StatTbl[Status])</f>
        <v>Игнорируем</v>
      </c>
    </row>
    <row r="4742" spans="4:15" x14ac:dyDescent="0.45">
      <c r="D4742" t="s">
        <v>358</v>
      </c>
      <c r="E4742" t="s">
        <v>105</v>
      </c>
      <c r="F4742" t="s">
        <v>107</v>
      </c>
      <c r="G4742" t="s">
        <v>209</v>
      </c>
      <c r="H4742" t="s">
        <v>209</v>
      </c>
      <c r="I4742" t="s">
        <v>325</v>
      </c>
      <c r="J4742" t="s">
        <v>326</v>
      </c>
      <c r="K4742" t="s">
        <v>226</v>
      </c>
      <c r="L4742" t="s">
        <v>226</v>
      </c>
      <c r="M4742" t="b">
        <v>1</v>
      </c>
      <c r="N4742" t="b">
        <v>0</v>
      </c>
      <c r="O4742" t="str">
        <f>_xlfn.XLOOKUP(WB_cost[[#This Row],[Склад]]&amp;WB_cost[[#This Row],[Тип поставки]],StatTbl[Join],StatTbl[Status])</f>
        <v>Игнорируем</v>
      </c>
    </row>
    <row r="4743" spans="4:15" x14ac:dyDescent="0.45">
      <c r="D4743" t="s">
        <v>359</v>
      </c>
      <c r="E4743" t="s">
        <v>105</v>
      </c>
      <c r="F4743" t="s">
        <v>107</v>
      </c>
      <c r="G4743" t="s">
        <v>209</v>
      </c>
      <c r="H4743" t="s">
        <v>209</v>
      </c>
      <c r="I4743" t="s">
        <v>325</v>
      </c>
      <c r="J4743" t="s">
        <v>326</v>
      </c>
      <c r="K4743" t="s">
        <v>226</v>
      </c>
      <c r="L4743" t="s">
        <v>226</v>
      </c>
      <c r="M4743" t="b">
        <v>1</v>
      </c>
      <c r="N4743" t="b">
        <v>0</v>
      </c>
      <c r="O4743" t="str">
        <f>_xlfn.XLOOKUP(WB_cost[[#This Row],[Склад]]&amp;WB_cost[[#This Row],[Тип поставки]],StatTbl[Join],StatTbl[Status])</f>
        <v>Игнорируем</v>
      </c>
    </row>
    <row r="4744" spans="4:15" x14ac:dyDescent="0.45">
      <c r="D4744" t="s">
        <v>260</v>
      </c>
      <c r="E4744" t="s">
        <v>105</v>
      </c>
      <c r="F4744" t="s">
        <v>108</v>
      </c>
      <c r="G4744" t="s">
        <v>193</v>
      </c>
      <c r="H4744" t="s">
        <v>193</v>
      </c>
      <c r="I4744" t="s">
        <v>298</v>
      </c>
      <c r="J4744" t="s">
        <v>299</v>
      </c>
      <c r="K4744" t="s">
        <v>231</v>
      </c>
      <c r="M4744" t="b">
        <v>1</v>
      </c>
      <c r="N4744" t="b">
        <v>0</v>
      </c>
      <c r="O4744" t="str">
        <f>_xlfn.XLOOKUP(WB_cost[[#This Row],[Склад]]&amp;WB_cost[[#This Row],[Тип поставки]],StatTbl[Join],StatTbl[Status])</f>
        <v>Игнорируем</v>
      </c>
    </row>
    <row r="4745" spans="4:15" x14ac:dyDescent="0.45">
      <c r="D4745" t="s">
        <v>261</v>
      </c>
      <c r="E4745" t="s">
        <v>105</v>
      </c>
      <c r="F4745" t="s">
        <v>108</v>
      </c>
      <c r="G4745" t="s">
        <v>193</v>
      </c>
      <c r="H4745" t="s">
        <v>193</v>
      </c>
      <c r="I4745" t="s">
        <v>298</v>
      </c>
      <c r="J4745" t="s">
        <v>299</v>
      </c>
      <c r="K4745" t="s">
        <v>231</v>
      </c>
      <c r="M4745" t="b">
        <v>1</v>
      </c>
      <c r="N4745" t="b">
        <v>0</v>
      </c>
      <c r="O4745" t="str">
        <f>_xlfn.XLOOKUP(WB_cost[[#This Row],[Склад]]&amp;WB_cost[[#This Row],[Тип поставки]],StatTbl[Join],StatTbl[Status])</f>
        <v>Игнорируем</v>
      </c>
    </row>
    <row r="4746" spans="4:15" x14ac:dyDescent="0.45">
      <c r="D4746" t="s">
        <v>262</v>
      </c>
      <c r="E4746" t="s">
        <v>105</v>
      </c>
      <c r="F4746" t="s">
        <v>108</v>
      </c>
      <c r="G4746" t="s">
        <v>193</v>
      </c>
      <c r="H4746" t="s">
        <v>193</v>
      </c>
      <c r="I4746" t="s">
        <v>298</v>
      </c>
      <c r="J4746" t="s">
        <v>299</v>
      </c>
      <c r="K4746" t="s">
        <v>231</v>
      </c>
      <c r="M4746" t="b">
        <v>1</v>
      </c>
      <c r="N4746" t="b">
        <v>0</v>
      </c>
      <c r="O4746" t="str">
        <f>_xlfn.XLOOKUP(WB_cost[[#This Row],[Склад]]&amp;WB_cost[[#This Row],[Тип поставки]],StatTbl[Join],StatTbl[Status])</f>
        <v>Игнорируем</v>
      </c>
    </row>
    <row r="4747" spans="4:15" x14ac:dyDescent="0.45">
      <c r="D4747" t="s">
        <v>263</v>
      </c>
      <c r="E4747" t="s">
        <v>105</v>
      </c>
      <c r="F4747" t="s">
        <v>108</v>
      </c>
      <c r="G4747" t="s">
        <v>193</v>
      </c>
      <c r="H4747" t="s">
        <v>193</v>
      </c>
      <c r="I4747" t="s">
        <v>298</v>
      </c>
      <c r="J4747" t="s">
        <v>299</v>
      </c>
      <c r="K4747" t="s">
        <v>231</v>
      </c>
      <c r="M4747" t="b">
        <v>1</v>
      </c>
      <c r="N4747" t="b">
        <v>0</v>
      </c>
      <c r="O4747" t="str">
        <f>_xlfn.XLOOKUP(WB_cost[[#This Row],[Склад]]&amp;WB_cost[[#This Row],[Тип поставки]],StatTbl[Join],StatTbl[Status])</f>
        <v>Игнорируем</v>
      </c>
    </row>
    <row r="4748" spans="4:15" x14ac:dyDescent="0.45">
      <c r="D4748" t="s">
        <v>264</v>
      </c>
      <c r="E4748" t="s">
        <v>105</v>
      </c>
      <c r="F4748" t="s">
        <v>108</v>
      </c>
      <c r="G4748" t="s">
        <v>193</v>
      </c>
      <c r="H4748" t="s">
        <v>193</v>
      </c>
      <c r="I4748" t="s">
        <v>298</v>
      </c>
      <c r="J4748" t="s">
        <v>299</v>
      </c>
      <c r="K4748" t="s">
        <v>231</v>
      </c>
      <c r="M4748" t="b">
        <v>1</v>
      </c>
      <c r="N4748" t="b">
        <v>0</v>
      </c>
      <c r="O4748" t="str">
        <f>_xlfn.XLOOKUP(WB_cost[[#This Row],[Склад]]&amp;WB_cost[[#This Row],[Тип поставки]],StatTbl[Join],StatTbl[Status])</f>
        <v>Игнорируем</v>
      </c>
    </row>
    <row r="4749" spans="4:15" x14ac:dyDescent="0.45">
      <c r="D4749" t="s">
        <v>285</v>
      </c>
      <c r="E4749" t="s">
        <v>105</v>
      </c>
      <c r="F4749" t="s">
        <v>108</v>
      </c>
      <c r="G4749" t="s">
        <v>193</v>
      </c>
      <c r="H4749" t="s">
        <v>193</v>
      </c>
      <c r="I4749" t="s">
        <v>298</v>
      </c>
      <c r="J4749" t="s">
        <v>299</v>
      </c>
      <c r="K4749" t="s">
        <v>231</v>
      </c>
      <c r="M4749" t="b">
        <v>1</v>
      </c>
      <c r="N4749" t="b">
        <v>0</v>
      </c>
      <c r="O4749" t="str">
        <f>_xlfn.XLOOKUP(WB_cost[[#This Row],[Склад]]&amp;WB_cost[[#This Row],[Тип поставки]],StatTbl[Join],StatTbl[Status])</f>
        <v>Игнорируем</v>
      </c>
    </row>
    <row r="4750" spans="4:15" x14ac:dyDescent="0.45">
      <c r="D4750" t="s">
        <v>286</v>
      </c>
      <c r="E4750" t="s">
        <v>105</v>
      </c>
      <c r="F4750" t="s">
        <v>108</v>
      </c>
      <c r="G4750" t="s">
        <v>193</v>
      </c>
      <c r="H4750" t="s">
        <v>193</v>
      </c>
      <c r="I4750" t="s">
        <v>298</v>
      </c>
      <c r="J4750" t="s">
        <v>299</v>
      </c>
      <c r="K4750" t="s">
        <v>231</v>
      </c>
      <c r="M4750" t="b">
        <v>1</v>
      </c>
      <c r="N4750" t="b">
        <v>0</v>
      </c>
      <c r="O4750" t="str">
        <f>_xlfn.XLOOKUP(WB_cost[[#This Row],[Склад]]&amp;WB_cost[[#This Row],[Тип поставки]],StatTbl[Join],StatTbl[Status])</f>
        <v>Игнорируем</v>
      </c>
    </row>
    <row r="4751" spans="4:15" x14ac:dyDescent="0.45">
      <c r="D4751" t="s">
        <v>287</v>
      </c>
      <c r="E4751" t="s">
        <v>105</v>
      </c>
      <c r="F4751" t="s">
        <v>108</v>
      </c>
      <c r="G4751" t="s">
        <v>193</v>
      </c>
      <c r="H4751" t="s">
        <v>193</v>
      </c>
      <c r="I4751" t="s">
        <v>298</v>
      </c>
      <c r="J4751" t="s">
        <v>299</v>
      </c>
      <c r="K4751" t="s">
        <v>231</v>
      </c>
      <c r="M4751" t="b">
        <v>1</v>
      </c>
      <c r="N4751" t="b">
        <v>0</v>
      </c>
      <c r="O4751" t="str">
        <f>_xlfn.XLOOKUP(WB_cost[[#This Row],[Склад]]&amp;WB_cost[[#This Row],[Тип поставки]],StatTbl[Join],StatTbl[Status])</f>
        <v>Игнорируем</v>
      </c>
    </row>
    <row r="4752" spans="4:15" x14ac:dyDescent="0.45">
      <c r="D4752" t="s">
        <v>288</v>
      </c>
      <c r="E4752" t="s">
        <v>105</v>
      </c>
      <c r="F4752" t="s">
        <v>108</v>
      </c>
      <c r="G4752" t="s">
        <v>193</v>
      </c>
      <c r="H4752" t="s">
        <v>193</v>
      </c>
      <c r="I4752" t="s">
        <v>298</v>
      </c>
      <c r="J4752" t="s">
        <v>299</v>
      </c>
      <c r="K4752" t="s">
        <v>231</v>
      </c>
      <c r="M4752" t="b">
        <v>1</v>
      </c>
      <c r="N4752" t="b">
        <v>0</v>
      </c>
      <c r="O4752" t="str">
        <f>_xlfn.XLOOKUP(WB_cost[[#This Row],[Склад]]&amp;WB_cost[[#This Row],[Тип поставки]],StatTbl[Join],StatTbl[Status])</f>
        <v>Игнорируем</v>
      </c>
    </row>
    <row r="4753" spans="4:15" x14ac:dyDescent="0.45">
      <c r="D4753" t="s">
        <v>289</v>
      </c>
      <c r="E4753" t="s">
        <v>105</v>
      </c>
      <c r="F4753" t="s">
        <v>108</v>
      </c>
      <c r="G4753" t="s">
        <v>193</v>
      </c>
      <c r="H4753" t="s">
        <v>193</v>
      </c>
      <c r="I4753" t="s">
        <v>298</v>
      </c>
      <c r="J4753" t="s">
        <v>299</v>
      </c>
      <c r="K4753" t="s">
        <v>231</v>
      </c>
      <c r="M4753" t="b">
        <v>1</v>
      </c>
      <c r="N4753" t="b">
        <v>0</v>
      </c>
      <c r="O4753" t="str">
        <f>_xlfn.XLOOKUP(WB_cost[[#This Row],[Склад]]&amp;WB_cost[[#This Row],[Тип поставки]],StatTbl[Join],StatTbl[Status])</f>
        <v>Игнорируем</v>
      </c>
    </row>
    <row r="4754" spans="4:15" x14ac:dyDescent="0.45">
      <c r="D4754" t="s">
        <v>353</v>
      </c>
      <c r="E4754" t="s">
        <v>105</v>
      </c>
      <c r="F4754" t="s">
        <v>108</v>
      </c>
      <c r="G4754" t="s">
        <v>193</v>
      </c>
      <c r="H4754" t="s">
        <v>193</v>
      </c>
      <c r="I4754" t="s">
        <v>298</v>
      </c>
      <c r="J4754" t="s">
        <v>299</v>
      </c>
      <c r="K4754" t="s">
        <v>231</v>
      </c>
      <c r="M4754" t="b">
        <v>1</v>
      </c>
      <c r="N4754" t="b">
        <v>0</v>
      </c>
      <c r="O4754" t="str">
        <f>_xlfn.XLOOKUP(WB_cost[[#This Row],[Склад]]&amp;WB_cost[[#This Row],[Тип поставки]],StatTbl[Join],StatTbl[Status])</f>
        <v>Игнорируем</v>
      </c>
    </row>
    <row r="4755" spans="4:15" x14ac:dyDescent="0.45">
      <c r="D4755" t="s">
        <v>354</v>
      </c>
      <c r="E4755" t="s">
        <v>105</v>
      </c>
      <c r="F4755" t="s">
        <v>108</v>
      </c>
      <c r="G4755" t="s">
        <v>193</v>
      </c>
      <c r="H4755" t="s">
        <v>193</v>
      </c>
      <c r="I4755" t="s">
        <v>298</v>
      </c>
      <c r="J4755" t="s">
        <v>299</v>
      </c>
      <c r="K4755" t="s">
        <v>231</v>
      </c>
      <c r="M4755" t="b">
        <v>1</v>
      </c>
      <c r="N4755" t="b">
        <v>0</v>
      </c>
      <c r="O4755" t="str">
        <f>_xlfn.XLOOKUP(WB_cost[[#This Row],[Склад]]&amp;WB_cost[[#This Row],[Тип поставки]],StatTbl[Join],StatTbl[Status])</f>
        <v>Игнорируем</v>
      </c>
    </row>
    <row r="4756" spans="4:15" x14ac:dyDescent="0.45">
      <c r="D4756" t="s">
        <v>357</v>
      </c>
      <c r="E4756" t="s">
        <v>105</v>
      </c>
      <c r="F4756" t="s">
        <v>108</v>
      </c>
      <c r="G4756" t="s">
        <v>193</v>
      </c>
      <c r="H4756" t="s">
        <v>193</v>
      </c>
      <c r="I4756" t="s">
        <v>298</v>
      </c>
      <c r="J4756" t="s">
        <v>299</v>
      </c>
      <c r="K4756" t="s">
        <v>231</v>
      </c>
      <c r="M4756" t="b">
        <v>1</v>
      </c>
      <c r="N4756" t="b">
        <v>0</v>
      </c>
      <c r="O4756" t="str">
        <f>_xlfn.XLOOKUP(WB_cost[[#This Row],[Склад]]&amp;WB_cost[[#This Row],[Тип поставки]],StatTbl[Join],StatTbl[Status])</f>
        <v>Игнорируем</v>
      </c>
    </row>
    <row r="4757" spans="4:15" x14ac:dyDescent="0.45">
      <c r="D4757" t="s">
        <v>358</v>
      </c>
      <c r="E4757" t="s">
        <v>105</v>
      </c>
      <c r="F4757" t="s">
        <v>108</v>
      </c>
      <c r="G4757" t="s">
        <v>193</v>
      </c>
      <c r="H4757" t="s">
        <v>193</v>
      </c>
      <c r="I4757" t="s">
        <v>298</v>
      </c>
      <c r="J4757" t="s">
        <v>299</v>
      </c>
      <c r="K4757" t="s">
        <v>231</v>
      </c>
      <c r="M4757" t="b">
        <v>1</v>
      </c>
      <c r="N4757" t="b">
        <v>0</v>
      </c>
      <c r="O4757" t="str">
        <f>_xlfn.XLOOKUP(WB_cost[[#This Row],[Склад]]&amp;WB_cost[[#This Row],[Тип поставки]],StatTbl[Join],StatTbl[Status])</f>
        <v>Игнорируем</v>
      </c>
    </row>
    <row r="4758" spans="4:15" x14ac:dyDescent="0.45">
      <c r="D4758" t="s">
        <v>359</v>
      </c>
      <c r="E4758" t="s">
        <v>105</v>
      </c>
      <c r="F4758" t="s">
        <v>108</v>
      </c>
      <c r="G4758" t="s">
        <v>193</v>
      </c>
      <c r="H4758" t="s">
        <v>193</v>
      </c>
      <c r="I4758" t="s">
        <v>298</v>
      </c>
      <c r="J4758" t="s">
        <v>299</v>
      </c>
      <c r="K4758" t="s">
        <v>231</v>
      </c>
      <c r="M4758" t="b">
        <v>1</v>
      </c>
      <c r="N4758" t="b">
        <v>0</v>
      </c>
      <c r="O4758" t="str">
        <f>_xlfn.XLOOKUP(WB_cost[[#This Row],[Склад]]&amp;WB_cost[[#This Row],[Тип поставки]],StatTbl[Join],StatTbl[Status])</f>
        <v>Игнорируем</v>
      </c>
    </row>
    <row r="4759" spans="4:15" x14ac:dyDescent="0.45">
      <c r="D4759" t="s">
        <v>260</v>
      </c>
      <c r="E4759" t="s">
        <v>105</v>
      </c>
      <c r="F4759" t="s">
        <v>6</v>
      </c>
      <c r="G4759" t="s">
        <v>209</v>
      </c>
      <c r="H4759" t="s">
        <v>209</v>
      </c>
      <c r="I4759" t="s">
        <v>325</v>
      </c>
      <c r="J4759" t="s">
        <v>326</v>
      </c>
      <c r="K4759" t="s">
        <v>226</v>
      </c>
      <c r="L4759" t="s">
        <v>226</v>
      </c>
      <c r="M4759" t="b">
        <v>0</v>
      </c>
      <c r="N4759" t="b">
        <v>0</v>
      </c>
      <c r="O4759" t="str">
        <f>_xlfn.XLOOKUP(WB_cost[[#This Row],[Склад]]&amp;WB_cost[[#This Row],[Тип поставки]],StatTbl[Join],StatTbl[Status])</f>
        <v>Игнорируем</v>
      </c>
    </row>
    <row r="4760" spans="4:15" x14ac:dyDescent="0.45">
      <c r="D4760" t="s">
        <v>261</v>
      </c>
      <c r="E4760" t="s">
        <v>105</v>
      </c>
      <c r="F4760" t="s">
        <v>6</v>
      </c>
      <c r="G4760" t="s">
        <v>209</v>
      </c>
      <c r="H4760" t="s">
        <v>209</v>
      </c>
      <c r="I4760" t="s">
        <v>325</v>
      </c>
      <c r="J4760" t="s">
        <v>326</v>
      </c>
      <c r="K4760" t="s">
        <v>226</v>
      </c>
      <c r="L4760" t="s">
        <v>226</v>
      </c>
      <c r="M4760" t="b">
        <v>0</v>
      </c>
      <c r="N4760" t="b">
        <v>0</v>
      </c>
      <c r="O4760" t="str">
        <f>_xlfn.XLOOKUP(WB_cost[[#This Row],[Склад]]&amp;WB_cost[[#This Row],[Тип поставки]],StatTbl[Join],StatTbl[Status])</f>
        <v>Игнорируем</v>
      </c>
    </row>
    <row r="4761" spans="4:15" x14ac:dyDescent="0.45">
      <c r="D4761" t="s">
        <v>262</v>
      </c>
      <c r="E4761" t="s">
        <v>105</v>
      </c>
      <c r="F4761" t="s">
        <v>6</v>
      </c>
      <c r="G4761" t="s">
        <v>209</v>
      </c>
      <c r="H4761" t="s">
        <v>209</v>
      </c>
      <c r="I4761" t="s">
        <v>325</v>
      </c>
      <c r="J4761" t="s">
        <v>326</v>
      </c>
      <c r="K4761" t="s">
        <v>226</v>
      </c>
      <c r="L4761" t="s">
        <v>226</v>
      </c>
      <c r="M4761" t="b">
        <v>0</v>
      </c>
      <c r="N4761" t="b">
        <v>0</v>
      </c>
      <c r="O4761" t="str">
        <f>_xlfn.XLOOKUP(WB_cost[[#This Row],[Склад]]&amp;WB_cost[[#This Row],[Тип поставки]],StatTbl[Join],StatTbl[Status])</f>
        <v>Игнорируем</v>
      </c>
    </row>
    <row r="4762" spans="4:15" x14ac:dyDescent="0.45">
      <c r="D4762" t="s">
        <v>263</v>
      </c>
      <c r="E4762" t="s">
        <v>105</v>
      </c>
      <c r="F4762" t="s">
        <v>6</v>
      </c>
      <c r="G4762" t="s">
        <v>209</v>
      </c>
      <c r="H4762" t="s">
        <v>209</v>
      </c>
      <c r="I4762" t="s">
        <v>325</v>
      </c>
      <c r="J4762" t="s">
        <v>326</v>
      </c>
      <c r="K4762" t="s">
        <v>226</v>
      </c>
      <c r="L4762" t="s">
        <v>226</v>
      </c>
      <c r="M4762" t="b">
        <v>0</v>
      </c>
      <c r="N4762" t="b">
        <v>0</v>
      </c>
      <c r="O4762" t="str">
        <f>_xlfn.XLOOKUP(WB_cost[[#This Row],[Склад]]&amp;WB_cost[[#This Row],[Тип поставки]],StatTbl[Join],StatTbl[Status])</f>
        <v>Игнорируем</v>
      </c>
    </row>
    <row r="4763" spans="4:15" x14ac:dyDescent="0.45">
      <c r="D4763" t="s">
        <v>264</v>
      </c>
      <c r="E4763" t="s">
        <v>105</v>
      </c>
      <c r="F4763" t="s">
        <v>6</v>
      </c>
      <c r="G4763" t="s">
        <v>209</v>
      </c>
      <c r="H4763" t="s">
        <v>209</v>
      </c>
      <c r="I4763" t="s">
        <v>325</v>
      </c>
      <c r="J4763" t="s">
        <v>326</v>
      </c>
      <c r="K4763" t="s">
        <v>226</v>
      </c>
      <c r="L4763" t="s">
        <v>226</v>
      </c>
      <c r="M4763" t="b">
        <v>0</v>
      </c>
      <c r="N4763" t="b">
        <v>0</v>
      </c>
      <c r="O4763" t="str">
        <f>_xlfn.XLOOKUP(WB_cost[[#This Row],[Склад]]&amp;WB_cost[[#This Row],[Тип поставки]],StatTbl[Join],StatTbl[Status])</f>
        <v>Игнорируем</v>
      </c>
    </row>
    <row r="4764" spans="4:15" x14ac:dyDescent="0.45">
      <c r="D4764" t="s">
        <v>285</v>
      </c>
      <c r="E4764" t="s">
        <v>105</v>
      </c>
      <c r="F4764" t="s">
        <v>6</v>
      </c>
      <c r="G4764" t="s">
        <v>209</v>
      </c>
      <c r="H4764" t="s">
        <v>209</v>
      </c>
      <c r="I4764" t="s">
        <v>325</v>
      </c>
      <c r="J4764" t="s">
        <v>326</v>
      </c>
      <c r="K4764" t="s">
        <v>226</v>
      </c>
      <c r="L4764" t="s">
        <v>226</v>
      </c>
      <c r="M4764" t="b">
        <v>0</v>
      </c>
      <c r="N4764" t="b">
        <v>0</v>
      </c>
      <c r="O4764" t="str">
        <f>_xlfn.XLOOKUP(WB_cost[[#This Row],[Склад]]&amp;WB_cost[[#This Row],[Тип поставки]],StatTbl[Join],StatTbl[Status])</f>
        <v>Игнорируем</v>
      </c>
    </row>
    <row r="4765" spans="4:15" x14ac:dyDescent="0.45">
      <c r="D4765" t="s">
        <v>286</v>
      </c>
      <c r="E4765" t="s">
        <v>105</v>
      </c>
      <c r="F4765" t="s">
        <v>6</v>
      </c>
      <c r="G4765" t="s">
        <v>209</v>
      </c>
      <c r="H4765" t="s">
        <v>209</v>
      </c>
      <c r="I4765" t="s">
        <v>325</v>
      </c>
      <c r="J4765" t="s">
        <v>326</v>
      </c>
      <c r="K4765" t="s">
        <v>226</v>
      </c>
      <c r="L4765" t="s">
        <v>226</v>
      </c>
      <c r="M4765" t="b">
        <v>0</v>
      </c>
      <c r="N4765" t="b">
        <v>0</v>
      </c>
      <c r="O4765" t="str">
        <f>_xlfn.XLOOKUP(WB_cost[[#This Row],[Склад]]&amp;WB_cost[[#This Row],[Тип поставки]],StatTbl[Join],StatTbl[Status])</f>
        <v>Игнорируем</v>
      </c>
    </row>
    <row r="4766" spans="4:15" x14ac:dyDescent="0.45">
      <c r="D4766" t="s">
        <v>287</v>
      </c>
      <c r="E4766" t="s">
        <v>105</v>
      </c>
      <c r="F4766" t="s">
        <v>6</v>
      </c>
      <c r="G4766" t="s">
        <v>209</v>
      </c>
      <c r="H4766" t="s">
        <v>209</v>
      </c>
      <c r="I4766" t="s">
        <v>325</v>
      </c>
      <c r="J4766" t="s">
        <v>326</v>
      </c>
      <c r="K4766" t="s">
        <v>226</v>
      </c>
      <c r="L4766" t="s">
        <v>226</v>
      </c>
      <c r="M4766" t="b">
        <v>0</v>
      </c>
      <c r="N4766" t="b">
        <v>0</v>
      </c>
      <c r="O4766" t="str">
        <f>_xlfn.XLOOKUP(WB_cost[[#This Row],[Склад]]&amp;WB_cost[[#This Row],[Тип поставки]],StatTbl[Join],StatTbl[Status])</f>
        <v>Игнорируем</v>
      </c>
    </row>
    <row r="4767" spans="4:15" x14ac:dyDescent="0.45">
      <c r="D4767" t="s">
        <v>288</v>
      </c>
      <c r="E4767" t="s">
        <v>105</v>
      </c>
      <c r="F4767" t="s">
        <v>6</v>
      </c>
      <c r="G4767" t="s">
        <v>209</v>
      </c>
      <c r="H4767" t="s">
        <v>209</v>
      </c>
      <c r="I4767" t="s">
        <v>325</v>
      </c>
      <c r="J4767" t="s">
        <v>326</v>
      </c>
      <c r="K4767" t="s">
        <v>226</v>
      </c>
      <c r="L4767" t="s">
        <v>226</v>
      </c>
      <c r="M4767" t="b">
        <v>0</v>
      </c>
      <c r="N4767" t="b">
        <v>0</v>
      </c>
      <c r="O4767" t="str">
        <f>_xlfn.XLOOKUP(WB_cost[[#This Row],[Склад]]&amp;WB_cost[[#This Row],[Тип поставки]],StatTbl[Join],StatTbl[Status])</f>
        <v>Игнорируем</v>
      </c>
    </row>
    <row r="4768" spans="4:15" x14ac:dyDescent="0.45">
      <c r="D4768" t="s">
        <v>289</v>
      </c>
      <c r="E4768" t="s">
        <v>105</v>
      </c>
      <c r="F4768" t="s">
        <v>6</v>
      </c>
      <c r="G4768" t="s">
        <v>209</v>
      </c>
      <c r="H4768" t="s">
        <v>209</v>
      </c>
      <c r="I4768" t="s">
        <v>325</v>
      </c>
      <c r="J4768" t="s">
        <v>326</v>
      </c>
      <c r="K4768" t="s">
        <v>226</v>
      </c>
      <c r="L4768" t="s">
        <v>226</v>
      </c>
      <c r="M4768" t="b">
        <v>0</v>
      </c>
      <c r="N4768" t="b">
        <v>0</v>
      </c>
      <c r="O4768" t="str">
        <f>_xlfn.XLOOKUP(WB_cost[[#This Row],[Склад]]&amp;WB_cost[[#This Row],[Тип поставки]],StatTbl[Join],StatTbl[Status])</f>
        <v>Игнорируем</v>
      </c>
    </row>
    <row r="4769" spans="4:15" x14ac:dyDescent="0.45">
      <c r="D4769" t="s">
        <v>353</v>
      </c>
      <c r="E4769" t="s">
        <v>105</v>
      </c>
      <c r="F4769" t="s">
        <v>6</v>
      </c>
      <c r="G4769" t="s">
        <v>209</v>
      </c>
      <c r="H4769" t="s">
        <v>209</v>
      </c>
      <c r="I4769" t="s">
        <v>325</v>
      </c>
      <c r="J4769" t="s">
        <v>326</v>
      </c>
      <c r="K4769" t="s">
        <v>226</v>
      </c>
      <c r="L4769" t="s">
        <v>226</v>
      </c>
      <c r="M4769" t="b">
        <v>0</v>
      </c>
      <c r="N4769" t="b">
        <v>0</v>
      </c>
      <c r="O4769" t="str">
        <f>_xlfn.XLOOKUP(WB_cost[[#This Row],[Склад]]&amp;WB_cost[[#This Row],[Тип поставки]],StatTbl[Join],StatTbl[Status])</f>
        <v>Игнорируем</v>
      </c>
    </row>
    <row r="4770" spans="4:15" x14ac:dyDescent="0.45">
      <c r="D4770" t="s">
        <v>354</v>
      </c>
      <c r="E4770" t="s">
        <v>105</v>
      </c>
      <c r="F4770" t="s">
        <v>6</v>
      </c>
      <c r="G4770" t="s">
        <v>209</v>
      </c>
      <c r="H4770" t="s">
        <v>209</v>
      </c>
      <c r="I4770" t="s">
        <v>325</v>
      </c>
      <c r="J4770" t="s">
        <v>326</v>
      </c>
      <c r="K4770" t="s">
        <v>226</v>
      </c>
      <c r="L4770" t="s">
        <v>226</v>
      </c>
      <c r="M4770" t="b">
        <v>0</v>
      </c>
      <c r="N4770" t="b">
        <v>0</v>
      </c>
      <c r="O4770" t="str">
        <f>_xlfn.XLOOKUP(WB_cost[[#This Row],[Склад]]&amp;WB_cost[[#This Row],[Тип поставки]],StatTbl[Join],StatTbl[Status])</f>
        <v>Игнорируем</v>
      </c>
    </row>
    <row r="4771" spans="4:15" x14ac:dyDescent="0.45">
      <c r="D4771" t="s">
        <v>357</v>
      </c>
      <c r="E4771" t="s">
        <v>105</v>
      </c>
      <c r="F4771" t="s">
        <v>6</v>
      </c>
      <c r="G4771" t="s">
        <v>209</v>
      </c>
      <c r="H4771" t="s">
        <v>209</v>
      </c>
      <c r="I4771" t="s">
        <v>325</v>
      </c>
      <c r="J4771" t="s">
        <v>326</v>
      </c>
      <c r="K4771" t="s">
        <v>226</v>
      </c>
      <c r="L4771" t="s">
        <v>226</v>
      </c>
      <c r="M4771" t="b">
        <v>0</v>
      </c>
      <c r="N4771" t="b">
        <v>0</v>
      </c>
      <c r="O4771" t="str">
        <f>_xlfn.XLOOKUP(WB_cost[[#This Row],[Склад]]&amp;WB_cost[[#This Row],[Тип поставки]],StatTbl[Join],StatTbl[Status])</f>
        <v>Игнорируем</v>
      </c>
    </row>
    <row r="4772" spans="4:15" x14ac:dyDescent="0.45">
      <c r="D4772" t="s">
        <v>358</v>
      </c>
      <c r="E4772" t="s">
        <v>105</v>
      </c>
      <c r="F4772" t="s">
        <v>6</v>
      </c>
      <c r="G4772" t="s">
        <v>209</v>
      </c>
      <c r="H4772" t="s">
        <v>209</v>
      </c>
      <c r="I4772" t="s">
        <v>325</v>
      </c>
      <c r="J4772" t="s">
        <v>326</v>
      </c>
      <c r="K4772" t="s">
        <v>226</v>
      </c>
      <c r="L4772" t="s">
        <v>226</v>
      </c>
      <c r="M4772" t="b">
        <v>0</v>
      </c>
      <c r="N4772" t="b">
        <v>0</v>
      </c>
      <c r="O4772" t="str">
        <f>_xlfn.XLOOKUP(WB_cost[[#This Row],[Склад]]&amp;WB_cost[[#This Row],[Тип поставки]],StatTbl[Join],StatTbl[Status])</f>
        <v>Игнорируем</v>
      </c>
    </row>
    <row r="4773" spans="4:15" x14ac:dyDescent="0.45">
      <c r="D4773" t="s">
        <v>359</v>
      </c>
      <c r="E4773" t="s">
        <v>105</v>
      </c>
      <c r="F4773" t="s">
        <v>6</v>
      </c>
      <c r="G4773" t="s">
        <v>209</v>
      </c>
      <c r="H4773" t="s">
        <v>209</v>
      </c>
      <c r="I4773" t="s">
        <v>325</v>
      </c>
      <c r="J4773" t="s">
        <v>326</v>
      </c>
      <c r="K4773" t="s">
        <v>226</v>
      </c>
      <c r="L4773" t="s">
        <v>226</v>
      </c>
      <c r="M4773" t="b">
        <v>0</v>
      </c>
      <c r="N4773" t="b">
        <v>0</v>
      </c>
      <c r="O4773" t="str">
        <f>_xlfn.XLOOKUP(WB_cost[[#This Row],[Склад]]&amp;WB_cost[[#This Row],[Тип поставки]],StatTbl[Join],StatTbl[Status])</f>
        <v>Игнорируем</v>
      </c>
    </row>
    <row r="4774" spans="4:15" x14ac:dyDescent="0.45">
      <c r="D4774" t="s">
        <v>260</v>
      </c>
      <c r="E4774" t="s">
        <v>181</v>
      </c>
      <c r="F4774" t="s">
        <v>107</v>
      </c>
      <c r="G4774" t="s">
        <v>216</v>
      </c>
      <c r="H4774" t="s">
        <v>216</v>
      </c>
      <c r="I4774" t="s">
        <v>337</v>
      </c>
      <c r="J4774" t="s">
        <v>338</v>
      </c>
      <c r="K4774" t="s">
        <v>232</v>
      </c>
      <c r="L4774" t="s">
        <v>232</v>
      </c>
      <c r="M4774" t="b">
        <v>0</v>
      </c>
      <c r="N4774" t="b">
        <v>0</v>
      </c>
      <c r="O4774" t="str">
        <f>_xlfn.XLOOKUP(WB_cost[[#This Row],[Склад]]&amp;WB_cost[[#This Row],[Тип поставки]],StatTbl[Join],StatTbl[Status])</f>
        <v>Игнорируем</v>
      </c>
    </row>
    <row r="4775" spans="4:15" x14ac:dyDescent="0.45">
      <c r="D4775" t="s">
        <v>261</v>
      </c>
      <c r="E4775" t="s">
        <v>181</v>
      </c>
      <c r="F4775" t="s">
        <v>107</v>
      </c>
      <c r="G4775" t="s">
        <v>216</v>
      </c>
      <c r="H4775" t="s">
        <v>216</v>
      </c>
      <c r="I4775" t="s">
        <v>337</v>
      </c>
      <c r="J4775" t="s">
        <v>338</v>
      </c>
      <c r="K4775" t="s">
        <v>232</v>
      </c>
      <c r="L4775" t="s">
        <v>232</v>
      </c>
      <c r="M4775" t="b">
        <v>0</v>
      </c>
      <c r="N4775" t="b">
        <v>0</v>
      </c>
      <c r="O4775" t="str">
        <f>_xlfn.XLOOKUP(WB_cost[[#This Row],[Склад]]&amp;WB_cost[[#This Row],[Тип поставки]],StatTbl[Join],StatTbl[Status])</f>
        <v>Игнорируем</v>
      </c>
    </row>
    <row r="4776" spans="4:15" x14ac:dyDescent="0.45">
      <c r="D4776" t="s">
        <v>262</v>
      </c>
      <c r="E4776" t="s">
        <v>181</v>
      </c>
      <c r="F4776" t="s">
        <v>107</v>
      </c>
      <c r="G4776" t="s">
        <v>216</v>
      </c>
      <c r="H4776" t="s">
        <v>216</v>
      </c>
      <c r="I4776" t="s">
        <v>337</v>
      </c>
      <c r="J4776" t="s">
        <v>338</v>
      </c>
      <c r="K4776" t="s">
        <v>232</v>
      </c>
      <c r="L4776" t="s">
        <v>232</v>
      </c>
      <c r="M4776" t="b">
        <v>0</v>
      </c>
      <c r="N4776" t="b">
        <v>0</v>
      </c>
      <c r="O4776" t="str">
        <f>_xlfn.XLOOKUP(WB_cost[[#This Row],[Склад]]&amp;WB_cost[[#This Row],[Тип поставки]],StatTbl[Join],StatTbl[Status])</f>
        <v>Игнорируем</v>
      </c>
    </row>
    <row r="4777" spans="4:15" x14ac:dyDescent="0.45">
      <c r="D4777" t="s">
        <v>263</v>
      </c>
      <c r="E4777" t="s">
        <v>181</v>
      </c>
      <c r="F4777" t="s">
        <v>107</v>
      </c>
      <c r="G4777" t="s">
        <v>216</v>
      </c>
      <c r="H4777" t="s">
        <v>216</v>
      </c>
      <c r="I4777" t="s">
        <v>337</v>
      </c>
      <c r="J4777" t="s">
        <v>338</v>
      </c>
      <c r="K4777" t="s">
        <v>232</v>
      </c>
      <c r="L4777" t="s">
        <v>232</v>
      </c>
      <c r="M4777" t="b">
        <v>0</v>
      </c>
      <c r="N4777" t="b">
        <v>0</v>
      </c>
      <c r="O4777" t="str">
        <f>_xlfn.XLOOKUP(WB_cost[[#This Row],[Склад]]&amp;WB_cost[[#This Row],[Тип поставки]],StatTbl[Join],StatTbl[Status])</f>
        <v>Игнорируем</v>
      </c>
    </row>
    <row r="4778" spans="4:15" x14ac:dyDescent="0.45">
      <c r="D4778" t="s">
        <v>264</v>
      </c>
      <c r="E4778" t="s">
        <v>181</v>
      </c>
      <c r="F4778" t="s">
        <v>107</v>
      </c>
      <c r="G4778" t="s">
        <v>216</v>
      </c>
      <c r="H4778" t="s">
        <v>216</v>
      </c>
      <c r="I4778" t="s">
        <v>337</v>
      </c>
      <c r="J4778" t="s">
        <v>338</v>
      </c>
      <c r="K4778" t="s">
        <v>232</v>
      </c>
      <c r="L4778" t="s">
        <v>232</v>
      </c>
      <c r="M4778" t="b">
        <v>0</v>
      </c>
      <c r="N4778" t="b">
        <v>0</v>
      </c>
      <c r="O4778" t="str">
        <f>_xlfn.XLOOKUP(WB_cost[[#This Row],[Склад]]&amp;WB_cost[[#This Row],[Тип поставки]],StatTbl[Join],StatTbl[Status])</f>
        <v>Игнорируем</v>
      </c>
    </row>
    <row r="4779" spans="4:15" x14ac:dyDescent="0.45">
      <c r="D4779" t="s">
        <v>285</v>
      </c>
      <c r="E4779" t="s">
        <v>181</v>
      </c>
      <c r="F4779" t="s">
        <v>107</v>
      </c>
      <c r="G4779" t="s">
        <v>216</v>
      </c>
      <c r="H4779" t="s">
        <v>216</v>
      </c>
      <c r="I4779" t="s">
        <v>337</v>
      </c>
      <c r="J4779" t="s">
        <v>338</v>
      </c>
      <c r="K4779" t="s">
        <v>232</v>
      </c>
      <c r="L4779" t="s">
        <v>232</v>
      </c>
      <c r="M4779" t="b">
        <v>0</v>
      </c>
      <c r="N4779" t="b">
        <v>0</v>
      </c>
      <c r="O4779" t="str">
        <f>_xlfn.XLOOKUP(WB_cost[[#This Row],[Склад]]&amp;WB_cost[[#This Row],[Тип поставки]],StatTbl[Join],StatTbl[Status])</f>
        <v>Игнорируем</v>
      </c>
    </row>
    <row r="4780" spans="4:15" x14ac:dyDescent="0.45">
      <c r="D4780" t="s">
        <v>286</v>
      </c>
      <c r="E4780" t="s">
        <v>181</v>
      </c>
      <c r="F4780" t="s">
        <v>107</v>
      </c>
      <c r="G4780" t="s">
        <v>216</v>
      </c>
      <c r="H4780" t="s">
        <v>216</v>
      </c>
      <c r="I4780" t="s">
        <v>337</v>
      </c>
      <c r="J4780" t="s">
        <v>338</v>
      </c>
      <c r="K4780" t="s">
        <v>232</v>
      </c>
      <c r="L4780" t="s">
        <v>232</v>
      </c>
      <c r="M4780" t="b">
        <v>0</v>
      </c>
      <c r="N4780" t="b">
        <v>0</v>
      </c>
      <c r="O4780" t="str">
        <f>_xlfn.XLOOKUP(WB_cost[[#This Row],[Склад]]&amp;WB_cost[[#This Row],[Тип поставки]],StatTbl[Join],StatTbl[Status])</f>
        <v>Игнорируем</v>
      </c>
    </row>
    <row r="4781" spans="4:15" x14ac:dyDescent="0.45">
      <c r="D4781" t="s">
        <v>287</v>
      </c>
      <c r="E4781" t="s">
        <v>181</v>
      </c>
      <c r="F4781" t="s">
        <v>107</v>
      </c>
      <c r="G4781" t="s">
        <v>216</v>
      </c>
      <c r="H4781" t="s">
        <v>216</v>
      </c>
      <c r="I4781" t="s">
        <v>337</v>
      </c>
      <c r="J4781" t="s">
        <v>338</v>
      </c>
      <c r="K4781" t="s">
        <v>232</v>
      </c>
      <c r="L4781" t="s">
        <v>232</v>
      </c>
      <c r="M4781" t="b">
        <v>0</v>
      </c>
      <c r="N4781" t="b">
        <v>0</v>
      </c>
      <c r="O4781" t="str">
        <f>_xlfn.XLOOKUP(WB_cost[[#This Row],[Склад]]&amp;WB_cost[[#This Row],[Тип поставки]],StatTbl[Join],StatTbl[Status])</f>
        <v>Игнорируем</v>
      </c>
    </row>
    <row r="4782" spans="4:15" x14ac:dyDescent="0.45">
      <c r="D4782" t="s">
        <v>288</v>
      </c>
      <c r="E4782" t="s">
        <v>181</v>
      </c>
      <c r="F4782" t="s">
        <v>107</v>
      </c>
      <c r="G4782" t="s">
        <v>216</v>
      </c>
      <c r="H4782" t="s">
        <v>216</v>
      </c>
      <c r="I4782" t="s">
        <v>337</v>
      </c>
      <c r="J4782" t="s">
        <v>338</v>
      </c>
      <c r="K4782" t="s">
        <v>232</v>
      </c>
      <c r="L4782" t="s">
        <v>232</v>
      </c>
      <c r="M4782" t="b">
        <v>0</v>
      </c>
      <c r="N4782" t="b">
        <v>0</v>
      </c>
      <c r="O4782" t="str">
        <f>_xlfn.XLOOKUP(WB_cost[[#This Row],[Склад]]&amp;WB_cost[[#This Row],[Тип поставки]],StatTbl[Join],StatTbl[Status])</f>
        <v>Игнорируем</v>
      </c>
    </row>
    <row r="4783" spans="4:15" x14ac:dyDescent="0.45">
      <c r="D4783" t="s">
        <v>289</v>
      </c>
      <c r="E4783" t="s">
        <v>181</v>
      </c>
      <c r="F4783" t="s">
        <v>107</v>
      </c>
      <c r="G4783" t="s">
        <v>216</v>
      </c>
      <c r="H4783" t="s">
        <v>216</v>
      </c>
      <c r="I4783" t="s">
        <v>337</v>
      </c>
      <c r="J4783" t="s">
        <v>338</v>
      </c>
      <c r="K4783" t="s">
        <v>232</v>
      </c>
      <c r="L4783" t="s">
        <v>232</v>
      </c>
      <c r="M4783" t="b">
        <v>0</v>
      </c>
      <c r="N4783" t="b">
        <v>0</v>
      </c>
      <c r="O4783" t="str">
        <f>_xlfn.XLOOKUP(WB_cost[[#This Row],[Склад]]&amp;WB_cost[[#This Row],[Тип поставки]],StatTbl[Join],StatTbl[Status])</f>
        <v>Игнорируем</v>
      </c>
    </row>
    <row r="4784" spans="4:15" x14ac:dyDescent="0.45">
      <c r="D4784" t="s">
        <v>353</v>
      </c>
      <c r="E4784" t="s">
        <v>181</v>
      </c>
      <c r="F4784" t="s">
        <v>107</v>
      </c>
      <c r="G4784" t="s">
        <v>216</v>
      </c>
      <c r="H4784" t="s">
        <v>216</v>
      </c>
      <c r="I4784" t="s">
        <v>337</v>
      </c>
      <c r="J4784" t="s">
        <v>338</v>
      </c>
      <c r="K4784" t="s">
        <v>232</v>
      </c>
      <c r="L4784" t="s">
        <v>232</v>
      </c>
      <c r="M4784" t="b">
        <v>0</v>
      </c>
      <c r="N4784" t="b">
        <v>0</v>
      </c>
      <c r="O4784" t="str">
        <f>_xlfn.XLOOKUP(WB_cost[[#This Row],[Склад]]&amp;WB_cost[[#This Row],[Тип поставки]],StatTbl[Join],StatTbl[Status])</f>
        <v>Игнорируем</v>
      </c>
    </row>
    <row r="4785" spans="4:15" x14ac:dyDescent="0.45">
      <c r="D4785" t="s">
        <v>354</v>
      </c>
      <c r="E4785" t="s">
        <v>181</v>
      </c>
      <c r="F4785" t="s">
        <v>107</v>
      </c>
      <c r="G4785" t="s">
        <v>216</v>
      </c>
      <c r="H4785" t="s">
        <v>216</v>
      </c>
      <c r="I4785" t="s">
        <v>337</v>
      </c>
      <c r="J4785" t="s">
        <v>338</v>
      </c>
      <c r="K4785" t="s">
        <v>232</v>
      </c>
      <c r="L4785" t="s">
        <v>232</v>
      </c>
      <c r="M4785" t="b">
        <v>0</v>
      </c>
      <c r="N4785" t="b">
        <v>0</v>
      </c>
      <c r="O4785" t="str">
        <f>_xlfn.XLOOKUP(WB_cost[[#This Row],[Склад]]&amp;WB_cost[[#This Row],[Тип поставки]],StatTbl[Join],StatTbl[Status])</f>
        <v>Игнорируем</v>
      </c>
    </row>
    <row r="4786" spans="4:15" x14ac:dyDescent="0.45">
      <c r="D4786" t="s">
        <v>357</v>
      </c>
      <c r="E4786" t="s">
        <v>181</v>
      </c>
      <c r="F4786" t="s">
        <v>107</v>
      </c>
      <c r="G4786" t="s">
        <v>216</v>
      </c>
      <c r="H4786" t="s">
        <v>216</v>
      </c>
      <c r="I4786" t="s">
        <v>337</v>
      </c>
      <c r="J4786" t="s">
        <v>338</v>
      </c>
      <c r="K4786" t="s">
        <v>232</v>
      </c>
      <c r="L4786" t="s">
        <v>232</v>
      </c>
      <c r="M4786" t="b">
        <v>0</v>
      </c>
      <c r="N4786" t="b">
        <v>0</v>
      </c>
      <c r="O4786" t="str">
        <f>_xlfn.XLOOKUP(WB_cost[[#This Row],[Склад]]&amp;WB_cost[[#This Row],[Тип поставки]],StatTbl[Join],StatTbl[Status])</f>
        <v>Игнорируем</v>
      </c>
    </row>
    <row r="4787" spans="4:15" x14ac:dyDescent="0.45">
      <c r="D4787" t="s">
        <v>358</v>
      </c>
      <c r="E4787" t="s">
        <v>181</v>
      </c>
      <c r="F4787" t="s">
        <v>107</v>
      </c>
      <c r="G4787" t="s">
        <v>216</v>
      </c>
      <c r="H4787" t="s">
        <v>216</v>
      </c>
      <c r="I4787" t="s">
        <v>337</v>
      </c>
      <c r="J4787" t="s">
        <v>338</v>
      </c>
      <c r="K4787" t="s">
        <v>232</v>
      </c>
      <c r="L4787" t="s">
        <v>232</v>
      </c>
      <c r="M4787" t="b">
        <v>0</v>
      </c>
      <c r="N4787" t="b">
        <v>0</v>
      </c>
      <c r="O4787" t="str">
        <f>_xlfn.XLOOKUP(WB_cost[[#This Row],[Склад]]&amp;WB_cost[[#This Row],[Тип поставки]],StatTbl[Join],StatTbl[Status])</f>
        <v>Игнорируем</v>
      </c>
    </row>
    <row r="4788" spans="4:15" x14ac:dyDescent="0.45">
      <c r="D4788" t="s">
        <v>359</v>
      </c>
      <c r="E4788" t="s">
        <v>181</v>
      </c>
      <c r="F4788" t="s">
        <v>107</v>
      </c>
      <c r="G4788" t="s">
        <v>216</v>
      </c>
      <c r="H4788" t="s">
        <v>216</v>
      </c>
      <c r="I4788" t="s">
        <v>337</v>
      </c>
      <c r="J4788" t="s">
        <v>338</v>
      </c>
      <c r="K4788" t="s">
        <v>232</v>
      </c>
      <c r="L4788" t="s">
        <v>232</v>
      </c>
      <c r="M4788" t="b">
        <v>0</v>
      </c>
      <c r="N4788" t="b">
        <v>0</v>
      </c>
      <c r="O4788" t="str">
        <f>_xlfn.XLOOKUP(WB_cost[[#This Row],[Склад]]&amp;WB_cost[[#This Row],[Тип поставки]],StatTbl[Join],StatTbl[Status])</f>
        <v>Игнорируем</v>
      </c>
    </row>
    <row r="4789" spans="4:15" x14ac:dyDescent="0.45">
      <c r="D4789" t="s">
        <v>260</v>
      </c>
      <c r="E4789" t="s">
        <v>181</v>
      </c>
      <c r="F4789" t="s">
        <v>108</v>
      </c>
      <c r="G4789" t="s">
        <v>214</v>
      </c>
      <c r="H4789" t="s">
        <v>214</v>
      </c>
      <c r="I4789" t="s">
        <v>333</v>
      </c>
      <c r="J4789" t="s">
        <v>334</v>
      </c>
      <c r="K4789" t="s">
        <v>242</v>
      </c>
      <c r="M4789" t="b">
        <v>1</v>
      </c>
      <c r="N4789" t="b">
        <v>0</v>
      </c>
      <c r="O4789" t="str">
        <f>_xlfn.XLOOKUP(WB_cost[[#This Row],[Склад]]&amp;WB_cost[[#This Row],[Тип поставки]],StatTbl[Join],StatTbl[Status])</f>
        <v>Игнорируем</v>
      </c>
    </row>
    <row r="4790" spans="4:15" x14ac:dyDescent="0.45">
      <c r="D4790" t="s">
        <v>261</v>
      </c>
      <c r="E4790" t="s">
        <v>181</v>
      </c>
      <c r="F4790" t="s">
        <v>108</v>
      </c>
      <c r="G4790" t="s">
        <v>214</v>
      </c>
      <c r="H4790" t="s">
        <v>214</v>
      </c>
      <c r="I4790" t="s">
        <v>333</v>
      </c>
      <c r="J4790" t="s">
        <v>334</v>
      </c>
      <c r="K4790" t="s">
        <v>242</v>
      </c>
      <c r="M4790" t="b">
        <v>1</v>
      </c>
      <c r="N4790" t="b">
        <v>0</v>
      </c>
      <c r="O4790" t="str">
        <f>_xlfn.XLOOKUP(WB_cost[[#This Row],[Склад]]&amp;WB_cost[[#This Row],[Тип поставки]],StatTbl[Join],StatTbl[Status])</f>
        <v>Игнорируем</v>
      </c>
    </row>
    <row r="4791" spans="4:15" x14ac:dyDescent="0.45">
      <c r="D4791" t="s">
        <v>262</v>
      </c>
      <c r="E4791" t="s">
        <v>181</v>
      </c>
      <c r="F4791" t="s">
        <v>108</v>
      </c>
      <c r="G4791" t="s">
        <v>214</v>
      </c>
      <c r="H4791" t="s">
        <v>214</v>
      </c>
      <c r="I4791" t="s">
        <v>333</v>
      </c>
      <c r="J4791" t="s">
        <v>334</v>
      </c>
      <c r="K4791" t="s">
        <v>242</v>
      </c>
      <c r="M4791" t="b">
        <v>1</v>
      </c>
      <c r="N4791" t="b">
        <v>0</v>
      </c>
      <c r="O4791" t="str">
        <f>_xlfn.XLOOKUP(WB_cost[[#This Row],[Склад]]&amp;WB_cost[[#This Row],[Тип поставки]],StatTbl[Join],StatTbl[Status])</f>
        <v>Игнорируем</v>
      </c>
    </row>
    <row r="4792" spans="4:15" x14ac:dyDescent="0.45">
      <c r="D4792" t="s">
        <v>263</v>
      </c>
      <c r="E4792" t="s">
        <v>181</v>
      </c>
      <c r="F4792" t="s">
        <v>108</v>
      </c>
      <c r="G4792" t="s">
        <v>214</v>
      </c>
      <c r="H4792" t="s">
        <v>214</v>
      </c>
      <c r="I4792" t="s">
        <v>333</v>
      </c>
      <c r="J4792" t="s">
        <v>334</v>
      </c>
      <c r="K4792" t="s">
        <v>242</v>
      </c>
      <c r="M4792" t="b">
        <v>1</v>
      </c>
      <c r="N4792" t="b">
        <v>0</v>
      </c>
      <c r="O4792" t="str">
        <f>_xlfn.XLOOKUP(WB_cost[[#This Row],[Склад]]&amp;WB_cost[[#This Row],[Тип поставки]],StatTbl[Join],StatTbl[Status])</f>
        <v>Игнорируем</v>
      </c>
    </row>
    <row r="4793" spans="4:15" x14ac:dyDescent="0.45">
      <c r="D4793" t="s">
        <v>264</v>
      </c>
      <c r="E4793" t="s">
        <v>181</v>
      </c>
      <c r="F4793" t="s">
        <v>108</v>
      </c>
      <c r="G4793" t="s">
        <v>214</v>
      </c>
      <c r="H4793" t="s">
        <v>214</v>
      </c>
      <c r="I4793" t="s">
        <v>333</v>
      </c>
      <c r="J4793" t="s">
        <v>334</v>
      </c>
      <c r="K4793" t="s">
        <v>242</v>
      </c>
      <c r="M4793" t="b">
        <v>1</v>
      </c>
      <c r="N4793" t="b">
        <v>0</v>
      </c>
      <c r="O4793" t="str">
        <f>_xlfn.XLOOKUP(WB_cost[[#This Row],[Склад]]&amp;WB_cost[[#This Row],[Тип поставки]],StatTbl[Join],StatTbl[Status])</f>
        <v>Игнорируем</v>
      </c>
    </row>
    <row r="4794" spans="4:15" x14ac:dyDescent="0.45">
      <c r="D4794" t="s">
        <v>285</v>
      </c>
      <c r="E4794" t="s">
        <v>181</v>
      </c>
      <c r="F4794" t="s">
        <v>108</v>
      </c>
      <c r="G4794" t="s">
        <v>214</v>
      </c>
      <c r="H4794" t="s">
        <v>214</v>
      </c>
      <c r="I4794" t="s">
        <v>333</v>
      </c>
      <c r="J4794" t="s">
        <v>334</v>
      </c>
      <c r="K4794" t="s">
        <v>242</v>
      </c>
      <c r="M4794" t="b">
        <v>1</v>
      </c>
      <c r="N4794" t="b">
        <v>0</v>
      </c>
      <c r="O4794" t="str">
        <f>_xlfn.XLOOKUP(WB_cost[[#This Row],[Склад]]&amp;WB_cost[[#This Row],[Тип поставки]],StatTbl[Join],StatTbl[Status])</f>
        <v>Игнорируем</v>
      </c>
    </row>
    <row r="4795" spans="4:15" x14ac:dyDescent="0.45">
      <c r="D4795" t="s">
        <v>286</v>
      </c>
      <c r="E4795" t="s">
        <v>181</v>
      </c>
      <c r="F4795" t="s">
        <v>108</v>
      </c>
      <c r="G4795" t="s">
        <v>214</v>
      </c>
      <c r="H4795" t="s">
        <v>214</v>
      </c>
      <c r="I4795" t="s">
        <v>333</v>
      </c>
      <c r="J4795" t="s">
        <v>334</v>
      </c>
      <c r="K4795" t="s">
        <v>242</v>
      </c>
      <c r="M4795" t="b">
        <v>1</v>
      </c>
      <c r="N4795" t="b">
        <v>0</v>
      </c>
      <c r="O4795" t="str">
        <f>_xlfn.XLOOKUP(WB_cost[[#This Row],[Склад]]&amp;WB_cost[[#This Row],[Тип поставки]],StatTbl[Join],StatTbl[Status])</f>
        <v>Игнорируем</v>
      </c>
    </row>
    <row r="4796" spans="4:15" x14ac:dyDescent="0.45">
      <c r="D4796" t="s">
        <v>287</v>
      </c>
      <c r="E4796" t="s">
        <v>181</v>
      </c>
      <c r="F4796" t="s">
        <v>108</v>
      </c>
      <c r="G4796" t="s">
        <v>214</v>
      </c>
      <c r="H4796" t="s">
        <v>214</v>
      </c>
      <c r="I4796" t="s">
        <v>333</v>
      </c>
      <c r="J4796" t="s">
        <v>334</v>
      </c>
      <c r="K4796" t="s">
        <v>242</v>
      </c>
      <c r="M4796" t="b">
        <v>1</v>
      </c>
      <c r="N4796" t="b">
        <v>0</v>
      </c>
      <c r="O4796" t="str">
        <f>_xlfn.XLOOKUP(WB_cost[[#This Row],[Склад]]&amp;WB_cost[[#This Row],[Тип поставки]],StatTbl[Join],StatTbl[Status])</f>
        <v>Игнорируем</v>
      </c>
    </row>
    <row r="4797" spans="4:15" x14ac:dyDescent="0.45">
      <c r="D4797" t="s">
        <v>288</v>
      </c>
      <c r="E4797" t="s">
        <v>181</v>
      </c>
      <c r="F4797" t="s">
        <v>108</v>
      </c>
      <c r="G4797" t="s">
        <v>214</v>
      </c>
      <c r="H4797" t="s">
        <v>214</v>
      </c>
      <c r="I4797" t="s">
        <v>333</v>
      </c>
      <c r="J4797" t="s">
        <v>334</v>
      </c>
      <c r="K4797" t="s">
        <v>242</v>
      </c>
      <c r="M4797" t="b">
        <v>1</v>
      </c>
      <c r="N4797" t="b">
        <v>0</v>
      </c>
      <c r="O4797" t="str">
        <f>_xlfn.XLOOKUP(WB_cost[[#This Row],[Склад]]&amp;WB_cost[[#This Row],[Тип поставки]],StatTbl[Join],StatTbl[Status])</f>
        <v>Игнорируем</v>
      </c>
    </row>
    <row r="4798" spans="4:15" x14ac:dyDescent="0.45">
      <c r="D4798" t="s">
        <v>289</v>
      </c>
      <c r="E4798" t="s">
        <v>181</v>
      </c>
      <c r="F4798" t="s">
        <v>108</v>
      </c>
      <c r="G4798" t="s">
        <v>214</v>
      </c>
      <c r="H4798" t="s">
        <v>214</v>
      </c>
      <c r="I4798" t="s">
        <v>333</v>
      </c>
      <c r="J4798" t="s">
        <v>334</v>
      </c>
      <c r="K4798" t="s">
        <v>242</v>
      </c>
      <c r="M4798" t="b">
        <v>1</v>
      </c>
      <c r="N4798" t="b">
        <v>0</v>
      </c>
      <c r="O4798" t="str">
        <f>_xlfn.XLOOKUP(WB_cost[[#This Row],[Склад]]&amp;WB_cost[[#This Row],[Тип поставки]],StatTbl[Join],StatTbl[Status])</f>
        <v>Игнорируем</v>
      </c>
    </row>
    <row r="4799" spans="4:15" x14ac:dyDescent="0.45">
      <c r="D4799" t="s">
        <v>353</v>
      </c>
      <c r="E4799" t="s">
        <v>181</v>
      </c>
      <c r="F4799" t="s">
        <v>108</v>
      </c>
      <c r="G4799" t="s">
        <v>214</v>
      </c>
      <c r="H4799" t="s">
        <v>214</v>
      </c>
      <c r="I4799" t="s">
        <v>333</v>
      </c>
      <c r="J4799" t="s">
        <v>334</v>
      </c>
      <c r="K4799" t="s">
        <v>242</v>
      </c>
      <c r="M4799" t="b">
        <v>1</v>
      </c>
      <c r="N4799" t="b">
        <v>0</v>
      </c>
      <c r="O4799" t="str">
        <f>_xlfn.XLOOKUP(WB_cost[[#This Row],[Склад]]&amp;WB_cost[[#This Row],[Тип поставки]],StatTbl[Join],StatTbl[Status])</f>
        <v>Игнорируем</v>
      </c>
    </row>
    <row r="4800" spans="4:15" x14ac:dyDescent="0.45">
      <c r="D4800" t="s">
        <v>354</v>
      </c>
      <c r="E4800" t="s">
        <v>181</v>
      </c>
      <c r="F4800" t="s">
        <v>108</v>
      </c>
      <c r="G4800" t="s">
        <v>214</v>
      </c>
      <c r="H4800" t="s">
        <v>214</v>
      </c>
      <c r="I4800" t="s">
        <v>333</v>
      </c>
      <c r="J4800" t="s">
        <v>334</v>
      </c>
      <c r="K4800" t="s">
        <v>242</v>
      </c>
      <c r="M4800" t="b">
        <v>1</v>
      </c>
      <c r="N4800" t="b">
        <v>0</v>
      </c>
      <c r="O4800" t="str">
        <f>_xlfn.XLOOKUP(WB_cost[[#This Row],[Склад]]&amp;WB_cost[[#This Row],[Тип поставки]],StatTbl[Join],StatTbl[Status])</f>
        <v>Игнорируем</v>
      </c>
    </row>
    <row r="4801" spans="4:15" x14ac:dyDescent="0.45">
      <c r="D4801" t="s">
        <v>357</v>
      </c>
      <c r="E4801" t="s">
        <v>181</v>
      </c>
      <c r="F4801" t="s">
        <v>108</v>
      </c>
      <c r="G4801" t="s">
        <v>214</v>
      </c>
      <c r="H4801" t="s">
        <v>214</v>
      </c>
      <c r="I4801" t="s">
        <v>333</v>
      </c>
      <c r="J4801" t="s">
        <v>334</v>
      </c>
      <c r="K4801" t="s">
        <v>242</v>
      </c>
      <c r="M4801" t="b">
        <v>1</v>
      </c>
      <c r="N4801" t="b">
        <v>0</v>
      </c>
      <c r="O4801" t="str">
        <f>_xlfn.XLOOKUP(WB_cost[[#This Row],[Склад]]&amp;WB_cost[[#This Row],[Тип поставки]],StatTbl[Join],StatTbl[Status])</f>
        <v>Игнорируем</v>
      </c>
    </row>
    <row r="4802" spans="4:15" x14ac:dyDescent="0.45">
      <c r="D4802" t="s">
        <v>358</v>
      </c>
      <c r="E4802" t="s">
        <v>181</v>
      </c>
      <c r="F4802" t="s">
        <v>108</v>
      </c>
      <c r="G4802" t="s">
        <v>214</v>
      </c>
      <c r="H4802" t="s">
        <v>214</v>
      </c>
      <c r="I4802" t="s">
        <v>333</v>
      </c>
      <c r="J4802" t="s">
        <v>334</v>
      </c>
      <c r="K4802" t="s">
        <v>242</v>
      </c>
      <c r="M4802" t="b">
        <v>1</v>
      </c>
      <c r="N4802" t="b">
        <v>0</v>
      </c>
      <c r="O4802" t="str">
        <f>_xlfn.XLOOKUP(WB_cost[[#This Row],[Склад]]&amp;WB_cost[[#This Row],[Тип поставки]],StatTbl[Join],StatTbl[Status])</f>
        <v>Игнорируем</v>
      </c>
    </row>
    <row r="4803" spans="4:15" x14ac:dyDescent="0.45">
      <c r="D4803" t="s">
        <v>359</v>
      </c>
      <c r="E4803" t="s">
        <v>181</v>
      </c>
      <c r="F4803" t="s">
        <v>108</v>
      </c>
      <c r="G4803" t="s">
        <v>214</v>
      </c>
      <c r="H4803" t="s">
        <v>214</v>
      </c>
      <c r="I4803" t="s">
        <v>333</v>
      </c>
      <c r="J4803" t="s">
        <v>334</v>
      </c>
      <c r="K4803" t="s">
        <v>242</v>
      </c>
      <c r="M4803" t="b">
        <v>1</v>
      </c>
      <c r="N4803" t="b">
        <v>0</v>
      </c>
      <c r="O4803" t="str">
        <f>_xlfn.XLOOKUP(WB_cost[[#This Row],[Склад]]&amp;WB_cost[[#This Row],[Тип поставки]],StatTbl[Join],StatTbl[Status])</f>
        <v>Игнорируем</v>
      </c>
    </row>
    <row r="4804" spans="4:15" x14ac:dyDescent="0.45">
      <c r="D4804" t="s">
        <v>260</v>
      </c>
      <c r="E4804" t="s">
        <v>181</v>
      </c>
      <c r="F4804" t="s">
        <v>6</v>
      </c>
      <c r="G4804" t="s">
        <v>216</v>
      </c>
      <c r="H4804" t="s">
        <v>216</v>
      </c>
      <c r="I4804" t="s">
        <v>337</v>
      </c>
      <c r="J4804" t="s">
        <v>338</v>
      </c>
      <c r="K4804" t="s">
        <v>232</v>
      </c>
      <c r="L4804" t="s">
        <v>232</v>
      </c>
      <c r="M4804" t="b">
        <v>0</v>
      </c>
      <c r="N4804" t="b">
        <v>0</v>
      </c>
      <c r="O4804" t="str">
        <f>_xlfn.XLOOKUP(WB_cost[[#This Row],[Склад]]&amp;WB_cost[[#This Row],[Тип поставки]],StatTbl[Join],StatTbl[Status])</f>
        <v>Игнорируем</v>
      </c>
    </row>
    <row r="4805" spans="4:15" x14ac:dyDescent="0.45">
      <c r="D4805" t="s">
        <v>261</v>
      </c>
      <c r="E4805" t="s">
        <v>181</v>
      </c>
      <c r="F4805" t="s">
        <v>6</v>
      </c>
      <c r="G4805" t="s">
        <v>216</v>
      </c>
      <c r="H4805" t="s">
        <v>216</v>
      </c>
      <c r="I4805" t="s">
        <v>337</v>
      </c>
      <c r="J4805" t="s">
        <v>338</v>
      </c>
      <c r="K4805" t="s">
        <v>232</v>
      </c>
      <c r="L4805" t="s">
        <v>232</v>
      </c>
      <c r="M4805" t="b">
        <v>0</v>
      </c>
      <c r="N4805" t="b">
        <v>0</v>
      </c>
      <c r="O4805" t="str">
        <f>_xlfn.XLOOKUP(WB_cost[[#This Row],[Склад]]&amp;WB_cost[[#This Row],[Тип поставки]],StatTbl[Join],StatTbl[Status])</f>
        <v>Игнорируем</v>
      </c>
    </row>
    <row r="4806" spans="4:15" x14ac:dyDescent="0.45">
      <c r="D4806" t="s">
        <v>262</v>
      </c>
      <c r="E4806" t="s">
        <v>181</v>
      </c>
      <c r="F4806" t="s">
        <v>6</v>
      </c>
      <c r="G4806" t="s">
        <v>216</v>
      </c>
      <c r="H4806" t="s">
        <v>216</v>
      </c>
      <c r="I4806" t="s">
        <v>337</v>
      </c>
      <c r="J4806" t="s">
        <v>338</v>
      </c>
      <c r="K4806" t="s">
        <v>232</v>
      </c>
      <c r="L4806" t="s">
        <v>232</v>
      </c>
      <c r="M4806" t="b">
        <v>0</v>
      </c>
      <c r="N4806" t="b">
        <v>0</v>
      </c>
      <c r="O4806" t="str">
        <f>_xlfn.XLOOKUP(WB_cost[[#This Row],[Склад]]&amp;WB_cost[[#This Row],[Тип поставки]],StatTbl[Join],StatTbl[Status])</f>
        <v>Игнорируем</v>
      </c>
    </row>
    <row r="4807" spans="4:15" x14ac:dyDescent="0.45">
      <c r="D4807" t="s">
        <v>263</v>
      </c>
      <c r="E4807" t="s">
        <v>181</v>
      </c>
      <c r="F4807" t="s">
        <v>6</v>
      </c>
      <c r="G4807" t="s">
        <v>216</v>
      </c>
      <c r="H4807" t="s">
        <v>216</v>
      </c>
      <c r="I4807" t="s">
        <v>337</v>
      </c>
      <c r="J4807" t="s">
        <v>338</v>
      </c>
      <c r="K4807" t="s">
        <v>232</v>
      </c>
      <c r="L4807" t="s">
        <v>232</v>
      </c>
      <c r="M4807" t="b">
        <v>0</v>
      </c>
      <c r="N4807" t="b">
        <v>0</v>
      </c>
      <c r="O4807" t="str">
        <f>_xlfn.XLOOKUP(WB_cost[[#This Row],[Склад]]&amp;WB_cost[[#This Row],[Тип поставки]],StatTbl[Join],StatTbl[Status])</f>
        <v>Игнорируем</v>
      </c>
    </row>
    <row r="4808" spans="4:15" x14ac:dyDescent="0.45">
      <c r="D4808" t="s">
        <v>264</v>
      </c>
      <c r="E4808" t="s">
        <v>181</v>
      </c>
      <c r="F4808" t="s">
        <v>6</v>
      </c>
      <c r="G4808" t="s">
        <v>216</v>
      </c>
      <c r="H4808" t="s">
        <v>216</v>
      </c>
      <c r="I4808" t="s">
        <v>337</v>
      </c>
      <c r="J4808" t="s">
        <v>338</v>
      </c>
      <c r="K4808" t="s">
        <v>232</v>
      </c>
      <c r="L4808" t="s">
        <v>232</v>
      </c>
      <c r="M4808" t="b">
        <v>0</v>
      </c>
      <c r="N4808" t="b">
        <v>0</v>
      </c>
      <c r="O4808" t="str">
        <f>_xlfn.XLOOKUP(WB_cost[[#This Row],[Склад]]&amp;WB_cost[[#This Row],[Тип поставки]],StatTbl[Join],StatTbl[Status])</f>
        <v>Игнорируем</v>
      </c>
    </row>
    <row r="4809" spans="4:15" x14ac:dyDescent="0.45">
      <c r="D4809" t="s">
        <v>285</v>
      </c>
      <c r="E4809" t="s">
        <v>181</v>
      </c>
      <c r="F4809" t="s">
        <v>6</v>
      </c>
      <c r="G4809" t="s">
        <v>216</v>
      </c>
      <c r="H4809" t="s">
        <v>216</v>
      </c>
      <c r="I4809" t="s">
        <v>337</v>
      </c>
      <c r="J4809" t="s">
        <v>338</v>
      </c>
      <c r="K4809" t="s">
        <v>232</v>
      </c>
      <c r="L4809" t="s">
        <v>232</v>
      </c>
      <c r="M4809" t="b">
        <v>0</v>
      </c>
      <c r="N4809" t="b">
        <v>0</v>
      </c>
      <c r="O4809" t="str">
        <f>_xlfn.XLOOKUP(WB_cost[[#This Row],[Склад]]&amp;WB_cost[[#This Row],[Тип поставки]],StatTbl[Join],StatTbl[Status])</f>
        <v>Игнорируем</v>
      </c>
    </row>
    <row r="4810" spans="4:15" x14ac:dyDescent="0.45">
      <c r="D4810" t="s">
        <v>286</v>
      </c>
      <c r="E4810" t="s">
        <v>181</v>
      </c>
      <c r="F4810" t="s">
        <v>6</v>
      </c>
      <c r="G4810" t="s">
        <v>216</v>
      </c>
      <c r="H4810" t="s">
        <v>216</v>
      </c>
      <c r="I4810" t="s">
        <v>337</v>
      </c>
      <c r="J4810" t="s">
        <v>338</v>
      </c>
      <c r="K4810" t="s">
        <v>232</v>
      </c>
      <c r="L4810" t="s">
        <v>232</v>
      </c>
      <c r="M4810" t="b">
        <v>0</v>
      </c>
      <c r="N4810" t="b">
        <v>0</v>
      </c>
      <c r="O4810" t="str">
        <f>_xlfn.XLOOKUP(WB_cost[[#This Row],[Склад]]&amp;WB_cost[[#This Row],[Тип поставки]],StatTbl[Join],StatTbl[Status])</f>
        <v>Игнорируем</v>
      </c>
    </row>
    <row r="4811" spans="4:15" x14ac:dyDescent="0.45">
      <c r="D4811" t="s">
        <v>287</v>
      </c>
      <c r="E4811" t="s">
        <v>181</v>
      </c>
      <c r="F4811" t="s">
        <v>6</v>
      </c>
      <c r="G4811" t="s">
        <v>216</v>
      </c>
      <c r="H4811" t="s">
        <v>216</v>
      </c>
      <c r="I4811" t="s">
        <v>337</v>
      </c>
      <c r="J4811" t="s">
        <v>338</v>
      </c>
      <c r="K4811" t="s">
        <v>232</v>
      </c>
      <c r="L4811" t="s">
        <v>232</v>
      </c>
      <c r="M4811" t="b">
        <v>0</v>
      </c>
      <c r="N4811" t="b">
        <v>0</v>
      </c>
      <c r="O4811" t="str">
        <f>_xlfn.XLOOKUP(WB_cost[[#This Row],[Склад]]&amp;WB_cost[[#This Row],[Тип поставки]],StatTbl[Join],StatTbl[Status])</f>
        <v>Игнорируем</v>
      </c>
    </row>
    <row r="4812" spans="4:15" x14ac:dyDescent="0.45">
      <c r="D4812" t="s">
        <v>288</v>
      </c>
      <c r="E4812" t="s">
        <v>181</v>
      </c>
      <c r="F4812" t="s">
        <v>6</v>
      </c>
      <c r="G4812" t="s">
        <v>216</v>
      </c>
      <c r="H4812" t="s">
        <v>216</v>
      </c>
      <c r="I4812" t="s">
        <v>337</v>
      </c>
      <c r="J4812" t="s">
        <v>338</v>
      </c>
      <c r="K4812" t="s">
        <v>232</v>
      </c>
      <c r="L4812" t="s">
        <v>232</v>
      </c>
      <c r="M4812" t="b">
        <v>0</v>
      </c>
      <c r="N4812" t="b">
        <v>0</v>
      </c>
      <c r="O4812" t="str">
        <f>_xlfn.XLOOKUP(WB_cost[[#This Row],[Склад]]&amp;WB_cost[[#This Row],[Тип поставки]],StatTbl[Join],StatTbl[Status])</f>
        <v>Игнорируем</v>
      </c>
    </row>
    <row r="4813" spans="4:15" x14ac:dyDescent="0.45">
      <c r="D4813" t="s">
        <v>289</v>
      </c>
      <c r="E4813" t="s">
        <v>181</v>
      </c>
      <c r="F4813" t="s">
        <v>6</v>
      </c>
      <c r="G4813" t="s">
        <v>216</v>
      </c>
      <c r="H4813" t="s">
        <v>216</v>
      </c>
      <c r="I4813" t="s">
        <v>337</v>
      </c>
      <c r="J4813" t="s">
        <v>338</v>
      </c>
      <c r="K4813" t="s">
        <v>232</v>
      </c>
      <c r="L4813" t="s">
        <v>232</v>
      </c>
      <c r="M4813" t="b">
        <v>0</v>
      </c>
      <c r="N4813" t="b">
        <v>0</v>
      </c>
      <c r="O4813" t="str">
        <f>_xlfn.XLOOKUP(WB_cost[[#This Row],[Склад]]&amp;WB_cost[[#This Row],[Тип поставки]],StatTbl[Join],StatTbl[Status])</f>
        <v>Игнорируем</v>
      </c>
    </row>
    <row r="4814" spans="4:15" x14ac:dyDescent="0.45">
      <c r="D4814" t="s">
        <v>353</v>
      </c>
      <c r="E4814" t="s">
        <v>181</v>
      </c>
      <c r="F4814" t="s">
        <v>6</v>
      </c>
      <c r="G4814" t="s">
        <v>216</v>
      </c>
      <c r="H4814" t="s">
        <v>216</v>
      </c>
      <c r="I4814" t="s">
        <v>337</v>
      </c>
      <c r="J4814" t="s">
        <v>338</v>
      </c>
      <c r="K4814" t="s">
        <v>232</v>
      </c>
      <c r="L4814" t="s">
        <v>232</v>
      </c>
      <c r="M4814" t="b">
        <v>0</v>
      </c>
      <c r="N4814" t="b">
        <v>0</v>
      </c>
      <c r="O4814" t="str">
        <f>_xlfn.XLOOKUP(WB_cost[[#This Row],[Склад]]&amp;WB_cost[[#This Row],[Тип поставки]],StatTbl[Join],StatTbl[Status])</f>
        <v>Игнорируем</v>
      </c>
    </row>
    <row r="4815" spans="4:15" x14ac:dyDescent="0.45">
      <c r="D4815" t="s">
        <v>354</v>
      </c>
      <c r="E4815" t="s">
        <v>181</v>
      </c>
      <c r="F4815" t="s">
        <v>6</v>
      </c>
      <c r="G4815" t="s">
        <v>216</v>
      </c>
      <c r="H4815" t="s">
        <v>216</v>
      </c>
      <c r="I4815" t="s">
        <v>337</v>
      </c>
      <c r="J4815" t="s">
        <v>338</v>
      </c>
      <c r="K4815" t="s">
        <v>232</v>
      </c>
      <c r="L4815" t="s">
        <v>232</v>
      </c>
      <c r="M4815" t="b">
        <v>0</v>
      </c>
      <c r="N4815" t="b">
        <v>0</v>
      </c>
      <c r="O4815" t="str">
        <f>_xlfn.XLOOKUP(WB_cost[[#This Row],[Склад]]&amp;WB_cost[[#This Row],[Тип поставки]],StatTbl[Join],StatTbl[Status])</f>
        <v>Игнорируем</v>
      </c>
    </row>
    <row r="4816" spans="4:15" x14ac:dyDescent="0.45">
      <c r="D4816" t="s">
        <v>357</v>
      </c>
      <c r="E4816" t="s">
        <v>181</v>
      </c>
      <c r="F4816" t="s">
        <v>6</v>
      </c>
      <c r="G4816" t="s">
        <v>216</v>
      </c>
      <c r="H4816" t="s">
        <v>216</v>
      </c>
      <c r="I4816" t="s">
        <v>337</v>
      </c>
      <c r="J4816" t="s">
        <v>338</v>
      </c>
      <c r="K4816" t="s">
        <v>232</v>
      </c>
      <c r="L4816" t="s">
        <v>232</v>
      </c>
      <c r="M4816" t="b">
        <v>0</v>
      </c>
      <c r="N4816" t="b">
        <v>0</v>
      </c>
      <c r="O4816" t="str">
        <f>_xlfn.XLOOKUP(WB_cost[[#This Row],[Склад]]&amp;WB_cost[[#This Row],[Тип поставки]],StatTbl[Join],StatTbl[Status])</f>
        <v>Игнорируем</v>
      </c>
    </row>
    <row r="4817" spans="4:15" x14ac:dyDescent="0.45">
      <c r="D4817" t="s">
        <v>358</v>
      </c>
      <c r="E4817" t="s">
        <v>181</v>
      </c>
      <c r="F4817" t="s">
        <v>6</v>
      </c>
      <c r="G4817" t="s">
        <v>216</v>
      </c>
      <c r="H4817" t="s">
        <v>216</v>
      </c>
      <c r="I4817" t="s">
        <v>337</v>
      </c>
      <c r="J4817" t="s">
        <v>338</v>
      </c>
      <c r="K4817" t="s">
        <v>232</v>
      </c>
      <c r="L4817" t="s">
        <v>232</v>
      </c>
      <c r="M4817" t="b">
        <v>0</v>
      </c>
      <c r="N4817" t="b">
        <v>0</v>
      </c>
      <c r="O4817" t="str">
        <f>_xlfn.XLOOKUP(WB_cost[[#This Row],[Склад]]&amp;WB_cost[[#This Row],[Тип поставки]],StatTbl[Join],StatTbl[Status])</f>
        <v>Игнорируем</v>
      </c>
    </row>
    <row r="4818" spans="4:15" x14ac:dyDescent="0.45">
      <c r="D4818" t="s">
        <v>359</v>
      </c>
      <c r="E4818" t="s">
        <v>181</v>
      </c>
      <c r="F4818" t="s">
        <v>6</v>
      </c>
      <c r="G4818" t="s">
        <v>216</v>
      </c>
      <c r="H4818" t="s">
        <v>216</v>
      </c>
      <c r="I4818" t="s">
        <v>337</v>
      </c>
      <c r="J4818" t="s">
        <v>338</v>
      </c>
      <c r="K4818" t="s">
        <v>232</v>
      </c>
      <c r="L4818" t="s">
        <v>232</v>
      </c>
      <c r="M4818" t="b">
        <v>0</v>
      </c>
      <c r="N4818" t="b">
        <v>0</v>
      </c>
      <c r="O4818" t="str">
        <f>_xlfn.XLOOKUP(WB_cost[[#This Row],[Склад]]&amp;WB_cost[[#This Row],[Тип поставки]],StatTbl[Join],StatTbl[Status])</f>
        <v>Игнорируем</v>
      </c>
    </row>
    <row r="4819" spans="4:15" x14ac:dyDescent="0.45">
      <c r="D4819" t="s">
        <v>260</v>
      </c>
      <c r="E4819" t="s">
        <v>106</v>
      </c>
      <c r="F4819" t="s">
        <v>107</v>
      </c>
      <c r="G4819" t="s">
        <v>221</v>
      </c>
      <c r="H4819" t="s">
        <v>221</v>
      </c>
      <c r="I4819" t="s">
        <v>348</v>
      </c>
      <c r="J4819" t="s">
        <v>349</v>
      </c>
      <c r="K4819" t="s">
        <v>238</v>
      </c>
      <c r="L4819" t="s">
        <v>238</v>
      </c>
      <c r="M4819" t="b">
        <v>1</v>
      </c>
      <c r="N4819" t="b">
        <v>0</v>
      </c>
      <c r="O4819" t="str">
        <f>_xlfn.XLOOKUP(WB_cost[[#This Row],[Склад]]&amp;WB_cost[[#This Row],[Тип поставки]],StatTbl[Join],StatTbl[Status])</f>
        <v>Ищем</v>
      </c>
    </row>
    <row r="4820" spans="4:15" x14ac:dyDescent="0.45">
      <c r="D4820" t="s">
        <v>261</v>
      </c>
      <c r="E4820" t="s">
        <v>106</v>
      </c>
      <c r="F4820" t="s">
        <v>107</v>
      </c>
      <c r="G4820" t="s">
        <v>221</v>
      </c>
      <c r="H4820" t="s">
        <v>221</v>
      </c>
      <c r="I4820" t="s">
        <v>348</v>
      </c>
      <c r="J4820" t="s">
        <v>349</v>
      </c>
      <c r="K4820" t="s">
        <v>238</v>
      </c>
      <c r="L4820" t="s">
        <v>238</v>
      </c>
      <c r="M4820" t="b">
        <v>1</v>
      </c>
      <c r="N4820" t="b">
        <v>0</v>
      </c>
      <c r="O4820" t="str">
        <f>_xlfn.XLOOKUP(WB_cost[[#This Row],[Склад]]&amp;WB_cost[[#This Row],[Тип поставки]],StatTbl[Join],StatTbl[Status])</f>
        <v>Ищем</v>
      </c>
    </row>
    <row r="4821" spans="4:15" x14ac:dyDescent="0.45">
      <c r="D4821" t="s">
        <v>262</v>
      </c>
      <c r="E4821" t="s">
        <v>106</v>
      </c>
      <c r="F4821" t="s">
        <v>107</v>
      </c>
      <c r="G4821" t="s">
        <v>221</v>
      </c>
      <c r="H4821" t="s">
        <v>221</v>
      </c>
      <c r="I4821" t="s">
        <v>348</v>
      </c>
      <c r="J4821" t="s">
        <v>349</v>
      </c>
      <c r="K4821" t="s">
        <v>238</v>
      </c>
      <c r="L4821" t="s">
        <v>238</v>
      </c>
      <c r="M4821" t="b">
        <v>1</v>
      </c>
      <c r="N4821" t="b">
        <v>0</v>
      </c>
      <c r="O4821" t="str">
        <f>_xlfn.XLOOKUP(WB_cost[[#This Row],[Склад]]&amp;WB_cost[[#This Row],[Тип поставки]],StatTbl[Join],StatTbl[Status])</f>
        <v>Ищем</v>
      </c>
    </row>
    <row r="4822" spans="4:15" x14ac:dyDescent="0.45">
      <c r="D4822" t="s">
        <v>263</v>
      </c>
      <c r="E4822" t="s">
        <v>106</v>
      </c>
      <c r="F4822" t="s">
        <v>107</v>
      </c>
      <c r="G4822" t="s">
        <v>221</v>
      </c>
      <c r="H4822" t="s">
        <v>221</v>
      </c>
      <c r="I4822" t="s">
        <v>348</v>
      </c>
      <c r="J4822" t="s">
        <v>349</v>
      </c>
      <c r="K4822" t="s">
        <v>238</v>
      </c>
      <c r="L4822" t="s">
        <v>238</v>
      </c>
      <c r="M4822" t="b">
        <v>1</v>
      </c>
      <c r="N4822" t="b">
        <v>0</v>
      </c>
      <c r="O4822" t="str">
        <f>_xlfn.XLOOKUP(WB_cost[[#This Row],[Склад]]&amp;WB_cost[[#This Row],[Тип поставки]],StatTbl[Join],StatTbl[Status])</f>
        <v>Ищем</v>
      </c>
    </row>
    <row r="4823" spans="4:15" x14ac:dyDescent="0.45">
      <c r="D4823" t="s">
        <v>264</v>
      </c>
      <c r="E4823" t="s">
        <v>106</v>
      </c>
      <c r="F4823" t="s">
        <v>107</v>
      </c>
      <c r="G4823" t="s">
        <v>221</v>
      </c>
      <c r="H4823" t="s">
        <v>221</v>
      </c>
      <c r="I4823" t="s">
        <v>348</v>
      </c>
      <c r="J4823" t="s">
        <v>349</v>
      </c>
      <c r="K4823" t="s">
        <v>238</v>
      </c>
      <c r="L4823" t="s">
        <v>238</v>
      </c>
      <c r="M4823" t="b">
        <v>1</v>
      </c>
      <c r="N4823" t="b">
        <v>0</v>
      </c>
      <c r="O4823" t="str">
        <f>_xlfn.XLOOKUP(WB_cost[[#This Row],[Склад]]&amp;WB_cost[[#This Row],[Тип поставки]],StatTbl[Join],StatTbl[Status])</f>
        <v>Ищем</v>
      </c>
    </row>
    <row r="4824" spans="4:15" x14ac:dyDescent="0.45">
      <c r="D4824" t="s">
        <v>285</v>
      </c>
      <c r="E4824" t="s">
        <v>106</v>
      </c>
      <c r="F4824" t="s">
        <v>107</v>
      </c>
      <c r="G4824" t="s">
        <v>221</v>
      </c>
      <c r="H4824" t="s">
        <v>221</v>
      </c>
      <c r="I4824" t="s">
        <v>348</v>
      </c>
      <c r="J4824" t="s">
        <v>349</v>
      </c>
      <c r="K4824" t="s">
        <v>238</v>
      </c>
      <c r="L4824" t="s">
        <v>238</v>
      </c>
      <c r="M4824" t="b">
        <v>1</v>
      </c>
      <c r="N4824" t="b">
        <v>0</v>
      </c>
      <c r="O4824" t="str">
        <f>_xlfn.XLOOKUP(WB_cost[[#This Row],[Склад]]&amp;WB_cost[[#This Row],[Тип поставки]],StatTbl[Join],StatTbl[Status])</f>
        <v>Ищем</v>
      </c>
    </row>
    <row r="4825" spans="4:15" x14ac:dyDescent="0.45">
      <c r="D4825" t="s">
        <v>286</v>
      </c>
      <c r="E4825" t="s">
        <v>106</v>
      </c>
      <c r="F4825" t="s">
        <v>107</v>
      </c>
      <c r="G4825" t="s">
        <v>221</v>
      </c>
      <c r="H4825" t="s">
        <v>221</v>
      </c>
      <c r="I4825" t="s">
        <v>348</v>
      </c>
      <c r="J4825" t="s">
        <v>349</v>
      </c>
      <c r="K4825" t="s">
        <v>238</v>
      </c>
      <c r="L4825" t="s">
        <v>238</v>
      </c>
      <c r="M4825" t="b">
        <v>1</v>
      </c>
      <c r="N4825" t="b">
        <v>0</v>
      </c>
      <c r="O4825" t="str">
        <f>_xlfn.XLOOKUP(WB_cost[[#This Row],[Склад]]&amp;WB_cost[[#This Row],[Тип поставки]],StatTbl[Join],StatTbl[Status])</f>
        <v>Ищем</v>
      </c>
    </row>
    <row r="4826" spans="4:15" x14ac:dyDescent="0.45">
      <c r="D4826" t="s">
        <v>287</v>
      </c>
      <c r="E4826" t="s">
        <v>106</v>
      </c>
      <c r="F4826" t="s">
        <v>107</v>
      </c>
      <c r="G4826" t="s">
        <v>221</v>
      </c>
      <c r="H4826" t="s">
        <v>221</v>
      </c>
      <c r="I4826" t="s">
        <v>348</v>
      </c>
      <c r="J4826" t="s">
        <v>349</v>
      </c>
      <c r="K4826" t="s">
        <v>238</v>
      </c>
      <c r="L4826" t="s">
        <v>238</v>
      </c>
      <c r="M4826" t="b">
        <v>1</v>
      </c>
      <c r="N4826" t="b">
        <v>0</v>
      </c>
      <c r="O4826" t="str">
        <f>_xlfn.XLOOKUP(WB_cost[[#This Row],[Склад]]&amp;WB_cost[[#This Row],[Тип поставки]],StatTbl[Join],StatTbl[Status])</f>
        <v>Ищем</v>
      </c>
    </row>
    <row r="4827" spans="4:15" x14ac:dyDescent="0.45">
      <c r="D4827" t="s">
        <v>288</v>
      </c>
      <c r="E4827" t="s">
        <v>106</v>
      </c>
      <c r="F4827" t="s">
        <v>107</v>
      </c>
      <c r="G4827" t="s">
        <v>221</v>
      </c>
      <c r="H4827" t="s">
        <v>221</v>
      </c>
      <c r="I4827" t="s">
        <v>348</v>
      </c>
      <c r="J4827" t="s">
        <v>349</v>
      </c>
      <c r="K4827" t="s">
        <v>238</v>
      </c>
      <c r="L4827" t="s">
        <v>238</v>
      </c>
      <c r="M4827" t="b">
        <v>1</v>
      </c>
      <c r="N4827" t="b">
        <v>0</v>
      </c>
      <c r="O4827" t="str">
        <f>_xlfn.XLOOKUP(WB_cost[[#This Row],[Склад]]&amp;WB_cost[[#This Row],[Тип поставки]],StatTbl[Join],StatTbl[Status])</f>
        <v>Ищем</v>
      </c>
    </row>
    <row r="4828" spans="4:15" x14ac:dyDescent="0.45">
      <c r="D4828" t="s">
        <v>289</v>
      </c>
      <c r="E4828" t="s">
        <v>106</v>
      </c>
      <c r="F4828" t="s">
        <v>107</v>
      </c>
      <c r="G4828" t="s">
        <v>221</v>
      </c>
      <c r="H4828" t="s">
        <v>221</v>
      </c>
      <c r="I4828" t="s">
        <v>348</v>
      </c>
      <c r="J4828" t="s">
        <v>349</v>
      </c>
      <c r="K4828" t="s">
        <v>238</v>
      </c>
      <c r="L4828" t="s">
        <v>238</v>
      </c>
      <c r="M4828" t="b">
        <v>1</v>
      </c>
      <c r="N4828" t="b">
        <v>0</v>
      </c>
      <c r="O4828" t="str">
        <f>_xlfn.XLOOKUP(WB_cost[[#This Row],[Склад]]&amp;WB_cost[[#This Row],[Тип поставки]],StatTbl[Join],StatTbl[Status])</f>
        <v>Ищем</v>
      </c>
    </row>
    <row r="4829" spans="4:15" x14ac:dyDescent="0.45">
      <c r="D4829" t="s">
        <v>353</v>
      </c>
      <c r="E4829" t="s">
        <v>106</v>
      </c>
      <c r="F4829" t="s">
        <v>107</v>
      </c>
      <c r="G4829" t="s">
        <v>221</v>
      </c>
      <c r="H4829" t="s">
        <v>221</v>
      </c>
      <c r="I4829" t="s">
        <v>348</v>
      </c>
      <c r="J4829" t="s">
        <v>349</v>
      </c>
      <c r="K4829" t="s">
        <v>238</v>
      </c>
      <c r="L4829" t="s">
        <v>238</v>
      </c>
      <c r="M4829" t="b">
        <v>1</v>
      </c>
      <c r="N4829" t="b">
        <v>0</v>
      </c>
      <c r="O4829" t="str">
        <f>_xlfn.XLOOKUP(WB_cost[[#This Row],[Склад]]&amp;WB_cost[[#This Row],[Тип поставки]],StatTbl[Join],StatTbl[Status])</f>
        <v>Ищем</v>
      </c>
    </row>
    <row r="4830" spans="4:15" x14ac:dyDescent="0.45">
      <c r="D4830" t="s">
        <v>354</v>
      </c>
      <c r="E4830" t="s">
        <v>106</v>
      </c>
      <c r="F4830" t="s">
        <v>107</v>
      </c>
      <c r="G4830" t="s">
        <v>221</v>
      </c>
      <c r="H4830" t="s">
        <v>221</v>
      </c>
      <c r="I4830" t="s">
        <v>348</v>
      </c>
      <c r="J4830" t="s">
        <v>349</v>
      </c>
      <c r="K4830" t="s">
        <v>238</v>
      </c>
      <c r="L4830" t="s">
        <v>238</v>
      </c>
      <c r="M4830" t="b">
        <v>1</v>
      </c>
      <c r="N4830" t="b">
        <v>0</v>
      </c>
      <c r="O4830" t="str">
        <f>_xlfn.XLOOKUP(WB_cost[[#This Row],[Склад]]&amp;WB_cost[[#This Row],[Тип поставки]],StatTbl[Join],StatTbl[Status])</f>
        <v>Ищем</v>
      </c>
    </row>
    <row r="4831" spans="4:15" x14ac:dyDescent="0.45">
      <c r="D4831" t="s">
        <v>357</v>
      </c>
      <c r="E4831" t="s">
        <v>106</v>
      </c>
      <c r="F4831" t="s">
        <v>107</v>
      </c>
      <c r="G4831" t="s">
        <v>221</v>
      </c>
      <c r="H4831" t="s">
        <v>221</v>
      </c>
      <c r="I4831" t="s">
        <v>348</v>
      </c>
      <c r="J4831" t="s">
        <v>349</v>
      </c>
      <c r="K4831" t="s">
        <v>238</v>
      </c>
      <c r="L4831" t="s">
        <v>238</v>
      </c>
      <c r="M4831" t="b">
        <v>1</v>
      </c>
      <c r="N4831" t="b">
        <v>0</v>
      </c>
      <c r="O4831" t="str">
        <f>_xlfn.XLOOKUP(WB_cost[[#This Row],[Склад]]&amp;WB_cost[[#This Row],[Тип поставки]],StatTbl[Join],StatTbl[Status])</f>
        <v>Ищем</v>
      </c>
    </row>
    <row r="4832" spans="4:15" x14ac:dyDescent="0.45">
      <c r="D4832" t="s">
        <v>358</v>
      </c>
      <c r="E4832" t="s">
        <v>106</v>
      </c>
      <c r="F4832" t="s">
        <v>107</v>
      </c>
      <c r="G4832" t="s">
        <v>221</v>
      </c>
      <c r="H4832" t="s">
        <v>221</v>
      </c>
      <c r="I4832" t="s">
        <v>348</v>
      </c>
      <c r="J4832" t="s">
        <v>349</v>
      </c>
      <c r="K4832" t="s">
        <v>238</v>
      </c>
      <c r="L4832" t="s">
        <v>238</v>
      </c>
      <c r="M4832" t="b">
        <v>1</v>
      </c>
      <c r="N4832" t="b">
        <v>0</v>
      </c>
      <c r="O4832" t="str">
        <f>_xlfn.XLOOKUP(WB_cost[[#This Row],[Склад]]&amp;WB_cost[[#This Row],[Тип поставки]],StatTbl[Join],StatTbl[Status])</f>
        <v>Ищем</v>
      </c>
    </row>
    <row r="4833" spans="4:15" x14ac:dyDescent="0.45">
      <c r="D4833" t="s">
        <v>359</v>
      </c>
      <c r="E4833" t="s">
        <v>106</v>
      </c>
      <c r="F4833" t="s">
        <v>107</v>
      </c>
      <c r="G4833" t="s">
        <v>221</v>
      </c>
      <c r="H4833" t="s">
        <v>221</v>
      </c>
      <c r="I4833" t="s">
        <v>348</v>
      </c>
      <c r="J4833" t="s">
        <v>349</v>
      </c>
      <c r="K4833" t="s">
        <v>238</v>
      </c>
      <c r="L4833" t="s">
        <v>238</v>
      </c>
      <c r="M4833" t="b">
        <v>1</v>
      </c>
      <c r="N4833" t="b">
        <v>0</v>
      </c>
      <c r="O4833" t="str">
        <f>_xlfn.XLOOKUP(WB_cost[[#This Row],[Склад]]&amp;WB_cost[[#This Row],[Тип поставки]],StatTbl[Join],StatTbl[Status])</f>
        <v>Ищем</v>
      </c>
    </row>
    <row r="4834" spans="4:15" x14ac:dyDescent="0.45">
      <c r="D4834" t="s">
        <v>260</v>
      </c>
      <c r="E4834" t="s">
        <v>106</v>
      </c>
      <c r="F4834" t="s">
        <v>108</v>
      </c>
      <c r="G4834" t="s">
        <v>223</v>
      </c>
      <c r="H4834" t="s">
        <v>223</v>
      </c>
      <c r="I4834" t="s">
        <v>224</v>
      </c>
      <c r="J4834" t="s">
        <v>352</v>
      </c>
      <c r="K4834" t="s">
        <v>255</v>
      </c>
      <c r="M4834" t="b">
        <v>1</v>
      </c>
      <c r="N4834" t="b">
        <v>0</v>
      </c>
      <c r="O4834" t="str">
        <f>_xlfn.XLOOKUP(WB_cost[[#This Row],[Склад]]&amp;WB_cost[[#This Row],[Тип поставки]],StatTbl[Join],StatTbl[Status])</f>
        <v>Ищем</v>
      </c>
    </row>
    <row r="4835" spans="4:15" x14ac:dyDescent="0.45">
      <c r="D4835" t="s">
        <v>261</v>
      </c>
      <c r="E4835" t="s">
        <v>106</v>
      </c>
      <c r="F4835" t="s">
        <v>108</v>
      </c>
      <c r="G4835" t="s">
        <v>223</v>
      </c>
      <c r="H4835" t="s">
        <v>223</v>
      </c>
      <c r="I4835" t="s">
        <v>224</v>
      </c>
      <c r="J4835" t="s">
        <v>352</v>
      </c>
      <c r="K4835" t="s">
        <v>255</v>
      </c>
      <c r="M4835" t="b">
        <v>1</v>
      </c>
      <c r="N4835" t="b">
        <v>0</v>
      </c>
      <c r="O4835" t="str">
        <f>_xlfn.XLOOKUP(WB_cost[[#This Row],[Склад]]&amp;WB_cost[[#This Row],[Тип поставки]],StatTbl[Join],StatTbl[Status])</f>
        <v>Ищем</v>
      </c>
    </row>
    <row r="4836" spans="4:15" x14ac:dyDescent="0.45">
      <c r="D4836" t="s">
        <v>262</v>
      </c>
      <c r="E4836" t="s">
        <v>106</v>
      </c>
      <c r="F4836" t="s">
        <v>108</v>
      </c>
      <c r="G4836" t="s">
        <v>223</v>
      </c>
      <c r="H4836" t="s">
        <v>223</v>
      </c>
      <c r="I4836" t="s">
        <v>224</v>
      </c>
      <c r="J4836" t="s">
        <v>352</v>
      </c>
      <c r="K4836" t="s">
        <v>255</v>
      </c>
      <c r="M4836" t="b">
        <v>1</v>
      </c>
      <c r="N4836" t="b">
        <v>0</v>
      </c>
      <c r="O4836" t="str">
        <f>_xlfn.XLOOKUP(WB_cost[[#This Row],[Склад]]&amp;WB_cost[[#This Row],[Тип поставки]],StatTbl[Join],StatTbl[Status])</f>
        <v>Ищем</v>
      </c>
    </row>
    <row r="4837" spans="4:15" x14ac:dyDescent="0.45">
      <c r="D4837" t="s">
        <v>263</v>
      </c>
      <c r="E4837" t="s">
        <v>106</v>
      </c>
      <c r="F4837" t="s">
        <v>108</v>
      </c>
      <c r="G4837" t="s">
        <v>223</v>
      </c>
      <c r="H4837" t="s">
        <v>223</v>
      </c>
      <c r="I4837" t="s">
        <v>224</v>
      </c>
      <c r="J4837" t="s">
        <v>352</v>
      </c>
      <c r="K4837" t="s">
        <v>255</v>
      </c>
      <c r="M4837" t="b">
        <v>1</v>
      </c>
      <c r="N4837" t="b">
        <v>0</v>
      </c>
      <c r="O4837" t="str">
        <f>_xlfn.XLOOKUP(WB_cost[[#This Row],[Склад]]&amp;WB_cost[[#This Row],[Тип поставки]],StatTbl[Join],StatTbl[Status])</f>
        <v>Ищем</v>
      </c>
    </row>
    <row r="4838" spans="4:15" x14ac:dyDescent="0.45">
      <c r="D4838" t="s">
        <v>264</v>
      </c>
      <c r="E4838" t="s">
        <v>106</v>
      </c>
      <c r="F4838" t="s">
        <v>108</v>
      </c>
      <c r="G4838" t="s">
        <v>223</v>
      </c>
      <c r="H4838" t="s">
        <v>223</v>
      </c>
      <c r="I4838" t="s">
        <v>224</v>
      </c>
      <c r="J4838" t="s">
        <v>352</v>
      </c>
      <c r="K4838" t="s">
        <v>255</v>
      </c>
      <c r="M4838" t="b">
        <v>1</v>
      </c>
      <c r="N4838" t="b">
        <v>0</v>
      </c>
      <c r="O4838" t="str">
        <f>_xlfn.XLOOKUP(WB_cost[[#This Row],[Склад]]&amp;WB_cost[[#This Row],[Тип поставки]],StatTbl[Join],StatTbl[Status])</f>
        <v>Ищем</v>
      </c>
    </row>
    <row r="4839" spans="4:15" x14ac:dyDescent="0.45">
      <c r="D4839" t="s">
        <v>285</v>
      </c>
      <c r="E4839" t="s">
        <v>106</v>
      </c>
      <c r="F4839" t="s">
        <v>108</v>
      </c>
      <c r="G4839" t="s">
        <v>223</v>
      </c>
      <c r="H4839" t="s">
        <v>223</v>
      </c>
      <c r="I4839" t="s">
        <v>224</v>
      </c>
      <c r="J4839" t="s">
        <v>352</v>
      </c>
      <c r="K4839" t="s">
        <v>255</v>
      </c>
      <c r="M4839" t="b">
        <v>1</v>
      </c>
      <c r="N4839" t="b">
        <v>0</v>
      </c>
      <c r="O4839" t="str">
        <f>_xlfn.XLOOKUP(WB_cost[[#This Row],[Склад]]&amp;WB_cost[[#This Row],[Тип поставки]],StatTbl[Join],StatTbl[Status])</f>
        <v>Ищем</v>
      </c>
    </row>
    <row r="4840" spans="4:15" x14ac:dyDescent="0.45">
      <c r="D4840" t="s">
        <v>286</v>
      </c>
      <c r="E4840" t="s">
        <v>106</v>
      </c>
      <c r="F4840" t="s">
        <v>108</v>
      </c>
      <c r="G4840" t="s">
        <v>223</v>
      </c>
      <c r="H4840" t="s">
        <v>223</v>
      </c>
      <c r="I4840" t="s">
        <v>224</v>
      </c>
      <c r="J4840" t="s">
        <v>352</v>
      </c>
      <c r="K4840" t="s">
        <v>255</v>
      </c>
      <c r="M4840" t="b">
        <v>1</v>
      </c>
      <c r="N4840" t="b">
        <v>0</v>
      </c>
      <c r="O4840" t="str">
        <f>_xlfn.XLOOKUP(WB_cost[[#This Row],[Склад]]&amp;WB_cost[[#This Row],[Тип поставки]],StatTbl[Join],StatTbl[Status])</f>
        <v>Ищем</v>
      </c>
    </row>
    <row r="4841" spans="4:15" x14ac:dyDescent="0.45">
      <c r="D4841" t="s">
        <v>287</v>
      </c>
      <c r="E4841" t="s">
        <v>106</v>
      </c>
      <c r="F4841" t="s">
        <v>108</v>
      </c>
      <c r="G4841" t="s">
        <v>223</v>
      </c>
      <c r="H4841" t="s">
        <v>223</v>
      </c>
      <c r="I4841" t="s">
        <v>224</v>
      </c>
      <c r="J4841" t="s">
        <v>352</v>
      </c>
      <c r="K4841" t="s">
        <v>255</v>
      </c>
      <c r="M4841" t="b">
        <v>1</v>
      </c>
      <c r="N4841" t="b">
        <v>0</v>
      </c>
      <c r="O4841" t="str">
        <f>_xlfn.XLOOKUP(WB_cost[[#This Row],[Склад]]&amp;WB_cost[[#This Row],[Тип поставки]],StatTbl[Join],StatTbl[Status])</f>
        <v>Ищем</v>
      </c>
    </row>
    <row r="4842" spans="4:15" x14ac:dyDescent="0.45">
      <c r="D4842" t="s">
        <v>288</v>
      </c>
      <c r="E4842" t="s">
        <v>106</v>
      </c>
      <c r="F4842" t="s">
        <v>108</v>
      </c>
      <c r="G4842" t="s">
        <v>223</v>
      </c>
      <c r="H4842" t="s">
        <v>223</v>
      </c>
      <c r="I4842" t="s">
        <v>224</v>
      </c>
      <c r="J4842" t="s">
        <v>352</v>
      </c>
      <c r="K4842" t="s">
        <v>255</v>
      </c>
      <c r="M4842" t="b">
        <v>1</v>
      </c>
      <c r="N4842" t="b">
        <v>0</v>
      </c>
      <c r="O4842" t="str">
        <f>_xlfn.XLOOKUP(WB_cost[[#This Row],[Склад]]&amp;WB_cost[[#This Row],[Тип поставки]],StatTbl[Join],StatTbl[Status])</f>
        <v>Ищем</v>
      </c>
    </row>
    <row r="4843" spans="4:15" x14ac:dyDescent="0.45">
      <c r="D4843" t="s">
        <v>289</v>
      </c>
      <c r="E4843" t="s">
        <v>106</v>
      </c>
      <c r="F4843" t="s">
        <v>108</v>
      </c>
      <c r="G4843" t="s">
        <v>223</v>
      </c>
      <c r="H4843" t="s">
        <v>223</v>
      </c>
      <c r="I4843" t="s">
        <v>224</v>
      </c>
      <c r="J4843" t="s">
        <v>352</v>
      </c>
      <c r="K4843" t="s">
        <v>255</v>
      </c>
      <c r="M4843" t="b">
        <v>1</v>
      </c>
      <c r="N4843" t="b">
        <v>0</v>
      </c>
      <c r="O4843" t="str">
        <f>_xlfn.XLOOKUP(WB_cost[[#This Row],[Склад]]&amp;WB_cost[[#This Row],[Тип поставки]],StatTbl[Join],StatTbl[Status])</f>
        <v>Ищем</v>
      </c>
    </row>
    <row r="4844" spans="4:15" x14ac:dyDescent="0.45">
      <c r="D4844" t="s">
        <v>353</v>
      </c>
      <c r="E4844" t="s">
        <v>106</v>
      </c>
      <c r="F4844" t="s">
        <v>108</v>
      </c>
      <c r="G4844" t="s">
        <v>223</v>
      </c>
      <c r="H4844" t="s">
        <v>223</v>
      </c>
      <c r="I4844" t="s">
        <v>224</v>
      </c>
      <c r="J4844" t="s">
        <v>352</v>
      </c>
      <c r="K4844" t="s">
        <v>255</v>
      </c>
      <c r="M4844" t="b">
        <v>1</v>
      </c>
      <c r="N4844" t="b">
        <v>0</v>
      </c>
      <c r="O4844" t="str">
        <f>_xlfn.XLOOKUP(WB_cost[[#This Row],[Склад]]&amp;WB_cost[[#This Row],[Тип поставки]],StatTbl[Join],StatTbl[Status])</f>
        <v>Ищем</v>
      </c>
    </row>
    <row r="4845" spans="4:15" x14ac:dyDescent="0.45">
      <c r="D4845" t="s">
        <v>354</v>
      </c>
      <c r="E4845" t="s">
        <v>106</v>
      </c>
      <c r="F4845" t="s">
        <v>108</v>
      </c>
      <c r="G4845" t="s">
        <v>223</v>
      </c>
      <c r="H4845" t="s">
        <v>223</v>
      </c>
      <c r="I4845" t="s">
        <v>224</v>
      </c>
      <c r="J4845" t="s">
        <v>352</v>
      </c>
      <c r="K4845" t="s">
        <v>255</v>
      </c>
      <c r="M4845" t="b">
        <v>1</v>
      </c>
      <c r="N4845" t="b">
        <v>0</v>
      </c>
      <c r="O4845" t="str">
        <f>_xlfn.XLOOKUP(WB_cost[[#This Row],[Склад]]&amp;WB_cost[[#This Row],[Тип поставки]],StatTbl[Join],StatTbl[Status])</f>
        <v>Ищем</v>
      </c>
    </row>
    <row r="4846" spans="4:15" x14ac:dyDescent="0.45">
      <c r="D4846" t="s">
        <v>357</v>
      </c>
      <c r="E4846" t="s">
        <v>106</v>
      </c>
      <c r="F4846" t="s">
        <v>108</v>
      </c>
      <c r="G4846" t="s">
        <v>223</v>
      </c>
      <c r="H4846" t="s">
        <v>223</v>
      </c>
      <c r="I4846" t="s">
        <v>224</v>
      </c>
      <c r="J4846" t="s">
        <v>352</v>
      </c>
      <c r="K4846" t="s">
        <v>255</v>
      </c>
      <c r="M4846" t="b">
        <v>1</v>
      </c>
      <c r="N4846" t="b">
        <v>0</v>
      </c>
      <c r="O4846" t="str">
        <f>_xlfn.XLOOKUP(WB_cost[[#This Row],[Склад]]&amp;WB_cost[[#This Row],[Тип поставки]],StatTbl[Join],StatTbl[Status])</f>
        <v>Ищем</v>
      </c>
    </row>
    <row r="4847" spans="4:15" x14ac:dyDescent="0.45">
      <c r="D4847" t="s">
        <v>358</v>
      </c>
      <c r="E4847" t="s">
        <v>106</v>
      </c>
      <c r="F4847" t="s">
        <v>108</v>
      </c>
      <c r="G4847" t="s">
        <v>223</v>
      </c>
      <c r="H4847" t="s">
        <v>223</v>
      </c>
      <c r="I4847" t="s">
        <v>224</v>
      </c>
      <c r="J4847" t="s">
        <v>352</v>
      </c>
      <c r="K4847" t="s">
        <v>255</v>
      </c>
      <c r="M4847" t="b">
        <v>1</v>
      </c>
      <c r="N4847" t="b">
        <v>0</v>
      </c>
      <c r="O4847" t="str">
        <f>_xlfn.XLOOKUP(WB_cost[[#This Row],[Склад]]&amp;WB_cost[[#This Row],[Тип поставки]],StatTbl[Join],StatTbl[Status])</f>
        <v>Ищем</v>
      </c>
    </row>
    <row r="4848" spans="4:15" x14ac:dyDescent="0.45">
      <c r="D4848" t="s">
        <v>359</v>
      </c>
      <c r="E4848" t="s">
        <v>106</v>
      </c>
      <c r="F4848" t="s">
        <v>108</v>
      </c>
      <c r="G4848" t="s">
        <v>223</v>
      </c>
      <c r="H4848" t="s">
        <v>223</v>
      </c>
      <c r="I4848" t="s">
        <v>224</v>
      </c>
      <c r="J4848" t="s">
        <v>352</v>
      </c>
      <c r="K4848" t="s">
        <v>255</v>
      </c>
      <c r="M4848" t="b">
        <v>1</v>
      </c>
      <c r="N4848" t="b">
        <v>0</v>
      </c>
      <c r="O4848" t="str">
        <f>_xlfn.XLOOKUP(WB_cost[[#This Row],[Склад]]&amp;WB_cost[[#This Row],[Тип поставки]],StatTbl[Join],StatTbl[Status])</f>
        <v>Ищем</v>
      </c>
    </row>
    <row r="4849" spans="4:15" x14ac:dyDescent="0.45">
      <c r="D4849" t="s">
        <v>260</v>
      </c>
      <c r="E4849" t="s">
        <v>106</v>
      </c>
      <c r="F4849" t="s">
        <v>6</v>
      </c>
      <c r="G4849" t="s">
        <v>221</v>
      </c>
      <c r="H4849" t="s">
        <v>221</v>
      </c>
      <c r="I4849" t="s">
        <v>348</v>
      </c>
      <c r="J4849" t="s">
        <v>349</v>
      </c>
      <c r="K4849" t="s">
        <v>238</v>
      </c>
      <c r="L4849" t="s">
        <v>238</v>
      </c>
      <c r="M4849" t="b">
        <v>1</v>
      </c>
      <c r="N4849" t="b">
        <v>0</v>
      </c>
      <c r="O4849" t="str">
        <f>_xlfn.XLOOKUP(WB_cost[[#This Row],[Склад]]&amp;WB_cost[[#This Row],[Тип поставки]],StatTbl[Join],StatTbl[Status])</f>
        <v>Игнорируем</v>
      </c>
    </row>
    <row r="4850" spans="4:15" x14ac:dyDescent="0.45">
      <c r="D4850" t="s">
        <v>261</v>
      </c>
      <c r="E4850" t="s">
        <v>106</v>
      </c>
      <c r="F4850" t="s">
        <v>6</v>
      </c>
      <c r="G4850" t="s">
        <v>221</v>
      </c>
      <c r="H4850" t="s">
        <v>221</v>
      </c>
      <c r="I4850" t="s">
        <v>348</v>
      </c>
      <c r="J4850" t="s">
        <v>349</v>
      </c>
      <c r="K4850" t="s">
        <v>238</v>
      </c>
      <c r="L4850" t="s">
        <v>238</v>
      </c>
      <c r="M4850" t="b">
        <v>1</v>
      </c>
      <c r="N4850" t="b">
        <v>0</v>
      </c>
      <c r="O4850" t="str">
        <f>_xlfn.XLOOKUP(WB_cost[[#This Row],[Склад]]&amp;WB_cost[[#This Row],[Тип поставки]],StatTbl[Join],StatTbl[Status])</f>
        <v>Игнорируем</v>
      </c>
    </row>
    <row r="4851" spans="4:15" x14ac:dyDescent="0.45">
      <c r="D4851" t="s">
        <v>262</v>
      </c>
      <c r="E4851" t="s">
        <v>106</v>
      </c>
      <c r="F4851" t="s">
        <v>6</v>
      </c>
      <c r="G4851" t="s">
        <v>221</v>
      </c>
      <c r="H4851" t="s">
        <v>221</v>
      </c>
      <c r="I4851" t="s">
        <v>348</v>
      </c>
      <c r="J4851" t="s">
        <v>349</v>
      </c>
      <c r="K4851" t="s">
        <v>238</v>
      </c>
      <c r="L4851" t="s">
        <v>238</v>
      </c>
      <c r="M4851" t="b">
        <v>1</v>
      </c>
      <c r="N4851" t="b">
        <v>0</v>
      </c>
      <c r="O4851" t="str">
        <f>_xlfn.XLOOKUP(WB_cost[[#This Row],[Склад]]&amp;WB_cost[[#This Row],[Тип поставки]],StatTbl[Join],StatTbl[Status])</f>
        <v>Игнорируем</v>
      </c>
    </row>
    <row r="4852" spans="4:15" x14ac:dyDescent="0.45">
      <c r="D4852" t="s">
        <v>263</v>
      </c>
      <c r="E4852" t="s">
        <v>106</v>
      </c>
      <c r="F4852" t="s">
        <v>6</v>
      </c>
      <c r="G4852" t="s">
        <v>221</v>
      </c>
      <c r="H4852" t="s">
        <v>221</v>
      </c>
      <c r="I4852" t="s">
        <v>348</v>
      </c>
      <c r="J4852" t="s">
        <v>349</v>
      </c>
      <c r="K4852" t="s">
        <v>238</v>
      </c>
      <c r="L4852" t="s">
        <v>238</v>
      </c>
      <c r="M4852" t="b">
        <v>1</v>
      </c>
      <c r="N4852" t="b">
        <v>0</v>
      </c>
      <c r="O4852" t="str">
        <f>_xlfn.XLOOKUP(WB_cost[[#This Row],[Склад]]&amp;WB_cost[[#This Row],[Тип поставки]],StatTbl[Join],StatTbl[Status])</f>
        <v>Игнорируем</v>
      </c>
    </row>
    <row r="4853" spans="4:15" x14ac:dyDescent="0.45">
      <c r="D4853" t="s">
        <v>264</v>
      </c>
      <c r="E4853" t="s">
        <v>106</v>
      </c>
      <c r="F4853" t="s">
        <v>6</v>
      </c>
      <c r="G4853" t="s">
        <v>221</v>
      </c>
      <c r="H4853" t="s">
        <v>221</v>
      </c>
      <c r="I4853" t="s">
        <v>348</v>
      </c>
      <c r="J4853" t="s">
        <v>349</v>
      </c>
      <c r="K4853" t="s">
        <v>238</v>
      </c>
      <c r="L4853" t="s">
        <v>238</v>
      </c>
      <c r="M4853" t="b">
        <v>1</v>
      </c>
      <c r="N4853" t="b">
        <v>0</v>
      </c>
      <c r="O4853" t="str">
        <f>_xlfn.XLOOKUP(WB_cost[[#This Row],[Склад]]&amp;WB_cost[[#This Row],[Тип поставки]],StatTbl[Join],StatTbl[Status])</f>
        <v>Игнорируем</v>
      </c>
    </row>
    <row r="4854" spans="4:15" x14ac:dyDescent="0.45">
      <c r="D4854" t="s">
        <v>285</v>
      </c>
      <c r="E4854" t="s">
        <v>106</v>
      </c>
      <c r="F4854" t="s">
        <v>6</v>
      </c>
      <c r="G4854" t="s">
        <v>221</v>
      </c>
      <c r="H4854" t="s">
        <v>221</v>
      </c>
      <c r="I4854" t="s">
        <v>348</v>
      </c>
      <c r="J4854" t="s">
        <v>349</v>
      </c>
      <c r="K4854" t="s">
        <v>238</v>
      </c>
      <c r="L4854" t="s">
        <v>238</v>
      </c>
      <c r="M4854" t="b">
        <v>1</v>
      </c>
      <c r="N4854" t="b">
        <v>0</v>
      </c>
      <c r="O4854" t="str">
        <f>_xlfn.XLOOKUP(WB_cost[[#This Row],[Склад]]&amp;WB_cost[[#This Row],[Тип поставки]],StatTbl[Join],StatTbl[Status])</f>
        <v>Игнорируем</v>
      </c>
    </row>
    <row r="4855" spans="4:15" x14ac:dyDescent="0.45">
      <c r="D4855" t="s">
        <v>286</v>
      </c>
      <c r="E4855" t="s">
        <v>106</v>
      </c>
      <c r="F4855" t="s">
        <v>6</v>
      </c>
      <c r="G4855" t="s">
        <v>221</v>
      </c>
      <c r="H4855" t="s">
        <v>221</v>
      </c>
      <c r="I4855" t="s">
        <v>348</v>
      </c>
      <c r="J4855" t="s">
        <v>349</v>
      </c>
      <c r="K4855" t="s">
        <v>238</v>
      </c>
      <c r="L4855" t="s">
        <v>238</v>
      </c>
      <c r="M4855" t="b">
        <v>1</v>
      </c>
      <c r="N4855" t="b">
        <v>0</v>
      </c>
      <c r="O4855" t="str">
        <f>_xlfn.XLOOKUP(WB_cost[[#This Row],[Склад]]&amp;WB_cost[[#This Row],[Тип поставки]],StatTbl[Join],StatTbl[Status])</f>
        <v>Игнорируем</v>
      </c>
    </row>
    <row r="4856" spans="4:15" x14ac:dyDescent="0.45">
      <c r="D4856" t="s">
        <v>287</v>
      </c>
      <c r="E4856" t="s">
        <v>106</v>
      </c>
      <c r="F4856" t="s">
        <v>6</v>
      </c>
      <c r="G4856" t="s">
        <v>221</v>
      </c>
      <c r="H4856" t="s">
        <v>221</v>
      </c>
      <c r="I4856" t="s">
        <v>348</v>
      </c>
      <c r="J4856" t="s">
        <v>349</v>
      </c>
      <c r="K4856" t="s">
        <v>238</v>
      </c>
      <c r="L4856" t="s">
        <v>238</v>
      </c>
      <c r="M4856" t="b">
        <v>1</v>
      </c>
      <c r="N4856" t="b">
        <v>0</v>
      </c>
      <c r="O4856" t="str">
        <f>_xlfn.XLOOKUP(WB_cost[[#This Row],[Склад]]&amp;WB_cost[[#This Row],[Тип поставки]],StatTbl[Join],StatTbl[Status])</f>
        <v>Игнорируем</v>
      </c>
    </row>
    <row r="4857" spans="4:15" x14ac:dyDescent="0.45">
      <c r="D4857" t="s">
        <v>288</v>
      </c>
      <c r="E4857" t="s">
        <v>106</v>
      </c>
      <c r="F4857" t="s">
        <v>6</v>
      </c>
      <c r="G4857" t="s">
        <v>221</v>
      </c>
      <c r="H4857" t="s">
        <v>221</v>
      </c>
      <c r="I4857" t="s">
        <v>348</v>
      </c>
      <c r="J4857" t="s">
        <v>349</v>
      </c>
      <c r="K4857" t="s">
        <v>238</v>
      </c>
      <c r="L4857" t="s">
        <v>238</v>
      </c>
      <c r="M4857" t="b">
        <v>1</v>
      </c>
      <c r="N4857" t="b">
        <v>0</v>
      </c>
      <c r="O4857" t="str">
        <f>_xlfn.XLOOKUP(WB_cost[[#This Row],[Склад]]&amp;WB_cost[[#This Row],[Тип поставки]],StatTbl[Join],StatTbl[Status])</f>
        <v>Игнорируем</v>
      </c>
    </row>
    <row r="4858" spans="4:15" x14ac:dyDescent="0.45">
      <c r="D4858" t="s">
        <v>289</v>
      </c>
      <c r="E4858" t="s">
        <v>106</v>
      </c>
      <c r="F4858" t="s">
        <v>6</v>
      </c>
      <c r="G4858" t="s">
        <v>221</v>
      </c>
      <c r="H4858" t="s">
        <v>221</v>
      </c>
      <c r="I4858" t="s">
        <v>348</v>
      </c>
      <c r="J4858" t="s">
        <v>349</v>
      </c>
      <c r="K4858" t="s">
        <v>238</v>
      </c>
      <c r="L4858" t="s">
        <v>238</v>
      </c>
      <c r="M4858" t="b">
        <v>1</v>
      </c>
      <c r="N4858" t="b">
        <v>0</v>
      </c>
      <c r="O4858" t="str">
        <f>_xlfn.XLOOKUP(WB_cost[[#This Row],[Склад]]&amp;WB_cost[[#This Row],[Тип поставки]],StatTbl[Join],StatTbl[Status])</f>
        <v>Игнорируем</v>
      </c>
    </row>
    <row r="4859" spans="4:15" x14ac:dyDescent="0.45">
      <c r="D4859" t="s">
        <v>353</v>
      </c>
      <c r="E4859" t="s">
        <v>106</v>
      </c>
      <c r="F4859" t="s">
        <v>6</v>
      </c>
      <c r="G4859" t="s">
        <v>221</v>
      </c>
      <c r="H4859" t="s">
        <v>221</v>
      </c>
      <c r="I4859" t="s">
        <v>348</v>
      </c>
      <c r="J4859" t="s">
        <v>349</v>
      </c>
      <c r="K4859" t="s">
        <v>238</v>
      </c>
      <c r="L4859" t="s">
        <v>238</v>
      </c>
      <c r="M4859" t="b">
        <v>1</v>
      </c>
      <c r="N4859" t="b">
        <v>0</v>
      </c>
      <c r="O4859" t="str">
        <f>_xlfn.XLOOKUP(WB_cost[[#This Row],[Склад]]&amp;WB_cost[[#This Row],[Тип поставки]],StatTbl[Join],StatTbl[Status])</f>
        <v>Игнорируем</v>
      </c>
    </row>
    <row r="4860" spans="4:15" x14ac:dyDescent="0.45">
      <c r="D4860" t="s">
        <v>354</v>
      </c>
      <c r="E4860" t="s">
        <v>106</v>
      </c>
      <c r="F4860" t="s">
        <v>6</v>
      </c>
      <c r="G4860" t="s">
        <v>221</v>
      </c>
      <c r="H4860" t="s">
        <v>221</v>
      </c>
      <c r="I4860" t="s">
        <v>348</v>
      </c>
      <c r="J4860" t="s">
        <v>349</v>
      </c>
      <c r="K4860" t="s">
        <v>238</v>
      </c>
      <c r="L4860" t="s">
        <v>238</v>
      </c>
      <c r="M4860" t="b">
        <v>1</v>
      </c>
      <c r="N4860" t="b">
        <v>0</v>
      </c>
      <c r="O4860" t="str">
        <f>_xlfn.XLOOKUP(WB_cost[[#This Row],[Склад]]&amp;WB_cost[[#This Row],[Тип поставки]],StatTbl[Join],StatTbl[Status])</f>
        <v>Игнорируем</v>
      </c>
    </row>
    <row r="4861" spans="4:15" x14ac:dyDescent="0.45">
      <c r="D4861" t="s">
        <v>357</v>
      </c>
      <c r="E4861" t="s">
        <v>106</v>
      </c>
      <c r="F4861" t="s">
        <v>6</v>
      </c>
      <c r="G4861" t="s">
        <v>221</v>
      </c>
      <c r="H4861" t="s">
        <v>221</v>
      </c>
      <c r="I4861" t="s">
        <v>348</v>
      </c>
      <c r="J4861" t="s">
        <v>349</v>
      </c>
      <c r="K4861" t="s">
        <v>238</v>
      </c>
      <c r="L4861" t="s">
        <v>238</v>
      </c>
      <c r="M4861" t="b">
        <v>1</v>
      </c>
      <c r="N4861" t="b">
        <v>0</v>
      </c>
      <c r="O4861" t="str">
        <f>_xlfn.XLOOKUP(WB_cost[[#This Row],[Склад]]&amp;WB_cost[[#This Row],[Тип поставки]],StatTbl[Join],StatTbl[Status])</f>
        <v>Игнорируем</v>
      </c>
    </row>
    <row r="4862" spans="4:15" x14ac:dyDescent="0.45">
      <c r="D4862" t="s">
        <v>358</v>
      </c>
      <c r="E4862" t="s">
        <v>106</v>
      </c>
      <c r="F4862" t="s">
        <v>6</v>
      </c>
      <c r="G4862" t="s">
        <v>221</v>
      </c>
      <c r="H4862" t="s">
        <v>221</v>
      </c>
      <c r="I4862" t="s">
        <v>348</v>
      </c>
      <c r="J4862" t="s">
        <v>349</v>
      </c>
      <c r="K4862" t="s">
        <v>238</v>
      </c>
      <c r="L4862" t="s">
        <v>238</v>
      </c>
      <c r="M4862" t="b">
        <v>1</v>
      </c>
      <c r="N4862" t="b">
        <v>0</v>
      </c>
      <c r="O4862" t="str">
        <f>_xlfn.XLOOKUP(WB_cost[[#This Row],[Склад]]&amp;WB_cost[[#This Row],[Тип поставки]],StatTbl[Join],StatTbl[Status])</f>
        <v>Игнорируем</v>
      </c>
    </row>
    <row r="4863" spans="4:15" x14ac:dyDescent="0.45">
      <c r="D4863" t="s">
        <v>359</v>
      </c>
      <c r="E4863" t="s">
        <v>106</v>
      </c>
      <c r="F4863" t="s">
        <v>6</v>
      </c>
      <c r="G4863" t="s">
        <v>221</v>
      </c>
      <c r="H4863" t="s">
        <v>221</v>
      </c>
      <c r="I4863" t="s">
        <v>348</v>
      </c>
      <c r="J4863" t="s">
        <v>349</v>
      </c>
      <c r="K4863" t="s">
        <v>238</v>
      </c>
      <c r="L4863" t="s">
        <v>238</v>
      </c>
      <c r="M4863" t="b">
        <v>1</v>
      </c>
      <c r="N4863" t="b">
        <v>0</v>
      </c>
      <c r="O4863" t="str">
        <f>_xlfn.XLOOKUP(WB_cost[[#This Row],[Склад]]&amp;WB_cost[[#This Row],[Тип поставки]],StatTbl[Join],StatTbl[Status])</f>
        <v>Игнорируем</v>
      </c>
    </row>
  </sheetData>
  <phoneticPr fontId="22" type="noConversion"/>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0D787-41B5-4E3F-9CBD-D48FBC4B855A}">
  <sheetPr codeName="Sheet2"/>
  <dimension ref="B1:L15"/>
  <sheetViews>
    <sheetView zoomScaleNormal="100" workbookViewId="0">
      <pane ySplit="1" topLeftCell="A2" activePane="bottomLeft" state="frozen"/>
      <selection pane="bottomLeft" activeCell="K5" sqref="K5"/>
    </sheetView>
  </sheetViews>
  <sheetFormatPr defaultRowHeight="14.25" x14ac:dyDescent="0.45"/>
  <cols>
    <col min="1" max="1" width="3.59765625" customWidth="1"/>
    <col min="2" max="2" width="16.06640625" customWidth="1"/>
    <col min="3" max="3" width="17.86328125" customWidth="1"/>
    <col min="4" max="4" width="17.46484375" hidden="1" customWidth="1"/>
    <col min="5" max="5" width="9.06640625" hidden="1" customWidth="1"/>
    <col min="6" max="6" width="23.1328125" customWidth="1"/>
  </cols>
  <sheetData>
    <row r="1" spans="2:12" s="15" customFormat="1" ht="28.25" customHeight="1" x14ac:dyDescent="0.45">
      <c r="B1" s="14" t="s">
        <v>277</v>
      </c>
      <c r="C1" s="14"/>
      <c r="K1" s="22" t="str" cm="1">
        <f t="array" ref="K1">IF(OR(Notify=1,Notify=3)=TRUE,_xlfn.TEXTJOIN(" ", TRUE, IFERROR(IF(AND(TgChatId="", WBNewApi=""), "Укажите ВБ API и Telegram Chat ID", IFERROR(_xlfn.IFS(TgChatId="","Укажите свой Telegram Chat ID", WBNewApi = "", "Укажите ВБ API"),"")), "")),IF(WBNewApi = "", "Укажите ВБ API",""))</f>
        <v>Укажите ВБ API</v>
      </c>
      <c r="L1" s="28"/>
    </row>
    <row r="2" spans="2:12" x14ac:dyDescent="0.45">
      <c r="B2" s="27" t="s">
        <v>171</v>
      </c>
    </row>
    <row r="3" spans="2:12" s="1" customFormat="1" x14ac:dyDescent="0.45">
      <c r="B3" s="35" t="s">
        <v>0</v>
      </c>
      <c r="C3" s="35" t="s">
        <v>1</v>
      </c>
      <c r="D3" s="35" t="s">
        <v>3</v>
      </c>
      <c r="E3" s="35" t="s">
        <v>4</v>
      </c>
      <c r="F3" s="35" t="s">
        <v>2</v>
      </c>
    </row>
    <row r="4" spans="2:12" x14ac:dyDescent="0.45">
      <c r="B4" t="s">
        <v>106</v>
      </c>
      <c r="C4" t="s">
        <v>107</v>
      </c>
      <c r="D4" t="str">
        <f>TargetSlots[[#This Row],[Склад]]&amp;TargetSlots[[#This Row],[Тип]]</f>
        <v>ЭлектростальКороба</v>
      </c>
      <c r="E4">
        <f>IF(_xlfn.XLOOKUP(TargetSlots[[#This Row],[Join]],StatTbl[Join],StatTbl[Join],"Не найдено")="Не найдено",0,1)</f>
        <v>1</v>
      </c>
      <c r="F4" t="str">
        <f>IF(TargetSlots[[#This Row],[Check]]=0,"Cклад/Тип не найден или скрыт фильтрами","Всё ок, ищем")</f>
        <v>Всё ок, ищем</v>
      </c>
    </row>
    <row r="5" spans="2:12" x14ac:dyDescent="0.45">
      <c r="B5" t="s">
        <v>106</v>
      </c>
      <c r="C5" t="s">
        <v>108</v>
      </c>
      <c r="D5" t="str">
        <f>TargetSlots[[#This Row],[Склад]]&amp;TargetSlots[[#This Row],[Тип]]</f>
        <v>ЭлектростальМонопаллеты</v>
      </c>
      <c r="E5">
        <f>IF(_xlfn.XLOOKUP(TargetSlots[[#This Row],[Join]],StatTbl[Join],StatTbl[Join],"Не найдено")="Не найдено",0,1)</f>
        <v>1</v>
      </c>
      <c r="F5" t="str">
        <f>IF(TargetSlots[[#This Row],[Check]]=0,"Cклад/Тип не найден или скрыт фильтрами","Всё ок, ищем")</f>
        <v>Всё ок, ищем</v>
      </c>
    </row>
    <row r="6" spans="2:12" x14ac:dyDescent="0.45">
      <c r="B6" t="s">
        <v>101</v>
      </c>
      <c r="C6" t="s">
        <v>107</v>
      </c>
      <c r="D6" t="str">
        <f>TargetSlots[[#This Row],[Склад]]&amp;TargetSlots[[#This Row],[Тип]]</f>
        <v>ТулаКороба</v>
      </c>
      <c r="E6">
        <f>IF(_xlfn.XLOOKUP(TargetSlots[[#This Row],[Join]],StatTbl[Join],StatTbl[Join],"Не найдено")="Не найдено",0,1)</f>
        <v>1</v>
      </c>
      <c r="F6" t="str">
        <f>IF(TargetSlots[[#This Row],[Check]]=0,"Cклад/Тип не найден или скрыт фильтрами","Всё ок, ищем")</f>
        <v>Всё ок, ищем</v>
      </c>
    </row>
    <row r="7" spans="2:12" x14ac:dyDescent="0.45">
      <c r="B7" t="s">
        <v>87</v>
      </c>
      <c r="C7" t="s">
        <v>107</v>
      </c>
      <c r="D7" t="str">
        <f>TargetSlots[[#This Row],[Склад]]&amp;TargetSlots[[#This Row],[Тип]]</f>
        <v>СЦ ТверьКороба</v>
      </c>
      <c r="E7">
        <f>IF(_xlfn.XLOOKUP(TargetSlots[[#This Row],[Join]],StatTbl[Join],StatTbl[Join],"Не найдено")="Не найдено",0,1)</f>
        <v>1</v>
      </c>
      <c r="F7" t="str">
        <f>IF(TargetSlots[[#This Row],[Check]]=0,"Cклад/Тип не найден или скрыт фильтрами","Всё ок, ищем")</f>
        <v>Всё ок, ищем</v>
      </c>
    </row>
    <row r="8" spans="2:12" x14ac:dyDescent="0.45">
      <c r="B8" t="s">
        <v>17</v>
      </c>
      <c r="C8" t="s">
        <v>107</v>
      </c>
      <c r="D8" t="str">
        <f>TargetSlots[[#This Row],[Склад]]&amp;TargetSlots[[#This Row],[Тип]]</f>
        <v>КолединоКороба</v>
      </c>
      <c r="E8">
        <f>IF(_xlfn.XLOOKUP(TargetSlots[[#This Row],[Join]],StatTbl[Join],StatTbl[Join],"Не найдено")="Не найдено",0,1)</f>
        <v>1</v>
      </c>
      <c r="F8" t="str">
        <f>IF(TargetSlots[[#This Row],[Check]]=0,"Cклад/Тип не найден или скрыт фильтрами","Всё ок, ищем")</f>
        <v>Всё ок, ищем</v>
      </c>
    </row>
    <row r="9" spans="2:12" x14ac:dyDescent="0.45">
      <c r="B9" t="s">
        <v>17</v>
      </c>
      <c r="C9" t="s">
        <v>108</v>
      </c>
      <c r="D9" t="str">
        <f>TargetSlots[[#This Row],[Склад]]&amp;TargetSlots[[#This Row],[Тип]]</f>
        <v>КолединоМонопаллеты</v>
      </c>
      <c r="E9">
        <f>IF(_xlfn.XLOOKUP(TargetSlots[[#This Row],[Join]],StatTbl[Join],StatTbl[Join],"Не найдено")="Не найдено",0,1)</f>
        <v>1</v>
      </c>
      <c r="F9" t="str">
        <f>IF(TargetSlots[[#This Row],[Check]]=0,"Cклад/Тип не найден или скрыт фильтрами","Всё ок, ищем")</f>
        <v>Всё ок, ищем</v>
      </c>
    </row>
    <row r="10" spans="2:12" x14ac:dyDescent="0.45">
      <c r="B10" t="s">
        <v>5</v>
      </c>
      <c r="C10" t="s">
        <v>107</v>
      </c>
      <c r="D10" t="str">
        <f>TargetSlots[[#This Row],[Склад]]&amp;TargetSlots[[#This Row],[Тип]]</f>
        <v>ПодольскКороба</v>
      </c>
      <c r="E10">
        <f>IF(_xlfn.XLOOKUP(TargetSlots[[#This Row],[Join]],StatTbl[Join],StatTbl[Join],"Не найдено")="Не найдено",0,1)</f>
        <v>1</v>
      </c>
      <c r="F10" t="str">
        <f>IF(TargetSlots[[#This Row],[Check]]=0,"Cклад/Тип не найден или скрыт фильтрами","Всё ок, ищем")</f>
        <v>Всё ок, ищем</v>
      </c>
    </row>
    <row r="11" spans="2:12" x14ac:dyDescent="0.45">
      <c r="B11" t="s">
        <v>5</v>
      </c>
      <c r="C11" t="s">
        <v>108</v>
      </c>
      <c r="D11" t="str">
        <f>TargetSlots[[#This Row],[Склад]]&amp;TargetSlots[[#This Row],[Тип]]</f>
        <v>ПодольскМонопаллеты</v>
      </c>
      <c r="E11">
        <f>IF(_xlfn.XLOOKUP(TargetSlots[[#This Row],[Join]],StatTbl[Join],StatTbl[Join],"Не найдено")="Не найдено",0,1)</f>
        <v>1</v>
      </c>
      <c r="F11" t="str">
        <f>IF(TargetSlots[[#This Row],[Check]]=0,"Cклад/Тип не найден или скрыт фильтрами","Всё ок, ищем")</f>
        <v>Всё ок, ищем</v>
      </c>
    </row>
    <row r="12" spans="2:12" x14ac:dyDescent="0.45">
      <c r="B12" t="s">
        <v>102</v>
      </c>
      <c r="C12" t="s">
        <v>107</v>
      </c>
      <c r="D12" t="str">
        <f>TargetSlots[[#This Row],[Склад]]&amp;TargetSlots[[#This Row],[Тип]]</f>
        <v>ЧашниковоКороба</v>
      </c>
      <c r="E12">
        <f>IF(_xlfn.XLOOKUP(TargetSlots[[#This Row],[Join]],StatTbl[Join],StatTbl[Join],"Не найдено")="Не найдено",0,1)</f>
        <v>1</v>
      </c>
      <c r="F12" t="str">
        <f>IF(TargetSlots[[#This Row],[Check]]=0,"Cклад/Тип не найден или скрыт фильтрами","Всё ок, ищем")</f>
        <v>Всё ок, ищем</v>
      </c>
    </row>
    <row r="13" spans="2:12" x14ac:dyDescent="0.45">
      <c r="B13" t="s">
        <v>102</v>
      </c>
      <c r="C13" t="s">
        <v>108</v>
      </c>
      <c r="D13" t="str">
        <f>TargetSlots[[#This Row],[Склад]]&amp;TargetSlots[[#This Row],[Тип]]</f>
        <v>ЧашниковоМонопаллеты</v>
      </c>
      <c r="E13">
        <f>IF(_xlfn.XLOOKUP(TargetSlots[[#This Row],[Join]],StatTbl[Join],StatTbl[Join],"Не найдено")="Не найдено",0,1)</f>
        <v>1</v>
      </c>
      <c r="F13" t="str">
        <f>IF(TargetSlots[[#This Row],[Check]]=0,"Cклад/Тип не найден или скрыт фильтрами","Всё ок, ищем")</f>
        <v>Всё ок, ищем</v>
      </c>
    </row>
    <row r="14" spans="2:12" x14ac:dyDescent="0.45">
      <c r="B14" t="s">
        <v>103</v>
      </c>
      <c r="C14" t="s">
        <v>107</v>
      </c>
      <c r="D14" t="str">
        <f>TargetSlots[[#This Row],[Склад]]&amp;TargetSlots[[#This Row],[Тип]]</f>
        <v>Чехов 1, Новоселки вл 11 стр 2Короба</v>
      </c>
      <c r="E14">
        <f>IF(_xlfn.XLOOKUP(TargetSlots[[#This Row],[Join]],StatTbl[Join],StatTbl[Join],"Не найдено")="Не найдено",0,1)</f>
        <v>1</v>
      </c>
      <c r="F14" t="str">
        <f>IF(TargetSlots[[#This Row],[Check]]=0,"Cклад/Тип не найден или скрыт фильтрами","Всё ок, ищем")</f>
        <v>Всё ок, ищем</v>
      </c>
    </row>
    <row r="15" spans="2:12" x14ac:dyDescent="0.45">
      <c r="B15" t="s">
        <v>104</v>
      </c>
      <c r="C15" t="s">
        <v>107</v>
      </c>
      <c r="D15" t="str">
        <f>TargetSlots[[#This Row],[Склад]]&amp;TargetSlots[[#This Row],[Тип]]</f>
        <v>Чехов 2, Новоселки вл 11 стр 7Короба</v>
      </c>
      <c r="E15">
        <f>IF(_xlfn.XLOOKUP(TargetSlots[[#This Row],[Join]],StatTbl[Join],StatTbl[Join],"Не найдено")="Не найдено",0,1)</f>
        <v>1</v>
      </c>
      <c r="F15" t="str">
        <f>IF(TargetSlots[[#This Row],[Check]]=0,"Cклад/Тип не найден или скрыт фильтрами","Всё ок, ищем")</f>
        <v>Всё ок, ищем</v>
      </c>
    </row>
  </sheetData>
  <conditionalFormatting sqref="B4:B15">
    <cfRule type="expression" dxfId="8" priority="1">
      <formula>$E4=0</formula>
    </cfRule>
  </conditionalFormatting>
  <dataValidations count="2">
    <dataValidation type="list" allowBlank="1" showInputMessage="1" showErrorMessage="1" sqref="C4:C15" xr:uid="{4C108E1A-85CA-4DFF-978F-EB08064AFEE6}">
      <formula1>WarehousesTypes</formula1>
    </dataValidation>
    <dataValidation type="list" allowBlank="1" showInputMessage="1" showErrorMessage="1" sqref="B4:B15" xr:uid="{44D1CA05-5D3D-4733-88A6-48F97B8A9457}">
      <formula1>WarhousesNames</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4BEFE-BF7B-4E12-94B6-33C727ADC646}">
  <sheetPr codeName="Sheet4"/>
  <dimension ref="B1:W7"/>
  <sheetViews>
    <sheetView zoomScaleNormal="100" workbookViewId="0">
      <pane ySplit="1" topLeftCell="A2" activePane="bottomLeft" state="frozen"/>
      <selection pane="bottomLeft" activeCell="H6" sqref="H6"/>
    </sheetView>
  </sheetViews>
  <sheetFormatPr defaultRowHeight="14.25" x14ac:dyDescent="0.45"/>
  <cols>
    <col min="1" max="1" width="3.06640625" customWidth="1"/>
    <col min="3" max="3" width="18.265625" customWidth="1"/>
  </cols>
  <sheetData>
    <row r="1" spans="2:23" s="15" customFormat="1" ht="28.25" customHeight="1" x14ac:dyDescent="0.45">
      <c r="B1" s="14" t="s">
        <v>278</v>
      </c>
      <c r="K1" s="22" t="str" cm="1">
        <f t="array" ref="K1">IF(OR(Notify=1,Notify=3)=TRUE,_xlfn.TEXTJOIN(" ", TRUE, IFERROR(IF(AND(TgChatId="", WBNewApi=""), "Укажите ВБ API и Telegram Chat ID", IFERROR(_xlfn.IFS(TgChatId="","Укажите свой Telegram Chat ID", WBNewApi = "", "Укажите ВБ API"),"")), "")),IF(WBNewApi = "", "Укажите ВБ API",""))</f>
        <v>Укажите ВБ API</v>
      </c>
      <c r="Q1" s="28"/>
      <c r="V1" s="15" t="str">
        <f ca="1">_xlfn.TEXTJOIN("; ",TRUE,StatTbl[Текст])</f>
        <v/>
      </c>
      <c r="W1" s="15">
        <f>IF(AutoSearchSlots=TRUE,1,0)</f>
        <v>0</v>
      </c>
    </row>
    <row r="3" spans="2:23" x14ac:dyDescent="0.45">
      <c r="B3" s="5" t="s">
        <v>7</v>
      </c>
      <c r="C3" s="23"/>
    </row>
    <row r="4" spans="2:23" x14ac:dyDescent="0.45">
      <c r="B4" s="5" t="s">
        <v>114</v>
      </c>
      <c r="C4" s="24"/>
    </row>
    <row r="5" spans="2:23" x14ac:dyDescent="0.45">
      <c r="B5" s="5" t="s">
        <v>124</v>
      </c>
      <c r="C5" s="29" t="str">
        <f>HYPERLINK("https://t.me/MPBOSS_4U_bot", "MPBOSS_4U_bot")</f>
        <v>MPBOSS_4U_bot</v>
      </c>
      <c r="E5" s="29"/>
    </row>
    <row r="7" spans="2:23" x14ac:dyDescent="0.45">
      <c r="C7" s="2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F7E99-A9F2-4E63-9B05-37BD0CDF40DB}">
  <sheetPr codeName="Sheet5"/>
  <dimension ref="A1:A2"/>
  <sheetViews>
    <sheetView workbookViewId="0">
      <selection sqref="A1:B2"/>
    </sheetView>
  </sheetViews>
  <sheetFormatPr defaultRowHeight="14.25" x14ac:dyDescent="0.45"/>
  <cols>
    <col min="1" max="1" width="11.73046875" bestFit="1" customWidth="1"/>
    <col min="2" max="2" width="16.53125" bestFit="1" customWidth="1"/>
    <col min="3" max="3" width="15.6640625" bestFit="1" customWidth="1"/>
  </cols>
  <sheetData>
    <row r="1" spans="1:1" x14ac:dyDescent="0.45">
      <c r="A1" t="s">
        <v>355</v>
      </c>
    </row>
    <row r="2" spans="1:1" x14ac:dyDescent="0.45">
      <c r="A2" t="s">
        <v>356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DE867-08E3-4D51-96C6-4DC2ECDB7FE5}">
  <sheetPr codeName="Sheet3"/>
  <dimension ref="A1:J321"/>
  <sheetViews>
    <sheetView workbookViewId="0">
      <selection activeCell="I3" sqref="I3:J423"/>
    </sheetView>
  </sheetViews>
  <sheetFormatPr defaultRowHeight="14.25" x14ac:dyDescent="0.45"/>
  <cols>
    <col min="1" max="2" width="1.19921875" customWidth="1"/>
    <col min="9" max="9" width="29.86328125" bestFit="1" customWidth="1"/>
    <col min="10" max="10" width="14.265625" bestFit="1" customWidth="1"/>
  </cols>
  <sheetData>
    <row r="1" spans="1:10" x14ac:dyDescent="0.45">
      <c r="C1" s="5" t="s">
        <v>123</v>
      </c>
    </row>
    <row r="2" spans="1:10" x14ac:dyDescent="0.45">
      <c r="C2" s="6">
        <v>2</v>
      </c>
      <c r="F2" s="6">
        <v>3</v>
      </c>
    </row>
    <row r="3" spans="1:10" x14ac:dyDescent="0.45">
      <c r="A3" s="5"/>
      <c r="C3" s="5" t="s">
        <v>116</v>
      </c>
      <c r="F3" s="5" t="s">
        <v>126</v>
      </c>
      <c r="I3" t="s">
        <v>169</v>
      </c>
      <c r="J3" t="s">
        <v>170</v>
      </c>
    </row>
    <row r="4" spans="1:10" x14ac:dyDescent="0.45">
      <c r="C4" t="s">
        <v>117</v>
      </c>
      <c r="F4" t="s">
        <v>127</v>
      </c>
      <c r="I4" t="s">
        <v>8</v>
      </c>
      <c r="J4" t="s">
        <v>107</v>
      </c>
    </row>
    <row r="5" spans="1:10" x14ac:dyDescent="0.45">
      <c r="C5" t="s">
        <v>118</v>
      </c>
      <c r="F5" t="s">
        <v>128</v>
      </c>
      <c r="I5" t="s">
        <v>8</v>
      </c>
      <c r="J5" t="s">
        <v>108</v>
      </c>
    </row>
    <row r="6" spans="1:10" x14ac:dyDescent="0.45">
      <c r="C6" t="s">
        <v>115</v>
      </c>
      <c r="F6" t="s">
        <v>129</v>
      </c>
      <c r="I6" t="s">
        <v>8</v>
      </c>
      <c r="J6" t="s">
        <v>6</v>
      </c>
    </row>
    <row r="7" spans="1:10" x14ac:dyDescent="0.45">
      <c r="C7" t="s">
        <v>119</v>
      </c>
      <c r="F7" s="9" t="s">
        <v>130</v>
      </c>
      <c r="I7" t="s">
        <v>9</v>
      </c>
      <c r="J7" t="s">
        <v>107</v>
      </c>
    </row>
    <row r="8" spans="1:10" x14ac:dyDescent="0.45">
      <c r="I8" t="s">
        <v>9</v>
      </c>
      <c r="J8" t="s">
        <v>6</v>
      </c>
    </row>
    <row r="9" spans="1:10" x14ac:dyDescent="0.45">
      <c r="I9" t="s">
        <v>9</v>
      </c>
      <c r="J9" t="s">
        <v>108</v>
      </c>
    </row>
    <row r="10" spans="1:10" x14ac:dyDescent="0.45">
      <c r="I10" t="s">
        <v>10</v>
      </c>
      <c r="J10" t="s">
        <v>107</v>
      </c>
    </row>
    <row r="11" spans="1:10" x14ac:dyDescent="0.45">
      <c r="I11" t="s">
        <v>10</v>
      </c>
      <c r="J11" t="s">
        <v>6</v>
      </c>
    </row>
    <row r="12" spans="1:10" x14ac:dyDescent="0.45">
      <c r="I12" t="s">
        <v>10</v>
      </c>
      <c r="J12" t="s">
        <v>108</v>
      </c>
    </row>
    <row r="13" spans="1:10" x14ac:dyDescent="0.45">
      <c r="I13" t="s">
        <v>11</v>
      </c>
      <c r="J13" t="s">
        <v>108</v>
      </c>
    </row>
    <row r="14" spans="1:10" x14ac:dyDescent="0.45">
      <c r="I14" t="s">
        <v>11</v>
      </c>
      <c r="J14" t="s">
        <v>107</v>
      </c>
    </row>
    <row r="15" spans="1:10" x14ac:dyDescent="0.45">
      <c r="I15" t="s">
        <v>11</v>
      </c>
      <c r="J15" t="s">
        <v>6</v>
      </c>
    </row>
    <row r="16" spans="1:10" x14ac:dyDescent="0.45">
      <c r="I16" t="s">
        <v>172</v>
      </c>
      <c r="J16" t="s">
        <v>107</v>
      </c>
    </row>
    <row r="17" spans="9:10" x14ac:dyDescent="0.45">
      <c r="I17" t="s">
        <v>172</v>
      </c>
      <c r="J17" t="s">
        <v>108</v>
      </c>
    </row>
    <row r="18" spans="9:10" x14ac:dyDescent="0.45">
      <c r="I18" t="s">
        <v>172</v>
      </c>
      <c r="J18" t="s">
        <v>6</v>
      </c>
    </row>
    <row r="19" spans="9:10" x14ac:dyDescent="0.45">
      <c r="I19" t="s">
        <v>12</v>
      </c>
      <c r="J19" t="s">
        <v>108</v>
      </c>
    </row>
    <row r="20" spans="9:10" x14ac:dyDescent="0.45">
      <c r="I20" t="s">
        <v>12</v>
      </c>
      <c r="J20" t="s">
        <v>6</v>
      </c>
    </row>
    <row r="21" spans="9:10" x14ac:dyDescent="0.45">
      <c r="I21" t="s">
        <v>12</v>
      </c>
      <c r="J21" t="s">
        <v>107</v>
      </c>
    </row>
    <row r="22" spans="9:10" x14ac:dyDescent="0.45">
      <c r="I22" t="s">
        <v>13</v>
      </c>
      <c r="J22" t="s">
        <v>108</v>
      </c>
    </row>
    <row r="23" spans="9:10" x14ac:dyDescent="0.45">
      <c r="I23" t="s">
        <v>13</v>
      </c>
      <c r="J23" t="s">
        <v>107</v>
      </c>
    </row>
    <row r="24" spans="9:10" x14ac:dyDescent="0.45">
      <c r="I24" t="s">
        <v>13</v>
      </c>
      <c r="J24" t="s">
        <v>6</v>
      </c>
    </row>
    <row r="25" spans="9:10" x14ac:dyDescent="0.45">
      <c r="I25" t="s">
        <v>14</v>
      </c>
      <c r="J25" t="s">
        <v>107</v>
      </c>
    </row>
    <row r="26" spans="9:10" x14ac:dyDescent="0.45">
      <c r="I26" t="s">
        <v>14</v>
      </c>
      <c r="J26" t="s">
        <v>6</v>
      </c>
    </row>
    <row r="27" spans="9:10" x14ac:dyDescent="0.45">
      <c r="I27" t="s">
        <v>14</v>
      </c>
      <c r="J27" t="s">
        <v>108</v>
      </c>
    </row>
    <row r="28" spans="9:10" x14ac:dyDescent="0.45">
      <c r="I28" t="s">
        <v>174</v>
      </c>
      <c r="J28" t="s">
        <v>108</v>
      </c>
    </row>
    <row r="29" spans="9:10" x14ac:dyDescent="0.45">
      <c r="I29" t="s">
        <v>174</v>
      </c>
      <c r="J29" t="s">
        <v>6</v>
      </c>
    </row>
    <row r="30" spans="9:10" x14ac:dyDescent="0.45">
      <c r="I30" t="s">
        <v>174</v>
      </c>
      <c r="J30" t="s">
        <v>107</v>
      </c>
    </row>
    <row r="31" spans="9:10" x14ac:dyDescent="0.45">
      <c r="I31" t="s">
        <v>15</v>
      </c>
      <c r="J31" t="s">
        <v>6</v>
      </c>
    </row>
    <row r="32" spans="9:10" x14ac:dyDescent="0.45">
      <c r="I32" t="s">
        <v>15</v>
      </c>
      <c r="J32" t="s">
        <v>108</v>
      </c>
    </row>
    <row r="33" spans="9:10" x14ac:dyDescent="0.45">
      <c r="I33" t="s">
        <v>15</v>
      </c>
      <c r="J33" t="s">
        <v>107</v>
      </c>
    </row>
    <row r="34" spans="9:10" x14ac:dyDescent="0.45">
      <c r="I34" t="s">
        <v>16</v>
      </c>
      <c r="J34" t="s">
        <v>107</v>
      </c>
    </row>
    <row r="35" spans="9:10" x14ac:dyDescent="0.45">
      <c r="I35" t="s">
        <v>16</v>
      </c>
      <c r="J35" t="s">
        <v>108</v>
      </c>
    </row>
    <row r="36" spans="9:10" x14ac:dyDescent="0.45">
      <c r="I36" t="s">
        <v>16</v>
      </c>
      <c r="J36" t="s">
        <v>6</v>
      </c>
    </row>
    <row r="37" spans="9:10" x14ac:dyDescent="0.45">
      <c r="I37" t="s">
        <v>17</v>
      </c>
      <c r="J37" t="s">
        <v>6</v>
      </c>
    </row>
    <row r="38" spans="9:10" x14ac:dyDescent="0.45">
      <c r="I38" t="s">
        <v>17</v>
      </c>
      <c r="J38" t="s">
        <v>108</v>
      </c>
    </row>
    <row r="39" spans="9:10" x14ac:dyDescent="0.45">
      <c r="I39" t="s">
        <v>17</v>
      </c>
      <c r="J39" t="s">
        <v>107</v>
      </c>
    </row>
    <row r="40" spans="9:10" x14ac:dyDescent="0.45">
      <c r="I40" t="s">
        <v>18</v>
      </c>
      <c r="J40" t="s">
        <v>6</v>
      </c>
    </row>
    <row r="41" spans="9:10" x14ac:dyDescent="0.45">
      <c r="I41" t="s">
        <v>18</v>
      </c>
      <c r="J41" t="s">
        <v>108</v>
      </c>
    </row>
    <row r="42" spans="9:10" x14ac:dyDescent="0.45">
      <c r="I42" t="s">
        <v>18</v>
      </c>
      <c r="J42" t="s">
        <v>107</v>
      </c>
    </row>
    <row r="43" spans="9:10" x14ac:dyDescent="0.45">
      <c r="I43" t="s">
        <v>19</v>
      </c>
      <c r="J43" t="s">
        <v>108</v>
      </c>
    </row>
    <row r="44" spans="9:10" x14ac:dyDescent="0.45">
      <c r="I44" t="s">
        <v>19</v>
      </c>
      <c r="J44" t="s">
        <v>6</v>
      </c>
    </row>
    <row r="45" spans="9:10" x14ac:dyDescent="0.45">
      <c r="I45" t="s">
        <v>19</v>
      </c>
      <c r="J45" t="s">
        <v>107</v>
      </c>
    </row>
    <row r="46" spans="9:10" x14ac:dyDescent="0.45">
      <c r="I46" t="s">
        <v>167</v>
      </c>
      <c r="J46" t="s">
        <v>6</v>
      </c>
    </row>
    <row r="47" spans="9:10" x14ac:dyDescent="0.45">
      <c r="I47" t="s">
        <v>167</v>
      </c>
      <c r="J47" t="s">
        <v>107</v>
      </c>
    </row>
    <row r="48" spans="9:10" x14ac:dyDescent="0.45">
      <c r="I48" t="s">
        <v>167</v>
      </c>
      <c r="J48" t="s">
        <v>108</v>
      </c>
    </row>
    <row r="49" spans="9:10" x14ac:dyDescent="0.45">
      <c r="I49" t="s">
        <v>20</v>
      </c>
      <c r="J49" t="s">
        <v>107</v>
      </c>
    </row>
    <row r="50" spans="9:10" x14ac:dyDescent="0.45">
      <c r="I50" t="s">
        <v>20</v>
      </c>
      <c r="J50" t="s">
        <v>108</v>
      </c>
    </row>
    <row r="51" spans="9:10" x14ac:dyDescent="0.45">
      <c r="I51" t="s">
        <v>20</v>
      </c>
      <c r="J51" t="s">
        <v>6</v>
      </c>
    </row>
    <row r="52" spans="9:10" x14ac:dyDescent="0.45">
      <c r="I52" t="s">
        <v>21</v>
      </c>
      <c r="J52" t="s">
        <v>108</v>
      </c>
    </row>
    <row r="53" spans="9:10" x14ac:dyDescent="0.45">
      <c r="I53" t="s">
        <v>21</v>
      </c>
      <c r="J53" t="s">
        <v>107</v>
      </c>
    </row>
    <row r="54" spans="9:10" x14ac:dyDescent="0.45">
      <c r="I54" t="s">
        <v>21</v>
      </c>
      <c r="J54" t="s">
        <v>6</v>
      </c>
    </row>
    <row r="55" spans="9:10" x14ac:dyDescent="0.45">
      <c r="I55" t="s">
        <v>173</v>
      </c>
      <c r="J55" t="s">
        <v>107</v>
      </c>
    </row>
    <row r="56" spans="9:10" x14ac:dyDescent="0.45">
      <c r="I56" t="s">
        <v>173</v>
      </c>
      <c r="J56" t="s">
        <v>108</v>
      </c>
    </row>
    <row r="57" spans="9:10" x14ac:dyDescent="0.45">
      <c r="I57" t="s">
        <v>173</v>
      </c>
      <c r="J57" t="s">
        <v>6</v>
      </c>
    </row>
    <row r="58" spans="9:10" x14ac:dyDescent="0.45">
      <c r="I58" t="s">
        <v>22</v>
      </c>
      <c r="J58" t="s">
        <v>108</v>
      </c>
    </row>
    <row r="59" spans="9:10" x14ac:dyDescent="0.45">
      <c r="I59" t="s">
        <v>22</v>
      </c>
      <c r="J59" t="s">
        <v>6</v>
      </c>
    </row>
    <row r="60" spans="9:10" x14ac:dyDescent="0.45">
      <c r="I60" t="s">
        <v>22</v>
      </c>
      <c r="J60" t="s">
        <v>107</v>
      </c>
    </row>
    <row r="61" spans="9:10" x14ac:dyDescent="0.45">
      <c r="I61" t="s">
        <v>23</v>
      </c>
      <c r="J61" t="s">
        <v>108</v>
      </c>
    </row>
    <row r="62" spans="9:10" x14ac:dyDescent="0.45">
      <c r="I62" t="s">
        <v>23</v>
      </c>
      <c r="J62" t="s">
        <v>107</v>
      </c>
    </row>
    <row r="63" spans="9:10" x14ac:dyDescent="0.45">
      <c r="I63" t="s">
        <v>23</v>
      </c>
      <c r="J63" t="s">
        <v>6</v>
      </c>
    </row>
    <row r="64" spans="9:10" x14ac:dyDescent="0.45">
      <c r="I64" t="s">
        <v>5</v>
      </c>
      <c r="J64" t="s">
        <v>6</v>
      </c>
    </row>
    <row r="65" spans="9:10" x14ac:dyDescent="0.45">
      <c r="I65" t="s">
        <v>5</v>
      </c>
      <c r="J65" t="s">
        <v>108</v>
      </c>
    </row>
    <row r="66" spans="9:10" x14ac:dyDescent="0.45">
      <c r="I66" t="s">
        <v>5</v>
      </c>
      <c r="J66" t="s">
        <v>107</v>
      </c>
    </row>
    <row r="67" spans="9:10" x14ac:dyDescent="0.45">
      <c r="I67" t="s">
        <v>24</v>
      </c>
      <c r="J67" t="s">
        <v>108</v>
      </c>
    </row>
    <row r="68" spans="9:10" x14ac:dyDescent="0.45">
      <c r="I68" t="s">
        <v>24</v>
      </c>
      <c r="J68" t="s">
        <v>107</v>
      </c>
    </row>
    <row r="69" spans="9:10" x14ac:dyDescent="0.45">
      <c r="I69" t="s">
        <v>24</v>
      </c>
      <c r="J69" t="s">
        <v>6</v>
      </c>
    </row>
    <row r="70" spans="9:10" x14ac:dyDescent="0.45">
      <c r="I70" t="s">
        <v>25</v>
      </c>
      <c r="J70" t="s">
        <v>6</v>
      </c>
    </row>
    <row r="71" spans="9:10" x14ac:dyDescent="0.45">
      <c r="I71" t="s">
        <v>25</v>
      </c>
      <c r="J71" t="s">
        <v>107</v>
      </c>
    </row>
    <row r="72" spans="9:10" x14ac:dyDescent="0.45">
      <c r="I72" t="s">
        <v>25</v>
      </c>
      <c r="J72" t="s">
        <v>108</v>
      </c>
    </row>
    <row r="73" spans="9:10" x14ac:dyDescent="0.45">
      <c r="I73" t="s">
        <v>26</v>
      </c>
      <c r="J73" t="s">
        <v>6</v>
      </c>
    </row>
    <row r="74" spans="9:10" x14ac:dyDescent="0.45">
      <c r="I74" t="s">
        <v>26</v>
      </c>
      <c r="J74" t="s">
        <v>107</v>
      </c>
    </row>
    <row r="75" spans="9:10" x14ac:dyDescent="0.45">
      <c r="I75" t="s">
        <v>26</v>
      </c>
      <c r="J75" t="s">
        <v>108</v>
      </c>
    </row>
    <row r="76" spans="9:10" x14ac:dyDescent="0.45">
      <c r="I76" t="s">
        <v>27</v>
      </c>
      <c r="J76" t="s">
        <v>107</v>
      </c>
    </row>
    <row r="77" spans="9:10" x14ac:dyDescent="0.45">
      <c r="I77" t="s">
        <v>27</v>
      </c>
      <c r="J77" t="s">
        <v>108</v>
      </c>
    </row>
    <row r="78" spans="9:10" x14ac:dyDescent="0.45">
      <c r="I78" t="s">
        <v>27</v>
      </c>
      <c r="J78" t="s">
        <v>6</v>
      </c>
    </row>
    <row r="79" spans="9:10" x14ac:dyDescent="0.45">
      <c r="I79" t="s">
        <v>29</v>
      </c>
      <c r="J79" t="s">
        <v>6</v>
      </c>
    </row>
    <row r="80" spans="9:10" x14ac:dyDescent="0.45">
      <c r="I80" t="s">
        <v>29</v>
      </c>
      <c r="J80" t="s">
        <v>108</v>
      </c>
    </row>
    <row r="81" spans="9:10" x14ac:dyDescent="0.45">
      <c r="I81" t="s">
        <v>29</v>
      </c>
      <c r="J81" t="s">
        <v>107</v>
      </c>
    </row>
    <row r="82" spans="9:10" x14ac:dyDescent="0.45">
      <c r="I82" t="s">
        <v>30</v>
      </c>
      <c r="J82" t="s">
        <v>6</v>
      </c>
    </row>
    <row r="83" spans="9:10" x14ac:dyDescent="0.45">
      <c r="I83" t="s">
        <v>30</v>
      </c>
      <c r="J83" t="s">
        <v>108</v>
      </c>
    </row>
    <row r="84" spans="9:10" x14ac:dyDescent="0.45">
      <c r="I84" t="s">
        <v>30</v>
      </c>
      <c r="J84" t="s">
        <v>107</v>
      </c>
    </row>
    <row r="85" spans="9:10" x14ac:dyDescent="0.45">
      <c r="I85" t="s">
        <v>31</v>
      </c>
      <c r="J85" t="s">
        <v>6</v>
      </c>
    </row>
    <row r="86" spans="9:10" x14ac:dyDescent="0.45">
      <c r="I86" t="s">
        <v>31</v>
      </c>
      <c r="J86" t="s">
        <v>107</v>
      </c>
    </row>
    <row r="87" spans="9:10" x14ac:dyDescent="0.45">
      <c r="I87" t="s">
        <v>31</v>
      </c>
      <c r="J87" t="s">
        <v>108</v>
      </c>
    </row>
    <row r="88" spans="9:10" x14ac:dyDescent="0.45">
      <c r="I88" t="s">
        <v>32</v>
      </c>
      <c r="J88" t="s">
        <v>6</v>
      </c>
    </row>
    <row r="89" spans="9:10" x14ac:dyDescent="0.45">
      <c r="I89" t="s">
        <v>32</v>
      </c>
      <c r="J89" t="s">
        <v>107</v>
      </c>
    </row>
    <row r="90" spans="9:10" x14ac:dyDescent="0.45">
      <c r="I90" t="s">
        <v>32</v>
      </c>
      <c r="J90" t="s">
        <v>108</v>
      </c>
    </row>
    <row r="91" spans="9:10" x14ac:dyDescent="0.45">
      <c r="I91" t="s">
        <v>33</v>
      </c>
      <c r="J91" t="s">
        <v>6</v>
      </c>
    </row>
    <row r="92" spans="9:10" x14ac:dyDescent="0.45">
      <c r="I92" t="s">
        <v>33</v>
      </c>
      <c r="J92" t="s">
        <v>108</v>
      </c>
    </row>
    <row r="93" spans="9:10" x14ac:dyDescent="0.45">
      <c r="I93" t="s">
        <v>33</v>
      </c>
      <c r="J93" t="s">
        <v>107</v>
      </c>
    </row>
    <row r="94" spans="9:10" x14ac:dyDescent="0.45">
      <c r="I94" t="s">
        <v>34</v>
      </c>
      <c r="J94" t="s">
        <v>107</v>
      </c>
    </row>
    <row r="95" spans="9:10" x14ac:dyDescent="0.45">
      <c r="I95" t="s">
        <v>34</v>
      </c>
      <c r="J95" t="s">
        <v>108</v>
      </c>
    </row>
    <row r="96" spans="9:10" x14ac:dyDescent="0.45">
      <c r="I96" t="s">
        <v>34</v>
      </c>
      <c r="J96" t="s">
        <v>6</v>
      </c>
    </row>
    <row r="97" spans="9:10" x14ac:dyDescent="0.45">
      <c r="I97" t="s">
        <v>35</v>
      </c>
      <c r="J97" t="s">
        <v>108</v>
      </c>
    </row>
    <row r="98" spans="9:10" x14ac:dyDescent="0.45">
      <c r="I98" t="s">
        <v>35</v>
      </c>
      <c r="J98" t="s">
        <v>6</v>
      </c>
    </row>
    <row r="99" spans="9:10" x14ac:dyDescent="0.45">
      <c r="I99" t="s">
        <v>35</v>
      </c>
      <c r="J99" t="s">
        <v>107</v>
      </c>
    </row>
    <row r="100" spans="9:10" x14ac:dyDescent="0.45">
      <c r="I100" t="s">
        <v>36</v>
      </c>
      <c r="J100" t="s">
        <v>107</v>
      </c>
    </row>
    <row r="101" spans="9:10" x14ac:dyDescent="0.45">
      <c r="I101" t="s">
        <v>36</v>
      </c>
      <c r="J101" t="s">
        <v>108</v>
      </c>
    </row>
    <row r="102" spans="9:10" x14ac:dyDescent="0.45">
      <c r="I102" t="s">
        <v>36</v>
      </c>
      <c r="J102" t="s">
        <v>6</v>
      </c>
    </row>
    <row r="103" spans="9:10" x14ac:dyDescent="0.45">
      <c r="I103" t="s">
        <v>37</v>
      </c>
      <c r="J103" t="s">
        <v>6</v>
      </c>
    </row>
    <row r="104" spans="9:10" x14ac:dyDescent="0.45">
      <c r="I104" t="s">
        <v>37</v>
      </c>
      <c r="J104" t="s">
        <v>108</v>
      </c>
    </row>
    <row r="105" spans="9:10" x14ac:dyDescent="0.45">
      <c r="I105" t="s">
        <v>37</v>
      </c>
      <c r="J105" t="s">
        <v>107</v>
      </c>
    </row>
    <row r="106" spans="9:10" x14ac:dyDescent="0.45">
      <c r="I106" t="s">
        <v>38</v>
      </c>
      <c r="J106" t="s">
        <v>6</v>
      </c>
    </row>
    <row r="107" spans="9:10" x14ac:dyDescent="0.45">
      <c r="I107" t="s">
        <v>38</v>
      </c>
      <c r="J107" t="s">
        <v>108</v>
      </c>
    </row>
    <row r="108" spans="9:10" x14ac:dyDescent="0.45">
      <c r="I108" t="s">
        <v>38</v>
      </c>
      <c r="J108" t="s">
        <v>107</v>
      </c>
    </row>
    <row r="109" spans="9:10" x14ac:dyDescent="0.45">
      <c r="I109" t="s">
        <v>39</v>
      </c>
      <c r="J109" t="s">
        <v>108</v>
      </c>
    </row>
    <row r="110" spans="9:10" x14ac:dyDescent="0.45">
      <c r="I110" t="s">
        <v>39</v>
      </c>
      <c r="J110" t="s">
        <v>107</v>
      </c>
    </row>
    <row r="111" spans="9:10" x14ac:dyDescent="0.45">
      <c r="I111" t="s">
        <v>39</v>
      </c>
      <c r="J111" t="s">
        <v>6</v>
      </c>
    </row>
    <row r="112" spans="9:10" x14ac:dyDescent="0.45">
      <c r="I112" t="s">
        <v>40</v>
      </c>
      <c r="J112" t="s">
        <v>6</v>
      </c>
    </row>
    <row r="113" spans="9:10" x14ac:dyDescent="0.45">
      <c r="I113" t="s">
        <v>40</v>
      </c>
      <c r="J113" t="s">
        <v>107</v>
      </c>
    </row>
    <row r="114" spans="9:10" x14ac:dyDescent="0.45">
      <c r="I114" t="s">
        <v>40</v>
      </c>
      <c r="J114" t="s">
        <v>108</v>
      </c>
    </row>
    <row r="115" spans="9:10" x14ac:dyDescent="0.45">
      <c r="I115" t="s">
        <v>41</v>
      </c>
      <c r="J115" t="s">
        <v>107</v>
      </c>
    </row>
    <row r="116" spans="9:10" x14ac:dyDescent="0.45">
      <c r="I116" t="s">
        <v>41</v>
      </c>
      <c r="J116" t="s">
        <v>108</v>
      </c>
    </row>
    <row r="117" spans="9:10" x14ac:dyDescent="0.45">
      <c r="I117" t="s">
        <v>41</v>
      </c>
      <c r="J117" t="s">
        <v>6</v>
      </c>
    </row>
    <row r="118" spans="9:10" x14ac:dyDescent="0.45">
      <c r="I118" t="s">
        <v>44</v>
      </c>
      <c r="J118" t="s">
        <v>108</v>
      </c>
    </row>
    <row r="119" spans="9:10" x14ac:dyDescent="0.45">
      <c r="I119" t="s">
        <v>44</v>
      </c>
      <c r="J119" t="s">
        <v>107</v>
      </c>
    </row>
    <row r="120" spans="9:10" x14ac:dyDescent="0.45">
      <c r="I120" t="s">
        <v>44</v>
      </c>
      <c r="J120" t="s">
        <v>6</v>
      </c>
    </row>
    <row r="121" spans="9:10" x14ac:dyDescent="0.45">
      <c r="I121" t="s">
        <v>45</v>
      </c>
      <c r="J121" t="s">
        <v>108</v>
      </c>
    </row>
    <row r="122" spans="9:10" x14ac:dyDescent="0.45">
      <c r="I122" t="s">
        <v>45</v>
      </c>
      <c r="J122" t="s">
        <v>107</v>
      </c>
    </row>
    <row r="123" spans="9:10" x14ac:dyDescent="0.45">
      <c r="I123" t="s">
        <v>45</v>
      </c>
      <c r="J123" t="s">
        <v>6</v>
      </c>
    </row>
    <row r="124" spans="9:10" x14ac:dyDescent="0.45">
      <c r="I124" t="s">
        <v>46</v>
      </c>
      <c r="J124" t="s">
        <v>6</v>
      </c>
    </row>
    <row r="125" spans="9:10" x14ac:dyDescent="0.45">
      <c r="I125" t="s">
        <v>46</v>
      </c>
      <c r="J125" t="s">
        <v>108</v>
      </c>
    </row>
    <row r="126" spans="9:10" x14ac:dyDescent="0.45">
      <c r="I126" t="s">
        <v>46</v>
      </c>
      <c r="J126" t="s">
        <v>107</v>
      </c>
    </row>
    <row r="127" spans="9:10" x14ac:dyDescent="0.45">
      <c r="I127" t="s">
        <v>47</v>
      </c>
      <c r="J127" t="s">
        <v>108</v>
      </c>
    </row>
    <row r="128" spans="9:10" x14ac:dyDescent="0.45">
      <c r="I128" t="s">
        <v>47</v>
      </c>
      <c r="J128" t="s">
        <v>107</v>
      </c>
    </row>
    <row r="129" spans="9:10" x14ac:dyDescent="0.45">
      <c r="I129" t="s">
        <v>47</v>
      </c>
      <c r="J129" t="s">
        <v>6</v>
      </c>
    </row>
    <row r="130" spans="9:10" x14ac:dyDescent="0.45">
      <c r="I130" t="s">
        <v>48</v>
      </c>
      <c r="J130" t="s">
        <v>6</v>
      </c>
    </row>
    <row r="131" spans="9:10" x14ac:dyDescent="0.45">
      <c r="I131" t="s">
        <v>48</v>
      </c>
      <c r="J131" t="s">
        <v>108</v>
      </c>
    </row>
    <row r="132" spans="9:10" x14ac:dyDescent="0.45">
      <c r="I132" t="s">
        <v>48</v>
      </c>
      <c r="J132" t="s">
        <v>107</v>
      </c>
    </row>
    <row r="133" spans="9:10" x14ac:dyDescent="0.45">
      <c r="I133" t="s">
        <v>49</v>
      </c>
      <c r="J133" t="s">
        <v>107</v>
      </c>
    </row>
    <row r="134" spans="9:10" x14ac:dyDescent="0.45">
      <c r="I134" t="s">
        <v>49</v>
      </c>
      <c r="J134" t="s">
        <v>108</v>
      </c>
    </row>
    <row r="135" spans="9:10" x14ac:dyDescent="0.45">
      <c r="I135" t="s">
        <v>49</v>
      </c>
      <c r="J135" t="s">
        <v>6</v>
      </c>
    </row>
    <row r="136" spans="9:10" x14ac:dyDescent="0.45">
      <c r="I136" t="s">
        <v>50</v>
      </c>
      <c r="J136" t="s">
        <v>6</v>
      </c>
    </row>
    <row r="137" spans="9:10" x14ac:dyDescent="0.45">
      <c r="I137" t="s">
        <v>50</v>
      </c>
      <c r="J137" t="s">
        <v>107</v>
      </c>
    </row>
    <row r="138" spans="9:10" x14ac:dyDescent="0.45">
      <c r="I138" t="s">
        <v>50</v>
      </c>
      <c r="J138" t="s">
        <v>108</v>
      </c>
    </row>
    <row r="139" spans="9:10" x14ac:dyDescent="0.45">
      <c r="I139" t="s">
        <v>43</v>
      </c>
      <c r="J139" t="s">
        <v>108</v>
      </c>
    </row>
    <row r="140" spans="9:10" x14ac:dyDescent="0.45">
      <c r="I140" t="s">
        <v>43</v>
      </c>
      <c r="J140" t="s">
        <v>6</v>
      </c>
    </row>
    <row r="141" spans="9:10" x14ac:dyDescent="0.45">
      <c r="I141" t="s">
        <v>43</v>
      </c>
      <c r="J141" t="s">
        <v>107</v>
      </c>
    </row>
    <row r="142" spans="9:10" x14ac:dyDescent="0.45">
      <c r="I142" t="s">
        <v>148</v>
      </c>
      <c r="J142" t="s">
        <v>6</v>
      </c>
    </row>
    <row r="143" spans="9:10" x14ac:dyDescent="0.45">
      <c r="I143" t="s">
        <v>148</v>
      </c>
      <c r="J143" t="s">
        <v>107</v>
      </c>
    </row>
    <row r="144" spans="9:10" x14ac:dyDescent="0.45">
      <c r="I144" t="s">
        <v>148</v>
      </c>
      <c r="J144" t="s">
        <v>108</v>
      </c>
    </row>
    <row r="145" spans="9:10" x14ac:dyDescent="0.45">
      <c r="I145" t="s">
        <v>51</v>
      </c>
      <c r="J145" t="s">
        <v>107</v>
      </c>
    </row>
    <row r="146" spans="9:10" x14ac:dyDescent="0.45">
      <c r="I146" t="s">
        <v>51</v>
      </c>
      <c r="J146" t="s">
        <v>108</v>
      </c>
    </row>
    <row r="147" spans="9:10" x14ac:dyDescent="0.45">
      <c r="I147" t="s">
        <v>51</v>
      </c>
      <c r="J147" t="s">
        <v>6</v>
      </c>
    </row>
    <row r="148" spans="9:10" x14ac:dyDescent="0.45">
      <c r="I148" t="s">
        <v>52</v>
      </c>
      <c r="J148" t="s">
        <v>107</v>
      </c>
    </row>
    <row r="149" spans="9:10" x14ac:dyDescent="0.45">
      <c r="I149" t="s">
        <v>52</v>
      </c>
      <c r="J149" t="s">
        <v>6</v>
      </c>
    </row>
    <row r="150" spans="9:10" x14ac:dyDescent="0.45">
      <c r="I150" t="s">
        <v>52</v>
      </c>
      <c r="J150" t="s">
        <v>108</v>
      </c>
    </row>
    <row r="151" spans="9:10" x14ac:dyDescent="0.45">
      <c r="I151" t="s">
        <v>53</v>
      </c>
      <c r="J151" t="s">
        <v>6</v>
      </c>
    </row>
    <row r="152" spans="9:10" x14ac:dyDescent="0.45">
      <c r="I152" t="s">
        <v>53</v>
      </c>
      <c r="J152" t="s">
        <v>107</v>
      </c>
    </row>
    <row r="153" spans="9:10" x14ac:dyDescent="0.45">
      <c r="I153" t="s">
        <v>53</v>
      </c>
      <c r="J153" t="s">
        <v>108</v>
      </c>
    </row>
    <row r="154" spans="9:10" x14ac:dyDescent="0.45">
      <c r="I154" t="s">
        <v>54</v>
      </c>
      <c r="J154" t="s">
        <v>108</v>
      </c>
    </row>
    <row r="155" spans="9:10" x14ac:dyDescent="0.45">
      <c r="I155" t="s">
        <v>54</v>
      </c>
      <c r="J155" t="s">
        <v>107</v>
      </c>
    </row>
    <row r="156" spans="9:10" x14ac:dyDescent="0.45">
      <c r="I156" t="s">
        <v>54</v>
      </c>
      <c r="J156" t="s">
        <v>6</v>
      </c>
    </row>
    <row r="157" spans="9:10" x14ac:dyDescent="0.45">
      <c r="I157" t="s">
        <v>55</v>
      </c>
      <c r="J157" t="s">
        <v>108</v>
      </c>
    </row>
    <row r="158" spans="9:10" x14ac:dyDescent="0.45">
      <c r="I158" t="s">
        <v>55</v>
      </c>
      <c r="J158" t="s">
        <v>6</v>
      </c>
    </row>
    <row r="159" spans="9:10" x14ac:dyDescent="0.45">
      <c r="I159" t="s">
        <v>55</v>
      </c>
      <c r="J159" t="s">
        <v>107</v>
      </c>
    </row>
    <row r="160" spans="9:10" x14ac:dyDescent="0.45">
      <c r="I160" t="s">
        <v>56</v>
      </c>
      <c r="J160" t="s">
        <v>6</v>
      </c>
    </row>
    <row r="161" spans="9:10" x14ac:dyDescent="0.45">
      <c r="I161" t="s">
        <v>56</v>
      </c>
      <c r="J161" t="s">
        <v>108</v>
      </c>
    </row>
    <row r="162" spans="9:10" x14ac:dyDescent="0.45">
      <c r="I162" t="s">
        <v>56</v>
      </c>
      <c r="J162" t="s">
        <v>107</v>
      </c>
    </row>
    <row r="163" spans="9:10" x14ac:dyDescent="0.45">
      <c r="I163" t="s">
        <v>57</v>
      </c>
      <c r="J163" t="s">
        <v>6</v>
      </c>
    </row>
    <row r="164" spans="9:10" x14ac:dyDescent="0.45">
      <c r="I164" t="s">
        <v>57</v>
      </c>
      <c r="J164" t="s">
        <v>108</v>
      </c>
    </row>
    <row r="165" spans="9:10" x14ac:dyDescent="0.45">
      <c r="I165" t="s">
        <v>57</v>
      </c>
      <c r="J165" t="s">
        <v>107</v>
      </c>
    </row>
    <row r="166" spans="9:10" x14ac:dyDescent="0.45">
      <c r="I166" t="s">
        <v>58</v>
      </c>
      <c r="J166" t="s">
        <v>108</v>
      </c>
    </row>
    <row r="167" spans="9:10" x14ac:dyDescent="0.45">
      <c r="I167" t="s">
        <v>58</v>
      </c>
      <c r="J167" t="s">
        <v>6</v>
      </c>
    </row>
    <row r="168" spans="9:10" x14ac:dyDescent="0.45">
      <c r="I168" t="s">
        <v>58</v>
      </c>
      <c r="J168" t="s">
        <v>107</v>
      </c>
    </row>
    <row r="169" spans="9:10" x14ac:dyDescent="0.45">
      <c r="I169" t="s">
        <v>59</v>
      </c>
      <c r="J169" t="s">
        <v>108</v>
      </c>
    </row>
    <row r="170" spans="9:10" x14ac:dyDescent="0.45">
      <c r="I170" t="s">
        <v>59</v>
      </c>
      <c r="J170" t="s">
        <v>107</v>
      </c>
    </row>
    <row r="171" spans="9:10" x14ac:dyDescent="0.45">
      <c r="I171" t="s">
        <v>59</v>
      </c>
      <c r="J171" t="s">
        <v>6</v>
      </c>
    </row>
    <row r="172" spans="9:10" x14ac:dyDescent="0.45">
      <c r="I172" t="s">
        <v>60</v>
      </c>
      <c r="J172" t="s">
        <v>107</v>
      </c>
    </row>
    <row r="173" spans="9:10" x14ac:dyDescent="0.45">
      <c r="I173" t="s">
        <v>60</v>
      </c>
      <c r="J173" t="s">
        <v>6</v>
      </c>
    </row>
    <row r="174" spans="9:10" x14ac:dyDescent="0.45">
      <c r="I174" t="s">
        <v>60</v>
      </c>
      <c r="J174" t="s">
        <v>108</v>
      </c>
    </row>
    <row r="175" spans="9:10" x14ac:dyDescent="0.45">
      <c r="I175" t="s">
        <v>61</v>
      </c>
      <c r="J175" t="s">
        <v>6</v>
      </c>
    </row>
    <row r="176" spans="9:10" x14ac:dyDescent="0.45">
      <c r="I176" t="s">
        <v>61</v>
      </c>
      <c r="J176" t="s">
        <v>108</v>
      </c>
    </row>
    <row r="177" spans="9:10" x14ac:dyDescent="0.45">
      <c r="I177" t="s">
        <v>61</v>
      </c>
      <c r="J177" t="s">
        <v>107</v>
      </c>
    </row>
    <row r="178" spans="9:10" x14ac:dyDescent="0.45">
      <c r="I178" t="s">
        <v>62</v>
      </c>
      <c r="J178" t="s">
        <v>6</v>
      </c>
    </row>
    <row r="179" spans="9:10" x14ac:dyDescent="0.45">
      <c r="I179" t="s">
        <v>62</v>
      </c>
      <c r="J179" t="s">
        <v>108</v>
      </c>
    </row>
    <row r="180" spans="9:10" x14ac:dyDescent="0.45">
      <c r="I180" t="s">
        <v>62</v>
      </c>
      <c r="J180" t="s">
        <v>107</v>
      </c>
    </row>
    <row r="181" spans="9:10" x14ac:dyDescent="0.45">
      <c r="I181" t="s">
        <v>63</v>
      </c>
      <c r="J181" t="s">
        <v>108</v>
      </c>
    </row>
    <row r="182" spans="9:10" x14ac:dyDescent="0.45">
      <c r="I182" t="s">
        <v>63</v>
      </c>
      <c r="J182" t="s">
        <v>6</v>
      </c>
    </row>
    <row r="183" spans="9:10" x14ac:dyDescent="0.45">
      <c r="I183" t="s">
        <v>63</v>
      </c>
      <c r="J183" t="s">
        <v>107</v>
      </c>
    </row>
    <row r="184" spans="9:10" x14ac:dyDescent="0.45">
      <c r="I184" t="s">
        <v>64</v>
      </c>
      <c r="J184" t="s">
        <v>108</v>
      </c>
    </row>
    <row r="185" spans="9:10" x14ac:dyDescent="0.45">
      <c r="I185" t="s">
        <v>64</v>
      </c>
      <c r="J185" t="s">
        <v>107</v>
      </c>
    </row>
    <row r="186" spans="9:10" x14ac:dyDescent="0.45">
      <c r="I186" t="s">
        <v>64</v>
      </c>
      <c r="J186" t="s">
        <v>6</v>
      </c>
    </row>
    <row r="187" spans="9:10" x14ac:dyDescent="0.45">
      <c r="I187" t="s">
        <v>65</v>
      </c>
      <c r="J187" t="s">
        <v>6</v>
      </c>
    </row>
    <row r="188" spans="9:10" x14ac:dyDescent="0.45">
      <c r="I188" t="s">
        <v>65</v>
      </c>
      <c r="J188" t="s">
        <v>108</v>
      </c>
    </row>
    <row r="189" spans="9:10" x14ac:dyDescent="0.45">
      <c r="I189" t="s">
        <v>65</v>
      </c>
      <c r="J189" t="s">
        <v>107</v>
      </c>
    </row>
    <row r="190" spans="9:10" x14ac:dyDescent="0.45">
      <c r="I190" t="s">
        <v>66</v>
      </c>
      <c r="J190" t="s">
        <v>107</v>
      </c>
    </row>
    <row r="191" spans="9:10" x14ac:dyDescent="0.45">
      <c r="I191" t="s">
        <v>66</v>
      </c>
      <c r="J191" t="s">
        <v>6</v>
      </c>
    </row>
    <row r="192" spans="9:10" x14ac:dyDescent="0.45">
      <c r="I192" t="s">
        <v>66</v>
      </c>
      <c r="J192" t="s">
        <v>108</v>
      </c>
    </row>
    <row r="193" spans="9:10" x14ac:dyDescent="0.45">
      <c r="I193" t="s">
        <v>67</v>
      </c>
      <c r="J193" t="s">
        <v>107</v>
      </c>
    </row>
    <row r="194" spans="9:10" x14ac:dyDescent="0.45">
      <c r="I194" t="s">
        <v>67</v>
      </c>
      <c r="J194" t="s">
        <v>6</v>
      </c>
    </row>
    <row r="195" spans="9:10" x14ac:dyDescent="0.45">
      <c r="I195" t="s">
        <v>67</v>
      </c>
      <c r="J195" t="s">
        <v>108</v>
      </c>
    </row>
    <row r="196" spans="9:10" x14ac:dyDescent="0.45">
      <c r="I196" t="s">
        <v>68</v>
      </c>
      <c r="J196" t="s">
        <v>108</v>
      </c>
    </row>
    <row r="197" spans="9:10" x14ac:dyDescent="0.45">
      <c r="I197" t="s">
        <v>68</v>
      </c>
      <c r="J197" t="s">
        <v>107</v>
      </c>
    </row>
    <row r="198" spans="9:10" x14ac:dyDescent="0.45">
      <c r="I198" t="s">
        <v>68</v>
      </c>
      <c r="J198" t="s">
        <v>6</v>
      </c>
    </row>
    <row r="199" spans="9:10" x14ac:dyDescent="0.45">
      <c r="I199" t="s">
        <v>69</v>
      </c>
      <c r="J199" t="s">
        <v>108</v>
      </c>
    </row>
    <row r="200" spans="9:10" x14ac:dyDescent="0.45">
      <c r="I200" t="s">
        <v>69</v>
      </c>
      <c r="J200" t="s">
        <v>107</v>
      </c>
    </row>
    <row r="201" spans="9:10" x14ac:dyDescent="0.45">
      <c r="I201" t="s">
        <v>69</v>
      </c>
      <c r="J201" t="s">
        <v>6</v>
      </c>
    </row>
    <row r="202" spans="9:10" x14ac:dyDescent="0.45">
      <c r="I202" t="s">
        <v>70</v>
      </c>
      <c r="J202" t="s">
        <v>107</v>
      </c>
    </row>
    <row r="203" spans="9:10" x14ac:dyDescent="0.45">
      <c r="I203" t="s">
        <v>70</v>
      </c>
      <c r="J203" t="s">
        <v>108</v>
      </c>
    </row>
    <row r="204" spans="9:10" x14ac:dyDescent="0.45">
      <c r="I204" t="s">
        <v>70</v>
      </c>
      <c r="J204" t="s">
        <v>6</v>
      </c>
    </row>
    <row r="205" spans="9:10" x14ac:dyDescent="0.45">
      <c r="I205" t="s">
        <v>71</v>
      </c>
      <c r="J205" t="s">
        <v>107</v>
      </c>
    </row>
    <row r="206" spans="9:10" x14ac:dyDescent="0.45">
      <c r="I206" t="s">
        <v>71</v>
      </c>
      <c r="J206" t="s">
        <v>6</v>
      </c>
    </row>
    <row r="207" spans="9:10" x14ac:dyDescent="0.45">
      <c r="I207" t="s">
        <v>71</v>
      </c>
      <c r="J207" t="s">
        <v>108</v>
      </c>
    </row>
    <row r="208" spans="9:10" x14ac:dyDescent="0.45">
      <c r="I208" t="s">
        <v>72</v>
      </c>
      <c r="J208" t="s">
        <v>6</v>
      </c>
    </row>
    <row r="209" spans="9:10" x14ac:dyDescent="0.45">
      <c r="I209" t="s">
        <v>72</v>
      </c>
      <c r="J209" t="s">
        <v>108</v>
      </c>
    </row>
    <row r="210" spans="9:10" x14ac:dyDescent="0.45">
      <c r="I210" t="s">
        <v>72</v>
      </c>
      <c r="J210" t="s">
        <v>107</v>
      </c>
    </row>
    <row r="211" spans="9:10" x14ac:dyDescent="0.45">
      <c r="I211" t="s">
        <v>73</v>
      </c>
      <c r="J211" t="s">
        <v>108</v>
      </c>
    </row>
    <row r="212" spans="9:10" x14ac:dyDescent="0.45">
      <c r="I212" t="s">
        <v>73</v>
      </c>
      <c r="J212" t="s">
        <v>6</v>
      </c>
    </row>
    <row r="213" spans="9:10" x14ac:dyDescent="0.45">
      <c r="I213" t="s">
        <v>73</v>
      </c>
      <c r="J213" t="s">
        <v>107</v>
      </c>
    </row>
    <row r="214" spans="9:10" x14ac:dyDescent="0.45">
      <c r="I214" t="s">
        <v>74</v>
      </c>
      <c r="J214" t="s">
        <v>107</v>
      </c>
    </row>
    <row r="215" spans="9:10" x14ac:dyDescent="0.45">
      <c r="I215" t="s">
        <v>74</v>
      </c>
      <c r="J215" t="s">
        <v>108</v>
      </c>
    </row>
    <row r="216" spans="9:10" x14ac:dyDescent="0.45">
      <c r="I216" t="s">
        <v>74</v>
      </c>
      <c r="J216" t="s">
        <v>6</v>
      </c>
    </row>
    <row r="217" spans="9:10" x14ac:dyDescent="0.45">
      <c r="I217" t="s">
        <v>75</v>
      </c>
      <c r="J217" t="s">
        <v>107</v>
      </c>
    </row>
    <row r="218" spans="9:10" x14ac:dyDescent="0.45">
      <c r="I218" t="s">
        <v>75</v>
      </c>
      <c r="J218" t="s">
        <v>6</v>
      </c>
    </row>
    <row r="219" spans="9:10" x14ac:dyDescent="0.45">
      <c r="I219" t="s">
        <v>75</v>
      </c>
      <c r="J219" t="s">
        <v>108</v>
      </c>
    </row>
    <row r="220" spans="9:10" x14ac:dyDescent="0.45">
      <c r="I220" t="s">
        <v>76</v>
      </c>
      <c r="J220" t="s">
        <v>6</v>
      </c>
    </row>
    <row r="221" spans="9:10" x14ac:dyDescent="0.45">
      <c r="I221" t="s">
        <v>76</v>
      </c>
      <c r="J221" t="s">
        <v>108</v>
      </c>
    </row>
    <row r="222" spans="9:10" x14ac:dyDescent="0.45">
      <c r="I222" t="s">
        <v>76</v>
      </c>
      <c r="J222" t="s">
        <v>107</v>
      </c>
    </row>
    <row r="223" spans="9:10" x14ac:dyDescent="0.45">
      <c r="I223" t="s">
        <v>77</v>
      </c>
      <c r="J223" t="s">
        <v>108</v>
      </c>
    </row>
    <row r="224" spans="9:10" x14ac:dyDescent="0.45">
      <c r="I224" t="s">
        <v>77</v>
      </c>
      <c r="J224" t="s">
        <v>107</v>
      </c>
    </row>
    <row r="225" spans="9:10" x14ac:dyDescent="0.45">
      <c r="I225" t="s">
        <v>77</v>
      </c>
      <c r="J225" t="s">
        <v>6</v>
      </c>
    </row>
    <row r="226" spans="9:10" x14ac:dyDescent="0.45">
      <c r="I226" t="s">
        <v>78</v>
      </c>
      <c r="J226" t="s">
        <v>6</v>
      </c>
    </row>
    <row r="227" spans="9:10" x14ac:dyDescent="0.45">
      <c r="I227" t="s">
        <v>78</v>
      </c>
      <c r="J227" t="s">
        <v>107</v>
      </c>
    </row>
    <row r="228" spans="9:10" x14ac:dyDescent="0.45">
      <c r="I228" t="s">
        <v>78</v>
      </c>
      <c r="J228" t="s">
        <v>108</v>
      </c>
    </row>
    <row r="229" spans="9:10" x14ac:dyDescent="0.45">
      <c r="I229" t="s">
        <v>179</v>
      </c>
      <c r="J229" t="s">
        <v>6</v>
      </c>
    </row>
    <row r="230" spans="9:10" x14ac:dyDescent="0.45">
      <c r="I230" t="s">
        <v>179</v>
      </c>
      <c r="J230" t="s">
        <v>108</v>
      </c>
    </row>
    <row r="231" spans="9:10" x14ac:dyDescent="0.45">
      <c r="I231" t="s">
        <v>179</v>
      </c>
      <c r="J231" t="s">
        <v>107</v>
      </c>
    </row>
    <row r="232" spans="9:10" x14ac:dyDescent="0.45">
      <c r="I232" t="s">
        <v>79</v>
      </c>
      <c r="J232" t="s">
        <v>107</v>
      </c>
    </row>
    <row r="233" spans="9:10" x14ac:dyDescent="0.45">
      <c r="I233" t="s">
        <v>79</v>
      </c>
      <c r="J233" t="s">
        <v>6</v>
      </c>
    </row>
    <row r="234" spans="9:10" x14ac:dyDescent="0.45">
      <c r="I234" t="s">
        <v>79</v>
      </c>
      <c r="J234" t="s">
        <v>108</v>
      </c>
    </row>
    <row r="235" spans="9:10" x14ac:dyDescent="0.45">
      <c r="I235" t="s">
        <v>80</v>
      </c>
      <c r="J235" t="s">
        <v>107</v>
      </c>
    </row>
    <row r="236" spans="9:10" x14ac:dyDescent="0.45">
      <c r="I236" t="s">
        <v>80</v>
      </c>
      <c r="J236" t="s">
        <v>108</v>
      </c>
    </row>
    <row r="237" spans="9:10" x14ac:dyDescent="0.45">
      <c r="I237" t="s">
        <v>80</v>
      </c>
      <c r="J237" t="s">
        <v>6</v>
      </c>
    </row>
    <row r="238" spans="9:10" x14ac:dyDescent="0.45">
      <c r="I238" t="s">
        <v>81</v>
      </c>
      <c r="J238" t="s">
        <v>108</v>
      </c>
    </row>
    <row r="239" spans="9:10" x14ac:dyDescent="0.45">
      <c r="I239" t="s">
        <v>81</v>
      </c>
      <c r="J239" t="s">
        <v>6</v>
      </c>
    </row>
    <row r="240" spans="9:10" x14ac:dyDescent="0.45">
      <c r="I240" t="s">
        <v>81</v>
      </c>
      <c r="J240" t="s">
        <v>107</v>
      </c>
    </row>
    <row r="241" spans="9:10" x14ac:dyDescent="0.45">
      <c r="I241" t="s">
        <v>180</v>
      </c>
      <c r="J241" t="s">
        <v>107</v>
      </c>
    </row>
    <row r="242" spans="9:10" x14ac:dyDescent="0.45">
      <c r="I242" t="s">
        <v>180</v>
      </c>
      <c r="J242" t="s">
        <v>108</v>
      </c>
    </row>
    <row r="243" spans="9:10" x14ac:dyDescent="0.45">
      <c r="I243" t="s">
        <v>180</v>
      </c>
      <c r="J243" t="s">
        <v>6</v>
      </c>
    </row>
    <row r="244" spans="9:10" x14ac:dyDescent="0.45">
      <c r="I244" t="s">
        <v>83</v>
      </c>
      <c r="J244" t="s">
        <v>6</v>
      </c>
    </row>
    <row r="245" spans="9:10" x14ac:dyDescent="0.45">
      <c r="I245" t="s">
        <v>83</v>
      </c>
      <c r="J245" t="s">
        <v>108</v>
      </c>
    </row>
    <row r="246" spans="9:10" x14ac:dyDescent="0.45">
      <c r="I246" t="s">
        <v>83</v>
      </c>
      <c r="J246" t="s">
        <v>107</v>
      </c>
    </row>
    <row r="247" spans="9:10" x14ac:dyDescent="0.45">
      <c r="I247" t="s">
        <v>84</v>
      </c>
      <c r="J247" t="s">
        <v>6</v>
      </c>
    </row>
    <row r="248" spans="9:10" x14ac:dyDescent="0.45">
      <c r="I248" t="s">
        <v>84</v>
      </c>
      <c r="J248" t="s">
        <v>107</v>
      </c>
    </row>
    <row r="249" spans="9:10" x14ac:dyDescent="0.45">
      <c r="I249" t="s">
        <v>84</v>
      </c>
      <c r="J249" t="s">
        <v>108</v>
      </c>
    </row>
    <row r="250" spans="9:10" x14ac:dyDescent="0.45">
      <c r="I250" t="s">
        <v>85</v>
      </c>
      <c r="J250" t="s">
        <v>107</v>
      </c>
    </row>
    <row r="251" spans="9:10" x14ac:dyDescent="0.45">
      <c r="I251" t="s">
        <v>85</v>
      </c>
      <c r="J251" t="s">
        <v>6</v>
      </c>
    </row>
    <row r="252" spans="9:10" x14ac:dyDescent="0.45">
      <c r="I252" t="s">
        <v>85</v>
      </c>
      <c r="J252" t="s">
        <v>108</v>
      </c>
    </row>
    <row r="253" spans="9:10" x14ac:dyDescent="0.45">
      <c r="I253" t="s">
        <v>86</v>
      </c>
      <c r="J253" t="s">
        <v>6</v>
      </c>
    </row>
    <row r="254" spans="9:10" x14ac:dyDescent="0.45">
      <c r="I254" t="s">
        <v>86</v>
      </c>
      <c r="J254" t="s">
        <v>107</v>
      </c>
    </row>
    <row r="255" spans="9:10" x14ac:dyDescent="0.45">
      <c r="I255" t="s">
        <v>86</v>
      </c>
      <c r="J255" t="s">
        <v>108</v>
      </c>
    </row>
    <row r="256" spans="9:10" x14ac:dyDescent="0.45">
      <c r="I256" t="s">
        <v>87</v>
      </c>
      <c r="J256" t="s">
        <v>107</v>
      </c>
    </row>
    <row r="257" spans="9:10" x14ac:dyDescent="0.45">
      <c r="I257" t="s">
        <v>87</v>
      </c>
      <c r="J257" t="s">
        <v>108</v>
      </c>
    </row>
    <row r="258" spans="9:10" x14ac:dyDescent="0.45">
      <c r="I258" t="s">
        <v>87</v>
      </c>
      <c r="J258" t="s">
        <v>6</v>
      </c>
    </row>
    <row r="259" spans="9:10" x14ac:dyDescent="0.45">
      <c r="I259" t="s">
        <v>88</v>
      </c>
      <c r="J259" t="s">
        <v>6</v>
      </c>
    </row>
    <row r="260" spans="9:10" x14ac:dyDescent="0.45">
      <c r="I260" t="s">
        <v>88</v>
      </c>
      <c r="J260" t="s">
        <v>107</v>
      </c>
    </row>
    <row r="261" spans="9:10" x14ac:dyDescent="0.45">
      <c r="I261" t="s">
        <v>88</v>
      </c>
      <c r="J261" t="s">
        <v>108</v>
      </c>
    </row>
    <row r="262" spans="9:10" x14ac:dyDescent="0.45">
      <c r="I262" t="s">
        <v>89</v>
      </c>
      <c r="J262" t="s">
        <v>108</v>
      </c>
    </row>
    <row r="263" spans="9:10" x14ac:dyDescent="0.45">
      <c r="I263" t="s">
        <v>89</v>
      </c>
      <c r="J263" t="s">
        <v>6</v>
      </c>
    </row>
    <row r="264" spans="9:10" x14ac:dyDescent="0.45">
      <c r="I264" t="s">
        <v>89</v>
      </c>
      <c r="J264" t="s">
        <v>107</v>
      </c>
    </row>
    <row r="265" spans="9:10" x14ac:dyDescent="0.45">
      <c r="I265" t="s">
        <v>90</v>
      </c>
      <c r="J265" t="s">
        <v>108</v>
      </c>
    </row>
    <row r="266" spans="9:10" x14ac:dyDescent="0.45">
      <c r="I266" t="s">
        <v>90</v>
      </c>
      <c r="J266" t="s">
        <v>107</v>
      </c>
    </row>
    <row r="267" spans="9:10" x14ac:dyDescent="0.45">
      <c r="I267" t="s">
        <v>90</v>
      </c>
      <c r="J267" t="s">
        <v>6</v>
      </c>
    </row>
    <row r="268" spans="9:10" x14ac:dyDescent="0.45">
      <c r="I268" t="s">
        <v>91</v>
      </c>
      <c r="J268" t="s">
        <v>6</v>
      </c>
    </row>
    <row r="269" spans="9:10" x14ac:dyDescent="0.45">
      <c r="I269" t="s">
        <v>91</v>
      </c>
      <c r="J269" t="s">
        <v>108</v>
      </c>
    </row>
    <row r="270" spans="9:10" x14ac:dyDescent="0.45">
      <c r="I270" t="s">
        <v>91</v>
      </c>
      <c r="J270" t="s">
        <v>107</v>
      </c>
    </row>
    <row r="271" spans="9:10" x14ac:dyDescent="0.45">
      <c r="I271" t="s">
        <v>92</v>
      </c>
      <c r="J271" t="s">
        <v>107</v>
      </c>
    </row>
    <row r="272" spans="9:10" x14ac:dyDescent="0.45">
      <c r="I272" t="s">
        <v>92</v>
      </c>
      <c r="J272" t="s">
        <v>6</v>
      </c>
    </row>
    <row r="273" spans="9:10" x14ac:dyDescent="0.45">
      <c r="I273" t="s">
        <v>92</v>
      </c>
      <c r="J273" t="s">
        <v>108</v>
      </c>
    </row>
    <row r="274" spans="9:10" x14ac:dyDescent="0.45">
      <c r="I274" t="s">
        <v>93</v>
      </c>
      <c r="J274" t="s">
        <v>6</v>
      </c>
    </row>
    <row r="275" spans="9:10" x14ac:dyDescent="0.45">
      <c r="I275" t="s">
        <v>93</v>
      </c>
      <c r="J275" t="s">
        <v>108</v>
      </c>
    </row>
    <row r="276" spans="9:10" x14ac:dyDescent="0.45">
      <c r="I276" t="s">
        <v>93</v>
      </c>
      <c r="J276" t="s">
        <v>107</v>
      </c>
    </row>
    <row r="277" spans="9:10" x14ac:dyDescent="0.45">
      <c r="I277" t="s">
        <v>94</v>
      </c>
      <c r="J277" t="s">
        <v>108</v>
      </c>
    </row>
    <row r="278" spans="9:10" x14ac:dyDescent="0.45">
      <c r="I278" t="s">
        <v>94</v>
      </c>
      <c r="J278" t="s">
        <v>107</v>
      </c>
    </row>
    <row r="279" spans="9:10" x14ac:dyDescent="0.45">
      <c r="I279" t="s">
        <v>94</v>
      </c>
      <c r="J279" t="s">
        <v>6</v>
      </c>
    </row>
    <row r="280" spans="9:10" x14ac:dyDescent="0.45">
      <c r="I280" t="s">
        <v>95</v>
      </c>
      <c r="J280" t="s">
        <v>107</v>
      </c>
    </row>
    <row r="281" spans="9:10" x14ac:dyDescent="0.45">
      <c r="I281" t="s">
        <v>95</v>
      </c>
      <c r="J281" t="s">
        <v>108</v>
      </c>
    </row>
    <row r="282" spans="9:10" x14ac:dyDescent="0.45">
      <c r="I282" t="s">
        <v>95</v>
      </c>
      <c r="J282" t="s">
        <v>6</v>
      </c>
    </row>
    <row r="283" spans="9:10" x14ac:dyDescent="0.45">
      <c r="I283" t="s">
        <v>96</v>
      </c>
      <c r="J283" t="s">
        <v>107</v>
      </c>
    </row>
    <row r="284" spans="9:10" x14ac:dyDescent="0.45">
      <c r="I284" t="s">
        <v>96</v>
      </c>
      <c r="J284" t="s">
        <v>6</v>
      </c>
    </row>
    <row r="285" spans="9:10" x14ac:dyDescent="0.45">
      <c r="I285" t="s">
        <v>96</v>
      </c>
      <c r="J285" t="s">
        <v>108</v>
      </c>
    </row>
    <row r="286" spans="9:10" x14ac:dyDescent="0.45">
      <c r="I286" t="s">
        <v>97</v>
      </c>
      <c r="J286" t="s">
        <v>107</v>
      </c>
    </row>
    <row r="287" spans="9:10" x14ac:dyDescent="0.45">
      <c r="I287" t="s">
        <v>97</v>
      </c>
      <c r="J287" t="s">
        <v>108</v>
      </c>
    </row>
    <row r="288" spans="9:10" x14ac:dyDescent="0.45">
      <c r="I288" t="s">
        <v>97</v>
      </c>
      <c r="J288" t="s">
        <v>6</v>
      </c>
    </row>
    <row r="289" spans="9:10" x14ac:dyDescent="0.45">
      <c r="I289" t="s">
        <v>98</v>
      </c>
      <c r="J289" t="s">
        <v>6</v>
      </c>
    </row>
    <row r="290" spans="9:10" x14ac:dyDescent="0.45">
      <c r="I290" t="s">
        <v>98</v>
      </c>
      <c r="J290" t="s">
        <v>107</v>
      </c>
    </row>
    <row r="291" spans="9:10" x14ac:dyDescent="0.45">
      <c r="I291" t="s">
        <v>98</v>
      </c>
      <c r="J291" t="s">
        <v>108</v>
      </c>
    </row>
    <row r="292" spans="9:10" x14ac:dyDescent="0.45">
      <c r="I292" t="s">
        <v>99</v>
      </c>
      <c r="J292" t="s">
        <v>107</v>
      </c>
    </row>
    <row r="293" spans="9:10" x14ac:dyDescent="0.45">
      <c r="I293" t="s">
        <v>99</v>
      </c>
      <c r="J293" t="s">
        <v>108</v>
      </c>
    </row>
    <row r="294" spans="9:10" x14ac:dyDescent="0.45">
      <c r="I294" t="s">
        <v>99</v>
      </c>
      <c r="J294" t="s">
        <v>6</v>
      </c>
    </row>
    <row r="295" spans="9:10" x14ac:dyDescent="0.45">
      <c r="I295" t="s">
        <v>100</v>
      </c>
      <c r="J295" t="s">
        <v>107</v>
      </c>
    </row>
    <row r="296" spans="9:10" x14ac:dyDescent="0.45">
      <c r="I296" t="s">
        <v>100</v>
      </c>
      <c r="J296" t="s">
        <v>108</v>
      </c>
    </row>
    <row r="297" spans="9:10" x14ac:dyDescent="0.45">
      <c r="I297" t="s">
        <v>100</v>
      </c>
      <c r="J297" t="s">
        <v>6</v>
      </c>
    </row>
    <row r="298" spans="9:10" x14ac:dyDescent="0.45">
      <c r="I298" t="s">
        <v>28</v>
      </c>
      <c r="J298" t="s">
        <v>108</v>
      </c>
    </row>
    <row r="299" spans="9:10" x14ac:dyDescent="0.45">
      <c r="I299" t="s">
        <v>28</v>
      </c>
      <c r="J299" t="s">
        <v>6</v>
      </c>
    </row>
    <row r="300" spans="9:10" x14ac:dyDescent="0.45">
      <c r="I300" t="s">
        <v>28</v>
      </c>
      <c r="J300" t="s">
        <v>107</v>
      </c>
    </row>
    <row r="301" spans="9:10" x14ac:dyDescent="0.45">
      <c r="I301" t="s">
        <v>42</v>
      </c>
      <c r="J301" t="s">
        <v>6</v>
      </c>
    </row>
    <row r="302" spans="9:10" x14ac:dyDescent="0.45">
      <c r="I302" t="s">
        <v>42</v>
      </c>
      <c r="J302" t="s">
        <v>108</v>
      </c>
    </row>
    <row r="303" spans="9:10" x14ac:dyDescent="0.45">
      <c r="I303" t="s">
        <v>42</v>
      </c>
      <c r="J303" t="s">
        <v>107</v>
      </c>
    </row>
    <row r="304" spans="9:10" x14ac:dyDescent="0.45">
      <c r="I304" t="s">
        <v>101</v>
      </c>
      <c r="J304" t="s">
        <v>107</v>
      </c>
    </row>
    <row r="305" spans="9:10" x14ac:dyDescent="0.45">
      <c r="I305" t="s">
        <v>101</v>
      </c>
      <c r="J305" t="s">
        <v>108</v>
      </c>
    </row>
    <row r="306" spans="9:10" x14ac:dyDescent="0.45">
      <c r="I306" t="s">
        <v>101</v>
      </c>
      <c r="J306" t="s">
        <v>6</v>
      </c>
    </row>
    <row r="307" spans="9:10" x14ac:dyDescent="0.45">
      <c r="I307" t="s">
        <v>102</v>
      </c>
      <c r="J307" t="s">
        <v>6</v>
      </c>
    </row>
    <row r="308" spans="9:10" x14ac:dyDescent="0.45">
      <c r="I308" t="s">
        <v>102</v>
      </c>
      <c r="J308" t="s">
        <v>107</v>
      </c>
    </row>
    <row r="309" spans="9:10" x14ac:dyDescent="0.45">
      <c r="I309" t="s">
        <v>102</v>
      </c>
      <c r="J309" t="s">
        <v>108</v>
      </c>
    </row>
    <row r="310" spans="9:10" x14ac:dyDescent="0.45">
      <c r="I310" t="s">
        <v>103</v>
      </c>
      <c r="J310" t="s">
        <v>107</v>
      </c>
    </row>
    <row r="311" spans="9:10" x14ac:dyDescent="0.45">
      <c r="I311" t="s">
        <v>103</v>
      </c>
      <c r="J311" t="s">
        <v>6</v>
      </c>
    </row>
    <row r="312" spans="9:10" x14ac:dyDescent="0.45">
      <c r="I312" t="s">
        <v>103</v>
      </c>
      <c r="J312" t="s">
        <v>108</v>
      </c>
    </row>
    <row r="313" spans="9:10" x14ac:dyDescent="0.45">
      <c r="I313" t="s">
        <v>104</v>
      </c>
      <c r="J313" t="s">
        <v>108</v>
      </c>
    </row>
    <row r="314" spans="9:10" x14ac:dyDescent="0.45">
      <c r="I314" t="s">
        <v>104</v>
      </c>
      <c r="J314" t="s">
        <v>6</v>
      </c>
    </row>
    <row r="315" spans="9:10" x14ac:dyDescent="0.45">
      <c r="I315" t="s">
        <v>104</v>
      </c>
      <c r="J315" t="s">
        <v>107</v>
      </c>
    </row>
    <row r="316" spans="9:10" x14ac:dyDescent="0.45">
      <c r="I316" t="s">
        <v>105</v>
      </c>
      <c r="J316" t="s">
        <v>6</v>
      </c>
    </row>
    <row r="317" spans="9:10" x14ac:dyDescent="0.45">
      <c r="I317" t="s">
        <v>105</v>
      </c>
      <c r="J317" t="s">
        <v>107</v>
      </c>
    </row>
    <row r="318" spans="9:10" x14ac:dyDescent="0.45">
      <c r="I318" t="s">
        <v>105</v>
      </c>
      <c r="J318" t="s">
        <v>108</v>
      </c>
    </row>
    <row r="319" spans="9:10" x14ac:dyDescent="0.45">
      <c r="I319" t="s">
        <v>106</v>
      </c>
      <c r="J319" t="s">
        <v>107</v>
      </c>
    </row>
    <row r="320" spans="9:10" x14ac:dyDescent="0.45">
      <c r="I320" t="s">
        <v>106</v>
      </c>
      <c r="J320" t="s">
        <v>6</v>
      </c>
    </row>
    <row r="321" spans="9:10" x14ac:dyDescent="0.45">
      <c r="I321" t="s">
        <v>106</v>
      </c>
      <c r="J321" t="s">
        <v>108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2E1653E-58FB-4D32-95C8-0ED481F6714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Help</vt:lpstr>
      <vt:lpstr>WB coefficients</vt:lpstr>
      <vt:lpstr>WB cost</vt:lpstr>
      <vt:lpstr>Where to look</vt:lpstr>
      <vt:lpstr>API</vt:lpstr>
      <vt:lpstr>SendTGbot</vt:lpstr>
      <vt:lpstr>Params</vt:lpstr>
      <vt:lpstr>AutoSearchSlots</vt:lpstr>
      <vt:lpstr>FindMessage</vt:lpstr>
      <vt:lpstr>help_conf_wb</vt:lpstr>
      <vt:lpstr>Notify</vt:lpstr>
      <vt:lpstr>SearchDay</vt:lpstr>
      <vt:lpstr>SearchInt</vt:lpstr>
      <vt:lpstr>SlotsCheck</vt:lpstr>
      <vt:lpstr>TgChatId</vt:lpstr>
      <vt:lpstr>ValidC</vt:lpstr>
      <vt:lpstr>WarehousesTypes</vt:lpstr>
      <vt:lpstr>WarhousesNames</vt:lpstr>
      <vt:lpstr>WBNewApi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Fedorov</dc:creator>
  <cp:lastModifiedBy>Ivan Fedorov</cp:lastModifiedBy>
  <dcterms:created xsi:type="dcterms:W3CDTF">2024-08-30T12:45:01Z</dcterms:created>
  <dcterms:modified xsi:type="dcterms:W3CDTF">2024-12-18T10:40:56Z</dcterms:modified>
</cp:coreProperties>
</file>