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stin/Documents/"/>
    </mc:Choice>
  </mc:AlternateContent>
  <xr:revisionPtr revIDLastSave="0" documentId="13_ncr:1_{38D8FEFC-B4E3-8141-9996-B1371414BC41}" xr6:coauthVersionLast="45" xr6:coauthVersionMax="45" xr10:uidLastSave="{00000000-0000-0000-0000-000000000000}"/>
  <bookViews>
    <workbookView xWindow="0" yWindow="460" windowWidth="38400" windowHeight="21140" xr2:uid="{6E844491-D77A-784D-84DB-17357F0237F9}"/>
  </bookViews>
  <sheets>
    <sheet name="FreqCalc" sheetId="1" r:id="rId1"/>
    <sheet name="Changelog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M9" i="1"/>
  <c r="N9" i="1" s="1"/>
  <c r="M8" i="1"/>
  <c r="N8" i="1" s="1"/>
  <c r="M7" i="1"/>
  <c r="N7" i="1" s="1"/>
  <c r="M6" i="1"/>
  <c r="N6" i="1" s="1"/>
  <c r="M5" i="1"/>
  <c r="N5" i="1" s="1"/>
  <c r="J9" i="1"/>
  <c r="K9" i="1" s="1"/>
  <c r="J8" i="1"/>
  <c r="K8" i="1" s="1"/>
  <c r="J7" i="1"/>
  <c r="K7" i="1" s="1"/>
  <c r="J6" i="1"/>
  <c r="K6" i="1" s="1"/>
  <c r="J5" i="1"/>
  <c r="K5" i="1" s="1"/>
  <c r="K11" i="1" l="1"/>
  <c r="N11" i="1"/>
  <c r="N13" i="1"/>
  <c r="K13" i="1"/>
  <c r="N15" i="1" l="1"/>
  <c r="F16" i="1" l="1"/>
  <c r="C16" i="1"/>
  <c r="F14" i="1"/>
  <c r="F15" i="1"/>
  <c r="C14" i="1"/>
  <c r="C17" i="1"/>
  <c r="F18" i="1"/>
  <c r="C15" i="1"/>
  <c r="C18" i="1"/>
  <c r="F17" i="1"/>
  <c r="F11" i="1"/>
  <c r="C10" i="1"/>
  <c r="F10" i="1"/>
  <c r="C9" i="1"/>
  <c r="F7" i="1"/>
  <c r="C11" i="1"/>
  <c r="C8" i="1"/>
  <c r="C7" i="1"/>
  <c r="F8" i="1"/>
  <c r="F9" i="1"/>
</calcChain>
</file>

<file path=xl/sharedStrings.xml><?xml version="1.0" encoding="utf-8"?>
<sst xmlns="http://schemas.openxmlformats.org/spreadsheetml/2006/main" count="41" uniqueCount="33">
  <si>
    <t>输入：</t>
    <phoneticPr fontId="1" type="noConversion"/>
  </si>
  <si>
    <t>MHz</t>
  </si>
  <si>
    <t>Divider</t>
    <phoneticPr fontId="1" type="noConversion"/>
  </si>
  <si>
    <t>Input by Hz</t>
    <phoneticPr fontId="1" type="noConversion"/>
  </si>
  <si>
    <t>Hz</t>
    <phoneticPr fontId="1" type="noConversion"/>
  </si>
  <si>
    <t>kHz</t>
    <phoneticPr fontId="1" type="noConversion"/>
  </si>
  <si>
    <t>MHz</t>
    <phoneticPr fontId="1" type="noConversion"/>
  </si>
  <si>
    <t>GHz</t>
    <phoneticPr fontId="1" type="noConversion"/>
  </si>
  <si>
    <t>THz</t>
    <phoneticPr fontId="1" type="noConversion"/>
  </si>
  <si>
    <t>频率</t>
    <phoneticPr fontId="1" type="noConversion"/>
  </si>
  <si>
    <t>ps</t>
  </si>
  <si>
    <t>ps</t>
    <phoneticPr fontId="1" type="noConversion"/>
  </si>
  <si>
    <t>ns</t>
  </si>
  <si>
    <t>ns</t>
    <phoneticPr fontId="1" type="noConversion"/>
  </si>
  <si>
    <t>μs</t>
  </si>
  <si>
    <t>ms</t>
  </si>
  <si>
    <t>ms</t>
    <phoneticPr fontId="1" type="noConversion"/>
  </si>
  <si>
    <t>s</t>
  </si>
  <si>
    <t>s</t>
    <phoneticPr fontId="1" type="noConversion"/>
  </si>
  <si>
    <t>周期</t>
    <phoneticPr fontId="1" type="noConversion"/>
  </si>
  <si>
    <t>Input by s</t>
    <phoneticPr fontId="1" type="noConversion"/>
  </si>
  <si>
    <t>temp</t>
    <phoneticPr fontId="1" type="noConversion"/>
  </si>
  <si>
    <t>Is Freq.</t>
    <phoneticPr fontId="1" type="noConversion"/>
  </si>
  <si>
    <t>Is Period</t>
    <phoneticPr fontId="1" type="noConversion"/>
  </si>
  <si>
    <t>Multiplier</t>
    <phoneticPr fontId="1" type="noConversion"/>
  </si>
  <si>
    <t>常规</t>
    <phoneticPr fontId="1" type="noConversion"/>
  </si>
  <si>
    <t>格式化</t>
    <phoneticPr fontId="1" type="noConversion"/>
  </si>
  <si>
    <t>Version</t>
    <phoneticPr fontId="1" type="noConversion"/>
  </si>
  <si>
    <t>v0.0.1</t>
    <phoneticPr fontId="1" type="noConversion"/>
  </si>
  <si>
    <t>Release</t>
    <phoneticPr fontId="1" type="noConversion"/>
  </si>
  <si>
    <t>date</t>
    <phoneticPr fontId="1" type="noConversion"/>
  </si>
  <si>
    <t>1. 第一版。</t>
    <phoneticPr fontId="1" type="noConversion"/>
  </si>
  <si>
    <t>Note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</si>
</sst>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9" formatCode="0.0000E+00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i/>
      <sz val="12"/>
      <color theme="1"/>
      <name val="等线"/>
      <family val="4"/>
      <charset val="134"/>
      <scheme val="minor"/>
    </font>
    <font>
      <b/>
      <sz val="12"/>
      <color theme="8" tint="0.79998168889431442"/>
      <name val="等线"/>
      <family val="4"/>
      <charset val="134"/>
      <scheme val="minor"/>
    </font>
    <font>
      <b/>
      <sz val="12"/>
      <color theme="9" tint="0.79998168889431442"/>
      <name val="等线"/>
      <family val="4"/>
      <charset val="134"/>
      <scheme val="minor"/>
    </font>
    <font>
      <b/>
      <sz val="12"/>
      <color theme="8" tint="-0.499984740745262"/>
      <name val="等线"/>
      <family val="4"/>
      <charset val="134"/>
      <scheme val="minor"/>
    </font>
    <font>
      <b/>
      <sz val="12"/>
      <color theme="9" tint="-0.499984740745262"/>
      <name val="等线"/>
      <family val="4"/>
      <charset val="134"/>
      <scheme val="minor"/>
    </font>
    <font>
      <b/>
      <sz val="12"/>
      <color theme="5" tint="-0.499984740745262"/>
      <name val="等线"/>
      <family val="4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7" fillId="11" borderId="15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5" fillId="10" borderId="18" xfId="0" applyFont="1" applyFill="1" applyBorder="1" applyAlignment="1">
      <alignment horizontal="center" vertical="center"/>
    </xf>
    <xf numFmtId="0" fontId="5" fillId="10" borderId="19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0" fillId="12" borderId="1" xfId="0" applyNumberFormat="1" applyFill="1" applyBorder="1" applyAlignment="1">
      <alignment horizontal="right" vertical="center"/>
    </xf>
    <xf numFmtId="0" fontId="0" fillId="12" borderId="10" xfId="0" applyNumberForma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2" fillId="8" borderId="10" xfId="0" quotePrefix="1" applyFont="1" applyFill="1" applyBorder="1" applyAlignment="1">
      <alignment horizontal="right" vertical="center"/>
    </xf>
    <xf numFmtId="189" fontId="0" fillId="12" borderId="14" xfId="0" applyNumberFormat="1" applyFill="1" applyBorder="1" applyAlignment="1">
      <alignment horizontal="right" vertical="center"/>
    </xf>
    <xf numFmtId="189" fontId="0" fillId="12" borderId="16" xfId="0" applyNumberFormat="1" applyFill="1" applyBorder="1" applyAlignment="1">
      <alignment horizontal="right" vertical="center"/>
    </xf>
    <xf numFmtId="189" fontId="0" fillId="8" borderId="14" xfId="0" applyNumberFormat="1" applyFill="1" applyBorder="1" applyAlignment="1">
      <alignment horizontal="right" vertical="center"/>
    </xf>
    <xf numFmtId="189" fontId="0" fillId="8" borderId="16" xfId="0" applyNumberFormat="1" applyFill="1" applyBorder="1" applyAlignment="1">
      <alignment horizontal="righ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2" borderId="10" xfId="0" applyFill="1" applyBorder="1" applyAlignment="1">
      <alignment horizontal="right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13" borderId="0" xfId="0" applyFill="1">
      <alignment vertical="center"/>
    </xf>
    <xf numFmtId="0" fontId="0" fillId="13" borderId="0" xfId="0" applyFill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</dxfs>
  <tableStyles count="1" defaultTableStyle="TableStyleMedium2" defaultPivotStyle="PivotStyleLight16">
    <tableStyle name="表样式 1" pivot="0" count="2" xr9:uid="{4149EC04-D5E2-CA42-B29E-15CBB3125D24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4D74C-E1E5-1044-9A5B-D5CCA7E12662}">
  <dimension ref="B2:P18"/>
  <sheetViews>
    <sheetView tabSelected="1" workbookViewId="0"/>
  </sheetViews>
  <sheetFormatPr baseColWidth="10" defaultRowHeight="16"/>
  <cols>
    <col min="3" max="3" width="21.33203125" style="1" customWidth="1"/>
    <col min="4" max="4" width="5" style="1" customWidth="1"/>
    <col min="5" max="5" width="0.6640625" style="1" customWidth="1"/>
    <col min="6" max="6" width="21.33203125" style="1" customWidth="1"/>
    <col min="7" max="7" width="5" style="1" customWidth="1"/>
    <col min="9" max="9" width="1.6640625" style="45" customWidth="1"/>
    <col min="10" max="10" width="10.83203125" style="46" hidden="1" customWidth="1"/>
    <col min="11" max="11" width="6.6640625" style="46" hidden="1" customWidth="1"/>
    <col min="12" max="12" width="3.33203125" style="46" hidden="1" customWidth="1"/>
    <col min="13" max="13" width="10.83203125" style="46" hidden="1" customWidth="1"/>
    <col min="14" max="14" width="6.6640625" style="46" hidden="1" customWidth="1"/>
    <col min="15" max="15" width="10.83203125" style="45" hidden="1" customWidth="1"/>
    <col min="16" max="16" width="1.6640625" style="45" customWidth="1"/>
  </cols>
  <sheetData>
    <row r="2" spans="2:14" ht="17" thickBot="1"/>
    <row r="3" spans="2:14">
      <c r="B3" s="37" t="s">
        <v>0</v>
      </c>
      <c r="C3" s="39"/>
      <c r="D3" s="41" t="s">
        <v>1</v>
      </c>
      <c r="J3" s="46" t="s">
        <v>21</v>
      </c>
    </row>
    <row r="4" spans="2:14" ht="10" customHeight="1" thickBot="1">
      <c r="B4" s="38"/>
      <c r="C4" s="40"/>
      <c r="D4" s="42"/>
    </row>
    <row r="5" spans="2:14" ht="17" thickBot="1">
      <c r="J5" s="46" t="b">
        <f>D3="Hz"</f>
        <v>0</v>
      </c>
      <c r="K5" s="46">
        <f>IF(J5,1,0)</f>
        <v>0</v>
      </c>
      <c r="M5" s="46" t="b">
        <f>D3="s"</f>
        <v>0</v>
      </c>
      <c r="N5" s="46">
        <f>IF(M5,1,0)</f>
        <v>0</v>
      </c>
    </row>
    <row r="6" spans="2:14">
      <c r="B6" s="26" t="s">
        <v>9</v>
      </c>
      <c r="C6" s="11" t="s">
        <v>25</v>
      </c>
      <c r="D6" s="12"/>
      <c r="E6" s="8"/>
      <c r="F6" s="11" t="s">
        <v>26</v>
      </c>
      <c r="G6" s="21"/>
      <c r="J6" s="46" t="b">
        <f>D3="kHz"</f>
        <v>0</v>
      </c>
      <c r="K6" s="46">
        <f>IF(J6,1000,0)</f>
        <v>0</v>
      </c>
      <c r="M6" s="46" t="b">
        <f>D3="ms"</f>
        <v>0</v>
      </c>
      <c r="N6" s="46">
        <f>IF(M6,1000,0)</f>
        <v>0</v>
      </c>
    </row>
    <row r="7" spans="2:14">
      <c r="B7" s="27"/>
      <c r="C7" s="29">
        <f>K15</f>
        <v>0</v>
      </c>
      <c r="D7" s="13" t="s">
        <v>4</v>
      </c>
      <c r="E7" s="2"/>
      <c r="F7" s="33">
        <f>K15</f>
        <v>0</v>
      </c>
      <c r="G7" s="15" t="s">
        <v>4</v>
      </c>
      <c r="J7" s="46" t="b">
        <f>D3="MHz"</f>
        <v>1</v>
      </c>
      <c r="K7" s="46">
        <f>IF(J7,1000000,0)</f>
        <v>1000000</v>
      </c>
      <c r="M7" s="46" t="b">
        <f>D3="μs"</f>
        <v>0</v>
      </c>
      <c r="N7" s="46">
        <f>IF(M7,1000000,0)</f>
        <v>0</v>
      </c>
    </row>
    <row r="8" spans="2:14">
      <c r="B8" s="27"/>
      <c r="C8" s="29">
        <f>K15/1000</f>
        <v>0</v>
      </c>
      <c r="D8" s="13" t="s">
        <v>5</v>
      </c>
      <c r="E8" s="2"/>
      <c r="F8" s="33">
        <f>K15/1000</f>
        <v>0</v>
      </c>
      <c r="G8" s="15" t="s">
        <v>5</v>
      </c>
      <c r="J8" s="46" t="b">
        <f>D3="GHz"</f>
        <v>0</v>
      </c>
      <c r="K8" s="46">
        <f>IF(J8,1000000000,0)</f>
        <v>0</v>
      </c>
      <c r="M8" s="46" t="b">
        <f>D3="ns"</f>
        <v>0</v>
      </c>
      <c r="N8" s="46">
        <f>IF(M8,1000000000,0)</f>
        <v>0</v>
      </c>
    </row>
    <row r="9" spans="2:14">
      <c r="B9" s="27"/>
      <c r="C9" s="29">
        <f>K15/1000000</f>
        <v>0</v>
      </c>
      <c r="D9" s="13" t="s">
        <v>6</v>
      </c>
      <c r="E9" s="2"/>
      <c r="F9" s="33">
        <f>K15/1000000</f>
        <v>0</v>
      </c>
      <c r="G9" s="15" t="s">
        <v>6</v>
      </c>
      <c r="J9" s="46" t="b">
        <f>D3="THz"</f>
        <v>0</v>
      </c>
      <c r="K9" s="46">
        <f>IF(J9,1000000000000,0)</f>
        <v>0</v>
      </c>
      <c r="M9" s="46" t="b">
        <f>D3="ps"</f>
        <v>0</v>
      </c>
      <c r="N9" s="46">
        <f>IF(M9,1000000000000,0)</f>
        <v>0</v>
      </c>
    </row>
    <row r="10" spans="2:14">
      <c r="B10" s="27"/>
      <c r="C10" s="29">
        <f>K15/1000000000</f>
        <v>0</v>
      </c>
      <c r="D10" s="13" t="s">
        <v>7</v>
      </c>
      <c r="E10" s="2"/>
      <c r="F10" s="33">
        <f>K15/1000000000</f>
        <v>0</v>
      </c>
      <c r="G10" s="15" t="s">
        <v>7</v>
      </c>
    </row>
    <row r="11" spans="2:14" ht="17" thickBot="1">
      <c r="B11" s="28"/>
      <c r="C11" s="30">
        <f>K15/1000000000000</f>
        <v>0</v>
      </c>
      <c r="D11" s="14" t="s">
        <v>8</v>
      </c>
      <c r="E11" s="3"/>
      <c r="F11" s="34">
        <f>K15/1000000000000</f>
        <v>0</v>
      </c>
      <c r="G11" s="16" t="s">
        <v>8</v>
      </c>
      <c r="J11" s="46" t="s">
        <v>22</v>
      </c>
      <c r="K11" s="46" t="b">
        <f>OR(J5,J6,J7,J8,J9)</f>
        <v>1</v>
      </c>
      <c r="M11" s="46" t="s">
        <v>23</v>
      </c>
      <c r="N11" s="46" t="b">
        <f>OR(M5,M6,M7,M8,M9)</f>
        <v>0</v>
      </c>
    </row>
    <row r="12" spans="2:14" ht="10" customHeight="1" thickBot="1"/>
    <row r="13" spans="2:14">
      <c r="B13" s="23" t="s">
        <v>19</v>
      </c>
      <c r="C13" s="9" t="s">
        <v>25</v>
      </c>
      <c r="D13" s="10"/>
      <c r="E13" s="4"/>
      <c r="F13" s="9" t="s">
        <v>26</v>
      </c>
      <c r="G13" s="22"/>
      <c r="J13" s="46" t="s">
        <v>24</v>
      </c>
      <c r="K13" s="46">
        <f>K5+K6+K7+K8+K9</f>
        <v>1000000</v>
      </c>
      <c r="M13" s="46" t="s">
        <v>2</v>
      </c>
      <c r="N13" s="46">
        <f>N5+N6+N7+N8+N9</f>
        <v>0</v>
      </c>
    </row>
    <row r="14" spans="2:14">
      <c r="B14" s="24"/>
      <c r="C14" s="31">
        <f>N15</f>
        <v>0</v>
      </c>
      <c r="D14" s="17" t="s">
        <v>18</v>
      </c>
      <c r="E14" s="5"/>
      <c r="F14" s="35">
        <f>N15</f>
        <v>0</v>
      </c>
      <c r="G14" s="19" t="s">
        <v>17</v>
      </c>
    </row>
    <row r="15" spans="2:14">
      <c r="B15" s="24"/>
      <c r="C15" s="31">
        <f>N15*1000</f>
        <v>0</v>
      </c>
      <c r="D15" s="17" t="s">
        <v>16</v>
      </c>
      <c r="E15" s="6"/>
      <c r="F15" s="35">
        <f>N15/1000</f>
        <v>0</v>
      </c>
      <c r="G15" s="19" t="s">
        <v>15</v>
      </c>
      <c r="J15" s="46" t="s">
        <v>3</v>
      </c>
      <c r="K15" s="46">
        <f>IF(K11,C3*K13,IF(N15=0,0,1/N15))</f>
        <v>0</v>
      </c>
      <c r="M15" s="46" t="s">
        <v>20</v>
      </c>
      <c r="N15" s="46">
        <f>IF(N11,C3/N13,IF(K15=0,0,1/K15))</f>
        <v>0</v>
      </c>
    </row>
    <row r="16" spans="2:14">
      <c r="B16" s="24"/>
      <c r="C16" s="31">
        <f>N15*1000000</f>
        <v>0</v>
      </c>
      <c r="D16" s="17" t="s">
        <v>14</v>
      </c>
      <c r="E16" s="6"/>
      <c r="F16" s="35">
        <f>N15/1000000</f>
        <v>0</v>
      </c>
      <c r="G16" s="19" t="s">
        <v>14</v>
      </c>
    </row>
    <row r="17" spans="2:7">
      <c r="B17" s="24"/>
      <c r="C17" s="31">
        <f>N15*1000000000</f>
        <v>0</v>
      </c>
      <c r="D17" s="17" t="s">
        <v>13</v>
      </c>
      <c r="E17" s="6"/>
      <c r="F17" s="35">
        <f>N15/1000000000</f>
        <v>0</v>
      </c>
      <c r="G17" s="19" t="s">
        <v>12</v>
      </c>
    </row>
    <row r="18" spans="2:7" ht="17" thickBot="1">
      <c r="B18" s="25"/>
      <c r="C18" s="32">
        <f>N15*1000000000000</f>
        <v>0</v>
      </c>
      <c r="D18" s="18" t="s">
        <v>11</v>
      </c>
      <c r="E18" s="7"/>
      <c r="F18" s="36">
        <f>N15/1000000000000</f>
        <v>0</v>
      </c>
      <c r="G18" s="20" t="s">
        <v>10</v>
      </c>
    </row>
  </sheetData>
  <mergeCells count="9">
    <mergeCell ref="B3:B4"/>
    <mergeCell ref="C3:C4"/>
    <mergeCell ref="D3:D4"/>
    <mergeCell ref="C6:D6"/>
    <mergeCell ref="F6:G6"/>
    <mergeCell ref="B6:B11"/>
    <mergeCell ref="B13:B18"/>
    <mergeCell ref="C13:D13"/>
    <mergeCell ref="F13:G13"/>
  </mergeCells>
  <phoneticPr fontId="1" type="noConversion"/>
  <dataValidations disablePrompts="1" count="1">
    <dataValidation type="list" allowBlank="1" showInputMessage="1" showErrorMessage="1" sqref="D3" xr:uid="{381966FF-960C-924F-AB3A-80EAD956F7F4}">
      <formula1>"Hz,kHz,MHz,GHz,THz,s,ms,μs,ns,ps"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46C4E-AE07-D148-B042-36A8B015DA21}">
  <dimension ref="B2:E3"/>
  <sheetViews>
    <sheetView workbookViewId="0">
      <selection activeCell="B2" sqref="B2:E2"/>
    </sheetView>
  </sheetViews>
  <sheetFormatPr baseColWidth="10" defaultRowHeight="16"/>
  <cols>
    <col min="2" max="3" width="10.83203125" style="1"/>
    <col min="4" max="4" width="11.6640625" style="1" bestFit="1" customWidth="1"/>
    <col min="5" max="5" width="38.6640625" customWidth="1"/>
  </cols>
  <sheetData>
    <row r="2" spans="2:5">
      <c r="B2" s="44" t="s">
        <v>29</v>
      </c>
      <c r="C2" s="44" t="s">
        <v>27</v>
      </c>
      <c r="D2" s="44" t="s">
        <v>30</v>
      </c>
      <c r="E2" s="44" t="s">
        <v>32</v>
      </c>
    </row>
    <row r="3" spans="2:5">
      <c r="B3" s="1">
        <v>1</v>
      </c>
      <c r="C3" s="1" t="s">
        <v>28</v>
      </c>
      <c r="D3" s="43">
        <v>44525</v>
      </c>
      <c r="E3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FreqCalc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Vestin</dc:creator>
  <cp:lastModifiedBy>Vestin</cp:lastModifiedBy>
  <dcterms:created xsi:type="dcterms:W3CDTF">2021-11-25T00:48:38Z</dcterms:created>
  <dcterms:modified xsi:type="dcterms:W3CDTF">2021-11-25T04:11:03Z</dcterms:modified>
</cp:coreProperties>
</file>