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23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" i="1" l="1"/>
  <c r="L65" i="1" s="1"/>
  <c r="H65" i="1"/>
  <c r="H64" i="1"/>
  <c r="J64" i="1" s="1"/>
  <c r="L64" i="1" s="1"/>
  <c r="Q60" i="1"/>
  <c r="O60" i="1"/>
  <c r="M60" i="1"/>
  <c r="K60" i="1"/>
  <c r="J60" i="1"/>
  <c r="I60" i="1"/>
  <c r="G60" i="1"/>
  <c r="Q59" i="1"/>
  <c r="O59" i="1"/>
  <c r="M59" i="1"/>
  <c r="J59" i="1"/>
  <c r="K59" i="1" s="1"/>
  <c r="I59" i="1"/>
  <c r="G59" i="1"/>
  <c r="M58" i="1"/>
  <c r="O58" i="1" s="1"/>
  <c r="G58" i="1"/>
  <c r="I58" i="1" s="1"/>
  <c r="J58" i="1" s="1"/>
  <c r="K58" i="1" s="1"/>
  <c r="O57" i="1"/>
  <c r="M57" i="1"/>
  <c r="J57" i="1"/>
  <c r="K57" i="1" s="1"/>
  <c r="I57" i="1"/>
  <c r="G57" i="1"/>
  <c r="M56" i="1"/>
  <c r="O56" i="1" s="1"/>
  <c r="G56" i="1"/>
  <c r="I56" i="1" s="1"/>
  <c r="J56" i="1" s="1"/>
  <c r="K56" i="1" s="1"/>
  <c r="O55" i="1"/>
  <c r="M55" i="1"/>
  <c r="J55" i="1"/>
  <c r="K55" i="1" s="1"/>
  <c r="I55" i="1"/>
  <c r="G55" i="1"/>
  <c r="M54" i="1"/>
  <c r="O54" i="1" s="1"/>
  <c r="G54" i="1"/>
  <c r="I54" i="1" s="1"/>
  <c r="J54" i="1" s="1"/>
  <c r="K54" i="1" s="1"/>
  <c r="S50" i="1"/>
  <c r="P50" i="1"/>
  <c r="O50" i="1"/>
  <c r="L50" i="1"/>
  <c r="K50" i="1"/>
  <c r="H51" i="1" s="1"/>
  <c r="H50" i="1"/>
  <c r="T49" i="1"/>
  <c r="R49" i="1"/>
  <c r="N49" i="1"/>
  <c r="J49" i="1"/>
  <c r="G49" i="1"/>
  <c r="E49" i="1" s="1"/>
  <c r="T48" i="1"/>
  <c r="R48" i="1"/>
  <c r="N48" i="1"/>
  <c r="J48" i="1"/>
  <c r="G48" i="1"/>
  <c r="E48" i="1" s="1"/>
  <c r="T47" i="1"/>
  <c r="R47" i="1"/>
  <c r="N47" i="1"/>
  <c r="J47" i="1"/>
  <c r="G47" i="1"/>
  <c r="E47" i="1" s="1"/>
  <c r="T46" i="1"/>
  <c r="R46" i="1"/>
  <c r="N46" i="1"/>
  <c r="J46" i="1"/>
  <c r="G46" i="1"/>
  <c r="E46" i="1" s="1"/>
  <c r="T45" i="1"/>
  <c r="R45" i="1"/>
  <c r="N45" i="1"/>
  <c r="J45" i="1"/>
  <c r="G45" i="1"/>
  <c r="E45" i="1" s="1"/>
  <c r="T44" i="1"/>
  <c r="R44" i="1"/>
  <c r="N44" i="1"/>
  <c r="J44" i="1"/>
  <c r="G44" i="1"/>
  <c r="E44" i="1" s="1"/>
  <c r="T43" i="1"/>
  <c r="R43" i="1"/>
  <c r="N43" i="1"/>
  <c r="J43" i="1"/>
  <c r="G43" i="1"/>
  <c r="E43" i="1" s="1"/>
  <c r="T42" i="1"/>
  <c r="R42" i="1"/>
  <c r="N42" i="1"/>
  <c r="J42" i="1"/>
  <c r="G42" i="1"/>
  <c r="E42" i="1" s="1"/>
  <c r="T41" i="1"/>
  <c r="R41" i="1"/>
  <c r="N41" i="1"/>
  <c r="J41" i="1"/>
  <c r="G41" i="1"/>
  <c r="E41" i="1" s="1"/>
  <c r="T40" i="1"/>
  <c r="R40" i="1"/>
  <c r="N40" i="1"/>
  <c r="J40" i="1"/>
  <c r="G40" i="1"/>
  <c r="E40" i="1" s="1"/>
  <c r="T39" i="1"/>
  <c r="R39" i="1"/>
  <c r="N39" i="1"/>
  <c r="J39" i="1"/>
  <c r="G39" i="1"/>
  <c r="E39" i="1" s="1"/>
  <c r="T38" i="1"/>
  <c r="R38" i="1"/>
  <c r="N38" i="1"/>
  <c r="J38" i="1"/>
  <c r="G38" i="1"/>
  <c r="E38" i="1" s="1"/>
  <c r="T37" i="1"/>
  <c r="R37" i="1"/>
  <c r="N37" i="1"/>
  <c r="J37" i="1"/>
  <c r="G37" i="1"/>
  <c r="E37" i="1" s="1"/>
  <c r="T36" i="1"/>
  <c r="R36" i="1"/>
  <c r="R50" i="1" s="1"/>
  <c r="N36" i="1"/>
  <c r="J36" i="1"/>
  <c r="G36" i="1"/>
  <c r="E36" i="1" s="1"/>
  <c r="T35" i="1"/>
  <c r="R35" i="1"/>
  <c r="N35" i="1"/>
  <c r="J35" i="1"/>
  <c r="G35" i="1"/>
  <c r="E35" i="1" s="1"/>
  <c r="R34" i="1"/>
  <c r="N34" i="1"/>
  <c r="J34" i="1"/>
  <c r="G34" i="1"/>
  <c r="E34" i="1" s="1"/>
  <c r="T33" i="1"/>
  <c r="R33" i="1"/>
  <c r="N33" i="1"/>
  <c r="J33" i="1"/>
  <c r="G33" i="1"/>
  <c r="E33" i="1" s="1"/>
  <c r="T32" i="1"/>
  <c r="R32" i="1"/>
  <c r="N32" i="1"/>
  <c r="J32" i="1"/>
  <c r="G32" i="1"/>
  <c r="E32" i="1" s="1"/>
  <c r="T31" i="1"/>
  <c r="R31" i="1"/>
  <c r="N31" i="1"/>
  <c r="J31" i="1"/>
  <c r="G31" i="1"/>
  <c r="E31" i="1" s="1"/>
  <c r="T30" i="1"/>
  <c r="T50" i="1" s="1"/>
  <c r="R30" i="1"/>
  <c r="N30" i="1"/>
  <c r="N50" i="1" s="1"/>
  <c r="J30" i="1"/>
  <c r="J50" i="1" s="1"/>
  <c r="G30" i="1"/>
  <c r="E30" i="1" s="1"/>
  <c r="S24" i="1"/>
  <c r="P24" i="1"/>
  <c r="O24" i="1"/>
  <c r="L24" i="1"/>
  <c r="K24" i="1"/>
  <c r="H25" i="1" s="1"/>
  <c r="H24" i="1"/>
  <c r="T23" i="1"/>
  <c r="R23" i="1"/>
  <c r="N23" i="1"/>
  <c r="J23" i="1"/>
  <c r="G23" i="1"/>
  <c r="E23" i="1" s="1"/>
  <c r="T22" i="1"/>
  <c r="R22" i="1"/>
  <c r="N22" i="1"/>
  <c r="J22" i="1"/>
  <c r="G22" i="1"/>
  <c r="E22" i="1" s="1"/>
  <c r="T21" i="1"/>
  <c r="R21" i="1"/>
  <c r="N21" i="1"/>
  <c r="J21" i="1"/>
  <c r="G21" i="1"/>
  <c r="E21" i="1" s="1"/>
  <c r="R20" i="1"/>
  <c r="N20" i="1"/>
  <c r="J20" i="1"/>
  <c r="G20" i="1"/>
  <c r="E20" i="1" s="1"/>
  <c r="T19" i="1"/>
  <c r="R19" i="1"/>
  <c r="N19" i="1"/>
  <c r="J19" i="1"/>
  <c r="G19" i="1"/>
  <c r="E19" i="1" s="1"/>
  <c r="T18" i="1"/>
  <c r="R18" i="1"/>
  <c r="N18" i="1"/>
  <c r="J18" i="1"/>
  <c r="G18" i="1"/>
  <c r="E18" i="1" s="1"/>
  <c r="T17" i="1"/>
  <c r="R17" i="1"/>
  <c r="N17" i="1"/>
  <c r="J17" i="1"/>
  <c r="G17" i="1"/>
  <c r="E17" i="1" s="1"/>
  <c r="T16" i="1"/>
  <c r="R16" i="1"/>
  <c r="N16" i="1"/>
  <c r="J16" i="1"/>
  <c r="G16" i="1"/>
  <c r="E16" i="1" s="1"/>
  <c r="T15" i="1"/>
  <c r="R15" i="1"/>
  <c r="N15" i="1"/>
  <c r="J15" i="1"/>
  <c r="G15" i="1"/>
  <c r="E15" i="1" s="1"/>
  <c r="T14" i="1"/>
  <c r="R14" i="1"/>
  <c r="N14" i="1"/>
  <c r="J14" i="1"/>
  <c r="G14" i="1"/>
  <c r="E14" i="1" s="1"/>
  <c r="T13" i="1"/>
  <c r="R13" i="1"/>
  <c r="N13" i="1"/>
  <c r="J13" i="1"/>
  <c r="G13" i="1"/>
  <c r="E13" i="1" s="1"/>
  <c r="T12" i="1"/>
  <c r="R12" i="1"/>
  <c r="N12" i="1"/>
  <c r="J12" i="1"/>
  <c r="G12" i="1"/>
  <c r="E12" i="1" s="1"/>
  <c r="T11" i="1"/>
  <c r="R11" i="1"/>
  <c r="N11" i="1"/>
  <c r="J11" i="1"/>
  <c r="G11" i="1"/>
  <c r="E11" i="1" s="1"/>
  <c r="T10" i="1"/>
  <c r="R10" i="1"/>
  <c r="N10" i="1"/>
  <c r="J10" i="1"/>
  <c r="G10" i="1"/>
  <c r="E10" i="1" s="1"/>
  <c r="T9" i="1"/>
  <c r="R9" i="1"/>
  <c r="N9" i="1"/>
  <c r="J9" i="1"/>
  <c r="G9" i="1"/>
  <c r="E9" i="1" s="1"/>
  <c r="T8" i="1"/>
  <c r="R8" i="1"/>
  <c r="N8" i="1"/>
  <c r="J8" i="1"/>
  <c r="G8" i="1"/>
  <c r="E8" i="1" s="1"/>
  <c r="T7" i="1"/>
  <c r="R7" i="1"/>
  <c r="N7" i="1"/>
  <c r="J7" i="1"/>
  <c r="G7" i="1"/>
  <c r="E7" i="1" s="1"/>
  <c r="T6" i="1"/>
  <c r="R6" i="1"/>
  <c r="N6" i="1"/>
  <c r="J6" i="1"/>
  <c r="G6" i="1"/>
  <c r="E6" i="1" s="1"/>
  <c r="T5" i="1"/>
  <c r="R5" i="1"/>
  <c r="N5" i="1"/>
  <c r="J5" i="1"/>
  <c r="G5" i="1"/>
  <c r="E5" i="1" s="1"/>
  <c r="T4" i="1"/>
  <c r="R4" i="1"/>
  <c r="R24" i="1" s="1"/>
  <c r="N4" i="1"/>
  <c r="J4" i="1"/>
  <c r="G4" i="1"/>
  <c r="E4" i="1" s="1"/>
  <c r="T24" i="1" l="1"/>
  <c r="J24" i="1"/>
  <c r="N24" i="1"/>
  <c r="E24" i="1"/>
  <c r="E50" i="1"/>
</calcChain>
</file>

<file path=xl/sharedStrings.xml><?xml version="1.0" encoding="utf-8"?>
<sst xmlns="http://schemas.openxmlformats.org/spreadsheetml/2006/main" count="134" uniqueCount="36">
  <si>
    <t>Index</t>
  </si>
  <si>
    <t>Cow</t>
  </si>
  <si>
    <t>Breed</t>
  </si>
  <si>
    <t>Age</t>
  </si>
  <si>
    <t>Birth</t>
  </si>
  <si>
    <t>Today</t>
  </si>
  <si>
    <t>Calving Weight E</t>
  </si>
  <si>
    <t xml:space="preserve">Weight 2 </t>
  </si>
  <si>
    <t>Average</t>
  </si>
  <si>
    <t xml:space="preserve">Weight 3 </t>
  </si>
  <si>
    <t xml:space="preserve">Weight 4 </t>
  </si>
  <si>
    <t>Weight 4</t>
  </si>
  <si>
    <t>(days)</t>
  </si>
  <si>
    <t>date</t>
  </si>
  <si>
    <t>Date</t>
  </si>
  <si>
    <t>Brown Swiss</t>
  </si>
  <si>
    <t>Holstein</t>
  </si>
  <si>
    <t>Simmental</t>
  </si>
  <si>
    <t xml:space="preserve">Calving Weight </t>
  </si>
  <si>
    <t>وزن الولادة</t>
  </si>
  <si>
    <t>معدل النمو</t>
  </si>
  <si>
    <t>الزيادة في الشهر</t>
  </si>
  <si>
    <t>بعد شهر</t>
  </si>
  <si>
    <t>بعد شهرين</t>
  </si>
  <si>
    <t>وزن الفطام بعد 3 شهر</t>
  </si>
  <si>
    <t>الأيام الموصلة ل100 كجم</t>
  </si>
  <si>
    <t>التكاليف</t>
  </si>
  <si>
    <t>تاريخ الولادة</t>
  </si>
  <si>
    <t>تاريخ الفطام</t>
  </si>
  <si>
    <t>عمر الفطام</t>
  </si>
  <si>
    <t>وزن الفطام</t>
  </si>
  <si>
    <t>العمر عند80كجم</t>
  </si>
  <si>
    <t>60جرام</t>
  </si>
  <si>
    <t>أرقام المقارنة</t>
  </si>
  <si>
    <t>أرقام التجربة</t>
  </si>
  <si>
    <t>Cow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</si>
</sst>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6"/>
  <sheetViews>
    <sheetView rightToLeft="1" tabSelected="1" workbookViewId="0">
      <selection activeCell="Q2" sqref="Q1:Q1048576"/>
    </sheetView>
  </sheetViews>
  <sheetFormatPr defaultColWidth="9.125" defaultRowHeight="15" x14ac:dyDescent="0.25"/>
  <cols>
    <col min="1" max="1" width="3" style="3" customWidth="1"/>
    <col min="2" max="3" width="9.125" style="3"/>
    <col min="4" max="4" width="13.625" style="3" customWidth="1"/>
    <col min="5" max="5" width="8" style="3" bestFit="1" customWidth="1"/>
    <col min="6" max="6" width="9.875" style="25" bestFit="1" customWidth="1"/>
    <col min="7" max="7" width="9.125" style="3"/>
    <col min="8" max="8" width="16.875" style="3" customWidth="1"/>
    <col min="9" max="9" width="9.875" style="25" bestFit="1" customWidth="1"/>
    <col min="10" max="10" width="9" style="10" bestFit="1" customWidth="1"/>
    <col min="11" max="11" width="9.875" style="3" bestFit="1" customWidth="1"/>
    <col min="12" max="12" width="8.25" style="3" bestFit="1" customWidth="1"/>
    <col min="13" max="13" width="9.875" style="25" bestFit="1" customWidth="1"/>
    <col min="14" max="14" width="9" style="10" bestFit="1" customWidth="1"/>
    <col min="15" max="15" width="9.875" style="28" bestFit="1" customWidth="1"/>
    <col min="16" max="16" width="8.25" style="11" bestFit="1" customWidth="1"/>
    <col min="17" max="17" width="9.875" style="28" bestFit="1" customWidth="1"/>
    <col min="18" max="18" width="9.125" style="11"/>
    <col min="19" max="19" width="13.875" style="3" customWidth="1"/>
    <col min="20" max="20" width="13.125" style="3" customWidth="1"/>
    <col min="21" max="21" width="3.125" style="3" customWidth="1"/>
    <col min="22" max="16384" width="9.125" style="3"/>
  </cols>
  <sheetData>
    <row r="1" spans="2:20" x14ac:dyDescent="0.25">
      <c r="B1" s="17" t="s">
        <v>34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2:20" x14ac:dyDescent="0.25">
      <c r="B2" s="1" t="s">
        <v>0</v>
      </c>
      <c r="C2" s="1" t="s">
        <v>1</v>
      </c>
      <c r="D2" s="1" t="s">
        <v>2</v>
      </c>
      <c r="E2" s="1" t="s">
        <v>3</v>
      </c>
      <c r="F2" s="4" t="s">
        <v>4</v>
      </c>
      <c r="G2" s="1" t="s">
        <v>5</v>
      </c>
      <c r="H2" s="1" t="s">
        <v>6</v>
      </c>
      <c r="I2" s="4" t="s">
        <v>7</v>
      </c>
      <c r="J2" s="1" t="s">
        <v>7</v>
      </c>
      <c r="K2" s="1" t="s">
        <v>7</v>
      </c>
      <c r="L2" s="2" t="s">
        <v>8</v>
      </c>
      <c r="M2" s="4" t="s">
        <v>9</v>
      </c>
      <c r="N2" s="1" t="s">
        <v>9</v>
      </c>
      <c r="O2" s="4" t="s">
        <v>9</v>
      </c>
      <c r="P2" s="1" t="s">
        <v>8</v>
      </c>
      <c r="Q2" s="4" t="s">
        <v>10</v>
      </c>
      <c r="R2" s="1" t="s">
        <v>11</v>
      </c>
      <c r="S2" s="1" t="s">
        <v>10</v>
      </c>
      <c r="T2" s="1" t="s">
        <v>8</v>
      </c>
    </row>
    <row r="3" spans="2:20" x14ac:dyDescent="0.25">
      <c r="B3" s="1"/>
      <c r="C3" s="1"/>
      <c r="D3" s="1"/>
      <c r="E3" s="1" t="s">
        <v>12</v>
      </c>
      <c r="F3" s="4" t="s">
        <v>13</v>
      </c>
      <c r="G3" s="1"/>
      <c r="H3" s="1"/>
      <c r="I3" s="24" t="s">
        <v>14</v>
      </c>
      <c r="J3" s="1" t="s">
        <v>3</v>
      </c>
      <c r="K3" s="4">
        <v>43449</v>
      </c>
      <c r="L3" s="2"/>
      <c r="M3" s="24" t="s">
        <v>14</v>
      </c>
      <c r="N3" s="1" t="s">
        <v>3</v>
      </c>
      <c r="O3" s="4">
        <v>43464</v>
      </c>
      <c r="P3" s="1"/>
      <c r="Q3" s="24" t="s">
        <v>14</v>
      </c>
      <c r="R3" s="1" t="s">
        <v>3</v>
      </c>
      <c r="S3" s="4">
        <v>43480</v>
      </c>
      <c r="T3" s="1"/>
    </row>
    <row r="4" spans="2:20" x14ac:dyDescent="0.25">
      <c r="B4" s="1">
        <v>1</v>
      </c>
      <c r="C4" s="1">
        <v>15384</v>
      </c>
      <c r="D4" s="1" t="s">
        <v>15</v>
      </c>
      <c r="E4" s="1">
        <f t="shared" ref="E4:E23" ca="1" si="0">G4-F4</f>
        <v>111</v>
      </c>
      <c r="F4" s="4">
        <v>43390</v>
      </c>
      <c r="G4" s="4">
        <f t="shared" ref="G4:G23" ca="1" si="1">TODAY()</f>
        <v>43501</v>
      </c>
      <c r="H4" s="1">
        <v>39</v>
      </c>
      <c r="I4" s="4">
        <v>43449</v>
      </c>
      <c r="J4" s="5">
        <f>I4-F4</f>
        <v>59</v>
      </c>
      <c r="K4" s="1">
        <v>78</v>
      </c>
      <c r="L4" s="6">
        <v>0.66101694915254239</v>
      </c>
      <c r="M4" s="4">
        <v>43464</v>
      </c>
      <c r="N4" s="5">
        <f>M4-F4</f>
        <v>74</v>
      </c>
      <c r="O4" s="4">
        <v>88</v>
      </c>
      <c r="P4" s="7">
        <v>0.66666666666666663</v>
      </c>
      <c r="Q4" s="4">
        <v>43480</v>
      </c>
      <c r="R4" s="5">
        <f>Q4-F4</f>
        <v>90</v>
      </c>
      <c r="S4" s="1">
        <v>110</v>
      </c>
      <c r="T4" s="7">
        <f>(S4-O4)/16</f>
        <v>1.375</v>
      </c>
    </row>
    <row r="5" spans="2:20" x14ac:dyDescent="0.25">
      <c r="B5" s="1">
        <v>2</v>
      </c>
      <c r="C5" s="1">
        <v>15385</v>
      </c>
      <c r="D5" s="1" t="s">
        <v>16</v>
      </c>
      <c r="E5" s="1">
        <f t="shared" ca="1" si="0"/>
        <v>111</v>
      </c>
      <c r="F5" s="4">
        <v>43390</v>
      </c>
      <c r="G5" s="4">
        <f t="shared" ca="1" si="1"/>
        <v>43501</v>
      </c>
      <c r="H5" s="1">
        <v>31</v>
      </c>
      <c r="I5" s="4">
        <v>43449</v>
      </c>
      <c r="J5" s="5">
        <f t="shared" ref="J5:J22" si="2">I5-F5</f>
        <v>59</v>
      </c>
      <c r="K5" s="1">
        <v>59</v>
      </c>
      <c r="L5" s="6">
        <v>0.47457627118644069</v>
      </c>
      <c r="M5" s="4">
        <v>43464</v>
      </c>
      <c r="N5" s="5">
        <f t="shared" ref="N5:N23" si="3">M5-F5</f>
        <v>74</v>
      </c>
      <c r="O5" s="4">
        <v>67</v>
      </c>
      <c r="P5" s="7">
        <v>0.53333333333333333</v>
      </c>
      <c r="Q5" s="4">
        <v>43480</v>
      </c>
      <c r="R5" s="5">
        <f t="shared" ref="R5:R23" si="4">Q5-F5</f>
        <v>90</v>
      </c>
      <c r="S5" s="1">
        <v>79</v>
      </c>
      <c r="T5" s="7">
        <f t="shared" ref="T5:T23" si="5">(S5-O5)/16</f>
        <v>0.75</v>
      </c>
    </row>
    <row r="6" spans="2:20" x14ac:dyDescent="0.25">
      <c r="B6" s="1">
        <v>3</v>
      </c>
      <c r="C6" s="1">
        <v>15386</v>
      </c>
      <c r="D6" s="1" t="s">
        <v>16</v>
      </c>
      <c r="E6" s="1">
        <f t="shared" ca="1" si="0"/>
        <v>111</v>
      </c>
      <c r="F6" s="4">
        <v>43390</v>
      </c>
      <c r="G6" s="4">
        <f t="shared" ca="1" si="1"/>
        <v>43501</v>
      </c>
      <c r="H6" s="1">
        <v>29</v>
      </c>
      <c r="I6" s="4">
        <v>43449</v>
      </c>
      <c r="J6" s="5">
        <f t="shared" si="2"/>
        <v>59</v>
      </c>
      <c r="K6" s="1">
        <v>62</v>
      </c>
      <c r="L6" s="6">
        <v>0.55932203389830504</v>
      </c>
      <c r="M6" s="4">
        <v>43464</v>
      </c>
      <c r="N6" s="5">
        <f t="shared" si="3"/>
        <v>74</v>
      </c>
      <c r="O6" s="4">
        <v>76</v>
      </c>
      <c r="P6" s="7">
        <v>0.93333333333333335</v>
      </c>
      <c r="Q6" s="4">
        <v>43480</v>
      </c>
      <c r="R6" s="5">
        <f t="shared" si="4"/>
        <v>90</v>
      </c>
      <c r="S6" s="1">
        <v>89</v>
      </c>
      <c r="T6" s="7">
        <f t="shared" si="5"/>
        <v>0.8125</v>
      </c>
    </row>
    <row r="7" spans="2:20" x14ac:dyDescent="0.25">
      <c r="B7" s="1">
        <v>4</v>
      </c>
      <c r="C7" s="1">
        <v>15387</v>
      </c>
      <c r="D7" s="1" t="s">
        <v>17</v>
      </c>
      <c r="E7" s="1">
        <f t="shared" ca="1" si="0"/>
        <v>110</v>
      </c>
      <c r="F7" s="4">
        <v>43391</v>
      </c>
      <c r="G7" s="4">
        <f t="shared" ca="1" si="1"/>
        <v>43501</v>
      </c>
      <c r="H7" s="1">
        <v>38</v>
      </c>
      <c r="I7" s="4">
        <v>43449</v>
      </c>
      <c r="J7" s="5">
        <f t="shared" si="2"/>
        <v>58</v>
      </c>
      <c r="K7" s="1">
        <v>71</v>
      </c>
      <c r="L7" s="6">
        <v>0.56896551724137934</v>
      </c>
      <c r="M7" s="4">
        <v>43464</v>
      </c>
      <c r="N7" s="5">
        <f t="shared" si="3"/>
        <v>73</v>
      </c>
      <c r="O7" s="4">
        <v>77</v>
      </c>
      <c r="P7" s="7">
        <v>0.4</v>
      </c>
      <c r="Q7" s="4">
        <v>43480</v>
      </c>
      <c r="R7" s="5">
        <f t="shared" si="4"/>
        <v>89</v>
      </c>
      <c r="S7" s="1">
        <v>85</v>
      </c>
      <c r="T7" s="7">
        <f t="shared" si="5"/>
        <v>0.5</v>
      </c>
    </row>
    <row r="8" spans="2:20" x14ac:dyDescent="0.25">
      <c r="B8" s="1">
        <v>5</v>
      </c>
      <c r="C8" s="1">
        <v>15388</v>
      </c>
      <c r="D8" s="1" t="s">
        <v>16</v>
      </c>
      <c r="E8" s="1">
        <f t="shared" ca="1" si="0"/>
        <v>110</v>
      </c>
      <c r="F8" s="4">
        <v>43391</v>
      </c>
      <c r="G8" s="4">
        <f t="shared" ca="1" si="1"/>
        <v>43501</v>
      </c>
      <c r="H8" s="1">
        <v>31</v>
      </c>
      <c r="I8" s="4">
        <v>43449</v>
      </c>
      <c r="J8" s="5">
        <f t="shared" si="2"/>
        <v>58</v>
      </c>
      <c r="K8" s="1">
        <v>72</v>
      </c>
      <c r="L8" s="6">
        <v>0.7068965517241379</v>
      </c>
      <c r="M8" s="4">
        <v>43464</v>
      </c>
      <c r="N8" s="5">
        <f t="shared" si="3"/>
        <v>73</v>
      </c>
      <c r="O8" s="4">
        <v>88</v>
      </c>
      <c r="P8" s="7">
        <v>1.0666666666666667</v>
      </c>
      <c r="Q8" s="4">
        <v>43480</v>
      </c>
      <c r="R8" s="5">
        <f t="shared" si="4"/>
        <v>89</v>
      </c>
      <c r="S8" s="1">
        <v>101</v>
      </c>
      <c r="T8" s="7">
        <f t="shared" si="5"/>
        <v>0.8125</v>
      </c>
    </row>
    <row r="9" spans="2:20" x14ac:dyDescent="0.25">
      <c r="B9" s="1">
        <v>6</v>
      </c>
      <c r="C9" s="1">
        <v>15389</v>
      </c>
      <c r="D9" s="1" t="s">
        <v>16</v>
      </c>
      <c r="E9" s="1">
        <f t="shared" ca="1" si="0"/>
        <v>110</v>
      </c>
      <c r="F9" s="4">
        <v>43391</v>
      </c>
      <c r="G9" s="4">
        <f t="shared" ca="1" si="1"/>
        <v>43501</v>
      </c>
      <c r="H9" s="1">
        <v>34</v>
      </c>
      <c r="I9" s="4">
        <v>43449</v>
      </c>
      <c r="J9" s="5">
        <f t="shared" si="2"/>
        <v>58</v>
      </c>
      <c r="K9" s="1">
        <v>75</v>
      </c>
      <c r="L9" s="6">
        <v>0.7068965517241379</v>
      </c>
      <c r="M9" s="4">
        <v>43464</v>
      </c>
      <c r="N9" s="5">
        <f t="shared" si="3"/>
        <v>73</v>
      </c>
      <c r="O9" s="4">
        <v>90</v>
      </c>
      <c r="P9" s="7">
        <v>1</v>
      </c>
      <c r="Q9" s="4">
        <v>43480</v>
      </c>
      <c r="R9" s="5">
        <f t="shared" si="4"/>
        <v>89</v>
      </c>
      <c r="S9" s="1">
        <v>103</v>
      </c>
      <c r="T9" s="7">
        <f t="shared" si="5"/>
        <v>0.8125</v>
      </c>
    </row>
    <row r="10" spans="2:20" x14ac:dyDescent="0.25">
      <c r="B10" s="1">
        <v>7</v>
      </c>
      <c r="C10" s="1">
        <v>15390</v>
      </c>
      <c r="D10" s="1" t="s">
        <v>16</v>
      </c>
      <c r="E10" s="1">
        <f t="shared" ca="1" si="0"/>
        <v>110</v>
      </c>
      <c r="F10" s="4">
        <v>43391</v>
      </c>
      <c r="G10" s="4">
        <f t="shared" ca="1" si="1"/>
        <v>43501</v>
      </c>
      <c r="H10" s="1">
        <v>40</v>
      </c>
      <c r="I10" s="4">
        <v>43449</v>
      </c>
      <c r="J10" s="5">
        <f t="shared" si="2"/>
        <v>58</v>
      </c>
      <c r="K10" s="1">
        <v>74</v>
      </c>
      <c r="L10" s="6">
        <v>0.58620689655172409</v>
      </c>
      <c r="M10" s="4">
        <v>43464</v>
      </c>
      <c r="N10" s="5">
        <f t="shared" si="3"/>
        <v>73</v>
      </c>
      <c r="O10" s="4">
        <v>90</v>
      </c>
      <c r="P10" s="7">
        <v>1.0666666666666667</v>
      </c>
      <c r="Q10" s="4">
        <v>43480</v>
      </c>
      <c r="R10" s="5">
        <f t="shared" si="4"/>
        <v>89</v>
      </c>
      <c r="S10" s="1">
        <v>106</v>
      </c>
      <c r="T10" s="7">
        <f t="shared" si="5"/>
        <v>1</v>
      </c>
    </row>
    <row r="11" spans="2:20" x14ac:dyDescent="0.25">
      <c r="B11" s="1">
        <v>8</v>
      </c>
      <c r="C11" s="1">
        <v>15391</v>
      </c>
      <c r="D11" s="1" t="s">
        <v>16</v>
      </c>
      <c r="E11" s="1">
        <f t="shared" ca="1" si="0"/>
        <v>110</v>
      </c>
      <c r="F11" s="4">
        <v>43391</v>
      </c>
      <c r="G11" s="4">
        <f t="shared" ca="1" si="1"/>
        <v>43501</v>
      </c>
      <c r="H11" s="1">
        <v>39</v>
      </c>
      <c r="I11" s="4">
        <v>43449</v>
      </c>
      <c r="J11" s="5">
        <f t="shared" si="2"/>
        <v>58</v>
      </c>
      <c r="K11" s="1">
        <v>73</v>
      </c>
      <c r="L11" s="6">
        <v>0.58620689655172409</v>
      </c>
      <c r="M11" s="4">
        <v>43464</v>
      </c>
      <c r="N11" s="5">
        <f t="shared" si="3"/>
        <v>73</v>
      </c>
      <c r="O11" s="4">
        <v>93</v>
      </c>
      <c r="P11" s="7">
        <v>1.3333333333333333</v>
      </c>
      <c r="Q11" s="4">
        <v>43480</v>
      </c>
      <c r="R11" s="5">
        <f t="shared" si="4"/>
        <v>89</v>
      </c>
      <c r="S11" s="1">
        <v>103</v>
      </c>
      <c r="T11" s="7">
        <f t="shared" si="5"/>
        <v>0.625</v>
      </c>
    </row>
    <row r="12" spans="2:20" x14ac:dyDescent="0.25">
      <c r="B12" s="1">
        <v>9</v>
      </c>
      <c r="C12" s="1">
        <v>15392</v>
      </c>
      <c r="D12" s="1" t="s">
        <v>16</v>
      </c>
      <c r="E12" s="1">
        <f t="shared" ca="1" si="0"/>
        <v>110</v>
      </c>
      <c r="F12" s="4">
        <v>43391</v>
      </c>
      <c r="G12" s="4">
        <f t="shared" ca="1" si="1"/>
        <v>43501</v>
      </c>
      <c r="H12" s="1">
        <v>38</v>
      </c>
      <c r="I12" s="4">
        <v>43449</v>
      </c>
      <c r="J12" s="5">
        <f t="shared" si="2"/>
        <v>58</v>
      </c>
      <c r="K12" s="1">
        <v>72</v>
      </c>
      <c r="L12" s="6">
        <v>0.58620689655172409</v>
      </c>
      <c r="M12" s="4">
        <v>43464</v>
      </c>
      <c r="N12" s="5">
        <f t="shared" si="3"/>
        <v>73</v>
      </c>
      <c r="O12" s="4">
        <v>84</v>
      </c>
      <c r="P12" s="7">
        <v>0.8</v>
      </c>
      <c r="Q12" s="4">
        <v>43480</v>
      </c>
      <c r="R12" s="5">
        <f t="shared" si="4"/>
        <v>89</v>
      </c>
      <c r="S12" s="1">
        <v>93</v>
      </c>
      <c r="T12" s="7">
        <f t="shared" si="5"/>
        <v>0.5625</v>
      </c>
    </row>
    <row r="13" spans="2:20" x14ac:dyDescent="0.25">
      <c r="B13" s="1">
        <v>10</v>
      </c>
      <c r="C13" s="1">
        <v>15393</v>
      </c>
      <c r="D13" s="1" t="s">
        <v>15</v>
      </c>
      <c r="E13" s="1">
        <f t="shared" ca="1" si="0"/>
        <v>109</v>
      </c>
      <c r="F13" s="4">
        <v>43392</v>
      </c>
      <c r="G13" s="4">
        <f t="shared" ca="1" si="1"/>
        <v>43501</v>
      </c>
      <c r="H13" s="1">
        <v>36</v>
      </c>
      <c r="I13" s="4">
        <v>43449</v>
      </c>
      <c r="J13" s="5">
        <f t="shared" si="2"/>
        <v>57</v>
      </c>
      <c r="K13" s="1">
        <v>62</v>
      </c>
      <c r="L13" s="6">
        <v>0.45614035087719296</v>
      </c>
      <c r="M13" s="4">
        <v>43464</v>
      </c>
      <c r="N13" s="5">
        <f t="shared" si="3"/>
        <v>72</v>
      </c>
      <c r="O13" s="4">
        <v>68</v>
      </c>
      <c r="P13" s="7">
        <v>0.4</v>
      </c>
      <c r="Q13" s="4">
        <v>43480</v>
      </c>
      <c r="R13" s="5">
        <f t="shared" si="4"/>
        <v>88</v>
      </c>
      <c r="S13" s="1">
        <v>73</v>
      </c>
      <c r="T13" s="7">
        <f t="shared" si="5"/>
        <v>0.3125</v>
      </c>
    </row>
    <row r="14" spans="2:20" x14ac:dyDescent="0.25">
      <c r="B14" s="1">
        <v>11</v>
      </c>
      <c r="C14" s="1">
        <v>15394</v>
      </c>
      <c r="D14" s="1" t="s">
        <v>16</v>
      </c>
      <c r="E14" s="1">
        <f t="shared" ca="1" si="0"/>
        <v>109</v>
      </c>
      <c r="F14" s="4">
        <v>43392</v>
      </c>
      <c r="G14" s="4">
        <f t="shared" ca="1" si="1"/>
        <v>43501</v>
      </c>
      <c r="H14" s="1">
        <v>35</v>
      </c>
      <c r="I14" s="4">
        <v>43449</v>
      </c>
      <c r="J14" s="5">
        <f t="shared" si="2"/>
        <v>57</v>
      </c>
      <c r="K14" s="1">
        <v>68</v>
      </c>
      <c r="L14" s="6">
        <v>0.57894736842105265</v>
      </c>
      <c r="M14" s="4">
        <v>43464</v>
      </c>
      <c r="N14" s="5">
        <f t="shared" si="3"/>
        <v>72</v>
      </c>
      <c r="O14" s="4">
        <v>82</v>
      </c>
      <c r="P14" s="7">
        <v>0.93333333333333335</v>
      </c>
      <c r="Q14" s="4">
        <v>43480</v>
      </c>
      <c r="R14" s="5">
        <f t="shared" si="4"/>
        <v>88</v>
      </c>
      <c r="S14" s="1">
        <v>93</v>
      </c>
      <c r="T14" s="7">
        <f t="shared" si="5"/>
        <v>0.6875</v>
      </c>
    </row>
    <row r="15" spans="2:20" x14ac:dyDescent="0.25">
      <c r="B15" s="1">
        <v>12</v>
      </c>
      <c r="C15" s="1">
        <v>15395</v>
      </c>
      <c r="D15" s="1" t="s">
        <v>16</v>
      </c>
      <c r="E15" s="1">
        <f t="shared" ca="1" si="0"/>
        <v>109</v>
      </c>
      <c r="F15" s="4">
        <v>43392</v>
      </c>
      <c r="G15" s="4">
        <f t="shared" ca="1" si="1"/>
        <v>43501</v>
      </c>
      <c r="H15" s="1">
        <v>37</v>
      </c>
      <c r="I15" s="4">
        <v>43449</v>
      </c>
      <c r="J15" s="5">
        <f t="shared" si="2"/>
        <v>57</v>
      </c>
      <c r="K15" s="1">
        <v>70</v>
      </c>
      <c r="L15" s="6">
        <v>0.57894736842105265</v>
      </c>
      <c r="M15" s="4">
        <v>43464</v>
      </c>
      <c r="N15" s="5">
        <f t="shared" si="3"/>
        <v>72</v>
      </c>
      <c r="O15" s="4">
        <v>80</v>
      </c>
      <c r="P15" s="7">
        <v>0.66666666666666663</v>
      </c>
      <c r="Q15" s="4">
        <v>43480</v>
      </c>
      <c r="R15" s="5">
        <f t="shared" si="4"/>
        <v>88</v>
      </c>
      <c r="S15" s="1">
        <v>84</v>
      </c>
      <c r="T15" s="7">
        <f t="shared" si="5"/>
        <v>0.25</v>
      </c>
    </row>
    <row r="16" spans="2:20" x14ac:dyDescent="0.25">
      <c r="B16" s="1">
        <v>13</v>
      </c>
      <c r="C16" s="1">
        <v>15396</v>
      </c>
      <c r="D16" s="1" t="s">
        <v>16</v>
      </c>
      <c r="E16" s="1">
        <f t="shared" ca="1" si="0"/>
        <v>109</v>
      </c>
      <c r="F16" s="4">
        <v>43392</v>
      </c>
      <c r="G16" s="4">
        <f t="shared" ca="1" si="1"/>
        <v>43501</v>
      </c>
      <c r="H16" s="1">
        <v>25</v>
      </c>
      <c r="I16" s="4">
        <v>43449</v>
      </c>
      <c r="J16" s="5">
        <f t="shared" si="2"/>
        <v>57</v>
      </c>
      <c r="K16" s="1">
        <v>51</v>
      </c>
      <c r="L16" s="6">
        <v>0.45614035087719296</v>
      </c>
      <c r="M16" s="4">
        <v>43464</v>
      </c>
      <c r="N16" s="5">
        <f t="shared" si="3"/>
        <v>72</v>
      </c>
      <c r="O16" s="4">
        <v>58</v>
      </c>
      <c r="P16" s="7">
        <v>0.46666666666666667</v>
      </c>
      <c r="Q16" s="4">
        <v>43480</v>
      </c>
      <c r="R16" s="5">
        <f t="shared" si="4"/>
        <v>88</v>
      </c>
      <c r="S16" s="1">
        <v>72</v>
      </c>
      <c r="T16" s="7">
        <f t="shared" si="5"/>
        <v>0.875</v>
      </c>
    </row>
    <row r="17" spans="2:22" x14ac:dyDescent="0.25">
      <c r="B17" s="1">
        <v>14</v>
      </c>
      <c r="C17" s="1">
        <v>15397</v>
      </c>
      <c r="D17" s="1" t="s">
        <v>17</v>
      </c>
      <c r="E17" s="1">
        <f t="shared" ca="1" si="0"/>
        <v>109</v>
      </c>
      <c r="F17" s="4">
        <v>43392</v>
      </c>
      <c r="G17" s="4">
        <f t="shared" ca="1" si="1"/>
        <v>43501</v>
      </c>
      <c r="H17" s="1">
        <v>42</v>
      </c>
      <c r="I17" s="4">
        <v>43449</v>
      </c>
      <c r="J17" s="5">
        <f t="shared" si="2"/>
        <v>57</v>
      </c>
      <c r="K17" s="1">
        <v>79</v>
      </c>
      <c r="L17" s="6">
        <v>0.64912280701754388</v>
      </c>
      <c r="M17" s="4">
        <v>43464</v>
      </c>
      <c r="N17" s="5">
        <f t="shared" si="3"/>
        <v>72</v>
      </c>
      <c r="O17" s="4">
        <v>97</v>
      </c>
      <c r="P17" s="7">
        <v>1.2</v>
      </c>
      <c r="Q17" s="4">
        <v>43480</v>
      </c>
      <c r="R17" s="5">
        <f t="shared" si="4"/>
        <v>88</v>
      </c>
      <c r="S17" s="1">
        <v>111</v>
      </c>
      <c r="T17" s="7">
        <f t="shared" si="5"/>
        <v>0.875</v>
      </c>
    </row>
    <row r="18" spans="2:22" x14ac:dyDescent="0.25">
      <c r="B18" s="1">
        <v>15</v>
      </c>
      <c r="C18" s="1">
        <v>15398</v>
      </c>
      <c r="D18" s="1" t="s">
        <v>16</v>
      </c>
      <c r="E18" s="1">
        <f t="shared" ca="1" si="0"/>
        <v>108</v>
      </c>
      <c r="F18" s="4">
        <v>43393</v>
      </c>
      <c r="G18" s="4">
        <f t="shared" ca="1" si="1"/>
        <v>43501</v>
      </c>
      <c r="H18" s="1">
        <v>38</v>
      </c>
      <c r="I18" s="4">
        <v>43449</v>
      </c>
      <c r="J18" s="5">
        <f t="shared" si="2"/>
        <v>56</v>
      </c>
      <c r="K18" s="1">
        <v>62</v>
      </c>
      <c r="L18" s="6">
        <v>0.42857142857142855</v>
      </c>
      <c r="M18" s="4">
        <v>43464</v>
      </c>
      <c r="N18" s="5">
        <f t="shared" si="3"/>
        <v>71</v>
      </c>
      <c r="O18" s="4">
        <v>70</v>
      </c>
      <c r="P18" s="7">
        <v>0.53333333333333333</v>
      </c>
      <c r="Q18" s="4">
        <v>43480</v>
      </c>
      <c r="R18" s="5">
        <f t="shared" si="4"/>
        <v>87</v>
      </c>
      <c r="S18" s="1">
        <v>80</v>
      </c>
      <c r="T18" s="7">
        <f t="shared" si="5"/>
        <v>0.625</v>
      </c>
    </row>
    <row r="19" spans="2:22" x14ac:dyDescent="0.25">
      <c r="B19" s="1">
        <v>16</v>
      </c>
      <c r="C19" s="1">
        <v>15399</v>
      </c>
      <c r="D19" s="1" t="s">
        <v>16</v>
      </c>
      <c r="E19" s="1">
        <f t="shared" ca="1" si="0"/>
        <v>108</v>
      </c>
      <c r="F19" s="4">
        <v>43393</v>
      </c>
      <c r="G19" s="4">
        <f t="shared" ca="1" si="1"/>
        <v>43501</v>
      </c>
      <c r="H19" s="1">
        <v>35</v>
      </c>
      <c r="I19" s="4">
        <v>43449</v>
      </c>
      <c r="J19" s="5">
        <f t="shared" si="2"/>
        <v>56</v>
      </c>
      <c r="K19" s="1">
        <v>61</v>
      </c>
      <c r="L19" s="6">
        <v>0.4642857142857143</v>
      </c>
      <c r="M19" s="4">
        <v>43464</v>
      </c>
      <c r="N19" s="5">
        <f t="shared" si="3"/>
        <v>71</v>
      </c>
      <c r="O19" s="4">
        <v>72</v>
      </c>
      <c r="P19" s="7">
        <v>0.73333333333333328</v>
      </c>
      <c r="Q19" s="4">
        <v>43480</v>
      </c>
      <c r="R19" s="5">
        <f t="shared" si="4"/>
        <v>87</v>
      </c>
      <c r="S19" s="1">
        <v>78</v>
      </c>
      <c r="T19" s="7">
        <f t="shared" si="5"/>
        <v>0.375</v>
      </c>
    </row>
    <row r="20" spans="2:22" x14ac:dyDescent="0.25">
      <c r="B20" s="1">
        <v>17</v>
      </c>
      <c r="C20" s="1">
        <v>15400</v>
      </c>
      <c r="D20" s="1" t="s">
        <v>15</v>
      </c>
      <c r="E20" s="1">
        <f t="shared" ca="1" si="0"/>
        <v>108</v>
      </c>
      <c r="F20" s="4">
        <v>43393</v>
      </c>
      <c r="G20" s="4">
        <f t="shared" ca="1" si="1"/>
        <v>43501</v>
      </c>
      <c r="H20" s="1">
        <v>38</v>
      </c>
      <c r="I20" s="4">
        <v>43449</v>
      </c>
      <c r="J20" s="5">
        <f t="shared" si="2"/>
        <v>56</v>
      </c>
      <c r="K20" s="1">
        <v>73</v>
      </c>
      <c r="L20" s="6">
        <v>0.625</v>
      </c>
      <c r="M20" s="4">
        <v>43464</v>
      </c>
      <c r="N20" s="5">
        <f t="shared" si="3"/>
        <v>71</v>
      </c>
      <c r="O20" s="4">
        <v>85</v>
      </c>
      <c r="P20" s="7">
        <v>0.8</v>
      </c>
      <c r="Q20" s="4">
        <v>43480</v>
      </c>
      <c r="R20" s="5">
        <f t="shared" si="4"/>
        <v>87</v>
      </c>
      <c r="S20" s="1"/>
      <c r="T20" s="7"/>
    </row>
    <row r="21" spans="2:22" x14ac:dyDescent="0.25">
      <c r="B21" s="1">
        <v>18</v>
      </c>
      <c r="C21" s="1">
        <v>15401</v>
      </c>
      <c r="D21" s="1" t="s">
        <v>16</v>
      </c>
      <c r="E21" s="1">
        <f t="shared" ca="1" si="0"/>
        <v>108</v>
      </c>
      <c r="F21" s="4">
        <v>43393</v>
      </c>
      <c r="G21" s="4">
        <f t="shared" ca="1" si="1"/>
        <v>43501</v>
      </c>
      <c r="H21" s="1">
        <v>38</v>
      </c>
      <c r="I21" s="4">
        <v>43449</v>
      </c>
      <c r="J21" s="5">
        <f t="shared" si="2"/>
        <v>56</v>
      </c>
      <c r="K21" s="1">
        <v>68</v>
      </c>
      <c r="L21" s="6">
        <v>0.5357142857142857</v>
      </c>
      <c r="M21" s="4">
        <v>43464</v>
      </c>
      <c r="N21" s="5">
        <f t="shared" si="3"/>
        <v>71</v>
      </c>
      <c r="O21" s="4">
        <v>81</v>
      </c>
      <c r="P21" s="7">
        <v>0.8666666666666667</v>
      </c>
      <c r="Q21" s="4">
        <v>43480</v>
      </c>
      <c r="R21" s="5">
        <f t="shared" si="4"/>
        <v>87</v>
      </c>
      <c r="S21" s="1">
        <v>106</v>
      </c>
      <c r="T21" s="7">
        <f t="shared" si="5"/>
        <v>1.5625</v>
      </c>
    </row>
    <row r="22" spans="2:22" x14ac:dyDescent="0.25">
      <c r="B22" s="1">
        <v>19</v>
      </c>
      <c r="C22" s="1">
        <v>15402</v>
      </c>
      <c r="D22" s="1" t="s">
        <v>15</v>
      </c>
      <c r="E22" s="1">
        <f t="shared" ca="1" si="0"/>
        <v>108</v>
      </c>
      <c r="F22" s="4">
        <v>43393</v>
      </c>
      <c r="G22" s="4">
        <f t="shared" ca="1" si="1"/>
        <v>43501</v>
      </c>
      <c r="H22" s="1">
        <v>40</v>
      </c>
      <c r="I22" s="4">
        <v>43449</v>
      </c>
      <c r="J22" s="5">
        <f t="shared" si="2"/>
        <v>56</v>
      </c>
      <c r="K22" s="1">
        <v>73</v>
      </c>
      <c r="L22" s="6">
        <v>0.5892857142857143</v>
      </c>
      <c r="M22" s="4">
        <v>43464</v>
      </c>
      <c r="N22" s="5">
        <f t="shared" si="3"/>
        <v>71</v>
      </c>
      <c r="O22" s="4">
        <v>81</v>
      </c>
      <c r="P22" s="7">
        <v>0.53333333333333333</v>
      </c>
      <c r="Q22" s="4">
        <v>43480</v>
      </c>
      <c r="R22" s="5">
        <f t="shared" si="4"/>
        <v>87</v>
      </c>
      <c r="S22" s="1">
        <v>83</v>
      </c>
      <c r="T22" s="7">
        <f t="shared" si="5"/>
        <v>0.125</v>
      </c>
    </row>
    <row r="23" spans="2:22" x14ac:dyDescent="0.25">
      <c r="B23" s="1">
        <v>20</v>
      </c>
      <c r="C23" s="1">
        <v>15403</v>
      </c>
      <c r="D23" s="1" t="s">
        <v>16</v>
      </c>
      <c r="E23" s="1">
        <f t="shared" ca="1" si="0"/>
        <v>107</v>
      </c>
      <c r="F23" s="4">
        <v>43394</v>
      </c>
      <c r="G23" s="4">
        <f t="shared" ca="1" si="1"/>
        <v>43501</v>
      </c>
      <c r="H23" s="1">
        <v>41</v>
      </c>
      <c r="I23" s="4">
        <v>43449</v>
      </c>
      <c r="J23" s="5">
        <f>I23-F23</f>
        <v>55</v>
      </c>
      <c r="K23" s="1">
        <v>66</v>
      </c>
      <c r="L23" s="6">
        <v>0.45454545454545453</v>
      </c>
      <c r="M23" s="4">
        <v>43464</v>
      </c>
      <c r="N23" s="5">
        <f t="shared" si="3"/>
        <v>70</v>
      </c>
      <c r="O23" s="4">
        <v>79</v>
      </c>
      <c r="P23" s="7">
        <v>0.8666666666666667</v>
      </c>
      <c r="Q23" s="4">
        <v>43480</v>
      </c>
      <c r="R23" s="5">
        <f t="shared" si="4"/>
        <v>86</v>
      </c>
      <c r="S23" s="1">
        <v>90</v>
      </c>
      <c r="T23" s="7">
        <f t="shared" si="5"/>
        <v>0.6875</v>
      </c>
    </row>
    <row r="24" spans="2:22" x14ac:dyDescent="0.25">
      <c r="B24" s="1"/>
      <c r="C24" s="1"/>
      <c r="D24" s="1"/>
      <c r="E24" s="1">
        <f ca="1">AVERAGE(E4:E23)</f>
        <v>109.25</v>
      </c>
      <c r="F24" s="4">
        <v>43392</v>
      </c>
      <c r="G24" s="1"/>
      <c r="H24" s="1">
        <f>AVERAGE(H4:H23)</f>
        <v>36.200000000000003</v>
      </c>
      <c r="I24" s="4"/>
      <c r="J24" s="5">
        <f>AVERAGE(J4:J23)</f>
        <v>57.25</v>
      </c>
      <c r="K24" s="1">
        <f>AVERAGE(K4:K23)</f>
        <v>68.45</v>
      </c>
      <c r="L24" s="8">
        <f>AVERAGE(L4:L23)</f>
        <v>0.56264977037993735</v>
      </c>
      <c r="M24" s="4"/>
      <c r="N24" s="5">
        <f>AVERAGE(N4:N23)</f>
        <v>72.25</v>
      </c>
      <c r="O24" s="4">
        <f>AVERAGE(O4:O23)</f>
        <v>80.3</v>
      </c>
      <c r="P24" s="8">
        <f>AVERAGE(P4:P23)</f>
        <v>0.78999999999999992</v>
      </c>
      <c r="Q24" s="26"/>
      <c r="R24" s="9">
        <f>AVERAGE(R4:R23)</f>
        <v>88.25</v>
      </c>
      <c r="S24" s="9">
        <f>AVERAGE(S4:S23)</f>
        <v>91.526315789473685</v>
      </c>
      <c r="T24" s="8">
        <f>AVERAGE(T4:T23)</f>
        <v>0.71710526315789469</v>
      </c>
    </row>
    <row r="25" spans="2:22" x14ac:dyDescent="0.25">
      <c r="H25" s="3">
        <f>K24-H24</f>
        <v>32.25</v>
      </c>
    </row>
    <row r="27" spans="2:22" x14ac:dyDescent="0.25">
      <c r="B27" s="17" t="s">
        <v>33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2:22" x14ac:dyDescent="0.25">
      <c r="B28" s="1" t="s">
        <v>0</v>
      </c>
      <c r="C28" s="1" t="s">
        <v>1</v>
      </c>
      <c r="D28" s="1" t="s">
        <v>2</v>
      </c>
      <c r="E28" s="1" t="s">
        <v>3</v>
      </c>
      <c r="F28" s="4" t="s">
        <v>4</v>
      </c>
      <c r="G28" s="1" t="s">
        <v>5</v>
      </c>
      <c r="H28" s="1" t="s">
        <v>18</v>
      </c>
      <c r="I28" s="4" t="s">
        <v>7</v>
      </c>
      <c r="J28" s="1" t="s">
        <v>7</v>
      </c>
      <c r="K28" s="1" t="s">
        <v>7</v>
      </c>
      <c r="L28" s="1" t="s">
        <v>8</v>
      </c>
      <c r="M28" s="4" t="s">
        <v>9</v>
      </c>
      <c r="N28" s="1" t="s">
        <v>9</v>
      </c>
      <c r="O28" s="4" t="s">
        <v>9</v>
      </c>
      <c r="P28" s="1" t="s">
        <v>8</v>
      </c>
      <c r="Q28" s="4" t="s">
        <v>10</v>
      </c>
      <c r="R28" s="1" t="s">
        <v>11</v>
      </c>
      <c r="S28" s="1" t="s">
        <v>10</v>
      </c>
      <c r="T28" s="1" t="s">
        <v>8</v>
      </c>
      <c r="U28" s="11"/>
      <c r="V28" s="11"/>
    </row>
    <row r="29" spans="2:22" x14ac:dyDescent="0.25">
      <c r="B29" s="1"/>
      <c r="C29" s="1"/>
      <c r="D29" s="1"/>
      <c r="E29" s="1" t="s">
        <v>12</v>
      </c>
      <c r="F29" s="4" t="s">
        <v>13</v>
      </c>
      <c r="G29" s="1"/>
      <c r="H29" s="1"/>
      <c r="I29" s="24" t="s">
        <v>14</v>
      </c>
      <c r="J29" s="1" t="s">
        <v>3</v>
      </c>
      <c r="K29" s="1"/>
      <c r="L29" s="1"/>
      <c r="M29" s="24" t="s">
        <v>14</v>
      </c>
      <c r="N29" s="1" t="s">
        <v>3</v>
      </c>
      <c r="O29" s="4"/>
      <c r="P29" s="1"/>
      <c r="Q29" s="24" t="s">
        <v>14</v>
      </c>
      <c r="R29" s="1" t="s">
        <v>3</v>
      </c>
      <c r="S29" s="4">
        <v>43480</v>
      </c>
      <c r="T29" s="1"/>
      <c r="U29" s="11"/>
      <c r="V29" s="11"/>
    </row>
    <row r="30" spans="2:22" x14ac:dyDescent="0.25">
      <c r="B30" s="1">
        <v>1</v>
      </c>
      <c r="C30" s="1">
        <v>15374</v>
      </c>
      <c r="D30" s="1" t="s">
        <v>16</v>
      </c>
      <c r="E30" s="1">
        <f t="shared" ref="E30:E49" ca="1" si="6">G30-F30</f>
        <v>114</v>
      </c>
      <c r="F30" s="4">
        <v>43387</v>
      </c>
      <c r="G30" s="4">
        <f t="shared" ref="G30:G49" ca="1" si="7">TODAY()</f>
        <v>43501</v>
      </c>
      <c r="H30" s="1">
        <v>38</v>
      </c>
      <c r="I30" s="4">
        <v>43449</v>
      </c>
      <c r="J30" s="5">
        <f>I30-F30</f>
        <v>62</v>
      </c>
      <c r="K30" s="1">
        <v>73</v>
      </c>
      <c r="L30" s="7">
        <v>0.56451612903225812</v>
      </c>
      <c r="M30" s="4">
        <v>43464</v>
      </c>
      <c r="N30" s="5">
        <f>M30-F30</f>
        <v>77</v>
      </c>
      <c r="O30" s="4">
        <v>86</v>
      </c>
      <c r="P30" s="7">
        <v>0.8666666666666667</v>
      </c>
      <c r="Q30" s="4">
        <v>43480</v>
      </c>
      <c r="R30" s="5">
        <f t="shared" ref="R30:R49" si="8">Q30-F30</f>
        <v>93</v>
      </c>
      <c r="S30" s="1">
        <v>105</v>
      </c>
      <c r="T30" s="7">
        <f>(S30-O30)/16</f>
        <v>1.1875</v>
      </c>
      <c r="U30" s="11"/>
      <c r="V30" s="11"/>
    </row>
    <row r="31" spans="2:22" x14ac:dyDescent="0.25">
      <c r="B31" s="1">
        <v>2</v>
      </c>
      <c r="C31" s="1">
        <v>15375</v>
      </c>
      <c r="D31" s="1" t="s">
        <v>15</v>
      </c>
      <c r="E31" s="1">
        <f t="shared" ca="1" si="6"/>
        <v>113</v>
      </c>
      <c r="F31" s="4">
        <v>43388</v>
      </c>
      <c r="G31" s="4">
        <f t="shared" ca="1" si="7"/>
        <v>43501</v>
      </c>
      <c r="H31" s="1">
        <v>35</v>
      </c>
      <c r="I31" s="4">
        <v>43449</v>
      </c>
      <c r="J31" s="5">
        <f t="shared" ref="J31:J49" si="9">I31-F31</f>
        <v>61</v>
      </c>
      <c r="K31" s="1">
        <v>69</v>
      </c>
      <c r="L31" s="7">
        <v>0.55737704918032782</v>
      </c>
      <c r="M31" s="4">
        <v>43464</v>
      </c>
      <c r="N31" s="5">
        <f t="shared" ref="N31:N49" si="10">M31-F31</f>
        <v>76</v>
      </c>
      <c r="O31" s="4">
        <v>75</v>
      </c>
      <c r="P31" s="7">
        <v>0.4</v>
      </c>
      <c r="Q31" s="4">
        <v>43480</v>
      </c>
      <c r="R31" s="5">
        <f t="shared" si="8"/>
        <v>92</v>
      </c>
      <c r="S31" s="1">
        <v>87</v>
      </c>
      <c r="T31" s="7">
        <f t="shared" ref="T31:T49" si="11">(S31-O31)/16</f>
        <v>0.75</v>
      </c>
      <c r="U31" s="11"/>
      <c r="V31" s="11"/>
    </row>
    <row r="32" spans="2:22" x14ac:dyDescent="0.25">
      <c r="B32" s="1">
        <v>3</v>
      </c>
      <c r="C32" s="1">
        <v>15376</v>
      </c>
      <c r="D32" s="1" t="s">
        <v>15</v>
      </c>
      <c r="E32" s="1">
        <f t="shared" ca="1" si="6"/>
        <v>113</v>
      </c>
      <c r="F32" s="4">
        <v>43388</v>
      </c>
      <c r="G32" s="4">
        <f t="shared" ca="1" si="7"/>
        <v>43501</v>
      </c>
      <c r="H32" s="1">
        <v>34</v>
      </c>
      <c r="I32" s="4">
        <v>43449</v>
      </c>
      <c r="J32" s="5">
        <f t="shared" si="9"/>
        <v>61</v>
      </c>
      <c r="K32" s="1">
        <v>62</v>
      </c>
      <c r="L32" s="7">
        <v>0.45901639344262296</v>
      </c>
      <c r="M32" s="4">
        <v>43464</v>
      </c>
      <c r="N32" s="5">
        <f t="shared" si="10"/>
        <v>76</v>
      </c>
      <c r="O32" s="4">
        <v>74</v>
      </c>
      <c r="P32" s="7">
        <v>0.8</v>
      </c>
      <c r="Q32" s="4">
        <v>43480</v>
      </c>
      <c r="R32" s="5">
        <f t="shared" si="8"/>
        <v>92</v>
      </c>
      <c r="S32" s="1">
        <v>86</v>
      </c>
      <c r="T32" s="7">
        <f t="shared" si="11"/>
        <v>0.75</v>
      </c>
      <c r="U32" s="11"/>
      <c r="V32" s="11"/>
    </row>
    <row r="33" spans="2:22" x14ac:dyDescent="0.25">
      <c r="B33" s="1">
        <v>4</v>
      </c>
      <c r="C33" s="1">
        <v>15377</v>
      </c>
      <c r="D33" s="1" t="s">
        <v>16</v>
      </c>
      <c r="E33" s="1">
        <f t="shared" ca="1" si="6"/>
        <v>113</v>
      </c>
      <c r="F33" s="4">
        <v>43388</v>
      </c>
      <c r="G33" s="4">
        <f t="shared" ca="1" si="7"/>
        <v>43501</v>
      </c>
      <c r="H33" s="1">
        <v>38</v>
      </c>
      <c r="I33" s="4">
        <v>43449</v>
      </c>
      <c r="J33" s="5">
        <f t="shared" si="9"/>
        <v>61</v>
      </c>
      <c r="K33" s="1">
        <v>75</v>
      </c>
      <c r="L33" s="7">
        <v>0.60655737704918034</v>
      </c>
      <c r="M33" s="4">
        <v>43464</v>
      </c>
      <c r="N33" s="5">
        <f t="shared" si="10"/>
        <v>76</v>
      </c>
      <c r="O33" s="4">
        <v>88</v>
      </c>
      <c r="P33" s="7">
        <v>0.8666666666666667</v>
      </c>
      <c r="Q33" s="4">
        <v>43480</v>
      </c>
      <c r="R33" s="5">
        <f t="shared" si="8"/>
        <v>92</v>
      </c>
      <c r="S33" s="1">
        <v>108</v>
      </c>
      <c r="T33" s="7">
        <f t="shared" si="11"/>
        <v>1.25</v>
      </c>
      <c r="U33" s="11"/>
      <c r="V33" s="11"/>
    </row>
    <row r="34" spans="2:22" x14ac:dyDescent="0.25">
      <c r="B34" s="1">
        <v>5</v>
      </c>
      <c r="C34" s="1">
        <v>15378</v>
      </c>
      <c r="D34" s="1" t="s">
        <v>16</v>
      </c>
      <c r="E34" s="1">
        <f t="shared" ca="1" si="6"/>
        <v>113</v>
      </c>
      <c r="F34" s="4">
        <v>43388</v>
      </c>
      <c r="G34" s="4">
        <f t="shared" ca="1" si="7"/>
        <v>43501</v>
      </c>
      <c r="H34" s="1">
        <v>38</v>
      </c>
      <c r="I34" s="4">
        <v>43449</v>
      </c>
      <c r="J34" s="5">
        <f t="shared" si="9"/>
        <v>61</v>
      </c>
      <c r="K34" s="1">
        <v>70</v>
      </c>
      <c r="L34" s="7">
        <v>0.52459016393442626</v>
      </c>
      <c r="M34" s="4">
        <v>43464</v>
      </c>
      <c r="N34" s="5">
        <f t="shared" si="10"/>
        <v>76</v>
      </c>
      <c r="O34" s="4">
        <v>82</v>
      </c>
      <c r="P34" s="7">
        <v>0.8</v>
      </c>
      <c r="Q34" s="4">
        <v>43480</v>
      </c>
      <c r="R34" s="5">
        <f t="shared" si="8"/>
        <v>92</v>
      </c>
      <c r="S34" s="1"/>
      <c r="T34" s="7"/>
      <c r="U34" s="11"/>
      <c r="V34" s="11"/>
    </row>
    <row r="35" spans="2:22" x14ac:dyDescent="0.25">
      <c r="B35" s="1">
        <v>6</v>
      </c>
      <c r="C35" s="1">
        <v>15379</v>
      </c>
      <c r="D35" s="1" t="s">
        <v>15</v>
      </c>
      <c r="E35" s="1">
        <f t="shared" ca="1" si="6"/>
        <v>113</v>
      </c>
      <c r="F35" s="4">
        <v>43388</v>
      </c>
      <c r="G35" s="4">
        <f t="shared" ca="1" si="7"/>
        <v>43501</v>
      </c>
      <c r="H35" s="1">
        <v>45</v>
      </c>
      <c r="I35" s="4">
        <v>43449</v>
      </c>
      <c r="J35" s="5">
        <f t="shared" si="9"/>
        <v>61</v>
      </c>
      <c r="K35" s="1">
        <v>86</v>
      </c>
      <c r="L35" s="7">
        <v>0.67213114754098358</v>
      </c>
      <c r="M35" s="4">
        <v>43464</v>
      </c>
      <c r="N35" s="5">
        <f t="shared" si="10"/>
        <v>76</v>
      </c>
      <c r="O35" s="4">
        <v>90</v>
      </c>
      <c r="P35" s="7">
        <v>0.26666666666666666</v>
      </c>
      <c r="Q35" s="4">
        <v>43480</v>
      </c>
      <c r="R35" s="5">
        <f t="shared" si="8"/>
        <v>92</v>
      </c>
      <c r="S35" s="1">
        <v>93</v>
      </c>
      <c r="T35" s="7">
        <f t="shared" si="11"/>
        <v>0.1875</v>
      </c>
      <c r="U35" s="11"/>
      <c r="V35" s="11"/>
    </row>
    <row r="36" spans="2:22" x14ac:dyDescent="0.25">
      <c r="B36" s="1">
        <v>7</v>
      </c>
      <c r="C36" s="1">
        <v>15380</v>
      </c>
      <c r="D36" s="1" t="s">
        <v>15</v>
      </c>
      <c r="E36" s="1">
        <f t="shared" ca="1" si="6"/>
        <v>112</v>
      </c>
      <c r="F36" s="4">
        <v>43389</v>
      </c>
      <c r="G36" s="4">
        <f t="shared" ca="1" si="7"/>
        <v>43501</v>
      </c>
      <c r="H36" s="1">
        <v>38</v>
      </c>
      <c r="I36" s="4">
        <v>43449</v>
      </c>
      <c r="J36" s="5">
        <f t="shared" si="9"/>
        <v>60</v>
      </c>
      <c r="K36" s="1">
        <v>60</v>
      </c>
      <c r="L36" s="7">
        <v>0.36666666666666664</v>
      </c>
      <c r="M36" s="4">
        <v>43464</v>
      </c>
      <c r="N36" s="5">
        <f t="shared" si="10"/>
        <v>75</v>
      </c>
      <c r="O36" s="4">
        <v>65</v>
      </c>
      <c r="P36" s="7">
        <v>0.33333333333333331</v>
      </c>
      <c r="Q36" s="4">
        <v>43480</v>
      </c>
      <c r="R36" s="5">
        <f t="shared" si="8"/>
        <v>91</v>
      </c>
      <c r="S36" s="1">
        <v>73</v>
      </c>
      <c r="T36" s="7">
        <f t="shared" si="11"/>
        <v>0.5</v>
      </c>
      <c r="U36" s="11"/>
      <c r="V36" s="11"/>
    </row>
    <row r="37" spans="2:22" x14ac:dyDescent="0.25">
      <c r="B37" s="1">
        <v>8</v>
      </c>
      <c r="C37" s="1">
        <v>15381</v>
      </c>
      <c r="D37" s="1" t="s">
        <v>15</v>
      </c>
      <c r="E37" s="1">
        <f t="shared" ca="1" si="6"/>
        <v>112</v>
      </c>
      <c r="F37" s="4">
        <v>43389</v>
      </c>
      <c r="G37" s="4">
        <f t="shared" ca="1" si="7"/>
        <v>43501</v>
      </c>
      <c r="H37" s="1">
        <v>42</v>
      </c>
      <c r="I37" s="4">
        <v>43449</v>
      </c>
      <c r="J37" s="5">
        <f t="shared" si="9"/>
        <v>60</v>
      </c>
      <c r="K37" s="1">
        <v>78</v>
      </c>
      <c r="L37" s="7">
        <v>0.6</v>
      </c>
      <c r="M37" s="4">
        <v>43464</v>
      </c>
      <c r="N37" s="5">
        <f t="shared" si="10"/>
        <v>75</v>
      </c>
      <c r="O37" s="4">
        <v>86</v>
      </c>
      <c r="P37" s="7">
        <v>0.53333333333333333</v>
      </c>
      <c r="Q37" s="4">
        <v>43480</v>
      </c>
      <c r="R37" s="5">
        <f t="shared" si="8"/>
        <v>91</v>
      </c>
      <c r="S37" s="1">
        <v>112</v>
      </c>
      <c r="T37" s="7">
        <f t="shared" si="11"/>
        <v>1.625</v>
      </c>
      <c r="U37" s="11"/>
      <c r="V37" s="11"/>
    </row>
    <row r="38" spans="2:22" x14ac:dyDescent="0.25">
      <c r="B38" s="1">
        <v>9</v>
      </c>
      <c r="C38" s="1">
        <v>15382</v>
      </c>
      <c r="D38" s="1" t="s">
        <v>15</v>
      </c>
      <c r="E38" s="1">
        <f t="shared" ca="1" si="6"/>
        <v>112</v>
      </c>
      <c r="F38" s="4">
        <v>43389</v>
      </c>
      <c r="G38" s="4">
        <f t="shared" ca="1" si="7"/>
        <v>43501</v>
      </c>
      <c r="H38" s="1">
        <v>40</v>
      </c>
      <c r="I38" s="4">
        <v>43449</v>
      </c>
      <c r="J38" s="5">
        <f t="shared" si="9"/>
        <v>60</v>
      </c>
      <c r="K38" s="1">
        <v>79</v>
      </c>
      <c r="L38" s="7">
        <v>0.65</v>
      </c>
      <c r="M38" s="4">
        <v>43464</v>
      </c>
      <c r="N38" s="5">
        <f t="shared" si="10"/>
        <v>75</v>
      </c>
      <c r="O38" s="4">
        <v>90</v>
      </c>
      <c r="P38" s="7">
        <v>0.73333333333333328</v>
      </c>
      <c r="Q38" s="4">
        <v>43480</v>
      </c>
      <c r="R38" s="5">
        <f t="shared" si="8"/>
        <v>91</v>
      </c>
      <c r="S38" s="1">
        <v>98</v>
      </c>
      <c r="T38" s="7">
        <f t="shared" si="11"/>
        <v>0.5</v>
      </c>
      <c r="U38" s="11"/>
      <c r="V38" s="11"/>
    </row>
    <row r="39" spans="2:22" x14ac:dyDescent="0.25">
      <c r="B39" s="1">
        <v>10</v>
      </c>
      <c r="C39" s="1">
        <v>15383</v>
      </c>
      <c r="D39" s="1" t="s">
        <v>15</v>
      </c>
      <c r="E39" s="1">
        <f t="shared" ca="1" si="6"/>
        <v>112</v>
      </c>
      <c r="F39" s="4">
        <v>43389</v>
      </c>
      <c r="G39" s="4">
        <f t="shared" ca="1" si="7"/>
        <v>43501</v>
      </c>
      <c r="H39" s="1">
        <v>44</v>
      </c>
      <c r="I39" s="4">
        <v>43449</v>
      </c>
      <c r="J39" s="5">
        <f t="shared" si="9"/>
        <v>60</v>
      </c>
      <c r="K39" s="1">
        <v>75</v>
      </c>
      <c r="L39" s="7">
        <v>0.51666666666666672</v>
      </c>
      <c r="M39" s="4">
        <v>43464</v>
      </c>
      <c r="N39" s="5">
        <f t="shared" si="10"/>
        <v>75</v>
      </c>
      <c r="O39" s="4">
        <v>91</v>
      </c>
      <c r="P39" s="7">
        <v>1.0666666666666667</v>
      </c>
      <c r="Q39" s="4">
        <v>43480</v>
      </c>
      <c r="R39" s="5">
        <f t="shared" si="8"/>
        <v>91</v>
      </c>
      <c r="S39" s="1">
        <v>112</v>
      </c>
      <c r="T39" s="7">
        <f t="shared" si="11"/>
        <v>1.3125</v>
      </c>
      <c r="U39" s="11"/>
      <c r="V39" s="11"/>
    </row>
    <row r="40" spans="2:22" x14ac:dyDescent="0.25">
      <c r="B40" s="1">
        <v>11</v>
      </c>
      <c r="C40" s="1">
        <v>15404</v>
      </c>
      <c r="D40" s="1" t="s">
        <v>16</v>
      </c>
      <c r="E40" s="1">
        <f t="shared" ca="1" si="6"/>
        <v>107</v>
      </c>
      <c r="F40" s="4">
        <v>43394</v>
      </c>
      <c r="G40" s="4">
        <f t="shared" ca="1" si="7"/>
        <v>43501</v>
      </c>
      <c r="H40" s="1">
        <v>35</v>
      </c>
      <c r="I40" s="4">
        <v>43449</v>
      </c>
      <c r="J40" s="5">
        <f t="shared" si="9"/>
        <v>55</v>
      </c>
      <c r="K40" s="1">
        <v>61</v>
      </c>
      <c r="L40" s="7">
        <v>0.47272727272727272</v>
      </c>
      <c r="M40" s="4">
        <v>43464</v>
      </c>
      <c r="N40" s="5">
        <f t="shared" si="10"/>
        <v>70</v>
      </c>
      <c r="O40" s="4">
        <v>66</v>
      </c>
      <c r="P40" s="7">
        <v>0.33333333333333331</v>
      </c>
      <c r="Q40" s="4">
        <v>43480</v>
      </c>
      <c r="R40" s="5">
        <f t="shared" si="8"/>
        <v>86</v>
      </c>
      <c r="S40" s="1">
        <v>83</v>
      </c>
      <c r="T40" s="7">
        <f t="shared" si="11"/>
        <v>1.0625</v>
      </c>
      <c r="U40" s="11"/>
      <c r="V40" s="11"/>
    </row>
    <row r="41" spans="2:22" x14ac:dyDescent="0.25">
      <c r="B41" s="1">
        <v>12</v>
      </c>
      <c r="C41" s="1">
        <v>15405</v>
      </c>
      <c r="D41" s="1" t="s">
        <v>16</v>
      </c>
      <c r="E41" s="1">
        <f t="shared" ca="1" si="6"/>
        <v>107</v>
      </c>
      <c r="F41" s="4">
        <v>43394</v>
      </c>
      <c r="G41" s="4">
        <f t="shared" ca="1" si="7"/>
        <v>43501</v>
      </c>
      <c r="H41" s="1">
        <v>41</v>
      </c>
      <c r="I41" s="4">
        <v>43449</v>
      </c>
      <c r="J41" s="5">
        <f t="shared" si="9"/>
        <v>55</v>
      </c>
      <c r="K41" s="1">
        <v>73</v>
      </c>
      <c r="L41" s="7">
        <v>0.58181818181818179</v>
      </c>
      <c r="M41" s="4">
        <v>43464</v>
      </c>
      <c r="N41" s="5">
        <f t="shared" si="10"/>
        <v>70</v>
      </c>
      <c r="O41" s="4">
        <v>85</v>
      </c>
      <c r="P41" s="7">
        <v>0.8</v>
      </c>
      <c r="Q41" s="4">
        <v>43480</v>
      </c>
      <c r="R41" s="5">
        <f t="shared" si="8"/>
        <v>86</v>
      </c>
      <c r="S41" s="1">
        <v>102</v>
      </c>
      <c r="T41" s="7">
        <f t="shared" si="11"/>
        <v>1.0625</v>
      </c>
      <c r="U41" s="11"/>
      <c r="V41" s="11"/>
    </row>
    <row r="42" spans="2:22" x14ac:dyDescent="0.25">
      <c r="B42" s="1">
        <v>13</v>
      </c>
      <c r="C42" s="1">
        <v>15406</v>
      </c>
      <c r="D42" s="1" t="s">
        <v>16</v>
      </c>
      <c r="E42" s="1">
        <f t="shared" ca="1" si="6"/>
        <v>106</v>
      </c>
      <c r="F42" s="4">
        <v>43395</v>
      </c>
      <c r="G42" s="4">
        <f t="shared" ca="1" si="7"/>
        <v>43501</v>
      </c>
      <c r="H42" s="1">
        <v>38</v>
      </c>
      <c r="I42" s="4">
        <v>43449</v>
      </c>
      <c r="J42" s="5">
        <f t="shared" si="9"/>
        <v>54</v>
      </c>
      <c r="K42" s="1">
        <v>71</v>
      </c>
      <c r="L42" s="7">
        <v>0.61111111111111116</v>
      </c>
      <c r="M42" s="4">
        <v>43464</v>
      </c>
      <c r="N42" s="5">
        <f t="shared" si="10"/>
        <v>69</v>
      </c>
      <c r="O42" s="4">
        <v>82</v>
      </c>
      <c r="P42" s="7">
        <v>0.73333333333333328</v>
      </c>
      <c r="Q42" s="4">
        <v>43480</v>
      </c>
      <c r="R42" s="5">
        <f t="shared" si="8"/>
        <v>85</v>
      </c>
      <c r="S42" s="1">
        <v>100</v>
      </c>
      <c r="T42" s="7">
        <f t="shared" si="11"/>
        <v>1.125</v>
      </c>
      <c r="U42" s="11"/>
      <c r="V42" s="11"/>
    </row>
    <row r="43" spans="2:22" x14ac:dyDescent="0.25">
      <c r="B43" s="1">
        <v>14</v>
      </c>
      <c r="C43" s="1">
        <v>15407</v>
      </c>
      <c r="D43" s="1" t="s">
        <v>15</v>
      </c>
      <c r="E43" s="1">
        <f t="shared" ca="1" si="6"/>
        <v>106</v>
      </c>
      <c r="F43" s="4">
        <v>43395</v>
      </c>
      <c r="G43" s="4">
        <f t="shared" ca="1" si="7"/>
        <v>43501</v>
      </c>
      <c r="H43" s="1">
        <v>37</v>
      </c>
      <c r="I43" s="4">
        <v>43449</v>
      </c>
      <c r="J43" s="5">
        <f t="shared" si="9"/>
        <v>54</v>
      </c>
      <c r="K43" s="1">
        <v>59</v>
      </c>
      <c r="L43" s="7">
        <v>0.40740740740740738</v>
      </c>
      <c r="M43" s="4">
        <v>43464</v>
      </c>
      <c r="N43" s="5">
        <f t="shared" si="10"/>
        <v>69</v>
      </c>
      <c r="O43" s="4">
        <v>68</v>
      </c>
      <c r="P43" s="7">
        <v>0.6</v>
      </c>
      <c r="Q43" s="4">
        <v>43480</v>
      </c>
      <c r="R43" s="5">
        <f t="shared" si="8"/>
        <v>85</v>
      </c>
      <c r="S43" s="1">
        <v>82</v>
      </c>
      <c r="T43" s="7">
        <f t="shared" si="11"/>
        <v>0.875</v>
      </c>
      <c r="U43" s="11"/>
      <c r="V43" s="11"/>
    </row>
    <row r="44" spans="2:22" x14ac:dyDescent="0.25">
      <c r="B44" s="1">
        <v>15</v>
      </c>
      <c r="C44" s="1">
        <v>15408</v>
      </c>
      <c r="D44" s="1" t="s">
        <v>16</v>
      </c>
      <c r="E44" s="1">
        <f t="shared" ca="1" si="6"/>
        <v>106</v>
      </c>
      <c r="F44" s="4">
        <v>43395</v>
      </c>
      <c r="G44" s="4">
        <f t="shared" ca="1" si="7"/>
        <v>43501</v>
      </c>
      <c r="H44" s="1">
        <v>34</v>
      </c>
      <c r="I44" s="4">
        <v>43449</v>
      </c>
      <c r="J44" s="5">
        <f t="shared" si="9"/>
        <v>54</v>
      </c>
      <c r="K44" s="1">
        <v>63</v>
      </c>
      <c r="L44" s="7">
        <v>0.53703703703703709</v>
      </c>
      <c r="M44" s="4">
        <v>43464</v>
      </c>
      <c r="N44" s="5">
        <f t="shared" si="10"/>
        <v>69</v>
      </c>
      <c r="O44" s="4">
        <v>76</v>
      </c>
      <c r="P44" s="7">
        <v>0.8666666666666667</v>
      </c>
      <c r="Q44" s="4">
        <v>43480</v>
      </c>
      <c r="R44" s="5">
        <f t="shared" si="8"/>
        <v>85</v>
      </c>
      <c r="S44" s="1">
        <v>100</v>
      </c>
      <c r="T44" s="7">
        <f t="shared" si="11"/>
        <v>1.5</v>
      </c>
      <c r="U44" s="11"/>
      <c r="V44" s="11"/>
    </row>
    <row r="45" spans="2:22" x14ac:dyDescent="0.25">
      <c r="B45" s="1">
        <v>16</v>
      </c>
      <c r="C45" s="1">
        <v>15409</v>
      </c>
      <c r="D45" s="1" t="s">
        <v>15</v>
      </c>
      <c r="E45" s="1">
        <f t="shared" ca="1" si="6"/>
        <v>106</v>
      </c>
      <c r="F45" s="4">
        <v>43395</v>
      </c>
      <c r="G45" s="4">
        <f t="shared" ca="1" si="7"/>
        <v>43501</v>
      </c>
      <c r="H45" s="1">
        <v>33</v>
      </c>
      <c r="I45" s="4">
        <v>43449</v>
      </c>
      <c r="J45" s="5">
        <f t="shared" si="9"/>
        <v>54</v>
      </c>
      <c r="K45" s="1">
        <v>49</v>
      </c>
      <c r="L45" s="7">
        <v>0.29629629629629628</v>
      </c>
      <c r="M45" s="4">
        <v>43464</v>
      </c>
      <c r="N45" s="5">
        <f t="shared" si="10"/>
        <v>69</v>
      </c>
      <c r="O45" s="4">
        <v>58</v>
      </c>
      <c r="P45" s="7">
        <v>0.6</v>
      </c>
      <c r="Q45" s="4">
        <v>43480</v>
      </c>
      <c r="R45" s="5">
        <f t="shared" si="8"/>
        <v>85</v>
      </c>
      <c r="S45" s="1">
        <v>65</v>
      </c>
      <c r="T45" s="7">
        <f t="shared" si="11"/>
        <v>0.4375</v>
      </c>
      <c r="U45" s="11"/>
      <c r="V45" s="11"/>
    </row>
    <row r="46" spans="2:22" x14ac:dyDescent="0.25">
      <c r="B46" s="1">
        <v>17</v>
      </c>
      <c r="C46" s="1">
        <v>15410</v>
      </c>
      <c r="D46" s="1" t="s">
        <v>15</v>
      </c>
      <c r="E46" s="1">
        <f t="shared" ca="1" si="6"/>
        <v>105</v>
      </c>
      <c r="F46" s="4">
        <v>43396</v>
      </c>
      <c r="G46" s="4">
        <f t="shared" ca="1" si="7"/>
        <v>43501</v>
      </c>
      <c r="H46" s="1">
        <v>35</v>
      </c>
      <c r="I46" s="4">
        <v>43449</v>
      </c>
      <c r="J46" s="5">
        <f t="shared" si="9"/>
        <v>53</v>
      </c>
      <c r="K46" s="1">
        <v>48</v>
      </c>
      <c r="L46" s="7">
        <v>0.24528301886792453</v>
      </c>
      <c r="M46" s="4">
        <v>43464</v>
      </c>
      <c r="N46" s="5">
        <f t="shared" si="10"/>
        <v>68</v>
      </c>
      <c r="O46" s="4">
        <v>53</v>
      </c>
      <c r="P46" s="7">
        <v>0.33333333333333331</v>
      </c>
      <c r="Q46" s="4">
        <v>43480</v>
      </c>
      <c r="R46" s="5">
        <f t="shared" si="8"/>
        <v>84</v>
      </c>
      <c r="S46" s="1">
        <v>64</v>
      </c>
      <c r="T46" s="7">
        <f t="shared" si="11"/>
        <v>0.6875</v>
      </c>
      <c r="U46" s="11"/>
      <c r="V46" s="11"/>
    </row>
    <row r="47" spans="2:22" x14ac:dyDescent="0.25">
      <c r="B47" s="1">
        <v>18</v>
      </c>
      <c r="C47" s="1">
        <v>15411</v>
      </c>
      <c r="D47" s="1" t="s">
        <v>16</v>
      </c>
      <c r="E47" s="1">
        <f t="shared" ca="1" si="6"/>
        <v>105</v>
      </c>
      <c r="F47" s="4">
        <v>43396</v>
      </c>
      <c r="G47" s="4">
        <f t="shared" ca="1" si="7"/>
        <v>43501</v>
      </c>
      <c r="H47" s="1">
        <v>35</v>
      </c>
      <c r="I47" s="4">
        <v>43449</v>
      </c>
      <c r="J47" s="5">
        <f t="shared" si="9"/>
        <v>53</v>
      </c>
      <c r="K47" s="1">
        <v>63</v>
      </c>
      <c r="L47" s="7">
        <v>0.52830188679245282</v>
      </c>
      <c r="M47" s="4">
        <v>43464</v>
      </c>
      <c r="N47" s="5">
        <f t="shared" si="10"/>
        <v>68</v>
      </c>
      <c r="O47" s="4">
        <v>79</v>
      </c>
      <c r="P47" s="7">
        <v>1.0666666666666667</v>
      </c>
      <c r="Q47" s="4">
        <v>43480</v>
      </c>
      <c r="R47" s="5">
        <f t="shared" si="8"/>
        <v>84</v>
      </c>
      <c r="S47" s="1">
        <v>93</v>
      </c>
      <c r="T47" s="7">
        <f t="shared" si="11"/>
        <v>0.875</v>
      </c>
      <c r="U47" s="11"/>
      <c r="V47" s="11"/>
    </row>
    <row r="48" spans="2:22" x14ac:dyDescent="0.25">
      <c r="B48" s="1">
        <v>19</v>
      </c>
      <c r="C48" s="1">
        <v>15412</v>
      </c>
      <c r="D48" s="1" t="s">
        <v>16</v>
      </c>
      <c r="E48" s="1">
        <f t="shared" ca="1" si="6"/>
        <v>105</v>
      </c>
      <c r="F48" s="4">
        <v>43396</v>
      </c>
      <c r="G48" s="4">
        <f t="shared" ca="1" si="7"/>
        <v>43501</v>
      </c>
      <c r="H48" s="1">
        <v>25</v>
      </c>
      <c r="I48" s="4">
        <v>43449</v>
      </c>
      <c r="J48" s="5">
        <f t="shared" si="9"/>
        <v>53</v>
      </c>
      <c r="K48" s="1">
        <v>53</v>
      </c>
      <c r="L48" s="7">
        <v>0.52830188679245282</v>
      </c>
      <c r="M48" s="4">
        <v>43464</v>
      </c>
      <c r="N48" s="5">
        <f t="shared" si="10"/>
        <v>68</v>
      </c>
      <c r="O48" s="4">
        <v>65</v>
      </c>
      <c r="P48" s="7">
        <v>0.8</v>
      </c>
      <c r="Q48" s="4">
        <v>43480</v>
      </c>
      <c r="R48" s="5">
        <f t="shared" si="8"/>
        <v>84</v>
      </c>
      <c r="S48" s="1">
        <v>72</v>
      </c>
      <c r="T48" s="7">
        <f t="shared" si="11"/>
        <v>0.4375</v>
      </c>
      <c r="U48" s="11"/>
      <c r="V48" s="11"/>
    </row>
    <row r="49" spans="2:22" x14ac:dyDescent="0.25">
      <c r="B49" s="1">
        <v>20</v>
      </c>
      <c r="C49" s="1">
        <v>15413</v>
      </c>
      <c r="D49" s="1" t="s">
        <v>16</v>
      </c>
      <c r="E49" s="1">
        <f t="shared" ca="1" si="6"/>
        <v>105</v>
      </c>
      <c r="F49" s="4">
        <v>43396</v>
      </c>
      <c r="G49" s="4">
        <f t="shared" ca="1" si="7"/>
        <v>43501</v>
      </c>
      <c r="H49" s="1">
        <v>34</v>
      </c>
      <c r="I49" s="4">
        <v>43449</v>
      </c>
      <c r="J49" s="5">
        <f t="shared" si="9"/>
        <v>53</v>
      </c>
      <c r="K49" s="1">
        <v>59</v>
      </c>
      <c r="L49" s="7">
        <v>0.47169811320754718</v>
      </c>
      <c r="M49" s="4">
        <v>43464</v>
      </c>
      <c r="N49" s="5">
        <f t="shared" si="10"/>
        <v>68</v>
      </c>
      <c r="O49" s="4">
        <v>69</v>
      </c>
      <c r="P49" s="7">
        <v>0.66666666666666663</v>
      </c>
      <c r="Q49" s="4">
        <v>43480</v>
      </c>
      <c r="R49" s="5">
        <f t="shared" si="8"/>
        <v>84</v>
      </c>
      <c r="S49" s="1">
        <v>87</v>
      </c>
      <c r="T49" s="7">
        <f t="shared" si="11"/>
        <v>1.125</v>
      </c>
      <c r="U49" s="11"/>
      <c r="V49" s="11"/>
    </row>
    <row r="50" spans="2:22" x14ac:dyDescent="0.25">
      <c r="B50" s="1"/>
      <c r="C50" s="1"/>
      <c r="D50" s="1"/>
      <c r="E50" s="1">
        <f ca="1">AVERAGE(E30:E49)</f>
        <v>109.25</v>
      </c>
      <c r="F50" s="4">
        <v>43392</v>
      </c>
      <c r="G50" s="1"/>
      <c r="H50" s="1">
        <f t="shared" ref="H50:T50" si="12">AVERAGE(H30:H49)</f>
        <v>36.950000000000003</v>
      </c>
      <c r="I50" s="4"/>
      <c r="J50" s="5">
        <f>AVERAGE(J30:J49)</f>
        <v>57.25</v>
      </c>
      <c r="K50" s="1">
        <f t="shared" si="12"/>
        <v>66.3</v>
      </c>
      <c r="L50" s="8">
        <f t="shared" si="12"/>
        <v>0.50987519027854089</v>
      </c>
      <c r="M50" s="26"/>
      <c r="N50" s="5">
        <f>AVERAGE(N30:N49)</f>
        <v>72.25</v>
      </c>
      <c r="O50" s="4">
        <f t="shared" si="12"/>
        <v>76.400000000000006</v>
      </c>
      <c r="P50" s="8">
        <f t="shared" si="12"/>
        <v>0.67333333333333323</v>
      </c>
      <c r="Q50" s="26"/>
      <c r="R50" s="9">
        <f>AVERAGE(R30:R49)</f>
        <v>88.25</v>
      </c>
      <c r="S50" s="9">
        <f t="shared" si="12"/>
        <v>90.631578947368425</v>
      </c>
      <c r="T50" s="8">
        <f t="shared" si="12"/>
        <v>0.90789473684210531</v>
      </c>
      <c r="U50" s="11"/>
      <c r="V50" s="11"/>
    </row>
    <row r="51" spans="2:22" x14ac:dyDescent="0.25">
      <c r="H51" s="3">
        <f>K50-H50</f>
        <v>29.349999999999994</v>
      </c>
      <c r="J51" s="3"/>
      <c r="M51" s="27"/>
      <c r="N51" s="12"/>
      <c r="O51" s="25"/>
      <c r="P51" s="3"/>
      <c r="Q51" s="27"/>
      <c r="R51" s="12"/>
      <c r="T51" s="11"/>
      <c r="U51" s="11"/>
    </row>
    <row r="52" spans="2:22" x14ac:dyDescent="0.25">
      <c r="J52" s="3"/>
      <c r="M52" s="27"/>
      <c r="N52" s="12"/>
      <c r="O52" s="25"/>
      <c r="P52" s="3"/>
      <c r="Q52" s="27"/>
      <c r="R52" s="12"/>
      <c r="S52" s="11"/>
      <c r="T52" s="11"/>
    </row>
    <row r="53" spans="2:22" x14ac:dyDescent="0.25">
      <c r="E53" s="1" t="s">
        <v>19</v>
      </c>
      <c r="F53" s="4" t="s">
        <v>20</v>
      </c>
      <c r="G53" s="18" t="s">
        <v>21</v>
      </c>
      <c r="H53" s="19"/>
      <c r="I53" s="4" t="s">
        <v>22</v>
      </c>
      <c r="J53" s="1" t="s">
        <v>23</v>
      </c>
      <c r="K53" s="18" t="s">
        <v>24</v>
      </c>
      <c r="L53" s="19"/>
      <c r="M53" s="22" t="s">
        <v>25</v>
      </c>
      <c r="N53" s="23"/>
      <c r="O53" s="4" t="s">
        <v>26</v>
      </c>
      <c r="P53" s="3"/>
      <c r="Q53" s="25"/>
      <c r="R53" s="10"/>
      <c r="S53" s="11"/>
      <c r="T53" s="11"/>
      <c r="U53" s="11"/>
      <c r="V53" s="11"/>
    </row>
    <row r="54" spans="2:22" x14ac:dyDescent="0.25">
      <c r="D54" s="11"/>
      <c r="E54" s="1">
        <v>40</v>
      </c>
      <c r="F54" s="4">
        <v>700</v>
      </c>
      <c r="G54" s="18">
        <f>30*700/1000</f>
        <v>21</v>
      </c>
      <c r="H54" s="19"/>
      <c r="I54" s="4">
        <f t="shared" ref="I54:I60" si="13">E54+G54</f>
        <v>61</v>
      </c>
      <c r="J54" s="1">
        <f t="shared" ref="J54:J60" si="14">I54+G54</f>
        <v>82</v>
      </c>
      <c r="K54" s="20">
        <f t="shared" ref="K54:K60" si="15">J54+G54</f>
        <v>103</v>
      </c>
      <c r="L54" s="21"/>
      <c r="M54" s="20">
        <f>90-((103-100)/0.7)</f>
        <v>85.714285714285708</v>
      </c>
      <c r="N54" s="21"/>
      <c r="O54" s="4">
        <f>M54*49</f>
        <v>4200</v>
      </c>
      <c r="P54" s="3"/>
      <c r="Q54" s="25"/>
      <c r="R54" s="3"/>
    </row>
    <row r="55" spans="2:22" x14ac:dyDescent="0.25">
      <c r="D55" s="11"/>
      <c r="E55" s="1">
        <v>40</v>
      </c>
      <c r="F55" s="4">
        <v>720</v>
      </c>
      <c r="G55" s="18">
        <f>30*720/1000</f>
        <v>21.6</v>
      </c>
      <c r="H55" s="19"/>
      <c r="I55" s="4">
        <f t="shared" si="13"/>
        <v>61.6</v>
      </c>
      <c r="J55" s="1">
        <f t="shared" si="14"/>
        <v>83.2</v>
      </c>
      <c r="K55" s="20">
        <f t="shared" si="15"/>
        <v>104.80000000000001</v>
      </c>
      <c r="L55" s="21"/>
      <c r="M55" s="20">
        <f>90-((105-100)/0.72)</f>
        <v>83.055555555555557</v>
      </c>
      <c r="N55" s="21"/>
      <c r="O55" s="29">
        <f>M55*49</f>
        <v>4069.7222222222222</v>
      </c>
      <c r="P55" s="3"/>
      <c r="Q55" s="25"/>
      <c r="R55" s="3"/>
    </row>
    <row r="56" spans="2:22" x14ac:dyDescent="0.25">
      <c r="D56" s="11"/>
      <c r="E56" s="1">
        <v>40</v>
      </c>
      <c r="F56" s="4">
        <v>750</v>
      </c>
      <c r="G56" s="18">
        <f>30*750/1000</f>
        <v>22.5</v>
      </c>
      <c r="H56" s="19"/>
      <c r="I56" s="4">
        <f t="shared" si="13"/>
        <v>62.5</v>
      </c>
      <c r="J56" s="1">
        <f t="shared" si="14"/>
        <v>85</v>
      </c>
      <c r="K56" s="20">
        <f t="shared" si="15"/>
        <v>107.5</v>
      </c>
      <c r="L56" s="21"/>
      <c r="M56" s="20">
        <f>90-((108-100)/0.75)</f>
        <v>79.333333333333329</v>
      </c>
      <c r="N56" s="21"/>
      <c r="O56" s="4">
        <f>M56*49</f>
        <v>3887.333333333333</v>
      </c>
      <c r="P56" s="3"/>
      <c r="Q56" s="25"/>
      <c r="R56" s="3"/>
    </row>
    <row r="57" spans="2:22" x14ac:dyDescent="0.25">
      <c r="E57" s="1">
        <v>40</v>
      </c>
      <c r="F57" s="4">
        <v>800</v>
      </c>
      <c r="G57" s="18">
        <f>30*800/1000</f>
        <v>24</v>
      </c>
      <c r="H57" s="19"/>
      <c r="I57" s="4">
        <f t="shared" si="13"/>
        <v>64</v>
      </c>
      <c r="J57" s="1">
        <f t="shared" si="14"/>
        <v>88</v>
      </c>
      <c r="K57" s="20">
        <f t="shared" si="15"/>
        <v>112</v>
      </c>
      <c r="L57" s="21"/>
      <c r="M57" s="20">
        <f>90-((112-100)/0.8)</f>
        <v>75</v>
      </c>
      <c r="N57" s="21"/>
      <c r="O57" s="4">
        <f>M57*49</f>
        <v>3675</v>
      </c>
      <c r="P57" s="3"/>
      <c r="Q57" s="25"/>
    </row>
    <row r="58" spans="2:22" x14ac:dyDescent="0.25">
      <c r="E58" s="1">
        <v>40</v>
      </c>
      <c r="F58" s="4">
        <v>900</v>
      </c>
      <c r="G58" s="18">
        <f>30*900/1000</f>
        <v>27</v>
      </c>
      <c r="H58" s="19"/>
      <c r="I58" s="4">
        <f t="shared" si="13"/>
        <v>67</v>
      </c>
      <c r="J58" s="1">
        <f t="shared" si="14"/>
        <v>94</v>
      </c>
      <c r="K58" s="20">
        <f t="shared" si="15"/>
        <v>121</v>
      </c>
      <c r="L58" s="21"/>
      <c r="M58" s="20">
        <f>90-((121-100)/0.9)</f>
        <v>66.666666666666671</v>
      </c>
      <c r="N58" s="21"/>
      <c r="O58" s="4">
        <f t="shared" ref="O58:O60" si="16">M58*49</f>
        <v>3266.666666666667</v>
      </c>
      <c r="P58" s="3"/>
      <c r="Q58" s="25"/>
    </row>
    <row r="59" spans="2:22" x14ac:dyDescent="0.25">
      <c r="E59" s="1">
        <v>40</v>
      </c>
      <c r="F59" s="4">
        <v>970</v>
      </c>
      <c r="G59" s="18">
        <f>30*970/1000</f>
        <v>29.1</v>
      </c>
      <c r="H59" s="19"/>
      <c r="I59" s="4">
        <f t="shared" si="13"/>
        <v>69.099999999999994</v>
      </c>
      <c r="J59" s="1">
        <f t="shared" si="14"/>
        <v>98.199999999999989</v>
      </c>
      <c r="K59" s="20">
        <f t="shared" si="15"/>
        <v>127.29999999999998</v>
      </c>
      <c r="L59" s="21"/>
      <c r="M59" s="20">
        <f>90-((127-100)/0.97)</f>
        <v>62.164948453608247</v>
      </c>
      <c r="N59" s="21"/>
      <c r="O59" s="4">
        <f t="shared" si="16"/>
        <v>3046.0824742268042</v>
      </c>
      <c r="P59" s="11">
        <v>1000</v>
      </c>
      <c r="Q59" s="30">
        <f>SUM(O59:P59)</f>
        <v>4046.0824742268042</v>
      </c>
    </row>
    <row r="60" spans="2:22" x14ac:dyDescent="0.25">
      <c r="E60" s="1">
        <v>40</v>
      </c>
      <c r="F60" s="4">
        <v>1000</v>
      </c>
      <c r="G60" s="15">
        <f>30*1000/1000</f>
        <v>30</v>
      </c>
      <c r="H60" s="15"/>
      <c r="I60" s="4">
        <f t="shared" si="13"/>
        <v>70</v>
      </c>
      <c r="J60" s="1">
        <f t="shared" si="14"/>
        <v>100</v>
      </c>
      <c r="K60" s="20">
        <f t="shared" si="15"/>
        <v>130</v>
      </c>
      <c r="L60" s="21"/>
      <c r="M60" s="20">
        <f>90-((130-100)/1)</f>
        <v>60</v>
      </c>
      <c r="N60" s="21"/>
      <c r="O60" s="4">
        <f t="shared" si="16"/>
        <v>2940</v>
      </c>
      <c r="P60" s="11">
        <v>1000</v>
      </c>
      <c r="Q60" s="28">
        <f>SUM(O60:P60)</f>
        <v>3940</v>
      </c>
    </row>
    <row r="63" spans="2:22" x14ac:dyDescent="0.25">
      <c r="F63" s="4" t="s">
        <v>27</v>
      </c>
      <c r="G63" s="1" t="s">
        <v>28</v>
      </c>
      <c r="H63" s="1" t="s">
        <v>29</v>
      </c>
      <c r="I63" s="4" t="s">
        <v>19</v>
      </c>
      <c r="J63" s="5" t="s">
        <v>20</v>
      </c>
      <c r="K63" s="1" t="s">
        <v>30</v>
      </c>
      <c r="L63" s="15" t="s">
        <v>31</v>
      </c>
      <c r="M63" s="15"/>
    </row>
    <row r="64" spans="2:22" x14ac:dyDescent="0.25">
      <c r="F64" s="4">
        <v>43392</v>
      </c>
      <c r="G64" s="4">
        <v>43464</v>
      </c>
      <c r="H64" s="1">
        <f>G64-F64</f>
        <v>72</v>
      </c>
      <c r="I64" s="4">
        <v>36.200000000000003</v>
      </c>
      <c r="J64" s="9">
        <f>(K64-I64)/H64</f>
        <v>0.61249999999999993</v>
      </c>
      <c r="K64" s="1">
        <v>80.3</v>
      </c>
      <c r="L64" s="16">
        <f>72-((K64-80)/J64)</f>
        <v>71.510204081632651</v>
      </c>
      <c r="M64" s="16"/>
    </row>
    <row r="65" spans="6:13" x14ac:dyDescent="0.25">
      <c r="F65" s="4">
        <v>43392</v>
      </c>
      <c r="G65" s="4">
        <v>43464</v>
      </c>
      <c r="H65" s="1">
        <f>G65-F65</f>
        <v>72</v>
      </c>
      <c r="I65" s="4">
        <v>36.950000000000003</v>
      </c>
      <c r="J65" s="9">
        <f>(K65-I65)/H65</f>
        <v>0.54791666666666672</v>
      </c>
      <c r="K65" s="1">
        <v>76.400000000000006</v>
      </c>
      <c r="L65" s="16">
        <f>72-((K65-80)/J65)</f>
        <v>78.570342205323186</v>
      </c>
      <c r="M65" s="16"/>
    </row>
    <row r="66" spans="6:13" x14ac:dyDescent="0.25">
      <c r="J66" s="13" t="s">
        <v>32</v>
      </c>
    </row>
  </sheetData>
  <mergeCells count="29">
    <mergeCell ref="G53:H53"/>
    <mergeCell ref="K53:L53"/>
    <mergeCell ref="M53:N53"/>
    <mergeCell ref="G54:H54"/>
    <mergeCell ref="K54:L54"/>
    <mergeCell ref="M54:N54"/>
    <mergeCell ref="M58:N58"/>
    <mergeCell ref="G55:H55"/>
    <mergeCell ref="K55:L55"/>
    <mergeCell ref="M55:N55"/>
    <mergeCell ref="G56:H56"/>
    <mergeCell ref="K56:L56"/>
    <mergeCell ref="M56:N56"/>
    <mergeCell ref="L63:M63"/>
    <mergeCell ref="L64:M64"/>
    <mergeCell ref="L65:M65"/>
    <mergeCell ref="B1:T1"/>
    <mergeCell ref="B27:T27"/>
    <mergeCell ref="G59:H59"/>
    <mergeCell ref="K59:L59"/>
    <mergeCell ref="M59:N59"/>
    <mergeCell ref="G60:H60"/>
    <mergeCell ref="K60:L60"/>
    <mergeCell ref="M60:N60"/>
    <mergeCell ref="G57:H57"/>
    <mergeCell ref="K57:L57"/>
    <mergeCell ref="M57:N57"/>
    <mergeCell ref="G58:H58"/>
    <mergeCell ref="K58:L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" sqref="B1:B22"/>
    </sheetView>
  </sheetViews>
  <sheetFormatPr defaultRowHeight="14.25" x14ac:dyDescent="0.2"/>
  <sheetData>
    <row r="1" spans="1:2" ht="15" x14ac:dyDescent="0.25">
      <c r="A1" s="14" t="s">
        <v>35</v>
      </c>
      <c r="B1" s="14" t="s">
        <v>2</v>
      </c>
    </row>
    <row r="2" spans="1:2" ht="15" x14ac:dyDescent="0.25">
      <c r="A2" s="14"/>
      <c r="B2" s="14"/>
    </row>
    <row r="3" spans="1:2" ht="15" x14ac:dyDescent="0.25">
      <c r="A3" s="14">
        <v>15384</v>
      </c>
      <c r="B3" s="14" t="s">
        <v>15</v>
      </c>
    </row>
    <row r="4" spans="1:2" ht="15" x14ac:dyDescent="0.25">
      <c r="A4" s="14">
        <v>15385</v>
      </c>
      <c r="B4" s="14" t="s">
        <v>16</v>
      </c>
    </row>
    <row r="5" spans="1:2" ht="15" x14ac:dyDescent="0.25">
      <c r="A5" s="14">
        <v>15386</v>
      </c>
      <c r="B5" s="14" t="s">
        <v>16</v>
      </c>
    </row>
    <row r="6" spans="1:2" ht="15" x14ac:dyDescent="0.25">
      <c r="A6" s="14">
        <v>15387</v>
      </c>
      <c r="B6" s="14" t="s">
        <v>17</v>
      </c>
    </row>
    <row r="7" spans="1:2" ht="15" x14ac:dyDescent="0.25">
      <c r="A7" s="14">
        <v>15388</v>
      </c>
      <c r="B7" s="14" t="s">
        <v>16</v>
      </c>
    </row>
    <row r="8" spans="1:2" ht="15" x14ac:dyDescent="0.25">
      <c r="A8" s="14">
        <v>15389</v>
      </c>
      <c r="B8" s="14" t="s">
        <v>16</v>
      </c>
    </row>
    <row r="9" spans="1:2" ht="15" x14ac:dyDescent="0.25">
      <c r="A9" s="14">
        <v>15390</v>
      </c>
      <c r="B9" s="14" t="s">
        <v>16</v>
      </c>
    </row>
    <row r="10" spans="1:2" ht="15" x14ac:dyDescent="0.25">
      <c r="A10" s="14">
        <v>15391</v>
      </c>
      <c r="B10" s="14" t="s">
        <v>16</v>
      </c>
    </row>
    <row r="11" spans="1:2" ht="15" x14ac:dyDescent="0.25">
      <c r="A11" s="14">
        <v>15392</v>
      </c>
      <c r="B11" s="14" t="s">
        <v>16</v>
      </c>
    </row>
    <row r="12" spans="1:2" ht="15" x14ac:dyDescent="0.25">
      <c r="A12" s="14">
        <v>15393</v>
      </c>
      <c r="B12" s="14" t="s">
        <v>15</v>
      </c>
    </row>
    <row r="13" spans="1:2" ht="15" x14ac:dyDescent="0.25">
      <c r="A13" s="14">
        <v>15394</v>
      </c>
      <c r="B13" s="14" t="s">
        <v>16</v>
      </c>
    </row>
    <row r="14" spans="1:2" ht="15" x14ac:dyDescent="0.25">
      <c r="A14" s="14">
        <v>15395</v>
      </c>
      <c r="B14" s="14" t="s">
        <v>16</v>
      </c>
    </row>
    <row r="15" spans="1:2" ht="15" x14ac:dyDescent="0.25">
      <c r="A15" s="14">
        <v>15396</v>
      </c>
      <c r="B15" s="14" t="s">
        <v>16</v>
      </c>
    </row>
    <row r="16" spans="1:2" ht="15" x14ac:dyDescent="0.25">
      <c r="A16" s="14">
        <v>15397</v>
      </c>
      <c r="B16" s="14" t="s">
        <v>17</v>
      </c>
    </row>
    <row r="17" spans="1:2" ht="15" x14ac:dyDescent="0.25">
      <c r="A17" s="14">
        <v>15398</v>
      </c>
      <c r="B17" s="14" t="s">
        <v>16</v>
      </c>
    </row>
    <row r="18" spans="1:2" ht="15" x14ac:dyDescent="0.25">
      <c r="A18" s="14">
        <v>15399</v>
      </c>
      <c r="B18" s="14" t="s">
        <v>16</v>
      </c>
    </row>
    <row r="19" spans="1:2" ht="15" x14ac:dyDescent="0.25">
      <c r="A19" s="14">
        <v>15400</v>
      </c>
      <c r="B19" s="14" t="s">
        <v>15</v>
      </c>
    </row>
    <row r="20" spans="1:2" ht="15" x14ac:dyDescent="0.25">
      <c r="A20" s="14">
        <v>15401</v>
      </c>
      <c r="B20" s="14" t="s">
        <v>16</v>
      </c>
    </row>
    <row r="21" spans="1:2" ht="15" x14ac:dyDescent="0.25">
      <c r="A21" s="14">
        <v>15402</v>
      </c>
      <c r="B21" s="14" t="s">
        <v>15</v>
      </c>
    </row>
    <row r="22" spans="1:2" ht="15" x14ac:dyDescent="0.25">
      <c r="A22" s="14">
        <v>15403</v>
      </c>
      <c r="B22" s="1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Abdelwanis, Tohamy</dc:creator>
  <cp:lastModifiedBy>SHiFT</cp:lastModifiedBy>
  <dcterms:created xsi:type="dcterms:W3CDTF">2019-02-02T09:56:59Z</dcterms:created>
  <dcterms:modified xsi:type="dcterms:W3CDTF">2019-02-04T22:48:56Z</dcterms:modified>
</cp:coreProperties>
</file>